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1.xml" ContentType="application/vnd.openxmlformats-officedocument.themeOverride+xml"/>
  <Override PartName="/xl/charts/chart7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9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0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6.xml" ContentType="application/vnd.openxmlformats-officedocument.drawing+xml"/>
  <Override PartName="/xl/charts/chart14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7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theme/themeOverride2.xml" ContentType="application/vnd.openxmlformats-officedocument.themeOverride+xml"/>
  <Override PartName="/xl/charts/chart17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8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9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20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21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22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23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24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25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8.xml" ContentType="application/vnd.openxmlformats-officedocument.drawingml.chart+xml"/>
  <Override PartName="/xl/theme/themeOverride3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5_REPOS\02_Beta-Me\Beta_xls\"/>
    </mc:Choice>
  </mc:AlternateContent>
  <xr:revisionPtr revIDLastSave="0" documentId="13_ncr:1_{22D5D308-FC8B-4DB2-8019-4C493FDEA016}" xr6:coauthVersionLast="47" xr6:coauthVersionMax="47" xr10:uidLastSave="{00000000-0000-0000-0000-000000000000}"/>
  <bookViews>
    <workbookView xWindow="-120" yWindow="-120" windowWidth="29040" windowHeight="16440" activeTab="5" xr2:uid="{83E4F81B-9CD2-40C2-970A-DD2823CEBE82}"/>
  </bookViews>
  <sheets>
    <sheet name="ALL" sheetId="7" r:id="rId1"/>
    <sheet name="12" sheetId="5" r:id="rId2"/>
    <sheet name="13" sheetId="2" r:id="rId3"/>
    <sheet name="14" sheetId="3" r:id="rId4"/>
    <sheet name="15" sheetId="4" r:id="rId5"/>
    <sheet name="SFR" sheetId="8" r:id="rId6"/>
    <sheet name="51" sheetId="6" r:id="rId7"/>
    <sheet name="11" sheetId="1" r:id="rId8"/>
  </sheets>
  <definedNames>
    <definedName name="a">#REF!</definedName>
    <definedName name="ai">#REF!</definedName>
    <definedName name="aq">#REF!</definedName>
    <definedName name="AV">#REF!</definedName>
    <definedName name="baa">#REF!</definedName>
    <definedName name="Coord">#REF!</definedName>
    <definedName name="CS">#REF!</definedName>
    <definedName name="CZ">#REF!</definedName>
    <definedName name="DG">#REF!</definedName>
    <definedName name="earlier">#REF!</definedName>
    <definedName name="EG">#REF!</definedName>
    <definedName name="EI">#REF!</definedName>
    <definedName name="HLinst">#REF!</definedName>
    <definedName name="HP">#REF!</definedName>
    <definedName name="I">#REF!</definedName>
    <definedName name="JA">#REF!</definedName>
    <definedName name="Mean_A">#REF!</definedName>
    <definedName name="mean_X">#REF!</definedName>
    <definedName name="mean_X.">#REF!</definedName>
    <definedName name="mean_Y">#REF!</definedName>
    <definedName name="mean_Y.">#REF!</definedName>
    <definedName name="mu">#REF!</definedName>
    <definedName name="mu_A">#REF!</definedName>
    <definedName name="mu_B">#REF!</definedName>
    <definedName name="P1_A">#REF!</definedName>
    <definedName name="P2_A">#REF!</definedName>
    <definedName name="P3_A">#REF!</definedName>
    <definedName name="P4_A">#REF!</definedName>
    <definedName name="P5_A">#REF!</definedName>
    <definedName name="Rot">#REF!</definedName>
    <definedName name="SD_A">#REF!</definedName>
    <definedName name="SD_X">#REF!</definedName>
    <definedName name="SD_Y">#REF!</definedName>
    <definedName name="sigma">#REF!</definedName>
    <definedName name="sigma_AB">#REF!</definedName>
    <definedName name="sigma2_A">#REF!</definedName>
    <definedName name="sigma2_B">#REF!</definedName>
    <definedName name="Tab.43">#REF!</definedName>
    <definedName name="Tab.44">#REF!</definedName>
    <definedName name="Target_P">#REF!</definedName>
    <definedName name="Total_Mass">#REF!</definedName>
    <definedName name="Variance_A">#REF!</definedName>
    <definedName name="X">#REF!</definedName>
    <definedName name="x_A">#REF!</definedName>
    <definedName name="x_B">#REF!</definedName>
    <definedName name="Xo">#REF!</definedName>
    <definedName name="Yo.1">#REF!</definedName>
    <definedName name="Yo.2">#REF!</definedName>
    <definedName name="yt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K18" i="8" l="1"/>
  <c r="BJ18" i="8"/>
  <c r="BC55" i="8"/>
  <c r="BC51" i="8"/>
  <c r="BC52" i="8" s="1"/>
  <c r="BC53" i="8" s="1"/>
  <c r="BC54" i="8" s="1"/>
  <c r="BC47" i="8"/>
  <c r="BC48" i="8" s="1"/>
  <c r="BC49" i="8" s="1"/>
  <c r="BC50" i="8" s="1"/>
  <c r="BC43" i="8"/>
  <c r="BC44" i="8" s="1"/>
  <c r="BC45" i="8" s="1"/>
  <c r="BC46" i="8" s="1"/>
  <c r="BC39" i="8"/>
  <c r="BC40" i="8" s="1"/>
  <c r="BC41" i="8" s="1"/>
  <c r="BC42" i="8" s="1"/>
  <c r="BC35" i="8"/>
  <c r="BC36" i="8" s="1"/>
  <c r="BC37" i="8" s="1"/>
  <c r="BC38" i="8" s="1"/>
  <c r="BC29" i="8"/>
  <c r="BC30" i="8" s="1"/>
  <c r="BC31" i="8" s="1"/>
  <c r="BC32" i="8" s="1"/>
  <c r="BC33" i="8" s="1"/>
  <c r="BC34" i="8" s="1"/>
  <c r="BC24" i="8"/>
  <c r="BC25" i="8" s="1"/>
  <c r="BC26" i="8" s="1"/>
  <c r="BC27" i="8" s="1"/>
  <c r="BC28" i="8" s="1"/>
  <c r="BC19" i="8"/>
  <c r="BC20" i="8" s="1"/>
  <c r="BC21" i="8" s="1"/>
  <c r="BC22" i="8" s="1"/>
  <c r="BC23" i="8" s="1"/>
  <c r="BC18" i="8"/>
  <c r="BB18" i="8"/>
  <c r="AC17" i="8"/>
  <c r="H16" i="8"/>
  <c r="AQ15" i="8"/>
  <c r="AR15" i="8"/>
  <c r="AS15" i="8"/>
  <c r="C17" i="8"/>
  <c r="D17" i="8" s="1"/>
  <c r="E17" i="8" s="1"/>
  <c r="F17" i="8" s="1"/>
  <c r="G17" i="8" s="1"/>
  <c r="H17" i="8" s="1"/>
  <c r="I17" i="8" s="1"/>
  <c r="J17" i="8" s="1"/>
  <c r="K17" i="8" s="1"/>
  <c r="L17" i="8" s="1"/>
  <c r="M17" i="8" s="1"/>
  <c r="N17" i="8" s="1"/>
  <c r="O17" i="8" s="1"/>
  <c r="P17" i="8" s="1"/>
  <c r="Q17" i="8" s="1"/>
  <c r="R17" i="8" s="1"/>
  <c r="S17" i="8" s="1"/>
  <c r="T17" i="8" s="1"/>
  <c r="U17" i="8" s="1"/>
  <c r="V17" i="8" s="1"/>
  <c r="W17" i="8" s="1"/>
  <c r="X17" i="8" s="1"/>
  <c r="Y17" i="8" s="1"/>
  <c r="Z17" i="8" s="1"/>
  <c r="AC18" i="8" a="1"/>
  <c r="AC21" i="8" s="1"/>
  <c r="BJ17" i="8" l="1"/>
  <c r="BK17" i="8"/>
  <c r="BB17" i="8"/>
  <c r="BC17" i="8"/>
  <c r="AS14" i="8"/>
  <c r="AQ14" i="8"/>
  <c r="AR14" i="8"/>
  <c r="AB18" i="8" a="1"/>
  <c r="AB18" i="8" s="1"/>
  <c r="AC40" i="8"/>
  <c r="AC28" i="8"/>
  <c r="AC39" i="8"/>
  <c r="AC27" i="8"/>
  <c r="AC20" i="8"/>
  <c r="AC19" i="8"/>
  <c r="AC30" i="8"/>
  <c r="AC41" i="8"/>
  <c r="AC38" i="8"/>
  <c r="AC37" i="8"/>
  <c r="AC36" i="8"/>
  <c r="AC35" i="8"/>
  <c r="AC34" i="8"/>
  <c r="AC22" i="8"/>
  <c r="AC32" i="8"/>
  <c r="AC31" i="8"/>
  <c r="AC42" i="8"/>
  <c r="AC18" i="8"/>
  <c r="AC29" i="8"/>
  <c r="AC26" i="8"/>
  <c r="AC25" i="8"/>
  <c r="AC24" i="8"/>
  <c r="AC23" i="8"/>
  <c r="AC33" i="8"/>
  <c r="AH13" i="1"/>
  <c r="AJ35" i="1"/>
  <c r="AL35" i="1"/>
  <c r="AM35" i="1"/>
  <c r="AH20" i="1"/>
  <c r="AK35" i="1"/>
  <c r="AI35" i="1"/>
  <c r="AH35" i="1"/>
  <c r="AP6" i="1"/>
  <c r="AQ6" i="1" s="1"/>
  <c r="AN35" i="1"/>
  <c r="AG35" i="1"/>
  <c r="AF1" i="1"/>
  <c r="Z1" i="1"/>
  <c r="AH4" i="1"/>
  <c r="AI4" i="1" s="1"/>
  <c r="AJ4" i="1" s="1"/>
  <c r="AK4" i="1" s="1"/>
  <c r="AL4" i="1" s="1"/>
  <c r="AM4" i="1" s="1"/>
  <c r="AN4" i="1" s="1"/>
  <c r="Q13" i="1"/>
  <c r="S27" i="6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U3" i="7"/>
  <c r="Q1" i="7"/>
  <c r="BA1" i="7"/>
  <c r="BC95" i="7"/>
  <c r="BC94" i="7"/>
  <c r="BC93" i="7"/>
  <c r="BC92" i="7"/>
  <c r="BC91" i="7"/>
  <c r="BC90" i="7"/>
  <c r="BC89" i="7"/>
  <c r="BC88" i="7"/>
  <c r="BC87" i="7"/>
  <c r="BC86" i="7"/>
  <c r="BC85" i="7"/>
  <c r="BC84" i="7"/>
  <c r="BC83" i="7"/>
  <c r="BC82" i="7"/>
  <c r="BC81" i="7"/>
  <c r="BC80" i="7"/>
  <c r="BC79" i="7"/>
  <c r="BC78" i="7"/>
  <c r="BC77" i="7"/>
  <c r="BC76" i="7"/>
  <c r="BC75" i="7"/>
  <c r="BC74" i="7"/>
  <c r="BC73" i="7"/>
  <c r="BC72" i="7"/>
  <c r="BC71" i="7"/>
  <c r="BC70" i="7"/>
  <c r="BC69" i="7"/>
  <c r="BC68" i="7"/>
  <c r="BC67" i="7"/>
  <c r="BC66" i="7"/>
  <c r="BC65" i="7"/>
  <c r="BC64" i="7"/>
  <c r="BC63" i="7"/>
  <c r="BC62" i="7"/>
  <c r="BC61" i="7"/>
  <c r="BC60" i="7"/>
  <c r="BC59" i="7"/>
  <c r="BC58" i="7"/>
  <c r="BC57" i="7"/>
  <c r="BC56" i="7"/>
  <c r="BC55" i="7"/>
  <c r="BC54" i="7"/>
  <c r="BC53" i="7"/>
  <c r="BC52" i="7"/>
  <c r="BC51" i="7"/>
  <c r="BC50" i="7"/>
  <c r="BC49" i="7"/>
  <c r="BC48" i="7"/>
  <c r="BC47" i="7"/>
  <c r="BC46" i="7"/>
  <c r="BC45" i="7"/>
  <c r="BC44" i="7"/>
  <c r="BC43" i="7"/>
  <c r="BC42" i="7"/>
  <c r="BC41" i="7"/>
  <c r="BC40" i="7"/>
  <c r="BC39" i="7"/>
  <c r="BC38" i="7"/>
  <c r="BC37" i="7"/>
  <c r="BC36" i="7"/>
  <c r="BC35" i="7"/>
  <c r="BC34" i="7"/>
  <c r="BC33" i="7"/>
  <c r="BC32" i="7"/>
  <c r="BC31" i="7"/>
  <c r="BC30" i="7"/>
  <c r="BC29" i="7"/>
  <c r="BC28" i="7"/>
  <c r="BC27" i="7"/>
  <c r="BC26" i="7"/>
  <c r="BC25" i="7"/>
  <c r="BC24" i="7"/>
  <c r="BE24" i="7" s="1"/>
  <c r="BC23" i="7"/>
  <c r="BE23" i="7" s="1"/>
  <c r="BC22" i="7"/>
  <c r="BE22" i="7" s="1"/>
  <c r="BC21" i="7"/>
  <c r="BE21" i="7" s="1"/>
  <c r="BC20" i="7"/>
  <c r="BE20" i="7" s="1"/>
  <c r="BC19" i="7"/>
  <c r="BE19" i="7" s="1"/>
  <c r="BC18" i="7"/>
  <c r="BE18" i="7" s="1"/>
  <c r="BC17" i="7"/>
  <c r="BE17" i="7" s="1"/>
  <c r="BC16" i="7"/>
  <c r="BE16" i="7" s="1"/>
  <c r="BC15" i="7"/>
  <c r="BE15" i="7" s="1"/>
  <c r="BC14" i="7"/>
  <c r="BE14" i="7" s="1"/>
  <c r="BC13" i="7"/>
  <c r="BE13" i="7" s="1"/>
  <c r="BC12" i="7"/>
  <c r="BC11" i="7"/>
  <c r="BC10" i="7"/>
  <c r="BE10" i="7" s="1"/>
  <c r="BC9" i="7"/>
  <c r="BE9" i="7" s="1"/>
  <c r="BC8" i="7"/>
  <c r="BE8" i="7" s="1"/>
  <c r="BC7" i="7"/>
  <c r="BE7" i="7" s="1"/>
  <c r="BC6" i="7"/>
  <c r="BE6" i="7" s="1"/>
  <c r="BC5" i="7"/>
  <c r="BF1" i="7"/>
  <c r="BB51" i="7"/>
  <c r="BB52" i="7"/>
  <c r="BB53" i="7"/>
  <c r="BB54" i="7"/>
  <c r="BB55" i="7"/>
  <c r="BB56" i="7"/>
  <c r="BB57" i="7"/>
  <c r="BB58" i="7"/>
  <c r="BB59" i="7"/>
  <c r="BB60" i="7"/>
  <c r="BB61" i="7"/>
  <c r="BB62" i="7"/>
  <c r="BB63" i="7"/>
  <c r="BB64" i="7"/>
  <c r="BB65" i="7"/>
  <c r="BB66" i="7"/>
  <c r="BB67" i="7"/>
  <c r="BB68" i="7"/>
  <c r="BB69" i="7"/>
  <c r="BB70" i="7"/>
  <c r="BB71" i="7"/>
  <c r="BB72" i="7"/>
  <c r="BB73" i="7"/>
  <c r="BB74" i="7"/>
  <c r="BB75" i="7"/>
  <c r="BB76" i="7"/>
  <c r="BB77" i="7"/>
  <c r="BB78" i="7"/>
  <c r="BB79" i="7"/>
  <c r="BB80" i="7"/>
  <c r="BB81" i="7"/>
  <c r="BB82" i="7"/>
  <c r="BB83" i="7"/>
  <c r="BB84" i="7"/>
  <c r="BB85" i="7"/>
  <c r="BB86" i="7"/>
  <c r="BB87" i="7"/>
  <c r="BB88" i="7"/>
  <c r="BB89" i="7"/>
  <c r="BB90" i="7"/>
  <c r="BB91" i="7"/>
  <c r="BB92" i="7"/>
  <c r="BB93" i="7"/>
  <c r="BB94" i="7"/>
  <c r="BB95" i="7"/>
  <c r="BB5" i="7"/>
  <c r="BB6" i="7" s="1"/>
  <c r="BD4" i="7"/>
  <c r="M1" i="7"/>
  <c r="A1" i="7"/>
  <c r="BE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M92" i="7"/>
  <c r="M93" i="7"/>
  <c r="M94" i="7"/>
  <c r="M95" i="7"/>
  <c r="M96" i="7"/>
  <c r="M97" i="7"/>
  <c r="M98" i="7"/>
  <c r="M99" i="7"/>
  <c r="M100" i="7"/>
  <c r="M101" i="7"/>
  <c r="M102" i="7"/>
  <c r="M103" i="7"/>
  <c r="M104" i="7"/>
  <c r="M105" i="7"/>
  <c r="M106" i="7"/>
  <c r="M107" i="7"/>
  <c r="M108" i="7"/>
  <c r="M109" i="7"/>
  <c r="M110" i="7"/>
  <c r="M111" i="7"/>
  <c r="M112" i="7"/>
  <c r="M113" i="7"/>
  <c r="M114" i="7"/>
  <c r="M115" i="7"/>
  <c r="M116" i="7"/>
  <c r="M117" i="7"/>
  <c r="M118" i="7"/>
  <c r="M119" i="7"/>
  <c r="M120" i="7"/>
  <c r="M121" i="7"/>
  <c r="M122" i="7"/>
  <c r="M123" i="7"/>
  <c r="M124" i="7"/>
  <c r="M125" i="7"/>
  <c r="M126" i="7"/>
  <c r="M127" i="7"/>
  <c r="M128" i="7"/>
  <c r="M129" i="7"/>
  <c r="M130" i="7"/>
  <c r="M131" i="7"/>
  <c r="M132" i="7"/>
  <c r="M133" i="7"/>
  <c r="M134" i="7"/>
  <c r="M135" i="7"/>
  <c r="M136" i="7"/>
  <c r="M137" i="7"/>
  <c r="M138" i="7"/>
  <c r="M139" i="7"/>
  <c r="M140" i="7"/>
  <c r="M141" i="7"/>
  <c r="M142" i="7"/>
  <c r="M143" i="7"/>
  <c r="M144" i="7"/>
  <c r="M145" i="7"/>
  <c r="M146" i="7"/>
  <c r="M147" i="7"/>
  <c r="M148" i="7"/>
  <c r="M149" i="7"/>
  <c r="M150" i="7"/>
  <c r="M151" i="7"/>
  <c r="M152" i="7"/>
  <c r="M153" i="7"/>
  <c r="M154" i="7"/>
  <c r="M155" i="7"/>
  <c r="M156" i="7"/>
  <c r="M157" i="7"/>
  <c r="M158" i="7"/>
  <c r="M159" i="7"/>
  <c r="M160" i="7"/>
  <c r="M161" i="7"/>
  <c r="M162" i="7"/>
  <c r="M163" i="7"/>
  <c r="M164" i="7"/>
  <c r="M165" i="7"/>
  <c r="M166" i="7"/>
  <c r="M167" i="7"/>
  <c r="M168" i="7"/>
  <c r="M169" i="7"/>
  <c r="M170" i="7"/>
  <c r="M171" i="7"/>
  <c r="M172" i="7"/>
  <c r="M173" i="7"/>
  <c r="M174" i="7"/>
  <c r="M175" i="7"/>
  <c r="M176" i="7"/>
  <c r="M177" i="7"/>
  <c r="M178" i="7"/>
  <c r="M179" i="7"/>
  <c r="M180" i="7"/>
  <c r="M181" i="7"/>
  <c r="M182" i="7"/>
  <c r="M183" i="7"/>
  <c r="M184" i="7"/>
  <c r="M185" i="7"/>
  <c r="M186" i="7"/>
  <c r="M187" i="7"/>
  <c r="M188" i="7"/>
  <c r="M189" i="7"/>
  <c r="M190" i="7"/>
  <c r="M191" i="7"/>
  <c r="M192" i="7"/>
  <c r="M193" i="7"/>
  <c r="M194" i="7"/>
  <c r="M195" i="7"/>
  <c r="M196" i="7"/>
  <c r="M197" i="7"/>
  <c r="M198" i="7"/>
  <c r="M199" i="7"/>
  <c r="M200" i="7"/>
  <c r="M201" i="7"/>
  <c r="M202" i="7"/>
  <c r="M203" i="7"/>
  <c r="M204" i="7"/>
  <c r="M205" i="7"/>
  <c r="M206" i="7"/>
  <c r="M207" i="7"/>
  <c r="M208" i="7"/>
  <c r="M209" i="7"/>
  <c r="M210" i="7"/>
  <c r="M211" i="7"/>
  <c r="M212" i="7"/>
  <c r="M213" i="7"/>
  <c r="M214" i="7"/>
  <c r="M215" i="7"/>
  <c r="M216" i="7"/>
  <c r="M217" i="7"/>
  <c r="M218" i="7"/>
  <c r="M219" i="7"/>
  <c r="M220" i="7"/>
  <c r="M221" i="7"/>
  <c r="M222" i="7"/>
  <c r="M223" i="7"/>
  <c r="M224" i="7"/>
  <c r="M225" i="7"/>
  <c r="M226" i="7"/>
  <c r="M227" i="7"/>
  <c r="M228" i="7"/>
  <c r="M229" i="7"/>
  <c r="M230" i="7"/>
  <c r="M231" i="7"/>
  <c r="M232" i="7"/>
  <c r="M233" i="7"/>
  <c r="M234" i="7"/>
  <c r="M235" i="7"/>
  <c r="M236" i="7"/>
  <c r="M237" i="7"/>
  <c r="M238" i="7"/>
  <c r="M239" i="7"/>
  <c r="M240" i="7"/>
  <c r="M241" i="7"/>
  <c r="M242" i="7"/>
  <c r="M243" i="7"/>
  <c r="M244" i="7"/>
  <c r="M245" i="7"/>
  <c r="M246" i="7"/>
  <c r="M247" i="7"/>
  <c r="M248" i="7"/>
  <c r="M249" i="7"/>
  <c r="M250" i="7"/>
  <c r="M251" i="7"/>
  <c r="M252" i="7"/>
  <c r="M253" i="7"/>
  <c r="M254" i="7"/>
  <c r="M255" i="7"/>
  <c r="M256" i="7"/>
  <c r="M257" i="7"/>
  <c r="M258" i="7"/>
  <c r="M259" i="7"/>
  <c r="M260" i="7"/>
  <c r="M261" i="7"/>
  <c r="M262" i="7"/>
  <c r="M263" i="7"/>
  <c r="M264" i="7"/>
  <c r="M265" i="7"/>
  <c r="M266" i="7"/>
  <c r="M267" i="7"/>
  <c r="M268" i="7"/>
  <c r="M269" i="7"/>
  <c r="M270" i="7"/>
  <c r="M271" i="7"/>
  <c r="M272" i="7"/>
  <c r="M273" i="7"/>
  <c r="M274" i="7"/>
  <c r="M275" i="7"/>
  <c r="M276" i="7"/>
  <c r="M277" i="7"/>
  <c r="M278" i="7"/>
  <c r="M279" i="7"/>
  <c r="M280" i="7"/>
  <c r="M281" i="7"/>
  <c r="M282" i="7"/>
  <c r="M283" i="7"/>
  <c r="M284" i="7"/>
  <c r="M285" i="7"/>
  <c r="M286" i="7"/>
  <c r="M287" i="7"/>
  <c r="M288" i="7"/>
  <c r="M289" i="7"/>
  <c r="M290" i="7"/>
  <c r="M291" i="7"/>
  <c r="M292" i="7"/>
  <c r="M293" i="7"/>
  <c r="M294" i="7"/>
  <c r="M295" i="7"/>
  <c r="M296" i="7"/>
  <c r="M297" i="7"/>
  <c r="M298" i="7"/>
  <c r="M299" i="7"/>
  <c r="M300" i="7"/>
  <c r="M301" i="7"/>
  <c r="M302" i="7"/>
  <c r="M303" i="7"/>
  <c r="M304" i="7"/>
  <c r="M305" i="7"/>
  <c r="M306" i="7"/>
  <c r="M307" i="7"/>
  <c r="M308" i="7"/>
  <c r="M309" i="7"/>
  <c r="M310" i="7"/>
  <c r="M311" i="7"/>
  <c r="M312" i="7"/>
  <c r="M313" i="7"/>
  <c r="M314" i="7"/>
  <c r="M315" i="7"/>
  <c r="M316" i="7"/>
  <c r="M317" i="7"/>
  <c r="M318" i="7"/>
  <c r="M319" i="7"/>
  <c r="M320" i="7"/>
  <c r="M321" i="7"/>
  <c r="M322" i="7"/>
  <c r="M323" i="7"/>
  <c r="M324" i="7"/>
  <c r="M325" i="7"/>
  <c r="M326" i="7"/>
  <c r="M327" i="7"/>
  <c r="M328" i="7"/>
  <c r="M329" i="7"/>
  <c r="M330" i="7"/>
  <c r="M331" i="7"/>
  <c r="M332" i="7"/>
  <c r="M333" i="7"/>
  <c r="M334" i="7"/>
  <c r="M335" i="7"/>
  <c r="M336" i="7"/>
  <c r="M337" i="7"/>
  <c r="M338" i="7"/>
  <c r="M339" i="7"/>
  <c r="M340" i="7"/>
  <c r="M341" i="7"/>
  <c r="M342" i="7"/>
  <c r="M343" i="7"/>
  <c r="M344" i="7"/>
  <c r="M345" i="7"/>
  <c r="M346" i="7"/>
  <c r="M347" i="7"/>
  <c r="M348" i="7"/>
  <c r="M349" i="7"/>
  <c r="M350" i="7"/>
  <c r="M351" i="7"/>
  <c r="M352" i="7"/>
  <c r="M353" i="7"/>
  <c r="M354" i="7"/>
  <c r="M355" i="7"/>
  <c r="M356" i="7"/>
  <c r="M357" i="7"/>
  <c r="M358" i="7"/>
  <c r="M359" i="7"/>
  <c r="M360" i="7"/>
  <c r="M361" i="7"/>
  <c r="M362" i="7"/>
  <c r="M363" i="7"/>
  <c r="M364" i="7"/>
  <c r="M365" i="7"/>
  <c r="M366" i="7"/>
  <c r="M367" i="7"/>
  <c r="M368" i="7"/>
  <c r="M369" i="7"/>
  <c r="M370" i="7"/>
  <c r="M371" i="7"/>
  <c r="M372" i="7"/>
  <c r="M373" i="7"/>
  <c r="M374" i="7"/>
  <c r="M375" i="7"/>
  <c r="M376" i="7"/>
  <c r="M377" i="7"/>
  <c r="M378" i="7"/>
  <c r="M379" i="7"/>
  <c r="M380" i="7"/>
  <c r="M381" i="7"/>
  <c r="M382" i="7"/>
  <c r="M383" i="7"/>
  <c r="M384" i="7"/>
  <c r="M385" i="7"/>
  <c r="M386" i="7"/>
  <c r="M387" i="7"/>
  <c r="M388" i="7"/>
  <c r="M389" i="7"/>
  <c r="M390" i="7"/>
  <c r="M391" i="7"/>
  <c r="M392" i="7"/>
  <c r="M393" i="7"/>
  <c r="M394" i="7"/>
  <c r="M395" i="7"/>
  <c r="M396" i="7"/>
  <c r="M397" i="7"/>
  <c r="M398" i="7"/>
  <c r="M399" i="7"/>
  <c r="M400" i="7"/>
  <c r="M401" i="7"/>
  <c r="M402" i="7"/>
  <c r="M403" i="7"/>
  <c r="M404" i="7"/>
  <c r="M405" i="7"/>
  <c r="M406" i="7"/>
  <c r="M407" i="7"/>
  <c r="M408" i="7"/>
  <c r="M409" i="7"/>
  <c r="M410" i="7"/>
  <c r="M411" i="7"/>
  <c r="M412" i="7"/>
  <c r="M413" i="7"/>
  <c r="M414" i="7"/>
  <c r="M415" i="7"/>
  <c r="M416" i="7"/>
  <c r="M417" i="7"/>
  <c r="M418" i="7"/>
  <c r="M419" i="7"/>
  <c r="M420" i="7"/>
  <c r="M421" i="7"/>
  <c r="M422" i="7"/>
  <c r="M423" i="7"/>
  <c r="M424" i="7"/>
  <c r="M425" i="7"/>
  <c r="M426" i="7"/>
  <c r="M427" i="7"/>
  <c r="M428" i="7"/>
  <c r="M429" i="7"/>
  <c r="M430" i="7"/>
  <c r="M431" i="7"/>
  <c r="M432" i="7"/>
  <c r="M433" i="7"/>
  <c r="M434" i="7"/>
  <c r="M435" i="7"/>
  <c r="M436" i="7"/>
  <c r="M437" i="7"/>
  <c r="M438" i="7"/>
  <c r="M439" i="7"/>
  <c r="M440" i="7"/>
  <c r="M441" i="7"/>
  <c r="M442" i="7"/>
  <c r="M443" i="7"/>
  <c r="M444" i="7"/>
  <c r="M445" i="7"/>
  <c r="M446" i="7"/>
  <c r="M447" i="7"/>
  <c r="M448" i="7"/>
  <c r="M449" i="7"/>
  <c r="M450" i="7"/>
  <c r="M451" i="7"/>
  <c r="M452" i="7"/>
  <c r="M453" i="7"/>
  <c r="M454" i="7"/>
  <c r="M455" i="7"/>
  <c r="M456" i="7"/>
  <c r="M457" i="7"/>
  <c r="M458" i="7"/>
  <c r="M459" i="7"/>
  <c r="M460" i="7"/>
  <c r="M461" i="7"/>
  <c r="M462" i="7"/>
  <c r="M463" i="7"/>
  <c r="M464" i="7"/>
  <c r="M465" i="7"/>
  <c r="M466" i="7"/>
  <c r="M467" i="7"/>
  <c r="M468" i="7"/>
  <c r="M469" i="7"/>
  <c r="M470" i="7"/>
  <c r="M471" i="7"/>
  <c r="M472" i="7"/>
  <c r="M473" i="7"/>
  <c r="M474" i="7"/>
  <c r="M475" i="7"/>
  <c r="M476" i="7"/>
  <c r="M477" i="7"/>
  <c r="M478" i="7"/>
  <c r="M479" i="7"/>
  <c r="M480" i="7"/>
  <c r="M481" i="7"/>
  <c r="M482" i="7"/>
  <c r="M483" i="7"/>
  <c r="M484" i="7"/>
  <c r="M485" i="7"/>
  <c r="M486" i="7"/>
  <c r="M487" i="7"/>
  <c r="M488" i="7"/>
  <c r="M489" i="7"/>
  <c r="M490" i="7"/>
  <c r="M491" i="7"/>
  <c r="M492" i="7"/>
  <c r="M493" i="7"/>
  <c r="M494" i="7"/>
  <c r="M495" i="7"/>
  <c r="M496" i="7"/>
  <c r="M497" i="7"/>
  <c r="M498" i="7"/>
  <c r="M499" i="7"/>
  <c r="M500" i="7"/>
  <c r="M501" i="7"/>
  <c r="M502" i="7"/>
  <c r="M503" i="7"/>
  <c r="M504" i="7"/>
  <c r="M505" i="7"/>
  <c r="M506" i="7"/>
  <c r="M507" i="7"/>
  <c r="M508" i="7"/>
  <c r="M509" i="7"/>
  <c r="M510" i="7"/>
  <c r="M511" i="7"/>
  <c r="M512" i="7"/>
  <c r="M513" i="7"/>
  <c r="M514" i="7"/>
  <c r="M515" i="7"/>
  <c r="M516" i="7"/>
  <c r="M517" i="7"/>
  <c r="M518" i="7"/>
  <c r="M519" i="7"/>
  <c r="M520" i="7"/>
  <c r="M521" i="7"/>
  <c r="M522" i="7"/>
  <c r="M523" i="7"/>
  <c r="M524" i="7"/>
  <c r="M525" i="7"/>
  <c r="M526" i="7"/>
  <c r="M527" i="7"/>
  <c r="M528" i="7"/>
  <c r="M529" i="7"/>
  <c r="M530" i="7"/>
  <c r="M531" i="7"/>
  <c r="M532" i="7"/>
  <c r="M533" i="7"/>
  <c r="M534" i="7"/>
  <c r="M535" i="7"/>
  <c r="M536" i="7"/>
  <c r="M537" i="7"/>
  <c r="M538" i="7"/>
  <c r="M539" i="7"/>
  <c r="M540" i="7"/>
  <c r="M541" i="7"/>
  <c r="M542" i="7"/>
  <c r="M543" i="7"/>
  <c r="M544" i="7"/>
  <c r="M545" i="7"/>
  <c r="M546" i="7"/>
  <c r="M547" i="7"/>
  <c r="M548" i="7"/>
  <c r="M549" i="7"/>
  <c r="M550" i="7"/>
  <c r="M551" i="7"/>
  <c r="M552" i="7"/>
  <c r="M553" i="7"/>
  <c r="M554" i="7"/>
  <c r="M555" i="7"/>
  <c r="M556" i="7"/>
  <c r="M557" i="7"/>
  <c r="M558" i="7"/>
  <c r="M559" i="7"/>
  <c r="M560" i="7"/>
  <c r="M561" i="7"/>
  <c r="M562" i="7"/>
  <c r="M563" i="7"/>
  <c r="M564" i="7"/>
  <c r="M565" i="7"/>
  <c r="M566" i="7"/>
  <c r="M567" i="7"/>
  <c r="M568" i="7"/>
  <c r="M569" i="7"/>
  <c r="M570" i="7"/>
  <c r="M571" i="7"/>
  <c r="M572" i="7"/>
  <c r="M573" i="7"/>
  <c r="M574" i="7"/>
  <c r="M575" i="7"/>
  <c r="M576" i="7"/>
  <c r="M577" i="7"/>
  <c r="M578" i="7"/>
  <c r="M579" i="7"/>
  <c r="M580" i="7"/>
  <c r="M581" i="7"/>
  <c r="M582" i="7"/>
  <c r="M583" i="7"/>
  <c r="M584" i="7"/>
  <c r="M585" i="7"/>
  <c r="M586" i="7"/>
  <c r="M587" i="7"/>
  <c r="M588" i="7"/>
  <c r="M589" i="7"/>
  <c r="M590" i="7"/>
  <c r="M591" i="7"/>
  <c r="M592" i="7"/>
  <c r="M593" i="7"/>
  <c r="M594" i="7"/>
  <c r="M595" i="7"/>
  <c r="M596" i="7"/>
  <c r="M597" i="7"/>
  <c r="M598" i="7"/>
  <c r="M599" i="7"/>
  <c r="M600" i="7"/>
  <c r="M601" i="7"/>
  <c r="M602" i="7"/>
  <c r="M603" i="7"/>
  <c r="M604" i="7"/>
  <c r="M605" i="7"/>
  <c r="M606" i="7"/>
  <c r="M607" i="7"/>
  <c r="M608" i="7"/>
  <c r="M609" i="7"/>
  <c r="M610" i="7"/>
  <c r="M611" i="7"/>
  <c r="M612" i="7"/>
  <c r="M613" i="7"/>
  <c r="M614" i="7"/>
  <c r="M615" i="7"/>
  <c r="M616" i="7"/>
  <c r="M617" i="7"/>
  <c r="M618" i="7"/>
  <c r="M619" i="7"/>
  <c r="M620" i="7"/>
  <c r="M621" i="7"/>
  <c r="M622" i="7"/>
  <c r="M623" i="7"/>
  <c r="M624" i="7"/>
  <c r="M625" i="7"/>
  <c r="M626" i="7"/>
  <c r="M627" i="7"/>
  <c r="M628" i="7"/>
  <c r="M629" i="7"/>
  <c r="M630" i="7"/>
  <c r="M631" i="7"/>
  <c r="M632" i="7"/>
  <c r="M633" i="7"/>
  <c r="M634" i="7"/>
  <c r="M635" i="7"/>
  <c r="M636" i="7"/>
  <c r="M637" i="7"/>
  <c r="M638" i="7"/>
  <c r="M639" i="7"/>
  <c r="M640" i="7"/>
  <c r="M641" i="7"/>
  <c r="M642" i="7"/>
  <c r="M643" i="7"/>
  <c r="M644" i="7"/>
  <c r="M645" i="7"/>
  <c r="M646" i="7"/>
  <c r="M647" i="7"/>
  <c r="M648" i="7"/>
  <c r="M649" i="7"/>
  <c r="M650" i="7"/>
  <c r="M651" i="7"/>
  <c r="M652" i="7"/>
  <c r="M653" i="7"/>
  <c r="M654" i="7"/>
  <c r="M655" i="7"/>
  <c r="M656" i="7"/>
  <c r="M657" i="7"/>
  <c r="M658" i="7"/>
  <c r="M659" i="7"/>
  <c r="M660" i="7"/>
  <c r="M661" i="7"/>
  <c r="M662" i="7"/>
  <c r="M663" i="7"/>
  <c r="M664" i="7"/>
  <c r="M665" i="7"/>
  <c r="M666" i="7"/>
  <c r="M667" i="7"/>
  <c r="M668" i="7"/>
  <c r="M669" i="7"/>
  <c r="M670" i="7"/>
  <c r="M671" i="7"/>
  <c r="M672" i="7"/>
  <c r="M673" i="7"/>
  <c r="M674" i="7"/>
  <c r="M675" i="7"/>
  <c r="M676" i="7"/>
  <c r="M677" i="7"/>
  <c r="M678" i="7"/>
  <c r="M679" i="7"/>
  <c r="M680" i="7"/>
  <c r="M681" i="7"/>
  <c r="M682" i="7"/>
  <c r="M683" i="7"/>
  <c r="M684" i="7"/>
  <c r="M685" i="7"/>
  <c r="M686" i="7"/>
  <c r="M687" i="7"/>
  <c r="M688" i="7"/>
  <c r="M689" i="7"/>
  <c r="M690" i="7"/>
  <c r="M691" i="7"/>
  <c r="M692" i="7"/>
  <c r="M693" i="7"/>
  <c r="M694" i="7"/>
  <c r="M695" i="7"/>
  <c r="M696" i="7"/>
  <c r="M697" i="7"/>
  <c r="M698" i="7"/>
  <c r="M699" i="7"/>
  <c r="M700" i="7"/>
  <c r="M701" i="7"/>
  <c r="M702" i="7"/>
  <c r="M703" i="7"/>
  <c r="M704" i="7"/>
  <c r="M705" i="7"/>
  <c r="M706" i="7"/>
  <c r="M707" i="7"/>
  <c r="M708" i="7"/>
  <c r="M709" i="7"/>
  <c r="M710" i="7"/>
  <c r="M711" i="7"/>
  <c r="M712" i="7"/>
  <c r="M713" i="7"/>
  <c r="M714" i="7"/>
  <c r="M715" i="7"/>
  <c r="M716" i="7"/>
  <c r="M717" i="7"/>
  <c r="M718" i="7"/>
  <c r="M719" i="7"/>
  <c r="M720" i="7"/>
  <c r="M721" i="7"/>
  <c r="M722" i="7"/>
  <c r="M723" i="7"/>
  <c r="M724" i="7"/>
  <c r="M725" i="7"/>
  <c r="M726" i="7"/>
  <c r="M727" i="7"/>
  <c r="M728" i="7"/>
  <c r="M729" i="7"/>
  <c r="M730" i="7"/>
  <c r="M731" i="7"/>
  <c r="M732" i="7"/>
  <c r="M733" i="7"/>
  <c r="M734" i="7"/>
  <c r="M735" i="7"/>
  <c r="M736" i="7"/>
  <c r="M737" i="7"/>
  <c r="M738" i="7"/>
  <c r="M739" i="7"/>
  <c r="M740" i="7"/>
  <c r="M741" i="7"/>
  <c r="M742" i="7"/>
  <c r="M743" i="7"/>
  <c r="M744" i="7"/>
  <c r="M745" i="7"/>
  <c r="M746" i="7"/>
  <c r="M747" i="7"/>
  <c r="M748" i="7"/>
  <c r="M749" i="7"/>
  <c r="M750" i="7"/>
  <c r="M751" i="7"/>
  <c r="M752" i="7"/>
  <c r="M753" i="7"/>
  <c r="M754" i="7"/>
  <c r="M755" i="7"/>
  <c r="M756" i="7"/>
  <c r="M757" i="7"/>
  <c r="M758" i="7"/>
  <c r="M759" i="7"/>
  <c r="M760" i="7"/>
  <c r="M761" i="7"/>
  <c r="M762" i="7"/>
  <c r="M763" i="7"/>
  <c r="M764" i="7"/>
  <c r="M765" i="7"/>
  <c r="M766" i="7"/>
  <c r="M767" i="7"/>
  <c r="M768" i="7"/>
  <c r="M769" i="7"/>
  <c r="M770" i="7"/>
  <c r="M771" i="7"/>
  <c r="M772" i="7"/>
  <c r="M773" i="7"/>
  <c r="M774" i="7"/>
  <c r="M775" i="7"/>
  <c r="M776" i="7"/>
  <c r="M777" i="7"/>
  <c r="M778" i="7"/>
  <c r="M779" i="7"/>
  <c r="M780" i="7"/>
  <c r="M781" i="7"/>
  <c r="M782" i="7"/>
  <c r="M783" i="7"/>
  <c r="M784" i="7"/>
  <c r="M785" i="7"/>
  <c r="M786" i="7"/>
  <c r="M787" i="7"/>
  <c r="M788" i="7"/>
  <c r="M789" i="7"/>
  <c r="M790" i="7"/>
  <c r="M791" i="7"/>
  <c r="M792" i="7"/>
  <c r="M793" i="7"/>
  <c r="M794" i="7"/>
  <c r="M795" i="7"/>
  <c r="M796" i="7"/>
  <c r="M797" i="7"/>
  <c r="M798" i="7"/>
  <c r="M799" i="7"/>
  <c r="M800" i="7"/>
  <c r="M801" i="7"/>
  <c r="M802" i="7"/>
  <c r="M803" i="7"/>
  <c r="M804" i="7"/>
  <c r="M805" i="7"/>
  <c r="M806" i="7"/>
  <c r="M807" i="7"/>
  <c r="M808" i="7"/>
  <c r="M809" i="7"/>
  <c r="M810" i="7"/>
  <c r="M811" i="7"/>
  <c r="M812" i="7"/>
  <c r="M813" i="7"/>
  <c r="M814" i="7"/>
  <c r="M815" i="7"/>
  <c r="M816" i="7"/>
  <c r="M817" i="7"/>
  <c r="M818" i="7"/>
  <c r="M819" i="7"/>
  <c r="M820" i="7"/>
  <c r="M821" i="7"/>
  <c r="M822" i="7"/>
  <c r="M823" i="7"/>
  <c r="M824" i="7"/>
  <c r="M825" i="7"/>
  <c r="M826" i="7"/>
  <c r="M827" i="7"/>
  <c r="M828" i="7"/>
  <c r="M829" i="7"/>
  <c r="M830" i="7"/>
  <c r="M831" i="7"/>
  <c r="M832" i="7"/>
  <c r="M833" i="7"/>
  <c r="M834" i="7"/>
  <c r="M835" i="7"/>
  <c r="M836" i="7"/>
  <c r="M837" i="7"/>
  <c r="M838" i="7"/>
  <c r="M839" i="7"/>
  <c r="M840" i="7"/>
  <c r="M841" i="7"/>
  <c r="M842" i="7"/>
  <c r="M843" i="7"/>
  <c r="M844" i="7"/>
  <c r="M845" i="7"/>
  <c r="M846" i="7"/>
  <c r="M847" i="7"/>
  <c r="M848" i="7"/>
  <c r="M849" i="7"/>
  <c r="M850" i="7"/>
  <c r="M851" i="7"/>
  <c r="M852" i="7"/>
  <c r="M853" i="7"/>
  <c r="M854" i="7"/>
  <c r="M855" i="7"/>
  <c r="M856" i="7"/>
  <c r="M857" i="7"/>
  <c r="M858" i="7"/>
  <c r="M859" i="7"/>
  <c r="M860" i="7"/>
  <c r="M861" i="7"/>
  <c r="M862" i="7"/>
  <c r="M863" i="7"/>
  <c r="M864" i="7"/>
  <c r="M865" i="7"/>
  <c r="M866" i="7"/>
  <c r="M867" i="7"/>
  <c r="M868" i="7"/>
  <c r="M869" i="7"/>
  <c r="M870" i="7"/>
  <c r="M871" i="7"/>
  <c r="M872" i="7"/>
  <c r="M873" i="7"/>
  <c r="M874" i="7"/>
  <c r="M875" i="7"/>
  <c r="M876" i="7"/>
  <c r="M877" i="7"/>
  <c r="M878" i="7"/>
  <c r="M879" i="7"/>
  <c r="M880" i="7"/>
  <c r="M881" i="7"/>
  <c r="M882" i="7"/>
  <c r="M883" i="7"/>
  <c r="M884" i="7"/>
  <c r="M885" i="7"/>
  <c r="M886" i="7"/>
  <c r="M887" i="7"/>
  <c r="M888" i="7"/>
  <c r="M889" i="7"/>
  <c r="M890" i="7"/>
  <c r="M891" i="7"/>
  <c r="M892" i="7"/>
  <c r="M893" i="7"/>
  <c r="M894" i="7"/>
  <c r="M895" i="7"/>
  <c r="M896" i="7"/>
  <c r="M897" i="7"/>
  <c r="M898" i="7"/>
  <c r="M899" i="7"/>
  <c r="M900" i="7"/>
  <c r="M901" i="7"/>
  <c r="M902" i="7"/>
  <c r="M903" i="7"/>
  <c r="M904" i="7"/>
  <c r="M905" i="7"/>
  <c r="M906" i="7"/>
  <c r="M907" i="7"/>
  <c r="M908" i="7"/>
  <c r="M909" i="7"/>
  <c r="M910" i="7"/>
  <c r="M911" i="7"/>
  <c r="M912" i="7"/>
  <c r="M913" i="7"/>
  <c r="M914" i="7"/>
  <c r="M915" i="7"/>
  <c r="M916" i="7"/>
  <c r="M917" i="7"/>
  <c r="M918" i="7"/>
  <c r="M919" i="7"/>
  <c r="M920" i="7"/>
  <c r="M921" i="7"/>
  <c r="M922" i="7"/>
  <c r="M923" i="7"/>
  <c r="M924" i="7"/>
  <c r="M925" i="7"/>
  <c r="M926" i="7"/>
  <c r="M927" i="7"/>
  <c r="M928" i="7"/>
  <c r="M929" i="7"/>
  <c r="M930" i="7"/>
  <c r="M931" i="7"/>
  <c r="M932" i="7"/>
  <c r="M933" i="7"/>
  <c r="M934" i="7"/>
  <c r="M935" i="7"/>
  <c r="M936" i="7"/>
  <c r="M937" i="7"/>
  <c r="M938" i="7"/>
  <c r="M939" i="7"/>
  <c r="M940" i="7"/>
  <c r="M941" i="7"/>
  <c r="M942" i="7"/>
  <c r="M943" i="7"/>
  <c r="M944" i="7"/>
  <c r="M945" i="7"/>
  <c r="M946" i="7"/>
  <c r="M947" i="7"/>
  <c r="M948" i="7"/>
  <c r="M949" i="7"/>
  <c r="M950" i="7"/>
  <c r="M951" i="7"/>
  <c r="M952" i="7"/>
  <c r="M953" i="7"/>
  <c r="M954" i="7"/>
  <c r="M955" i="7"/>
  <c r="M956" i="7"/>
  <c r="M957" i="7"/>
  <c r="M958" i="7"/>
  <c r="M959" i="7"/>
  <c r="M960" i="7"/>
  <c r="M961" i="7"/>
  <c r="M962" i="7"/>
  <c r="M963" i="7"/>
  <c r="M964" i="7"/>
  <c r="M965" i="7"/>
  <c r="M966" i="7"/>
  <c r="M967" i="7"/>
  <c r="M968" i="7"/>
  <c r="M969" i="7"/>
  <c r="M970" i="7"/>
  <c r="M971" i="7"/>
  <c r="M972" i="7"/>
  <c r="M973" i="7"/>
  <c r="M974" i="7"/>
  <c r="M975" i="7"/>
  <c r="M976" i="7"/>
  <c r="M977" i="7"/>
  <c r="M978" i="7"/>
  <c r="M979" i="7"/>
  <c r="M980" i="7"/>
  <c r="M981" i="7"/>
  <c r="M982" i="7"/>
  <c r="M983" i="7"/>
  <c r="M984" i="7"/>
  <c r="M985" i="7"/>
  <c r="M986" i="7"/>
  <c r="M987" i="7"/>
  <c r="M988" i="7"/>
  <c r="M989" i="7"/>
  <c r="M990" i="7"/>
  <c r="M991" i="7"/>
  <c r="M992" i="7"/>
  <c r="M993" i="7"/>
  <c r="M994" i="7"/>
  <c r="M995" i="7"/>
  <c r="M996" i="7"/>
  <c r="M997" i="7"/>
  <c r="M998" i="7"/>
  <c r="M999" i="7"/>
  <c r="M1000" i="7"/>
  <c r="M1001" i="7"/>
  <c r="M1002" i="7"/>
  <c r="M1003" i="7"/>
  <c r="M1004" i="7"/>
  <c r="M1005" i="7"/>
  <c r="M1006" i="7"/>
  <c r="M1007" i="7"/>
  <c r="M1008" i="7"/>
  <c r="M1009" i="7"/>
  <c r="M1010" i="7"/>
  <c r="M1011" i="7"/>
  <c r="M1012" i="7"/>
  <c r="M1013" i="7"/>
  <c r="M1014" i="7"/>
  <c r="M1015" i="7"/>
  <c r="M1016" i="7"/>
  <c r="M1017" i="7"/>
  <c r="M1018" i="7"/>
  <c r="M1019" i="7"/>
  <c r="M1020" i="7"/>
  <c r="M1021" i="7"/>
  <c r="M1022" i="7"/>
  <c r="M1023" i="7"/>
  <c r="M1024" i="7"/>
  <c r="M1025" i="7"/>
  <c r="M1026" i="7"/>
  <c r="M1027" i="7"/>
  <c r="M1028" i="7"/>
  <c r="M1029" i="7"/>
  <c r="M1030" i="7"/>
  <c r="M1031" i="7"/>
  <c r="M1032" i="7"/>
  <c r="M1033" i="7"/>
  <c r="M1034" i="7"/>
  <c r="M1035" i="7"/>
  <c r="M1036" i="7"/>
  <c r="M1037" i="7"/>
  <c r="M1038" i="7"/>
  <c r="M1039" i="7"/>
  <c r="M1040" i="7"/>
  <c r="M1041" i="7"/>
  <c r="M1042" i="7"/>
  <c r="M1043" i="7"/>
  <c r="M1044" i="7"/>
  <c r="M1045" i="7"/>
  <c r="M1046" i="7"/>
  <c r="M1047" i="7"/>
  <c r="M1048" i="7"/>
  <c r="M1049" i="7"/>
  <c r="M1050" i="7"/>
  <c r="M1051" i="7"/>
  <c r="M1052" i="7"/>
  <c r="M1053" i="7"/>
  <c r="M1054" i="7"/>
  <c r="M1055" i="7"/>
  <c r="M1056" i="7"/>
  <c r="M1057" i="7"/>
  <c r="M1058" i="7"/>
  <c r="M1059" i="7"/>
  <c r="M1060" i="7"/>
  <c r="M1061" i="7"/>
  <c r="M1062" i="7"/>
  <c r="M1063" i="7"/>
  <c r="M1064" i="7"/>
  <c r="M1065" i="7"/>
  <c r="M1066" i="7"/>
  <c r="M1067" i="7"/>
  <c r="M1068" i="7"/>
  <c r="M1069" i="7"/>
  <c r="M1070" i="7"/>
  <c r="M1071" i="7"/>
  <c r="M1072" i="7"/>
  <c r="M1073" i="7"/>
  <c r="M1074" i="7"/>
  <c r="M1075" i="7"/>
  <c r="M1076" i="7"/>
  <c r="M1077" i="7"/>
  <c r="M1078" i="7"/>
  <c r="M1079" i="7"/>
  <c r="M1080" i="7"/>
  <c r="M1081" i="7"/>
  <c r="M1082" i="7"/>
  <c r="M1083" i="7"/>
  <c r="M1084" i="7"/>
  <c r="M1085" i="7"/>
  <c r="M1086" i="7"/>
  <c r="M1087" i="7"/>
  <c r="M1088" i="7"/>
  <c r="M1089" i="7"/>
  <c r="M1090" i="7"/>
  <c r="M1091" i="7"/>
  <c r="M1092" i="7"/>
  <c r="M1093" i="7"/>
  <c r="M1094" i="7"/>
  <c r="M1095" i="7"/>
  <c r="M1096" i="7"/>
  <c r="M1097" i="7"/>
  <c r="M1098" i="7"/>
  <c r="M1099" i="7"/>
  <c r="M1100" i="7"/>
  <c r="M1101" i="7"/>
  <c r="M1102" i="7"/>
  <c r="M1103" i="7"/>
  <c r="M1104" i="7"/>
  <c r="M1105" i="7"/>
  <c r="M1106" i="7"/>
  <c r="M1107" i="7"/>
  <c r="M1108" i="7"/>
  <c r="M1109" i="7"/>
  <c r="M1110" i="7"/>
  <c r="M1111" i="7"/>
  <c r="M1112" i="7"/>
  <c r="M1113" i="7"/>
  <c r="M1114" i="7"/>
  <c r="M1115" i="7"/>
  <c r="M1116" i="7"/>
  <c r="M1117" i="7"/>
  <c r="M1118" i="7"/>
  <c r="M1119" i="7"/>
  <c r="M1120" i="7"/>
  <c r="M1121" i="7"/>
  <c r="M1122" i="7"/>
  <c r="M1123" i="7"/>
  <c r="M1124" i="7"/>
  <c r="M1125" i="7"/>
  <c r="M1126" i="7"/>
  <c r="M1127" i="7"/>
  <c r="M1128" i="7"/>
  <c r="M1129" i="7"/>
  <c r="M1130" i="7"/>
  <c r="M1131" i="7"/>
  <c r="M1132" i="7"/>
  <c r="M1133" i="7"/>
  <c r="M1134" i="7"/>
  <c r="M1135" i="7"/>
  <c r="M1136" i="7"/>
  <c r="M1137" i="7"/>
  <c r="M1138" i="7"/>
  <c r="M1139" i="7"/>
  <c r="M1140" i="7"/>
  <c r="M1141" i="7"/>
  <c r="M1142" i="7"/>
  <c r="M1143" i="7"/>
  <c r="M1144" i="7"/>
  <c r="M1145" i="7"/>
  <c r="M1146" i="7"/>
  <c r="M1147" i="7"/>
  <c r="M1148" i="7"/>
  <c r="M1149" i="7"/>
  <c r="M1150" i="7"/>
  <c r="M1151" i="7"/>
  <c r="M1152" i="7"/>
  <c r="M1153" i="7"/>
  <c r="M1154" i="7"/>
  <c r="M1155" i="7"/>
  <c r="M1156" i="7"/>
  <c r="M1157" i="7"/>
  <c r="M1158" i="7"/>
  <c r="M1159" i="7"/>
  <c r="M1160" i="7"/>
  <c r="M1161" i="7"/>
  <c r="M1162" i="7"/>
  <c r="M1163" i="7"/>
  <c r="M1164" i="7"/>
  <c r="M1165" i="7"/>
  <c r="M1166" i="7"/>
  <c r="M1167" i="7"/>
  <c r="M1168" i="7"/>
  <c r="M1169" i="7"/>
  <c r="M1170" i="7"/>
  <c r="M1171" i="7"/>
  <c r="M1172" i="7"/>
  <c r="M1173" i="7"/>
  <c r="M1174" i="7"/>
  <c r="M1175" i="7"/>
  <c r="M1176" i="7"/>
  <c r="M1177" i="7"/>
  <c r="M1178" i="7"/>
  <c r="M1179" i="7"/>
  <c r="M1180" i="7"/>
  <c r="M1181" i="7"/>
  <c r="M1182" i="7"/>
  <c r="M1183" i="7"/>
  <c r="M1184" i="7"/>
  <c r="M1185" i="7"/>
  <c r="M1186" i="7"/>
  <c r="M1187" i="7"/>
  <c r="M1188" i="7"/>
  <c r="M1189" i="7"/>
  <c r="M1190" i="7"/>
  <c r="M1191" i="7"/>
  <c r="M1192" i="7"/>
  <c r="M1193" i="7"/>
  <c r="M1194" i="7"/>
  <c r="M1195" i="7"/>
  <c r="M1196" i="7"/>
  <c r="M1197" i="7"/>
  <c r="M1198" i="7"/>
  <c r="M1199" i="7"/>
  <c r="M1200" i="7"/>
  <c r="M1201" i="7"/>
  <c r="M1202" i="7"/>
  <c r="M1203" i="7"/>
  <c r="M1204" i="7"/>
  <c r="M1205" i="7"/>
  <c r="M1206" i="7"/>
  <c r="M1207" i="7"/>
  <c r="M1208" i="7"/>
  <c r="M1209" i="7"/>
  <c r="M1210" i="7"/>
  <c r="M1211" i="7"/>
  <c r="M1212" i="7"/>
  <c r="M1213" i="7"/>
  <c r="M1214" i="7"/>
  <c r="M1215" i="7"/>
  <c r="M1216" i="7"/>
  <c r="M1217" i="7"/>
  <c r="M1218" i="7"/>
  <c r="M1219" i="7"/>
  <c r="M1220" i="7"/>
  <c r="M1221" i="7"/>
  <c r="M1222" i="7"/>
  <c r="M1223" i="7"/>
  <c r="M1224" i="7"/>
  <c r="M1225" i="7"/>
  <c r="M1226" i="7"/>
  <c r="M1227" i="7"/>
  <c r="M1228" i="7"/>
  <c r="M1229" i="7"/>
  <c r="M1230" i="7"/>
  <c r="M1231" i="7"/>
  <c r="M1232" i="7"/>
  <c r="M1233" i="7"/>
  <c r="M1234" i="7"/>
  <c r="M1235" i="7"/>
  <c r="M1236" i="7"/>
  <c r="M1237" i="7"/>
  <c r="M1238" i="7"/>
  <c r="M1239" i="7"/>
  <c r="M1240" i="7"/>
  <c r="M1241" i="7"/>
  <c r="M1242" i="7"/>
  <c r="M1243" i="7"/>
  <c r="M1244" i="7"/>
  <c r="M1245" i="7"/>
  <c r="M1246" i="7"/>
  <c r="M1247" i="7"/>
  <c r="M1248" i="7"/>
  <c r="M1249" i="7"/>
  <c r="M1250" i="7"/>
  <c r="M1251" i="7"/>
  <c r="M1252" i="7"/>
  <c r="M1253" i="7"/>
  <c r="M1254" i="7"/>
  <c r="M1255" i="7"/>
  <c r="M1256" i="7"/>
  <c r="M1257" i="7"/>
  <c r="M1258" i="7"/>
  <c r="M1259" i="7"/>
  <c r="M1260" i="7"/>
  <c r="M1261" i="7"/>
  <c r="M1262" i="7"/>
  <c r="M1263" i="7"/>
  <c r="M1264" i="7"/>
  <c r="M1265" i="7"/>
  <c r="M1266" i="7"/>
  <c r="M1267" i="7"/>
  <c r="M1268" i="7"/>
  <c r="M1269" i="7"/>
  <c r="M1270" i="7"/>
  <c r="M1271" i="7"/>
  <c r="M1272" i="7"/>
  <c r="M1273" i="7"/>
  <c r="M1274" i="7"/>
  <c r="M1275" i="7"/>
  <c r="M1276" i="7"/>
  <c r="M1277" i="7"/>
  <c r="M1278" i="7"/>
  <c r="M1279" i="7"/>
  <c r="M1280" i="7"/>
  <c r="M1281" i="7"/>
  <c r="M1282" i="7"/>
  <c r="M1283" i="7"/>
  <c r="M1284" i="7"/>
  <c r="M1285" i="7"/>
  <c r="M1286" i="7"/>
  <c r="M1287" i="7"/>
  <c r="M1288" i="7"/>
  <c r="M1289" i="7"/>
  <c r="M1290" i="7"/>
  <c r="M1291" i="7"/>
  <c r="M1292" i="7"/>
  <c r="M1293" i="7"/>
  <c r="M1294" i="7"/>
  <c r="M1295" i="7"/>
  <c r="M1296" i="7"/>
  <c r="M1297" i="7"/>
  <c r="M1298" i="7"/>
  <c r="M1299" i="7"/>
  <c r="M1300" i="7"/>
  <c r="M1301" i="7"/>
  <c r="M1302" i="7"/>
  <c r="M1303" i="7"/>
  <c r="M1304" i="7"/>
  <c r="M1305" i="7"/>
  <c r="M1306" i="7"/>
  <c r="M1307" i="7"/>
  <c r="M1308" i="7"/>
  <c r="M1309" i="7"/>
  <c r="M1310" i="7"/>
  <c r="M1311" i="7"/>
  <c r="M1312" i="7"/>
  <c r="M1313" i="7"/>
  <c r="M1314" i="7"/>
  <c r="M1315" i="7"/>
  <c r="M1316" i="7"/>
  <c r="M1317" i="7"/>
  <c r="M1318" i="7"/>
  <c r="M1319" i="7"/>
  <c r="M1320" i="7"/>
  <c r="M1321" i="7"/>
  <c r="M1322" i="7"/>
  <c r="M1323" i="7"/>
  <c r="M1324" i="7"/>
  <c r="M1325" i="7"/>
  <c r="M1326" i="7"/>
  <c r="M1327" i="7"/>
  <c r="M1328" i="7"/>
  <c r="M1329" i="7"/>
  <c r="M1330" i="7"/>
  <c r="M1331" i="7"/>
  <c r="M1332" i="7"/>
  <c r="M1333" i="7"/>
  <c r="M1334" i="7"/>
  <c r="M1335" i="7"/>
  <c r="M1336" i="7"/>
  <c r="M1337" i="7"/>
  <c r="M1338" i="7"/>
  <c r="M1339" i="7"/>
  <c r="M1340" i="7"/>
  <c r="M1341" i="7"/>
  <c r="M1342" i="7"/>
  <c r="M1343" i="7"/>
  <c r="M1344" i="7"/>
  <c r="M1345" i="7"/>
  <c r="M1346" i="7"/>
  <c r="M1347" i="7"/>
  <c r="M1348" i="7"/>
  <c r="M1349" i="7"/>
  <c r="M1350" i="7"/>
  <c r="M1351" i="7"/>
  <c r="M1352" i="7"/>
  <c r="M1353" i="7"/>
  <c r="M1354" i="7"/>
  <c r="M1355" i="7"/>
  <c r="M1356" i="7"/>
  <c r="M1357" i="7"/>
  <c r="M1358" i="7"/>
  <c r="M1359" i="7"/>
  <c r="M1360" i="7"/>
  <c r="M1361" i="7"/>
  <c r="M1362" i="7"/>
  <c r="M1363" i="7"/>
  <c r="M1364" i="7"/>
  <c r="M1365" i="7"/>
  <c r="M1366" i="7"/>
  <c r="M1367" i="7"/>
  <c r="M1368" i="7"/>
  <c r="M1369" i="7"/>
  <c r="M1370" i="7"/>
  <c r="M1371" i="7"/>
  <c r="M1372" i="7"/>
  <c r="M1373" i="7"/>
  <c r="M1374" i="7"/>
  <c r="M1375" i="7"/>
  <c r="M1376" i="7"/>
  <c r="M1377" i="7"/>
  <c r="M1378" i="7"/>
  <c r="M1379" i="7"/>
  <c r="M1380" i="7"/>
  <c r="M1381" i="7"/>
  <c r="M1382" i="7"/>
  <c r="M1383" i="7"/>
  <c r="M1384" i="7"/>
  <c r="M1385" i="7"/>
  <c r="M1386" i="7"/>
  <c r="M1387" i="7"/>
  <c r="M1388" i="7"/>
  <c r="M1389" i="7"/>
  <c r="M1390" i="7"/>
  <c r="M1391" i="7"/>
  <c r="M1392" i="7"/>
  <c r="M1393" i="7"/>
  <c r="M1394" i="7"/>
  <c r="M1395" i="7"/>
  <c r="M1396" i="7"/>
  <c r="M1397" i="7"/>
  <c r="M1398" i="7"/>
  <c r="M1399" i="7"/>
  <c r="M1400" i="7"/>
  <c r="M1401" i="7"/>
  <c r="M1402" i="7"/>
  <c r="M1403" i="7"/>
  <c r="M1404" i="7"/>
  <c r="M1405" i="7"/>
  <c r="M1406" i="7"/>
  <c r="M1407" i="7"/>
  <c r="M1408" i="7"/>
  <c r="M1409" i="7"/>
  <c r="M1410" i="7"/>
  <c r="M1411" i="7"/>
  <c r="M1412" i="7"/>
  <c r="M1413" i="7"/>
  <c r="M1414" i="7"/>
  <c r="M1415" i="7"/>
  <c r="M1416" i="7"/>
  <c r="M1417" i="7"/>
  <c r="M1418" i="7"/>
  <c r="M1419" i="7"/>
  <c r="M1420" i="7"/>
  <c r="M1421" i="7"/>
  <c r="M1422" i="7"/>
  <c r="M1423" i="7"/>
  <c r="M1424" i="7"/>
  <c r="M1425" i="7"/>
  <c r="M1426" i="7"/>
  <c r="M1427" i="7"/>
  <c r="M1428" i="7"/>
  <c r="M1429" i="7"/>
  <c r="M1430" i="7"/>
  <c r="M1431" i="7"/>
  <c r="M1432" i="7"/>
  <c r="M1433" i="7"/>
  <c r="M1434" i="7"/>
  <c r="M1435" i="7"/>
  <c r="M1436" i="7"/>
  <c r="M1437" i="7"/>
  <c r="M1438" i="7"/>
  <c r="M1439" i="7"/>
  <c r="M1440" i="7"/>
  <c r="M1441" i="7"/>
  <c r="M1442" i="7"/>
  <c r="M1443" i="7"/>
  <c r="M1444" i="7"/>
  <c r="M1445" i="7"/>
  <c r="M1446" i="7"/>
  <c r="M1447" i="7"/>
  <c r="M1448" i="7"/>
  <c r="M1449" i="7"/>
  <c r="M1450" i="7"/>
  <c r="M1451" i="7"/>
  <c r="M1452" i="7"/>
  <c r="M1453" i="7"/>
  <c r="M1454" i="7"/>
  <c r="M1455" i="7"/>
  <c r="M1456" i="7"/>
  <c r="M1457" i="7"/>
  <c r="M1458" i="7"/>
  <c r="M1459" i="7"/>
  <c r="M1460" i="7"/>
  <c r="M1461" i="7"/>
  <c r="M1462" i="7"/>
  <c r="M1463" i="7"/>
  <c r="M1464" i="7"/>
  <c r="M1465" i="7"/>
  <c r="M1466" i="7"/>
  <c r="M1467" i="7"/>
  <c r="M1468" i="7"/>
  <c r="M1469" i="7"/>
  <c r="M1470" i="7"/>
  <c r="M1471" i="7"/>
  <c r="M1472" i="7"/>
  <c r="M1473" i="7"/>
  <c r="M1474" i="7"/>
  <c r="M1475" i="7"/>
  <c r="M1476" i="7"/>
  <c r="M1477" i="7"/>
  <c r="M1478" i="7"/>
  <c r="M1479" i="7"/>
  <c r="M1480" i="7"/>
  <c r="M1481" i="7"/>
  <c r="M1482" i="7"/>
  <c r="M1483" i="7"/>
  <c r="M1484" i="7"/>
  <c r="M1485" i="7"/>
  <c r="M1486" i="7"/>
  <c r="M1487" i="7"/>
  <c r="M1488" i="7"/>
  <c r="M1489" i="7"/>
  <c r="M1490" i="7"/>
  <c r="M1491" i="7"/>
  <c r="M1492" i="7"/>
  <c r="M1493" i="7"/>
  <c r="M1494" i="7"/>
  <c r="M1495" i="7"/>
  <c r="M1496" i="7"/>
  <c r="M1497" i="7"/>
  <c r="M1498" i="7"/>
  <c r="M1499" i="7"/>
  <c r="M1500" i="7"/>
  <c r="M1501" i="7"/>
  <c r="M1502" i="7"/>
  <c r="M1503" i="7"/>
  <c r="M1504" i="7"/>
  <c r="M1505" i="7"/>
  <c r="M1506" i="7"/>
  <c r="M1507" i="7"/>
  <c r="M1508" i="7"/>
  <c r="M1509" i="7"/>
  <c r="M1510" i="7"/>
  <c r="M1511" i="7"/>
  <c r="M1512" i="7"/>
  <c r="M1513" i="7"/>
  <c r="M1514" i="7"/>
  <c r="M1515" i="7"/>
  <c r="M1516" i="7"/>
  <c r="M1517" i="7"/>
  <c r="M1518" i="7"/>
  <c r="M1519" i="7"/>
  <c r="M1520" i="7"/>
  <c r="M1521" i="7"/>
  <c r="M1522" i="7"/>
  <c r="M1523" i="7"/>
  <c r="M1524" i="7"/>
  <c r="M1525" i="7"/>
  <c r="AJ142" i="7"/>
  <c r="AJ130" i="7"/>
  <c r="AQ3" i="7"/>
  <c r="AR3" i="7"/>
  <c r="AS3" i="7"/>
  <c r="AT3" i="7"/>
  <c r="O3" i="7"/>
  <c r="N3" i="7"/>
  <c r="AP3" i="7"/>
  <c r="AJ128" i="7"/>
  <c r="AJ129" i="7"/>
  <c r="AJ131" i="7"/>
  <c r="AJ132" i="7"/>
  <c r="AJ133" i="7"/>
  <c r="AJ134" i="7"/>
  <c r="AJ135" i="7"/>
  <c r="AJ136" i="7"/>
  <c r="AJ137" i="7"/>
  <c r="AJ138" i="7"/>
  <c r="AJ139" i="7"/>
  <c r="AJ140" i="7"/>
  <c r="AJ141" i="7"/>
  <c r="AJ143" i="7"/>
  <c r="AJ144" i="7"/>
  <c r="AJ145" i="7"/>
  <c r="AJ146" i="7"/>
  <c r="AJ147" i="7"/>
  <c r="AJ148" i="7"/>
  <c r="AJ149" i="7"/>
  <c r="AJ150" i="7"/>
  <c r="AJ151" i="7"/>
  <c r="AJ152" i="7"/>
  <c r="AJ153" i="7"/>
  <c r="AJ154" i="7"/>
  <c r="AJ155" i="7"/>
  <c r="AJ156" i="7"/>
  <c r="AJ157" i="7"/>
  <c r="AJ158" i="7"/>
  <c r="AJ159" i="7"/>
  <c r="AJ160" i="7"/>
  <c r="AJ161" i="7"/>
  <c r="AJ162" i="7"/>
  <c r="AJ163" i="7"/>
  <c r="AJ164" i="7"/>
  <c r="AJ165" i="7"/>
  <c r="AJ166" i="7"/>
  <c r="AJ167" i="7"/>
  <c r="AJ168" i="7"/>
  <c r="AJ169" i="7"/>
  <c r="AJ170" i="7"/>
  <c r="AJ171" i="7"/>
  <c r="AJ172" i="7"/>
  <c r="AJ173" i="7"/>
  <c r="AJ174" i="7"/>
  <c r="AJ175" i="7"/>
  <c r="AJ176" i="7"/>
  <c r="AJ177" i="7"/>
  <c r="AJ178" i="7"/>
  <c r="AJ179" i="7"/>
  <c r="AJ180" i="7"/>
  <c r="AJ181" i="7"/>
  <c r="AH128" i="7"/>
  <c r="AI128" i="7"/>
  <c r="AK128" i="7"/>
  <c r="AL128" i="7"/>
  <c r="AM128" i="7"/>
  <c r="AN128" i="7"/>
  <c r="AH129" i="7"/>
  <c r="AI129" i="7"/>
  <c r="AK129" i="7"/>
  <c r="AL129" i="7"/>
  <c r="AM129" i="7"/>
  <c r="AN129" i="7"/>
  <c r="AH131" i="7"/>
  <c r="AI131" i="7"/>
  <c r="AK131" i="7"/>
  <c r="AL131" i="7"/>
  <c r="AM131" i="7"/>
  <c r="AN131" i="7"/>
  <c r="AH132" i="7"/>
  <c r="AI132" i="7"/>
  <c r="AK132" i="7"/>
  <c r="AL132" i="7"/>
  <c r="AM132" i="7"/>
  <c r="AN132" i="7"/>
  <c r="AH133" i="7"/>
  <c r="AI133" i="7"/>
  <c r="AK133" i="7"/>
  <c r="AL133" i="7"/>
  <c r="AM133" i="7"/>
  <c r="AN133" i="7"/>
  <c r="AH134" i="7"/>
  <c r="AI134" i="7"/>
  <c r="AK134" i="7"/>
  <c r="AL134" i="7"/>
  <c r="AM134" i="7"/>
  <c r="AN134" i="7"/>
  <c r="AH135" i="7"/>
  <c r="AI135" i="7"/>
  <c r="AK135" i="7"/>
  <c r="AL135" i="7"/>
  <c r="AM135" i="7"/>
  <c r="AN135" i="7"/>
  <c r="AH136" i="7"/>
  <c r="AI136" i="7"/>
  <c r="AK136" i="7"/>
  <c r="AL136" i="7"/>
  <c r="AM136" i="7"/>
  <c r="AN136" i="7"/>
  <c r="AH137" i="7"/>
  <c r="AI137" i="7"/>
  <c r="AK137" i="7"/>
  <c r="AL137" i="7"/>
  <c r="AM137" i="7"/>
  <c r="AN137" i="7"/>
  <c r="AH138" i="7"/>
  <c r="AI138" i="7"/>
  <c r="AK138" i="7"/>
  <c r="AL138" i="7"/>
  <c r="AM138" i="7"/>
  <c r="AN138" i="7"/>
  <c r="AH139" i="7"/>
  <c r="AI139" i="7"/>
  <c r="AK139" i="7"/>
  <c r="AL139" i="7"/>
  <c r="AM139" i="7"/>
  <c r="AN139" i="7"/>
  <c r="AH140" i="7"/>
  <c r="AI140" i="7"/>
  <c r="AK140" i="7"/>
  <c r="AL140" i="7"/>
  <c r="AM140" i="7"/>
  <c r="AN140" i="7"/>
  <c r="AH141" i="7"/>
  <c r="AI141" i="7"/>
  <c r="AK141" i="7"/>
  <c r="AL141" i="7"/>
  <c r="AM141" i="7"/>
  <c r="AN141" i="7"/>
  <c r="AH143" i="7"/>
  <c r="AI143" i="7"/>
  <c r="AK143" i="7"/>
  <c r="AL143" i="7"/>
  <c r="AM143" i="7"/>
  <c r="AN143" i="7"/>
  <c r="AH144" i="7"/>
  <c r="AI144" i="7"/>
  <c r="AK144" i="7"/>
  <c r="AL144" i="7"/>
  <c r="AM144" i="7"/>
  <c r="AN144" i="7"/>
  <c r="AH145" i="7"/>
  <c r="AI145" i="7"/>
  <c r="AK145" i="7"/>
  <c r="AL145" i="7"/>
  <c r="AM145" i="7"/>
  <c r="AN145" i="7"/>
  <c r="AH146" i="7"/>
  <c r="AI146" i="7"/>
  <c r="AK146" i="7"/>
  <c r="AL146" i="7"/>
  <c r="AM146" i="7"/>
  <c r="AN146" i="7"/>
  <c r="AH147" i="7"/>
  <c r="AI147" i="7"/>
  <c r="AK147" i="7"/>
  <c r="AL147" i="7"/>
  <c r="AM147" i="7"/>
  <c r="AN147" i="7"/>
  <c r="AH148" i="7"/>
  <c r="AI148" i="7"/>
  <c r="AK148" i="7"/>
  <c r="AL148" i="7"/>
  <c r="AM148" i="7"/>
  <c r="AN148" i="7"/>
  <c r="AH149" i="7"/>
  <c r="AI149" i="7"/>
  <c r="AK149" i="7"/>
  <c r="AL149" i="7"/>
  <c r="AM149" i="7"/>
  <c r="AN149" i="7"/>
  <c r="AH150" i="7"/>
  <c r="AI150" i="7"/>
  <c r="AK150" i="7"/>
  <c r="AL150" i="7"/>
  <c r="AM150" i="7"/>
  <c r="AN150" i="7"/>
  <c r="AH151" i="7"/>
  <c r="AI151" i="7"/>
  <c r="AK151" i="7"/>
  <c r="AL151" i="7"/>
  <c r="AM151" i="7"/>
  <c r="AN151" i="7"/>
  <c r="AH152" i="7"/>
  <c r="AI152" i="7"/>
  <c r="AK152" i="7"/>
  <c r="AL152" i="7"/>
  <c r="AM152" i="7"/>
  <c r="AN152" i="7"/>
  <c r="AH153" i="7"/>
  <c r="AI153" i="7"/>
  <c r="AK153" i="7"/>
  <c r="AL153" i="7"/>
  <c r="AM153" i="7"/>
  <c r="AN153" i="7"/>
  <c r="AH154" i="7"/>
  <c r="AI154" i="7"/>
  <c r="AK154" i="7"/>
  <c r="AL154" i="7"/>
  <c r="AM154" i="7"/>
  <c r="AN154" i="7"/>
  <c r="AH155" i="7"/>
  <c r="AI155" i="7"/>
  <c r="AK155" i="7"/>
  <c r="AL155" i="7"/>
  <c r="AM155" i="7"/>
  <c r="AN155" i="7"/>
  <c r="AH156" i="7"/>
  <c r="AI156" i="7"/>
  <c r="AK156" i="7"/>
  <c r="AL156" i="7"/>
  <c r="AM156" i="7"/>
  <c r="AN156" i="7"/>
  <c r="AH157" i="7"/>
  <c r="AI157" i="7"/>
  <c r="AK157" i="7"/>
  <c r="AL157" i="7"/>
  <c r="AM157" i="7"/>
  <c r="AN157" i="7"/>
  <c r="AH158" i="7"/>
  <c r="AI158" i="7"/>
  <c r="AK158" i="7"/>
  <c r="AL158" i="7"/>
  <c r="AM158" i="7"/>
  <c r="AN158" i="7"/>
  <c r="AH159" i="7"/>
  <c r="AI159" i="7"/>
  <c r="AK159" i="7"/>
  <c r="AL159" i="7"/>
  <c r="AM159" i="7"/>
  <c r="AN159" i="7"/>
  <c r="AH160" i="7"/>
  <c r="AI160" i="7"/>
  <c r="AK160" i="7"/>
  <c r="AL160" i="7"/>
  <c r="AM160" i="7"/>
  <c r="AN160" i="7"/>
  <c r="AH161" i="7"/>
  <c r="AI161" i="7"/>
  <c r="AK161" i="7"/>
  <c r="AL161" i="7"/>
  <c r="AM161" i="7"/>
  <c r="AN161" i="7"/>
  <c r="AH162" i="7"/>
  <c r="AI162" i="7"/>
  <c r="AK162" i="7"/>
  <c r="AL162" i="7"/>
  <c r="AM162" i="7"/>
  <c r="AN162" i="7"/>
  <c r="AH163" i="7"/>
  <c r="AI163" i="7"/>
  <c r="AK163" i="7"/>
  <c r="AL163" i="7"/>
  <c r="AM163" i="7"/>
  <c r="AN163" i="7"/>
  <c r="AH164" i="7"/>
  <c r="AI164" i="7"/>
  <c r="AK164" i="7"/>
  <c r="AL164" i="7"/>
  <c r="AM164" i="7"/>
  <c r="AN164" i="7"/>
  <c r="AH165" i="7"/>
  <c r="AI165" i="7"/>
  <c r="AK165" i="7"/>
  <c r="AL165" i="7"/>
  <c r="AM165" i="7"/>
  <c r="AN165" i="7"/>
  <c r="AH166" i="7"/>
  <c r="AI166" i="7"/>
  <c r="AK166" i="7"/>
  <c r="AL166" i="7"/>
  <c r="AM166" i="7"/>
  <c r="AN166" i="7"/>
  <c r="AH167" i="7"/>
  <c r="AI167" i="7"/>
  <c r="AK167" i="7"/>
  <c r="AL167" i="7"/>
  <c r="AM167" i="7"/>
  <c r="AN167" i="7"/>
  <c r="AH168" i="7"/>
  <c r="AI168" i="7"/>
  <c r="AK168" i="7"/>
  <c r="AL168" i="7"/>
  <c r="AM168" i="7"/>
  <c r="AN168" i="7"/>
  <c r="AH169" i="7"/>
  <c r="AI169" i="7"/>
  <c r="AK169" i="7"/>
  <c r="AL169" i="7"/>
  <c r="AM169" i="7"/>
  <c r="AN169" i="7"/>
  <c r="AH170" i="7"/>
  <c r="AI170" i="7"/>
  <c r="AK170" i="7"/>
  <c r="AL170" i="7"/>
  <c r="AM170" i="7"/>
  <c r="AN170" i="7"/>
  <c r="AH171" i="7"/>
  <c r="AI171" i="7"/>
  <c r="AK171" i="7"/>
  <c r="AL171" i="7"/>
  <c r="AM171" i="7"/>
  <c r="AN171" i="7"/>
  <c r="AH172" i="7"/>
  <c r="AI172" i="7"/>
  <c r="AK172" i="7"/>
  <c r="AL172" i="7"/>
  <c r="AM172" i="7"/>
  <c r="AN172" i="7"/>
  <c r="AH173" i="7"/>
  <c r="AI173" i="7"/>
  <c r="AK173" i="7"/>
  <c r="AL173" i="7"/>
  <c r="AM173" i="7"/>
  <c r="AN173" i="7"/>
  <c r="AH174" i="7"/>
  <c r="AI174" i="7"/>
  <c r="AK174" i="7"/>
  <c r="AL174" i="7"/>
  <c r="AM174" i="7"/>
  <c r="AN174" i="7"/>
  <c r="AH175" i="7"/>
  <c r="AI175" i="7"/>
  <c r="AK175" i="7"/>
  <c r="AL175" i="7"/>
  <c r="AM175" i="7"/>
  <c r="AN175" i="7"/>
  <c r="AH176" i="7"/>
  <c r="AI176" i="7"/>
  <c r="AK176" i="7"/>
  <c r="AL176" i="7"/>
  <c r="AM176" i="7"/>
  <c r="AN176" i="7"/>
  <c r="AH177" i="7"/>
  <c r="AI177" i="7"/>
  <c r="AK177" i="7"/>
  <c r="AL177" i="7"/>
  <c r="AM177" i="7"/>
  <c r="AN177" i="7"/>
  <c r="AH178" i="7"/>
  <c r="AI178" i="7"/>
  <c r="AK178" i="7"/>
  <c r="AL178" i="7"/>
  <c r="AM178" i="7"/>
  <c r="AN178" i="7"/>
  <c r="AH179" i="7"/>
  <c r="AI179" i="7"/>
  <c r="AK179" i="7"/>
  <c r="AL179" i="7"/>
  <c r="AM179" i="7"/>
  <c r="AN179" i="7"/>
  <c r="AH180" i="7"/>
  <c r="AI180" i="7"/>
  <c r="AK180" i="7"/>
  <c r="AL180" i="7"/>
  <c r="AM180" i="7"/>
  <c r="AN180" i="7"/>
  <c r="AH181" i="7"/>
  <c r="AI181" i="7"/>
  <c r="AK181" i="7"/>
  <c r="AL181" i="7"/>
  <c r="AM181" i="7"/>
  <c r="AN181" i="7"/>
  <c r="I127" i="7"/>
  <c r="H127" i="7"/>
  <c r="B127" i="7"/>
  <c r="I126" i="7"/>
  <c r="H126" i="7"/>
  <c r="B126" i="7"/>
  <c r="I125" i="7"/>
  <c r="H125" i="7"/>
  <c r="B125" i="7"/>
  <c r="I124" i="7"/>
  <c r="H124" i="7"/>
  <c r="B124" i="7"/>
  <c r="I123" i="7"/>
  <c r="H123" i="7"/>
  <c r="B123" i="7"/>
  <c r="C123" i="7" s="1"/>
  <c r="G123" i="7" s="1"/>
  <c r="I122" i="7"/>
  <c r="H122" i="7"/>
  <c r="B122" i="7"/>
  <c r="I121" i="7"/>
  <c r="H121" i="7"/>
  <c r="B121" i="7"/>
  <c r="I120" i="7"/>
  <c r="H120" i="7"/>
  <c r="B120" i="7"/>
  <c r="I119" i="7"/>
  <c r="H119" i="7"/>
  <c r="B119" i="7"/>
  <c r="I118" i="7"/>
  <c r="H118" i="7"/>
  <c r="B118" i="7"/>
  <c r="I117" i="7"/>
  <c r="H117" i="7"/>
  <c r="B117" i="7"/>
  <c r="C117" i="7" s="1"/>
  <c r="G117" i="7" s="1"/>
  <c r="I116" i="7"/>
  <c r="H116" i="7"/>
  <c r="B116" i="7"/>
  <c r="I115" i="7"/>
  <c r="H115" i="7"/>
  <c r="B115" i="7"/>
  <c r="I114" i="7"/>
  <c r="H114" i="7"/>
  <c r="B114" i="7"/>
  <c r="I113" i="7"/>
  <c r="H113" i="7"/>
  <c r="B113" i="7"/>
  <c r="I112" i="7"/>
  <c r="H112" i="7"/>
  <c r="B112" i="7"/>
  <c r="I111" i="7"/>
  <c r="H111" i="7"/>
  <c r="B111" i="7"/>
  <c r="C111" i="7" s="1"/>
  <c r="G111" i="7" s="1"/>
  <c r="I110" i="7"/>
  <c r="H110" i="7"/>
  <c r="B110" i="7"/>
  <c r="I109" i="7"/>
  <c r="H109" i="7"/>
  <c r="B109" i="7"/>
  <c r="I108" i="7"/>
  <c r="H108" i="7"/>
  <c r="B108" i="7"/>
  <c r="I107" i="7"/>
  <c r="H107" i="7"/>
  <c r="B107" i="7"/>
  <c r="I106" i="7"/>
  <c r="H106" i="7"/>
  <c r="B106" i="7"/>
  <c r="I105" i="7"/>
  <c r="H105" i="7"/>
  <c r="B105" i="7"/>
  <c r="C105" i="7" s="1"/>
  <c r="G105" i="7" s="1"/>
  <c r="I104" i="7"/>
  <c r="H104" i="7"/>
  <c r="B104" i="7"/>
  <c r="I103" i="7"/>
  <c r="H103" i="7"/>
  <c r="B103" i="7"/>
  <c r="I102" i="7"/>
  <c r="H102" i="7"/>
  <c r="B102" i="7"/>
  <c r="I101" i="7"/>
  <c r="H101" i="7"/>
  <c r="B101" i="7"/>
  <c r="I100" i="7"/>
  <c r="H100" i="7"/>
  <c r="B100" i="7"/>
  <c r="I99" i="7"/>
  <c r="H99" i="7"/>
  <c r="B99" i="7"/>
  <c r="C99" i="7" s="1"/>
  <c r="G99" i="7" s="1"/>
  <c r="I98" i="7"/>
  <c r="H98" i="7"/>
  <c r="B98" i="7"/>
  <c r="I97" i="7"/>
  <c r="H97" i="7"/>
  <c r="B97" i="7"/>
  <c r="I96" i="7"/>
  <c r="H96" i="7"/>
  <c r="B96" i="7"/>
  <c r="I95" i="7"/>
  <c r="H95" i="7"/>
  <c r="B95" i="7"/>
  <c r="I94" i="7"/>
  <c r="H94" i="7"/>
  <c r="B94" i="7"/>
  <c r="I93" i="7"/>
  <c r="H93" i="7"/>
  <c r="B93" i="7"/>
  <c r="C93" i="7" s="1"/>
  <c r="G93" i="7" s="1"/>
  <c r="I92" i="7"/>
  <c r="H92" i="7"/>
  <c r="B92" i="7"/>
  <c r="I91" i="7"/>
  <c r="H91" i="7"/>
  <c r="B91" i="7"/>
  <c r="I90" i="7"/>
  <c r="H90" i="7"/>
  <c r="B90" i="7"/>
  <c r="I89" i="7"/>
  <c r="H89" i="7"/>
  <c r="B89" i="7"/>
  <c r="I88" i="7"/>
  <c r="H88" i="7"/>
  <c r="B88" i="7"/>
  <c r="I87" i="7"/>
  <c r="H87" i="7"/>
  <c r="B87" i="7"/>
  <c r="C87" i="7" s="1"/>
  <c r="G87" i="7" s="1"/>
  <c r="I86" i="7"/>
  <c r="H86" i="7"/>
  <c r="B86" i="7"/>
  <c r="I85" i="7"/>
  <c r="H85" i="7"/>
  <c r="B85" i="7"/>
  <c r="I84" i="7"/>
  <c r="H84" i="7"/>
  <c r="B84" i="7"/>
  <c r="I83" i="7"/>
  <c r="H83" i="7"/>
  <c r="B83" i="7"/>
  <c r="I82" i="7"/>
  <c r="H82" i="7"/>
  <c r="B82" i="7"/>
  <c r="I81" i="7"/>
  <c r="H81" i="7"/>
  <c r="B81" i="7"/>
  <c r="C81" i="7" s="1"/>
  <c r="G81" i="7" s="1"/>
  <c r="I80" i="7"/>
  <c r="H80" i="7"/>
  <c r="B80" i="7"/>
  <c r="I79" i="7"/>
  <c r="H79" i="7"/>
  <c r="B79" i="7"/>
  <c r="I78" i="7"/>
  <c r="H78" i="7"/>
  <c r="B78" i="7"/>
  <c r="I77" i="7"/>
  <c r="H77" i="7"/>
  <c r="B77" i="7"/>
  <c r="I76" i="7"/>
  <c r="H76" i="7"/>
  <c r="B76" i="7"/>
  <c r="I75" i="7"/>
  <c r="H75" i="7"/>
  <c r="B75" i="7"/>
  <c r="C75" i="7" s="1"/>
  <c r="G75" i="7" s="1"/>
  <c r="I74" i="7"/>
  <c r="H74" i="7"/>
  <c r="B74" i="7"/>
  <c r="I73" i="7"/>
  <c r="H73" i="7"/>
  <c r="B73" i="7"/>
  <c r="I72" i="7"/>
  <c r="H72" i="7"/>
  <c r="B72" i="7"/>
  <c r="I71" i="7"/>
  <c r="H71" i="7"/>
  <c r="B71" i="7"/>
  <c r="I70" i="7"/>
  <c r="H70" i="7"/>
  <c r="B70" i="7"/>
  <c r="I69" i="7"/>
  <c r="H69" i="7"/>
  <c r="B69" i="7"/>
  <c r="C69" i="7" s="1"/>
  <c r="G69" i="7" s="1"/>
  <c r="I68" i="7"/>
  <c r="H68" i="7"/>
  <c r="B68" i="7"/>
  <c r="I67" i="7"/>
  <c r="H67" i="7"/>
  <c r="B67" i="7"/>
  <c r="I66" i="7"/>
  <c r="H66" i="7"/>
  <c r="B66" i="7"/>
  <c r="I65" i="7"/>
  <c r="H65" i="7"/>
  <c r="B65" i="7"/>
  <c r="I64" i="7"/>
  <c r="H64" i="7"/>
  <c r="B64" i="7"/>
  <c r="I63" i="7"/>
  <c r="H63" i="7"/>
  <c r="B63" i="7"/>
  <c r="C63" i="7" s="1"/>
  <c r="G63" i="7" s="1"/>
  <c r="I62" i="7"/>
  <c r="H62" i="7"/>
  <c r="B62" i="7"/>
  <c r="I61" i="7"/>
  <c r="H61" i="7"/>
  <c r="B61" i="7"/>
  <c r="I60" i="7"/>
  <c r="H60" i="7"/>
  <c r="B60" i="7"/>
  <c r="I59" i="7"/>
  <c r="H59" i="7"/>
  <c r="B59" i="7"/>
  <c r="I58" i="7"/>
  <c r="H58" i="7"/>
  <c r="B58" i="7"/>
  <c r="I57" i="7"/>
  <c r="H57" i="7"/>
  <c r="B57" i="7"/>
  <c r="C57" i="7" s="1"/>
  <c r="G57" i="7" s="1"/>
  <c r="I56" i="7"/>
  <c r="H56" i="7"/>
  <c r="B56" i="7"/>
  <c r="I55" i="7"/>
  <c r="H55" i="7"/>
  <c r="B55" i="7"/>
  <c r="I54" i="7"/>
  <c r="H54" i="7"/>
  <c r="B54" i="7"/>
  <c r="I53" i="7"/>
  <c r="H53" i="7"/>
  <c r="B53" i="7"/>
  <c r="I52" i="7"/>
  <c r="H52" i="7"/>
  <c r="B52" i="7"/>
  <c r="I51" i="7"/>
  <c r="H51" i="7"/>
  <c r="B51" i="7"/>
  <c r="C51" i="7" s="1"/>
  <c r="G51" i="7" s="1"/>
  <c r="I50" i="7"/>
  <c r="H50" i="7"/>
  <c r="B50" i="7"/>
  <c r="I49" i="7"/>
  <c r="H49" i="7"/>
  <c r="B49" i="7"/>
  <c r="C49" i="7" s="1"/>
  <c r="G49" i="7" s="1"/>
  <c r="I48" i="7"/>
  <c r="H48" i="7"/>
  <c r="B48" i="7"/>
  <c r="I47" i="7"/>
  <c r="H47" i="7"/>
  <c r="B47" i="7"/>
  <c r="I46" i="7"/>
  <c r="H46" i="7"/>
  <c r="B46" i="7"/>
  <c r="I45" i="7"/>
  <c r="H45" i="7"/>
  <c r="B45" i="7"/>
  <c r="C45" i="7" s="1"/>
  <c r="I44" i="7"/>
  <c r="H44" i="7"/>
  <c r="B44" i="7"/>
  <c r="I43" i="7"/>
  <c r="H43" i="7"/>
  <c r="B43" i="7"/>
  <c r="C43" i="7" s="1"/>
  <c r="I42" i="7"/>
  <c r="H42" i="7"/>
  <c r="B42" i="7"/>
  <c r="I41" i="7"/>
  <c r="H41" i="7"/>
  <c r="B41" i="7"/>
  <c r="B40" i="7"/>
  <c r="B39" i="7"/>
  <c r="C39" i="7" s="1"/>
  <c r="B38" i="7"/>
  <c r="B37" i="7"/>
  <c r="C37" i="7" s="1"/>
  <c r="B36" i="7"/>
  <c r="B35" i="7"/>
  <c r="B34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I200" i="7"/>
  <c r="I201" i="7"/>
  <c r="I202" i="7"/>
  <c r="I203" i="7"/>
  <c r="I204" i="7"/>
  <c r="I205" i="7"/>
  <c r="I206" i="7"/>
  <c r="I207" i="7"/>
  <c r="I208" i="7"/>
  <c r="I209" i="7"/>
  <c r="I210" i="7"/>
  <c r="I211" i="7"/>
  <c r="I212" i="7"/>
  <c r="I213" i="7"/>
  <c r="I214" i="7"/>
  <c r="I215" i="7"/>
  <c r="I216" i="7"/>
  <c r="I217" i="7"/>
  <c r="I218" i="7"/>
  <c r="I219" i="7"/>
  <c r="I220" i="7"/>
  <c r="I221" i="7"/>
  <c r="I222" i="7"/>
  <c r="I223" i="7"/>
  <c r="I224" i="7"/>
  <c r="I225" i="7"/>
  <c r="I226" i="7"/>
  <c r="I227" i="7"/>
  <c r="I228" i="7"/>
  <c r="I229" i="7"/>
  <c r="I230" i="7"/>
  <c r="I231" i="7"/>
  <c r="I232" i="7"/>
  <c r="I233" i="7"/>
  <c r="I234" i="7"/>
  <c r="I235" i="7"/>
  <c r="I236" i="7"/>
  <c r="I237" i="7"/>
  <c r="I238" i="7"/>
  <c r="I239" i="7"/>
  <c r="I240" i="7"/>
  <c r="I241" i="7"/>
  <c r="I242" i="7"/>
  <c r="I243" i="7"/>
  <c r="I244" i="7"/>
  <c r="I245" i="7"/>
  <c r="I246" i="7"/>
  <c r="I247" i="7"/>
  <c r="I248" i="7"/>
  <c r="I249" i="7"/>
  <c r="I250" i="7"/>
  <c r="I251" i="7"/>
  <c r="I252" i="7"/>
  <c r="I253" i="7"/>
  <c r="I254" i="7"/>
  <c r="I255" i="7"/>
  <c r="I256" i="7"/>
  <c r="I257" i="7"/>
  <c r="I258" i="7"/>
  <c r="I259" i="7"/>
  <c r="I260" i="7"/>
  <c r="I261" i="7"/>
  <c r="I262" i="7"/>
  <c r="I263" i="7"/>
  <c r="I264" i="7"/>
  <c r="I265" i="7"/>
  <c r="I266" i="7"/>
  <c r="I267" i="7"/>
  <c r="I268" i="7"/>
  <c r="I269" i="7"/>
  <c r="I270" i="7"/>
  <c r="I271" i="7"/>
  <c r="I272" i="7"/>
  <c r="I273" i="7"/>
  <c r="I274" i="7"/>
  <c r="I275" i="7"/>
  <c r="I276" i="7"/>
  <c r="I277" i="7"/>
  <c r="I278" i="7"/>
  <c r="I279" i="7"/>
  <c r="I280" i="7"/>
  <c r="I281" i="7"/>
  <c r="I282" i="7"/>
  <c r="I283" i="7"/>
  <c r="I284" i="7"/>
  <c r="I285" i="7"/>
  <c r="I286" i="7"/>
  <c r="I287" i="7"/>
  <c r="I288" i="7"/>
  <c r="I289" i="7"/>
  <c r="I290" i="7"/>
  <c r="I291" i="7"/>
  <c r="I292" i="7"/>
  <c r="I293" i="7"/>
  <c r="I294" i="7"/>
  <c r="I295" i="7"/>
  <c r="I296" i="7"/>
  <c r="I297" i="7"/>
  <c r="I298" i="7"/>
  <c r="I299" i="7"/>
  <c r="I300" i="7"/>
  <c r="I301" i="7"/>
  <c r="I302" i="7"/>
  <c r="I303" i="7"/>
  <c r="I304" i="7"/>
  <c r="I305" i="7"/>
  <c r="I306" i="7"/>
  <c r="I307" i="7"/>
  <c r="I308" i="7"/>
  <c r="I309" i="7"/>
  <c r="I310" i="7"/>
  <c r="I311" i="7"/>
  <c r="I312" i="7"/>
  <c r="I313" i="7"/>
  <c r="I314" i="7"/>
  <c r="I315" i="7"/>
  <c r="I316" i="7"/>
  <c r="I317" i="7"/>
  <c r="I318" i="7"/>
  <c r="I319" i="7"/>
  <c r="I320" i="7"/>
  <c r="I321" i="7"/>
  <c r="I322" i="7"/>
  <c r="I323" i="7"/>
  <c r="I324" i="7"/>
  <c r="I325" i="7"/>
  <c r="I326" i="7"/>
  <c r="I327" i="7"/>
  <c r="I328" i="7"/>
  <c r="I329" i="7"/>
  <c r="I330" i="7"/>
  <c r="I331" i="7"/>
  <c r="I332" i="7"/>
  <c r="I333" i="7"/>
  <c r="I334" i="7"/>
  <c r="I335" i="7"/>
  <c r="I336" i="7"/>
  <c r="I337" i="7"/>
  <c r="I338" i="7"/>
  <c r="I339" i="7"/>
  <c r="I340" i="7"/>
  <c r="I341" i="7"/>
  <c r="I342" i="7"/>
  <c r="I343" i="7"/>
  <c r="I344" i="7"/>
  <c r="I345" i="7"/>
  <c r="I346" i="7"/>
  <c r="I347" i="7"/>
  <c r="I348" i="7"/>
  <c r="I349" i="7"/>
  <c r="I350" i="7"/>
  <c r="I351" i="7"/>
  <c r="I352" i="7"/>
  <c r="I353" i="7"/>
  <c r="I354" i="7"/>
  <c r="I355" i="7"/>
  <c r="I356" i="7"/>
  <c r="I357" i="7"/>
  <c r="I358" i="7"/>
  <c r="I359" i="7"/>
  <c r="I360" i="7"/>
  <c r="I361" i="7"/>
  <c r="I362" i="7"/>
  <c r="I363" i="7"/>
  <c r="I364" i="7"/>
  <c r="I365" i="7"/>
  <c r="I366" i="7"/>
  <c r="I367" i="7"/>
  <c r="I368" i="7"/>
  <c r="I369" i="7"/>
  <c r="I370" i="7"/>
  <c r="I371" i="7"/>
  <c r="I372" i="7"/>
  <c r="I373" i="7"/>
  <c r="I374" i="7"/>
  <c r="I375" i="7"/>
  <c r="I376" i="7"/>
  <c r="I377" i="7"/>
  <c r="I378" i="7"/>
  <c r="I379" i="7"/>
  <c r="I380" i="7"/>
  <c r="I381" i="7"/>
  <c r="I382" i="7"/>
  <c r="I383" i="7"/>
  <c r="I384" i="7"/>
  <c r="I385" i="7"/>
  <c r="I386" i="7"/>
  <c r="I387" i="7"/>
  <c r="I388" i="7"/>
  <c r="I389" i="7"/>
  <c r="I390" i="7"/>
  <c r="I391" i="7"/>
  <c r="I392" i="7"/>
  <c r="I393" i="7"/>
  <c r="I394" i="7"/>
  <c r="I395" i="7"/>
  <c r="I396" i="7"/>
  <c r="I397" i="7"/>
  <c r="I398" i="7"/>
  <c r="I399" i="7"/>
  <c r="I400" i="7"/>
  <c r="I401" i="7"/>
  <c r="I402" i="7"/>
  <c r="I403" i="7"/>
  <c r="I404" i="7"/>
  <c r="I405" i="7"/>
  <c r="I406" i="7"/>
  <c r="I407" i="7"/>
  <c r="I408" i="7"/>
  <c r="I409" i="7"/>
  <c r="I410" i="7"/>
  <c r="I411" i="7"/>
  <c r="I412" i="7"/>
  <c r="I413" i="7"/>
  <c r="I414" i="7"/>
  <c r="I415" i="7"/>
  <c r="I416" i="7"/>
  <c r="I417" i="7"/>
  <c r="I418" i="7"/>
  <c r="I419" i="7"/>
  <c r="I420" i="7"/>
  <c r="I421" i="7"/>
  <c r="I422" i="7"/>
  <c r="I423" i="7"/>
  <c r="I424" i="7"/>
  <c r="I425" i="7"/>
  <c r="I426" i="7"/>
  <c r="I427" i="7"/>
  <c r="I428" i="7"/>
  <c r="I429" i="7"/>
  <c r="I430" i="7"/>
  <c r="I431" i="7"/>
  <c r="I432" i="7"/>
  <c r="I433" i="7"/>
  <c r="I434" i="7"/>
  <c r="I435" i="7"/>
  <c r="I436" i="7"/>
  <c r="I437" i="7"/>
  <c r="I438" i="7"/>
  <c r="I439" i="7"/>
  <c r="I440" i="7"/>
  <c r="I441" i="7"/>
  <c r="I442" i="7"/>
  <c r="I443" i="7"/>
  <c r="I444" i="7"/>
  <c r="I445" i="7"/>
  <c r="I446" i="7"/>
  <c r="I447" i="7"/>
  <c r="I448" i="7"/>
  <c r="I449" i="7"/>
  <c r="I450" i="7"/>
  <c r="I451" i="7"/>
  <c r="I452" i="7"/>
  <c r="I453" i="7"/>
  <c r="I454" i="7"/>
  <c r="I455" i="7"/>
  <c r="I456" i="7"/>
  <c r="I457" i="7"/>
  <c r="I458" i="7"/>
  <c r="I459" i="7"/>
  <c r="I460" i="7"/>
  <c r="I461" i="7"/>
  <c r="I462" i="7"/>
  <c r="I463" i="7"/>
  <c r="I464" i="7"/>
  <c r="I465" i="7"/>
  <c r="I466" i="7"/>
  <c r="I467" i="7"/>
  <c r="I468" i="7"/>
  <c r="I469" i="7"/>
  <c r="I470" i="7"/>
  <c r="I471" i="7"/>
  <c r="I472" i="7"/>
  <c r="I473" i="7"/>
  <c r="I474" i="7"/>
  <c r="I475" i="7"/>
  <c r="I476" i="7"/>
  <c r="I477" i="7"/>
  <c r="I478" i="7"/>
  <c r="I479" i="7"/>
  <c r="I480" i="7"/>
  <c r="I481" i="7"/>
  <c r="I482" i="7"/>
  <c r="I483" i="7"/>
  <c r="I484" i="7"/>
  <c r="I485" i="7"/>
  <c r="I486" i="7"/>
  <c r="I487" i="7"/>
  <c r="I488" i="7"/>
  <c r="I489" i="7"/>
  <c r="I490" i="7"/>
  <c r="I491" i="7"/>
  <c r="I492" i="7"/>
  <c r="I493" i="7"/>
  <c r="I494" i="7"/>
  <c r="I495" i="7"/>
  <c r="I496" i="7"/>
  <c r="I497" i="7"/>
  <c r="I498" i="7"/>
  <c r="I499" i="7"/>
  <c r="I500" i="7"/>
  <c r="I501" i="7"/>
  <c r="I502" i="7"/>
  <c r="I503" i="7"/>
  <c r="I504" i="7"/>
  <c r="I505" i="7"/>
  <c r="I506" i="7"/>
  <c r="I507" i="7"/>
  <c r="I508" i="7"/>
  <c r="I509" i="7"/>
  <c r="I510" i="7"/>
  <c r="I511" i="7"/>
  <c r="I512" i="7"/>
  <c r="I513" i="7"/>
  <c r="I514" i="7"/>
  <c r="I515" i="7"/>
  <c r="I516" i="7"/>
  <c r="I517" i="7"/>
  <c r="I518" i="7"/>
  <c r="I519" i="7"/>
  <c r="I520" i="7"/>
  <c r="I521" i="7"/>
  <c r="I522" i="7"/>
  <c r="I523" i="7"/>
  <c r="I524" i="7"/>
  <c r="I525" i="7"/>
  <c r="I526" i="7"/>
  <c r="I527" i="7"/>
  <c r="I528" i="7"/>
  <c r="I529" i="7"/>
  <c r="I530" i="7"/>
  <c r="I531" i="7"/>
  <c r="I532" i="7"/>
  <c r="I533" i="7"/>
  <c r="I534" i="7"/>
  <c r="I535" i="7"/>
  <c r="I536" i="7"/>
  <c r="I537" i="7"/>
  <c r="I538" i="7"/>
  <c r="I539" i="7"/>
  <c r="I540" i="7"/>
  <c r="I541" i="7"/>
  <c r="I542" i="7"/>
  <c r="I543" i="7"/>
  <c r="I544" i="7"/>
  <c r="I545" i="7"/>
  <c r="I546" i="7"/>
  <c r="I547" i="7"/>
  <c r="I548" i="7"/>
  <c r="I549" i="7"/>
  <c r="I550" i="7"/>
  <c r="I551" i="7"/>
  <c r="I552" i="7"/>
  <c r="I553" i="7"/>
  <c r="I554" i="7"/>
  <c r="I555" i="7"/>
  <c r="I556" i="7"/>
  <c r="I557" i="7"/>
  <c r="I558" i="7"/>
  <c r="I559" i="7"/>
  <c r="I560" i="7"/>
  <c r="I561" i="7"/>
  <c r="I562" i="7"/>
  <c r="I563" i="7"/>
  <c r="I564" i="7"/>
  <c r="I565" i="7"/>
  <c r="I566" i="7"/>
  <c r="I567" i="7"/>
  <c r="I568" i="7"/>
  <c r="I569" i="7"/>
  <c r="I570" i="7"/>
  <c r="I571" i="7"/>
  <c r="I572" i="7"/>
  <c r="I573" i="7"/>
  <c r="I574" i="7"/>
  <c r="I575" i="7"/>
  <c r="I576" i="7"/>
  <c r="I577" i="7"/>
  <c r="I578" i="7"/>
  <c r="I579" i="7"/>
  <c r="I580" i="7"/>
  <c r="I581" i="7"/>
  <c r="I582" i="7"/>
  <c r="I583" i="7"/>
  <c r="I584" i="7"/>
  <c r="I585" i="7"/>
  <c r="I586" i="7"/>
  <c r="I587" i="7"/>
  <c r="I588" i="7"/>
  <c r="I589" i="7"/>
  <c r="I590" i="7"/>
  <c r="I591" i="7"/>
  <c r="I592" i="7"/>
  <c r="I593" i="7"/>
  <c r="I594" i="7"/>
  <c r="I595" i="7"/>
  <c r="I596" i="7"/>
  <c r="I597" i="7"/>
  <c r="I598" i="7"/>
  <c r="I599" i="7"/>
  <c r="I600" i="7"/>
  <c r="I601" i="7"/>
  <c r="I602" i="7"/>
  <c r="I603" i="7"/>
  <c r="I604" i="7"/>
  <c r="I605" i="7"/>
  <c r="I606" i="7"/>
  <c r="I607" i="7"/>
  <c r="I608" i="7"/>
  <c r="I609" i="7"/>
  <c r="I610" i="7"/>
  <c r="I611" i="7"/>
  <c r="I612" i="7"/>
  <c r="I613" i="7"/>
  <c r="I614" i="7"/>
  <c r="I615" i="7"/>
  <c r="I616" i="7"/>
  <c r="I617" i="7"/>
  <c r="I618" i="7"/>
  <c r="I619" i="7"/>
  <c r="I620" i="7"/>
  <c r="I621" i="7"/>
  <c r="I622" i="7"/>
  <c r="I623" i="7"/>
  <c r="I624" i="7"/>
  <c r="I625" i="7"/>
  <c r="I626" i="7"/>
  <c r="I627" i="7"/>
  <c r="I628" i="7"/>
  <c r="I629" i="7"/>
  <c r="I630" i="7"/>
  <c r="I631" i="7"/>
  <c r="I632" i="7"/>
  <c r="I633" i="7"/>
  <c r="I634" i="7"/>
  <c r="I635" i="7"/>
  <c r="I636" i="7"/>
  <c r="I637" i="7"/>
  <c r="I638" i="7"/>
  <c r="I639" i="7"/>
  <c r="I640" i="7"/>
  <c r="I641" i="7"/>
  <c r="I642" i="7"/>
  <c r="I643" i="7"/>
  <c r="I644" i="7"/>
  <c r="I645" i="7"/>
  <c r="I646" i="7"/>
  <c r="I647" i="7"/>
  <c r="I648" i="7"/>
  <c r="I649" i="7"/>
  <c r="I650" i="7"/>
  <c r="I651" i="7"/>
  <c r="I652" i="7"/>
  <c r="I653" i="7"/>
  <c r="I654" i="7"/>
  <c r="I655" i="7"/>
  <c r="I656" i="7"/>
  <c r="I657" i="7"/>
  <c r="I658" i="7"/>
  <c r="I659" i="7"/>
  <c r="I660" i="7"/>
  <c r="I661" i="7"/>
  <c r="I662" i="7"/>
  <c r="I663" i="7"/>
  <c r="I664" i="7"/>
  <c r="I665" i="7"/>
  <c r="I666" i="7"/>
  <c r="I667" i="7"/>
  <c r="I668" i="7"/>
  <c r="I669" i="7"/>
  <c r="I670" i="7"/>
  <c r="I671" i="7"/>
  <c r="I672" i="7"/>
  <c r="I673" i="7"/>
  <c r="I674" i="7"/>
  <c r="I675" i="7"/>
  <c r="I676" i="7"/>
  <c r="I677" i="7"/>
  <c r="I678" i="7"/>
  <c r="I679" i="7"/>
  <c r="I680" i="7"/>
  <c r="I681" i="7"/>
  <c r="I682" i="7"/>
  <c r="I683" i="7"/>
  <c r="I684" i="7"/>
  <c r="I685" i="7"/>
  <c r="I686" i="7"/>
  <c r="I687" i="7"/>
  <c r="I688" i="7"/>
  <c r="I689" i="7"/>
  <c r="I690" i="7"/>
  <c r="I691" i="7"/>
  <c r="I692" i="7"/>
  <c r="I693" i="7"/>
  <c r="I694" i="7"/>
  <c r="I695" i="7"/>
  <c r="I696" i="7"/>
  <c r="I697" i="7"/>
  <c r="I698" i="7"/>
  <c r="I699" i="7"/>
  <c r="I700" i="7"/>
  <c r="I701" i="7"/>
  <c r="I702" i="7"/>
  <c r="I703" i="7"/>
  <c r="I704" i="7"/>
  <c r="I705" i="7"/>
  <c r="I706" i="7"/>
  <c r="I707" i="7"/>
  <c r="I708" i="7"/>
  <c r="I709" i="7"/>
  <c r="I710" i="7"/>
  <c r="I711" i="7"/>
  <c r="I712" i="7"/>
  <c r="I713" i="7"/>
  <c r="I714" i="7"/>
  <c r="I715" i="7"/>
  <c r="I716" i="7"/>
  <c r="I717" i="7"/>
  <c r="I718" i="7"/>
  <c r="I719" i="7"/>
  <c r="I720" i="7"/>
  <c r="I721" i="7"/>
  <c r="I722" i="7"/>
  <c r="I723" i="7"/>
  <c r="I724" i="7"/>
  <c r="I725" i="7"/>
  <c r="I726" i="7"/>
  <c r="I727" i="7"/>
  <c r="I728" i="7"/>
  <c r="I729" i="7"/>
  <c r="I730" i="7"/>
  <c r="I731" i="7"/>
  <c r="I732" i="7"/>
  <c r="I733" i="7"/>
  <c r="I734" i="7"/>
  <c r="I735" i="7"/>
  <c r="I736" i="7"/>
  <c r="I737" i="7"/>
  <c r="I738" i="7"/>
  <c r="I739" i="7"/>
  <c r="I740" i="7"/>
  <c r="I741" i="7"/>
  <c r="I742" i="7"/>
  <c r="I743" i="7"/>
  <c r="I744" i="7"/>
  <c r="I745" i="7"/>
  <c r="I746" i="7"/>
  <c r="I747" i="7"/>
  <c r="I748" i="7"/>
  <c r="I749" i="7"/>
  <c r="I750" i="7"/>
  <c r="I751" i="7"/>
  <c r="I752" i="7"/>
  <c r="I753" i="7"/>
  <c r="I754" i="7"/>
  <c r="I755" i="7"/>
  <c r="I756" i="7"/>
  <c r="I757" i="7"/>
  <c r="I758" i="7"/>
  <c r="I759" i="7"/>
  <c r="I760" i="7"/>
  <c r="I761" i="7"/>
  <c r="I762" i="7"/>
  <c r="I763" i="7"/>
  <c r="I764" i="7"/>
  <c r="I765" i="7"/>
  <c r="I766" i="7"/>
  <c r="I767" i="7"/>
  <c r="I768" i="7"/>
  <c r="I769" i="7"/>
  <c r="I770" i="7"/>
  <c r="I771" i="7"/>
  <c r="I772" i="7"/>
  <c r="I773" i="7"/>
  <c r="I774" i="7"/>
  <c r="I775" i="7"/>
  <c r="I776" i="7"/>
  <c r="I777" i="7"/>
  <c r="I778" i="7"/>
  <c r="I779" i="7"/>
  <c r="I780" i="7"/>
  <c r="I781" i="7"/>
  <c r="I782" i="7"/>
  <c r="I783" i="7"/>
  <c r="I784" i="7"/>
  <c r="I785" i="7"/>
  <c r="I786" i="7"/>
  <c r="I787" i="7"/>
  <c r="I788" i="7"/>
  <c r="I789" i="7"/>
  <c r="I790" i="7"/>
  <c r="I791" i="7"/>
  <c r="I792" i="7"/>
  <c r="I793" i="7"/>
  <c r="I794" i="7"/>
  <c r="I795" i="7"/>
  <c r="I796" i="7"/>
  <c r="I797" i="7"/>
  <c r="I798" i="7"/>
  <c r="I799" i="7"/>
  <c r="I800" i="7"/>
  <c r="I801" i="7"/>
  <c r="I802" i="7"/>
  <c r="I803" i="7"/>
  <c r="I804" i="7"/>
  <c r="I805" i="7"/>
  <c r="I806" i="7"/>
  <c r="I807" i="7"/>
  <c r="I808" i="7"/>
  <c r="I809" i="7"/>
  <c r="I810" i="7"/>
  <c r="I811" i="7"/>
  <c r="I812" i="7"/>
  <c r="I813" i="7"/>
  <c r="I814" i="7"/>
  <c r="I815" i="7"/>
  <c r="I816" i="7"/>
  <c r="I817" i="7"/>
  <c r="I818" i="7"/>
  <c r="I819" i="7"/>
  <c r="I820" i="7"/>
  <c r="I821" i="7"/>
  <c r="I822" i="7"/>
  <c r="I823" i="7"/>
  <c r="I824" i="7"/>
  <c r="I825" i="7"/>
  <c r="I826" i="7"/>
  <c r="I827" i="7"/>
  <c r="I828" i="7"/>
  <c r="I829" i="7"/>
  <c r="I830" i="7"/>
  <c r="I831" i="7"/>
  <c r="I832" i="7"/>
  <c r="I833" i="7"/>
  <c r="I834" i="7"/>
  <c r="I835" i="7"/>
  <c r="I836" i="7"/>
  <c r="I837" i="7"/>
  <c r="I838" i="7"/>
  <c r="I839" i="7"/>
  <c r="I840" i="7"/>
  <c r="I841" i="7"/>
  <c r="I842" i="7"/>
  <c r="I843" i="7"/>
  <c r="I844" i="7"/>
  <c r="I845" i="7"/>
  <c r="I846" i="7"/>
  <c r="I847" i="7"/>
  <c r="I848" i="7"/>
  <c r="I849" i="7"/>
  <c r="I850" i="7"/>
  <c r="I851" i="7"/>
  <c r="I852" i="7"/>
  <c r="I853" i="7"/>
  <c r="I854" i="7"/>
  <c r="I855" i="7"/>
  <c r="I856" i="7"/>
  <c r="I857" i="7"/>
  <c r="I858" i="7"/>
  <c r="I859" i="7"/>
  <c r="I860" i="7"/>
  <c r="I861" i="7"/>
  <c r="I862" i="7"/>
  <c r="I863" i="7"/>
  <c r="I864" i="7"/>
  <c r="I865" i="7"/>
  <c r="I866" i="7"/>
  <c r="I867" i="7"/>
  <c r="I868" i="7"/>
  <c r="I869" i="7"/>
  <c r="I870" i="7"/>
  <c r="I871" i="7"/>
  <c r="I872" i="7"/>
  <c r="I873" i="7"/>
  <c r="I874" i="7"/>
  <c r="I875" i="7"/>
  <c r="I876" i="7"/>
  <c r="I877" i="7"/>
  <c r="I878" i="7"/>
  <c r="I879" i="7"/>
  <c r="I880" i="7"/>
  <c r="I881" i="7"/>
  <c r="I882" i="7"/>
  <c r="I883" i="7"/>
  <c r="I884" i="7"/>
  <c r="I885" i="7"/>
  <c r="I886" i="7"/>
  <c r="I887" i="7"/>
  <c r="I888" i="7"/>
  <c r="I889" i="7"/>
  <c r="I890" i="7"/>
  <c r="I891" i="7"/>
  <c r="I892" i="7"/>
  <c r="I893" i="7"/>
  <c r="I894" i="7"/>
  <c r="I895" i="7"/>
  <c r="I896" i="7"/>
  <c r="I897" i="7"/>
  <c r="I898" i="7"/>
  <c r="I899" i="7"/>
  <c r="I900" i="7"/>
  <c r="I901" i="7"/>
  <c r="I902" i="7"/>
  <c r="I903" i="7"/>
  <c r="I904" i="7"/>
  <c r="I905" i="7"/>
  <c r="I906" i="7"/>
  <c r="I907" i="7"/>
  <c r="I908" i="7"/>
  <c r="I909" i="7"/>
  <c r="I910" i="7"/>
  <c r="I911" i="7"/>
  <c r="I912" i="7"/>
  <c r="I913" i="7"/>
  <c r="I914" i="7"/>
  <c r="I915" i="7"/>
  <c r="I916" i="7"/>
  <c r="I917" i="7"/>
  <c r="I918" i="7"/>
  <c r="I919" i="7"/>
  <c r="I920" i="7"/>
  <c r="I921" i="7"/>
  <c r="I922" i="7"/>
  <c r="I923" i="7"/>
  <c r="I924" i="7"/>
  <c r="I925" i="7"/>
  <c r="I926" i="7"/>
  <c r="I927" i="7"/>
  <c r="I928" i="7"/>
  <c r="I929" i="7"/>
  <c r="I930" i="7"/>
  <c r="I931" i="7"/>
  <c r="I932" i="7"/>
  <c r="I933" i="7"/>
  <c r="I934" i="7"/>
  <c r="I935" i="7"/>
  <c r="I936" i="7"/>
  <c r="I937" i="7"/>
  <c r="I938" i="7"/>
  <c r="I939" i="7"/>
  <c r="I940" i="7"/>
  <c r="I941" i="7"/>
  <c r="I942" i="7"/>
  <c r="I943" i="7"/>
  <c r="I944" i="7"/>
  <c r="I945" i="7"/>
  <c r="I946" i="7"/>
  <c r="I947" i="7"/>
  <c r="I948" i="7"/>
  <c r="I949" i="7"/>
  <c r="I950" i="7"/>
  <c r="I951" i="7"/>
  <c r="I952" i="7"/>
  <c r="I953" i="7"/>
  <c r="I954" i="7"/>
  <c r="I955" i="7"/>
  <c r="I956" i="7"/>
  <c r="I957" i="7"/>
  <c r="I958" i="7"/>
  <c r="I959" i="7"/>
  <c r="I960" i="7"/>
  <c r="I961" i="7"/>
  <c r="I962" i="7"/>
  <c r="I963" i="7"/>
  <c r="I964" i="7"/>
  <c r="I965" i="7"/>
  <c r="I966" i="7"/>
  <c r="I967" i="7"/>
  <c r="I968" i="7"/>
  <c r="I969" i="7"/>
  <c r="I970" i="7"/>
  <c r="I971" i="7"/>
  <c r="I972" i="7"/>
  <c r="I973" i="7"/>
  <c r="I974" i="7"/>
  <c r="I975" i="7"/>
  <c r="I976" i="7"/>
  <c r="I977" i="7"/>
  <c r="I978" i="7"/>
  <c r="I979" i="7"/>
  <c r="I980" i="7"/>
  <c r="I981" i="7"/>
  <c r="I982" i="7"/>
  <c r="I983" i="7"/>
  <c r="I984" i="7"/>
  <c r="I985" i="7"/>
  <c r="I986" i="7"/>
  <c r="I987" i="7"/>
  <c r="I988" i="7"/>
  <c r="I989" i="7"/>
  <c r="I990" i="7"/>
  <c r="I991" i="7"/>
  <c r="I992" i="7"/>
  <c r="I993" i="7"/>
  <c r="I994" i="7"/>
  <c r="I995" i="7"/>
  <c r="I996" i="7"/>
  <c r="I997" i="7"/>
  <c r="I998" i="7"/>
  <c r="I999" i="7"/>
  <c r="I1000" i="7"/>
  <c r="I1001" i="7"/>
  <c r="I1002" i="7"/>
  <c r="I1003" i="7"/>
  <c r="I1004" i="7"/>
  <c r="I1005" i="7"/>
  <c r="I1006" i="7"/>
  <c r="I1007" i="7"/>
  <c r="I1008" i="7"/>
  <c r="I1009" i="7"/>
  <c r="I1010" i="7"/>
  <c r="I1011" i="7"/>
  <c r="I1012" i="7"/>
  <c r="I1013" i="7"/>
  <c r="I1014" i="7"/>
  <c r="I1015" i="7"/>
  <c r="I1016" i="7"/>
  <c r="I1017" i="7"/>
  <c r="I1018" i="7"/>
  <c r="I1019" i="7"/>
  <c r="I1020" i="7"/>
  <c r="I1021" i="7"/>
  <c r="I1022" i="7"/>
  <c r="I1023" i="7"/>
  <c r="I1024" i="7"/>
  <c r="I1025" i="7"/>
  <c r="I1026" i="7"/>
  <c r="I1027" i="7"/>
  <c r="I1028" i="7"/>
  <c r="I1029" i="7"/>
  <c r="I1030" i="7"/>
  <c r="I1031" i="7"/>
  <c r="I1032" i="7"/>
  <c r="I1033" i="7"/>
  <c r="I1034" i="7"/>
  <c r="I1035" i="7"/>
  <c r="I1036" i="7"/>
  <c r="I1037" i="7"/>
  <c r="I1038" i="7"/>
  <c r="I1039" i="7"/>
  <c r="I1040" i="7"/>
  <c r="I1041" i="7"/>
  <c r="I1042" i="7"/>
  <c r="I1043" i="7"/>
  <c r="I1044" i="7"/>
  <c r="I1045" i="7"/>
  <c r="I1046" i="7"/>
  <c r="I1047" i="7"/>
  <c r="I1048" i="7"/>
  <c r="I1049" i="7"/>
  <c r="I1050" i="7"/>
  <c r="I1051" i="7"/>
  <c r="I1052" i="7"/>
  <c r="I1053" i="7"/>
  <c r="I1054" i="7"/>
  <c r="I1055" i="7"/>
  <c r="I1056" i="7"/>
  <c r="I1057" i="7"/>
  <c r="I1058" i="7"/>
  <c r="I1059" i="7"/>
  <c r="I1060" i="7"/>
  <c r="I1061" i="7"/>
  <c r="I1062" i="7"/>
  <c r="I1063" i="7"/>
  <c r="I1064" i="7"/>
  <c r="I1065" i="7"/>
  <c r="I1066" i="7"/>
  <c r="I1067" i="7"/>
  <c r="I1068" i="7"/>
  <c r="I1069" i="7"/>
  <c r="I1070" i="7"/>
  <c r="I1071" i="7"/>
  <c r="I1072" i="7"/>
  <c r="I1073" i="7"/>
  <c r="I1074" i="7"/>
  <c r="I1075" i="7"/>
  <c r="I1076" i="7"/>
  <c r="I1077" i="7"/>
  <c r="I1078" i="7"/>
  <c r="I1079" i="7"/>
  <c r="I1080" i="7"/>
  <c r="I1081" i="7"/>
  <c r="I1082" i="7"/>
  <c r="I1083" i="7"/>
  <c r="I1084" i="7"/>
  <c r="I1085" i="7"/>
  <c r="I1086" i="7"/>
  <c r="I1087" i="7"/>
  <c r="I1088" i="7"/>
  <c r="I1089" i="7"/>
  <c r="I1090" i="7"/>
  <c r="I1091" i="7"/>
  <c r="I1092" i="7"/>
  <c r="I1093" i="7"/>
  <c r="I1094" i="7"/>
  <c r="I1095" i="7"/>
  <c r="I1096" i="7"/>
  <c r="I1097" i="7"/>
  <c r="I1098" i="7"/>
  <c r="I1099" i="7"/>
  <c r="I1100" i="7"/>
  <c r="I1101" i="7"/>
  <c r="I1102" i="7"/>
  <c r="I1103" i="7"/>
  <c r="I1104" i="7"/>
  <c r="I1105" i="7"/>
  <c r="I1106" i="7"/>
  <c r="I1107" i="7"/>
  <c r="I1108" i="7"/>
  <c r="I1109" i="7"/>
  <c r="I1110" i="7"/>
  <c r="I1111" i="7"/>
  <c r="I1112" i="7"/>
  <c r="I1113" i="7"/>
  <c r="I1114" i="7"/>
  <c r="I1115" i="7"/>
  <c r="I1116" i="7"/>
  <c r="I1117" i="7"/>
  <c r="I1118" i="7"/>
  <c r="I1119" i="7"/>
  <c r="I1120" i="7"/>
  <c r="I1121" i="7"/>
  <c r="I1122" i="7"/>
  <c r="I1123" i="7"/>
  <c r="I1124" i="7"/>
  <c r="I1125" i="7"/>
  <c r="I1126" i="7"/>
  <c r="I1127" i="7"/>
  <c r="I1128" i="7"/>
  <c r="I1129" i="7"/>
  <c r="I1130" i="7"/>
  <c r="I1131" i="7"/>
  <c r="I1132" i="7"/>
  <c r="I1133" i="7"/>
  <c r="I1134" i="7"/>
  <c r="I1135" i="7"/>
  <c r="I1136" i="7"/>
  <c r="I1137" i="7"/>
  <c r="I1138" i="7"/>
  <c r="I1139" i="7"/>
  <c r="I1140" i="7"/>
  <c r="I1141" i="7"/>
  <c r="I1142" i="7"/>
  <c r="I1143" i="7"/>
  <c r="I1144" i="7"/>
  <c r="I1145" i="7"/>
  <c r="I1146" i="7"/>
  <c r="I1147" i="7"/>
  <c r="I1148" i="7"/>
  <c r="I1149" i="7"/>
  <c r="I1150" i="7"/>
  <c r="I1151" i="7"/>
  <c r="I1152" i="7"/>
  <c r="I1153" i="7"/>
  <c r="I1154" i="7"/>
  <c r="I1155" i="7"/>
  <c r="I1156" i="7"/>
  <c r="I1157" i="7"/>
  <c r="I1158" i="7"/>
  <c r="I1159" i="7"/>
  <c r="I1160" i="7"/>
  <c r="I1161" i="7"/>
  <c r="I1162" i="7"/>
  <c r="I1163" i="7"/>
  <c r="I1164" i="7"/>
  <c r="I1165" i="7"/>
  <c r="I1166" i="7"/>
  <c r="I1167" i="7"/>
  <c r="I1168" i="7"/>
  <c r="I1169" i="7"/>
  <c r="I1170" i="7"/>
  <c r="I1171" i="7"/>
  <c r="I1172" i="7"/>
  <c r="I1173" i="7"/>
  <c r="I1174" i="7"/>
  <c r="I1175" i="7"/>
  <c r="I1176" i="7"/>
  <c r="I1177" i="7"/>
  <c r="I1178" i="7"/>
  <c r="I1179" i="7"/>
  <c r="I1180" i="7"/>
  <c r="I1181" i="7"/>
  <c r="I1182" i="7"/>
  <c r="I1183" i="7"/>
  <c r="I1184" i="7"/>
  <c r="I1185" i="7"/>
  <c r="I1186" i="7"/>
  <c r="I1187" i="7"/>
  <c r="I1188" i="7"/>
  <c r="I1189" i="7"/>
  <c r="I1190" i="7"/>
  <c r="I1191" i="7"/>
  <c r="I1192" i="7"/>
  <c r="I1193" i="7"/>
  <c r="I1194" i="7"/>
  <c r="I1195" i="7"/>
  <c r="I1196" i="7"/>
  <c r="I1197" i="7"/>
  <c r="I1198" i="7"/>
  <c r="I1199" i="7"/>
  <c r="I1200" i="7"/>
  <c r="I1201" i="7"/>
  <c r="I1202" i="7"/>
  <c r="I1203" i="7"/>
  <c r="I1204" i="7"/>
  <c r="I1205" i="7"/>
  <c r="I1206" i="7"/>
  <c r="I1207" i="7"/>
  <c r="I1208" i="7"/>
  <c r="I1209" i="7"/>
  <c r="I1210" i="7"/>
  <c r="I1211" i="7"/>
  <c r="I1212" i="7"/>
  <c r="I1213" i="7"/>
  <c r="I1214" i="7"/>
  <c r="I1215" i="7"/>
  <c r="I1216" i="7"/>
  <c r="I1217" i="7"/>
  <c r="I1218" i="7"/>
  <c r="I1219" i="7"/>
  <c r="I1220" i="7"/>
  <c r="I1221" i="7"/>
  <c r="I1222" i="7"/>
  <c r="I1223" i="7"/>
  <c r="I1224" i="7"/>
  <c r="I1225" i="7"/>
  <c r="I1226" i="7"/>
  <c r="I1227" i="7"/>
  <c r="I1228" i="7"/>
  <c r="I1229" i="7"/>
  <c r="I1230" i="7"/>
  <c r="I1231" i="7"/>
  <c r="I1232" i="7"/>
  <c r="I1233" i="7"/>
  <c r="I1234" i="7"/>
  <c r="I1235" i="7"/>
  <c r="I1236" i="7"/>
  <c r="I1237" i="7"/>
  <c r="I1238" i="7"/>
  <c r="I1239" i="7"/>
  <c r="I1240" i="7"/>
  <c r="I1241" i="7"/>
  <c r="I1242" i="7"/>
  <c r="I1243" i="7"/>
  <c r="I1244" i="7"/>
  <c r="I1245" i="7"/>
  <c r="I1246" i="7"/>
  <c r="I1247" i="7"/>
  <c r="I1248" i="7"/>
  <c r="I1249" i="7"/>
  <c r="I1250" i="7"/>
  <c r="I1251" i="7"/>
  <c r="I1252" i="7"/>
  <c r="I1253" i="7"/>
  <c r="I1254" i="7"/>
  <c r="I1255" i="7"/>
  <c r="I1256" i="7"/>
  <c r="I1257" i="7"/>
  <c r="I1258" i="7"/>
  <c r="I1259" i="7"/>
  <c r="I1260" i="7"/>
  <c r="I1261" i="7"/>
  <c r="I1262" i="7"/>
  <c r="I1263" i="7"/>
  <c r="I1264" i="7"/>
  <c r="I1265" i="7"/>
  <c r="I1266" i="7"/>
  <c r="I1267" i="7"/>
  <c r="I1268" i="7"/>
  <c r="I1269" i="7"/>
  <c r="I1270" i="7"/>
  <c r="I1271" i="7"/>
  <c r="I1272" i="7"/>
  <c r="I1273" i="7"/>
  <c r="I1274" i="7"/>
  <c r="I1275" i="7"/>
  <c r="I1276" i="7"/>
  <c r="I1277" i="7"/>
  <c r="I1278" i="7"/>
  <c r="I1279" i="7"/>
  <c r="I1280" i="7"/>
  <c r="I1281" i="7"/>
  <c r="I1282" i="7"/>
  <c r="I1283" i="7"/>
  <c r="I1284" i="7"/>
  <c r="I1285" i="7"/>
  <c r="I1286" i="7"/>
  <c r="I1287" i="7"/>
  <c r="I1288" i="7"/>
  <c r="I1289" i="7"/>
  <c r="I1290" i="7"/>
  <c r="I1291" i="7"/>
  <c r="I1292" i="7"/>
  <c r="I1293" i="7"/>
  <c r="I1294" i="7"/>
  <c r="I1295" i="7"/>
  <c r="I1296" i="7"/>
  <c r="I1297" i="7"/>
  <c r="I1298" i="7"/>
  <c r="I1299" i="7"/>
  <c r="I1300" i="7"/>
  <c r="I1301" i="7"/>
  <c r="I1302" i="7"/>
  <c r="I1303" i="7"/>
  <c r="I1304" i="7"/>
  <c r="I1305" i="7"/>
  <c r="I1306" i="7"/>
  <c r="I1307" i="7"/>
  <c r="I1308" i="7"/>
  <c r="I1309" i="7"/>
  <c r="I1310" i="7"/>
  <c r="I1311" i="7"/>
  <c r="I1312" i="7"/>
  <c r="I1313" i="7"/>
  <c r="I1314" i="7"/>
  <c r="I1315" i="7"/>
  <c r="I1316" i="7"/>
  <c r="I1317" i="7"/>
  <c r="I1318" i="7"/>
  <c r="I1319" i="7"/>
  <c r="I1320" i="7"/>
  <c r="I1321" i="7"/>
  <c r="I1322" i="7"/>
  <c r="I1323" i="7"/>
  <c r="I1324" i="7"/>
  <c r="I1325" i="7"/>
  <c r="I1326" i="7"/>
  <c r="I1327" i="7"/>
  <c r="I1328" i="7"/>
  <c r="I1329" i="7"/>
  <c r="I1330" i="7"/>
  <c r="I1331" i="7"/>
  <c r="I1332" i="7"/>
  <c r="I1333" i="7"/>
  <c r="I1334" i="7"/>
  <c r="I1335" i="7"/>
  <c r="I1336" i="7"/>
  <c r="I1337" i="7"/>
  <c r="I1338" i="7"/>
  <c r="I1339" i="7"/>
  <c r="I1340" i="7"/>
  <c r="I1341" i="7"/>
  <c r="I1342" i="7"/>
  <c r="I1343" i="7"/>
  <c r="I1344" i="7"/>
  <c r="I1345" i="7"/>
  <c r="I1346" i="7"/>
  <c r="I1347" i="7"/>
  <c r="I1348" i="7"/>
  <c r="I1349" i="7"/>
  <c r="I1350" i="7"/>
  <c r="I1351" i="7"/>
  <c r="I1352" i="7"/>
  <c r="I1353" i="7"/>
  <c r="I1354" i="7"/>
  <c r="I1355" i="7"/>
  <c r="I1356" i="7"/>
  <c r="I1357" i="7"/>
  <c r="I1358" i="7"/>
  <c r="I1359" i="7"/>
  <c r="I1360" i="7"/>
  <c r="I1361" i="7"/>
  <c r="I1362" i="7"/>
  <c r="I1363" i="7"/>
  <c r="I1364" i="7"/>
  <c r="I1365" i="7"/>
  <c r="I1366" i="7"/>
  <c r="I1367" i="7"/>
  <c r="I1368" i="7"/>
  <c r="I1369" i="7"/>
  <c r="I1370" i="7"/>
  <c r="I1371" i="7"/>
  <c r="I1372" i="7"/>
  <c r="I1373" i="7"/>
  <c r="I1374" i="7"/>
  <c r="I1375" i="7"/>
  <c r="I1376" i="7"/>
  <c r="I1377" i="7"/>
  <c r="I1378" i="7"/>
  <c r="I1379" i="7"/>
  <c r="I1380" i="7"/>
  <c r="I1381" i="7"/>
  <c r="I1382" i="7"/>
  <c r="I1383" i="7"/>
  <c r="I1384" i="7"/>
  <c r="I1385" i="7"/>
  <c r="I1386" i="7"/>
  <c r="I1387" i="7"/>
  <c r="I1388" i="7"/>
  <c r="I1389" i="7"/>
  <c r="I1390" i="7"/>
  <c r="I1391" i="7"/>
  <c r="I1392" i="7"/>
  <c r="I1393" i="7"/>
  <c r="I1394" i="7"/>
  <c r="I1395" i="7"/>
  <c r="I1396" i="7"/>
  <c r="I1397" i="7"/>
  <c r="I1398" i="7"/>
  <c r="I1399" i="7"/>
  <c r="I1400" i="7"/>
  <c r="I1401" i="7"/>
  <c r="I1402" i="7"/>
  <c r="I1403" i="7"/>
  <c r="I1404" i="7"/>
  <c r="I1405" i="7"/>
  <c r="I1406" i="7"/>
  <c r="I1407" i="7"/>
  <c r="I1408" i="7"/>
  <c r="I1409" i="7"/>
  <c r="I1410" i="7"/>
  <c r="I1411" i="7"/>
  <c r="I1412" i="7"/>
  <c r="I1413" i="7"/>
  <c r="I1414" i="7"/>
  <c r="I1415" i="7"/>
  <c r="I1416" i="7"/>
  <c r="I1417" i="7"/>
  <c r="I1418" i="7"/>
  <c r="I1419" i="7"/>
  <c r="I1420" i="7"/>
  <c r="I1421" i="7"/>
  <c r="I1422" i="7"/>
  <c r="I1423" i="7"/>
  <c r="I1424" i="7"/>
  <c r="I1425" i="7"/>
  <c r="I1426" i="7"/>
  <c r="I1427" i="7"/>
  <c r="I1428" i="7"/>
  <c r="I1429" i="7"/>
  <c r="I1430" i="7"/>
  <c r="I1431" i="7"/>
  <c r="I1432" i="7"/>
  <c r="I1433" i="7"/>
  <c r="I1434" i="7"/>
  <c r="I1435" i="7"/>
  <c r="I1436" i="7"/>
  <c r="I1437" i="7"/>
  <c r="I1438" i="7"/>
  <c r="I1439" i="7"/>
  <c r="I1440" i="7"/>
  <c r="I1441" i="7"/>
  <c r="I1442" i="7"/>
  <c r="I1443" i="7"/>
  <c r="I1444" i="7"/>
  <c r="I1445" i="7"/>
  <c r="I1446" i="7"/>
  <c r="I1447" i="7"/>
  <c r="I1448" i="7"/>
  <c r="I1449" i="7"/>
  <c r="I1450" i="7"/>
  <c r="I1451" i="7"/>
  <c r="I1452" i="7"/>
  <c r="I1453" i="7"/>
  <c r="I1454" i="7"/>
  <c r="I1455" i="7"/>
  <c r="I1456" i="7"/>
  <c r="I1457" i="7"/>
  <c r="I1458" i="7"/>
  <c r="I1459" i="7"/>
  <c r="I1460" i="7"/>
  <c r="I1461" i="7"/>
  <c r="I1462" i="7"/>
  <c r="I1463" i="7"/>
  <c r="I1464" i="7"/>
  <c r="I1465" i="7"/>
  <c r="I1466" i="7"/>
  <c r="I1467" i="7"/>
  <c r="I1468" i="7"/>
  <c r="I1469" i="7"/>
  <c r="I1470" i="7"/>
  <c r="I1471" i="7"/>
  <c r="I1472" i="7"/>
  <c r="I1473" i="7"/>
  <c r="I1474" i="7"/>
  <c r="I1475" i="7"/>
  <c r="I1476" i="7"/>
  <c r="I1477" i="7"/>
  <c r="I1478" i="7"/>
  <c r="I1479" i="7"/>
  <c r="I1480" i="7"/>
  <c r="I1481" i="7"/>
  <c r="I1482" i="7"/>
  <c r="I1483" i="7"/>
  <c r="I1484" i="7"/>
  <c r="I1485" i="7"/>
  <c r="I1486" i="7"/>
  <c r="I1487" i="7"/>
  <c r="I1488" i="7"/>
  <c r="I1489" i="7"/>
  <c r="I1490" i="7"/>
  <c r="I1491" i="7"/>
  <c r="I1492" i="7"/>
  <c r="I1493" i="7"/>
  <c r="I1494" i="7"/>
  <c r="I1495" i="7"/>
  <c r="I1496" i="7"/>
  <c r="I1497" i="7"/>
  <c r="I1498" i="7"/>
  <c r="I1499" i="7"/>
  <c r="I1500" i="7"/>
  <c r="I1501" i="7"/>
  <c r="I1502" i="7"/>
  <c r="I1503" i="7"/>
  <c r="I1504" i="7"/>
  <c r="I1505" i="7"/>
  <c r="I1506" i="7"/>
  <c r="I1507" i="7"/>
  <c r="I1508" i="7"/>
  <c r="I1509" i="7"/>
  <c r="I1510" i="7"/>
  <c r="I1511" i="7"/>
  <c r="I1512" i="7"/>
  <c r="I1513" i="7"/>
  <c r="I1514" i="7"/>
  <c r="I1515" i="7"/>
  <c r="I1516" i="7"/>
  <c r="I1517" i="7"/>
  <c r="I1518" i="7"/>
  <c r="I1519" i="7"/>
  <c r="I1520" i="7"/>
  <c r="I1521" i="7"/>
  <c r="I1522" i="7"/>
  <c r="I1523" i="7"/>
  <c r="I1524" i="7"/>
  <c r="I1525" i="7"/>
  <c r="B4" i="7"/>
  <c r="E4" i="7"/>
  <c r="AB32" i="8" l="1"/>
  <c r="AB33" i="8"/>
  <c r="AB23" i="8"/>
  <c r="AB27" i="8"/>
  <c r="AB25" i="8"/>
  <c r="AB24" i="8"/>
  <c r="AB37" i="8"/>
  <c r="AB38" i="8"/>
  <c r="AB28" i="8"/>
  <c r="AB41" i="8"/>
  <c r="AB30" i="8"/>
  <c r="AB20" i="8"/>
  <c r="AB42" i="8"/>
  <c r="AB21" i="8"/>
  <c r="AB40" i="8"/>
  <c r="AB34" i="8"/>
  <c r="AB19" i="8"/>
  <c r="AB36" i="8"/>
  <c r="AB31" i="8"/>
  <c r="AB26" i="8"/>
  <c r="AB22" i="8"/>
  <c r="AB39" i="8"/>
  <c r="AB35" i="8"/>
  <c r="AB29" i="8"/>
  <c r="BB7" i="7"/>
  <c r="BB8" i="7" s="1"/>
  <c r="AN142" i="7"/>
  <c r="AN130" i="7"/>
  <c r="AM142" i="7"/>
  <c r="AM130" i="7"/>
  <c r="AL142" i="7"/>
  <c r="AL130" i="7"/>
  <c r="AK142" i="7"/>
  <c r="AK130" i="7"/>
  <c r="AI142" i="7"/>
  <c r="AI130" i="7"/>
  <c r="AH142" i="7"/>
  <c r="AH130" i="7"/>
  <c r="C50" i="7"/>
  <c r="G50" i="7" s="1"/>
  <c r="C74" i="7"/>
  <c r="G74" i="7" s="1"/>
  <c r="C44" i="7"/>
  <c r="C68" i="7"/>
  <c r="G68" i="7" s="1"/>
  <c r="C38" i="7"/>
  <c r="C62" i="7"/>
  <c r="G62" i="7" s="1"/>
  <c r="C56" i="7"/>
  <c r="G56" i="7" s="1"/>
  <c r="C80" i="7"/>
  <c r="G80" i="7" s="1"/>
  <c r="C86" i="7"/>
  <c r="G86" i="7" s="1"/>
  <c r="C92" i="7"/>
  <c r="G92" i="7" s="1"/>
  <c r="C98" i="7"/>
  <c r="G98" i="7" s="1"/>
  <c r="C104" i="7"/>
  <c r="G104" i="7" s="1"/>
  <c r="C110" i="7"/>
  <c r="G110" i="7" s="1"/>
  <c r="C116" i="7"/>
  <c r="G116" i="7" s="1"/>
  <c r="C122" i="7"/>
  <c r="G122" i="7" s="1"/>
  <c r="C55" i="7"/>
  <c r="G55" i="7" s="1"/>
  <c r="C61" i="7"/>
  <c r="G61" i="7" s="1"/>
  <c r="C67" i="7"/>
  <c r="G67" i="7" s="1"/>
  <c r="C73" i="7"/>
  <c r="G73" i="7" s="1"/>
  <c r="C79" i="7"/>
  <c r="G79" i="7" s="1"/>
  <c r="C85" i="7"/>
  <c r="G85" i="7" s="1"/>
  <c r="C91" i="7"/>
  <c r="G91" i="7" s="1"/>
  <c r="C97" i="7"/>
  <c r="G97" i="7" s="1"/>
  <c r="C103" i="7"/>
  <c r="G103" i="7" s="1"/>
  <c r="C109" i="7"/>
  <c r="G109" i="7" s="1"/>
  <c r="C115" i="7"/>
  <c r="G115" i="7" s="1"/>
  <c r="C121" i="7"/>
  <c r="G121" i="7" s="1"/>
  <c r="C127" i="7"/>
  <c r="G127" i="7" s="1"/>
  <c r="C36" i="7"/>
  <c r="C42" i="7"/>
  <c r="C48" i="7"/>
  <c r="G48" i="7" s="1"/>
  <c r="C54" i="7"/>
  <c r="G54" i="7" s="1"/>
  <c r="C60" i="7"/>
  <c r="G60" i="7" s="1"/>
  <c r="C66" i="7"/>
  <c r="G66" i="7" s="1"/>
  <c r="C72" i="7"/>
  <c r="G72" i="7" s="1"/>
  <c r="C78" i="7"/>
  <c r="G78" i="7" s="1"/>
  <c r="C84" i="7"/>
  <c r="G84" i="7" s="1"/>
  <c r="C90" i="7"/>
  <c r="G90" i="7" s="1"/>
  <c r="C96" i="7"/>
  <c r="G96" i="7" s="1"/>
  <c r="C102" i="7"/>
  <c r="G102" i="7" s="1"/>
  <c r="C108" i="7"/>
  <c r="G108" i="7" s="1"/>
  <c r="C114" i="7"/>
  <c r="G114" i="7" s="1"/>
  <c r="C120" i="7"/>
  <c r="G120" i="7" s="1"/>
  <c r="C126" i="7"/>
  <c r="G126" i="7" s="1"/>
  <c r="C41" i="7"/>
  <c r="C47" i="7"/>
  <c r="G47" i="7" s="1"/>
  <c r="C53" i="7"/>
  <c r="G53" i="7" s="1"/>
  <c r="C59" i="7"/>
  <c r="G59" i="7" s="1"/>
  <c r="C65" i="7"/>
  <c r="G65" i="7" s="1"/>
  <c r="C71" i="7"/>
  <c r="G71" i="7" s="1"/>
  <c r="C77" i="7"/>
  <c r="G77" i="7" s="1"/>
  <c r="C83" i="7"/>
  <c r="G83" i="7" s="1"/>
  <c r="C89" i="7"/>
  <c r="G89" i="7" s="1"/>
  <c r="C95" i="7"/>
  <c r="G95" i="7" s="1"/>
  <c r="C101" i="7"/>
  <c r="G101" i="7" s="1"/>
  <c r="C107" i="7"/>
  <c r="G107" i="7" s="1"/>
  <c r="C113" i="7"/>
  <c r="G113" i="7" s="1"/>
  <c r="C119" i="7"/>
  <c r="G119" i="7" s="1"/>
  <c r="C125" i="7"/>
  <c r="G125" i="7" s="1"/>
  <c r="C40" i="7"/>
  <c r="C46" i="7"/>
  <c r="C52" i="7"/>
  <c r="G52" i="7" s="1"/>
  <c r="C58" i="7"/>
  <c r="G58" i="7" s="1"/>
  <c r="C64" i="7"/>
  <c r="G64" i="7" s="1"/>
  <c r="C70" i="7"/>
  <c r="G70" i="7" s="1"/>
  <c r="C76" i="7"/>
  <c r="G76" i="7" s="1"/>
  <c r="C82" i="7"/>
  <c r="G82" i="7" s="1"/>
  <c r="C88" i="7"/>
  <c r="G88" i="7" s="1"/>
  <c r="C94" i="7"/>
  <c r="G94" i="7" s="1"/>
  <c r="C100" i="7"/>
  <c r="G100" i="7" s="1"/>
  <c r="C106" i="7"/>
  <c r="G106" i="7" s="1"/>
  <c r="C112" i="7"/>
  <c r="G112" i="7" s="1"/>
  <c r="C118" i="7"/>
  <c r="G118" i="7" s="1"/>
  <c r="C124" i="7"/>
  <c r="G124" i="7" s="1"/>
  <c r="B33" i="7"/>
  <c r="B32" i="7"/>
  <c r="B31" i="7"/>
  <c r="B30" i="7"/>
  <c r="B29" i="7"/>
  <c r="B28" i="7"/>
  <c r="B27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BL4" i="7"/>
  <c r="BK4" i="7"/>
  <c r="BJ4" i="7"/>
  <c r="BI4" i="7"/>
  <c r="BH4" i="7"/>
  <c r="BG4" i="7"/>
  <c r="AO1" i="7"/>
  <c r="S4" i="7"/>
  <c r="AA4" i="7"/>
  <c r="BD6" i="7" l="1"/>
  <c r="BD7" i="7"/>
  <c r="BD8" i="7"/>
  <c r="BD17" i="7"/>
  <c r="BD18" i="7"/>
  <c r="BD19" i="7"/>
  <c r="BD20" i="7"/>
  <c r="BD21" i="7"/>
  <c r="BD10" i="7"/>
  <c r="BD22" i="7"/>
  <c r="BD23" i="7"/>
  <c r="BD24" i="7"/>
  <c r="BD16" i="7"/>
  <c r="BD13" i="7"/>
  <c r="BD14" i="7"/>
  <c r="BD15" i="7"/>
  <c r="BB9" i="7"/>
  <c r="BB10" i="7" s="1"/>
  <c r="BB11" i="7" s="1"/>
  <c r="T4" i="7"/>
  <c r="U4" i="7" s="1"/>
  <c r="V4" i="7" s="1"/>
  <c r="W4" i="7" s="1"/>
  <c r="X4" i="7" s="1"/>
  <c r="AB4" i="7"/>
  <c r="AC4" i="7" s="1"/>
  <c r="AD4" i="7" s="1"/>
  <c r="AE4" i="7" s="1"/>
  <c r="AF4" i="7" s="1"/>
  <c r="C5" i="7"/>
  <c r="BS2" i="6"/>
  <c r="BU2" i="6"/>
  <c r="BV2" i="6"/>
  <c r="BW2" i="6"/>
  <c r="AF3" i="6"/>
  <c r="BR3" i="6"/>
  <c r="BU3" i="6"/>
  <c r="BV3" i="6"/>
  <c r="BW3" i="6"/>
  <c r="BL4" i="6"/>
  <c r="BL5" i="6" s="1"/>
  <c r="BM6" i="6" s="1"/>
  <c r="C5" i="6"/>
  <c r="D5" i="6"/>
  <c r="E5" i="6"/>
  <c r="F5" i="6"/>
  <c r="G5" i="6"/>
  <c r="H5" i="6"/>
  <c r="I5" i="6"/>
  <c r="J5" i="6"/>
  <c r="K5" i="6"/>
  <c r="L5" i="6"/>
  <c r="M5" i="6"/>
  <c r="N5" i="6"/>
  <c r="O5" i="6"/>
  <c r="P5" i="6"/>
  <c r="Q5" i="6"/>
  <c r="R5" i="6"/>
  <c r="S5" i="6"/>
  <c r="T5" i="6"/>
  <c r="U5" i="6"/>
  <c r="V5" i="6"/>
  <c r="W5" i="6"/>
  <c r="X5" i="6"/>
  <c r="Y5" i="6"/>
  <c r="AG5" i="6"/>
  <c r="AW5" i="6"/>
  <c r="AW6" i="6" s="1"/>
  <c r="AW7" i="6" s="1"/>
  <c r="BD5" i="6"/>
  <c r="BD6" i="6" s="1"/>
  <c r="BD7" i="6" s="1"/>
  <c r="BD8" i="6" s="1"/>
  <c r="BD9" i="6" s="1"/>
  <c r="BJ5" i="6"/>
  <c r="BN5" i="6"/>
  <c r="AG6" i="6"/>
  <c r="BJ6" i="6"/>
  <c r="BL6" i="6"/>
  <c r="AG7" i="6"/>
  <c r="BJ7" i="6"/>
  <c r="BL7" i="6"/>
  <c r="AG8" i="6"/>
  <c r="BJ8" i="6"/>
  <c r="BL8" i="6"/>
  <c r="AG9" i="6"/>
  <c r="BJ9" i="6"/>
  <c r="BL9" i="6"/>
  <c r="U10" i="6"/>
  <c r="V10" i="6"/>
  <c r="AG10" i="6"/>
  <c r="BD10" i="6"/>
  <c r="BJ10" i="6"/>
  <c r="BL10" i="6"/>
  <c r="T11" i="6"/>
  <c r="U11" i="6"/>
  <c r="V11" i="6"/>
  <c r="AG11" i="6"/>
  <c r="BD11" i="6"/>
  <c r="BJ11" i="6"/>
  <c r="BL11" i="6"/>
  <c r="R12" i="6"/>
  <c r="S12" i="6"/>
  <c r="T12" i="6"/>
  <c r="U12" i="6"/>
  <c r="V12" i="6"/>
  <c r="AG12" i="6"/>
  <c r="BD12" i="6"/>
  <c r="BD13" i="6" s="1"/>
  <c r="BD14" i="6" s="1"/>
  <c r="BD15" i="6" s="1"/>
  <c r="BD16" i="6" s="1"/>
  <c r="BD17" i="6" s="1"/>
  <c r="BD18" i="6" s="1"/>
  <c r="BD19" i="6" s="1"/>
  <c r="BD20" i="6" s="1"/>
  <c r="BD21" i="6" s="1"/>
  <c r="BD22" i="6" s="1"/>
  <c r="BJ12" i="6"/>
  <c r="BL12" i="6"/>
  <c r="R13" i="6"/>
  <c r="S13" i="6"/>
  <c r="T13" i="6"/>
  <c r="U13" i="6"/>
  <c r="V13" i="6"/>
  <c r="W13" i="6"/>
  <c r="AG13" i="6"/>
  <c r="BJ13" i="6"/>
  <c r="BL13" i="6"/>
  <c r="R14" i="6"/>
  <c r="S14" i="6"/>
  <c r="T14" i="6"/>
  <c r="U14" i="6"/>
  <c r="V14" i="6"/>
  <c r="W14" i="6"/>
  <c r="AG14" i="6"/>
  <c r="BJ14" i="6"/>
  <c r="BL14" i="6"/>
  <c r="S15" i="6"/>
  <c r="T15" i="6"/>
  <c r="U15" i="6"/>
  <c r="V15" i="6"/>
  <c r="W15" i="6"/>
  <c r="AG15" i="6"/>
  <c r="BJ15" i="6"/>
  <c r="BL15" i="6"/>
  <c r="S16" i="6"/>
  <c r="T16" i="6"/>
  <c r="U16" i="6"/>
  <c r="V16" i="6"/>
  <c r="W16" i="6"/>
  <c r="AG16" i="6"/>
  <c r="BJ16" i="6"/>
  <c r="BL16" i="6"/>
  <c r="S17" i="6"/>
  <c r="T17" i="6"/>
  <c r="U17" i="6"/>
  <c r="V17" i="6"/>
  <c r="AG17" i="6"/>
  <c r="BJ17" i="6"/>
  <c r="BL17" i="6"/>
  <c r="S18" i="6"/>
  <c r="T18" i="6"/>
  <c r="U18" i="6"/>
  <c r="V18" i="6"/>
  <c r="AG18" i="6"/>
  <c r="BJ18" i="6"/>
  <c r="BL18" i="6"/>
  <c r="S19" i="6"/>
  <c r="T19" i="6"/>
  <c r="U19" i="6"/>
  <c r="AG19" i="6"/>
  <c r="BJ19" i="6"/>
  <c r="BL19" i="6"/>
  <c r="T20" i="6"/>
  <c r="AG20" i="6"/>
  <c r="BJ20" i="6"/>
  <c r="BL20" i="6"/>
  <c r="AG21" i="6"/>
  <c r="BJ21" i="6"/>
  <c r="BL21" i="6"/>
  <c r="AG22" i="6"/>
  <c r="BJ22" i="6"/>
  <c r="BL22" i="6"/>
  <c r="D23" i="6"/>
  <c r="AG23" i="6"/>
  <c r="BD23" i="6"/>
  <c r="BD24" i="6" s="1"/>
  <c r="BD25" i="6" s="1"/>
  <c r="BD26" i="6" s="1"/>
  <c r="BD27" i="6" s="1"/>
  <c r="BD28" i="6" s="1"/>
  <c r="BD29" i="6" s="1"/>
  <c r="BD30" i="6" s="1"/>
  <c r="BD31" i="6" s="1"/>
  <c r="BD32" i="6" s="1"/>
  <c r="BD33" i="6" s="1"/>
  <c r="BD34" i="6" s="1"/>
  <c r="BD35" i="6" s="1"/>
  <c r="BD36" i="6" s="1"/>
  <c r="BD37" i="6" s="1"/>
  <c r="BD38" i="6" s="1"/>
  <c r="BD39" i="6" s="1"/>
  <c r="BD40" i="6" s="1"/>
  <c r="BD41" i="6" s="1"/>
  <c r="BJ23" i="6"/>
  <c r="BL23" i="6"/>
  <c r="D24" i="6"/>
  <c r="AG24" i="6"/>
  <c r="BJ24" i="6"/>
  <c r="BL24" i="6"/>
  <c r="D25" i="6"/>
  <c r="AG25" i="6"/>
  <c r="BJ25" i="6"/>
  <c r="BL25" i="6"/>
  <c r="D26" i="6"/>
  <c r="E26" i="6"/>
  <c r="AG26" i="6"/>
  <c r="BJ26" i="6"/>
  <c r="BL26" i="6"/>
  <c r="C27" i="6"/>
  <c r="D27" i="6"/>
  <c r="E27" i="6"/>
  <c r="F27" i="6"/>
  <c r="AG27" i="6"/>
  <c r="BJ27" i="6"/>
  <c r="BL27" i="6"/>
  <c r="C28" i="6"/>
  <c r="D28" i="6"/>
  <c r="E28" i="6"/>
  <c r="F28" i="6"/>
  <c r="AG28" i="6"/>
  <c r="BJ28" i="6"/>
  <c r="BL28" i="6"/>
  <c r="C29" i="6"/>
  <c r="D29" i="6"/>
  <c r="AG29" i="6"/>
  <c r="BJ29" i="6"/>
  <c r="BL29" i="6"/>
  <c r="C30" i="6"/>
  <c r="D30" i="6"/>
  <c r="AG30" i="6"/>
  <c r="BJ30" i="6"/>
  <c r="BL30" i="6"/>
  <c r="AG31" i="6"/>
  <c r="BJ31" i="6"/>
  <c r="BL31" i="6"/>
  <c r="AG32" i="6"/>
  <c r="BJ32" i="6"/>
  <c r="BL32" i="6"/>
  <c r="AG33" i="6"/>
  <c r="BJ33" i="6"/>
  <c r="BL33" i="6"/>
  <c r="AG34" i="6"/>
  <c r="BJ34" i="6"/>
  <c r="BL34" i="6"/>
  <c r="AG35" i="6"/>
  <c r="BJ35" i="6"/>
  <c r="BL35" i="6"/>
  <c r="AG36" i="6"/>
  <c r="BJ36" i="6"/>
  <c r="BL36" i="6"/>
  <c r="AG37" i="6"/>
  <c r="BJ37" i="6"/>
  <c r="BL37" i="6"/>
  <c r="AG38" i="6"/>
  <c r="BJ38" i="6"/>
  <c r="BL38" i="6"/>
  <c r="AG39" i="6"/>
  <c r="BJ39" i="6"/>
  <c r="BL39" i="6"/>
  <c r="AG40" i="6"/>
  <c r="BJ40" i="6"/>
  <c r="BL40" i="6"/>
  <c r="AG41" i="6"/>
  <c r="BJ41" i="6"/>
  <c r="BL41" i="6"/>
  <c r="BM41" i="6"/>
  <c r="AG42" i="6"/>
  <c r="BD42" i="6"/>
  <c r="BJ42" i="6"/>
  <c r="BL42" i="6"/>
  <c r="BJ43" i="6"/>
  <c r="BL43" i="6"/>
  <c r="BB44" i="6"/>
  <c r="BJ44" i="6"/>
  <c r="BL44" i="6"/>
  <c r="BM44" i="6" s="1"/>
  <c r="BB45" i="6"/>
  <c r="BB48" i="6" s="1"/>
  <c r="BJ45" i="6"/>
  <c r="BL45" i="6"/>
  <c r="BB46" i="6"/>
  <c r="BJ46" i="6"/>
  <c r="BL46" i="6"/>
  <c r="BB47" i="6"/>
  <c r="BJ47" i="6"/>
  <c r="BL47" i="6"/>
  <c r="AK48" i="6"/>
  <c r="BJ48" i="6"/>
  <c r="BL48" i="6"/>
  <c r="AA49" i="6"/>
  <c r="AD49" i="6"/>
  <c r="BJ49" i="6"/>
  <c r="BL49" i="6"/>
  <c r="AA50" i="6"/>
  <c r="AD50" i="6"/>
  <c r="BJ50" i="6"/>
  <c r="BL50" i="6"/>
  <c r="AA51" i="6"/>
  <c r="BP3" i="6" s="1"/>
  <c r="AX51" i="6" s="1"/>
  <c r="AI51" i="6"/>
  <c r="BJ51" i="6"/>
  <c r="BL51" i="6"/>
  <c r="BM51" i="6" s="1"/>
  <c r="AA52" i="6"/>
  <c r="AS52" i="6"/>
  <c r="AS53" i="6" s="1"/>
  <c r="BJ52" i="6"/>
  <c r="BL52" i="6"/>
  <c r="BJ53" i="6"/>
  <c r="BL53" i="6"/>
  <c r="BM53" i="6" s="1"/>
  <c r="BJ54" i="6"/>
  <c r="BL54" i="6"/>
  <c r="AA55" i="6"/>
  <c r="BJ55" i="6"/>
  <c r="BL55" i="6"/>
  <c r="BJ56" i="6"/>
  <c r="BL56" i="6"/>
  <c r="BM57" i="6" s="1"/>
  <c r="BJ57" i="6"/>
  <c r="BL57" i="6"/>
  <c r="BJ58" i="6"/>
  <c r="BL58" i="6"/>
  <c r="BJ59" i="6"/>
  <c r="BL59" i="6"/>
  <c r="BM59" i="6" s="1"/>
  <c r="BJ60" i="6"/>
  <c r="BL60" i="6"/>
  <c r="BJ61" i="6"/>
  <c r="BL61" i="6"/>
  <c r="AS62" i="6"/>
  <c r="AS63" i="6" s="1"/>
  <c r="AS64" i="6" s="1"/>
  <c r="AS65" i="6" s="1"/>
  <c r="BJ62" i="6"/>
  <c r="BL62" i="6"/>
  <c r="BJ63" i="6"/>
  <c r="BL63" i="6"/>
  <c r="BM63" i="6" s="1"/>
  <c r="BJ64" i="6"/>
  <c r="BL64" i="6"/>
  <c r="BJ65" i="6"/>
  <c r="BL65" i="6"/>
  <c r="BJ66" i="6"/>
  <c r="BL66" i="6"/>
  <c r="BJ67" i="6"/>
  <c r="BL67" i="6"/>
  <c r="BM67" i="6" s="1"/>
  <c r="BJ68" i="6"/>
  <c r="BL68" i="6"/>
  <c r="BJ69" i="6"/>
  <c r="BL69" i="6"/>
  <c r="BJ70" i="6"/>
  <c r="BL70" i="6"/>
  <c r="BM70" i="6"/>
  <c r="BJ71" i="6"/>
  <c r="BL71" i="6"/>
  <c r="BJ72" i="6"/>
  <c r="BL72" i="6"/>
  <c r="BJ73" i="6"/>
  <c r="BL73" i="6"/>
  <c r="BM73" i="6"/>
  <c r="BJ74" i="6"/>
  <c r="BL74" i="6"/>
  <c r="BJ75" i="6"/>
  <c r="BL75" i="6"/>
  <c r="BJ76" i="6"/>
  <c r="BL76" i="6"/>
  <c r="BM77" i="6" s="1"/>
  <c r="BM76" i="6"/>
  <c r="BN77" i="6" s="1"/>
  <c r="BJ77" i="6"/>
  <c r="BL77" i="6"/>
  <c r="BJ78" i="6"/>
  <c r="BL78" i="6"/>
  <c r="BJ79" i="6"/>
  <c r="BL79" i="6"/>
  <c r="BM80" i="6" s="1"/>
  <c r="BJ80" i="6"/>
  <c r="BL80" i="6"/>
  <c r="BJ81" i="6"/>
  <c r="BL81" i="6"/>
  <c r="BJ82" i="6"/>
  <c r="BL82" i="6"/>
  <c r="BM83" i="6" s="1"/>
  <c r="B83" i="6"/>
  <c r="BJ83" i="6"/>
  <c r="BL83" i="6"/>
  <c r="B84" i="6"/>
  <c r="C84" i="6"/>
  <c r="C93" i="6" s="1"/>
  <c r="D84" i="6"/>
  <c r="E84" i="6"/>
  <c r="F84" i="6"/>
  <c r="G84" i="6"/>
  <c r="H84" i="6"/>
  <c r="H90" i="6" s="1"/>
  <c r="I84" i="6"/>
  <c r="I88" i="6" s="1"/>
  <c r="J84" i="6"/>
  <c r="K84" i="6"/>
  <c r="L84" i="6"/>
  <c r="M84" i="6"/>
  <c r="N84" i="6"/>
  <c r="N85" i="6" s="1"/>
  <c r="O84" i="6"/>
  <c r="P84" i="6"/>
  <c r="Q84" i="6"/>
  <c r="R84" i="6"/>
  <c r="R85" i="6" s="1"/>
  <c r="S84" i="6"/>
  <c r="S90" i="6" s="1"/>
  <c r="T84" i="6"/>
  <c r="T90" i="6" s="1"/>
  <c r="U84" i="6"/>
  <c r="U88" i="6" s="1"/>
  <c r="V84" i="6"/>
  <c r="W84" i="6"/>
  <c r="X84" i="6"/>
  <c r="Y84" i="6"/>
  <c r="BJ84" i="6"/>
  <c r="BL84" i="6"/>
  <c r="B85" i="6"/>
  <c r="D85" i="6" s="1"/>
  <c r="E85" i="6"/>
  <c r="K85" i="6"/>
  <c r="P85" i="6"/>
  <c r="Q85" i="6"/>
  <c r="BJ85" i="6"/>
  <c r="BL85" i="6"/>
  <c r="BM85" i="6" s="1"/>
  <c r="B86" i="6"/>
  <c r="L86" i="6"/>
  <c r="M86" i="6"/>
  <c r="BJ86" i="6"/>
  <c r="BL86" i="6"/>
  <c r="B87" i="6"/>
  <c r="K87" i="6" s="1"/>
  <c r="F87" i="6"/>
  <c r="R87" i="6"/>
  <c r="V87" i="6"/>
  <c r="BJ87" i="6"/>
  <c r="BL87" i="6"/>
  <c r="B88" i="6"/>
  <c r="C88" i="6" s="1"/>
  <c r="E88" i="6"/>
  <c r="F88" i="6"/>
  <c r="J88" i="6"/>
  <c r="K88" i="6"/>
  <c r="N88" i="6"/>
  <c r="O88" i="6"/>
  <c r="P88" i="6"/>
  <c r="Q88" i="6"/>
  <c r="V88" i="6"/>
  <c r="BJ88" i="6"/>
  <c r="BL88" i="6"/>
  <c r="BM89" i="6" s="1"/>
  <c r="B89" i="6"/>
  <c r="E89" i="6"/>
  <c r="F89" i="6"/>
  <c r="G89" i="6"/>
  <c r="X89" i="6"/>
  <c r="Y89" i="6"/>
  <c r="BJ89" i="6"/>
  <c r="BL89" i="6"/>
  <c r="B90" i="6"/>
  <c r="C90" i="6"/>
  <c r="F90" i="6"/>
  <c r="G90" i="6"/>
  <c r="J90" i="6"/>
  <c r="M90" i="6"/>
  <c r="N90" i="6"/>
  <c r="R90" i="6"/>
  <c r="V90" i="6"/>
  <c r="Y90" i="6"/>
  <c r="BJ90" i="6"/>
  <c r="BL90" i="6"/>
  <c r="B91" i="6"/>
  <c r="C91" i="6" s="1"/>
  <c r="D91" i="6"/>
  <c r="I91" i="6"/>
  <c r="K91" i="6"/>
  <c r="N91" i="6"/>
  <c r="BJ91" i="6"/>
  <c r="BL91" i="6"/>
  <c r="B92" i="6"/>
  <c r="E92" i="6" s="1"/>
  <c r="X92" i="6"/>
  <c r="Y92" i="6"/>
  <c r="BJ92" i="6"/>
  <c r="BL92" i="6"/>
  <c r="B93" i="6"/>
  <c r="F93" i="6" s="1"/>
  <c r="G93" i="6"/>
  <c r="H93" i="6"/>
  <c r="I93" i="6"/>
  <c r="J93" i="6"/>
  <c r="M93" i="6"/>
  <c r="N93" i="6"/>
  <c r="O93" i="6"/>
  <c r="R93" i="6"/>
  <c r="S93" i="6"/>
  <c r="V93" i="6"/>
  <c r="BJ93" i="6"/>
  <c r="BL93" i="6"/>
  <c r="BM93" i="6" s="1"/>
  <c r="B94" i="6"/>
  <c r="Q94" i="6" s="1"/>
  <c r="E94" i="6"/>
  <c r="F94" i="6"/>
  <c r="K94" i="6"/>
  <c r="O94" i="6"/>
  <c r="W94" i="6"/>
  <c r="BJ94" i="6"/>
  <c r="BL94" i="6"/>
  <c r="BM94" i="6" s="1"/>
  <c r="B95" i="6"/>
  <c r="F95" i="6" s="1"/>
  <c r="E95" i="6"/>
  <c r="G95" i="6"/>
  <c r="H95" i="6"/>
  <c r="J95" i="6"/>
  <c r="Q95" i="6"/>
  <c r="R95" i="6"/>
  <c r="T95" i="6"/>
  <c r="X95" i="6"/>
  <c r="Y95" i="6"/>
  <c r="BJ95" i="6"/>
  <c r="BL95" i="6"/>
  <c r="B96" i="6"/>
  <c r="C96" i="6" s="1"/>
  <c r="S96" i="6"/>
  <c r="BJ96" i="6"/>
  <c r="BL96" i="6"/>
  <c r="BM96" i="6"/>
  <c r="B97" i="6"/>
  <c r="D97" i="6" s="1"/>
  <c r="O97" i="6"/>
  <c r="X97" i="6"/>
  <c r="BJ97" i="6"/>
  <c r="BL97" i="6"/>
  <c r="B98" i="6"/>
  <c r="F98" i="6" s="1"/>
  <c r="L98" i="6"/>
  <c r="R98" i="6"/>
  <c r="T98" i="6"/>
  <c r="V98" i="6"/>
  <c r="Y98" i="6"/>
  <c r="BJ98" i="6"/>
  <c r="BL98" i="6"/>
  <c r="B99" i="6"/>
  <c r="D99" i="6"/>
  <c r="F99" i="6"/>
  <c r="R99" i="6"/>
  <c r="S99" i="6"/>
  <c r="BJ99" i="6"/>
  <c r="BL99" i="6"/>
  <c r="BM99" i="6" s="1"/>
  <c r="B100" i="6"/>
  <c r="C100" i="6" s="1"/>
  <c r="BJ100" i="6"/>
  <c r="BL100" i="6"/>
  <c r="B101" i="6"/>
  <c r="F101" i="6" s="1"/>
  <c r="V101" i="6"/>
  <c r="BJ101" i="6"/>
  <c r="BL101" i="6"/>
  <c r="B102" i="6"/>
  <c r="BJ102" i="6"/>
  <c r="BL102" i="6"/>
  <c r="BM102" i="6" s="1"/>
  <c r="B103" i="6"/>
  <c r="V103" i="6"/>
  <c r="BJ103" i="6"/>
  <c r="BL103" i="6"/>
  <c r="B104" i="6"/>
  <c r="E104" i="6" s="1"/>
  <c r="I104" i="6"/>
  <c r="S104" i="6"/>
  <c r="T104" i="6"/>
  <c r="U104" i="6"/>
  <c r="V104" i="6"/>
  <c r="BJ104" i="6"/>
  <c r="BL104" i="6"/>
  <c r="B105" i="6"/>
  <c r="I105" i="6" s="1"/>
  <c r="G105" i="6"/>
  <c r="P105" i="6"/>
  <c r="T105" i="6"/>
  <c r="U105" i="6"/>
  <c r="BJ105" i="6"/>
  <c r="BL105" i="6"/>
  <c r="B106" i="6"/>
  <c r="P106" i="6" s="1"/>
  <c r="C106" i="6"/>
  <c r="E106" i="6"/>
  <c r="H106" i="6"/>
  <c r="I106" i="6"/>
  <c r="L106" i="6"/>
  <c r="O106" i="6"/>
  <c r="T106" i="6"/>
  <c r="U106" i="6"/>
  <c r="V106" i="6"/>
  <c r="BJ106" i="6"/>
  <c r="BL106" i="6"/>
  <c r="BM106" i="6"/>
  <c r="B107" i="6"/>
  <c r="D107" i="6" s="1"/>
  <c r="R107" i="6"/>
  <c r="BJ107" i="6"/>
  <c r="BL107" i="6"/>
  <c r="BM107" i="6"/>
  <c r="B108" i="6"/>
  <c r="N108" i="6" s="1"/>
  <c r="K108" i="6"/>
  <c r="Y108" i="6"/>
  <c r="BJ108" i="6"/>
  <c r="BL108" i="6"/>
  <c r="B109" i="6"/>
  <c r="C109" i="6" s="1"/>
  <c r="I109" i="6"/>
  <c r="K109" i="6"/>
  <c r="L109" i="6"/>
  <c r="N109" i="6"/>
  <c r="BJ109" i="6"/>
  <c r="BL109" i="6"/>
  <c r="B110" i="6"/>
  <c r="G110" i="6" s="1"/>
  <c r="W110" i="6"/>
  <c r="BJ110" i="6"/>
  <c r="BL110" i="6"/>
  <c r="B111" i="6"/>
  <c r="D111" i="6" s="1"/>
  <c r="I111" i="6"/>
  <c r="M111" i="6"/>
  <c r="O111" i="6"/>
  <c r="P111" i="6"/>
  <c r="S111" i="6"/>
  <c r="X111" i="6"/>
  <c r="BJ111" i="6"/>
  <c r="BL111" i="6"/>
  <c r="B112" i="6"/>
  <c r="D112" i="6" s="1"/>
  <c r="G112" i="6"/>
  <c r="W112" i="6"/>
  <c r="BJ112" i="6"/>
  <c r="BL112" i="6"/>
  <c r="BM112" i="6"/>
  <c r="B113" i="6"/>
  <c r="R113" i="6"/>
  <c r="BJ113" i="6"/>
  <c r="BL113" i="6"/>
  <c r="BM113" i="6" s="1"/>
  <c r="B114" i="6"/>
  <c r="C114" i="6" s="1"/>
  <c r="D114" i="6"/>
  <c r="F114" i="6"/>
  <c r="G114" i="6"/>
  <c r="P114" i="6"/>
  <c r="S114" i="6"/>
  <c r="T114" i="6"/>
  <c r="U114" i="6"/>
  <c r="X114" i="6"/>
  <c r="BJ114" i="6"/>
  <c r="BL114" i="6"/>
  <c r="B115" i="6"/>
  <c r="C115" i="6" s="1"/>
  <c r="E115" i="6"/>
  <c r="F115" i="6"/>
  <c r="I115" i="6"/>
  <c r="K115" i="6"/>
  <c r="L115" i="6"/>
  <c r="N115" i="6"/>
  <c r="O115" i="6"/>
  <c r="Q115" i="6"/>
  <c r="R115" i="6"/>
  <c r="X115" i="6"/>
  <c r="BJ115" i="6"/>
  <c r="BL115" i="6"/>
  <c r="BM115" i="6"/>
  <c r="B116" i="6"/>
  <c r="Q116" i="6" s="1"/>
  <c r="BJ116" i="6"/>
  <c r="BL116" i="6"/>
  <c r="B117" i="6"/>
  <c r="I117" i="6" s="1"/>
  <c r="I37" i="6" s="1"/>
  <c r="F117" i="6"/>
  <c r="F37" i="6" s="1"/>
  <c r="V117" i="6"/>
  <c r="BJ117" i="6"/>
  <c r="BL117" i="6"/>
  <c r="B118" i="6"/>
  <c r="C118" i="6" s="1"/>
  <c r="H118" i="6"/>
  <c r="L118" i="6"/>
  <c r="L38" i="6" s="1"/>
  <c r="N118" i="6"/>
  <c r="N38" i="6" s="1"/>
  <c r="O118" i="6"/>
  <c r="O38" i="6" s="1"/>
  <c r="U118" i="6"/>
  <c r="BJ118" i="6"/>
  <c r="BL118" i="6"/>
  <c r="B119" i="6"/>
  <c r="D119" i="6" s="1"/>
  <c r="Q119" i="6"/>
  <c r="Q39" i="6" s="1"/>
  <c r="BJ119" i="6"/>
  <c r="BL119" i="6"/>
  <c r="BM120" i="6" s="1"/>
  <c r="BM119" i="6"/>
  <c r="B120" i="6"/>
  <c r="M120" i="6" s="1"/>
  <c r="S120" i="6"/>
  <c r="BJ120" i="6"/>
  <c r="BL120" i="6"/>
  <c r="BJ121" i="6"/>
  <c r="BL121" i="6"/>
  <c r="BM121" i="6" s="1"/>
  <c r="BJ122" i="6"/>
  <c r="BL122" i="6"/>
  <c r="BJ123" i="6"/>
  <c r="BL123" i="6"/>
  <c r="BJ124" i="6"/>
  <c r="BL124" i="6"/>
  <c r="BM124" i="6" s="1"/>
  <c r="BJ125" i="6"/>
  <c r="BL125" i="6"/>
  <c r="BJ126" i="6"/>
  <c r="BL126" i="6"/>
  <c r="BJ127" i="6"/>
  <c r="BL127" i="6"/>
  <c r="BJ128" i="6"/>
  <c r="BL128" i="6"/>
  <c r="BM128" i="6"/>
  <c r="BJ129" i="6"/>
  <c r="BL129" i="6"/>
  <c r="BJ130" i="6"/>
  <c r="BL130" i="6"/>
  <c r="BM130" i="6"/>
  <c r="BJ131" i="6"/>
  <c r="BL131" i="6"/>
  <c r="BM131" i="6" s="1"/>
  <c r="BJ132" i="6"/>
  <c r="BL132" i="6"/>
  <c r="BJ133" i="6"/>
  <c r="BL133" i="6"/>
  <c r="BJ134" i="6"/>
  <c r="BL134" i="6"/>
  <c r="BM134" i="6" s="1"/>
  <c r="BJ135" i="6"/>
  <c r="BL135" i="6"/>
  <c r="BJ136" i="6"/>
  <c r="BL136" i="6"/>
  <c r="BM137" i="6" s="1"/>
  <c r="BJ137" i="6"/>
  <c r="BL137" i="6"/>
  <c r="BJ138" i="6"/>
  <c r="BL138" i="6"/>
  <c r="BM138" i="6" s="1"/>
  <c r="BJ139" i="6"/>
  <c r="BL139" i="6"/>
  <c r="BM139" i="6" s="1"/>
  <c r="BJ140" i="6"/>
  <c r="BL140" i="6"/>
  <c r="BJ141" i="6"/>
  <c r="BL141" i="6"/>
  <c r="BM141" i="6" s="1"/>
  <c r="BJ142" i="6"/>
  <c r="BL142" i="6"/>
  <c r="BJ143" i="6"/>
  <c r="BL143" i="6"/>
  <c r="BJ144" i="6"/>
  <c r="BL144" i="6"/>
  <c r="BM144" i="6" s="1"/>
  <c r="BJ145" i="6"/>
  <c r="BL145" i="6"/>
  <c r="BJ146" i="6"/>
  <c r="BL146" i="6"/>
  <c r="BM146" i="6" s="1"/>
  <c r="BJ147" i="6"/>
  <c r="BL147" i="6"/>
  <c r="BJ148" i="6"/>
  <c r="BL148" i="6"/>
  <c r="BM148" i="6"/>
  <c r="BJ149" i="6"/>
  <c r="BL149" i="6"/>
  <c r="BM149" i="6" s="1"/>
  <c r="BJ150" i="6"/>
  <c r="BL150" i="6"/>
  <c r="BJ151" i="6"/>
  <c r="BL151" i="6"/>
  <c r="BM152" i="6" s="1"/>
  <c r="BJ152" i="6"/>
  <c r="BL152" i="6"/>
  <c r="BJ153" i="6"/>
  <c r="BL153" i="6"/>
  <c r="BM153" i="6" s="1"/>
  <c r="BJ154" i="6"/>
  <c r="BL154" i="6"/>
  <c r="BM154" i="6" s="1"/>
  <c r="BJ155" i="6"/>
  <c r="BL155" i="6"/>
  <c r="BJ156" i="6"/>
  <c r="BL156" i="6"/>
  <c r="BJ157" i="6"/>
  <c r="BL157" i="6"/>
  <c r="BJ158" i="6"/>
  <c r="BL158" i="6"/>
  <c r="BJ159" i="6"/>
  <c r="BL159" i="6"/>
  <c r="BJ160" i="6"/>
  <c r="BL160" i="6"/>
  <c r="BJ161" i="6"/>
  <c r="BL161" i="6"/>
  <c r="BJ162" i="6"/>
  <c r="BL162" i="6"/>
  <c r="BM163" i="6" s="1"/>
  <c r="BJ163" i="6"/>
  <c r="BL163" i="6"/>
  <c r="BJ164" i="6"/>
  <c r="BL164" i="6"/>
  <c r="BJ165" i="6"/>
  <c r="BL165" i="6"/>
  <c r="BJ166" i="6"/>
  <c r="BL166" i="6"/>
  <c r="BM166" i="6"/>
  <c r="BJ167" i="6"/>
  <c r="BL167" i="6"/>
  <c r="BM167" i="6" s="1"/>
  <c r="BJ168" i="6"/>
  <c r="BL168" i="6"/>
  <c r="BJ169" i="6"/>
  <c r="BL169" i="6"/>
  <c r="BM169" i="6" s="1"/>
  <c r="BJ170" i="6"/>
  <c r="BL170" i="6"/>
  <c r="BM170" i="6" s="1"/>
  <c r="BJ171" i="6"/>
  <c r="BL171" i="6"/>
  <c r="BJ172" i="6"/>
  <c r="BL172" i="6"/>
  <c r="BM173" i="6" s="1"/>
  <c r="BJ173" i="6"/>
  <c r="BL173" i="6"/>
  <c r="BJ174" i="6"/>
  <c r="BL174" i="6"/>
  <c r="BJ175" i="6"/>
  <c r="BL175" i="6"/>
  <c r="BM175" i="6" s="1"/>
  <c r="BJ176" i="6"/>
  <c r="BL176" i="6"/>
  <c r="BJ177" i="6"/>
  <c r="BL177" i="6"/>
  <c r="BJ178" i="6"/>
  <c r="BL178" i="6"/>
  <c r="BJ179" i="6"/>
  <c r="BL179" i="6"/>
  <c r="BM179" i="6"/>
  <c r="BJ180" i="6"/>
  <c r="BL180" i="6"/>
  <c r="BJ181" i="6"/>
  <c r="BL181" i="6"/>
  <c r="BJ182" i="6"/>
  <c r="BL182" i="6"/>
  <c r="BM182" i="6" s="1"/>
  <c r="BJ183" i="6"/>
  <c r="BL183" i="6"/>
  <c r="BJ184" i="6"/>
  <c r="BL184" i="6"/>
  <c r="BJ185" i="6"/>
  <c r="BL185" i="6"/>
  <c r="BM186" i="6" s="1"/>
  <c r="BM185" i="6"/>
  <c r="BJ186" i="6"/>
  <c r="BL186" i="6"/>
  <c r="BJ187" i="6"/>
  <c r="BL187" i="6"/>
  <c r="BJ188" i="6"/>
  <c r="BL188" i="6"/>
  <c r="BJ189" i="6"/>
  <c r="BL189" i="6"/>
  <c r="BJ190" i="6"/>
  <c r="BL190" i="6"/>
  <c r="BJ191" i="6"/>
  <c r="BL191" i="6"/>
  <c r="BJ192" i="6"/>
  <c r="BL192" i="6"/>
  <c r="BM192" i="6"/>
  <c r="BJ193" i="6"/>
  <c r="BL193" i="6"/>
  <c r="BM193" i="6" s="1"/>
  <c r="BJ194" i="6"/>
  <c r="BL194" i="6"/>
  <c r="BJ195" i="6"/>
  <c r="BL195" i="6"/>
  <c r="BJ196" i="6"/>
  <c r="BL196" i="6"/>
  <c r="BM196" i="6" s="1"/>
  <c r="BJ197" i="6"/>
  <c r="BL197" i="6"/>
  <c r="BJ198" i="6"/>
  <c r="BL198" i="6"/>
  <c r="BM198" i="6" s="1"/>
  <c r="BJ199" i="6"/>
  <c r="BL199" i="6"/>
  <c r="BM199" i="6" s="1"/>
  <c r="BJ200" i="6"/>
  <c r="BL200" i="6"/>
  <c r="BJ201" i="6"/>
  <c r="BL201" i="6"/>
  <c r="BJ202" i="6"/>
  <c r="BL202" i="6"/>
  <c r="BM202" i="6"/>
  <c r="BJ203" i="6"/>
  <c r="BL203" i="6"/>
  <c r="BM203" i="6" s="1"/>
  <c r="BJ204" i="6"/>
  <c r="BL204" i="6"/>
  <c r="BJ205" i="6"/>
  <c r="BL205" i="6"/>
  <c r="BM205" i="6" s="1"/>
  <c r="BJ206" i="6"/>
  <c r="BL206" i="6"/>
  <c r="BJ207" i="6"/>
  <c r="BL207" i="6"/>
  <c r="BJ208" i="6"/>
  <c r="BL208" i="6"/>
  <c r="BM208" i="6" s="1"/>
  <c r="BJ209" i="6"/>
  <c r="BL209" i="6"/>
  <c r="BM209" i="6" s="1"/>
  <c r="BJ210" i="6"/>
  <c r="BL210" i="6"/>
  <c r="BM211" i="6" s="1"/>
  <c r="BJ211" i="6"/>
  <c r="BL211" i="6"/>
  <c r="BJ212" i="6"/>
  <c r="BL212" i="6"/>
  <c r="BM212" i="6" s="1"/>
  <c r="BJ213" i="6"/>
  <c r="BL213" i="6"/>
  <c r="BJ214" i="6"/>
  <c r="BL214" i="6"/>
  <c r="BJ215" i="6"/>
  <c r="BL215" i="6"/>
  <c r="BM215" i="6"/>
  <c r="BJ216" i="6"/>
  <c r="BL216" i="6"/>
  <c r="BJ217" i="6"/>
  <c r="BL217" i="6"/>
  <c r="BJ218" i="6"/>
  <c r="BL218" i="6"/>
  <c r="BJ219" i="6"/>
  <c r="BL219" i="6"/>
  <c r="BJ220" i="6"/>
  <c r="BL220" i="6"/>
  <c r="BM220" i="6"/>
  <c r="BJ221" i="6"/>
  <c r="BL221" i="6"/>
  <c r="BM221" i="6" s="1"/>
  <c r="BJ222" i="6"/>
  <c r="BL222" i="6"/>
  <c r="BJ223" i="6"/>
  <c r="BL223" i="6"/>
  <c r="BJ224" i="6"/>
  <c r="BL224" i="6"/>
  <c r="BJ225" i="6"/>
  <c r="BL225" i="6"/>
  <c r="BM225" i="6"/>
  <c r="BJ226" i="6"/>
  <c r="BL226" i="6"/>
  <c r="BJ227" i="6"/>
  <c r="BL227" i="6"/>
  <c r="BJ228" i="6"/>
  <c r="BL228" i="6"/>
  <c r="BJ229" i="6"/>
  <c r="BL229" i="6"/>
  <c r="BJ230" i="6"/>
  <c r="BL230" i="6"/>
  <c r="BJ231" i="6"/>
  <c r="BL231" i="6"/>
  <c r="BJ232" i="6"/>
  <c r="BL232" i="6"/>
  <c r="BM232" i="6"/>
  <c r="BJ233" i="6"/>
  <c r="BL233" i="6"/>
  <c r="BJ234" i="6"/>
  <c r="BL234" i="6"/>
  <c r="BJ235" i="6"/>
  <c r="BL235" i="6"/>
  <c r="BJ236" i="6"/>
  <c r="BL236" i="6"/>
  <c r="BJ237" i="6"/>
  <c r="BL237" i="6"/>
  <c r="BJ238" i="6"/>
  <c r="BL238" i="6"/>
  <c r="BJ239" i="6"/>
  <c r="BL239" i="6"/>
  <c r="BJ240" i="6"/>
  <c r="BL240" i="6"/>
  <c r="BJ241" i="6"/>
  <c r="BL241" i="6"/>
  <c r="BM241" i="6"/>
  <c r="BJ242" i="6"/>
  <c r="BL242" i="6"/>
  <c r="BJ243" i="6"/>
  <c r="BL243" i="6"/>
  <c r="BJ244" i="6"/>
  <c r="BL244" i="6"/>
  <c r="BM244" i="6" s="1"/>
  <c r="BJ245" i="6"/>
  <c r="BL245" i="6"/>
  <c r="BJ246" i="6"/>
  <c r="BL246" i="6"/>
  <c r="BJ247" i="6"/>
  <c r="BL247" i="6"/>
  <c r="BJ248" i="6"/>
  <c r="BL248" i="6"/>
  <c r="BJ249" i="6"/>
  <c r="BL249" i="6"/>
  <c r="BM249" i="6" s="1"/>
  <c r="BJ250" i="6"/>
  <c r="BL250" i="6"/>
  <c r="BJ251" i="6"/>
  <c r="BL251" i="6"/>
  <c r="BJ252" i="6"/>
  <c r="BL252" i="6"/>
  <c r="BJ253" i="6"/>
  <c r="BL253" i="6"/>
  <c r="BM253" i="6" s="1"/>
  <c r="BJ254" i="6"/>
  <c r="BL254" i="6"/>
  <c r="BJ255" i="6"/>
  <c r="BL255" i="6"/>
  <c r="BJ256" i="6"/>
  <c r="BL256" i="6"/>
  <c r="BM256" i="6" s="1"/>
  <c r="BJ257" i="6"/>
  <c r="BL257" i="6"/>
  <c r="BJ258" i="6"/>
  <c r="BL258" i="6"/>
  <c r="BJ259" i="6"/>
  <c r="BL259" i="6"/>
  <c r="BJ260" i="6"/>
  <c r="BL260" i="6"/>
  <c r="BJ261" i="6"/>
  <c r="BL261" i="6"/>
  <c r="BJ262" i="6"/>
  <c r="BL262" i="6"/>
  <c r="BJ263" i="6"/>
  <c r="BL263" i="6"/>
  <c r="BJ264" i="6"/>
  <c r="BL264" i="6"/>
  <c r="BM265" i="6" s="1"/>
  <c r="BJ265" i="6"/>
  <c r="BL265" i="6"/>
  <c r="BJ266" i="6"/>
  <c r="BL266" i="6"/>
  <c r="BJ267" i="6"/>
  <c r="BL267" i="6"/>
  <c r="BJ268" i="6"/>
  <c r="BL268" i="6"/>
  <c r="BM268" i="6" s="1"/>
  <c r="BJ269" i="6"/>
  <c r="BL269" i="6"/>
  <c r="BJ270" i="6"/>
  <c r="BL270" i="6"/>
  <c r="BJ271" i="6"/>
  <c r="BL271" i="6"/>
  <c r="BM271" i="6" s="1"/>
  <c r="BJ272" i="6"/>
  <c r="BL272" i="6"/>
  <c r="BM273" i="6" s="1"/>
  <c r="BJ273" i="6"/>
  <c r="BL273" i="6"/>
  <c r="BJ274" i="6"/>
  <c r="BL274" i="6"/>
  <c r="BJ275" i="6"/>
  <c r="BL275" i="6"/>
  <c r="BJ276" i="6"/>
  <c r="BL276" i="6"/>
  <c r="BM276" i="6"/>
  <c r="BJ277" i="6"/>
  <c r="BL277" i="6"/>
  <c r="BM277" i="6" s="1"/>
  <c r="BJ278" i="6"/>
  <c r="BL278" i="6"/>
  <c r="BJ279" i="6"/>
  <c r="BL279" i="6"/>
  <c r="BM279" i="6"/>
  <c r="BJ280" i="6"/>
  <c r="BL280" i="6"/>
  <c r="BM280" i="6" s="1"/>
  <c r="BJ281" i="6"/>
  <c r="BL281" i="6"/>
  <c r="BJ282" i="6"/>
  <c r="BL282" i="6"/>
  <c r="BJ283" i="6"/>
  <c r="BL283" i="6"/>
  <c r="BJ284" i="6"/>
  <c r="BL284" i="6"/>
  <c r="BJ285" i="6"/>
  <c r="BL285" i="6"/>
  <c r="BJ286" i="6"/>
  <c r="BL286" i="6"/>
  <c r="BM286" i="6"/>
  <c r="BJ287" i="6"/>
  <c r="BL287" i="6"/>
  <c r="BJ288" i="6"/>
  <c r="BL288" i="6"/>
  <c r="BJ289" i="6"/>
  <c r="BL289" i="6"/>
  <c r="BM289" i="6" s="1"/>
  <c r="BJ290" i="6"/>
  <c r="BL290" i="6"/>
  <c r="BM291" i="6" s="1"/>
  <c r="BJ291" i="6"/>
  <c r="BL291" i="6"/>
  <c r="BJ292" i="6"/>
  <c r="BL292" i="6"/>
  <c r="BJ293" i="6"/>
  <c r="BL293" i="6"/>
  <c r="BJ294" i="6"/>
  <c r="BL294" i="6"/>
  <c r="BM294" i="6" s="1"/>
  <c r="BJ295" i="6"/>
  <c r="BL295" i="6"/>
  <c r="BM295" i="6" s="1"/>
  <c r="BJ296" i="6"/>
  <c r="BL296" i="6"/>
  <c r="BJ297" i="6"/>
  <c r="BL297" i="6"/>
  <c r="BM297" i="6"/>
  <c r="BJ298" i="6"/>
  <c r="BL298" i="6"/>
  <c r="BJ299" i="6"/>
  <c r="BL299" i="6"/>
  <c r="BJ300" i="6"/>
  <c r="BL300" i="6"/>
  <c r="BJ301" i="6"/>
  <c r="BL301" i="6"/>
  <c r="BJ302" i="6"/>
  <c r="BL302" i="6"/>
  <c r="BJ303" i="6"/>
  <c r="BL303" i="6"/>
  <c r="BJ304" i="6"/>
  <c r="BL304" i="6"/>
  <c r="BM304" i="6" s="1"/>
  <c r="BJ305" i="6"/>
  <c r="BL305" i="6"/>
  <c r="BJ306" i="6"/>
  <c r="BL306" i="6"/>
  <c r="BJ307" i="6"/>
  <c r="BL307" i="6"/>
  <c r="BM307" i="6" s="1"/>
  <c r="BJ308" i="6"/>
  <c r="BL308" i="6"/>
  <c r="BJ309" i="6"/>
  <c r="BL309" i="6"/>
  <c r="BJ310" i="6"/>
  <c r="BL310" i="6"/>
  <c r="BJ311" i="6"/>
  <c r="BL311" i="6"/>
  <c r="BM312" i="6" s="1"/>
  <c r="BJ312" i="6"/>
  <c r="BL312" i="6"/>
  <c r="BJ313" i="6"/>
  <c r="BL313" i="6"/>
  <c r="BM313" i="6" s="1"/>
  <c r="BJ314" i="6"/>
  <c r="BL314" i="6"/>
  <c r="BJ315" i="6"/>
  <c r="BL315" i="6"/>
  <c r="BM315" i="6" s="1"/>
  <c r="BJ316" i="6"/>
  <c r="BL316" i="6"/>
  <c r="BM316" i="6" s="1"/>
  <c r="BJ317" i="6"/>
  <c r="BL317" i="6"/>
  <c r="BJ318" i="6"/>
  <c r="BL318" i="6"/>
  <c r="BM318" i="6" s="1"/>
  <c r="BJ319" i="6"/>
  <c r="BL319" i="6"/>
  <c r="BJ320" i="6"/>
  <c r="BL320" i="6"/>
  <c r="BJ321" i="6"/>
  <c r="BL321" i="6"/>
  <c r="BM322" i="6" s="1"/>
  <c r="BJ322" i="6"/>
  <c r="BL322" i="6"/>
  <c r="BJ323" i="6"/>
  <c r="BL323" i="6"/>
  <c r="BJ324" i="6"/>
  <c r="BL324" i="6"/>
  <c r="BJ325" i="6"/>
  <c r="BL325" i="6"/>
  <c r="BJ326" i="6"/>
  <c r="BL326" i="6"/>
  <c r="BJ327" i="6"/>
  <c r="BL327" i="6"/>
  <c r="BM327" i="6" s="1"/>
  <c r="BJ328" i="6"/>
  <c r="BL328" i="6"/>
  <c r="BJ329" i="6"/>
  <c r="BL329" i="6"/>
  <c r="BJ330" i="6"/>
  <c r="BL330" i="6"/>
  <c r="BJ331" i="6"/>
  <c r="BL331" i="6"/>
  <c r="BJ332" i="6"/>
  <c r="BL332" i="6"/>
  <c r="BM333" i="6" s="1"/>
  <c r="BJ333" i="6"/>
  <c r="BL333" i="6"/>
  <c r="BJ334" i="6"/>
  <c r="BL334" i="6"/>
  <c r="BM334" i="6" s="1"/>
  <c r="BJ335" i="6"/>
  <c r="BL335" i="6"/>
  <c r="BJ336" i="6"/>
  <c r="BL336" i="6"/>
  <c r="BJ337" i="6"/>
  <c r="BL337" i="6"/>
  <c r="BM337" i="6" s="1"/>
  <c r="BJ338" i="6"/>
  <c r="BL338" i="6"/>
  <c r="BJ339" i="6"/>
  <c r="BL339" i="6"/>
  <c r="BJ340" i="6"/>
  <c r="BL340" i="6"/>
  <c r="BJ341" i="6"/>
  <c r="BL341" i="6"/>
  <c r="BJ342" i="6"/>
  <c r="BL342" i="6"/>
  <c r="BJ343" i="6"/>
  <c r="BL343" i="6"/>
  <c r="BJ344" i="6"/>
  <c r="BL344" i="6"/>
  <c r="BJ345" i="6"/>
  <c r="BL345" i="6"/>
  <c r="BJ346" i="6"/>
  <c r="BL346" i="6"/>
  <c r="BJ347" i="6"/>
  <c r="BL347" i="6"/>
  <c r="BJ348" i="6"/>
  <c r="BL348" i="6"/>
  <c r="BM348" i="6" s="1"/>
  <c r="BJ349" i="6"/>
  <c r="BL349" i="6"/>
  <c r="BJ350" i="6"/>
  <c r="BL350" i="6"/>
  <c r="BM351" i="6" s="1"/>
  <c r="BJ351" i="6"/>
  <c r="BL351" i="6"/>
  <c r="BJ352" i="6"/>
  <c r="BL352" i="6"/>
  <c r="BM352" i="6"/>
  <c r="BJ353" i="6"/>
  <c r="BL353" i="6"/>
  <c r="BJ354" i="6"/>
  <c r="BL354" i="6"/>
  <c r="BM354" i="6" s="1"/>
  <c r="BJ355" i="6"/>
  <c r="BL355" i="6"/>
  <c r="BM355" i="6" s="1"/>
  <c r="BJ356" i="6"/>
  <c r="BL356" i="6"/>
  <c r="BJ357" i="6"/>
  <c r="BL357" i="6"/>
  <c r="BJ358" i="6"/>
  <c r="BL358" i="6"/>
  <c r="BM358" i="6" s="1"/>
  <c r="BJ359" i="6"/>
  <c r="BL359" i="6"/>
  <c r="BJ360" i="6"/>
  <c r="BL360" i="6"/>
  <c r="BJ361" i="6"/>
  <c r="BL361" i="6"/>
  <c r="BJ362" i="6"/>
  <c r="BL362" i="6"/>
  <c r="BJ363" i="6"/>
  <c r="BL363" i="6"/>
  <c r="BM364" i="6" s="1"/>
  <c r="BJ364" i="6"/>
  <c r="BL364" i="6"/>
  <c r="BL365" i="6"/>
  <c r="BM365" i="6"/>
  <c r="BL366" i="6"/>
  <c r="BM366" i="6" s="1"/>
  <c r="BL367" i="6"/>
  <c r="BM368" i="6" s="1"/>
  <c r="BL368" i="6"/>
  <c r="BI369" i="6"/>
  <c r="BL369" i="6"/>
  <c r="BL370" i="6"/>
  <c r="BM370" i="6" s="1"/>
  <c r="BL371" i="6"/>
  <c r="BL372" i="6"/>
  <c r="BL373" i="6"/>
  <c r="BL374" i="6"/>
  <c r="BM374" i="6" s="1"/>
  <c r="BL375" i="6"/>
  <c r="BL376" i="6"/>
  <c r="BM376" i="6" s="1"/>
  <c r="BL377" i="6"/>
  <c r="BL378" i="6"/>
  <c r="BM378" i="6"/>
  <c r="BL379" i="6"/>
  <c r="BL380" i="6"/>
  <c r="BL381" i="6"/>
  <c r="BL382" i="6"/>
  <c r="BL383" i="6"/>
  <c r="BL384" i="6"/>
  <c r="BM384" i="6" s="1"/>
  <c r="BL385" i="6"/>
  <c r="BL386" i="6"/>
  <c r="BL387" i="6"/>
  <c r="BL388" i="6"/>
  <c r="BM388" i="6" s="1"/>
  <c r="BL389" i="6"/>
  <c r="BM390" i="6" s="1"/>
  <c r="BL390" i="6"/>
  <c r="BL391" i="6"/>
  <c r="BM391" i="6" s="1"/>
  <c r="BL392" i="6"/>
  <c r="BL393" i="6"/>
  <c r="BL394" i="6"/>
  <c r="BM394" i="6" s="1"/>
  <c r="BL395" i="6"/>
  <c r="BM395" i="6" s="1"/>
  <c r="BL396" i="6"/>
  <c r="BL397" i="6"/>
  <c r="BL398" i="6"/>
  <c r="BL399" i="6"/>
  <c r="BL400" i="6"/>
  <c r="BM400" i="6" s="1"/>
  <c r="BL401" i="6"/>
  <c r="BL402" i="6"/>
  <c r="BM402" i="6"/>
  <c r="BL403" i="6"/>
  <c r="BL404" i="6"/>
  <c r="BM404" i="6" s="1"/>
  <c r="BL405" i="6"/>
  <c r="BL406" i="6"/>
  <c r="BL407" i="6"/>
  <c r="BM408" i="6" s="1"/>
  <c r="BL408" i="6"/>
  <c r="BL409" i="6"/>
  <c r="BL410" i="6"/>
  <c r="BM411" i="6" s="1"/>
  <c r="BL411" i="6"/>
  <c r="BL412" i="6"/>
  <c r="BL413" i="6"/>
  <c r="BL414" i="6"/>
  <c r="BL415" i="6"/>
  <c r="BM415" i="6"/>
  <c r="BL416" i="6"/>
  <c r="BL417" i="6"/>
  <c r="BM418" i="6" s="1"/>
  <c r="BL418" i="6"/>
  <c r="BL419" i="6"/>
  <c r="BM419" i="6" s="1"/>
  <c r="BL420" i="6"/>
  <c r="BL421" i="6"/>
  <c r="BL422" i="6"/>
  <c r="BL423" i="6"/>
  <c r="BM423" i="6" s="1"/>
  <c r="BL424" i="6"/>
  <c r="BM424" i="6"/>
  <c r="BL425" i="6"/>
  <c r="BL426" i="6"/>
  <c r="BM426" i="6" s="1"/>
  <c r="BL427" i="6"/>
  <c r="BM427" i="6"/>
  <c r="BL428" i="6"/>
  <c r="BM428" i="6" s="1"/>
  <c r="BL429" i="6"/>
  <c r="BL430" i="6"/>
  <c r="BL431" i="6"/>
  <c r="BL432" i="6"/>
  <c r="BM432" i="6"/>
  <c r="BL433" i="6"/>
  <c r="BL434" i="6"/>
  <c r="BL435" i="6"/>
  <c r="BL436" i="6"/>
  <c r="BM436" i="6" s="1"/>
  <c r="BL437" i="6"/>
  <c r="BL438" i="6"/>
  <c r="BM438" i="6" s="1"/>
  <c r="BL439" i="6"/>
  <c r="BL440" i="6"/>
  <c r="BL441" i="6"/>
  <c r="BL442" i="6"/>
  <c r="BM442" i="6"/>
  <c r="BL443" i="6"/>
  <c r="BM443" i="6" s="1"/>
  <c r="BL444" i="6"/>
  <c r="BL445" i="6"/>
  <c r="BL446" i="6"/>
  <c r="BL447" i="6"/>
  <c r="BM447" i="6" s="1"/>
  <c r="BL448" i="6"/>
  <c r="BM448" i="6" s="1"/>
  <c r="BL449" i="6"/>
  <c r="BL450" i="6"/>
  <c r="BM450" i="6"/>
  <c r="BL451" i="6"/>
  <c r="BL452" i="6"/>
  <c r="BL453" i="6"/>
  <c r="BL454" i="6"/>
  <c r="BL455" i="6"/>
  <c r="BL456" i="6"/>
  <c r="BM456" i="6" s="1"/>
  <c r="BL457" i="6"/>
  <c r="BL458" i="6"/>
  <c r="BM458" i="6"/>
  <c r="BL459" i="6"/>
  <c r="BL460" i="6"/>
  <c r="BL461" i="6"/>
  <c r="BL462" i="6"/>
  <c r="BL463" i="6"/>
  <c r="BM463" i="6" s="1"/>
  <c r="BL464" i="6"/>
  <c r="BL465" i="6"/>
  <c r="BL466" i="6"/>
  <c r="BM466" i="6" s="1"/>
  <c r="BL467" i="6"/>
  <c r="BM467" i="6" s="1"/>
  <c r="BL468" i="6"/>
  <c r="BL469" i="6"/>
  <c r="BL470" i="6"/>
  <c r="BM471" i="6" s="1"/>
  <c r="BL471" i="6"/>
  <c r="BL472" i="6"/>
  <c r="BM472" i="6" s="1"/>
  <c r="BL473" i="6"/>
  <c r="BL474" i="6"/>
  <c r="BL475" i="6"/>
  <c r="BL476" i="6"/>
  <c r="BM476" i="6"/>
  <c r="BL477" i="6"/>
  <c r="BL478" i="6"/>
  <c r="BM479" i="6" s="1"/>
  <c r="BL479" i="6"/>
  <c r="BL480" i="6"/>
  <c r="BM480" i="6"/>
  <c r="BL481" i="6"/>
  <c r="BL482" i="6"/>
  <c r="BM483" i="6" s="1"/>
  <c r="BL483" i="6"/>
  <c r="BL484" i="6"/>
  <c r="BL485" i="6"/>
  <c r="BL486" i="6"/>
  <c r="BM486" i="6"/>
  <c r="BL487" i="6"/>
  <c r="BL488" i="6"/>
  <c r="BL489" i="6"/>
  <c r="BL490" i="6"/>
  <c r="BM490" i="6"/>
  <c r="BL491" i="6"/>
  <c r="BM491" i="6" s="1"/>
  <c r="BL492" i="6"/>
  <c r="BL493" i="6"/>
  <c r="BL494" i="6"/>
  <c r="BL495" i="6"/>
  <c r="BL496" i="6"/>
  <c r="BM496" i="6" s="1"/>
  <c r="BL497" i="6"/>
  <c r="BL498" i="6"/>
  <c r="BM498" i="6"/>
  <c r="BL499" i="6"/>
  <c r="BM499" i="6"/>
  <c r="BL500" i="6"/>
  <c r="BL501" i="6"/>
  <c r="BL502" i="6"/>
  <c r="BM503" i="6" s="1"/>
  <c r="BL503" i="6"/>
  <c r="BL504" i="6"/>
  <c r="BM504" i="6"/>
  <c r="BL505" i="6"/>
  <c r="BL506" i="6"/>
  <c r="BL507" i="6"/>
  <c r="BL508" i="6"/>
  <c r="BL509" i="6"/>
  <c r="BL510" i="6"/>
  <c r="BL511" i="6"/>
  <c r="BM511" i="6" s="1"/>
  <c r="BL512" i="6"/>
  <c r="BL513" i="6"/>
  <c r="BL514" i="6"/>
  <c r="BM514" i="6"/>
  <c r="BL515" i="6"/>
  <c r="BM515" i="6" s="1"/>
  <c r="BL516" i="6"/>
  <c r="BL517" i="6"/>
  <c r="BL518" i="6"/>
  <c r="BL519" i="6"/>
  <c r="BL520" i="6"/>
  <c r="BL521" i="6"/>
  <c r="BM522" i="6" s="1"/>
  <c r="BL522" i="6"/>
  <c r="BL523" i="6"/>
  <c r="BM523" i="6"/>
  <c r="BL524" i="6"/>
  <c r="BM524" i="6" s="1"/>
  <c r="BL525" i="6"/>
  <c r="BL526" i="6"/>
  <c r="BL527" i="6"/>
  <c r="BL528" i="6"/>
  <c r="BM528" i="6"/>
  <c r="BL529" i="6"/>
  <c r="BL530" i="6"/>
  <c r="BL531" i="6"/>
  <c r="BL532" i="6"/>
  <c r="BL533" i="6"/>
  <c r="BL534" i="6"/>
  <c r="BM534" i="6" s="1"/>
  <c r="BL535" i="6"/>
  <c r="BL536" i="6"/>
  <c r="BL537" i="6"/>
  <c r="BL538" i="6"/>
  <c r="BM538" i="6" s="1"/>
  <c r="BL539" i="6"/>
  <c r="BM539" i="6" s="1"/>
  <c r="BL540" i="6"/>
  <c r="BL541" i="6"/>
  <c r="BL542" i="6"/>
  <c r="BL543" i="6"/>
  <c r="BL544" i="6"/>
  <c r="BL545" i="6"/>
  <c r="BL546" i="6"/>
  <c r="BM546" i="6"/>
  <c r="BL547" i="6"/>
  <c r="BM547" i="6"/>
  <c r="BL548" i="6"/>
  <c r="BL549" i="6"/>
  <c r="BL550" i="6"/>
  <c r="BL551" i="6"/>
  <c r="BM551" i="6"/>
  <c r="BL552" i="6"/>
  <c r="BM552" i="6" s="1"/>
  <c r="BL553" i="6"/>
  <c r="BL554" i="6"/>
  <c r="BL555" i="6"/>
  <c r="BL556" i="6"/>
  <c r="BL557" i="6"/>
  <c r="BL558" i="6"/>
  <c r="BL559" i="6"/>
  <c r="BM559" i="6" s="1"/>
  <c r="BL560" i="6"/>
  <c r="BL561" i="6"/>
  <c r="BL562" i="6"/>
  <c r="BM562" i="6" s="1"/>
  <c r="BL563" i="6"/>
  <c r="BM563" i="6"/>
  <c r="BL564" i="6"/>
  <c r="BL565" i="6"/>
  <c r="BL566" i="6"/>
  <c r="BM567" i="6" s="1"/>
  <c r="BL567" i="6"/>
  <c r="BL568" i="6"/>
  <c r="BL569" i="6"/>
  <c r="BL570" i="6"/>
  <c r="BM571" i="6" s="1"/>
  <c r="BM570" i="6"/>
  <c r="BL571" i="6"/>
  <c r="BL572" i="6"/>
  <c r="BL573" i="6"/>
  <c r="BL574" i="6"/>
  <c r="BL575" i="6"/>
  <c r="BM575" i="6" s="1"/>
  <c r="BL576" i="6"/>
  <c r="BL577" i="6"/>
  <c r="BL578" i="6"/>
  <c r="BM578" i="6" s="1"/>
  <c r="BL579" i="6"/>
  <c r="BL580" i="6"/>
  <c r="BL581" i="6"/>
  <c r="BL582" i="6"/>
  <c r="BM582" i="6" s="1"/>
  <c r="BL583" i="6"/>
  <c r="BM584" i="6" s="1"/>
  <c r="BM583" i="6"/>
  <c r="BL584" i="6"/>
  <c r="BL585" i="6"/>
  <c r="BL586" i="6"/>
  <c r="BM586" i="6"/>
  <c r="BL587" i="6"/>
  <c r="BM587" i="6" s="1"/>
  <c r="BL588" i="6"/>
  <c r="BL589" i="6"/>
  <c r="BL590" i="6"/>
  <c r="BM590" i="6" s="1"/>
  <c r="BL591" i="6"/>
  <c r="BM591" i="6" s="1"/>
  <c r="BL592" i="6"/>
  <c r="BL593" i="6"/>
  <c r="BL594" i="6"/>
  <c r="BM594" i="6" s="1"/>
  <c r="BL595" i="6"/>
  <c r="BM595" i="6"/>
  <c r="BL596" i="6"/>
  <c r="BL597" i="6"/>
  <c r="BL598" i="6"/>
  <c r="BL599" i="6"/>
  <c r="BL600" i="6"/>
  <c r="BM600" i="6"/>
  <c r="BL601" i="6"/>
  <c r="BL602" i="6"/>
  <c r="BM603" i="6" s="1"/>
  <c r="BL603" i="6"/>
  <c r="BL604" i="6"/>
  <c r="BM604" i="6" s="1"/>
  <c r="BL605" i="6"/>
  <c r="BL606" i="6"/>
  <c r="BM606" i="6" s="1"/>
  <c r="BL607" i="6"/>
  <c r="BL608" i="6"/>
  <c r="BL609" i="6"/>
  <c r="BL610" i="6"/>
  <c r="BM611" i="6" s="1"/>
  <c r="BL611" i="6"/>
  <c r="BL612" i="6"/>
  <c r="BL613" i="6"/>
  <c r="BL614" i="6"/>
  <c r="BM614" i="6" s="1"/>
  <c r="BL615" i="6"/>
  <c r="BM615" i="6" s="1"/>
  <c r="BL616" i="6"/>
  <c r="BL617" i="6"/>
  <c r="BL618" i="6"/>
  <c r="BL619" i="6"/>
  <c r="BM620" i="6" s="1"/>
  <c r="BL620" i="6"/>
  <c r="BL621" i="6"/>
  <c r="BL622" i="6"/>
  <c r="BM622" i="6" s="1"/>
  <c r="BL623" i="6"/>
  <c r="BL624" i="6"/>
  <c r="BL625" i="6"/>
  <c r="BL626" i="6"/>
  <c r="BM626" i="6"/>
  <c r="BL627" i="6"/>
  <c r="BM627" i="6" s="1"/>
  <c r="BL628" i="6"/>
  <c r="BL629" i="6"/>
  <c r="BL630" i="6"/>
  <c r="BM630" i="6" s="1"/>
  <c r="BL631" i="6"/>
  <c r="BM631" i="6"/>
  <c r="BL632" i="6"/>
  <c r="BL633" i="6"/>
  <c r="BL634" i="6"/>
  <c r="BL635" i="6"/>
  <c r="BM636" i="6" s="1"/>
  <c r="BL636" i="6"/>
  <c r="BL637" i="6"/>
  <c r="BM638" i="6" s="1"/>
  <c r="BL638" i="6"/>
  <c r="BL639" i="6"/>
  <c r="BL640" i="6"/>
  <c r="BM640" i="6" s="1"/>
  <c r="BL641" i="6"/>
  <c r="BL642" i="6"/>
  <c r="BM642" i="6" s="1"/>
  <c r="BL643" i="6"/>
  <c r="BL644" i="6"/>
  <c r="BM644" i="6" s="1"/>
  <c r="BL645" i="6"/>
  <c r="BM645" i="6"/>
  <c r="BL646" i="6"/>
  <c r="BL647" i="6"/>
  <c r="BL648" i="6"/>
  <c r="BL649" i="6"/>
  <c r="BL650" i="6"/>
  <c r="BM650" i="6"/>
  <c r="BL651" i="6"/>
  <c r="BL652" i="6"/>
  <c r="BM652" i="6"/>
  <c r="BL653" i="6"/>
  <c r="BL654" i="6"/>
  <c r="BL655" i="6"/>
  <c r="BM655" i="6" s="1"/>
  <c r="BL656" i="6"/>
  <c r="BL657" i="6"/>
  <c r="BM657" i="6" s="1"/>
  <c r="BL658" i="6"/>
  <c r="BL659" i="6"/>
  <c r="BL660" i="6"/>
  <c r="BM660" i="6"/>
  <c r="BL661" i="6"/>
  <c r="BM661" i="6"/>
  <c r="BL662" i="6"/>
  <c r="BL663" i="6"/>
  <c r="BL664" i="6"/>
  <c r="BL665" i="6"/>
  <c r="BM665" i="6"/>
  <c r="BL666" i="6"/>
  <c r="BL667" i="6"/>
  <c r="BL668" i="6"/>
  <c r="BL669" i="6"/>
  <c r="BM669" i="6" s="1"/>
  <c r="BL670" i="6"/>
  <c r="BM671" i="6" s="1"/>
  <c r="BM670" i="6"/>
  <c r="BL671" i="6"/>
  <c r="BL672" i="6"/>
  <c r="BL673" i="6"/>
  <c r="BM674" i="6" s="1"/>
  <c r="BL674" i="6"/>
  <c r="BL675" i="6"/>
  <c r="BL676" i="6"/>
  <c r="BM676" i="6"/>
  <c r="BL677" i="6"/>
  <c r="BM677" i="6" s="1"/>
  <c r="BL678" i="6"/>
  <c r="BM678" i="6" s="1"/>
  <c r="BL679" i="6"/>
  <c r="BL680" i="6"/>
  <c r="BM680" i="6" s="1"/>
  <c r="BL681" i="6"/>
  <c r="BM681" i="6"/>
  <c r="BL682" i="6"/>
  <c r="BL683" i="6"/>
  <c r="BL684" i="6"/>
  <c r="BM684" i="6"/>
  <c r="BL685" i="6"/>
  <c r="BM685" i="6" s="1"/>
  <c r="BL686" i="6"/>
  <c r="BM686" i="6" s="1"/>
  <c r="BL687" i="6"/>
  <c r="BL688" i="6"/>
  <c r="BL689" i="6"/>
  <c r="BL690" i="6"/>
  <c r="BM690" i="6"/>
  <c r="BL691" i="6"/>
  <c r="BL692" i="6"/>
  <c r="BL693" i="6"/>
  <c r="BM693" i="6" s="1"/>
  <c r="BL694" i="6"/>
  <c r="BL695" i="6"/>
  <c r="BM695" i="6"/>
  <c r="BL696" i="6"/>
  <c r="BL697" i="6"/>
  <c r="BL698" i="6"/>
  <c r="BM698" i="6" s="1"/>
  <c r="BL699" i="6"/>
  <c r="BM699" i="6"/>
  <c r="BL700" i="6"/>
  <c r="BL701" i="6"/>
  <c r="BL702" i="6"/>
  <c r="BL703" i="6"/>
  <c r="BM703" i="6"/>
  <c r="BL704" i="6"/>
  <c r="BM704" i="6"/>
  <c r="BL705" i="6"/>
  <c r="BL706" i="6"/>
  <c r="BM706" i="6" s="1"/>
  <c r="BL707" i="6"/>
  <c r="BM707" i="6" s="1"/>
  <c r="BL708" i="6"/>
  <c r="BL709" i="6"/>
  <c r="BL710" i="6"/>
  <c r="BM710" i="6" s="1"/>
  <c r="BL711" i="6"/>
  <c r="BL712" i="6"/>
  <c r="BM712" i="6" s="1"/>
  <c r="BL713" i="6"/>
  <c r="BL714" i="6"/>
  <c r="BL715" i="6"/>
  <c r="BM715" i="6"/>
  <c r="BL716" i="6"/>
  <c r="BM716" i="6" s="1"/>
  <c r="BL717" i="6"/>
  <c r="BL718" i="6"/>
  <c r="BL719" i="6"/>
  <c r="BM719" i="6" s="1"/>
  <c r="BL720" i="6"/>
  <c r="BL721" i="6"/>
  <c r="BL722" i="6"/>
  <c r="BL723" i="6"/>
  <c r="BL724" i="6"/>
  <c r="BL725" i="6"/>
  <c r="BL726" i="6"/>
  <c r="BL727" i="6"/>
  <c r="BM728" i="6" s="1"/>
  <c r="BL728" i="6"/>
  <c r="BL729" i="6"/>
  <c r="BL730" i="6"/>
  <c r="BL731" i="6"/>
  <c r="BL732" i="6"/>
  <c r="BM732" i="6"/>
  <c r="BL733" i="6"/>
  <c r="BM733" i="6" s="1"/>
  <c r="BL734" i="6"/>
  <c r="BL735" i="6"/>
  <c r="BL736" i="6"/>
  <c r="BM736" i="6"/>
  <c r="BL737" i="6"/>
  <c r="BL738" i="6"/>
  <c r="BM738" i="6" s="1"/>
  <c r="BL739" i="6"/>
  <c r="BL740" i="6"/>
  <c r="BM741" i="6" s="1"/>
  <c r="BL741" i="6"/>
  <c r="BL742" i="6"/>
  <c r="BL743" i="6"/>
  <c r="BL744" i="6"/>
  <c r="BM745" i="6" s="1"/>
  <c r="BM744" i="6"/>
  <c r="BL745" i="6"/>
  <c r="BL746" i="6"/>
  <c r="BM746" i="6"/>
  <c r="BL747" i="6"/>
  <c r="BL748" i="6"/>
  <c r="BL749" i="6"/>
  <c r="BM749" i="6" s="1"/>
  <c r="BL750" i="6"/>
  <c r="BL751" i="6"/>
  <c r="BL752" i="6"/>
  <c r="BL753" i="6"/>
  <c r="BM753" i="6" s="1"/>
  <c r="BL754" i="6"/>
  <c r="BM754" i="6"/>
  <c r="BL755" i="6"/>
  <c r="BL756" i="6"/>
  <c r="BM756" i="6"/>
  <c r="BL757" i="6"/>
  <c r="BM758" i="6" s="1"/>
  <c r="BL758" i="6"/>
  <c r="BL759" i="6"/>
  <c r="BL760" i="6"/>
  <c r="BM760" i="6" s="1"/>
  <c r="BL761" i="6"/>
  <c r="BM761" i="6"/>
  <c r="BN761" i="6"/>
  <c r="BL762" i="6"/>
  <c r="BL763" i="6"/>
  <c r="BL764" i="6"/>
  <c r="BM764" i="6" s="1"/>
  <c r="BL765" i="6"/>
  <c r="BM765" i="6" s="1"/>
  <c r="BL766" i="6"/>
  <c r="BL767" i="6"/>
  <c r="BL768" i="6"/>
  <c r="BM768" i="6"/>
  <c r="BL769" i="6"/>
  <c r="BM769" i="6" s="1"/>
  <c r="BL770" i="6"/>
  <c r="BL771" i="6"/>
  <c r="BL772" i="6"/>
  <c r="BM773" i="6" s="1"/>
  <c r="BL773" i="6"/>
  <c r="BL774" i="6"/>
  <c r="BL775" i="6"/>
  <c r="BL776" i="6"/>
  <c r="BM777" i="6" s="1"/>
  <c r="BM776" i="6"/>
  <c r="BL777" i="6"/>
  <c r="BL778" i="6"/>
  <c r="BM778" i="6"/>
  <c r="BL779" i="6"/>
  <c r="BL780" i="6"/>
  <c r="BL781" i="6"/>
  <c r="BL782" i="6"/>
  <c r="BM782" i="6"/>
  <c r="BL783" i="6"/>
  <c r="BL784" i="6"/>
  <c r="BM784" i="6"/>
  <c r="BL785" i="6"/>
  <c r="BM785" i="6" s="1"/>
  <c r="BL786" i="6"/>
  <c r="BL787" i="6"/>
  <c r="BM788" i="6" s="1"/>
  <c r="BL788" i="6"/>
  <c r="BL789" i="6"/>
  <c r="BM789" i="6"/>
  <c r="BL790" i="6"/>
  <c r="BM790" i="6"/>
  <c r="BL791" i="6"/>
  <c r="BL792" i="6"/>
  <c r="BM793" i="6" s="1"/>
  <c r="BM792" i="6"/>
  <c r="BL793" i="6"/>
  <c r="BL794" i="6"/>
  <c r="BM794" i="6" s="1"/>
  <c r="BL795" i="6"/>
  <c r="BM796" i="6" s="1"/>
  <c r="BN797" i="6" s="1"/>
  <c r="BL796" i="6"/>
  <c r="BL797" i="6"/>
  <c r="BM797" i="6"/>
  <c r="BL798" i="6"/>
  <c r="BL799" i="6"/>
  <c r="BL800" i="6"/>
  <c r="BM800" i="6" s="1"/>
  <c r="BL801" i="6"/>
  <c r="BL802" i="6"/>
  <c r="BM802" i="6" s="1"/>
  <c r="BL803" i="6"/>
  <c r="BL804" i="6"/>
  <c r="BM804" i="6" s="1"/>
  <c r="BL805" i="6"/>
  <c r="BL806" i="6"/>
  <c r="BM806" i="6" s="1"/>
  <c r="BL807" i="6"/>
  <c r="BL808" i="6"/>
  <c r="BM808" i="6" s="1"/>
  <c r="BL809" i="6"/>
  <c r="BL810" i="6"/>
  <c r="BL811" i="6"/>
  <c r="BL812" i="6"/>
  <c r="BM813" i="6" s="1"/>
  <c r="BL813" i="6"/>
  <c r="BL814" i="6"/>
  <c r="BM814" i="6"/>
  <c r="BL815" i="6"/>
  <c r="BL816" i="6"/>
  <c r="BM816" i="6"/>
  <c r="BL817" i="6"/>
  <c r="BM817" i="6"/>
  <c r="BL818" i="6"/>
  <c r="BM818" i="6" s="1"/>
  <c r="BL819" i="6"/>
  <c r="BM820" i="6" s="1"/>
  <c r="BL820" i="6"/>
  <c r="BL821" i="6"/>
  <c r="BM821" i="6"/>
  <c r="BL822" i="6"/>
  <c r="BL823" i="6"/>
  <c r="BL824" i="6"/>
  <c r="BM824" i="6" s="1"/>
  <c r="BL825" i="6"/>
  <c r="BL826" i="6"/>
  <c r="BM826" i="6" s="1"/>
  <c r="BL827" i="6"/>
  <c r="BM828" i="6" s="1"/>
  <c r="BL828" i="6"/>
  <c r="BL829" i="6"/>
  <c r="BN829" i="6" s="1"/>
  <c r="BL830" i="6"/>
  <c r="BL831" i="6"/>
  <c r="BN831" i="6" s="1"/>
  <c r="BM831" i="6"/>
  <c r="BL832" i="6"/>
  <c r="BM832" i="6"/>
  <c r="BN832" i="6"/>
  <c r="BL833" i="6"/>
  <c r="BM833" i="6" s="1"/>
  <c r="BL834" i="6"/>
  <c r="BN834" i="6" s="1"/>
  <c r="BL835" i="6"/>
  <c r="BM835" i="6" s="1"/>
  <c r="BN835" i="6"/>
  <c r="BL836" i="6"/>
  <c r="BN836" i="6" s="1"/>
  <c r="BM836" i="6"/>
  <c r="BL837" i="6"/>
  <c r="BM837" i="6"/>
  <c r="BN837" i="6"/>
  <c r="BL838" i="6"/>
  <c r="BN838" i="6" s="1"/>
  <c r="BL839" i="6"/>
  <c r="BN839" i="6" s="1"/>
  <c r="BM839" i="6"/>
  <c r="BL840" i="6"/>
  <c r="BM840" i="6" s="1"/>
  <c r="BN840" i="6"/>
  <c r="BL841" i="6"/>
  <c r="BM841" i="6" s="1"/>
  <c r="BL842" i="6"/>
  <c r="BN842" i="6" s="1"/>
  <c r="BL843" i="6"/>
  <c r="BN843" i="6" s="1"/>
  <c r="BM843" i="6"/>
  <c r="BL844" i="6"/>
  <c r="BM844" i="6" s="1"/>
  <c r="BN844" i="6"/>
  <c r="BL845" i="6"/>
  <c r="BM845" i="6"/>
  <c r="BN845" i="6"/>
  <c r="BL846" i="6"/>
  <c r="BL847" i="6"/>
  <c r="BM847" i="6" s="1"/>
  <c r="BL848" i="6"/>
  <c r="BM848" i="6" s="1"/>
  <c r="BL849" i="6"/>
  <c r="BM849" i="6"/>
  <c r="BN849" i="6"/>
  <c r="BL850" i="6"/>
  <c r="BN850" i="6" s="1"/>
  <c r="BL851" i="6"/>
  <c r="BM851" i="6"/>
  <c r="BN851" i="6"/>
  <c r="BL852" i="6"/>
  <c r="BN852" i="6" s="1"/>
  <c r="BM852" i="6"/>
  <c r="BL853" i="6"/>
  <c r="BM853" i="6" s="1"/>
  <c r="BL854" i="6"/>
  <c r="BN854" i="6" s="1"/>
  <c r="BL855" i="6"/>
  <c r="BM855" i="6"/>
  <c r="BN855" i="6"/>
  <c r="BL856" i="6"/>
  <c r="BM856" i="6"/>
  <c r="BN856" i="6"/>
  <c r="BL857" i="6"/>
  <c r="BN857" i="6" s="1"/>
  <c r="BM857" i="6"/>
  <c r="BL858" i="6"/>
  <c r="BN858" i="6" s="1"/>
  <c r="BL859" i="6"/>
  <c r="BN859" i="6" s="1"/>
  <c r="BM859" i="6"/>
  <c r="BL860" i="6"/>
  <c r="BM860" i="6"/>
  <c r="BN860" i="6"/>
  <c r="BL861" i="6"/>
  <c r="BN861" i="6" s="1"/>
  <c r="BM861" i="6"/>
  <c r="BL862" i="6"/>
  <c r="BL863" i="6"/>
  <c r="BM863" i="6"/>
  <c r="BN863" i="6"/>
  <c r="BL864" i="6"/>
  <c r="BN864" i="6" s="1"/>
  <c r="BM864" i="6"/>
  <c r="BL865" i="6"/>
  <c r="BM865" i="6"/>
  <c r="BN865" i="6"/>
  <c r="BL866" i="6"/>
  <c r="BN866" i="6" s="1"/>
  <c r="BM866" i="6"/>
  <c r="BL867" i="6"/>
  <c r="BM867" i="6"/>
  <c r="BN867" i="6"/>
  <c r="BL868" i="6"/>
  <c r="BM868" i="6" s="1"/>
  <c r="BL869" i="6"/>
  <c r="BM869" i="6"/>
  <c r="BN869" i="6"/>
  <c r="BL870" i="6"/>
  <c r="BL871" i="6"/>
  <c r="BM871" i="6" s="1"/>
  <c r="BN871" i="6"/>
  <c r="BL872" i="6"/>
  <c r="BM872" i="6" s="1"/>
  <c r="BL873" i="6"/>
  <c r="BM873" i="6" s="1"/>
  <c r="BL874" i="6"/>
  <c r="BN874" i="6" s="1"/>
  <c r="BL875" i="6"/>
  <c r="BM875" i="6" s="1"/>
  <c r="BN875" i="6"/>
  <c r="BL876" i="6"/>
  <c r="BM876" i="6"/>
  <c r="BN876" i="6"/>
  <c r="BL877" i="6"/>
  <c r="BM877" i="6" s="1"/>
  <c r="BL878" i="6"/>
  <c r="BN878" i="6" s="1"/>
  <c r="BL879" i="6"/>
  <c r="BN879" i="6" s="1"/>
  <c r="BL880" i="6"/>
  <c r="BM880" i="6" s="1"/>
  <c r="BN880" i="6"/>
  <c r="BL881" i="6"/>
  <c r="BM881" i="6"/>
  <c r="BN881" i="6"/>
  <c r="BL882" i="6"/>
  <c r="BN882" i="6" s="1"/>
  <c r="BL883" i="6"/>
  <c r="BM883" i="6"/>
  <c r="BN883" i="6"/>
  <c r="BL884" i="6"/>
  <c r="BM884" i="6" s="1"/>
  <c r="BN884" i="6"/>
  <c r="BL885" i="6"/>
  <c r="BM885" i="6"/>
  <c r="BN885" i="6"/>
  <c r="BL886" i="6"/>
  <c r="BN886" i="6" s="1"/>
  <c r="BM886" i="6"/>
  <c r="BL887" i="6"/>
  <c r="BN887" i="6" s="1"/>
  <c r="BM887" i="6"/>
  <c r="BL888" i="6"/>
  <c r="BN888" i="6" s="1"/>
  <c r="BM888" i="6"/>
  <c r="BL889" i="6"/>
  <c r="BM889" i="6" s="1"/>
  <c r="BN889" i="6"/>
  <c r="BL890" i="6"/>
  <c r="BN890" i="6" s="1"/>
  <c r="BL891" i="6"/>
  <c r="BM891" i="6"/>
  <c r="BN891" i="6"/>
  <c r="BL892" i="6"/>
  <c r="BM892" i="6"/>
  <c r="BN892" i="6"/>
  <c r="BL893" i="6"/>
  <c r="BM893" i="6"/>
  <c r="BN893" i="6"/>
  <c r="BL894" i="6"/>
  <c r="BL895" i="6"/>
  <c r="BM895" i="6" s="1"/>
  <c r="BL896" i="6"/>
  <c r="BM896" i="6" s="1"/>
  <c r="BN896" i="6"/>
  <c r="BL897" i="6"/>
  <c r="BN897" i="6" s="1"/>
  <c r="BM897" i="6"/>
  <c r="BL898" i="6"/>
  <c r="BN898" i="6" s="1"/>
  <c r="BL899" i="6"/>
  <c r="BN899" i="6" s="1"/>
  <c r="BM899" i="6"/>
  <c r="BL900" i="6"/>
  <c r="BN900" i="6" s="1"/>
  <c r="BM900" i="6"/>
  <c r="BL901" i="6"/>
  <c r="BM901" i="6"/>
  <c r="BN901" i="6"/>
  <c r="BL902" i="6"/>
  <c r="BN902" i="6" s="1"/>
  <c r="BM902" i="6"/>
  <c r="BL903" i="6"/>
  <c r="BM903" i="6" s="1"/>
  <c r="BL904" i="6"/>
  <c r="BM904" i="6"/>
  <c r="BN904" i="6"/>
  <c r="BL905" i="6"/>
  <c r="BM905" i="6"/>
  <c r="BN905" i="6"/>
  <c r="BL906" i="6"/>
  <c r="BM906" i="6" s="1"/>
  <c r="BN906" i="6"/>
  <c r="BL907" i="6"/>
  <c r="BN907" i="6" s="1"/>
  <c r="BM907" i="6"/>
  <c r="BL908" i="6"/>
  <c r="BM908" i="6"/>
  <c r="BN908" i="6"/>
  <c r="BL909" i="6"/>
  <c r="BM909" i="6" s="1"/>
  <c r="BL910" i="6"/>
  <c r="BM910" i="6" s="1"/>
  <c r="BL911" i="6"/>
  <c r="BM911" i="6"/>
  <c r="BN911" i="6"/>
  <c r="BL912" i="6"/>
  <c r="BM912" i="6"/>
  <c r="BN912" i="6"/>
  <c r="BL913" i="6"/>
  <c r="BN913" i="6" s="1"/>
  <c r="BM913" i="6"/>
  <c r="BL914" i="6"/>
  <c r="BM914" i="6" s="1"/>
  <c r="BN914" i="6"/>
  <c r="BL915" i="6"/>
  <c r="BM915" i="6"/>
  <c r="BN915" i="6"/>
  <c r="BL916" i="6"/>
  <c r="BM916" i="6" s="1"/>
  <c r="BL917" i="6"/>
  <c r="BM917" i="6" s="1"/>
  <c r="BL918" i="6"/>
  <c r="BM918" i="6" s="1"/>
  <c r="BN918" i="6"/>
  <c r="BL919" i="6"/>
  <c r="BM919" i="6" s="1"/>
  <c r="BL920" i="6"/>
  <c r="BN920" i="6" s="1"/>
  <c r="BM920" i="6"/>
  <c r="BL921" i="6"/>
  <c r="BM921" i="6"/>
  <c r="BN921" i="6"/>
  <c r="BL922" i="6"/>
  <c r="BM922" i="6" s="1"/>
  <c r="BL923" i="6"/>
  <c r="BM923" i="6"/>
  <c r="BN923" i="6"/>
  <c r="BL924" i="6"/>
  <c r="BM924" i="6"/>
  <c r="BN924" i="6"/>
  <c r="BL925" i="6"/>
  <c r="BM925" i="6"/>
  <c r="BN925" i="6"/>
  <c r="BL926" i="6"/>
  <c r="BM926" i="6" s="1"/>
  <c r="BN926" i="6"/>
  <c r="BL927" i="6"/>
  <c r="BM927" i="6"/>
  <c r="BN927" i="6"/>
  <c r="BL928" i="6"/>
  <c r="BM928" i="6"/>
  <c r="BN928" i="6"/>
  <c r="BL929" i="6"/>
  <c r="BM929" i="6" s="1"/>
  <c r="BL930" i="6"/>
  <c r="BM930" i="6" s="1"/>
  <c r="BL931" i="6"/>
  <c r="BM931" i="6" s="1"/>
  <c r="BL932" i="6"/>
  <c r="BM932" i="6" s="1"/>
  <c r="BL933" i="6"/>
  <c r="BN933" i="6" s="1"/>
  <c r="BM933" i="6"/>
  <c r="BL934" i="6"/>
  <c r="BM934" i="6" s="1"/>
  <c r="BN934" i="6"/>
  <c r="BL935" i="6"/>
  <c r="BN935" i="6" s="1"/>
  <c r="BM935" i="6"/>
  <c r="BL936" i="6"/>
  <c r="BM936" i="6"/>
  <c r="BN936" i="6"/>
  <c r="BL937" i="6"/>
  <c r="BM937" i="6"/>
  <c r="BN937" i="6"/>
  <c r="BL938" i="6"/>
  <c r="BM938" i="6" s="1"/>
  <c r="BN938" i="6"/>
  <c r="BL939" i="6"/>
  <c r="BM939" i="6" s="1"/>
  <c r="BL940" i="6"/>
  <c r="BM940" i="6"/>
  <c r="BN940" i="6"/>
  <c r="BL941" i="6"/>
  <c r="BM941" i="6"/>
  <c r="BN941" i="6"/>
  <c r="BL942" i="6"/>
  <c r="BM942" i="6" s="1"/>
  <c r="BL943" i="6"/>
  <c r="BM943" i="6"/>
  <c r="BN943" i="6"/>
  <c r="BL944" i="6"/>
  <c r="BM944" i="6" s="1"/>
  <c r="BL945" i="6"/>
  <c r="BM945" i="6" s="1"/>
  <c r="BN945" i="6"/>
  <c r="BL946" i="6"/>
  <c r="BM946" i="6" s="1"/>
  <c r="BN946" i="6"/>
  <c r="BL947" i="6"/>
  <c r="BM947" i="6"/>
  <c r="BN947" i="6"/>
  <c r="BL948" i="6"/>
  <c r="BN948" i="6" s="1"/>
  <c r="BM948" i="6"/>
  <c r="BL949" i="6"/>
  <c r="BM949" i="6"/>
  <c r="BN949" i="6"/>
  <c r="BL950" i="6"/>
  <c r="BM950" i="6" s="1"/>
  <c r="BL951" i="6"/>
  <c r="BM951" i="6" s="1"/>
  <c r="BL952" i="6"/>
  <c r="BM952" i="6" s="1"/>
  <c r="BL953" i="6"/>
  <c r="BM953" i="6"/>
  <c r="BN953" i="6"/>
  <c r="BL954" i="6"/>
  <c r="BM954" i="6" s="1"/>
  <c r="BN954" i="6"/>
  <c r="BL955" i="6"/>
  <c r="BN955" i="6" s="1"/>
  <c r="BM955" i="6"/>
  <c r="BL956" i="6"/>
  <c r="BM956" i="6"/>
  <c r="BN956" i="6"/>
  <c r="BL957" i="6"/>
  <c r="BM957" i="6" s="1"/>
  <c r="BL958" i="6"/>
  <c r="BM958" i="6" s="1"/>
  <c r="BL959" i="6"/>
  <c r="BM959" i="6" s="1"/>
  <c r="BN959" i="6"/>
  <c r="BL960" i="6"/>
  <c r="BM960" i="6"/>
  <c r="BN960" i="6"/>
  <c r="BL961" i="6"/>
  <c r="BN961" i="6" s="1"/>
  <c r="BM961" i="6"/>
  <c r="BL962" i="6"/>
  <c r="BM962" i="6" s="1"/>
  <c r="BN962" i="6"/>
  <c r="BL963" i="6"/>
  <c r="BM963" i="6"/>
  <c r="BN963" i="6"/>
  <c r="BL964" i="6"/>
  <c r="BM964" i="6" s="1"/>
  <c r="BL965" i="6"/>
  <c r="BM965" i="6" s="1"/>
  <c r="BL966" i="6"/>
  <c r="BM966" i="6" s="1"/>
  <c r="BN966" i="6"/>
  <c r="BL967" i="6"/>
  <c r="BM967" i="6" s="1"/>
  <c r="BL968" i="6"/>
  <c r="BN968" i="6" s="1"/>
  <c r="BM968" i="6"/>
  <c r="BL969" i="6"/>
  <c r="BM969" i="6"/>
  <c r="BN969" i="6"/>
  <c r="BL970" i="6"/>
  <c r="BM970" i="6" s="1"/>
  <c r="BL971" i="6"/>
  <c r="BM971" i="6"/>
  <c r="BN971" i="6"/>
  <c r="BL972" i="6"/>
  <c r="BM972" i="6" s="1"/>
  <c r="BN972" i="6"/>
  <c r="BL973" i="6"/>
  <c r="BM973" i="6"/>
  <c r="BN973" i="6"/>
  <c r="BL974" i="6"/>
  <c r="BM974" i="6" s="1"/>
  <c r="BN974" i="6"/>
  <c r="BL975" i="6"/>
  <c r="BM975" i="6"/>
  <c r="BN975" i="6"/>
  <c r="BL976" i="6"/>
  <c r="BM976" i="6"/>
  <c r="BN976" i="6"/>
  <c r="BL977" i="6"/>
  <c r="BM977" i="6" s="1"/>
  <c r="BL978" i="6"/>
  <c r="BM978" i="6" s="1"/>
  <c r="BL979" i="6"/>
  <c r="BM979" i="6" s="1"/>
  <c r="BL980" i="6"/>
  <c r="BM980" i="6" s="1"/>
  <c r="BL981" i="6"/>
  <c r="BN981" i="6" s="1"/>
  <c r="BM981" i="6"/>
  <c r="BL982" i="6"/>
  <c r="BM982" i="6" s="1"/>
  <c r="BN982" i="6"/>
  <c r="BL983" i="6"/>
  <c r="BN983" i="6" s="1"/>
  <c r="BM983" i="6"/>
  <c r="BL984" i="6"/>
  <c r="BM984" i="6"/>
  <c r="BN984" i="6"/>
  <c r="BL985" i="6"/>
  <c r="BM985" i="6" s="1"/>
  <c r="BN985" i="6"/>
  <c r="BL986" i="6"/>
  <c r="BM986" i="6" s="1"/>
  <c r="BN986" i="6"/>
  <c r="BL987" i="6"/>
  <c r="BM987" i="6" s="1"/>
  <c r="BL988" i="6"/>
  <c r="BM988" i="6"/>
  <c r="BN988" i="6"/>
  <c r="BL989" i="6"/>
  <c r="BM989" i="6"/>
  <c r="BN989" i="6"/>
  <c r="BL990" i="6"/>
  <c r="BM990" i="6" s="1"/>
  <c r="BL991" i="6"/>
  <c r="BM991" i="6"/>
  <c r="BN991" i="6"/>
  <c r="BL992" i="6"/>
  <c r="BM992" i="6" s="1"/>
  <c r="BL993" i="6"/>
  <c r="BM993" i="6" s="1"/>
  <c r="BL994" i="6"/>
  <c r="BM994" i="6" s="1"/>
  <c r="BN994" i="6"/>
  <c r="BL995" i="6"/>
  <c r="BL996" i="6"/>
  <c r="BM996" i="6"/>
  <c r="BN996" i="6"/>
  <c r="BL997" i="6"/>
  <c r="BM997" i="6" s="1"/>
  <c r="BL998" i="6"/>
  <c r="BM998" i="6" s="1"/>
  <c r="BL999" i="6"/>
  <c r="BL1000" i="6"/>
  <c r="BN1000" i="6" s="1"/>
  <c r="BM1000" i="6"/>
  <c r="BL1001" i="6"/>
  <c r="BM1001" i="6"/>
  <c r="BN1001" i="6"/>
  <c r="BL1002" i="6"/>
  <c r="BM1002" i="6" s="1"/>
  <c r="BL1003" i="6"/>
  <c r="BL1004" i="6"/>
  <c r="BM1004" i="6" s="1"/>
  <c r="BL1005" i="6"/>
  <c r="BN1005" i="6" s="1"/>
  <c r="BM1005" i="6"/>
  <c r="BL1006" i="6"/>
  <c r="BM1006" i="6" s="1"/>
  <c r="BN1006" i="6"/>
  <c r="BL1007" i="6"/>
  <c r="BL1008" i="6"/>
  <c r="BM1008" i="6" s="1"/>
  <c r="BL1009" i="6"/>
  <c r="BM1009" i="6" s="1"/>
  <c r="BL1010" i="6"/>
  <c r="BM1010" i="6" s="1"/>
  <c r="BL1011" i="6"/>
  <c r="BL1012" i="6"/>
  <c r="BM1012" i="6"/>
  <c r="BN1012" i="6"/>
  <c r="BL1013" i="6"/>
  <c r="BN1013" i="6" s="1"/>
  <c r="BM1013" i="6"/>
  <c r="BL1014" i="6"/>
  <c r="BM1014" i="6" s="1"/>
  <c r="BN1014" i="6"/>
  <c r="BL1015" i="6"/>
  <c r="BL1016" i="6"/>
  <c r="BM1016" i="6"/>
  <c r="BN1016" i="6"/>
  <c r="BL1017" i="6"/>
  <c r="BM1017" i="6"/>
  <c r="BN1017" i="6"/>
  <c r="BL1018" i="6"/>
  <c r="BM1018" i="6" s="1"/>
  <c r="BL1019" i="6"/>
  <c r="BL1020" i="6"/>
  <c r="BM1020" i="6"/>
  <c r="BN1020" i="6"/>
  <c r="BL1021" i="6"/>
  <c r="BM1021" i="6"/>
  <c r="BN1021" i="6"/>
  <c r="BL1022" i="6"/>
  <c r="BM1022" i="6" s="1"/>
  <c r="BL1023" i="6"/>
  <c r="BL1024" i="6"/>
  <c r="BM1024" i="6"/>
  <c r="BN1024" i="6"/>
  <c r="BL1025" i="6"/>
  <c r="BM1025" i="6" s="1"/>
  <c r="BL1026" i="6"/>
  <c r="BM1026" i="6" s="1"/>
  <c r="BL1027" i="6"/>
  <c r="BL1028" i="6"/>
  <c r="BM1028" i="6"/>
  <c r="BN1028" i="6"/>
  <c r="BL1029" i="6"/>
  <c r="BM1029" i="6"/>
  <c r="BN1029" i="6"/>
  <c r="BL1030" i="6"/>
  <c r="BM1030" i="6" s="1"/>
  <c r="BN1030" i="6"/>
  <c r="BL1031" i="6"/>
  <c r="BL1032" i="6"/>
  <c r="BM1032" i="6"/>
  <c r="BN1032" i="6"/>
  <c r="BL1033" i="6"/>
  <c r="BM1033" i="6"/>
  <c r="BN1033" i="6"/>
  <c r="BL1034" i="6"/>
  <c r="BM1034" i="6" s="1"/>
  <c r="BL1035" i="6"/>
  <c r="BL1036" i="6"/>
  <c r="BM1036" i="6" s="1"/>
  <c r="BL1037" i="6"/>
  <c r="BM1037" i="6"/>
  <c r="BN1037" i="6"/>
  <c r="BL1038" i="6"/>
  <c r="BM1038" i="6" s="1"/>
  <c r="BL1039" i="6"/>
  <c r="BL1040" i="6"/>
  <c r="BN1040" i="6" s="1"/>
  <c r="BM1040" i="6"/>
  <c r="BL1041" i="6"/>
  <c r="BM1041" i="6"/>
  <c r="BN1041" i="6"/>
  <c r="BL1042" i="6"/>
  <c r="BM1042" i="6" s="1"/>
  <c r="BL1043" i="6"/>
  <c r="BL1044" i="6"/>
  <c r="BM1044" i="6" s="1"/>
  <c r="BL1045" i="6"/>
  <c r="BN1045" i="6" s="1"/>
  <c r="BM1045" i="6"/>
  <c r="BL1046" i="6"/>
  <c r="BM1046" i="6" s="1"/>
  <c r="BN1046" i="6"/>
  <c r="BL1047" i="6"/>
  <c r="BL1048" i="6"/>
  <c r="BM1048" i="6" s="1"/>
  <c r="BL1049" i="6"/>
  <c r="BM1049" i="6" s="1"/>
  <c r="BL1050" i="6"/>
  <c r="BM1050" i="6" s="1"/>
  <c r="BL1051" i="6"/>
  <c r="BL1052" i="6"/>
  <c r="BM1052" i="6"/>
  <c r="BN1052" i="6"/>
  <c r="BL1053" i="6"/>
  <c r="BN1053" i="6" s="1"/>
  <c r="BL1054" i="6"/>
  <c r="BM1054" i="6" s="1"/>
  <c r="BL1055" i="6"/>
  <c r="BL1056" i="6"/>
  <c r="BM1056" i="6" s="1"/>
  <c r="BL1057" i="6"/>
  <c r="BM1057" i="6" s="1"/>
  <c r="BL1058" i="6"/>
  <c r="BM1058" i="6" s="1"/>
  <c r="BL1059" i="6"/>
  <c r="BL1060" i="6"/>
  <c r="BM1060" i="6"/>
  <c r="BN1060" i="6"/>
  <c r="BL1061" i="6"/>
  <c r="BM1061" i="6" s="1"/>
  <c r="BL1062" i="6"/>
  <c r="BM1062" i="6" s="1"/>
  <c r="BL1063" i="6"/>
  <c r="BL1064" i="6"/>
  <c r="BM1064" i="6"/>
  <c r="BN1064" i="6"/>
  <c r="BL1065" i="6"/>
  <c r="BM1065" i="6" s="1"/>
  <c r="BL1066" i="6"/>
  <c r="BM1066" i="6" s="1"/>
  <c r="BL1067" i="6"/>
  <c r="BL1068" i="6"/>
  <c r="BM1068" i="6" s="1"/>
  <c r="BL1069" i="6"/>
  <c r="BN1069" i="6" s="1"/>
  <c r="BL1070" i="6"/>
  <c r="BM1070" i="6" s="1"/>
  <c r="BL1071" i="6"/>
  <c r="BL1072" i="6"/>
  <c r="BM1072" i="6"/>
  <c r="BN1072" i="6"/>
  <c r="BL1073" i="6"/>
  <c r="BM1073" i="6" s="1"/>
  <c r="BL1074" i="6"/>
  <c r="BM1074" i="6" s="1"/>
  <c r="BN1074" i="6"/>
  <c r="BL1075" i="6"/>
  <c r="BL1076" i="6"/>
  <c r="BN1076" i="6" s="1"/>
  <c r="BM1076" i="6"/>
  <c r="BL1077" i="6"/>
  <c r="BM1077" i="6" s="1"/>
  <c r="BN1077" i="6"/>
  <c r="BL1078" i="6"/>
  <c r="BM1078" i="6" s="1"/>
  <c r="BL1079" i="6"/>
  <c r="BL1080" i="6"/>
  <c r="BN1080" i="6" s="1"/>
  <c r="BM1080" i="6"/>
  <c r="BL1081" i="6"/>
  <c r="BM1081" i="6" s="1"/>
  <c r="BL1082" i="6"/>
  <c r="BM1082" i="6" s="1"/>
  <c r="BL1083" i="6"/>
  <c r="BL1084" i="6"/>
  <c r="BM1084" i="6" s="1"/>
  <c r="BL1085" i="6"/>
  <c r="BN1085" i="6" s="1"/>
  <c r="BL1086" i="6"/>
  <c r="BM1086" i="6" s="1"/>
  <c r="BL1087" i="6"/>
  <c r="BL1088" i="6"/>
  <c r="BM1088" i="6" s="1"/>
  <c r="BL1089" i="6"/>
  <c r="BM1089" i="6" s="1"/>
  <c r="BL1090" i="6"/>
  <c r="BM1090" i="6" s="1"/>
  <c r="BN1090" i="6"/>
  <c r="BL1091" i="6"/>
  <c r="BL1092" i="6"/>
  <c r="BM1092" i="6"/>
  <c r="BN1092" i="6"/>
  <c r="BL1093" i="6"/>
  <c r="BM1093" i="6" s="1"/>
  <c r="BN1093" i="6"/>
  <c r="BL1094" i="6"/>
  <c r="BM1094" i="6" s="1"/>
  <c r="BL1095" i="6"/>
  <c r="BL1096" i="6"/>
  <c r="BM1096" i="6"/>
  <c r="BN1096" i="6"/>
  <c r="BL1097" i="6"/>
  <c r="BM1097" i="6" s="1"/>
  <c r="BL1098" i="6"/>
  <c r="BM1098" i="6" s="1"/>
  <c r="BL1099" i="6"/>
  <c r="BL1100" i="6"/>
  <c r="BM1100" i="6" s="1"/>
  <c r="BL1101" i="6"/>
  <c r="BN1101" i="6" s="1"/>
  <c r="BM1101" i="6"/>
  <c r="BL1102" i="6"/>
  <c r="BM1102" i="6" s="1"/>
  <c r="BL1103" i="6"/>
  <c r="BL1104" i="6"/>
  <c r="BM1104" i="6" s="1"/>
  <c r="BL1105" i="6"/>
  <c r="BM1105" i="6" s="1"/>
  <c r="BL1106" i="6"/>
  <c r="BM1106" i="6" s="1"/>
  <c r="BL1107" i="6"/>
  <c r="BL1108" i="6"/>
  <c r="BM1108" i="6"/>
  <c r="BN1108" i="6"/>
  <c r="BL1109" i="6"/>
  <c r="BM1109" i="6" s="1"/>
  <c r="BL1110" i="6"/>
  <c r="BM1110" i="6" s="1"/>
  <c r="BL1111" i="6"/>
  <c r="BL1112" i="6"/>
  <c r="BN1112" i="6" s="1"/>
  <c r="BL1113" i="6"/>
  <c r="BM1113" i="6" s="1"/>
  <c r="BL1114" i="6"/>
  <c r="BM1114" i="6" s="1"/>
  <c r="BL1115" i="6"/>
  <c r="BL1116" i="6"/>
  <c r="BM1116" i="6"/>
  <c r="BN1116" i="6"/>
  <c r="BL1117" i="6"/>
  <c r="BN1117" i="6" s="1"/>
  <c r="BM1117" i="6"/>
  <c r="BL1118" i="6"/>
  <c r="BM1118" i="6" s="1"/>
  <c r="BL1119" i="6"/>
  <c r="BL1120" i="6"/>
  <c r="BM1120" i="6" s="1"/>
  <c r="BL1121" i="6"/>
  <c r="BM1121" i="6" s="1"/>
  <c r="BL1122" i="6"/>
  <c r="BM1122" i="6" s="1"/>
  <c r="BN1122" i="6"/>
  <c r="BL1123" i="6"/>
  <c r="BL1124" i="6"/>
  <c r="BM1124" i="6" s="1"/>
  <c r="BL1125" i="6"/>
  <c r="BM1125" i="6" s="1"/>
  <c r="BL1126" i="6"/>
  <c r="BM1126" i="6" s="1"/>
  <c r="BL1127" i="6"/>
  <c r="BL1128" i="6"/>
  <c r="BM1128" i="6"/>
  <c r="BN1128" i="6"/>
  <c r="BL1129" i="6"/>
  <c r="BM1129" i="6" s="1"/>
  <c r="BL1130" i="6"/>
  <c r="BM1130" i="6" s="1"/>
  <c r="BL1131" i="6"/>
  <c r="BL1132" i="6"/>
  <c r="BM1132" i="6"/>
  <c r="BN1132" i="6"/>
  <c r="BL1133" i="6"/>
  <c r="BN1133" i="6" s="1"/>
  <c r="BL1134" i="6"/>
  <c r="BM1134" i="6" s="1"/>
  <c r="BL1135" i="6"/>
  <c r="BL1136" i="6"/>
  <c r="BM1136" i="6"/>
  <c r="BN1136" i="6"/>
  <c r="BL1137" i="6"/>
  <c r="BM1137" i="6" s="1"/>
  <c r="BL1138" i="6"/>
  <c r="BM1138" i="6" s="1"/>
  <c r="BN1138" i="6"/>
  <c r="BL1139" i="6"/>
  <c r="BL1140" i="6"/>
  <c r="BM1140" i="6"/>
  <c r="BN1140" i="6"/>
  <c r="BL1141" i="6"/>
  <c r="BM1141" i="6" s="1"/>
  <c r="BL1142" i="6"/>
  <c r="BM1142" i="6" s="1"/>
  <c r="BL1143" i="6"/>
  <c r="BL1144" i="6"/>
  <c r="BM1144" i="6"/>
  <c r="BN1144" i="6"/>
  <c r="BL1145" i="6"/>
  <c r="BM1145" i="6" s="1"/>
  <c r="BL1146" i="6"/>
  <c r="BM1146" i="6" s="1"/>
  <c r="BL1147" i="6"/>
  <c r="BL1148" i="6"/>
  <c r="BM1148" i="6" s="1"/>
  <c r="BL1149" i="6"/>
  <c r="BN1149" i="6" s="1"/>
  <c r="BM1149" i="6"/>
  <c r="BL1150" i="6"/>
  <c r="BM1150" i="6" s="1"/>
  <c r="BL1151" i="6"/>
  <c r="BN1151" i="6" s="1"/>
  <c r="BM1151" i="6"/>
  <c r="BL1152" i="6"/>
  <c r="BN1152" i="6" s="1"/>
  <c r="BM1152" i="6"/>
  <c r="BL1153" i="6"/>
  <c r="BM1153" i="6"/>
  <c r="BN1153" i="6"/>
  <c r="BL1154" i="6"/>
  <c r="BL1155" i="6"/>
  <c r="BN1155" i="6" s="1"/>
  <c r="BL1156" i="6"/>
  <c r="BM1156" i="6"/>
  <c r="BN1156" i="6"/>
  <c r="BL1157" i="6"/>
  <c r="BN1157" i="6" s="1"/>
  <c r="BM1157" i="6"/>
  <c r="BL1158" i="6"/>
  <c r="BM1158" i="6" s="1"/>
  <c r="BL1159" i="6"/>
  <c r="BL1160" i="6"/>
  <c r="BL1161" i="6"/>
  <c r="BM1161" i="6" s="1"/>
  <c r="BN1161" i="6"/>
  <c r="BL1162" i="6"/>
  <c r="BM1162" i="6" s="1"/>
  <c r="BL1163" i="6"/>
  <c r="BN1163" i="6" s="1"/>
  <c r="BM1163" i="6"/>
  <c r="BL1164" i="6"/>
  <c r="BN1164" i="6" s="1"/>
  <c r="BM1164" i="6"/>
  <c r="BL1165" i="6"/>
  <c r="BM1165" i="6"/>
  <c r="BN1165" i="6"/>
  <c r="BL1166" i="6"/>
  <c r="BM1166" i="6" s="1"/>
  <c r="BL1167" i="6"/>
  <c r="BN1167" i="6" s="1"/>
  <c r="BL1168" i="6"/>
  <c r="BM1168" i="6" s="1"/>
  <c r="BL1169" i="6"/>
  <c r="BM1169" i="6" s="1"/>
  <c r="BL1170" i="6"/>
  <c r="BL1171" i="6"/>
  <c r="BN1171" i="6" s="1"/>
  <c r="BM1171" i="6"/>
  <c r="BL1172" i="6"/>
  <c r="BN1172" i="6" s="1"/>
  <c r="BM1172" i="6"/>
  <c r="BL1173" i="6"/>
  <c r="BN1173" i="6" s="1"/>
  <c r="BL1174" i="6"/>
  <c r="BM1174" i="6" s="1"/>
  <c r="BL1175" i="6"/>
  <c r="BN1175" i="6" s="1"/>
  <c r="BM1175" i="6"/>
  <c r="BL1176" i="6"/>
  <c r="BN1176" i="6" s="1"/>
  <c r="BM1176" i="6"/>
  <c r="BL1177" i="6"/>
  <c r="BM1177" i="6"/>
  <c r="BN1177" i="6"/>
  <c r="BL1178" i="6"/>
  <c r="BL1179" i="6"/>
  <c r="BN1179" i="6" s="1"/>
  <c r="BL1180" i="6"/>
  <c r="BM1180" i="6"/>
  <c r="BN1180" i="6"/>
  <c r="BL1181" i="6"/>
  <c r="BN1181" i="6" s="1"/>
  <c r="BM1181" i="6"/>
  <c r="BL1182" i="6"/>
  <c r="BL1183" i="6"/>
  <c r="BL1184" i="6"/>
  <c r="BL1185" i="6"/>
  <c r="BM1185" i="6" s="1"/>
  <c r="BN1185" i="6"/>
  <c r="BL1186" i="6"/>
  <c r="BM1186" i="6" s="1"/>
  <c r="BL1187" i="6"/>
  <c r="BN1187" i="6" s="1"/>
  <c r="BM1187" i="6"/>
  <c r="BL1188" i="6"/>
  <c r="BN1188" i="6" s="1"/>
  <c r="BM1188" i="6"/>
  <c r="BL1189" i="6"/>
  <c r="BM1189" i="6"/>
  <c r="BN1189" i="6"/>
  <c r="BL1190" i="6"/>
  <c r="BM1190" i="6" s="1"/>
  <c r="BL1191" i="6"/>
  <c r="BN1191" i="6" s="1"/>
  <c r="BL1192" i="6"/>
  <c r="BM1192" i="6" s="1"/>
  <c r="BL1193" i="6"/>
  <c r="BN1193" i="6" s="1"/>
  <c r="BM1193" i="6"/>
  <c r="BL1194" i="6"/>
  <c r="BM1194" i="6" s="1"/>
  <c r="BN1194" i="6"/>
  <c r="BL1195" i="6"/>
  <c r="BL1196" i="6"/>
  <c r="BM1196" i="6" s="1"/>
  <c r="BL1197" i="6"/>
  <c r="BN1197" i="6" s="1"/>
  <c r="BL1198" i="6"/>
  <c r="BM1198" i="6" s="1"/>
  <c r="BL1199" i="6"/>
  <c r="BN1199" i="6" s="1"/>
  <c r="BM1199" i="6"/>
  <c r="BL1200" i="6"/>
  <c r="BM1200" i="6"/>
  <c r="BN1200" i="6"/>
  <c r="BL1201" i="6"/>
  <c r="BN1201" i="6" s="1"/>
  <c r="BM1201" i="6"/>
  <c r="BL1202" i="6"/>
  <c r="BL1203" i="6"/>
  <c r="BN1203" i="6" s="1"/>
  <c r="BL1204" i="6"/>
  <c r="BM1204" i="6"/>
  <c r="BN1204" i="6"/>
  <c r="BL1205" i="6"/>
  <c r="BL1206" i="6"/>
  <c r="BM1206" i="6"/>
  <c r="BN1206" i="6"/>
  <c r="BL1207" i="6"/>
  <c r="BN1207" i="6" s="1"/>
  <c r="BL1208" i="6"/>
  <c r="BM1208" i="6"/>
  <c r="BN1208" i="6"/>
  <c r="BL1209" i="6"/>
  <c r="BM1209" i="6" s="1"/>
  <c r="BN1209" i="6"/>
  <c r="BL1210" i="6"/>
  <c r="BM1210" i="6"/>
  <c r="BN1210" i="6"/>
  <c r="BL1211" i="6"/>
  <c r="BL1212" i="6"/>
  <c r="BM1212" i="6" s="1"/>
  <c r="BL1213" i="6"/>
  <c r="BL1214" i="6"/>
  <c r="BM1214" i="6" s="1"/>
  <c r="BL1215" i="6"/>
  <c r="BN1215" i="6" s="1"/>
  <c r="BM1215" i="6"/>
  <c r="BL1216" i="6"/>
  <c r="BM1216" i="6"/>
  <c r="BN1216" i="6"/>
  <c r="BL1217" i="6"/>
  <c r="BN1217" i="6" s="1"/>
  <c r="BM1217" i="6"/>
  <c r="BL1218" i="6"/>
  <c r="BN1218" i="6" s="1"/>
  <c r="BM1218" i="6"/>
  <c r="BL1219" i="6"/>
  <c r="BN1219" i="6" s="1"/>
  <c r="BM1219" i="6"/>
  <c r="BL1220" i="6"/>
  <c r="BN1220" i="6" s="1"/>
  <c r="BM1220" i="6"/>
  <c r="BL1221" i="6"/>
  <c r="BM1221" i="6"/>
  <c r="BN1221" i="6"/>
  <c r="BL1222" i="6"/>
  <c r="BM1222" i="6" s="1"/>
  <c r="BL1223" i="6"/>
  <c r="BL1224" i="6"/>
  <c r="BN1224" i="6" s="1"/>
  <c r="BL1225" i="6"/>
  <c r="BM1225" i="6" s="1"/>
  <c r="BL1226" i="6"/>
  <c r="BL1227" i="6"/>
  <c r="BN1227" i="6" s="1"/>
  <c r="BL1228" i="6"/>
  <c r="BL1229" i="6"/>
  <c r="BN1229" i="6" s="1"/>
  <c r="BM1229" i="6"/>
  <c r="BL1230" i="6"/>
  <c r="BM1230" i="6" s="1"/>
  <c r="BL1231" i="6"/>
  <c r="BN1231" i="6" s="1"/>
  <c r="BM1231" i="6"/>
  <c r="BL1232" i="6"/>
  <c r="BM1232" i="6"/>
  <c r="BN1232" i="6"/>
  <c r="BL1233" i="6"/>
  <c r="BL1234" i="6"/>
  <c r="BM1234" i="6" s="1"/>
  <c r="BL1235" i="6"/>
  <c r="BL1236" i="6"/>
  <c r="BM1236" i="6" s="1"/>
  <c r="BL1237" i="6"/>
  <c r="BN1237" i="6" s="1"/>
  <c r="BM1237" i="6"/>
  <c r="BL1238" i="6"/>
  <c r="BM1238" i="6" s="1"/>
  <c r="BL1239" i="6"/>
  <c r="BN1239" i="6" s="1"/>
  <c r="BL1240" i="6"/>
  <c r="BL1241" i="6"/>
  <c r="BM1241" i="6" s="1"/>
  <c r="BL1242" i="6"/>
  <c r="BL1243" i="6"/>
  <c r="BN1243" i="6" s="1"/>
  <c r="BL1244" i="6"/>
  <c r="BL1245" i="6"/>
  <c r="BL1246" i="6"/>
  <c r="BL1247" i="6"/>
  <c r="BN1247" i="6" s="1"/>
  <c r="BM1247" i="6"/>
  <c r="BL1248" i="6"/>
  <c r="BM1248" i="6" s="1"/>
  <c r="BN1248" i="6"/>
  <c r="BL1249" i="6"/>
  <c r="BM1249" i="6" s="1"/>
  <c r="BL1250" i="6"/>
  <c r="BL1251" i="6"/>
  <c r="BN1251" i="6" s="1"/>
  <c r="BL1252" i="6"/>
  <c r="BM1252" i="6" s="1"/>
  <c r="BL1253" i="6"/>
  <c r="BN1253" i="6" s="1"/>
  <c r="BM1253" i="6"/>
  <c r="BL1254" i="6"/>
  <c r="BM1254" i="6" s="1"/>
  <c r="BN1254" i="6"/>
  <c r="BL1255" i="6"/>
  <c r="BN1255" i="6" s="1"/>
  <c r="BL1256" i="6"/>
  <c r="BM1256" i="6"/>
  <c r="BN1256" i="6"/>
  <c r="BL1257" i="6"/>
  <c r="BN1257" i="6" s="1"/>
  <c r="BM1257" i="6"/>
  <c r="BL1258" i="6"/>
  <c r="BM1258" i="6"/>
  <c r="BN1258" i="6"/>
  <c r="BL1259" i="6"/>
  <c r="BL1260" i="6"/>
  <c r="BM1260" i="6" s="1"/>
  <c r="BL1261" i="6"/>
  <c r="BL1262" i="6"/>
  <c r="BM1262" i="6" s="1"/>
  <c r="BL1263" i="6"/>
  <c r="BN1263" i="6" s="1"/>
  <c r="BL1264" i="6"/>
  <c r="BN1264" i="6" s="1"/>
  <c r="BM1264" i="6"/>
  <c r="BL1265" i="6"/>
  <c r="BM1265" i="6"/>
  <c r="BN1265" i="6"/>
  <c r="BL1266" i="6"/>
  <c r="BN1266" i="6" s="1"/>
  <c r="BM1266" i="6"/>
  <c r="BL1267" i="6"/>
  <c r="BN1267" i="6" s="1"/>
  <c r="BM1267" i="6"/>
  <c r="BL1268" i="6"/>
  <c r="BL1269" i="6"/>
  <c r="BM1269" i="6"/>
  <c r="BN1269" i="6"/>
  <c r="BL1270" i="6"/>
  <c r="BL1271" i="6"/>
  <c r="BL1272" i="6"/>
  <c r="BN1272" i="6" s="1"/>
  <c r="BL1273" i="6"/>
  <c r="BM1273" i="6" s="1"/>
  <c r="BL1274" i="6"/>
  <c r="BM1274" i="6" s="1"/>
  <c r="BN1274" i="6"/>
  <c r="BL1275" i="6"/>
  <c r="BN1275" i="6" s="1"/>
  <c r="BL1276" i="6"/>
  <c r="BN1276" i="6" s="1"/>
  <c r="BL1277" i="6"/>
  <c r="BN1277" i="6" s="1"/>
  <c r="BM1277" i="6"/>
  <c r="BL1278" i="6"/>
  <c r="BM1278" i="6"/>
  <c r="BN1278" i="6"/>
  <c r="BL1279" i="6"/>
  <c r="BL1280" i="6"/>
  <c r="BM1280" i="6"/>
  <c r="BN1280" i="6"/>
  <c r="BL1281" i="6"/>
  <c r="BL1282" i="6"/>
  <c r="BM1282" i="6"/>
  <c r="BN1282" i="6"/>
  <c r="BL1283" i="6"/>
  <c r="BM1283" i="6"/>
  <c r="BN1283" i="6"/>
  <c r="BL1284" i="6"/>
  <c r="BL1285" i="6"/>
  <c r="BL1286" i="6"/>
  <c r="BN1286" i="6" s="1"/>
  <c r="BL1287" i="6"/>
  <c r="BM1287" i="6"/>
  <c r="BN1287" i="6"/>
  <c r="BL1288" i="6"/>
  <c r="BM1288" i="6"/>
  <c r="BN1288" i="6"/>
  <c r="BL1289" i="6"/>
  <c r="BL1290" i="6"/>
  <c r="BM1290" i="6"/>
  <c r="BN1290" i="6"/>
  <c r="BL1291" i="6"/>
  <c r="BL1292" i="6"/>
  <c r="BM1292" i="6" s="1"/>
  <c r="BL1293" i="6"/>
  <c r="BL1294" i="6"/>
  <c r="BL1295" i="6"/>
  <c r="BM1295" i="6"/>
  <c r="BN1295" i="6"/>
  <c r="BL1296" i="6"/>
  <c r="BM1296" i="6"/>
  <c r="BN1296" i="6"/>
  <c r="BL1297" i="6"/>
  <c r="BL1298" i="6"/>
  <c r="BM1298" i="6" s="1"/>
  <c r="BL1299" i="6"/>
  <c r="BM1299" i="6"/>
  <c r="BN1299" i="6"/>
  <c r="BL1300" i="6"/>
  <c r="BN1300" i="6" s="1"/>
  <c r="BM1300" i="6"/>
  <c r="BL1301" i="6"/>
  <c r="BL1302" i="6"/>
  <c r="BM1302" i="6" s="1"/>
  <c r="BN1302" i="6"/>
  <c r="BL1303" i="6"/>
  <c r="BN1303" i="6" s="1"/>
  <c r="BM1303" i="6"/>
  <c r="BL1304" i="6"/>
  <c r="BM1304" i="6"/>
  <c r="BN1304" i="6"/>
  <c r="BL1305" i="6"/>
  <c r="BL1306" i="6"/>
  <c r="BM1306" i="6"/>
  <c r="BN1306" i="6"/>
  <c r="BL1307" i="6"/>
  <c r="BM1307" i="6"/>
  <c r="BN1307" i="6"/>
  <c r="BL1308" i="6"/>
  <c r="BM1308" i="6" s="1"/>
  <c r="BN1308" i="6"/>
  <c r="BL1309" i="6"/>
  <c r="BL1310" i="6"/>
  <c r="BN1310" i="6" s="1"/>
  <c r="BM1310" i="6"/>
  <c r="BL1311" i="6"/>
  <c r="BM1311" i="6"/>
  <c r="BN1311" i="6"/>
  <c r="BL1312" i="6"/>
  <c r="BN1312" i="6" s="1"/>
  <c r="BM1312" i="6"/>
  <c r="BL1313" i="6"/>
  <c r="BL1314" i="6"/>
  <c r="BN1314" i="6" s="1"/>
  <c r="BM1314" i="6"/>
  <c r="BL1315" i="6"/>
  <c r="BM1315" i="6" s="1"/>
  <c r="BN1315" i="6"/>
  <c r="BL1316" i="6"/>
  <c r="BM1316" i="6" s="1"/>
  <c r="BN1316" i="6"/>
  <c r="BL1317" i="6"/>
  <c r="BL1318" i="6"/>
  <c r="BM1318" i="6" s="1"/>
  <c r="BL1319" i="6"/>
  <c r="BM1319" i="6" s="1"/>
  <c r="BN1319" i="6"/>
  <c r="BL1320" i="6"/>
  <c r="BM1320" i="6"/>
  <c r="BN1320" i="6"/>
  <c r="BL1321" i="6"/>
  <c r="BL1322" i="6"/>
  <c r="BM1322" i="6"/>
  <c r="BN1322" i="6"/>
  <c r="BL1323" i="6"/>
  <c r="BM1323" i="6"/>
  <c r="BN1323" i="6"/>
  <c r="BL1324" i="6"/>
  <c r="BN1324" i="6" s="1"/>
  <c r="BM1324" i="6"/>
  <c r="BL1325" i="6"/>
  <c r="BL1326" i="6"/>
  <c r="BM1326" i="6"/>
  <c r="BN1326" i="6"/>
  <c r="BL1327" i="6"/>
  <c r="BN1327" i="6" s="1"/>
  <c r="BM1327" i="6"/>
  <c r="BL1328" i="6"/>
  <c r="BN1328" i="6" s="1"/>
  <c r="BM1328" i="6"/>
  <c r="BL1329" i="6"/>
  <c r="BL1330" i="6"/>
  <c r="BM1330" i="6"/>
  <c r="BN1330" i="6"/>
  <c r="BL1331" i="6"/>
  <c r="BM1331" i="6" s="1"/>
  <c r="BN1331" i="6"/>
  <c r="BL1332" i="6"/>
  <c r="BM1332" i="6" s="1"/>
  <c r="BN1332" i="6"/>
  <c r="BL1333" i="6"/>
  <c r="BL1334" i="6"/>
  <c r="BN1334" i="6" s="1"/>
  <c r="BL1335" i="6"/>
  <c r="BM1335" i="6" s="1"/>
  <c r="BN1335" i="6"/>
  <c r="BL1336" i="6"/>
  <c r="BM1336" i="6"/>
  <c r="BN1336" i="6"/>
  <c r="BL1337" i="6"/>
  <c r="BL1338" i="6"/>
  <c r="BM1338" i="6"/>
  <c r="BN1338" i="6"/>
  <c r="BL1339" i="6"/>
  <c r="BM1339" i="6" s="1"/>
  <c r="BL1340" i="6"/>
  <c r="BM1340" i="6" s="1"/>
  <c r="BN1340" i="6"/>
  <c r="BL1341" i="6"/>
  <c r="BL1342" i="6"/>
  <c r="BM1342" i="6" s="1"/>
  <c r="BL1343" i="6"/>
  <c r="BM1343" i="6" s="1"/>
  <c r="BN1343" i="6"/>
  <c r="BL1344" i="6"/>
  <c r="BM1344" i="6"/>
  <c r="BN1344" i="6"/>
  <c r="BL1345" i="6"/>
  <c r="BL1346" i="6"/>
  <c r="BN1346" i="6" s="1"/>
  <c r="BM1346" i="6"/>
  <c r="BL1347" i="6"/>
  <c r="BM1347" i="6"/>
  <c r="BN1347" i="6"/>
  <c r="BL1348" i="6"/>
  <c r="BN1348" i="6" s="1"/>
  <c r="BM1348" i="6"/>
  <c r="BL1349" i="6"/>
  <c r="BL1350" i="6"/>
  <c r="BM1350" i="6" s="1"/>
  <c r="BN1350" i="6"/>
  <c r="BL1351" i="6"/>
  <c r="BN1351" i="6" s="1"/>
  <c r="BM1351" i="6"/>
  <c r="BL1352" i="6"/>
  <c r="BM1352" i="6"/>
  <c r="BN1352" i="6"/>
  <c r="BL1353" i="6"/>
  <c r="BL1354" i="6"/>
  <c r="BM1354" i="6"/>
  <c r="BN1354" i="6"/>
  <c r="BL1355" i="6"/>
  <c r="BM1355" i="6" s="1"/>
  <c r="BN1355" i="6"/>
  <c r="BL1356" i="6"/>
  <c r="BM1356" i="6" s="1"/>
  <c r="BN1356" i="6"/>
  <c r="BL1357" i="6"/>
  <c r="BL1358" i="6"/>
  <c r="BN1358" i="6" s="1"/>
  <c r="BL1359" i="6"/>
  <c r="BM1359" i="6" s="1"/>
  <c r="BN1359" i="6"/>
  <c r="BL1360" i="6"/>
  <c r="BN1360" i="6" s="1"/>
  <c r="BM1360" i="6"/>
  <c r="BL1361" i="6"/>
  <c r="BL1362" i="6"/>
  <c r="BN1362" i="6" s="1"/>
  <c r="BM1362" i="6"/>
  <c r="BL1363" i="6"/>
  <c r="BM1363" i="6" s="1"/>
  <c r="BL1364" i="6"/>
  <c r="BM1364" i="6" s="1"/>
  <c r="BN1364" i="6"/>
  <c r="BL1365" i="6"/>
  <c r="BL1366" i="6"/>
  <c r="BM1366" i="6" s="1"/>
  <c r="BN1366" i="6"/>
  <c r="BL1367" i="6"/>
  <c r="BN1367" i="6" s="1"/>
  <c r="BM1367" i="6"/>
  <c r="BL1368" i="6"/>
  <c r="BM1368" i="6"/>
  <c r="BN1368" i="6"/>
  <c r="BL1369" i="6"/>
  <c r="BL1370" i="6"/>
  <c r="BM1370" i="6"/>
  <c r="BN1370" i="6"/>
  <c r="BL1371" i="6"/>
  <c r="BM1371" i="6"/>
  <c r="BN1371" i="6"/>
  <c r="BL1372" i="6"/>
  <c r="BN1372" i="6" s="1"/>
  <c r="BL1373" i="6"/>
  <c r="BL1374" i="6"/>
  <c r="BN1374" i="6" s="1"/>
  <c r="BM1374" i="6"/>
  <c r="BL1375" i="6"/>
  <c r="BM1375" i="6"/>
  <c r="BN1375" i="6"/>
  <c r="BL1376" i="6"/>
  <c r="BM1376" i="6"/>
  <c r="BN1376" i="6"/>
  <c r="BL1377" i="6"/>
  <c r="BL1378" i="6"/>
  <c r="BM1378" i="6"/>
  <c r="BN1378" i="6"/>
  <c r="BL1379" i="6"/>
  <c r="BM1379" i="6" s="1"/>
  <c r="BN1379" i="6"/>
  <c r="BL1380" i="6"/>
  <c r="BN1380" i="6" s="1"/>
  <c r="BM1380" i="6"/>
  <c r="BL1381" i="6"/>
  <c r="BL1382" i="6"/>
  <c r="BN1382" i="6" s="1"/>
  <c r="BM1382" i="6"/>
  <c r="BL1383" i="6"/>
  <c r="BM1383" i="6"/>
  <c r="BN1383" i="6"/>
  <c r="BL1384" i="6"/>
  <c r="BM1384" i="6" s="1"/>
  <c r="BN1384" i="6"/>
  <c r="BL1385" i="6"/>
  <c r="BL1386" i="6"/>
  <c r="BM1386" i="6" s="1"/>
  <c r="BN1386" i="6"/>
  <c r="BL1387" i="6"/>
  <c r="BM1387" i="6" s="1"/>
  <c r="BN1387" i="6"/>
  <c r="BL1388" i="6"/>
  <c r="BM1388" i="6"/>
  <c r="BN1388" i="6"/>
  <c r="BL1389" i="6"/>
  <c r="BL1390" i="6"/>
  <c r="BM1390" i="6"/>
  <c r="BN1390" i="6"/>
  <c r="BL1391" i="6"/>
  <c r="BM1391" i="6" s="1"/>
  <c r="BN1391" i="6"/>
  <c r="BL1392" i="6"/>
  <c r="BM1392" i="6"/>
  <c r="BN1392" i="6"/>
  <c r="BL1393" i="6"/>
  <c r="BL1394" i="6"/>
  <c r="BM1394" i="6" s="1"/>
  <c r="BL1395" i="6"/>
  <c r="BM1395" i="6"/>
  <c r="BN1395" i="6"/>
  <c r="BL1396" i="6"/>
  <c r="BN1396" i="6" s="1"/>
  <c r="BM1396" i="6"/>
  <c r="BL1397" i="6"/>
  <c r="BL1398" i="6"/>
  <c r="BM1398" i="6" s="1"/>
  <c r="BL1399" i="6"/>
  <c r="BM1399" i="6" s="1"/>
  <c r="BL1400" i="6"/>
  <c r="BM1400" i="6"/>
  <c r="BN1400" i="6"/>
  <c r="BL1401" i="6"/>
  <c r="BL1402" i="6"/>
  <c r="BM1402" i="6"/>
  <c r="BN1402" i="6"/>
  <c r="BL1403" i="6"/>
  <c r="BM1403" i="6"/>
  <c r="BN1403" i="6"/>
  <c r="BL1404" i="6"/>
  <c r="BM1404" i="6" s="1"/>
  <c r="BN1404" i="6"/>
  <c r="BL1405" i="6"/>
  <c r="BL1406" i="6"/>
  <c r="BN1406" i="6" s="1"/>
  <c r="BL1407" i="6"/>
  <c r="BM1407" i="6" s="1"/>
  <c r="BN1407" i="6"/>
  <c r="BL1408" i="6"/>
  <c r="BM1408" i="6"/>
  <c r="BN1408" i="6"/>
  <c r="BL1409" i="6"/>
  <c r="BL1410" i="6"/>
  <c r="BM1410" i="6"/>
  <c r="BN1410" i="6"/>
  <c r="BL1411" i="6"/>
  <c r="BM1411" i="6" s="1"/>
  <c r="BL1412" i="6"/>
  <c r="BM1412" i="6" s="1"/>
  <c r="BN1412" i="6"/>
  <c r="BL1413" i="6"/>
  <c r="BL1414" i="6"/>
  <c r="BM1414" i="6" s="1"/>
  <c r="BL1415" i="6"/>
  <c r="BM1415" i="6"/>
  <c r="BN1415" i="6"/>
  <c r="BL1416" i="6"/>
  <c r="BM1416" i="6"/>
  <c r="BN1416" i="6"/>
  <c r="BL1417" i="6"/>
  <c r="BL1418" i="6"/>
  <c r="BM1418" i="6" s="1"/>
  <c r="BL1419" i="6"/>
  <c r="BM1419" i="6" s="1"/>
  <c r="BL1420" i="6"/>
  <c r="BN1420" i="6" s="1"/>
  <c r="BM1420" i="6"/>
  <c r="BL1421" i="6"/>
  <c r="BL1422" i="6"/>
  <c r="BM1422" i="6"/>
  <c r="BN1422" i="6"/>
  <c r="BL1423" i="6"/>
  <c r="BM1423" i="6" s="1"/>
  <c r="BL1424" i="6"/>
  <c r="BM1424" i="6" s="1"/>
  <c r="BL1425" i="6"/>
  <c r="BL1426" i="6"/>
  <c r="BM1426" i="6"/>
  <c r="BN1426" i="6"/>
  <c r="BL1427" i="6"/>
  <c r="BM1427" i="6" s="1"/>
  <c r="BN1427" i="6"/>
  <c r="BL1428" i="6"/>
  <c r="BM1428" i="6"/>
  <c r="BN1428" i="6"/>
  <c r="BL1429" i="6"/>
  <c r="BL1430" i="6"/>
  <c r="BN1430" i="6" s="1"/>
  <c r="BM1430" i="6"/>
  <c r="BL1431" i="6"/>
  <c r="BN1431" i="6" s="1"/>
  <c r="BM1431" i="6"/>
  <c r="BL1432" i="6"/>
  <c r="BM1432" i="6" s="1"/>
  <c r="BN1432" i="6"/>
  <c r="BL1433" i="6"/>
  <c r="BL1434" i="6"/>
  <c r="BM1434" i="6" s="1"/>
  <c r="BL1435" i="6"/>
  <c r="BM1435" i="6" s="1"/>
  <c r="BN1435" i="6"/>
  <c r="BL1436" i="6"/>
  <c r="BN1436" i="6" s="1"/>
  <c r="BM1436" i="6"/>
  <c r="BL1437" i="6"/>
  <c r="BL1438" i="6"/>
  <c r="BN1438" i="6" s="1"/>
  <c r="BM1438" i="6"/>
  <c r="BL1439" i="6"/>
  <c r="BM1439" i="6" s="1"/>
  <c r="BL1440" i="6"/>
  <c r="BM1440" i="6"/>
  <c r="BN1440" i="6"/>
  <c r="BL1441" i="6"/>
  <c r="BL1442" i="6"/>
  <c r="BM1442" i="6"/>
  <c r="BN1442" i="6"/>
  <c r="BL1443" i="6"/>
  <c r="BM1443" i="6" s="1"/>
  <c r="BL1444" i="6"/>
  <c r="BN1444" i="6" s="1"/>
  <c r="BL1445" i="6"/>
  <c r="BL1446" i="6"/>
  <c r="BM1446" i="6"/>
  <c r="BN1446" i="6"/>
  <c r="BL1447" i="6"/>
  <c r="BM1447" i="6"/>
  <c r="BN1447" i="6"/>
  <c r="BL1448" i="6"/>
  <c r="BM1448" i="6" s="1"/>
  <c r="BL1449" i="6"/>
  <c r="BL1450" i="6"/>
  <c r="BM1450" i="6"/>
  <c r="BN1450" i="6"/>
  <c r="BL1451" i="6"/>
  <c r="BN1451" i="6" s="1"/>
  <c r="BM1451" i="6"/>
  <c r="BL1452" i="6"/>
  <c r="BM1452" i="6" s="1"/>
  <c r="BN1452" i="6"/>
  <c r="BL1453" i="6"/>
  <c r="BL1454" i="6"/>
  <c r="BN1454" i="6" s="1"/>
  <c r="BL1455" i="6"/>
  <c r="BM1455" i="6"/>
  <c r="BN1455" i="6"/>
  <c r="BL1456" i="6"/>
  <c r="BN1456" i="6" s="1"/>
  <c r="BM1456" i="6"/>
  <c r="BL1457" i="6"/>
  <c r="BL1458" i="6"/>
  <c r="BN1458" i="6" s="1"/>
  <c r="BM1458" i="6"/>
  <c r="BL1459" i="6"/>
  <c r="BM1459" i="6" s="1"/>
  <c r="BL1460" i="6"/>
  <c r="BM1460" i="6"/>
  <c r="BN1460" i="6"/>
  <c r="BL1461" i="6"/>
  <c r="BL1462" i="6"/>
  <c r="BM1462" i="6" s="1"/>
  <c r="BN1462" i="6"/>
  <c r="BL1463" i="6"/>
  <c r="BN1463" i="6" s="1"/>
  <c r="BM1463" i="6"/>
  <c r="BL1464" i="6"/>
  <c r="BM1464" i="6"/>
  <c r="BN1464" i="6"/>
  <c r="BL1465" i="6"/>
  <c r="BL1466" i="6"/>
  <c r="BM1466" i="6"/>
  <c r="BN1466" i="6"/>
  <c r="BL1467" i="6"/>
  <c r="BM1467" i="6"/>
  <c r="BN1467" i="6"/>
  <c r="BL1468" i="6"/>
  <c r="BN1468" i="6" s="1"/>
  <c r="BL1469" i="6"/>
  <c r="BL1470" i="6"/>
  <c r="BM1470" i="6" s="1"/>
  <c r="BL1471" i="6"/>
  <c r="BM1471" i="6"/>
  <c r="BN1471" i="6"/>
  <c r="BL1472" i="6"/>
  <c r="BM1472" i="6"/>
  <c r="BN1472" i="6"/>
  <c r="BL1473" i="6"/>
  <c r="BL1474" i="6"/>
  <c r="BM1474" i="6"/>
  <c r="BN1474" i="6"/>
  <c r="BL1475" i="6"/>
  <c r="BM1475" i="6"/>
  <c r="BN1475" i="6"/>
  <c r="BL1476" i="6"/>
  <c r="BN1476" i="6" s="1"/>
  <c r="BM1476" i="6"/>
  <c r="BL1477" i="6"/>
  <c r="BL1478" i="6"/>
  <c r="BN1478" i="6" s="1"/>
  <c r="BM1478" i="6"/>
  <c r="BL1479" i="6"/>
  <c r="BM1479" i="6"/>
  <c r="BN1479" i="6"/>
  <c r="BL1480" i="6"/>
  <c r="BM1480" i="6"/>
  <c r="BN1480" i="6"/>
  <c r="BL1481" i="6"/>
  <c r="BL1482" i="6"/>
  <c r="BM1482" i="6" s="1"/>
  <c r="BN1482" i="6"/>
  <c r="BL1483" i="6"/>
  <c r="BM1483" i="6" s="1"/>
  <c r="BN1483" i="6"/>
  <c r="BL1484" i="6"/>
  <c r="BM1484" i="6" s="1"/>
  <c r="BN1484" i="6"/>
  <c r="BL1485" i="6"/>
  <c r="BL1486" i="6"/>
  <c r="BM1486" i="6"/>
  <c r="BN1486" i="6"/>
  <c r="BL1487" i="6"/>
  <c r="BN1487" i="6" s="1"/>
  <c r="BM1487" i="6"/>
  <c r="BL1488" i="6"/>
  <c r="BM1488" i="6" s="1"/>
  <c r="BN1488" i="6"/>
  <c r="BL1489" i="6"/>
  <c r="BL1490" i="6"/>
  <c r="BM1490" i="6" s="1"/>
  <c r="BL1491" i="6"/>
  <c r="BM1491" i="6"/>
  <c r="BN1491" i="6"/>
  <c r="BL1492" i="6"/>
  <c r="BM1492" i="6" s="1"/>
  <c r="BL1493" i="6"/>
  <c r="BL1494" i="6"/>
  <c r="BM1494" i="6" s="1"/>
  <c r="BN1494" i="6"/>
  <c r="BL1495" i="6"/>
  <c r="BN1495" i="6" s="1"/>
  <c r="BM1495" i="6"/>
  <c r="BL1496" i="6"/>
  <c r="BM1496" i="6" s="1"/>
  <c r="BL1497" i="6"/>
  <c r="BL1498" i="6"/>
  <c r="BM1498" i="6"/>
  <c r="BN1498" i="6"/>
  <c r="BL1499" i="6"/>
  <c r="BM1499" i="6"/>
  <c r="BN1499" i="6"/>
  <c r="BL1500" i="6"/>
  <c r="BM1500" i="6" s="1"/>
  <c r="BL1501" i="6"/>
  <c r="BL1502" i="6"/>
  <c r="BM1502" i="6" s="1"/>
  <c r="BL1503" i="6"/>
  <c r="BM1503" i="6" s="1"/>
  <c r="BL1504" i="6"/>
  <c r="BM1504" i="6"/>
  <c r="BN1504" i="6"/>
  <c r="BL1505" i="6"/>
  <c r="BL1506" i="6"/>
  <c r="BM1506" i="6" s="1"/>
  <c r="BN1506" i="6"/>
  <c r="BL1507" i="6"/>
  <c r="BM1507" i="6" s="1"/>
  <c r="BN1507" i="6"/>
  <c r="BL1508" i="6"/>
  <c r="BM1508" i="6" s="1"/>
  <c r="BL1509" i="6"/>
  <c r="BL1510" i="6"/>
  <c r="BM1510" i="6"/>
  <c r="BN1510" i="6"/>
  <c r="BL1511" i="6"/>
  <c r="BM1511" i="6"/>
  <c r="BN1511" i="6"/>
  <c r="BL1512" i="6"/>
  <c r="BM1512" i="6" s="1"/>
  <c r="BL1513" i="6"/>
  <c r="BL1514" i="6"/>
  <c r="BM1514" i="6"/>
  <c r="BN1514" i="6"/>
  <c r="BL1515" i="6"/>
  <c r="BN1515" i="6" s="1"/>
  <c r="BM1515" i="6"/>
  <c r="BL1516" i="6"/>
  <c r="BM1516" i="6" s="1"/>
  <c r="BL1517" i="6"/>
  <c r="BL1518" i="6"/>
  <c r="BM1518" i="6" s="1"/>
  <c r="BL1519" i="6"/>
  <c r="BN1519" i="6" s="1"/>
  <c r="BL1520" i="6"/>
  <c r="BM1520" i="6" s="1"/>
  <c r="BN1520" i="6"/>
  <c r="BL1521" i="6"/>
  <c r="BL1522" i="6"/>
  <c r="BM1522" i="6" s="1"/>
  <c r="BN1522" i="6"/>
  <c r="BL1523" i="6"/>
  <c r="BN1523" i="6" s="1"/>
  <c r="BM1523" i="6"/>
  <c r="BL1524" i="6"/>
  <c r="BM1524" i="6" s="1"/>
  <c r="BL1525" i="6"/>
  <c r="BL1526" i="6"/>
  <c r="BM1526" i="6"/>
  <c r="BN1526" i="6"/>
  <c r="BL1527" i="6"/>
  <c r="BN1527" i="6" s="1"/>
  <c r="BM1527" i="6"/>
  <c r="BL1528" i="6"/>
  <c r="BM1528" i="6" s="1"/>
  <c r="BN1528" i="6"/>
  <c r="BL1529" i="6"/>
  <c r="BL1530" i="6"/>
  <c r="BM1530" i="6" s="1"/>
  <c r="BL1531" i="6"/>
  <c r="BM1531" i="6" s="1"/>
  <c r="BL1532" i="6"/>
  <c r="BM1532" i="6" s="1"/>
  <c r="BN1532" i="6"/>
  <c r="BL1533" i="6"/>
  <c r="BL1534" i="6"/>
  <c r="BM1534" i="6" s="1"/>
  <c r="BN1534" i="6"/>
  <c r="BL1535" i="6"/>
  <c r="BM1535" i="6"/>
  <c r="BN1535" i="6"/>
  <c r="BL1536" i="6"/>
  <c r="BM1536" i="6"/>
  <c r="BN1536" i="6"/>
  <c r="BL1537" i="6"/>
  <c r="BL1538" i="6"/>
  <c r="BM1538" i="6" s="1"/>
  <c r="BN1538" i="6"/>
  <c r="BL1539" i="6"/>
  <c r="BN1539" i="6" s="1"/>
  <c r="BM1539" i="6"/>
  <c r="BL1540" i="6"/>
  <c r="BM1540" i="6" s="1"/>
  <c r="BL1541" i="6"/>
  <c r="BL1542" i="6"/>
  <c r="BM1542" i="6"/>
  <c r="BN1542" i="6"/>
  <c r="BL1543" i="6"/>
  <c r="BN1543" i="6" s="1"/>
  <c r="BM1543" i="6"/>
  <c r="BL1544" i="6"/>
  <c r="BM1544" i="6" s="1"/>
  <c r="BN1544" i="6"/>
  <c r="BL1545" i="6"/>
  <c r="BL1546" i="6"/>
  <c r="BM1546" i="6" s="1"/>
  <c r="BL1547" i="6"/>
  <c r="BM1547" i="6" s="1"/>
  <c r="BN1547" i="6"/>
  <c r="BL1548" i="6"/>
  <c r="BM1548" i="6" s="1"/>
  <c r="BL1549" i="6"/>
  <c r="BL1550" i="6"/>
  <c r="BM1550" i="6" s="1"/>
  <c r="BN1550" i="6"/>
  <c r="BL1551" i="6"/>
  <c r="BN1551" i="6" s="1"/>
  <c r="BM1551" i="6"/>
  <c r="BL1552" i="6"/>
  <c r="BM1552" i="6"/>
  <c r="BN1552" i="6"/>
  <c r="BL1553" i="6"/>
  <c r="BL1554" i="6"/>
  <c r="BM1554" i="6"/>
  <c r="BN1554" i="6"/>
  <c r="BL1555" i="6"/>
  <c r="BM1555" i="6" s="1"/>
  <c r="BL1556" i="6"/>
  <c r="BM1556" i="6" s="1"/>
  <c r="BL1557" i="6"/>
  <c r="BL1558" i="6"/>
  <c r="BM1558" i="6"/>
  <c r="BN1558" i="6"/>
  <c r="BL1559" i="6"/>
  <c r="BM1559" i="6"/>
  <c r="BN1559" i="6"/>
  <c r="BL1560" i="6"/>
  <c r="BN1560" i="6" s="1"/>
  <c r="BM1560" i="6"/>
  <c r="BL1561" i="6"/>
  <c r="BL1562" i="6"/>
  <c r="BN1562" i="6" s="1"/>
  <c r="BM1562" i="6"/>
  <c r="BL1563" i="6"/>
  <c r="BM1563" i="6" s="1"/>
  <c r="BL1564" i="6"/>
  <c r="BM1564" i="6" s="1"/>
  <c r="BL1565" i="6"/>
  <c r="BL1566" i="6"/>
  <c r="BN1566" i="6" s="1"/>
  <c r="BM1566" i="6"/>
  <c r="BL1567" i="6"/>
  <c r="BN1567" i="6" s="1"/>
  <c r="BL1568" i="6"/>
  <c r="BM1568" i="6" s="1"/>
  <c r="BL1569" i="6"/>
  <c r="BL1570" i="6"/>
  <c r="BM1570" i="6" s="1"/>
  <c r="BN1570" i="6"/>
  <c r="BL1571" i="6"/>
  <c r="BM1571" i="6"/>
  <c r="BN1571" i="6"/>
  <c r="BL1572" i="6"/>
  <c r="BM1572" i="6" s="1"/>
  <c r="BL1573" i="6"/>
  <c r="BL1574" i="6"/>
  <c r="BN1574" i="6" s="1"/>
  <c r="BM1574" i="6"/>
  <c r="BL1575" i="6"/>
  <c r="BM1575" i="6" s="1"/>
  <c r="BL1576" i="6"/>
  <c r="BM1576" i="6" s="1"/>
  <c r="BN1576" i="6"/>
  <c r="BL1577" i="6"/>
  <c r="BL1578" i="6"/>
  <c r="BN1578" i="6" s="1"/>
  <c r="BM1578" i="6"/>
  <c r="BL1579" i="6"/>
  <c r="BM1579" i="6" s="1"/>
  <c r="BL1580" i="6"/>
  <c r="BM1580" i="6" s="1"/>
  <c r="BL1581" i="6"/>
  <c r="BL1582" i="6"/>
  <c r="BM1582" i="6" s="1"/>
  <c r="BN1582" i="6"/>
  <c r="BL1583" i="6"/>
  <c r="BM1583" i="6"/>
  <c r="BN1583" i="6"/>
  <c r="BL1584" i="6"/>
  <c r="BM1584" i="6"/>
  <c r="BN1584" i="6"/>
  <c r="BL1585" i="6"/>
  <c r="BL1586" i="6"/>
  <c r="BM1586" i="6"/>
  <c r="BN1586" i="6"/>
  <c r="BL1587" i="6"/>
  <c r="BM1587" i="6"/>
  <c r="BN1587" i="6"/>
  <c r="BL1588" i="6"/>
  <c r="BM1588" i="6" s="1"/>
  <c r="BL1589" i="6"/>
  <c r="BL1590" i="6"/>
  <c r="BM1590" i="6"/>
  <c r="BN1590" i="6"/>
  <c r="BL1591" i="6"/>
  <c r="BN1591" i="6" s="1"/>
  <c r="BL1592" i="6"/>
  <c r="BM1592" i="6" s="1"/>
  <c r="BL1593" i="6"/>
  <c r="BL1594" i="6"/>
  <c r="BM1594" i="6"/>
  <c r="BN1594" i="6"/>
  <c r="BL1595" i="6"/>
  <c r="BM1595" i="6" s="1"/>
  <c r="BN1595" i="6"/>
  <c r="BL1596" i="6"/>
  <c r="BM1596" i="6" s="1"/>
  <c r="BL1597" i="6"/>
  <c r="BL1598" i="6"/>
  <c r="BM1598" i="6"/>
  <c r="BN1598" i="6"/>
  <c r="BL1599" i="6"/>
  <c r="BM1599" i="6" s="1"/>
  <c r="BL1600" i="6"/>
  <c r="BM1600" i="6"/>
  <c r="BN1600" i="6"/>
  <c r="BL1601" i="6"/>
  <c r="BL1602" i="6"/>
  <c r="BM1602" i="6"/>
  <c r="BN1602" i="6"/>
  <c r="BL1603" i="6"/>
  <c r="BM1603" i="6" s="1"/>
  <c r="BL1604" i="6"/>
  <c r="BM1604" i="6" s="1"/>
  <c r="BL1605" i="6"/>
  <c r="BL1606" i="6"/>
  <c r="BM1606" i="6" s="1"/>
  <c r="BN1606" i="6"/>
  <c r="BL1607" i="6"/>
  <c r="BM1607" i="6" s="1"/>
  <c r="BN1607" i="6"/>
  <c r="BL1608" i="6"/>
  <c r="BN1608" i="6" s="1"/>
  <c r="BM1608" i="6"/>
  <c r="BL1609" i="6"/>
  <c r="BL1610" i="6"/>
  <c r="BM1610" i="6" s="1"/>
  <c r="BN1610" i="6"/>
  <c r="BL1611" i="6"/>
  <c r="BM1611" i="6"/>
  <c r="BN1611" i="6"/>
  <c r="BL1612" i="6"/>
  <c r="BM1612" i="6" s="1"/>
  <c r="BL1613" i="6"/>
  <c r="BL1614" i="6"/>
  <c r="BN1614" i="6" s="1"/>
  <c r="BM1614" i="6"/>
  <c r="BL1615" i="6"/>
  <c r="BN1615" i="6" s="1"/>
  <c r="BL1616" i="6"/>
  <c r="BM1616" i="6" s="1"/>
  <c r="BN1616" i="6"/>
  <c r="BL1617" i="6"/>
  <c r="BL1618" i="6"/>
  <c r="BN1618" i="6" s="1"/>
  <c r="BM1618" i="6"/>
  <c r="BL1619" i="6"/>
  <c r="BM1619" i="6" s="1"/>
  <c r="BN1619" i="6"/>
  <c r="BL1620" i="6"/>
  <c r="BM1620" i="6" s="1"/>
  <c r="BL1621" i="6"/>
  <c r="BL1622" i="6"/>
  <c r="BM1622" i="6" s="1"/>
  <c r="BN1622" i="6"/>
  <c r="BL1623" i="6"/>
  <c r="BM1623" i="6" s="1"/>
  <c r="BL1624" i="6"/>
  <c r="BN1624" i="6" s="1"/>
  <c r="BM1624" i="6"/>
  <c r="BL1625" i="6"/>
  <c r="BL1626" i="6"/>
  <c r="BN1626" i="6" s="1"/>
  <c r="BM1626" i="6"/>
  <c r="BL1627" i="6"/>
  <c r="BM1627" i="6" s="1"/>
  <c r="BL1628" i="6"/>
  <c r="BM1628" i="6" s="1"/>
  <c r="BN1628" i="6"/>
  <c r="BL1629" i="6"/>
  <c r="BL1630" i="6"/>
  <c r="BN1630" i="6" s="1"/>
  <c r="BM1630" i="6"/>
  <c r="BL1631" i="6"/>
  <c r="BM1631" i="6" s="1"/>
  <c r="BN1631" i="6"/>
  <c r="BL1632" i="6"/>
  <c r="BM1632" i="6"/>
  <c r="BN1632" i="6"/>
  <c r="BL1633" i="6"/>
  <c r="BL1634" i="6"/>
  <c r="BM1634" i="6" s="1"/>
  <c r="BN1634" i="6"/>
  <c r="BL1635" i="6"/>
  <c r="BM1635" i="6" s="1"/>
  <c r="BN1635" i="6"/>
  <c r="BL1636" i="6"/>
  <c r="BM1636" i="6" s="1"/>
  <c r="BL1637" i="6"/>
  <c r="BL1638" i="6"/>
  <c r="BM1638" i="6"/>
  <c r="BN1638" i="6"/>
  <c r="BL1639" i="6"/>
  <c r="BN1639" i="6" s="1"/>
  <c r="BM1639" i="6"/>
  <c r="BL1640" i="6"/>
  <c r="BM1640" i="6" s="1"/>
  <c r="BN1640" i="6"/>
  <c r="BL1641" i="6"/>
  <c r="BL1642" i="6"/>
  <c r="BM1642" i="6"/>
  <c r="BN1642" i="6"/>
  <c r="BL1643" i="6"/>
  <c r="BM1643" i="6" s="1"/>
  <c r="BL1644" i="6"/>
  <c r="BM1644" i="6" s="1"/>
  <c r="BL1645" i="6"/>
  <c r="BL1646" i="6"/>
  <c r="BM1646" i="6" s="1"/>
  <c r="BN1646" i="6"/>
  <c r="BL1647" i="6"/>
  <c r="BM1647" i="6" s="1"/>
  <c r="BL1648" i="6"/>
  <c r="BM1648" i="6"/>
  <c r="BN1648" i="6"/>
  <c r="BL1649" i="6"/>
  <c r="BL1650" i="6"/>
  <c r="BM1650" i="6"/>
  <c r="BN1650" i="6"/>
  <c r="BL1651" i="6"/>
  <c r="BM1651" i="6" s="1"/>
  <c r="BN1651" i="6"/>
  <c r="BL1652" i="6"/>
  <c r="BM1652" i="6"/>
  <c r="BN1652" i="6"/>
  <c r="BL1653" i="6"/>
  <c r="BL1654" i="6"/>
  <c r="BM1654" i="6" s="1"/>
  <c r="BN1654" i="6"/>
  <c r="BL1655" i="6"/>
  <c r="BM1655" i="6"/>
  <c r="BN1655" i="6"/>
  <c r="BL1656" i="6"/>
  <c r="BM1656" i="6"/>
  <c r="BN1656" i="6"/>
  <c r="BL1657" i="6"/>
  <c r="BL1658" i="6"/>
  <c r="BM1658" i="6" s="1"/>
  <c r="BN1658" i="6"/>
  <c r="BL1659" i="6"/>
  <c r="BN1659" i="6" s="1"/>
  <c r="BM1659" i="6"/>
  <c r="BL1660" i="6"/>
  <c r="BN1660" i="6" s="1"/>
  <c r="BL1661" i="6"/>
  <c r="BL1662" i="6"/>
  <c r="BM1662" i="6" s="1"/>
  <c r="BN1662" i="6"/>
  <c r="BL1663" i="6"/>
  <c r="BN1663" i="6" s="1"/>
  <c r="BL1664" i="6"/>
  <c r="BM1664" i="6" s="1"/>
  <c r="BL1665" i="6"/>
  <c r="BL1666" i="6"/>
  <c r="BM1666" i="6"/>
  <c r="BN1666" i="6"/>
  <c r="BL1667" i="6"/>
  <c r="BM1667" i="6"/>
  <c r="BN1667" i="6"/>
  <c r="BL1668" i="6"/>
  <c r="BM1668" i="6" s="1"/>
  <c r="BL1669" i="6"/>
  <c r="BL1670" i="6"/>
  <c r="BM1670" i="6" s="1"/>
  <c r="BL1671" i="6"/>
  <c r="BM1671" i="6" s="1"/>
  <c r="BL1672" i="6"/>
  <c r="BN1672" i="6" s="1"/>
  <c r="BM1672" i="6"/>
  <c r="BL1673" i="6"/>
  <c r="BL1674" i="6"/>
  <c r="BM1674" i="6" s="1"/>
  <c r="BL1675" i="6"/>
  <c r="BM1675" i="6" s="1"/>
  <c r="BL1676" i="6"/>
  <c r="BM1676" i="6" s="1"/>
  <c r="BN1676" i="6"/>
  <c r="BL1677" i="6"/>
  <c r="BL1678" i="6"/>
  <c r="BM1678" i="6" s="1"/>
  <c r="BL1679" i="6"/>
  <c r="BN1679" i="6" s="1"/>
  <c r="BM1679" i="6"/>
  <c r="BL1680" i="6"/>
  <c r="BM1680" i="6" s="1"/>
  <c r="BL1681" i="6"/>
  <c r="BL1682" i="6"/>
  <c r="BM1682" i="6"/>
  <c r="BN1682" i="6"/>
  <c r="BL1683" i="6"/>
  <c r="BM1683" i="6"/>
  <c r="BN1683" i="6"/>
  <c r="BL1684" i="6"/>
  <c r="BM1684" i="6" s="1"/>
  <c r="BL1685" i="6"/>
  <c r="BL1686" i="6"/>
  <c r="BM1686" i="6" s="1"/>
  <c r="BL1687" i="6"/>
  <c r="BN1687" i="6" s="1"/>
  <c r="BM1687" i="6"/>
  <c r="BL1688" i="6"/>
  <c r="BM1688" i="6" s="1"/>
  <c r="BN1688" i="6"/>
  <c r="BL1689" i="6"/>
  <c r="BL1690" i="6"/>
  <c r="BM1690" i="6"/>
  <c r="BN1690" i="6"/>
  <c r="BL1691" i="6"/>
  <c r="BM1691" i="6" s="1"/>
  <c r="BL1692" i="6"/>
  <c r="BM1692" i="6" s="1"/>
  <c r="BL1693" i="6"/>
  <c r="BL1694" i="6"/>
  <c r="BM1694" i="6" s="1"/>
  <c r="BL1695" i="6"/>
  <c r="BM1695" i="6" s="1"/>
  <c r="BL1696" i="6"/>
  <c r="BN1696" i="6" s="1"/>
  <c r="BM1696" i="6"/>
  <c r="BL1697" i="6"/>
  <c r="BL1698" i="6"/>
  <c r="BM1698" i="6" s="1"/>
  <c r="BN1698" i="6"/>
  <c r="BL1699" i="6"/>
  <c r="BM1699" i="6" s="1"/>
  <c r="BN1699" i="6"/>
  <c r="BL1700" i="6"/>
  <c r="BM1700" i="6" s="1"/>
  <c r="BL1701" i="6"/>
  <c r="BL1702" i="6"/>
  <c r="BM1702" i="6" s="1"/>
  <c r="BL1703" i="6"/>
  <c r="BN1703" i="6" s="1"/>
  <c r="BM1703" i="6"/>
  <c r="BL1704" i="6"/>
  <c r="BM1704" i="6" s="1"/>
  <c r="BN1704" i="6"/>
  <c r="BL1705" i="6"/>
  <c r="BL1706" i="6"/>
  <c r="BM1706" i="6" s="1"/>
  <c r="BL1707" i="6"/>
  <c r="BM1707" i="6" s="1"/>
  <c r="BN1707" i="6"/>
  <c r="BL1708" i="6"/>
  <c r="BN1708" i="6" s="1"/>
  <c r="BL1709" i="6"/>
  <c r="BL1710" i="6"/>
  <c r="BM1710" i="6" s="1"/>
  <c r="BN1710" i="6"/>
  <c r="BL1711" i="6"/>
  <c r="BN1711" i="6" s="1"/>
  <c r="BM1711" i="6"/>
  <c r="BL1712" i="6"/>
  <c r="BM1712" i="6" s="1"/>
  <c r="BL1713" i="6"/>
  <c r="BL1714" i="6"/>
  <c r="BM1714" i="6"/>
  <c r="BN1714" i="6"/>
  <c r="BL1715" i="6"/>
  <c r="BM1715" i="6"/>
  <c r="BN1715" i="6"/>
  <c r="BL1716" i="6"/>
  <c r="BM1716" i="6" s="1"/>
  <c r="BL1717" i="6"/>
  <c r="BL1718" i="6"/>
  <c r="BN1718" i="6" s="1"/>
  <c r="BL1719" i="6"/>
  <c r="BM1719" i="6" s="1"/>
  <c r="BL1720" i="6"/>
  <c r="BM1720" i="6" s="1"/>
  <c r="BN1720" i="6"/>
  <c r="BL1721" i="6"/>
  <c r="BL1722" i="6"/>
  <c r="BM1722" i="6" s="1"/>
  <c r="BN1722" i="6"/>
  <c r="BL1723" i="6"/>
  <c r="BM1723" i="6" s="1"/>
  <c r="BN1723" i="6"/>
  <c r="BL1724" i="6"/>
  <c r="BM1724" i="6" s="1"/>
  <c r="BN1724" i="6"/>
  <c r="BL1725" i="6"/>
  <c r="BL1726" i="6"/>
  <c r="BM1726" i="6" s="1"/>
  <c r="BL1727" i="6"/>
  <c r="BM1727" i="6" s="1"/>
  <c r="BN1727" i="6"/>
  <c r="BL1728" i="6"/>
  <c r="BM1728" i="6" s="1"/>
  <c r="BN1728" i="6"/>
  <c r="BL1729" i="6"/>
  <c r="BL1730" i="6"/>
  <c r="BM1730" i="6" s="1"/>
  <c r="BL1731" i="6"/>
  <c r="BM1731" i="6" s="1"/>
  <c r="BN1731" i="6"/>
  <c r="BL1732" i="6"/>
  <c r="BN1732" i="6" s="1"/>
  <c r="BM1732" i="6"/>
  <c r="BL1733" i="6"/>
  <c r="BL1734" i="6"/>
  <c r="BM1734" i="6" s="1"/>
  <c r="BN1734" i="6"/>
  <c r="BL1735" i="6"/>
  <c r="BN1735" i="6" s="1"/>
  <c r="BM1735" i="6"/>
  <c r="BL1736" i="6"/>
  <c r="BM1736" i="6" s="1"/>
  <c r="BN1736" i="6"/>
  <c r="BL1737" i="6"/>
  <c r="BL1738" i="6"/>
  <c r="BM1738" i="6"/>
  <c r="BN1738" i="6"/>
  <c r="BL1739" i="6"/>
  <c r="BN1739" i="6" s="1"/>
  <c r="BM1739" i="6"/>
  <c r="BL1740" i="6"/>
  <c r="BM1740" i="6" s="1"/>
  <c r="BL1741" i="6"/>
  <c r="BL1742" i="6"/>
  <c r="BN1742" i="6" s="1"/>
  <c r="BL1743" i="6"/>
  <c r="BN1743" i="6" s="1"/>
  <c r="BL1744" i="6"/>
  <c r="BM1744" i="6"/>
  <c r="BN1744" i="6"/>
  <c r="BL1745" i="6"/>
  <c r="BL1746" i="6"/>
  <c r="BM1746" i="6" s="1"/>
  <c r="BL1747" i="6"/>
  <c r="BM1747" i="6" s="1"/>
  <c r="BN1747" i="6"/>
  <c r="BL1748" i="6"/>
  <c r="BM1748" i="6" s="1"/>
  <c r="BL1749" i="6"/>
  <c r="BL1750" i="6"/>
  <c r="BM1750" i="6" s="1"/>
  <c r="BL1751" i="6"/>
  <c r="BM1751" i="6"/>
  <c r="BN1751" i="6"/>
  <c r="BL1752" i="6"/>
  <c r="BN1752" i="6" s="1"/>
  <c r="BM1752" i="6"/>
  <c r="BL1753" i="6"/>
  <c r="BM1753" i="6" s="1"/>
  <c r="BN1753" i="6"/>
  <c r="BL1754" i="6"/>
  <c r="BN1754" i="6" s="1"/>
  <c r="BL1755" i="6"/>
  <c r="BM1755" i="6" s="1"/>
  <c r="BL1756" i="6"/>
  <c r="BM1756" i="6" s="1"/>
  <c r="BN1756" i="6"/>
  <c r="BL1757" i="6"/>
  <c r="BM1757" i="6" s="1"/>
  <c r="BL1758" i="6"/>
  <c r="BN1758" i="6" s="1"/>
  <c r="BM1758" i="6"/>
  <c r="BL1759" i="6"/>
  <c r="BM1759" i="6"/>
  <c r="BN1759" i="6"/>
  <c r="BL1760" i="6"/>
  <c r="BN1760" i="6" s="1"/>
  <c r="BM1760" i="6"/>
  <c r="BL1761" i="6"/>
  <c r="BM1761" i="6" s="1"/>
  <c r="BL1762" i="6"/>
  <c r="BM1762" i="6"/>
  <c r="BN1762" i="6"/>
  <c r="BL1763" i="6"/>
  <c r="BM1763" i="6" s="1"/>
  <c r="BL1764" i="6"/>
  <c r="BM1764" i="6"/>
  <c r="BN1764" i="6"/>
  <c r="BL1765" i="6"/>
  <c r="BM1765" i="6" s="1"/>
  <c r="BL1766" i="6"/>
  <c r="BM1766" i="6" s="1"/>
  <c r="BL1767" i="6"/>
  <c r="BN1767" i="6" s="1"/>
  <c r="BM1767" i="6"/>
  <c r="BL1768" i="6"/>
  <c r="BM1768" i="6" s="1"/>
  <c r="BN1768" i="6"/>
  <c r="BL1769" i="6"/>
  <c r="BM1769" i="6" s="1"/>
  <c r="BL1770" i="6"/>
  <c r="BM1770" i="6"/>
  <c r="BN1770" i="6"/>
  <c r="BL1771" i="6"/>
  <c r="BM1771" i="6" s="1"/>
  <c r="BL1772" i="6"/>
  <c r="BM1772" i="6" s="1"/>
  <c r="BN1772" i="6"/>
  <c r="BL1773" i="6"/>
  <c r="BM1773" i="6" s="1"/>
  <c r="BN1773" i="6"/>
  <c r="BL1774" i="6"/>
  <c r="BM1774" i="6" s="1"/>
  <c r="BN1774" i="6"/>
  <c r="BL1775" i="6"/>
  <c r="BN1775" i="6" s="1"/>
  <c r="BM1775" i="6"/>
  <c r="BL1776" i="6"/>
  <c r="BM1776" i="6" s="1"/>
  <c r="BL1777" i="6"/>
  <c r="BM1777" i="6" s="1"/>
  <c r="BL1778" i="6"/>
  <c r="BM1778" i="6" s="1"/>
  <c r="BN1778" i="6"/>
  <c r="BL1779" i="6"/>
  <c r="BN1779" i="6" s="1"/>
  <c r="BM1779" i="6"/>
  <c r="BL1780" i="6"/>
  <c r="BN1780" i="6" s="1"/>
  <c r="BM1780" i="6"/>
  <c r="BL1781" i="6"/>
  <c r="BM1781" i="6" s="1"/>
  <c r="BL1782" i="6"/>
  <c r="BN1782" i="6" s="1"/>
  <c r="BM1782" i="6"/>
  <c r="BL1783" i="6"/>
  <c r="BM1783" i="6" s="1"/>
  <c r="BN1783" i="6"/>
  <c r="BL1784" i="6"/>
  <c r="BM1784" i="6"/>
  <c r="BN1784" i="6"/>
  <c r="BL1785" i="6"/>
  <c r="BM1785" i="6" s="1"/>
  <c r="BN1785" i="6"/>
  <c r="BL1786" i="6"/>
  <c r="BN1786" i="6" s="1"/>
  <c r="BM1786" i="6"/>
  <c r="BL1787" i="6"/>
  <c r="BM1787" i="6" s="1"/>
  <c r="BL1788" i="6"/>
  <c r="BM1788" i="6"/>
  <c r="BN1788" i="6"/>
  <c r="BL1789" i="6"/>
  <c r="BM1789" i="6" s="1"/>
  <c r="BL1790" i="6"/>
  <c r="BM1790" i="6" s="1"/>
  <c r="BN1790" i="6"/>
  <c r="BL1791" i="6"/>
  <c r="BM1791" i="6" s="1"/>
  <c r="BN1791" i="6"/>
  <c r="BL1792" i="6"/>
  <c r="BM1792" i="6"/>
  <c r="BN1792" i="6"/>
  <c r="AN6" i="7" l="1"/>
  <c r="AN8" i="7"/>
  <c r="AN10" i="7"/>
  <c r="BB12" i="7"/>
  <c r="C6" i="7"/>
  <c r="C7" i="7" s="1"/>
  <c r="BN1664" i="6"/>
  <c r="BN1579" i="6"/>
  <c r="BM1567" i="6"/>
  <c r="BN1556" i="6"/>
  <c r="BN1279" i="6"/>
  <c r="BM1279" i="6"/>
  <c r="BM1272" i="6"/>
  <c r="BN1252" i="6"/>
  <c r="BM1243" i="6"/>
  <c r="BM1226" i="6"/>
  <c r="BN1226" i="6"/>
  <c r="BM1244" i="6"/>
  <c r="BN1244" i="6"/>
  <c r="BM1284" i="6"/>
  <c r="BN1284" i="6"/>
  <c r="BN1205" i="6"/>
  <c r="BM1205" i="6"/>
  <c r="BM1182" i="6"/>
  <c r="BN1182" i="6"/>
  <c r="BM1160" i="6"/>
  <c r="BN1160" i="6"/>
  <c r="BN1746" i="6"/>
  <c r="BM1708" i="6"/>
  <c r="BM1663" i="6"/>
  <c r="BN1555" i="6"/>
  <c r="BN1411" i="6"/>
  <c r="BM1406" i="6"/>
  <c r="BN1339" i="6"/>
  <c r="BM1334" i="6"/>
  <c r="BN1318" i="6"/>
  <c r="BN1271" i="6"/>
  <c r="BM1271" i="6"/>
  <c r="BN1242" i="6"/>
  <c r="BM1242" i="6"/>
  <c r="BM1270" i="6"/>
  <c r="BN1270" i="6"/>
  <c r="BN1250" i="6"/>
  <c r="BM1250" i="6"/>
  <c r="BN1223" i="6"/>
  <c r="BM1223" i="6"/>
  <c r="BM1291" i="6"/>
  <c r="BN1291" i="6"/>
  <c r="BN1240" i="6"/>
  <c r="BM1240" i="6"/>
  <c r="BN1675" i="6"/>
  <c r="BN1531" i="6"/>
  <c r="BN1195" i="6"/>
  <c r="BM1195" i="6"/>
  <c r="BN1470" i="6"/>
  <c r="BN1424" i="6"/>
  <c r="BN1419" i="6"/>
  <c r="BN1399" i="6"/>
  <c r="BN1394" i="6"/>
  <c r="BM1276" i="6"/>
  <c r="BM1255" i="6"/>
  <c r="BN1230" i="6"/>
  <c r="BM1184" i="6"/>
  <c r="BN1184" i="6"/>
  <c r="BN1787" i="6"/>
  <c r="BN1777" i="6"/>
  <c r="BN1761" i="6"/>
  <c r="BN1712" i="6"/>
  <c r="BN1706" i="6"/>
  <c r="BN1700" i="6"/>
  <c r="BN1680" i="6"/>
  <c r="BN1674" i="6"/>
  <c r="BN1563" i="6"/>
  <c r="BN1530" i="6"/>
  <c r="BM1519" i="6"/>
  <c r="BN1508" i="6"/>
  <c r="BN1502" i="6"/>
  <c r="BN1496" i="6"/>
  <c r="BN1490" i="6"/>
  <c r="BM1444" i="6"/>
  <c r="BN1439" i="6"/>
  <c r="BN1434" i="6"/>
  <c r="BN1414" i="6"/>
  <c r="BM1294" i="6"/>
  <c r="BN1294" i="6"/>
  <c r="BM1261" i="6"/>
  <c r="BN1261" i="6"/>
  <c r="BN1766" i="6"/>
  <c r="BN1755" i="6"/>
  <c r="BM1743" i="6"/>
  <c r="BM1718" i="6"/>
  <c r="BN1686" i="6"/>
  <c r="BM1660" i="6"/>
  <c r="BN1627" i="6"/>
  <c r="BM1615" i="6"/>
  <c r="BN1604" i="6"/>
  <c r="BN1592" i="6"/>
  <c r="BN1459" i="6"/>
  <c r="BM1454" i="6"/>
  <c r="BN1363" i="6"/>
  <c r="BM1358" i="6"/>
  <c r="BN1342" i="6"/>
  <c r="BN1730" i="6"/>
  <c r="BN1643" i="6"/>
  <c r="BN1546" i="6"/>
  <c r="BN1518" i="6"/>
  <c r="BN1512" i="6"/>
  <c r="BN1448" i="6"/>
  <c r="BN1443" i="6"/>
  <c r="BN1423" i="6"/>
  <c r="BN1418" i="6"/>
  <c r="BN1398" i="6"/>
  <c r="BN1298" i="6"/>
  <c r="BN1292" i="6"/>
  <c r="BN1771" i="6"/>
  <c r="BN1691" i="6"/>
  <c r="BN1765" i="6"/>
  <c r="BM1754" i="6"/>
  <c r="BN1748" i="6"/>
  <c r="BM1742" i="6"/>
  <c r="BN1603" i="6"/>
  <c r="BM1591" i="6"/>
  <c r="BN1580" i="6"/>
  <c r="BN1568" i="6"/>
  <c r="BM1468" i="6"/>
  <c r="BM1372" i="6"/>
  <c r="BM1286" i="6"/>
  <c r="BM1245" i="6"/>
  <c r="BN1245" i="6"/>
  <c r="BN1235" i="6"/>
  <c r="BM1235" i="6"/>
  <c r="BM1228" i="6"/>
  <c r="BN1228" i="6"/>
  <c r="BM1213" i="6"/>
  <c r="BN1213" i="6"/>
  <c r="BM1170" i="6"/>
  <c r="BN1170" i="6"/>
  <c r="BN1148" i="6"/>
  <c r="BM1112" i="6"/>
  <c r="BN1104" i="6"/>
  <c r="BN1068" i="6"/>
  <c r="BM1053" i="6"/>
  <c r="BN1036" i="6"/>
  <c r="BN987" i="6"/>
  <c r="BN965" i="6"/>
  <c r="BN952" i="6"/>
  <c r="BN939" i="6"/>
  <c r="BN917" i="6"/>
  <c r="BN873" i="6"/>
  <c r="BN868" i="6"/>
  <c r="BM812" i="6"/>
  <c r="BM780" i="6"/>
  <c r="BM772" i="6"/>
  <c r="BM757" i="6"/>
  <c r="BM740" i="6"/>
  <c r="BM720" i="6"/>
  <c r="BM616" i="6"/>
  <c r="BM439" i="6"/>
  <c r="BM330" i="6"/>
  <c r="BM300" i="6"/>
  <c r="BM301" i="6"/>
  <c r="BN1125" i="6"/>
  <c r="BN978" i="6"/>
  <c r="BN930" i="6"/>
  <c r="BM878" i="6"/>
  <c r="BN853" i="6"/>
  <c r="BN848" i="6"/>
  <c r="BM748" i="6"/>
  <c r="BM701" i="6"/>
  <c r="BM702" i="6"/>
  <c r="BM656" i="6"/>
  <c r="BM646" i="6"/>
  <c r="BM647" i="6"/>
  <c r="BM375" i="6"/>
  <c r="BM729" i="6"/>
  <c r="BM730" i="6"/>
  <c r="BN1124" i="6"/>
  <c r="BN1088" i="6"/>
  <c r="BN977" i="6"/>
  <c r="BN964" i="6"/>
  <c r="BN951" i="6"/>
  <c r="BN929" i="6"/>
  <c r="BN916" i="6"/>
  <c r="BN903" i="6"/>
  <c r="BN877" i="6"/>
  <c r="BN872" i="6"/>
  <c r="BN847" i="6"/>
  <c r="BN841" i="6"/>
  <c r="BM825" i="6"/>
  <c r="BM801" i="6"/>
  <c r="BM770" i="6"/>
  <c r="BM708" i="6"/>
  <c r="BN1158" i="6"/>
  <c r="BN1109" i="6"/>
  <c r="BN990" i="6"/>
  <c r="BN942" i="6"/>
  <c r="BM809" i="6"/>
  <c r="BM737" i="6"/>
  <c r="BM662" i="6"/>
  <c r="BM633" i="6"/>
  <c r="BM510" i="6"/>
  <c r="BM446" i="6"/>
  <c r="BM340" i="6"/>
  <c r="BM298" i="6"/>
  <c r="BN862" i="6"/>
  <c r="BM862" i="6"/>
  <c r="BN950" i="6"/>
  <c r="BM346" i="6"/>
  <c r="BM345" i="6"/>
  <c r="BM229" i="6"/>
  <c r="BM228" i="6"/>
  <c r="BN1192" i="6"/>
  <c r="BN1168" i="6"/>
  <c r="BN1100" i="6"/>
  <c r="BN1056" i="6"/>
  <c r="BN1049" i="6"/>
  <c r="BN1044" i="6"/>
  <c r="BN1009" i="6"/>
  <c r="BN1004" i="6"/>
  <c r="BN993" i="6"/>
  <c r="BN980" i="6"/>
  <c r="BN967" i="6"/>
  <c r="BN932" i="6"/>
  <c r="BN919" i="6"/>
  <c r="BN830" i="6"/>
  <c r="BM830" i="6"/>
  <c r="BM725" i="6"/>
  <c r="BN725" i="6"/>
  <c r="BM641" i="6"/>
  <c r="BM610" i="6"/>
  <c r="BM558" i="6"/>
  <c r="BM403" i="6"/>
  <c r="BM1197" i="6"/>
  <c r="BM1085" i="6"/>
  <c r="BN998" i="6"/>
  <c r="BN958" i="6"/>
  <c r="BN910" i="6"/>
  <c r="BN870" i="6"/>
  <c r="BM870" i="6"/>
  <c r="BM850" i="6"/>
  <c r="BM829" i="6"/>
  <c r="BM752" i="6"/>
  <c r="BM734" i="6"/>
  <c r="BM599" i="6"/>
  <c r="BM379" i="6"/>
  <c r="BM380" i="6"/>
  <c r="BM805" i="6"/>
  <c r="BM766" i="6"/>
  <c r="BM724" i="6"/>
  <c r="BN1241" i="6"/>
  <c r="BN1234" i="6"/>
  <c r="BN1222" i="6"/>
  <c r="BN1212" i="6"/>
  <c r="BN1196" i="6"/>
  <c r="BN1120" i="6"/>
  <c r="BN1084" i="6"/>
  <c r="BN1048" i="6"/>
  <c r="BN1025" i="6"/>
  <c r="BN1008" i="6"/>
  <c r="BN997" i="6"/>
  <c r="BN992" i="6"/>
  <c r="BN979" i="6"/>
  <c r="BN957" i="6"/>
  <c r="BN944" i="6"/>
  <c r="BN931" i="6"/>
  <c r="BN909" i="6"/>
  <c r="BN895" i="6"/>
  <c r="BN833" i="6"/>
  <c r="BM750" i="6"/>
  <c r="BM668" i="6"/>
  <c r="BM667" i="6"/>
  <c r="BM474" i="6"/>
  <c r="BM475" i="6"/>
  <c r="BM451" i="6"/>
  <c r="BM452" i="6"/>
  <c r="BM319" i="6"/>
  <c r="BM1207" i="6"/>
  <c r="BN1190" i="6"/>
  <c r="BN1166" i="6"/>
  <c r="BN1141" i="6"/>
  <c r="BN1061" i="6"/>
  <c r="BN1042" i="6"/>
  <c r="BN1002" i="6"/>
  <c r="BN970" i="6"/>
  <c r="BN922" i="6"/>
  <c r="BM879" i="6"/>
  <c r="BM854" i="6"/>
  <c r="BM838" i="6"/>
  <c r="BM781" i="6"/>
  <c r="BM711" i="6"/>
  <c r="BM596" i="6"/>
  <c r="BM576" i="6"/>
  <c r="BM535" i="6"/>
  <c r="BM282" i="6"/>
  <c r="BM261" i="6"/>
  <c r="BM172" i="6"/>
  <c r="BM162" i="6"/>
  <c r="H117" i="6"/>
  <c r="H37" i="6" s="1"/>
  <c r="I112" i="6"/>
  <c r="BM110" i="6"/>
  <c r="M108" i="6"/>
  <c r="S107" i="6"/>
  <c r="C107" i="6"/>
  <c r="V105" i="6"/>
  <c r="H105" i="6"/>
  <c r="W101" i="6"/>
  <c r="E101" i="6"/>
  <c r="E100" i="6"/>
  <c r="BM97" i="6"/>
  <c r="U34" i="6"/>
  <c r="R33" i="6"/>
  <c r="R27" i="6"/>
  <c r="G9" i="6"/>
  <c r="Y87" i="6"/>
  <c r="C87" i="6"/>
  <c r="BM145" i="6"/>
  <c r="BM125" i="6"/>
  <c r="I108" i="6"/>
  <c r="Q107" i="6"/>
  <c r="F105" i="6"/>
  <c r="T101" i="6"/>
  <c r="BM709" i="6"/>
  <c r="BM634" i="6"/>
  <c r="BM527" i="6"/>
  <c r="BM171" i="6"/>
  <c r="BM140" i="6"/>
  <c r="BM135" i="6"/>
  <c r="X118" i="6"/>
  <c r="K118" i="6"/>
  <c r="K38" i="6" s="1"/>
  <c r="Y117" i="6"/>
  <c r="BN113" i="6"/>
  <c r="L111" i="6"/>
  <c r="V110" i="6"/>
  <c r="F108" i="6"/>
  <c r="P107" i="6"/>
  <c r="G106" i="6"/>
  <c r="S105" i="6"/>
  <c r="E105" i="6"/>
  <c r="R104" i="6"/>
  <c r="S101" i="6"/>
  <c r="Q98" i="6"/>
  <c r="W97" i="6"/>
  <c r="D94" i="6"/>
  <c r="G92" i="6"/>
  <c r="I90" i="6"/>
  <c r="U87" i="6"/>
  <c r="BM71" i="6"/>
  <c r="BM675" i="6"/>
  <c r="BM659" i="6"/>
  <c r="BM651" i="6"/>
  <c r="BM507" i="6"/>
  <c r="BM399" i="6"/>
  <c r="BM371" i="6"/>
  <c r="BM343" i="6"/>
  <c r="BM292" i="6"/>
  <c r="BM270" i="6"/>
  <c r="BM237" i="6"/>
  <c r="BM216" i="6"/>
  <c r="X119" i="6"/>
  <c r="W118" i="6"/>
  <c r="J118" i="6"/>
  <c r="J38" i="6" s="1"/>
  <c r="X117" i="6"/>
  <c r="K111" i="6"/>
  <c r="E110" i="6"/>
  <c r="D108" i="6"/>
  <c r="O107" i="6"/>
  <c r="F106" i="6"/>
  <c r="R105" i="6"/>
  <c r="D105" i="6"/>
  <c r="N104" i="6"/>
  <c r="Q101" i="6"/>
  <c r="Y100" i="6"/>
  <c r="N98" i="6"/>
  <c r="U97" i="6"/>
  <c r="U96" i="6"/>
  <c r="V95" i="6"/>
  <c r="C94" i="6"/>
  <c r="F92" i="6"/>
  <c r="T87" i="6"/>
  <c r="BM470" i="6"/>
  <c r="BM460" i="6"/>
  <c r="BM398" i="6"/>
  <c r="BM197" i="6"/>
  <c r="S119" i="6"/>
  <c r="S39" i="6" s="1"/>
  <c r="V118" i="6"/>
  <c r="I118" i="6"/>
  <c r="W117" i="6"/>
  <c r="T116" i="6"/>
  <c r="Y111" i="6"/>
  <c r="J111" i="6"/>
  <c r="C108" i="6"/>
  <c r="N107" i="6"/>
  <c r="Q105" i="6"/>
  <c r="C105" i="6"/>
  <c r="L104" i="6"/>
  <c r="M101" i="6"/>
  <c r="X100" i="6"/>
  <c r="M98" i="6"/>
  <c r="Q97" i="6"/>
  <c r="T96" i="6"/>
  <c r="BM88" i="6"/>
  <c r="S87" i="6"/>
  <c r="BM79" i="6"/>
  <c r="BM60" i="6"/>
  <c r="M107" i="6"/>
  <c r="L101" i="6"/>
  <c r="W100" i="6"/>
  <c r="R120" i="6"/>
  <c r="O119" i="6"/>
  <c r="T118" i="6"/>
  <c r="G118" i="6"/>
  <c r="U117" i="6"/>
  <c r="S112" i="6"/>
  <c r="W111" i="6"/>
  <c r="H111" i="6"/>
  <c r="X108" i="6"/>
  <c r="K107" i="6"/>
  <c r="O105" i="6"/>
  <c r="H104" i="6"/>
  <c r="K101" i="6"/>
  <c r="R100" i="6"/>
  <c r="K98" i="6"/>
  <c r="K97" i="6"/>
  <c r="R96" i="6"/>
  <c r="O87" i="6"/>
  <c r="G86" i="6"/>
  <c r="BM722" i="6"/>
  <c r="BM700" i="6"/>
  <c r="BM689" i="6"/>
  <c r="BM666" i="6"/>
  <c r="BM632" i="6"/>
  <c r="BM459" i="6"/>
  <c r="BM387" i="6"/>
  <c r="BM336" i="6"/>
  <c r="BM133" i="6"/>
  <c r="BM129" i="6"/>
  <c r="P120" i="6"/>
  <c r="L119" i="6"/>
  <c r="S118" i="6"/>
  <c r="F118" i="6"/>
  <c r="M117" i="6"/>
  <c r="BM116" i="6"/>
  <c r="Q112" i="6"/>
  <c r="V111" i="6"/>
  <c r="G111" i="6"/>
  <c r="T109" i="6"/>
  <c r="V108" i="6"/>
  <c r="G107" i="6"/>
  <c r="S106" i="6"/>
  <c r="N105" i="6"/>
  <c r="G104" i="6"/>
  <c r="BM101" i="6"/>
  <c r="J101" i="6"/>
  <c r="K100" i="6"/>
  <c r="J98" i="6"/>
  <c r="J97" i="6"/>
  <c r="P96" i="6"/>
  <c r="N95" i="6"/>
  <c r="V94" i="6"/>
  <c r="Y93" i="6"/>
  <c r="V91" i="6"/>
  <c r="U90" i="6"/>
  <c r="W88" i="6"/>
  <c r="D88" i="6"/>
  <c r="N87" i="6"/>
  <c r="BM74" i="6"/>
  <c r="BM721" i="6"/>
  <c r="BM713" i="6"/>
  <c r="BM325" i="6"/>
  <c r="BM283" i="6"/>
  <c r="BM210" i="6"/>
  <c r="BM168" i="6"/>
  <c r="O120" i="6"/>
  <c r="K119" i="6"/>
  <c r="R118" i="6"/>
  <c r="E118" i="6"/>
  <c r="K117" i="6"/>
  <c r="BM114" i="6"/>
  <c r="O112" i="6"/>
  <c r="U111" i="6"/>
  <c r="F111" i="6"/>
  <c r="P109" i="6"/>
  <c r="S108" i="6"/>
  <c r="F107" i="6"/>
  <c r="R106" i="6"/>
  <c r="M105" i="6"/>
  <c r="X104" i="6"/>
  <c r="F104" i="6"/>
  <c r="I101" i="6"/>
  <c r="J100" i="6"/>
  <c r="H98" i="6"/>
  <c r="I97" i="6"/>
  <c r="D96" i="6"/>
  <c r="M95" i="6"/>
  <c r="U94" i="6"/>
  <c r="R91" i="6"/>
  <c r="M87" i="6"/>
  <c r="BM86" i="6"/>
  <c r="BM62" i="6"/>
  <c r="BM705" i="6"/>
  <c r="BM697" i="6"/>
  <c r="BM687" i="6"/>
  <c r="BM531" i="6"/>
  <c r="BM422" i="6"/>
  <c r="BM367" i="6"/>
  <c r="BM309" i="6"/>
  <c r="BM288" i="6"/>
  <c r="BM274" i="6"/>
  <c r="BM174" i="6"/>
  <c r="BM127" i="6"/>
  <c r="BM122" i="6"/>
  <c r="J120" i="6"/>
  <c r="J119" i="6"/>
  <c r="Q118" i="6"/>
  <c r="D118" i="6"/>
  <c r="J117" i="6"/>
  <c r="K112" i="6"/>
  <c r="T111" i="6"/>
  <c r="C111" i="6"/>
  <c r="O109" i="6"/>
  <c r="R108" i="6"/>
  <c r="X107" i="6"/>
  <c r="E107" i="6"/>
  <c r="Y105" i="6"/>
  <c r="J105" i="6"/>
  <c r="W104" i="6"/>
  <c r="Y101" i="6"/>
  <c r="H101" i="6"/>
  <c r="I100" i="6"/>
  <c r="E98" i="6"/>
  <c r="F97" i="6"/>
  <c r="K95" i="6"/>
  <c r="U93" i="6"/>
  <c r="O91" i="6"/>
  <c r="H87" i="6"/>
  <c r="J87" i="6"/>
  <c r="BM82" i="6"/>
  <c r="BM68" i="6"/>
  <c r="BM548" i="6"/>
  <c r="BM500" i="6"/>
  <c r="BM412" i="6"/>
  <c r="BM324" i="6"/>
  <c r="BM183" i="6"/>
  <c r="C120" i="6"/>
  <c r="G119" i="6"/>
  <c r="P118" i="6"/>
  <c r="J112" i="6"/>
  <c r="T107" i="6"/>
  <c r="W105" i="6"/>
  <c r="X101" i="6"/>
  <c r="G101" i="6"/>
  <c r="F100" i="6"/>
  <c r="E97" i="6"/>
  <c r="G87" i="6"/>
  <c r="BM56" i="6"/>
  <c r="BR2" i="6"/>
  <c r="BM555" i="6"/>
  <c r="BM554" i="6"/>
  <c r="BM238" i="6"/>
  <c r="BM176" i="6"/>
  <c r="BM150" i="6"/>
  <c r="BM1677" i="6"/>
  <c r="BN1677" i="6"/>
  <c r="BN1653" i="6"/>
  <c r="BM1653" i="6"/>
  <c r="BN1341" i="6"/>
  <c r="BM1341" i="6"/>
  <c r="BN1757" i="6"/>
  <c r="BN1729" i="6"/>
  <c r="BM1729" i="6"/>
  <c r="BN1719" i="6"/>
  <c r="BN1705" i="6"/>
  <c r="BM1705" i="6"/>
  <c r="BN1695" i="6"/>
  <c r="BN1681" i="6"/>
  <c r="BM1681" i="6"/>
  <c r="BN1671" i="6"/>
  <c r="BN1657" i="6"/>
  <c r="BM1657" i="6"/>
  <c r="BN1647" i="6"/>
  <c r="BN1633" i="6"/>
  <c r="BM1633" i="6"/>
  <c r="BN1623" i="6"/>
  <c r="BN1609" i="6"/>
  <c r="BM1609" i="6"/>
  <c r="BN1599" i="6"/>
  <c r="BN1585" i="6"/>
  <c r="BM1585" i="6"/>
  <c r="BN1575" i="6"/>
  <c r="BN1561" i="6"/>
  <c r="BM1561" i="6"/>
  <c r="BN1537" i="6"/>
  <c r="BM1537" i="6"/>
  <c r="BN1513" i="6"/>
  <c r="BM1513" i="6"/>
  <c r="BN1503" i="6"/>
  <c r="BN1489" i="6"/>
  <c r="BM1489" i="6"/>
  <c r="BN1465" i="6"/>
  <c r="BM1465" i="6"/>
  <c r="BN1441" i="6"/>
  <c r="BM1441" i="6"/>
  <c r="BN1417" i="6"/>
  <c r="BM1417" i="6"/>
  <c r="BN1393" i="6"/>
  <c r="BM1393" i="6"/>
  <c r="BN1369" i="6"/>
  <c r="BM1369" i="6"/>
  <c r="BN1345" i="6"/>
  <c r="BM1345" i="6"/>
  <c r="BN1321" i="6"/>
  <c r="BM1321" i="6"/>
  <c r="BN1297" i="6"/>
  <c r="BM1297" i="6"/>
  <c r="BN1259" i="6"/>
  <c r="BM1259" i="6"/>
  <c r="BM1224" i="6"/>
  <c r="BM553" i="6"/>
  <c r="BN1183" i="6"/>
  <c r="BM1183" i="6"/>
  <c r="BN1317" i="6"/>
  <c r="BM1317" i="6"/>
  <c r="BN1159" i="6"/>
  <c r="BM1159" i="6"/>
  <c r="BN1629" i="6"/>
  <c r="BM1629" i="6"/>
  <c r="BN1605" i="6"/>
  <c r="BM1605" i="6"/>
  <c r="BN1581" i="6"/>
  <c r="BM1581" i="6"/>
  <c r="BN1485" i="6"/>
  <c r="BM1485" i="6"/>
  <c r="BN1365" i="6"/>
  <c r="BM1365" i="6"/>
  <c r="BM1685" i="6"/>
  <c r="BN1685" i="6"/>
  <c r="BM1661" i="6"/>
  <c r="BN1661" i="6"/>
  <c r="BN1637" i="6"/>
  <c r="BM1637" i="6"/>
  <c r="BN1613" i="6"/>
  <c r="BM1613" i="6"/>
  <c r="BN1589" i="6"/>
  <c r="BM1589" i="6"/>
  <c r="BN1565" i="6"/>
  <c r="BM1565" i="6"/>
  <c r="BN1541" i="6"/>
  <c r="BM1541" i="6"/>
  <c r="BN1517" i="6"/>
  <c r="BM1517" i="6"/>
  <c r="BN1493" i="6"/>
  <c r="BM1493" i="6"/>
  <c r="BN1469" i="6"/>
  <c r="BM1469" i="6"/>
  <c r="BN1445" i="6"/>
  <c r="BM1445" i="6"/>
  <c r="BN1421" i="6"/>
  <c r="BM1421" i="6"/>
  <c r="BN1397" i="6"/>
  <c r="BM1397" i="6"/>
  <c r="BN1373" i="6"/>
  <c r="BM1373" i="6"/>
  <c r="BN1349" i="6"/>
  <c r="BM1349" i="6"/>
  <c r="BN1325" i="6"/>
  <c r="BM1325" i="6"/>
  <c r="BN1301" i="6"/>
  <c r="BM1301" i="6"/>
  <c r="BM1725" i="6"/>
  <c r="BN1725" i="6"/>
  <c r="BN1557" i="6"/>
  <c r="BM1557" i="6"/>
  <c r="BN1533" i="6"/>
  <c r="BM1533" i="6"/>
  <c r="BN1413" i="6"/>
  <c r="BM1413" i="6"/>
  <c r="BM1709" i="6"/>
  <c r="BN1709" i="6"/>
  <c r="BN1769" i="6"/>
  <c r="BN1694" i="6"/>
  <c r="BN1684" i="6"/>
  <c r="BN1670" i="6"/>
  <c r="BN1636" i="6"/>
  <c r="BN1612" i="6"/>
  <c r="BN1588" i="6"/>
  <c r="BN1564" i="6"/>
  <c r="BN1540" i="6"/>
  <c r="BN1516" i="6"/>
  <c r="BN1492" i="6"/>
  <c r="BN1058" i="6"/>
  <c r="BM1701" i="6"/>
  <c r="BN1701" i="6"/>
  <c r="BN1437" i="6"/>
  <c r="BM1437" i="6"/>
  <c r="BN1293" i="6"/>
  <c r="BM1293" i="6"/>
  <c r="BN1713" i="6"/>
  <c r="BM1713" i="6"/>
  <c r="BN1689" i="6"/>
  <c r="BM1689" i="6"/>
  <c r="BN1665" i="6"/>
  <c r="BM1665" i="6"/>
  <c r="BN1641" i="6"/>
  <c r="BM1641" i="6"/>
  <c r="BN1617" i="6"/>
  <c r="BM1617" i="6"/>
  <c r="BN1593" i="6"/>
  <c r="BM1593" i="6"/>
  <c r="BN1569" i="6"/>
  <c r="BM1569" i="6"/>
  <c r="BN1545" i="6"/>
  <c r="BM1545" i="6"/>
  <c r="BN1521" i="6"/>
  <c r="BM1521" i="6"/>
  <c r="BN1497" i="6"/>
  <c r="BM1497" i="6"/>
  <c r="BN1473" i="6"/>
  <c r="BM1473" i="6"/>
  <c r="BN1449" i="6"/>
  <c r="BM1449" i="6"/>
  <c r="BN1425" i="6"/>
  <c r="BM1425" i="6"/>
  <c r="BN1401" i="6"/>
  <c r="BM1401" i="6"/>
  <c r="BN1377" i="6"/>
  <c r="BM1377" i="6"/>
  <c r="BN1353" i="6"/>
  <c r="BM1353" i="6"/>
  <c r="BN1329" i="6"/>
  <c r="BM1329" i="6"/>
  <c r="BN1305" i="6"/>
  <c r="BM1305" i="6"/>
  <c r="BN1281" i="6"/>
  <c r="BM1281" i="6"/>
  <c r="BN1246" i="6"/>
  <c r="BM1246" i="6"/>
  <c r="BM1202" i="6"/>
  <c r="BN1202" i="6"/>
  <c r="BM1173" i="6"/>
  <c r="BM775" i="6"/>
  <c r="BM774" i="6"/>
  <c r="BM1737" i="6"/>
  <c r="BN1737" i="6"/>
  <c r="BN1781" i="6"/>
  <c r="BN1741" i="6"/>
  <c r="BM1741" i="6"/>
  <c r="BM1717" i="6"/>
  <c r="BN1717" i="6"/>
  <c r="BM1693" i="6"/>
  <c r="BN1693" i="6"/>
  <c r="BM1669" i="6"/>
  <c r="BN1669" i="6"/>
  <c r="BN1645" i="6"/>
  <c r="BM1645" i="6"/>
  <c r="BN1621" i="6"/>
  <c r="BM1621" i="6"/>
  <c r="BN1597" i="6"/>
  <c r="BM1597" i="6"/>
  <c r="BN1573" i="6"/>
  <c r="BM1573" i="6"/>
  <c r="BN1549" i="6"/>
  <c r="BM1549" i="6"/>
  <c r="BN1525" i="6"/>
  <c r="BM1525" i="6"/>
  <c r="BN1501" i="6"/>
  <c r="BM1501" i="6"/>
  <c r="BN1477" i="6"/>
  <c r="BM1477" i="6"/>
  <c r="BN1453" i="6"/>
  <c r="BM1453" i="6"/>
  <c r="BN1429" i="6"/>
  <c r="BM1429" i="6"/>
  <c r="BN1405" i="6"/>
  <c r="BM1405" i="6"/>
  <c r="BN1381" i="6"/>
  <c r="BM1381" i="6"/>
  <c r="BN1357" i="6"/>
  <c r="BM1357" i="6"/>
  <c r="BN1333" i="6"/>
  <c r="BM1333" i="6"/>
  <c r="BN1309" i="6"/>
  <c r="BM1309" i="6"/>
  <c r="BN1285" i="6"/>
  <c r="BM1285" i="6"/>
  <c r="BM1263" i="6"/>
  <c r="BN1233" i="6"/>
  <c r="BM1233" i="6"/>
  <c r="BM1178" i="6"/>
  <c r="BN1178" i="6"/>
  <c r="BN1106" i="6"/>
  <c r="BN1010" i="6"/>
  <c r="BM898" i="6"/>
  <c r="BN1749" i="6"/>
  <c r="BM1749" i="6"/>
  <c r="BN1509" i="6"/>
  <c r="BM1509" i="6"/>
  <c r="BN1461" i="6"/>
  <c r="BM1461" i="6"/>
  <c r="BN1389" i="6"/>
  <c r="BM1389" i="6"/>
  <c r="BN1776" i="6"/>
  <c r="BN1763" i="6"/>
  <c r="BN1750" i="6"/>
  <c r="BN1716" i="6"/>
  <c r="BN1702" i="6"/>
  <c r="BN1692" i="6"/>
  <c r="BN1678" i="6"/>
  <c r="BN1668" i="6"/>
  <c r="BN1644" i="6"/>
  <c r="BN1620" i="6"/>
  <c r="BN1596" i="6"/>
  <c r="BN1572" i="6"/>
  <c r="BN1548" i="6"/>
  <c r="BN1524" i="6"/>
  <c r="BN1500" i="6"/>
  <c r="BN1211" i="6"/>
  <c r="BM1211" i="6"/>
  <c r="BM1154" i="6"/>
  <c r="BN1154" i="6"/>
  <c r="BM823" i="6"/>
  <c r="BM822" i="6"/>
  <c r="BM1733" i="6"/>
  <c r="BN1733" i="6"/>
  <c r="BN1740" i="6"/>
  <c r="BN1726" i="6"/>
  <c r="BN1789" i="6"/>
  <c r="BM1745" i="6"/>
  <c r="BN1745" i="6"/>
  <c r="BN1721" i="6"/>
  <c r="BM1721" i="6"/>
  <c r="BN1697" i="6"/>
  <c r="BM1697" i="6"/>
  <c r="BN1673" i="6"/>
  <c r="BM1673" i="6"/>
  <c r="BM1649" i="6"/>
  <c r="BN1649" i="6"/>
  <c r="BN1625" i="6"/>
  <c r="BM1625" i="6"/>
  <c r="BN1601" i="6"/>
  <c r="BM1601" i="6"/>
  <c r="BN1577" i="6"/>
  <c r="BM1577" i="6"/>
  <c r="BN1553" i="6"/>
  <c r="BM1553" i="6"/>
  <c r="BN1529" i="6"/>
  <c r="BM1529" i="6"/>
  <c r="BN1505" i="6"/>
  <c r="BM1505" i="6"/>
  <c r="BN1481" i="6"/>
  <c r="BM1481" i="6"/>
  <c r="BN1457" i="6"/>
  <c r="BM1457" i="6"/>
  <c r="BN1433" i="6"/>
  <c r="BM1433" i="6"/>
  <c r="BN1409" i="6"/>
  <c r="BM1409" i="6"/>
  <c r="BN1385" i="6"/>
  <c r="BM1385" i="6"/>
  <c r="BN1361" i="6"/>
  <c r="BM1361" i="6"/>
  <c r="BN1337" i="6"/>
  <c r="BM1337" i="6"/>
  <c r="BN1313" i="6"/>
  <c r="BM1313" i="6"/>
  <c r="BN1289" i="6"/>
  <c r="BM1289" i="6"/>
  <c r="BN1268" i="6"/>
  <c r="BM1268" i="6"/>
  <c r="BM1133" i="6"/>
  <c r="BM1069" i="6"/>
  <c r="BN1026" i="6"/>
  <c r="BN1139" i="6"/>
  <c r="BM1139" i="6"/>
  <c r="BN1123" i="6"/>
  <c r="BM1123" i="6"/>
  <c r="BN1107" i="6"/>
  <c r="BM1107" i="6"/>
  <c r="BN1091" i="6"/>
  <c r="BM1091" i="6"/>
  <c r="BN1075" i="6"/>
  <c r="BM1075" i="6"/>
  <c r="BN1059" i="6"/>
  <c r="BM1059" i="6"/>
  <c r="BN1043" i="6"/>
  <c r="BM1043" i="6"/>
  <c r="BN1027" i="6"/>
  <c r="BM1027" i="6"/>
  <c r="BN1011" i="6"/>
  <c r="BM1011" i="6"/>
  <c r="BN995" i="6"/>
  <c r="BM995" i="6"/>
  <c r="BM518" i="6"/>
  <c r="BN1262" i="6"/>
  <c r="BN1249" i="6"/>
  <c r="BN1236" i="6"/>
  <c r="BN1214" i="6"/>
  <c r="BN1143" i="6"/>
  <c r="BM1143" i="6"/>
  <c r="BN1137" i="6"/>
  <c r="BN1127" i="6"/>
  <c r="BM1127" i="6"/>
  <c r="BN1121" i="6"/>
  <c r="BN1111" i="6"/>
  <c r="BM1111" i="6"/>
  <c r="BN1105" i="6"/>
  <c r="BN1095" i="6"/>
  <c r="BM1095" i="6"/>
  <c r="BN1089" i="6"/>
  <c r="BN1079" i="6"/>
  <c r="BM1079" i="6"/>
  <c r="BN1073" i="6"/>
  <c r="BN1063" i="6"/>
  <c r="BM1063" i="6"/>
  <c r="BN1057" i="6"/>
  <c r="BN1047" i="6"/>
  <c r="BM1047" i="6"/>
  <c r="BN1031" i="6"/>
  <c r="BM1031" i="6"/>
  <c r="BN1015" i="6"/>
  <c r="BM1015" i="6"/>
  <c r="BN999" i="6"/>
  <c r="BM999" i="6"/>
  <c r="BM1275" i="6"/>
  <c r="BM1227" i="6"/>
  <c r="BM1191" i="6"/>
  <c r="BN1186" i="6"/>
  <c r="BM1167" i="6"/>
  <c r="BN1162" i="6"/>
  <c r="BN1142" i="6"/>
  <c r="BN1126" i="6"/>
  <c r="BN1110" i="6"/>
  <c r="BN1094" i="6"/>
  <c r="BN1078" i="6"/>
  <c r="BN1062" i="6"/>
  <c r="BM579" i="6"/>
  <c r="BM787" i="6"/>
  <c r="BM786" i="6"/>
  <c r="BN1147" i="6"/>
  <c r="BM1147" i="6"/>
  <c r="BN1131" i="6"/>
  <c r="BM1131" i="6"/>
  <c r="BN1115" i="6"/>
  <c r="BM1115" i="6"/>
  <c r="BN1099" i="6"/>
  <c r="BM1099" i="6"/>
  <c r="BN1083" i="6"/>
  <c r="BM1083" i="6"/>
  <c r="BN1067" i="6"/>
  <c r="BM1067" i="6"/>
  <c r="BN1051" i="6"/>
  <c r="BM1051" i="6"/>
  <c r="BN1035" i="6"/>
  <c r="BM1035" i="6"/>
  <c r="BN1019" i="6"/>
  <c r="BM1019" i="6"/>
  <c r="BN1003" i="6"/>
  <c r="BM1003" i="6"/>
  <c r="BN846" i="6"/>
  <c r="BM846" i="6"/>
  <c r="BM1239" i="6"/>
  <c r="BN1146" i="6"/>
  <c r="BN1130" i="6"/>
  <c r="BN1114" i="6"/>
  <c r="BN1098" i="6"/>
  <c r="BN1082" i="6"/>
  <c r="BN1066" i="6"/>
  <c r="BN1050" i="6"/>
  <c r="BN1034" i="6"/>
  <c r="BN1018" i="6"/>
  <c r="BM799" i="6"/>
  <c r="BM798" i="6"/>
  <c r="BN1273" i="6"/>
  <c r="BN1260" i="6"/>
  <c r="BN1238" i="6"/>
  <c r="BN1225" i="6"/>
  <c r="BN1145" i="6"/>
  <c r="BN1135" i="6"/>
  <c r="BM1135" i="6"/>
  <c r="BN1129" i="6"/>
  <c r="BN1119" i="6"/>
  <c r="BM1119" i="6"/>
  <c r="BN1113" i="6"/>
  <c r="BN1103" i="6"/>
  <c r="BM1103" i="6"/>
  <c r="BN1097" i="6"/>
  <c r="BN1087" i="6"/>
  <c r="BM1087" i="6"/>
  <c r="BN1081" i="6"/>
  <c r="BN1071" i="6"/>
  <c r="BM1071" i="6"/>
  <c r="BN1065" i="6"/>
  <c r="BN1055" i="6"/>
  <c r="BM1055" i="6"/>
  <c r="BN1039" i="6"/>
  <c r="BM1039" i="6"/>
  <c r="BN1023" i="6"/>
  <c r="BM1023" i="6"/>
  <c r="BN1007" i="6"/>
  <c r="BM1007" i="6"/>
  <c r="BM1251" i="6"/>
  <c r="BM1203" i="6"/>
  <c r="BN1198" i="6"/>
  <c r="BM1179" i="6"/>
  <c r="BN1174" i="6"/>
  <c r="BN1169" i="6"/>
  <c r="BM1155" i="6"/>
  <c r="BN1150" i="6"/>
  <c r="BN1134" i="6"/>
  <c r="BN1118" i="6"/>
  <c r="BN1102" i="6"/>
  <c r="BN1086" i="6"/>
  <c r="BN1070" i="6"/>
  <c r="BN1054" i="6"/>
  <c r="BN1038" i="6"/>
  <c r="BN1022" i="6"/>
  <c r="BN894" i="6"/>
  <c r="BM894" i="6"/>
  <c r="BM811" i="6"/>
  <c r="BM810" i="6"/>
  <c r="BM735" i="6"/>
  <c r="BM727" i="6"/>
  <c r="BM726" i="6"/>
  <c r="BM519" i="6"/>
  <c r="BM763" i="6"/>
  <c r="BM743" i="6"/>
  <c r="BM683" i="6"/>
  <c r="BM628" i="6"/>
  <c r="BM492" i="6"/>
  <c r="BM858" i="6"/>
  <c r="BM755" i="6"/>
  <c r="BM717" i="6"/>
  <c r="BM718" i="6"/>
  <c r="BM672" i="6"/>
  <c r="BM673" i="6"/>
  <c r="BM643" i="6"/>
  <c r="BM619" i="6"/>
  <c r="BM618" i="6"/>
  <c r="BM601" i="6"/>
  <c r="BM413" i="6"/>
  <c r="BM414" i="6"/>
  <c r="BM544" i="6"/>
  <c r="BM328" i="6"/>
  <c r="BM827" i="6"/>
  <c r="BM815" i="6"/>
  <c r="BM803" i="6"/>
  <c r="BM791" i="6"/>
  <c r="BM779" i="6"/>
  <c r="BM767" i="6"/>
  <c r="BM747" i="6"/>
  <c r="BM696" i="6"/>
  <c r="BM658" i="6"/>
  <c r="BM543" i="6"/>
  <c r="BM454" i="6"/>
  <c r="BM455" i="6"/>
  <c r="BM542" i="6"/>
  <c r="BM453" i="6"/>
  <c r="BM331" i="6"/>
  <c r="BM874" i="6"/>
  <c r="BM739" i="6"/>
  <c r="BM649" i="6"/>
  <c r="BM648" i="6"/>
  <c r="BM608" i="6"/>
  <c r="BM607" i="6"/>
  <c r="BM568" i="6"/>
  <c r="BM488" i="6"/>
  <c r="BM487" i="6"/>
  <c r="BM462" i="6"/>
  <c r="BM759" i="6"/>
  <c r="BM624" i="6"/>
  <c r="BM623" i="6"/>
  <c r="BM461" i="6"/>
  <c r="BM882" i="6"/>
  <c r="BM834" i="6"/>
  <c r="BM819" i="6"/>
  <c r="BM807" i="6"/>
  <c r="BM795" i="6"/>
  <c r="BM783" i="6"/>
  <c r="BM771" i="6"/>
  <c r="BM731" i="6"/>
  <c r="BM692" i="6"/>
  <c r="BM691" i="6"/>
  <c r="BM435" i="6"/>
  <c r="BM434" i="6"/>
  <c r="BM751" i="6"/>
  <c r="BM572" i="6"/>
  <c r="BM529" i="6"/>
  <c r="BM433" i="6"/>
  <c r="BM392" i="6"/>
  <c r="BM890" i="6"/>
  <c r="BM842" i="6"/>
  <c r="BM762" i="6"/>
  <c r="BN762" i="6" s="1"/>
  <c r="BM742" i="6"/>
  <c r="BM682" i="6"/>
  <c r="BM639" i="6"/>
  <c r="BM612" i="6"/>
  <c r="BM512" i="6"/>
  <c r="BM359" i="6"/>
  <c r="BM653" i="6"/>
  <c r="BM505" i="6"/>
  <c r="BM494" i="6"/>
  <c r="BM468" i="6"/>
  <c r="BM420" i="6"/>
  <c r="BM405" i="6"/>
  <c r="BM385" i="6"/>
  <c r="BM360" i="6"/>
  <c r="BM341" i="6"/>
  <c r="BM250" i="6"/>
  <c r="M40" i="6"/>
  <c r="BM637" i="6"/>
  <c r="BM589" i="6"/>
  <c r="BM577" i="6"/>
  <c r="BM566" i="6"/>
  <c r="BM536" i="6"/>
  <c r="BM516" i="6"/>
  <c r="X38" i="6"/>
  <c r="Y37" i="6"/>
  <c r="BM694" i="6"/>
  <c r="BM621" i="6"/>
  <c r="BM588" i="6"/>
  <c r="BM565" i="6"/>
  <c r="BM560" i="6"/>
  <c r="BM540" i="6"/>
  <c r="BM440" i="6"/>
  <c r="BM382" i="6"/>
  <c r="BM383" i="6"/>
  <c r="BM349" i="6"/>
  <c r="BM306" i="6"/>
  <c r="BM206" i="6"/>
  <c r="BM605" i="6"/>
  <c r="BM564" i="6"/>
  <c r="BM485" i="6"/>
  <c r="BM478" i="6"/>
  <c r="BM410" i="6"/>
  <c r="BM396" i="6"/>
  <c r="BM381" i="6"/>
  <c r="BM363" i="6"/>
  <c r="BM180" i="6"/>
  <c r="BM161" i="6"/>
  <c r="BM160" i="6"/>
  <c r="BM509" i="6"/>
  <c r="BM502" i="6"/>
  <c r="BM484" i="6"/>
  <c r="BM477" i="6"/>
  <c r="BM430" i="6"/>
  <c r="BM431" i="6"/>
  <c r="BM305" i="6"/>
  <c r="BM258" i="6"/>
  <c r="BM259" i="6"/>
  <c r="Q36" i="6"/>
  <c r="BM598" i="6"/>
  <c r="BM533" i="6"/>
  <c r="BM526" i="6"/>
  <c r="BM508" i="6"/>
  <c r="BM501" i="6"/>
  <c r="BM444" i="6"/>
  <c r="BM429" i="6"/>
  <c r="BM409" i="6"/>
  <c r="BM338" i="6"/>
  <c r="BM339" i="6"/>
  <c r="BM723" i="6"/>
  <c r="BM688" i="6"/>
  <c r="BN689" i="6" s="1"/>
  <c r="BN690" i="6" s="1"/>
  <c r="BM679" i="6"/>
  <c r="BM635" i="6"/>
  <c r="BM625" i="6"/>
  <c r="BM597" i="6"/>
  <c r="BM592" i="6"/>
  <c r="BM581" i="6"/>
  <c r="BN581" i="6" s="1"/>
  <c r="BM557" i="6"/>
  <c r="BM550" i="6"/>
  <c r="BM532" i="6"/>
  <c r="BM525" i="6"/>
  <c r="BM520" i="6"/>
  <c r="BM457" i="6"/>
  <c r="BM437" i="6"/>
  <c r="BN437" i="6" s="1"/>
  <c r="BM246" i="6"/>
  <c r="BM247" i="6"/>
  <c r="BM714" i="6"/>
  <c r="BM664" i="6"/>
  <c r="BM580" i="6"/>
  <c r="BM574" i="6"/>
  <c r="BM556" i="6"/>
  <c r="BM549" i="6"/>
  <c r="BM482" i="6"/>
  <c r="BM416" i="6"/>
  <c r="BM372" i="6"/>
  <c r="BM356" i="6"/>
  <c r="BM357" i="6"/>
  <c r="BM190" i="6"/>
  <c r="BM189" i="6"/>
  <c r="BM654" i="6"/>
  <c r="BM573" i="6"/>
  <c r="BM506" i="6"/>
  <c r="BM495" i="6"/>
  <c r="BM464" i="6"/>
  <c r="BM386" i="6"/>
  <c r="BM361" i="6"/>
  <c r="BM342" i="6"/>
  <c r="BM323" i="6"/>
  <c r="BM310" i="6"/>
  <c r="BM262" i="6"/>
  <c r="BM234" i="6"/>
  <c r="BM235" i="6"/>
  <c r="BM663" i="6"/>
  <c r="BM629" i="6"/>
  <c r="BM613" i="6"/>
  <c r="BM602" i="6"/>
  <c r="BM530" i="6"/>
  <c r="BM481" i="6"/>
  <c r="BM406" i="6"/>
  <c r="BM407" i="6"/>
  <c r="BM213" i="6"/>
  <c r="BM320" i="6"/>
  <c r="BM302" i="6"/>
  <c r="BM284" i="6"/>
  <c r="BM266" i="6"/>
  <c r="BM254" i="6"/>
  <c r="BM242" i="6"/>
  <c r="BM230" i="6"/>
  <c r="BM218" i="6"/>
  <c r="BM164" i="6"/>
  <c r="BM165" i="6"/>
  <c r="BM155" i="6"/>
  <c r="X34" i="6"/>
  <c r="L26" i="6"/>
  <c r="V25" i="6"/>
  <c r="H25" i="6"/>
  <c r="U24" i="6"/>
  <c r="BM103" i="6"/>
  <c r="BM287" i="6"/>
  <c r="BM269" i="6"/>
  <c r="BM217" i="6"/>
  <c r="X39" i="6"/>
  <c r="W38" i="6"/>
  <c r="X37" i="6"/>
  <c r="N35" i="6"/>
  <c r="I113" i="6"/>
  <c r="I33" i="6" s="1"/>
  <c r="U113" i="6"/>
  <c r="U33" i="6" s="1"/>
  <c r="K113" i="6"/>
  <c r="K33" i="6" s="1"/>
  <c r="X113" i="6"/>
  <c r="X33" i="6" s="1"/>
  <c r="L113" i="6"/>
  <c r="L33" i="6" s="1"/>
  <c r="Y113" i="6"/>
  <c r="Y33" i="6" s="1"/>
  <c r="N113" i="6"/>
  <c r="N33" i="6" s="1"/>
  <c r="D113" i="6"/>
  <c r="D33" i="6" s="1"/>
  <c r="T113" i="6"/>
  <c r="T33" i="6" s="1"/>
  <c r="E113" i="6"/>
  <c r="E33" i="6" s="1"/>
  <c r="V113" i="6"/>
  <c r="V33" i="6" s="1"/>
  <c r="F113" i="6"/>
  <c r="F33" i="6" s="1"/>
  <c r="W113" i="6"/>
  <c r="W33" i="6" s="1"/>
  <c r="G113" i="6"/>
  <c r="G33" i="6" s="1"/>
  <c r="H113" i="6"/>
  <c r="H33" i="6" s="1"/>
  <c r="J113" i="6"/>
  <c r="J33" i="6" s="1"/>
  <c r="M113" i="6"/>
  <c r="M33" i="6" s="1"/>
  <c r="O113" i="6"/>
  <c r="O33" i="6" s="1"/>
  <c r="P113" i="6"/>
  <c r="P33" i="6" s="1"/>
  <c r="Q113" i="6"/>
  <c r="Q33" i="6" s="1"/>
  <c r="C113" i="6"/>
  <c r="C33" i="6" s="1"/>
  <c r="S113" i="6"/>
  <c r="S33" i="6" s="1"/>
  <c r="D32" i="6"/>
  <c r="W30" i="6"/>
  <c r="I28" i="6"/>
  <c r="BM257" i="6"/>
  <c r="BN257" i="6" s="1"/>
  <c r="BM245" i="6"/>
  <c r="BM233" i="6"/>
  <c r="S40" i="6"/>
  <c r="V38" i="6"/>
  <c r="I38" i="6"/>
  <c r="T36" i="6"/>
  <c r="L35" i="6"/>
  <c r="W17" i="6"/>
  <c r="F15" i="6"/>
  <c r="BM362" i="6"/>
  <c r="BM344" i="6"/>
  <c r="BM326" i="6"/>
  <c r="BM308" i="6"/>
  <c r="BM290" i="6"/>
  <c r="BM272" i="6"/>
  <c r="BN149" i="6"/>
  <c r="R40" i="6"/>
  <c r="E30" i="6"/>
  <c r="BM389" i="6"/>
  <c r="BN221" i="6"/>
  <c r="BM200" i="6"/>
  <c r="BM201" i="6"/>
  <c r="BM184" i="6"/>
  <c r="BN185" i="6" s="1"/>
  <c r="BN186" i="6" s="1"/>
  <c r="P40" i="6"/>
  <c r="O39" i="6"/>
  <c r="I116" i="6"/>
  <c r="I36" i="6" s="1"/>
  <c r="U116" i="6"/>
  <c r="U36" i="6" s="1"/>
  <c r="E116" i="6"/>
  <c r="E36" i="6" s="1"/>
  <c r="R116" i="6"/>
  <c r="R36" i="6" s="1"/>
  <c r="F116" i="6"/>
  <c r="F36" i="6" s="1"/>
  <c r="S116" i="6"/>
  <c r="S36" i="6" s="1"/>
  <c r="H116" i="6"/>
  <c r="H36" i="6" s="1"/>
  <c r="V116" i="6"/>
  <c r="V36" i="6" s="1"/>
  <c r="D116" i="6"/>
  <c r="D36" i="6" s="1"/>
  <c r="X116" i="6"/>
  <c r="X36" i="6" s="1"/>
  <c r="G116" i="6"/>
  <c r="G36" i="6" s="1"/>
  <c r="Y116" i="6"/>
  <c r="Y36" i="6" s="1"/>
  <c r="J116" i="6"/>
  <c r="J36" i="6" s="1"/>
  <c r="K116" i="6"/>
  <c r="K36" i="6" s="1"/>
  <c r="L116" i="6"/>
  <c r="L36" i="6" s="1"/>
  <c r="M116" i="6"/>
  <c r="M36" i="6" s="1"/>
  <c r="N116" i="6"/>
  <c r="N36" i="6" s="1"/>
  <c r="O116" i="6"/>
  <c r="O36" i="6" s="1"/>
  <c r="P116" i="6"/>
  <c r="P36" i="6" s="1"/>
  <c r="C116" i="6"/>
  <c r="C36" i="6" s="1"/>
  <c r="W116" i="6"/>
  <c r="W36" i="6" s="1"/>
  <c r="Y31" i="6"/>
  <c r="J31" i="6"/>
  <c r="G30" i="6"/>
  <c r="R19" i="6"/>
  <c r="BM347" i="6"/>
  <c r="BM329" i="6"/>
  <c r="BM311" i="6"/>
  <c r="BM293" i="6"/>
  <c r="BN293" i="6" s="1"/>
  <c r="BM275" i="6"/>
  <c r="BM260" i="6"/>
  <c r="BM248" i="6"/>
  <c r="BM236" i="6"/>
  <c r="BM204" i="6"/>
  <c r="BM187" i="6"/>
  <c r="BM188" i="6"/>
  <c r="BM136" i="6"/>
  <c r="O40" i="6"/>
  <c r="L39" i="6"/>
  <c r="F34" i="6"/>
  <c r="BM609" i="6"/>
  <c r="BM585" i="6"/>
  <c r="BM561" i="6"/>
  <c r="BM537" i="6"/>
  <c r="BM513" i="6"/>
  <c r="BM489" i="6"/>
  <c r="BM465" i="6"/>
  <c r="BM441" i="6"/>
  <c r="BM417" i="6"/>
  <c r="BM393" i="6"/>
  <c r="BM369" i="6"/>
  <c r="BN365" i="6"/>
  <c r="BN366" i="6" s="1"/>
  <c r="BN367" i="6" s="1"/>
  <c r="BN368" i="6" s="1"/>
  <c r="BN369" i="6" s="1"/>
  <c r="BM264" i="6"/>
  <c r="BM252" i="6"/>
  <c r="BM240" i="6"/>
  <c r="BM191" i="6"/>
  <c r="BM178" i="6"/>
  <c r="BM157" i="6"/>
  <c r="BM158" i="6"/>
  <c r="BM126" i="6"/>
  <c r="K39" i="6"/>
  <c r="BI3" i="6"/>
  <c r="AD51" i="6"/>
  <c r="BM350" i="6"/>
  <c r="BM332" i="6"/>
  <c r="BM314" i="6"/>
  <c r="BM296" i="6"/>
  <c r="BM278" i="6"/>
  <c r="BM219" i="6"/>
  <c r="BM195" i="6"/>
  <c r="J40" i="6"/>
  <c r="J37" i="6"/>
  <c r="C35" i="6"/>
  <c r="J21" i="6"/>
  <c r="K20" i="6"/>
  <c r="BM541" i="6"/>
  <c r="BM517" i="6"/>
  <c r="BM493" i="6"/>
  <c r="BM469" i="6"/>
  <c r="BM445" i="6"/>
  <c r="BM421" i="6"/>
  <c r="BM397" i="6"/>
  <c r="BM373" i="6"/>
  <c r="BM321" i="6"/>
  <c r="BM303" i="6"/>
  <c r="BM285" i="6"/>
  <c r="BM267" i="6"/>
  <c r="BM263" i="6"/>
  <c r="BM251" i="6"/>
  <c r="BM239" i="6"/>
  <c r="BM227" i="6"/>
  <c r="BM223" i="6"/>
  <c r="BM224" i="6"/>
  <c r="BM207" i="6"/>
  <c r="BM177" i="6"/>
  <c r="BM156" i="6"/>
  <c r="BM147" i="6"/>
  <c r="C40" i="6"/>
  <c r="G39" i="6"/>
  <c r="O32" i="6"/>
  <c r="BM353" i="6"/>
  <c r="BM335" i="6"/>
  <c r="BM317" i="6"/>
  <c r="BM299" i="6"/>
  <c r="BM281" i="6"/>
  <c r="BM255" i="6"/>
  <c r="BM243" i="6"/>
  <c r="BM231" i="6"/>
  <c r="BM194" i="6"/>
  <c r="BM181" i="6"/>
  <c r="E120" i="6"/>
  <c r="E40" i="6" s="1"/>
  <c r="Q120" i="6"/>
  <c r="Q40" i="6" s="1"/>
  <c r="K120" i="6"/>
  <c r="K40" i="6" s="1"/>
  <c r="X120" i="6"/>
  <c r="X40" i="6" s="1"/>
  <c r="N120" i="6"/>
  <c r="N40" i="6" s="1"/>
  <c r="D120" i="6"/>
  <c r="D40" i="6" s="1"/>
  <c r="T120" i="6"/>
  <c r="T40" i="6" s="1"/>
  <c r="F120" i="6"/>
  <c r="F40" i="6" s="1"/>
  <c r="U120" i="6"/>
  <c r="U40" i="6" s="1"/>
  <c r="G120" i="6"/>
  <c r="G40" i="6" s="1"/>
  <c r="V120" i="6"/>
  <c r="V40" i="6" s="1"/>
  <c r="H120" i="6"/>
  <c r="H40" i="6" s="1"/>
  <c r="W120" i="6"/>
  <c r="W40" i="6" s="1"/>
  <c r="I120" i="6"/>
  <c r="I40" i="6" s="1"/>
  <c r="Y120" i="6"/>
  <c r="Y40" i="6" s="1"/>
  <c r="L120" i="6"/>
  <c r="L40" i="6" s="1"/>
  <c r="D39" i="6"/>
  <c r="O29" i="6"/>
  <c r="BM617" i="6"/>
  <c r="BN618" i="6" s="1"/>
  <c r="BN617" i="6"/>
  <c r="BM593" i="6"/>
  <c r="BM569" i="6"/>
  <c r="BM545" i="6"/>
  <c r="BM521" i="6"/>
  <c r="BM497" i="6"/>
  <c r="BM473" i="6"/>
  <c r="BN473" i="6"/>
  <c r="BM449" i="6"/>
  <c r="BM425" i="6"/>
  <c r="BM401" i="6"/>
  <c r="BM377" i="6"/>
  <c r="BM226" i="6"/>
  <c r="BM222" i="6"/>
  <c r="BN222" i="6" s="1"/>
  <c r="BM214" i="6"/>
  <c r="BM151" i="6"/>
  <c r="BM142" i="6"/>
  <c r="BM143" i="6"/>
  <c r="K37" i="6"/>
  <c r="O35" i="6"/>
  <c r="G34" i="6"/>
  <c r="Q32" i="6"/>
  <c r="K31" i="6"/>
  <c r="X110" i="6"/>
  <c r="X30" i="6" s="1"/>
  <c r="P29" i="6"/>
  <c r="K28" i="6"/>
  <c r="O26" i="6"/>
  <c r="W25" i="6"/>
  <c r="I25" i="6"/>
  <c r="V24" i="6"/>
  <c r="G103" i="6"/>
  <c r="G23" i="6" s="1"/>
  <c r="S103" i="6"/>
  <c r="S23" i="6" s="1"/>
  <c r="H103" i="6"/>
  <c r="H23" i="6" s="1"/>
  <c r="T103" i="6"/>
  <c r="T23" i="6" s="1"/>
  <c r="O103" i="6"/>
  <c r="O23" i="6" s="1"/>
  <c r="F103" i="6"/>
  <c r="F23" i="6" s="1"/>
  <c r="W103" i="6"/>
  <c r="W23" i="6" s="1"/>
  <c r="I103" i="6"/>
  <c r="I23" i="6" s="1"/>
  <c r="X103" i="6"/>
  <c r="X23" i="6" s="1"/>
  <c r="J103" i="6"/>
  <c r="J23" i="6" s="1"/>
  <c r="Y103" i="6"/>
  <c r="Y23" i="6" s="1"/>
  <c r="K103" i="6"/>
  <c r="K23" i="6" s="1"/>
  <c r="M103" i="6"/>
  <c r="M23" i="6" s="1"/>
  <c r="N103" i="6"/>
  <c r="N23" i="6" s="1"/>
  <c r="K102" i="6"/>
  <c r="K22" i="6" s="1"/>
  <c r="W102" i="6"/>
  <c r="W22" i="6" s="1"/>
  <c r="L102" i="6"/>
  <c r="L22" i="6" s="1"/>
  <c r="X102" i="6"/>
  <c r="X22" i="6" s="1"/>
  <c r="O102" i="6"/>
  <c r="O22" i="6" s="1"/>
  <c r="D102" i="6"/>
  <c r="D22" i="6" s="1"/>
  <c r="S102" i="6"/>
  <c r="S22" i="6" s="1"/>
  <c r="E102" i="6"/>
  <c r="E22" i="6" s="1"/>
  <c r="T102" i="6"/>
  <c r="T22" i="6" s="1"/>
  <c r="F102" i="6"/>
  <c r="F22" i="6" s="1"/>
  <c r="U102" i="6"/>
  <c r="U22" i="6" s="1"/>
  <c r="G102" i="6"/>
  <c r="G22" i="6" s="1"/>
  <c r="V102" i="6"/>
  <c r="V22" i="6" s="1"/>
  <c r="I102" i="6"/>
  <c r="I22" i="6" s="1"/>
  <c r="J102" i="6"/>
  <c r="J22" i="6" s="1"/>
  <c r="K21" i="6"/>
  <c r="Q18" i="6"/>
  <c r="X17" i="6"/>
  <c r="P8" i="6"/>
  <c r="F7" i="6"/>
  <c r="D34" i="6"/>
  <c r="K32" i="6"/>
  <c r="X31" i="6"/>
  <c r="I31" i="6"/>
  <c r="V30" i="6"/>
  <c r="I110" i="6"/>
  <c r="I30" i="6" s="1"/>
  <c r="U110" i="6"/>
  <c r="U30" i="6" s="1"/>
  <c r="C110" i="6"/>
  <c r="P110" i="6"/>
  <c r="P30" i="6" s="1"/>
  <c r="D110" i="6"/>
  <c r="Q110" i="6"/>
  <c r="Q30" i="6" s="1"/>
  <c r="F110" i="6"/>
  <c r="F30" i="6" s="1"/>
  <c r="S110" i="6"/>
  <c r="S30" i="6" s="1"/>
  <c r="N29" i="6"/>
  <c r="Y28" i="6"/>
  <c r="Q27" i="6"/>
  <c r="I26" i="6"/>
  <c r="U25" i="6"/>
  <c r="G25" i="6"/>
  <c r="T24" i="6"/>
  <c r="J20" i="6"/>
  <c r="F19" i="6"/>
  <c r="M18" i="6"/>
  <c r="G12" i="6"/>
  <c r="C11" i="6"/>
  <c r="F9" i="6"/>
  <c r="K35" i="6"/>
  <c r="T34" i="6"/>
  <c r="C34" i="6"/>
  <c r="J32" i="6"/>
  <c r="W31" i="6"/>
  <c r="H31" i="6"/>
  <c r="T110" i="6"/>
  <c r="T30" i="6" s="1"/>
  <c r="L29" i="6"/>
  <c r="X28" i="6"/>
  <c r="P27" i="6"/>
  <c r="H26" i="6"/>
  <c r="T25" i="6"/>
  <c r="F25" i="6"/>
  <c r="V23" i="6"/>
  <c r="Y21" i="6"/>
  <c r="I20" i="6"/>
  <c r="D19" i="6"/>
  <c r="L18" i="6"/>
  <c r="BM95" i="6"/>
  <c r="F12" i="6"/>
  <c r="J39" i="6"/>
  <c r="U38" i="6"/>
  <c r="H38" i="6"/>
  <c r="W37" i="6"/>
  <c r="I35" i="6"/>
  <c r="S34" i="6"/>
  <c r="E114" i="6"/>
  <c r="E34" i="6" s="1"/>
  <c r="Q114" i="6"/>
  <c r="Q34" i="6" s="1"/>
  <c r="I114" i="6"/>
  <c r="I34" i="6" s="1"/>
  <c r="V114" i="6"/>
  <c r="V34" i="6" s="1"/>
  <c r="J114" i="6"/>
  <c r="J34" i="6" s="1"/>
  <c r="W114" i="6"/>
  <c r="W34" i="6" s="1"/>
  <c r="L114" i="6"/>
  <c r="L34" i="6" s="1"/>
  <c r="Y114" i="6"/>
  <c r="Y34" i="6" s="1"/>
  <c r="I32" i="6"/>
  <c r="V31" i="6"/>
  <c r="G31" i="6"/>
  <c r="R110" i="6"/>
  <c r="R30" i="6" s="1"/>
  <c r="BM109" i="6"/>
  <c r="K29" i="6"/>
  <c r="V28" i="6"/>
  <c r="O27" i="6"/>
  <c r="G26" i="6"/>
  <c r="S25" i="6"/>
  <c r="E25" i="6"/>
  <c r="U103" i="6"/>
  <c r="U23" i="6" s="1"/>
  <c r="Y102" i="6"/>
  <c r="Y22" i="6" s="1"/>
  <c r="G21" i="6"/>
  <c r="F20" i="6"/>
  <c r="K99" i="6"/>
  <c r="K19" i="6" s="1"/>
  <c r="W99" i="6"/>
  <c r="W19" i="6" s="1"/>
  <c r="L99" i="6"/>
  <c r="L19" i="6" s="1"/>
  <c r="X99" i="6"/>
  <c r="X19" i="6" s="1"/>
  <c r="E99" i="6"/>
  <c r="E19" i="6" s="1"/>
  <c r="Q99" i="6"/>
  <c r="Q19" i="6" s="1"/>
  <c r="I99" i="6"/>
  <c r="I19" i="6" s="1"/>
  <c r="G99" i="6"/>
  <c r="G19" i="6" s="1"/>
  <c r="Y99" i="6"/>
  <c r="Y19" i="6" s="1"/>
  <c r="H99" i="6"/>
  <c r="H19" i="6" s="1"/>
  <c r="J99" i="6"/>
  <c r="J19" i="6" s="1"/>
  <c r="M99" i="6"/>
  <c r="M19" i="6" s="1"/>
  <c r="N99" i="6"/>
  <c r="N19" i="6" s="1"/>
  <c r="O99" i="6"/>
  <c r="O19" i="6" s="1"/>
  <c r="P99" i="6"/>
  <c r="P19" i="6" s="1"/>
  <c r="C99" i="6"/>
  <c r="C19" i="6" s="1"/>
  <c r="R15" i="6"/>
  <c r="E12" i="6"/>
  <c r="BM159" i="6"/>
  <c r="Y119" i="6"/>
  <c r="Y39" i="6" s="1"/>
  <c r="H119" i="6"/>
  <c r="H39" i="6" s="1"/>
  <c r="T38" i="6"/>
  <c r="G38" i="6"/>
  <c r="V37" i="6"/>
  <c r="E117" i="6"/>
  <c r="E37" i="6" s="1"/>
  <c r="Q117" i="6"/>
  <c r="Q37" i="6" s="1"/>
  <c r="C117" i="6"/>
  <c r="C37" i="6" s="1"/>
  <c r="P117" i="6"/>
  <c r="P37" i="6" s="1"/>
  <c r="D117" i="6"/>
  <c r="D37" i="6" s="1"/>
  <c r="R117" i="6"/>
  <c r="R37" i="6" s="1"/>
  <c r="G117" i="6"/>
  <c r="G37" i="6" s="1"/>
  <c r="T117" i="6"/>
  <c r="T37" i="6" s="1"/>
  <c r="F35" i="6"/>
  <c r="R114" i="6"/>
  <c r="R34" i="6" s="1"/>
  <c r="X112" i="6"/>
  <c r="X32" i="6" s="1"/>
  <c r="H112" i="6"/>
  <c r="H32" i="6" s="1"/>
  <c r="U31" i="6"/>
  <c r="F31" i="6"/>
  <c r="O110" i="6"/>
  <c r="O30" i="6" s="1"/>
  <c r="J109" i="6"/>
  <c r="J29" i="6" s="1"/>
  <c r="S28" i="6"/>
  <c r="E108" i="6"/>
  <c r="Q108" i="6"/>
  <c r="Q28" i="6" s="1"/>
  <c r="G108" i="6"/>
  <c r="G28" i="6" s="1"/>
  <c r="T108" i="6"/>
  <c r="T28" i="6" s="1"/>
  <c r="H108" i="6"/>
  <c r="H28" i="6" s="1"/>
  <c r="U108" i="6"/>
  <c r="U28" i="6" s="1"/>
  <c r="J108" i="6"/>
  <c r="J28" i="6" s="1"/>
  <c r="W108" i="6"/>
  <c r="W28" i="6" s="1"/>
  <c r="N27" i="6"/>
  <c r="F26" i="6"/>
  <c r="N24" i="6"/>
  <c r="R103" i="6"/>
  <c r="R23" i="6" s="1"/>
  <c r="R102" i="6"/>
  <c r="R22" i="6" s="1"/>
  <c r="E20" i="6"/>
  <c r="K17" i="6"/>
  <c r="Q15" i="6"/>
  <c r="S38" i="6"/>
  <c r="F38" i="6"/>
  <c r="U37" i="6"/>
  <c r="X35" i="6"/>
  <c r="E35" i="6"/>
  <c r="P34" i="6"/>
  <c r="W32" i="6"/>
  <c r="G32" i="6"/>
  <c r="T31" i="6"/>
  <c r="C31" i="6"/>
  <c r="N110" i="6"/>
  <c r="N30" i="6" s="1"/>
  <c r="I29" i="6"/>
  <c r="R28" i="6"/>
  <c r="M27" i="6"/>
  <c r="V26" i="6"/>
  <c r="Q25" i="6"/>
  <c r="C25" i="6"/>
  <c r="L24" i="6"/>
  <c r="Q103" i="6"/>
  <c r="Q23" i="6" s="1"/>
  <c r="Q102" i="6"/>
  <c r="Q22" i="6" s="1"/>
  <c r="V21" i="6"/>
  <c r="F21" i="6"/>
  <c r="C20" i="6"/>
  <c r="J17" i="6"/>
  <c r="BM123" i="6"/>
  <c r="W119" i="6"/>
  <c r="W39" i="6" s="1"/>
  <c r="F119" i="6"/>
  <c r="F39" i="6" s="1"/>
  <c r="S117" i="6"/>
  <c r="S37" i="6" s="1"/>
  <c r="V115" i="6"/>
  <c r="V35" i="6" s="1"/>
  <c r="D115" i="6"/>
  <c r="D35" i="6" s="1"/>
  <c r="O114" i="6"/>
  <c r="O34" i="6" s="1"/>
  <c r="V112" i="6"/>
  <c r="V32" i="6" s="1"/>
  <c r="F112" i="6"/>
  <c r="F32" i="6" s="1"/>
  <c r="S31" i="6"/>
  <c r="D31" i="6"/>
  <c r="M110" i="6"/>
  <c r="M30" i="6" s="1"/>
  <c r="X109" i="6"/>
  <c r="X29" i="6" s="1"/>
  <c r="G109" i="6"/>
  <c r="G29" i="6" s="1"/>
  <c r="P108" i="6"/>
  <c r="P28" i="6" s="1"/>
  <c r="K27" i="6"/>
  <c r="U26" i="6"/>
  <c r="C26" i="6"/>
  <c r="I24" i="6"/>
  <c r="P103" i="6"/>
  <c r="P23" i="6" s="1"/>
  <c r="P102" i="6"/>
  <c r="P22" i="6" s="1"/>
  <c r="BM100" i="6"/>
  <c r="D16" i="6"/>
  <c r="V119" i="6"/>
  <c r="V39" i="6" s="1"/>
  <c r="E119" i="6"/>
  <c r="E39" i="6" s="1"/>
  <c r="Q38" i="6"/>
  <c r="D38" i="6"/>
  <c r="O117" i="6"/>
  <c r="O37" i="6" s="1"/>
  <c r="S115" i="6"/>
  <c r="S35" i="6" s="1"/>
  <c r="N114" i="6"/>
  <c r="N34" i="6" s="1"/>
  <c r="U112" i="6"/>
  <c r="U32" i="6" s="1"/>
  <c r="E112" i="6"/>
  <c r="E32" i="6" s="1"/>
  <c r="P31" i="6"/>
  <c r="L110" i="6"/>
  <c r="L30" i="6" s="1"/>
  <c r="W109" i="6"/>
  <c r="W29" i="6" s="1"/>
  <c r="D109" i="6"/>
  <c r="O108" i="6"/>
  <c r="O28" i="6" s="1"/>
  <c r="G27" i="6"/>
  <c r="T26" i="6"/>
  <c r="M106" i="6"/>
  <c r="M26" i="6" s="1"/>
  <c r="Y106" i="6"/>
  <c r="Y26" i="6" s="1"/>
  <c r="J106" i="6"/>
  <c r="J26" i="6" s="1"/>
  <c r="W106" i="6"/>
  <c r="W26" i="6" s="1"/>
  <c r="K106" i="6"/>
  <c r="K26" i="6" s="1"/>
  <c r="X106" i="6"/>
  <c r="X26" i="6" s="1"/>
  <c r="N106" i="6"/>
  <c r="N26" i="6" s="1"/>
  <c r="D106" i="6"/>
  <c r="Q106" i="6"/>
  <c r="Q26" i="6" s="1"/>
  <c r="BM104" i="6"/>
  <c r="H24" i="6"/>
  <c r="L103" i="6"/>
  <c r="L23" i="6" s="1"/>
  <c r="N102" i="6"/>
  <c r="N22" i="6" s="1"/>
  <c r="F18" i="6"/>
  <c r="C16" i="6"/>
  <c r="T119" i="6"/>
  <c r="T39" i="6" s="1"/>
  <c r="N117" i="6"/>
  <c r="N37" i="6" s="1"/>
  <c r="R35" i="6"/>
  <c r="M115" i="6"/>
  <c r="M35" i="6" s="1"/>
  <c r="Y115" i="6"/>
  <c r="Y35" i="6" s="1"/>
  <c r="G115" i="6"/>
  <c r="G35" i="6" s="1"/>
  <c r="T115" i="6"/>
  <c r="T35" i="6" s="1"/>
  <c r="H115" i="6"/>
  <c r="H35" i="6" s="1"/>
  <c r="U115" i="6"/>
  <c r="U35" i="6" s="1"/>
  <c r="J115" i="6"/>
  <c r="J35" i="6" s="1"/>
  <c r="W115" i="6"/>
  <c r="W35" i="6" s="1"/>
  <c r="M114" i="6"/>
  <c r="M34" i="6" s="1"/>
  <c r="T112" i="6"/>
  <c r="T32" i="6" s="1"/>
  <c r="BM111" i="6"/>
  <c r="K110" i="6"/>
  <c r="K30" i="6" s="1"/>
  <c r="V109" i="6"/>
  <c r="V29" i="6" s="1"/>
  <c r="N28" i="6"/>
  <c r="S26" i="6"/>
  <c r="BM105" i="6"/>
  <c r="N25" i="6"/>
  <c r="G24" i="6"/>
  <c r="E103" i="6"/>
  <c r="E23" i="6" s="1"/>
  <c r="M102" i="6"/>
  <c r="M22" i="6" s="1"/>
  <c r="Q21" i="6"/>
  <c r="Y20" i="6"/>
  <c r="V99" i="6"/>
  <c r="V19" i="6" s="1"/>
  <c r="O11" i="6"/>
  <c r="S10" i="6"/>
  <c r="I119" i="6"/>
  <c r="I39" i="6" s="1"/>
  <c r="U119" i="6"/>
  <c r="U39" i="6" s="1"/>
  <c r="M119" i="6"/>
  <c r="M39" i="6" s="1"/>
  <c r="N119" i="6"/>
  <c r="N39" i="6" s="1"/>
  <c r="C119" i="6"/>
  <c r="C39" i="6" s="1"/>
  <c r="P119" i="6"/>
  <c r="P39" i="6" s="1"/>
  <c r="M37" i="6"/>
  <c r="Q35" i="6"/>
  <c r="K114" i="6"/>
  <c r="K34" i="6" s="1"/>
  <c r="S32" i="6"/>
  <c r="M112" i="6"/>
  <c r="M32" i="6" s="1"/>
  <c r="Y112" i="6"/>
  <c r="Y32" i="6" s="1"/>
  <c r="L112" i="6"/>
  <c r="L32" i="6" s="1"/>
  <c r="N112" i="6"/>
  <c r="N32" i="6" s="1"/>
  <c r="C112" i="6"/>
  <c r="C32" i="6" s="1"/>
  <c r="P112" i="6"/>
  <c r="P32" i="6" s="1"/>
  <c r="M31" i="6"/>
  <c r="J110" i="6"/>
  <c r="J30" i="6" s="1"/>
  <c r="T29" i="6"/>
  <c r="M109" i="6"/>
  <c r="M29" i="6" s="1"/>
  <c r="Y109" i="6"/>
  <c r="Y29" i="6" s="1"/>
  <c r="E109" i="6"/>
  <c r="E29" i="6" s="1"/>
  <c r="R109" i="6"/>
  <c r="R29" i="6" s="1"/>
  <c r="F109" i="6"/>
  <c r="F29" i="6" s="1"/>
  <c r="S109" i="6"/>
  <c r="S29" i="6" s="1"/>
  <c r="H109" i="6"/>
  <c r="H29" i="6" s="1"/>
  <c r="U109" i="6"/>
  <c r="U29" i="6" s="1"/>
  <c r="M28" i="6"/>
  <c r="X27" i="6"/>
  <c r="R26" i="6"/>
  <c r="X24" i="6"/>
  <c r="F24" i="6"/>
  <c r="D103" i="6"/>
  <c r="H102" i="6"/>
  <c r="H22" i="6" s="1"/>
  <c r="M21" i="6"/>
  <c r="X20" i="6"/>
  <c r="U99" i="6"/>
  <c r="BM98" i="6"/>
  <c r="D17" i="6"/>
  <c r="K14" i="6"/>
  <c r="N11" i="6"/>
  <c r="BM132" i="6"/>
  <c r="R119" i="6"/>
  <c r="R39" i="6" s="1"/>
  <c r="BM118" i="6"/>
  <c r="BM117" i="6"/>
  <c r="L117" i="6"/>
  <c r="L37" i="6" s="1"/>
  <c r="P115" i="6"/>
  <c r="P35" i="6" s="1"/>
  <c r="BN114" i="6"/>
  <c r="BN115" i="6" s="1"/>
  <c r="BN116" i="6" s="1"/>
  <c r="BN117" i="6" s="1"/>
  <c r="H114" i="6"/>
  <c r="H34" i="6" s="1"/>
  <c r="R112" i="6"/>
  <c r="R32" i="6" s="1"/>
  <c r="L31" i="6"/>
  <c r="Y110" i="6"/>
  <c r="Y30" i="6" s="1"/>
  <c r="H110" i="6"/>
  <c r="H30" i="6" s="1"/>
  <c r="Q109" i="6"/>
  <c r="Q29" i="6" s="1"/>
  <c r="BM108" i="6"/>
  <c r="L108" i="6"/>
  <c r="L28" i="6" s="1"/>
  <c r="T27" i="6"/>
  <c r="P26" i="6"/>
  <c r="W24" i="6"/>
  <c r="E24" i="6"/>
  <c r="C103" i="6"/>
  <c r="C23" i="6" s="1"/>
  <c r="C102" i="6"/>
  <c r="C22" i="6" s="1"/>
  <c r="L21" i="6"/>
  <c r="W20" i="6"/>
  <c r="T99" i="6"/>
  <c r="R18" i="6"/>
  <c r="F14" i="6"/>
  <c r="N18" i="6"/>
  <c r="I17" i="6"/>
  <c r="K96" i="6"/>
  <c r="K16" i="6" s="1"/>
  <c r="W96" i="6"/>
  <c r="L96" i="6"/>
  <c r="L16" i="6" s="1"/>
  <c r="X96" i="6"/>
  <c r="X16" i="6" s="1"/>
  <c r="E96" i="6"/>
  <c r="E16" i="6" s="1"/>
  <c r="Q96" i="6"/>
  <c r="Q16" i="6" s="1"/>
  <c r="O96" i="6"/>
  <c r="O16" i="6" s="1"/>
  <c r="N15" i="6"/>
  <c r="E14" i="6"/>
  <c r="O13" i="6"/>
  <c r="K11" i="6"/>
  <c r="E9" i="6"/>
  <c r="N8" i="6"/>
  <c r="V7" i="6"/>
  <c r="F17" i="6"/>
  <c r="R16" i="6"/>
  <c r="M15" i="6"/>
  <c r="D14" i="6"/>
  <c r="N13" i="6"/>
  <c r="Y12" i="6"/>
  <c r="C92" i="6"/>
  <c r="C12" i="6" s="1"/>
  <c r="O92" i="6"/>
  <c r="O12" i="6" s="1"/>
  <c r="D92" i="6"/>
  <c r="D12" i="6" s="1"/>
  <c r="P92" i="6"/>
  <c r="P12" i="6" s="1"/>
  <c r="H92" i="6"/>
  <c r="H12" i="6" s="1"/>
  <c r="T92" i="6"/>
  <c r="I92" i="6"/>
  <c r="I12" i="6" s="1"/>
  <c r="U92" i="6"/>
  <c r="M92" i="6"/>
  <c r="M12" i="6" s="1"/>
  <c r="N92" i="6"/>
  <c r="N12" i="6" s="1"/>
  <c r="R92" i="6"/>
  <c r="I11" i="6"/>
  <c r="N10" i="6"/>
  <c r="Y9" i="6"/>
  <c r="C89" i="6"/>
  <c r="C9" i="6" s="1"/>
  <c r="O89" i="6"/>
  <c r="O9" i="6" s="1"/>
  <c r="D89" i="6"/>
  <c r="D9" i="6" s="1"/>
  <c r="P89" i="6"/>
  <c r="P9" i="6" s="1"/>
  <c r="H89" i="6"/>
  <c r="H9" i="6" s="1"/>
  <c r="T89" i="6"/>
  <c r="T9" i="6" s="1"/>
  <c r="I89" i="6"/>
  <c r="I9" i="6" s="1"/>
  <c r="U89" i="6"/>
  <c r="U9" i="6" s="1"/>
  <c r="J89" i="6"/>
  <c r="J9" i="6" s="1"/>
  <c r="K89" i="6"/>
  <c r="K9" i="6" s="1"/>
  <c r="M89" i="6"/>
  <c r="M9" i="6" s="1"/>
  <c r="K8" i="6"/>
  <c r="U7" i="6"/>
  <c r="E17" i="6"/>
  <c r="P16" i="6"/>
  <c r="K15" i="6"/>
  <c r="C14" i="6"/>
  <c r="M13" i="6"/>
  <c r="X12" i="6"/>
  <c r="D11" i="6"/>
  <c r="M10" i="6"/>
  <c r="X9" i="6"/>
  <c r="J8" i="6"/>
  <c r="T7" i="6"/>
  <c r="I107" i="6"/>
  <c r="I27" i="6" s="1"/>
  <c r="U107" i="6"/>
  <c r="U27" i="6" s="1"/>
  <c r="R25" i="6"/>
  <c r="S24" i="6"/>
  <c r="C104" i="6"/>
  <c r="C24" i="6" s="1"/>
  <c r="O104" i="6"/>
  <c r="O24" i="6" s="1"/>
  <c r="D104" i="6"/>
  <c r="P104" i="6"/>
  <c r="P24" i="6" s="1"/>
  <c r="Q104" i="6"/>
  <c r="Q24" i="6" s="1"/>
  <c r="X21" i="6"/>
  <c r="I21" i="6"/>
  <c r="V100" i="6"/>
  <c r="V20" i="6" s="1"/>
  <c r="D100" i="6"/>
  <c r="D20" i="6" s="1"/>
  <c r="K18" i="6"/>
  <c r="V97" i="6"/>
  <c r="N96" i="6"/>
  <c r="N16" i="6" s="1"/>
  <c r="J15" i="6"/>
  <c r="G94" i="6"/>
  <c r="G14" i="6" s="1"/>
  <c r="S94" i="6"/>
  <c r="H94" i="6"/>
  <c r="H14" i="6" s="1"/>
  <c r="T94" i="6"/>
  <c r="M94" i="6"/>
  <c r="M14" i="6" s="1"/>
  <c r="Y94" i="6"/>
  <c r="Y14" i="6" s="1"/>
  <c r="I94" i="6"/>
  <c r="I14" i="6" s="1"/>
  <c r="X94" i="6"/>
  <c r="X14" i="6" s="1"/>
  <c r="J94" i="6"/>
  <c r="J14" i="6" s="1"/>
  <c r="J13" i="6"/>
  <c r="W92" i="6"/>
  <c r="W12" i="6" s="1"/>
  <c r="BM92" i="6"/>
  <c r="BM91" i="6"/>
  <c r="J10" i="6"/>
  <c r="W89" i="6"/>
  <c r="W9" i="6" s="1"/>
  <c r="I8" i="6"/>
  <c r="R24" i="6"/>
  <c r="W21" i="6"/>
  <c r="H21" i="6"/>
  <c r="U100" i="6"/>
  <c r="U20" i="6" s="1"/>
  <c r="J18" i="6"/>
  <c r="G97" i="6"/>
  <c r="G17" i="6" s="1"/>
  <c r="S97" i="6"/>
  <c r="H97" i="6"/>
  <c r="H17" i="6" s="1"/>
  <c r="T97" i="6"/>
  <c r="M97" i="6"/>
  <c r="M17" i="6" s="1"/>
  <c r="Y97" i="6"/>
  <c r="Y17" i="6" s="1"/>
  <c r="C97" i="6"/>
  <c r="C17" i="6" s="1"/>
  <c r="R97" i="6"/>
  <c r="R17" i="6" s="1"/>
  <c r="M96" i="6"/>
  <c r="M16" i="6" s="1"/>
  <c r="Y15" i="6"/>
  <c r="H15" i="6"/>
  <c r="R94" i="6"/>
  <c r="I13" i="6"/>
  <c r="V92" i="6"/>
  <c r="G91" i="6"/>
  <c r="G11" i="6" s="1"/>
  <c r="S91" i="6"/>
  <c r="S11" i="6" s="1"/>
  <c r="H91" i="6"/>
  <c r="H11" i="6" s="1"/>
  <c r="T91" i="6"/>
  <c r="L91" i="6"/>
  <c r="L11" i="6" s="1"/>
  <c r="X91" i="6"/>
  <c r="X11" i="6" s="1"/>
  <c r="M91" i="6"/>
  <c r="M11" i="6" s="1"/>
  <c r="Y91" i="6"/>
  <c r="Y11" i="6" s="1"/>
  <c r="E91" i="6"/>
  <c r="E11" i="6" s="1"/>
  <c r="W91" i="6"/>
  <c r="W11" i="6" s="1"/>
  <c r="F91" i="6"/>
  <c r="F11" i="6" s="1"/>
  <c r="J91" i="6"/>
  <c r="J11" i="6" s="1"/>
  <c r="I10" i="6"/>
  <c r="V89" i="6"/>
  <c r="V9" i="6" s="1"/>
  <c r="F8" i="6"/>
  <c r="R20" i="6"/>
  <c r="G100" i="6"/>
  <c r="G20" i="6" s="1"/>
  <c r="S100" i="6"/>
  <c r="S20" i="6" s="1"/>
  <c r="H100" i="6"/>
  <c r="H20" i="6" s="1"/>
  <c r="T100" i="6"/>
  <c r="M100" i="6"/>
  <c r="M20" i="6" s="1"/>
  <c r="N100" i="6"/>
  <c r="N20" i="6" s="1"/>
  <c r="Y18" i="6"/>
  <c r="H18" i="6"/>
  <c r="Q17" i="6"/>
  <c r="J96" i="6"/>
  <c r="J16" i="6" s="1"/>
  <c r="X15" i="6"/>
  <c r="G15" i="6"/>
  <c r="Q14" i="6"/>
  <c r="H13" i="6"/>
  <c r="S92" i="6"/>
  <c r="BM90" i="6"/>
  <c r="H10" i="6"/>
  <c r="S89" i="6"/>
  <c r="S9" i="6" s="1"/>
  <c r="E8" i="6"/>
  <c r="G6" i="6"/>
  <c r="R38" i="6"/>
  <c r="E38" i="6"/>
  <c r="R111" i="6"/>
  <c r="R31" i="6" s="1"/>
  <c r="Y107" i="6"/>
  <c r="Y27" i="6" s="1"/>
  <c r="L107" i="6"/>
  <c r="L27" i="6" s="1"/>
  <c r="O25" i="6"/>
  <c r="M104" i="6"/>
  <c r="M24" i="6" s="1"/>
  <c r="U101" i="6"/>
  <c r="U21" i="6" s="1"/>
  <c r="Q100" i="6"/>
  <c r="Q20" i="6" s="1"/>
  <c r="X98" i="6"/>
  <c r="X18" i="6" s="1"/>
  <c r="P97" i="6"/>
  <c r="P17" i="6" s="1"/>
  <c r="I96" i="6"/>
  <c r="I16" i="6" s="1"/>
  <c r="W95" i="6"/>
  <c r="P94" i="6"/>
  <c r="P14" i="6" s="1"/>
  <c r="Q92" i="6"/>
  <c r="Q12" i="6" s="1"/>
  <c r="U91" i="6"/>
  <c r="G10" i="6"/>
  <c r="R89" i="6"/>
  <c r="R9" i="6" s="1"/>
  <c r="D8" i="6"/>
  <c r="T21" i="6"/>
  <c r="E21" i="6"/>
  <c r="P100" i="6"/>
  <c r="P20" i="6" s="1"/>
  <c r="E18" i="6"/>
  <c r="O17" i="6"/>
  <c r="H96" i="6"/>
  <c r="H16" i="6" s="1"/>
  <c r="E15" i="6"/>
  <c r="O14" i="6"/>
  <c r="F13" i="6"/>
  <c r="L92" i="6"/>
  <c r="L12" i="6" s="1"/>
  <c r="R11" i="6"/>
  <c r="Y10" i="6"/>
  <c r="F10" i="6"/>
  <c r="Q89" i="6"/>
  <c r="Q9" i="6" s="1"/>
  <c r="V8" i="6"/>
  <c r="P38" i="6"/>
  <c r="C38" i="6"/>
  <c r="O31" i="6"/>
  <c r="E111" i="6"/>
  <c r="E31" i="6" s="1"/>
  <c r="Q111" i="6"/>
  <c r="Q31" i="6" s="1"/>
  <c r="W107" i="6"/>
  <c r="W27" i="6" s="1"/>
  <c r="J107" i="6"/>
  <c r="J27" i="6" s="1"/>
  <c r="M25" i="6"/>
  <c r="K104" i="6"/>
  <c r="K24" i="6" s="1"/>
  <c r="S21" i="6"/>
  <c r="C101" i="6"/>
  <c r="C21" i="6" s="1"/>
  <c r="O101" i="6"/>
  <c r="O21" i="6" s="1"/>
  <c r="D101" i="6"/>
  <c r="D21" i="6" s="1"/>
  <c r="P101" i="6"/>
  <c r="P21" i="6" s="1"/>
  <c r="N101" i="6"/>
  <c r="N21" i="6" s="1"/>
  <c r="O100" i="6"/>
  <c r="O20" i="6" s="1"/>
  <c r="C98" i="6"/>
  <c r="C18" i="6" s="1"/>
  <c r="O98" i="6"/>
  <c r="O18" i="6" s="1"/>
  <c r="D98" i="6"/>
  <c r="D18" i="6" s="1"/>
  <c r="P98" i="6"/>
  <c r="P18" i="6" s="1"/>
  <c r="I98" i="6"/>
  <c r="I18" i="6" s="1"/>
  <c r="U98" i="6"/>
  <c r="G98" i="6"/>
  <c r="G18" i="6" s="1"/>
  <c r="W98" i="6"/>
  <c r="W18" i="6" s="1"/>
  <c r="N97" i="6"/>
  <c r="N17" i="6" s="1"/>
  <c r="Y96" i="6"/>
  <c r="Y16" i="6" s="1"/>
  <c r="G96" i="6"/>
  <c r="G16" i="6" s="1"/>
  <c r="C95" i="6"/>
  <c r="C15" i="6" s="1"/>
  <c r="O95" i="6"/>
  <c r="O15" i="6" s="1"/>
  <c r="D95" i="6"/>
  <c r="D15" i="6" s="1"/>
  <c r="P95" i="6"/>
  <c r="P15" i="6" s="1"/>
  <c r="I95" i="6"/>
  <c r="I15" i="6" s="1"/>
  <c r="U95" i="6"/>
  <c r="L95" i="6"/>
  <c r="L15" i="6" s="1"/>
  <c r="N94" i="6"/>
  <c r="N14" i="6" s="1"/>
  <c r="K92" i="6"/>
  <c r="K12" i="6" s="1"/>
  <c r="Q91" i="6"/>
  <c r="Q11" i="6" s="1"/>
  <c r="C10" i="6"/>
  <c r="N89" i="6"/>
  <c r="N9" i="6" s="1"/>
  <c r="J7" i="6"/>
  <c r="M118" i="6"/>
  <c r="M38" i="6" s="1"/>
  <c r="Y118" i="6"/>
  <c r="Y38" i="6" s="1"/>
  <c r="N111" i="6"/>
  <c r="N31" i="6" s="1"/>
  <c r="V107" i="6"/>
  <c r="V27" i="6" s="1"/>
  <c r="H107" i="6"/>
  <c r="H27" i="6" s="1"/>
  <c r="Y25" i="6"/>
  <c r="J25" i="6"/>
  <c r="Y104" i="6"/>
  <c r="Y24" i="6" s="1"/>
  <c r="J104" i="6"/>
  <c r="J24" i="6" s="1"/>
  <c r="R101" i="6"/>
  <c r="R21" i="6" s="1"/>
  <c r="L100" i="6"/>
  <c r="L20" i="6" s="1"/>
  <c r="S98" i="6"/>
  <c r="L97" i="6"/>
  <c r="L17" i="6" s="1"/>
  <c r="V96" i="6"/>
  <c r="F96" i="6"/>
  <c r="F16" i="6" s="1"/>
  <c r="S95" i="6"/>
  <c r="L94" i="6"/>
  <c r="L14" i="6" s="1"/>
  <c r="J92" i="6"/>
  <c r="J12" i="6" s="1"/>
  <c r="P91" i="6"/>
  <c r="P11" i="6" s="1"/>
  <c r="L89" i="6"/>
  <c r="L9" i="6" s="1"/>
  <c r="H7" i="6"/>
  <c r="N86" i="6"/>
  <c r="N6" i="6" s="1"/>
  <c r="BM36" i="6"/>
  <c r="BM35" i="6"/>
  <c r="O8" i="6"/>
  <c r="Y7" i="6"/>
  <c r="G7" i="6"/>
  <c r="M6" i="6"/>
  <c r="BM65" i="6"/>
  <c r="BM64" i="6"/>
  <c r="BM48" i="6"/>
  <c r="BM47" i="6"/>
  <c r="AW8" i="6"/>
  <c r="AW9" i="6" s="1"/>
  <c r="AW10" i="6" s="1"/>
  <c r="L6" i="6"/>
  <c r="C7" i="6"/>
  <c r="K86" i="6"/>
  <c r="K6" i="6" s="1"/>
  <c r="BM81" i="6"/>
  <c r="BM72" i="6"/>
  <c r="BM55" i="6"/>
  <c r="K7" i="6"/>
  <c r="J86" i="6"/>
  <c r="J6" i="6" s="1"/>
  <c r="BM50" i="6"/>
  <c r="BM49" i="6"/>
  <c r="BM42" i="6"/>
  <c r="S7" i="6"/>
  <c r="F85" i="6"/>
  <c r="R7" i="6"/>
  <c r="C86" i="6"/>
  <c r="C6" i="6" s="1"/>
  <c r="O86" i="6"/>
  <c r="O6" i="6" s="1"/>
  <c r="D86" i="6"/>
  <c r="D6" i="6" s="1"/>
  <c r="P86" i="6"/>
  <c r="P6" i="6" s="1"/>
  <c r="E86" i="6"/>
  <c r="E6" i="6" s="1"/>
  <c r="Q86" i="6"/>
  <c r="Q6" i="6" s="1"/>
  <c r="F86" i="6"/>
  <c r="F6" i="6" s="1"/>
  <c r="R86" i="6"/>
  <c r="R6" i="6" s="1"/>
  <c r="H86" i="6"/>
  <c r="H6" i="6" s="1"/>
  <c r="T86" i="6"/>
  <c r="T6" i="6" s="1"/>
  <c r="I86" i="6"/>
  <c r="I6" i="6" s="1"/>
  <c r="U86" i="6"/>
  <c r="U6" i="6" s="1"/>
  <c r="BM54" i="6"/>
  <c r="Y13" i="6"/>
  <c r="G13" i="6"/>
  <c r="T10" i="6"/>
  <c r="K90" i="6"/>
  <c r="K10" i="6" s="1"/>
  <c r="W90" i="6"/>
  <c r="W10" i="6" s="1"/>
  <c r="L90" i="6"/>
  <c r="L10" i="6" s="1"/>
  <c r="X90" i="6"/>
  <c r="X10" i="6" s="1"/>
  <c r="D90" i="6"/>
  <c r="D10" i="6" s="1"/>
  <c r="P90" i="6"/>
  <c r="P10" i="6" s="1"/>
  <c r="E90" i="6"/>
  <c r="E10" i="6" s="1"/>
  <c r="Q90" i="6"/>
  <c r="Q10" i="6" s="1"/>
  <c r="W8" i="6"/>
  <c r="O7" i="6"/>
  <c r="Y86" i="6"/>
  <c r="Y6" i="6" s="1"/>
  <c r="BM75" i="6"/>
  <c r="BM66" i="6"/>
  <c r="BM58" i="6"/>
  <c r="BM45" i="6"/>
  <c r="BM46" i="6"/>
  <c r="BM40" i="6"/>
  <c r="BN41" i="6" s="1"/>
  <c r="BN42" i="6" s="1"/>
  <c r="BM39" i="6"/>
  <c r="N7" i="6"/>
  <c r="X86" i="6"/>
  <c r="X6" i="6" s="1"/>
  <c r="G85" i="6"/>
  <c r="S85" i="6"/>
  <c r="H85" i="6"/>
  <c r="T85" i="6"/>
  <c r="I85" i="6"/>
  <c r="U85" i="6"/>
  <c r="J85" i="6"/>
  <c r="V85" i="6"/>
  <c r="L85" i="6"/>
  <c r="X85" i="6"/>
  <c r="M85" i="6"/>
  <c r="Y85" i="6"/>
  <c r="C85" i="6"/>
  <c r="O85" i="6"/>
  <c r="C13" i="6"/>
  <c r="R10" i="6"/>
  <c r="U8" i="6"/>
  <c r="C8" i="6"/>
  <c r="M7" i="6"/>
  <c r="W86" i="6"/>
  <c r="W6" i="6" s="1"/>
  <c r="BM84" i="6"/>
  <c r="C83" i="6"/>
  <c r="D83" i="6" s="1"/>
  <c r="E83" i="6" s="1"/>
  <c r="F83" i="6" s="1"/>
  <c r="G83" i="6" s="1"/>
  <c r="H83" i="6" s="1"/>
  <c r="I83" i="6" s="1"/>
  <c r="J83" i="6" s="1"/>
  <c r="K83" i="6" s="1"/>
  <c r="L83" i="6" s="1"/>
  <c r="M83" i="6" s="1"/>
  <c r="N83" i="6" s="1"/>
  <c r="O83" i="6" s="1"/>
  <c r="P83" i="6" s="1"/>
  <c r="Q83" i="6" s="1"/>
  <c r="R83" i="6" s="1"/>
  <c r="S83" i="6" s="1"/>
  <c r="T83" i="6" s="1"/>
  <c r="U83" i="6" s="1"/>
  <c r="V83" i="6" s="1"/>
  <c r="W83" i="6" s="1"/>
  <c r="X83" i="6" s="1"/>
  <c r="Y83" i="6" s="1"/>
  <c r="P25" i="6"/>
  <c r="K105" i="6"/>
  <c r="K25" i="6" s="1"/>
  <c r="L105" i="6"/>
  <c r="L25" i="6" s="1"/>
  <c r="X105" i="6"/>
  <c r="X25" i="6" s="1"/>
  <c r="T93" i="6"/>
  <c r="K93" i="6"/>
  <c r="K13" i="6" s="1"/>
  <c r="W93" i="6"/>
  <c r="L93" i="6"/>
  <c r="L13" i="6" s="1"/>
  <c r="X93" i="6"/>
  <c r="X13" i="6" s="1"/>
  <c r="D93" i="6"/>
  <c r="D13" i="6" s="1"/>
  <c r="P93" i="6"/>
  <c r="P13" i="6" s="1"/>
  <c r="E93" i="6"/>
  <c r="E13" i="6" s="1"/>
  <c r="Q93" i="6"/>
  <c r="Q13" i="6" s="1"/>
  <c r="O90" i="6"/>
  <c r="O10" i="6" s="1"/>
  <c r="R88" i="6"/>
  <c r="R8" i="6" s="1"/>
  <c r="G88" i="6"/>
  <c r="G8" i="6" s="1"/>
  <c r="S88" i="6"/>
  <c r="S8" i="6" s="1"/>
  <c r="H88" i="6"/>
  <c r="H8" i="6" s="1"/>
  <c r="T88" i="6"/>
  <c r="T8" i="6" s="1"/>
  <c r="L88" i="6"/>
  <c r="L8" i="6" s="1"/>
  <c r="X88" i="6"/>
  <c r="X8" i="6" s="1"/>
  <c r="M88" i="6"/>
  <c r="M8" i="6" s="1"/>
  <c r="Y88" i="6"/>
  <c r="Y8" i="6" s="1"/>
  <c r="V86" i="6"/>
  <c r="V6" i="6" s="1"/>
  <c r="Q8" i="6"/>
  <c r="BM87" i="6"/>
  <c r="I87" i="6"/>
  <c r="I7" i="6" s="1"/>
  <c r="S86" i="6"/>
  <c r="S6" i="6" s="1"/>
  <c r="W85" i="6"/>
  <c r="BM78" i="6"/>
  <c r="BN78" i="6" s="1"/>
  <c r="BM69" i="6"/>
  <c r="BM61" i="6"/>
  <c r="BM14" i="6"/>
  <c r="BM13" i="6"/>
  <c r="BM8" i="6"/>
  <c r="BM7" i="6"/>
  <c r="BM30" i="6"/>
  <c r="BM29" i="6"/>
  <c r="W3" i="6"/>
  <c r="Q87" i="6"/>
  <c r="Q7" i="6" s="1"/>
  <c r="E87" i="6"/>
  <c r="E7" i="6" s="1"/>
  <c r="BM18" i="6"/>
  <c r="BM17" i="6"/>
  <c r="P87" i="6"/>
  <c r="P7" i="6" s="1"/>
  <c r="D87" i="6"/>
  <c r="D7" i="6" s="1"/>
  <c r="BM32" i="6"/>
  <c r="BM31" i="6"/>
  <c r="BM12" i="6"/>
  <c r="BM11" i="6"/>
  <c r="BM10" i="6"/>
  <c r="BM9" i="6"/>
  <c r="BM52" i="6"/>
  <c r="BM28" i="6"/>
  <c r="BM27" i="6"/>
  <c r="BM43" i="6"/>
  <c r="BM38" i="6"/>
  <c r="BM37" i="6"/>
  <c r="BM26" i="6"/>
  <c r="BM25" i="6"/>
  <c r="X87" i="6"/>
  <c r="X7" i="6" s="1"/>
  <c r="L87" i="6"/>
  <c r="L7" i="6" s="1"/>
  <c r="BM16" i="6"/>
  <c r="BM15" i="6"/>
  <c r="W87" i="6"/>
  <c r="W7" i="6" s="1"/>
  <c r="BM34" i="6"/>
  <c r="BM33" i="6"/>
  <c r="BM24" i="6"/>
  <c r="BM23" i="6"/>
  <c r="BM22" i="6"/>
  <c r="BM21" i="6"/>
  <c r="BM20" i="6"/>
  <c r="BM19" i="6"/>
  <c r="BN6" i="6"/>
  <c r="BL3" i="6"/>
  <c r="BY293" i="5"/>
  <c r="BX293" i="5"/>
  <c r="BT293" i="5"/>
  <c r="BY292" i="5"/>
  <c r="BX292" i="5"/>
  <c r="BT292" i="5"/>
  <c r="BS292" i="5"/>
  <c r="BL292" i="5"/>
  <c r="BK292" i="5"/>
  <c r="BD292" i="5"/>
  <c r="BY291" i="5"/>
  <c r="BX291" i="5"/>
  <c r="BT291" i="5"/>
  <c r="BS291" i="5"/>
  <c r="BL291" i="5"/>
  <c r="BK291" i="5"/>
  <c r="BD291" i="5"/>
  <c r="BY290" i="5"/>
  <c r="BX290" i="5"/>
  <c r="BT290" i="5"/>
  <c r="BS290" i="5"/>
  <c r="BL290" i="5"/>
  <c r="BK290" i="5"/>
  <c r="BD290" i="5"/>
  <c r="BY289" i="5"/>
  <c r="BX289" i="5"/>
  <c r="BT289" i="5"/>
  <c r="BS289" i="5"/>
  <c r="BL289" i="5"/>
  <c r="BK289" i="5"/>
  <c r="BD289" i="5"/>
  <c r="BY288" i="5"/>
  <c r="BX288" i="5"/>
  <c r="BT288" i="5"/>
  <c r="BS288" i="5"/>
  <c r="BL288" i="5"/>
  <c r="BK288" i="5"/>
  <c r="BD288" i="5"/>
  <c r="BY287" i="5"/>
  <c r="BX287" i="5"/>
  <c r="BT287" i="5"/>
  <c r="BS287" i="5"/>
  <c r="BL287" i="5"/>
  <c r="BK287" i="5"/>
  <c r="BD287" i="5"/>
  <c r="BY286" i="5"/>
  <c r="BX286" i="5"/>
  <c r="BT286" i="5"/>
  <c r="BS286" i="5"/>
  <c r="BL286" i="5"/>
  <c r="BK286" i="5"/>
  <c r="BD286" i="5"/>
  <c r="BY285" i="5"/>
  <c r="BX285" i="5"/>
  <c r="BT285" i="5"/>
  <c r="BS285" i="5"/>
  <c r="BL285" i="5"/>
  <c r="BK285" i="5"/>
  <c r="BD285" i="5"/>
  <c r="BY284" i="5"/>
  <c r="BX284" i="5"/>
  <c r="BT284" i="5"/>
  <c r="BS284" i="5"/>
  <c r="BL284" i="5"/>
  <c r="BK284" i="5"/>
  <c r="BD284" i="5"/>
  <c r="BY283" i="5"/>
  <c r="BX283" i="5"/>
  <c r="BT283" i="5"/>
  <c r="BS283" i="5"/>
  <c r="BL283" i="5"/>
  <c r="BK283" i="5"/>
  <c r="BD283" i="5"/>
  <c r="BY282" i="5"/>
  <c r="BX282" i="5"/>
  <c r="BT282" i="5"/>
  <c r="BS282" i="5"/>
  <c r="BL282" i="5"/>
  <c r="BK282" i="5"/>
  <c r="BD282" i="5"/>
  <c r="BY281" i="5"/>
  <c r="BX281" i="5"/>
  <c r="BT281" i="5"/>
  <c r="BS281" i="5"/>
  <c r="BL281" i="5"/>
  <c r="BK281" i="5"/>
  <c r="BD281" i="5"/>
  <c r="BY280" i="5"/>
  <c r="BX280" i="5"/>
  <c r="BT280" i="5"/>
  <c r="BS280" i="5"/>
  <c r="BL280" i="5"/>
  <c r="BK280" i="5"/>
  <c r="BD280" i="5"/>
  <c r="BY279" i="5"/>
  <c r="BX279" i="5"/>
  <c r="BT279" i="5"/>
  <c r="BS279" i="5"/>
  <c r="BL279" i="5"/>
  <c r="BK279" i="5"/>
  <c r="BD279" i="5"/>
  <c r="BY278" i="5"/>
  <c r="BX278" i="5"/>
  <c r="BT278" i="5"/>
  <c r="BS278" i="5"/>
  <c r="BL278" i="5"/>
  <c r="BK278" i="5"/>
  <c r="BD278" i="5"/>
  <c r="BY277" i="5"/>
  <c r="BX277" i="5"/>
  <c r="BT277" i="5"/>
  <c r="BS277" i="5"/>
  <c r="BL277" i="5"/>
  <c r="BK277" i="5"/>
  <c r="BD277" i="5"/>
  <c r="BY276" i="5"/>
  <c r="BX276" i="5"/>
  <c r="BT276" i="5"/>
  <c r="BS276" i="5"/>
  <c r="BL276" i="5"/>
  <c r="BK276" i="5"/>
  <c r="BD276" i="5"/>
  <c r="BY275" i="5"/>
  <c r="BX275" i="5"/>
  <c r="BT275" i="5"/>
  <c r="BS275" i="5"/>
  <c r="BL275" i="5"/>
  <c r="BK275" i="5"/>
  <c r="BD275" i="5"/>
  <c r="BY274" i="5"/>
  <c r="BX274" i="5"/>
  <c r="BT274" i="5"/>
  <c r="BS274" i="5"/>
  <c r="BL274" i="5"/>
  <c r="BK274" i="5"/>
  <c r="BD274" i="5"/>
  <c r="BY273" i="5"/>
  <c r="BX273" i="5"/>
  <c r="BT273" i="5"/>
  <c r="BS273" i="5"/>
  <c r="BL273" i="5"/>
  <c r="BK273" i="5"/>
  <c r="BD273" i="5"/>
  <c r="BY272" i="5"/>
  <c r="BX272" i="5"/>
  <c r="BT272" i="5"/>
  <c r="BS272" i="5"/>
  <c r="BL272" i="5"/>
  <c r="BK272" i="5"/>
  <c r="BD272" i="5"/>
  <c r="BY271" i="5"/>
  <c r="BX271" i="5"/>
  <c r="BT271" i="5"/>
  <c r="BS271" i="5"/>
  <c r="BL271" i="5"/>
  <c r="BK271" i="5"/>
  <c r="BD271" i="5"/>
  <c r="BY270" i="5"/>
  <c r="BX270" i="5"/>
  <c r="BT270" i="5"/>
  <c r="BS270" i="5"/>
  <c r="BL270" i="5"/>
  <c r="BK270" i="5"/>
  <c r="BD270" i="5"/>
  <c r="BY269" i="5"/>
  <c r="BX269" i="5"/>
  <c r="BT269" i="5"/>
  <c r="BS269" i="5"/>
  <c r="BL269" i="5"/>
  <c r="BK269" i="5"/>
  <c r="BD269" i="5"/>
  <c r="BY268" i="5"/>
  <c r="BX268" i="5"/>
  <c r="BT268" i="5"/>
  <c r="BS268" i="5"/>
  <c r="BL268" i="5"/>
  <c r="BK268" i="5"/>
  <c r="BD268" i="5"/>
  <c r="BY267" i="5"/>
  <c r="BX267" i="5"/>
  <c r="BT267" i="5"/>
  <c r="BS267" i="5"/>
  <c r="BL267" i="5"/>
  <c r="BK267" i="5"/>
  <c r="BD267" i="5"/>
  <c r="BY266" i="5"/>
  <c r="BX266" i="5"/>
  <c r="BT266" i="5"/>
  <c r="BS266" i="5"/>
  <c r="BL266" i="5"/>
  <c r="BK266" i="5"/>
  <c r="BD266" i="5"/>
  <c r="BY265" i="5"/>
  <c r="BX265" i="5"/>
  <c r="BT265" i="5"/>
  <c r="BS265" i="5"/>
  <c r="BL265" i="5"/>
  <c r="BK265" i="5"/>
  <c r="BD265" i="5"/>
  <c r="BY264" i="5"/>
  <c r="BX264" i="5"/>
  <c r="BT264" i="5"/>
  <c r="BS264" i="5"/>
  <c r="BL264" i="5"/>
  <c r="BK264" i="5"/>
  <c r="BD264" i="5"/>
  <c r="BY263" i="5"/>
  <c r="BX263" i="5"/>
  <c r="BT263" i="5"/>
  <c r="BS263" i="5"/>
  <c r="BL263" i="5"/>
  <c r="BK263" i="5"/>
  <c r="BD263" i="5"/>
  <c r="BY262" i="5"/>
  <c r="BX262" i="5"/>
  <c r="BT262" i="5"/>
  <c r="BS262" i="5"/>
  <c r="BL262" i="5"/>
  <c r="BK262" i="5"/>
  <c r="BD262" i="5"/>
  <c r="BY261" i="5"/>
  <c r="BX261" i="5"/>
  <c r="BT261" i="5"/>
  <c r="BS261" i="5"/>
  <c r="BL261" i="5"/>
  <c r="BK261" i="5"/>
  <c r="BD261" i="5"/>
  <c r="BY260" i="5"/>
  <c r="BX260" i="5"/>
  <c r="BT260" i="5"/>
  <c r="BS260" i="5"/>
  <c r="BL260" i="5"/>
  <c r="BK260" i="5"/>
  <c r="BD260" i="5"/>
  <c r="BY259" i="5"/>
  <c r="BX259" i="5"/>
  <c r="BT259" i="5"/>
  <c r="BS259" i="5"/>
  <c r="BL259" i="5"/>
  <c r="BK259" i="5"/>
  <c r="BD259" i="5"/>
  <c r="BY258" i="5"/>
  <c r="BX258" i="5"/>
  <c r="BT258" i="5"/>
  <c r="BS258" i="5"/>
  <c r="BL258" i="5"/>
  <c r="BK258" i="5"/>
  <c r="BD258" i="5"/>
  <c r="BY257" i="5"/>
  <c r="BX257" i="5"/>
  <c r="BT257" i="5"/>
  <c r="BS257" i="5"/>
  <c r="BL257" i="5"/>
  <c r="BK257" i="5"/>
  <c r="BD257" i="5"/>
  <c r="BY256" i="5"/>
  <c r="BX256" i="5"/>
  <c r="BT256" i="5"/>
  <c r="BS256" i="5"/>
  <c r="BL256" i="5"/>
  <c r="BK256" i="5"/>
  <c r="BD256" i="5"/>
  <c r="BY255" i="5"/>
  <c r="BX255" i="5"/>
  <c r="BT255" i="5"/>
  <c r="BS255" i="5"/>
  <c r="BL255" i="5"/>
  <c r="BK255" i="5"/>
  <c r="BD255" i="5"/>
  <c r="BY254" i="5"/>
  <c r="BX254" i="5"/>
  <c r="BT254" i="5"/>
  <c r="BS254" i="5"/>
  <c r="BL254" i="5"/>
  <c r="BK254" i="5"/>
  <c r="BD254" i="5"/>
  <c r="BY253" i="5"/>
  <c r="BX253" i="5"/>
  <c r="BT253" i="5"/>
  <c r="BS253" i="5"/>
  <c r="BL253" i="5"/>
  <c r="BK253" i="5"/>
  <c r="BD253" i="5"/>
  <c r="BY252" i="5"/>
  <c r="BX252" i="5"/>
  <c r="BT252" i="5"/>
  <c r="BS252" i="5"/>
  <c r="BL252" i="5"/>
  <c r="BK252" i="5"/>
  <c r="BD252" i="5"/>
  <c r="BY251" i="5"/>
  <c r="BX251" i="5"/>
  <c r="BT251" i="5"/>
  <c r="BS251" i="5"/>
  <c r="BL251" i="5"/>
  <c r="BK251" i="5"/>
  <c r="BD251" i="5"/>
  <c r="BY250" i="5"/>
  <c r="BX250" i="5"/>
  <c r="BT250" i="5"/>
  <c r="BS250" i="5"/>
  <c r="BL250" i="5"/>
  <c r="BK250" i="5"/>
  <c r="BD250" i="5"/>
  <c r="BY249" i="5"/>
  <c r="BX249" i="5"/>
  <c r="BT249" i="5"/>
  <c r="BS249" i="5"/>
  <c r="BL249" i="5"/>
  <c r="BK249" i="5"/>
  <c r="BD249" i="5"/>
  <c r="BY248" i="5"/>
  <c r="BX248" i="5"/>
  <c r="BT248" i="5"/>
  <c r="BS248" i="5"/>
  <c r="BL248" i="5"/>
  <c r="BK248" i="5"/>
  <c r="BD248" i="5"/>
  <c r="BY247" i="5"/>
  <c r="BX247" i="5"/>
  <c r="BT247" i="5"/>
  <c r="BS247" i="5"/>
  <c r="BL247" i="5"/>
  <c r="BK247" i="5"/>
  <c r="BD247" i="5"/>
  <c r="BY246" i="5"/>
  <c r="BX246" i="5"/>
  <c r="BT246" i="5"/>
  <c r="BS246" i="5"/>
  <c r="BL246" i="5"/>
  <c r="BK246" i="5"/>
  <c r="BD246" i="5"/>
  <c r="BY245" i="5"/>
  <c r="BX245" i="5"/>
  <c r="BT245" i="5"/>
  <c r="BS245" i="5"/>
  <c r="BL245" i="5"/>
  <c r="BK245" i="5"/>
  <c r="BD245" i="5"/>
  <c r="BY244" i="5"/>
  <c r="BX244" i="5"/>
  <c r="BT244" i="5"/>
  <c r="BS244" i="5"/>
  <c r="BL244" i="5"/>
  <c r="BK244" i="5"/>
  <c r="BD244" i="5"/>
  <c r="BY243" i="5"/>
  <c r="BX243" i="5"/>
  <c r="BT243" i="5"/>
  <c r="BS243" i="5"/>
  <c r="BL243" i="5"/>
  <c r="BK243" i="5"/>
  <c r="BD243" i="5"/>
  <c r="BY242" i="5"/>
  <c r="BX242" i="5"/>
  <c r="BT242" i="5"/>
  <c r="BS242" i="5"/>
  <c r="BL242" i="5"/>
  <c r="BK242" i="5"/>
  <c r="BD242" i="5"/>
  <c r="BY241" i="5"/>
  <c r="BX241" i="5"/>
  <c r="BT241" i="5"/>
  <c r="BS241" i="5"/>
  <c r="BL241" i="5"/>
  <c r="BK241" i="5"/>
  <c r="BD241" i="5"/>
  <c r="BY240" i="5"/>
  <c r="BX240" i="5"/>
  <c r="BT240" i="5"/>
  <c r="BS240" i="5"/>
  <c r="BL240" i="5"/>
  <c r="BK240" i="5"/>
  <c r="BD240" i="5"/>
  <c r="BY239" i="5"/>
  <c r="BX239" i="5"/>
  <c r="BT239" i="5"/>
  <c r="BS239" i="5"/>
  <c r="BL239" i="5"/>
  <c r="BK239" i="5"/>
  <c r="BD239" i="5"/>
  <c r="BY238" i="5"/>
  <c r="BX238" i="5"/>
  <c r="BT238" i="5"/>
  <c r="BS238" i="5"/>
  <c r="BL238" i="5"/>
  <c r="BK238" i="5"/>
  <c r="BD238" i="5"/>
  <c r="BY237" i="5"/>
  <c r="BX237" i="5"/>
  <c r="BT237" i="5"/>
  <c r="BS237" i="5"/>
  <c r="BL237" i="5"/>
  <c r="BK237" i="5"/>
  <c r="BD237" i="5"/>
  <c r="BY236" i="5"/>
  <c r="BX236" i="5"/>
  <c r="BT236" i="5"/>
  <c r="BS236" i="5"/>
  <c r="BL236" i="5"/>
  <c r="BK236" i="5"/>
  <c r="BD236" i="5"/>
  <c r="BY235" i="5"/>
  <c r="BX235" i="5"/>
  <c r="BT235" i="5"/>
  <c r="BS235" i="5"/>
  <c r="BL235" i="5"/>
  <c r="BK235" i="5"/>
  <c r="BD235" i="5"/>
  <c r="BY234" i="5"/>
  <c r="BX234" i="5"/>
  <c r="BT234" i="5"/>
  <c r="BS234" i="5"/>
  <c r="BL234" i="5"/>
  <c r="BK234" i="5"/>
  <c r="BD234" i="5"/>
  <c r="BY233" i="5"/>
  <c r="BX233" i="5"/>
  <c r="BT233" i="5"/>
  <c r="BS233" i="5"/>
  <c r="BL233" i="5"/>
  <c r="BK233" i="5"/>
  <c r="BD233" i="5"/>
  <c r="BY232" i="5"/>
  <c r="BX232" i="5"/>
  <c r="BT232" i="5"/>
  <c r="BS232" i="5"/>
  <c r="BL232" i="5"/>
  <c r="BK232" i="5"/>
  <c r="BD232" i="5"/>
  <c r="BY231" i="5"/>
  <c r="BX231" i="5"/>
  <c r="BT231" i="5"/>
  <c r="BS231" i="5"/>
  <c r="BL231" i="5"/>
  <c r="BK231" i="5"/>
  <c r="BD231" i="5"/>
  <c r="BY230" i="5"/>
  <c r="BX230" i="5"/>
  <c r="BT230" i="5"/>
  <c r="BS230" i="5"/>
  <c r="BL230" i="5"/>
  <c r="BK230" i="5"/>
  <c r="BD230" i="5"/>
  <c r="BY229" i="5"/>
  <c r="BX229" i="5"/>
  <c r="BT229" i="5"/>
  <c r="BS229" i="5"/>
  <c r="BL229" i="5"/>
  <c r="BK229" i="5"/>
  <c r="BD229" i="5"/>
  <c r="BY228" i="5"/>
  <c r="BX228" i="5"/>
  <c r="BT228" i="5"/>
  <c r="BS228" i="5"/>
  <c r="BL228" i="5"/>
  <c r="BK228" i="5"/>
  <c r="BD228" i="5"/>
  <c r="BY227" i="5"/>
  <c r="BX227" i="5"/>
  <c r="BT227" i="5"/>
  <c r="BS227" i="5"/>
  <c r="BL227" i="5"/>
  <c r="BK227" i="5"/>
  <c r="BD227" i="5"/>
  <c r="BY226" i="5"/>
  <c r="BX226" i="5"/>
  <c r="BT226" i="5"/>
  <c r="BS226" i="5"/>
  <c r="BL226" i="5"/>
  <c r="BK226" i="5"/>
  <c r="BD226" i="5"/>
  <c r="BY225" i="5"/>
  <c r="BX225" i="5"/>
  <c r="BT225" i="5"/>
  <c r="BS225" i="5"/>
  <c r="BL225" i="5"/>
  <c r="BK225" i="5"/>
  <c r="BD225" i="5"/>
  <c r="BY224" i="5"/>
  <c r="BX224" i="5"/>
  <c r="BT224" i="5"/>
  <c r="BS224" i="5"/>
  <c r="BL224" i="5"/>
  <c r="BK224" i="5"/>
  <c r="BD224" i="5"/>
  <c r="BY223" i="5"/>
  <c r="BX223" i="5"/>
  <c r="BT223" i="5"/>
  <c r="BS223" i="5"/>
  <c r="BL223" i="5"/>
  <c r="BK223" i="5"/>
  <c r="BD223" i="5"/>
  <c r="BY222" i="5"/>
  <c r="BX222" i="5"/>
  <c r="BT222" i="5"/>
  <c r="BS222" i="5"/>
  <c r="BL222" i="5"/>
  <c r="BK222" i="5"/>
  <c r="BD222" i="5"/>
  <c r="BY221" i="5"/>
  <c r="BX221" i="5"/>
  <c r="BT221" i="5"/>
  <c r="BS221" i="5"/>
  <c r="BL221" i="5"/>
  <c r="BK221" i="5"/>
  <c r="BD221" i="5"/>
  <c r="BY220" i="5"/>
  <c r="BX220" i="5"/>
  <c r="BT220" i="5"/>
  <c r="BS220" i="5"/>
  <c r="BL220" i="5"/>
  <c r="BK220" i="5"/>
  <c r="BD220" i="5"/>
  <c r="BY219" i="5"/>
  <c r="BX219" i="5"/>
  <c r="BT219" i="5"/>
  <c r="BS219" i="5"/>
  <c r="BL219" i="5"/>
  <c r="BK219" i="5"/>
  <c r="BD219" i="5"/>
  <c r="BY218" i="5"/>
  <c r="BX218" i="5"/>
  <c r="BT218" i="5"/>
  <c r="BS218" i="5"/>
  <c r="BL218" i="5"/>
  <c r="BK218" i="5"/>
  <c r="BD218" i="5"/>
  <c r="BY217" i="5"/>
  <c r="BX217" i="5"/>
  <c r="BT217" i="5"/>
  <c r="BS217" i="5"/>
  <c r="BL217" i="5"/>
  <c r="BK217" i="5"/>
  <c r="BD217" i="5"/>
  <c r="BY216" i="5"/>
  <c r="BX216" i="5"/>
  <c r="BT216" i="5"/>
  <c r="BS216" i="5"/>
  <c r="BL216" i="5"/>
  <c r="BK216" i="5"/>
  <c r="BD216" i="5"/>
  <c r="BY215" i="5"/>
  <c r="BX215" i="5"/>
  <c r="BT215" i="5"/>
  <c r="BS215" i="5"/>
  <c r="BL215" i="5"/>
  <c r="BK215" i="5"/>
  <c r="BD215" i="5"/>
  <c r="BY214" i="5"/>
  <c r="BX214" i="5"/>
  <c r="BT214" i="5"/>
  <c r="BS214" i="5"/>
  <c r="BL214" i="5"/>
  <c r="BK214" i="5"/>
  <c r="BD214" i="5"/>
  <c r="BY213" i="5"/>
  <c r="BX213" i="5"/>
  <c r="BT213" i="5"/>
  <c r="BS213" i="5"/>
  <c r="BL213" i="5"/>
  <c r="BK213" i="5"/>
  <c r="BD213" i="5"/>
  <c r="BY212" i="5"/>
  <c r="BX212" i="5"/>
  <c r="BT212" i="5"/>
  <c r="BS212" i="5"/>
  <c r="BL212" i="5"/>
  <c r="BK212" i="5"/>
  <c r="BD212" i="5"/>
  <c r="BY211" i="5"/>
  <c r="BX211" i="5"/>
  <c r="BT211" i="5"/>
  <c r="BS211" i="5"/>
  <c r="BL211" i="5"/>
  <c r="BK211" i="5"/>
  <c r="BD211" i="5"/>
  <c r="BY210" i="5"/>
  <c r="BX210" i="5"/>
  <c r="BT210" i="5"/>
  <c r="BS210" i="5"/>
  <c r="BL210" i="5"/>
  <c r="BK210" i="5"/>
  <c r="BD210" i="5"/>
  <c r="BY209" i="5"/>
  <c r="BX209" i="5"/>
  <c r="BT209" i="5"/>
  <c r="BS209" i="5"/>
  <c r="BL209" i="5"/>
  <c r="BK209" i="5"/>
  <c r="BD209" i="5"/>
  <c r="BY208" i="5"/>
  <c r="BX208" i="5"/>
  <c r="BT208" i="5"/>
  <c r="BS208" i="5"/>
  <c r="BL208" i="5"/>
  <c r="BK208" i="5"/>
  <c r="BD208" i="5"/>
  <c r="BY207" i="5"/>
  <c r="BX207" i="5"/>
  <c r="BT207" i="5"/>
  <c r="BS207" i="5"/>
  <c r="BL207" i="5"/>
  <c r="BK207" i="5"/>
  <c r="BD207" i="5"/>
  <c r="BY206" i="5"/>
  <c r="BX206" i="5"/>
  <c r="BT206" i="5"/>
  <c r="BS206" i="5"/>
  <c r="BL206" i="5"/>
  <c r="BK206" i="5"/>
  <c r="BD206" i="5"/>
  <c r="BY205" i="5"/>
  <c r="BX205" i="5"/>
  <c r="BT205" i="5"/>
  <c r="BS205" i="5"/>
  <c r="BL205" i="5"/>
  <c r="BK205" i="5"/>
  <c r="BD205" i="5"/>
  <c r="BY204" i="5"/>
  <c r="BX204" i="5"/>
  <c r="BT204" i="5"/>
  <c r="BS204" i="5"/>
  <c r="BL204" i="5"/>
  <c r="BK204" i="5"/>
  <c r="BD204" i="5"/>
  <c r="BY203" i="5"/>
  <c r="BX203" i="5"/>
  <c r="BT203" i="5"/>
  <c r="BS203" i="5"/>
  <c r="BL203" i="5"/>
  <c r="BK203" i="5"/>
  <c r="BD203" i="5"/>
  <c r="BY202" i="5"/>
  <c r="BX202" i="5"/>
  <c r="BT202" i="5"/>
  <c r="BS202" i="5"/>
  <c r="BL202" i="5"/>
  <c r="BK202" i="5"/>
  <c r="BD202" i="5"/>
  <c r="BY201" i="5"/>
  <c r="BX201" i="5"/>
  <c r="BT201" i="5"/>
  <c r="BS201" i="5"/>
  <c r="BL201" i="5"/>
  <c r="BK201" i="5"/>
  <c r="BD201" i="5"/>
  <c r="BY200" i="5"/>
  <c r="BX200" i="5"/>
  <c r="BT200" i="5"/>
  <c r="BS200" i="5"/>
  <c r="BL200" i="5"/>
  <c r="BK200" i="5"/>
  <c r="BD200" i="5"/>
  <c r="BY199" i="5"/>
  <c r="BX199" i="5"/>
  <c r="BT199" i="5"/>
  <c r="BS199" i="5"/>
  <c r="BL199" i="5"/>
  <c r="BK199" i="5"/>
  <c r="BD199" i="5"/>
  <c r="BY198" i="5"/>
  <c r="BX198" i="5"/>
  <c r="BT198" i="5"/>
  <c r="BS198" i="5"/>
  <c r="BL198" i="5"/>
  <c r="BK198" i="5"/>
  <c r="BD198" i="5"/>
  <c r="BY197" i="5"/>
  <c r="BX197" i="5"/>
  <c r="BT197" i="5"/>
  <c r="BS197" i="5"/>
  <c r="BL197" i="5"/>
  <c r="BK197" i="5"/>
  <c r="BD197" i="5"/>
  <c r="BY196" i="5"/>
  <c r="BX196" i="5"/>
  <c r="BT196" i="5"/>
  <c r="BS196" i="5"/>
  <c r="BL196" i="5"/>
  <c r="BK196" i="5"/>
  <c r="BD196" i="5"/>
  <c r="BY195" i="5"/>
  <c r="BX195" i="5"/>
  <c r="BT195" i="5"/>
  <c r="BS195" i="5"/>
  <c r="BL195" i="5"/>
  <c r="BK195" i="5"/>
  <c r="BD195" i="5"/>
  <c r="BY194" i="5"/>
  <c r="BX194" i="5"/>
  <c r="BT194" i="5"/>
  <c r="BS194" i="5"/>
  <c r="BL194" i="5"/>
  <c r="BK194" i="5"/>
  <c r="BD194" i="5"/>
  <c r="BY193" i="5"/>
  <c r="BX193" i="5"/>
  <c r="BT193" i="5"/>
  <c r="BS193" i="5"/>
  <c r="BL193" i="5"/>
  <c r="BK193" i="5"/>
  <c r="BD193" i="5"/>
  <c r="BY192" i="5"/>
  <c r="BX192" i="5"/>
  <c r="BT192" i="5"/>
  <c r="BS192" i="5"/>
  <c r="BL192" i="5"/>
  <c r="BK192" i="5"/>
  <c r="BD192" i="5"/>
  <c r="BY191" i="5"/>
  <c r="BX191" i="5"/>
  <c r="BT191" i="5"/>
  <c r="BS191" i="5"/>
  <c r="BL191" i="5"/>
  <c r="BK191" i="5"/>
  <c r="BD191" i="5"/>
  <c r="BY190" i="5"/>
  <c r="BX190" i="5"/>
  <c r="BT190" i="5"/>
  <c r="BS190" i="5"/>
  <c r="BL190" i="5"/>
  <c r="BK190" i="5"/>
  <c r="BD190" i="5"/>
  <c r="BY189" i="5"/>
  <c r="BX189" i="5"/>
  <c r="BT189" i="5"/>
  <c r="BS189" i="5"/>
  <c r="BL189" i="5"/>
  <c r="BK189" i="5"/>
  <c r="BD189" i="5"/>
  <c r="BY188" i="5"/>
  <c r="BX188" i="5"/>
  <c r="BT188" i="5"/>
  <c r="BS188" i="5"/>
  <c r="BL188" i="5"/>
  <c r="BK188" i="5"/>
  <c r="BD188" i="5"/>
  <c r="BY187" i="5"/>
  <c r="BX187" i="5"/>
  <c r="BT187" i="5"/>
  <c r="BS187" i="5"/>
  <c r="BL187" i="5"/>
  <c r="BK187" i="5"/>
  <c r="BD187" i="5"/>
  <c r="BY186" i="5"/>
  <c r="BX186" i="5"/>
  <c r="BT186" i="5"/>
  <c r="BS186" i="5"/>
  <c r="BL186" i="5"/>
  <c r="BK186" i="5"/>
  <c r="BD186" i="5"/>
  <c r="BY185" i="5"/>
  <c r="BX185" i="5"/>
  <c r="BT185" i="5"/>
  <c r="BS185" i="5"/>
  <c r="BL185" i="5"/>
  <c r="BK185" i="5"/>
  <c r="BD185" i="5"/>
  <c r="BY184" i="5"/>
  <c r="BX184" i="5"/>
  <c r="BT184" i="5"/>
  <c r="BS184" i="5"/>
  <c r="BL184" i="5"/>
  <c r="BK184" i="5"/>
  <c r="BD184" i="5"/>
  <c r="BY183" i="5"/>
  <c r="BX183" i="5"/>
  <c r="BT183" i="5"/>
  <c r="BS183" i="5"/>
  <c r="BL183" i="5"/>
  <c r="BK183" i="5"/>
  <c r="BD183" i="5"/>
  <c r="BY182" i="5"/>
  <c r="BX182" i="5"/>
  <c r="BT182" i="5"/>
  <c r="BS182" i="5"/>
  <c r="BL182" i="5"/>
  <c r="BK182" i="5"/>
  <c r="BD182" i="5"/>
  <c r="BY181" i="5"/>
  <c r="BX181" i="5"/>
  <c r="BT181" i="5"/>
  <c r="BS181" i="5"/>
  <c r="BL181" i="5"/>
  <c r="BK181" i="5"/>
  <c r="BD181" i="5"/>
  <c r="BY180" i="5"/>
  <c r="BX180" i="5"/>
  <c r="BT180" i="5"/>
  <c r="BS180" i="5"/>
  <c r="BL180" i="5"/>
  <c r="BK180" i="5"/>
  <c r="BD180" i="5"/>
  <c r="BY179" i="5"/>
  <c r="BX179" i="5"/>
  <c r="BT179" i="5"/>
  <c r="BS179" i="5"/>
  <c r="BL179" i="5"/>
  <c r="BK179" i="5"/>
  <c r="BD179" i="5"/>
  <c r="BY178" i="5"/>
  <c r="BX178" i="5"/>
  <c r="BT178" i="5"/>
  <c r="BS178" i="5"/>
  <c r="BL178" i="5"/>
  <c r="BK178" i="5"/>
  <c r="BD178" i="5"/>
  <c r="BY177" i="5"/>
  <c r="BX177" i="5"/>
  <c r="BT177" i="5"/>
  <c r="BS177" i="5"/>
  <c r="BL177" i="5"/>
  <c r="BK177" i="5"/>
  <c r="BD177" i="5"/>
  <c r="BY176" i="5"/>
  <c r="BX176" i="5"/>
  <c r="BT176" i="5"/>
  <c r="BS176" i="5"/>
  <c r="BL176" i="5"/>
  <c r="BK176" i="5"/>
  <c r="BD176" i="5"/>
  <c r="BY175" i="5"/>
  <c r="BX175" i="5"/>
  <c r="BT175" i="5"/>
  <c r="BS175" i="5"/>
  <c r="BL175" i="5"/>
  <c r="BK175" i="5"/>
  <c r="BD175" i="5"/>
  <c r="BY174" i="5"/>
  <c r="BX174" i="5"/>
  <c r="BT174" i="5"/>
  <c r="BS174" i="5"/>
  <c r="BL174" i="5"/>
  <c r="BK174" i="5"/>
  <c r="BD174" i="5"/>
  <c r="BY173" i="5"/>
  <c r="BX173" i="5"/>
  <c r="BT173" i="5"/>
  <c r="BS173" i="5"/>
  <c r="BL173" i="5"/>
  <c r="BK173" i="5"/>
  <c r="BD173" i="5"/>
  <c r="BY172" i="5"/>
  <c r="BX172" i="5"/>
  <c r="BT172" i="5"/>
  <c r="BS172" i="5"/>
  <c r="BL172" i="5"/>
  <c r="BK172" i="5"/>
  <c r="BD172" i="5"/>
  <c r="BY171" i="5"/>
  <c r="BX171" i="5"/>
  <c r="BT171" i="5"/>
  <c r="BS171" i="5"/>
  <c r="BL171" i="5"/>
  <c r="BK171" i="5"/>
  <c r="BD171" i="5"/>
  <c r="BY170" i="5"/>
  <c r="BX170" i="5"/>
  <c r="BT170" i="5"/>
  <c r="BS170" i="5"/>
  <c r="BL170" i="5"/>
  <c r="BK170" i="5"/>
  <c r="BD170" i="5"/>
  <c r="BY169" i="5"/>
  <c r="BX169" i="5"/>
  <c r="BT169" i="5"/>
  <c r="BS169" i="5"/>
  <c r="BL169" i="5"/>
  <c r="BK169" i="5"/>
  <c r="BD169" i="5"/>
  <c r="BY168" i="5"/>
  <c r="BX168" i="5"/>
  <c r="BT168" i="5"/>
  <c r="BS168" i="5"/>
  <c r="BL168" i="5"/>
  <c r="BK168" i="5"/>
  <c r="BD168" i="5"/>
  <c r="BY167" i="5"/>
  <c r="BX167" i="5"/>
  <c r="BT167" i="5"/>
  <c r="BS167" i="5"/>
  <c r="BL167" i="5"/>
  <c r="BK167" i="5"/>
  <c r="BD167" i="5"/>
  <c r="BY166" i="5"/>
  <c r="BX166" i="5"/>
  <c r="BT166" i="5"/>
  <c r="BS166" i="5"/>
  <c r="BL166" i="5"/>
  <c r="BK166" i="5"/>
  <c r="BD166" i="5"/>
  <c r="BY165" i="5"/>
  <c r="BX165" i="5"/>
  <c r="BT165" i="5"/>
  <c r="BS165" i="5"/>
  <c r="BL165" i="5"/>
  <c r="BK165" i="5"/>
  <c r="BD165" i="5"/>
  <c r="BY164" i="5"/>
  <c r="BX164" i="5"/>
  <c r="BT164" i="5"/>
  <c r="BS164" i="5"/>
  <c r="BL164" i="5"/>
  <c r="BK164" i="5"/>
  <c r="BD164" i="5"/>
  <c r="BY163" i="5"/>
  <c r="BX163" i="5"/>
  <c r="BT163" i="5"/>
  <c r="BS163" i="5"/>
  <c r="BL163" i="5"/>
  <c r="BK163" i="5"/>
  <c r="BD163" i="5"/>
  <c r="BY162" i="5"/>
  <c r="BX162" i="5"/>
  <c r="BT162" i="5"/>
  <c r="BS162" i="5"/>
  <c r="BL162" i="5"/>
  <c r="BK162" i="5"/>
  <c r="BD162" i="5"/>
  <c r="BY161" i="5"/>
  <c r="BX161" i="5"/>
  <c r="BT161" i="5"/>
  <c r="BS161" i="5"/>
  <c r="BL161" i="5"/>
  <c r="BK161" i="5"/>
  <c r="BD161" i="5"/>
  <c r="BY160" i="5"/>
  <c r="BX160" i="5"/>
  <c r="BT160" i="5"/>
  <c r="BS160" i="5"/>
  <c r="BL160" i="5"/>
  <c r="BK160" i="5"/>
  <c r="BD160" i="5"/>
  <c r="BY159" i="5"/>
  <c r="BX159" i="5"/>
  <c r="BT159" i="5"/>
  <c r="BS159" i="5"/>
  <c r="BL159" i="5"/>
  <c r="BK159" i="5"/>
  <c r="BD159" i="5"/>
  <c r="BY158" i="5"/>
  <c r="BX158" i="5"/>
  <c r="BT158" i="5"/>
  <c r="BS158" i="5"/>
  <c r="BL158" i="5"/>
  <c r="BK158" i="5"/>
  <c r="BD158" i="5"/>
  <c r="BY157" i="5"/>
  <c r="BX157" i="5"/>
  <c r="BT157" i="5"/>
  <c r="BS157" i="5"/>
  <c r="BL157" i="5"/>
  <c r="BK157" i="5"/>
  <c r="BD157" i="5"/>
  <c r="BY156" i="5"/>
  <c r="BX156" i="5"/>
  <c r="BT156" i="5"/>
  <c r="BS156" i="5"/>
  <c r="BL156" i="5"/>
  <c r="BK156" i="5"/>
  <c r="BD156" i="5"/>
  <c r="BY155" i="5"/>
  <c r="BX155" i="5"/>
  <c r="BT155" i="5"/>
  <c r="BS155" i="5"/>
  <c r="BL155" i="5"/>
  <c r="BK155" i="5"/>
  <c r="BD155" i="5"/>
  <c r="BY154" i="5"/>
  <c r="BX154" i="5"/>
  <c r="BT154" i="5"/>
  <c r="BS154" i="5"/>
  <c r="BL154" i="5"/>
  <c r="BK154" i="5"/>
  <c r="BD154" i="5"/>
  <c r="BY153" i="5"/>
  <c r="BX153" i="5"/>
  <c r="BT153" i="5"/>
  <c r="BS153" i="5"/>
  <c r="BL153" i="5"/>
  <c r="BK153" i="5"/>
  <c r="BD153" i="5"/>
  <c r="BY152" i="5"/>
  <c r="BX152" i="5"/>
  <c r="BT152" i="5"/>
  <c r="BS152" i="5"/>
  <c r="BL152" i="5"/>
  <c r="BK152" i="5"/>
  <c r="BD152" i="5"/>
  <c r="BY151" i="5"/>
  <c r="BX151" i="5"/>
  <c r="BT151" i="5"/>
  <c r="BS151" i="5"/>
  <c r="BL151" i="5"/>
  <c r="BK151" i="5"/>
  <c r="BD151" i="5"/>
  <c r="BY150" i="5"/>
  <c r="BX150" i="5"/>
  <c r="BT150" i="5"/>
  <c r="BS150" i="5"/>
  <c r="BL150" i="5"/>
  <c r="BK150" i="5"/>
  <c r="BD150" i="5"/>
  <c r="BY149" i="5"/>
  <c r="BX149" i="5"/>
  <c r="BT149" i="5"/>
  <c r="BS149" i="5"/>
  <c r="BL149" i="5"/>
  <c r="BK149" i="5"/>
  <c r="BD149" i="5"/>
  <c r="BY148" i="5"/>
  <c r="BX148" i="5"/>
  <c r="BT148" i="5"/>
  <c r="BS148" i="5"/>
  <c r="BL148" i="5"/>
  <c r="BK148" i="5"/>
  <c r="BD148" i="5"/>
  <c r="BY147" i="5"/>
  <c r="BX147" i="5"/>
  <c r="BT147" i="5"/>
  <c r="BS147" i="5"/>
  <c r="BL147" i="5"/>
  <c r="BK147" i="5"/>
  <c r="BD147" i="5"/>
  <c r="BY146" i="5"/>
  <c r="BX146" i="5"/>
  <c r="BT146" i="5"/>
  <c r="BS146" i="5"/>
  <c r="BL146" i="5"/>
  <c r="BK146" i="5"/>
  <c r="BD146" i="5"/>
  <c r="BY145" i="5"/>
  <c r="BX145" i="5"/>
  <c r="BT145" i="5"/>
  <c r="BS145" i="5"/>
  <c r="BL145" i="5"/>
  <c r="BK145" i="5"/>
  <c r="BD145" i="5"/>
  <c r="BY144" i="5"/>
  <c r="BX144" i="5"/>
  <c r="BT144" i="5"/>
  <c r="BS144" i="5"/>
  <c r="BL144" i="5"/>
  <c r="BK144" i="5"/>
  <c r="BD144" i="5"/>
  <c r="BY143" i="5"/>
  <c r="BX143" i="5"/>
  <c r="BT143" i="5"/>
  <c r="BS143" i="5"/>
  <c r="BL143" i="5"/>
  <c r="BK143" i="5"/>
  <c r="BD143" i="5"/>
  <c r="BY142" i="5"/>
  <c r="BX142" i="5"/>
  <c r="BT142" i="5"/>
  <c r="BS142" i="5"/>
  <c r="BL142" i="5"/>
  <c r="BK142" i="5"/>
  <c r="BD142" i="5"/>
  <c r="BY141" i="5"/>
  <c r="BX141" i="5"/>
  <c r="BT141" i="5"/>
  <c r="BS141" i="5"/>
  <c r="BL141" i="5"/>
  <c r="BK141" i="5"/>
  <c r="BD141" i="5"/>
  <c r="BY140" i="5"/>
  <c r="BX140" i="5"/>
  <c r="BT140" i="5"/>
  <c r="BS140" i="5"/>
  <c r="BL140" i="5"/>
  <c r="BK140" i="5"/>
  <c r="BD140" i="5"/>
  <c r="BY139" i="5"/>
  <c r="BX139" i="5"/>
  <c r="BT139" i="5"/>
  <c r="BS139" i="5"/>
  <c r="BL139" i="5"/>
  <c r="BK139" i="5"/>
  <c r="BD139" i="5"/>
  <c r="BY138" i="5"/>
  <c r="BX138" i="5"/>
  <c r="BT138" i="5"/>
  <c r="BS138" i="5"/>
  <c r="BL138" i="5"/>
  <c r="BK138" i="5"/>
  <c r="BD138" i="5"/>
  <c r="BY137" i="5"/>
  <c r="BX137" i="5"/>
  <c r="BT137" i="5"/>
  <c r="BS137" i="5"/>
  <c r="BL137" i="5"/>
  <c r="BK137" i="5"/>
  <c r="BD137" i="5"/>
  <c r="BY136" i="5"/>
  <c r="BX136" i="5"/>
  <c r="BT136" i="5"/>
  <c r="BS136" i="5"/>
  <c r="BL136" i="5"/>
  <c r="BK136" i="5"/>
  <c r="BD136" i="5"/>
  <c r="BY135" i="5"/>
  <c r="BX135" i="5"/>
  <c r="BT135" i="5"/>
  <c r="BS135" i="5"/>
  <c r="BL135" i="5"/>
  <c r="BK135" i="5"/>
  <c r="BD135" i="5"/>
  <c r="BY134" i="5"/>
  <c r="BX134" i="5"/>
  <c r="BT134" i="5"/>
  <c r="BS134" i="5"/>
  <c r="BL134" i="5"/>
  <c r="BK134" i="5"/>
  <c r="BD134" i="5"/>
  <c r="BY133" i="5"/>
  <c r="BX133" i="5"/>
  <c r="BT133" i="5"/>
  <c r="BS133" i="5"/>
  <c r="BL133" i="5"/>
  <c r="BK133" i="5"/>
  <c r="BD133" i="5"/>
  <c r="BY132" i="5"/>
  <c r="BX132" i="5"/>
  <c r="BT132" i="5"/>
  <c r="BS132" i="5"/>
  <c r="BL132" i="5"/>
  <c r="BK132" i="5"/>
  <c r="BD132" i="5"/>
  <c r="BY131" i="5"/>
  <c r="BX131" i="5"/>
  <c r="BT131" i="5"/>
  <c r="BS131" i="5"/>
  <c r="BL131" i="5"/>
  <c r="BK131" i="5"/>
  <c r="BD131" i="5"/>
  <c r="BY130" i="5"/>
  <c r="BX130" i="5"/>
  <c r="BT130" i="5"/>
  <c r="BS130" i="5"/>
  <c r="BL130" i="5"/>
  <c r="BK130" i="5"/>
  <c r="BD130" i="5"/>
  <c r="BY129" i="5"/>
  <c r="BX129" i="5"/>
  <c r="BT129" i="5"/>
  <c r="BS129" i="5"/>
  <c r="BL129" i="5"/>
  <c r="BK129" i="5"/>
  <c r="BD129" i="5"/>
  <c r="BY128" i="5"/>
  <c r="BX128" i="5"/>
  <c r="BT128" i="5"/>
  <c r="BS128" i="5"/>
  <c r="BL128" i="5"/>
  <c r="BK128" i="5"/>
  <c r="BD128" i="5"/>
  <c r="BY127" i="5"/>
  <c r="BX127" i="5"/>
  <c r="BT127" i="5"/>
  <c r="BS127" i="5"/>
  <c r="BL127" i="5"/>
  <c r="BK127" i="5"/>
  <c r="BD127" i="5"/>
  <c r="BY126" i="5"/>
  <c r="BX126" i="5"/>
  <c r="BT126" i="5"/>
  <c r="BS126" i="5"/>
  <c r="BL126" i="5"/>
  <c r="BK126" i="5"/>
  <c r="BD126" i="5"/>
  <c r="BY125" i="5"/>
  <c r="BX125" i="5"/>
  <c r="BT125" i="5"/>
  <c r="BS125" i="5"/>
  <c r="BL125" i="5"/>
  <c r="BK125" i="5"/>
  <c r="BD125" i="5"/>
  <c r="BY124" i="5"/>
  <c r="BX124" i="5"/>
  <c r="BT124" i="5"/>
  <c r="BS124" i="5"/>
  <c r="BL124" i="5"/>
  <c r="BK124" i="5"/>
  <c r="BD124" i="5"/>
  <c r="BY123" i="5"/>
  <c r="BX123" i="5"/>
  <c r="BT123" i="5"/>
  <c r="BS123" i="5"/>
  <c r="BL123" i="5"/>
  <c r="BK123" i="5"/>
  <c r="BD123" i="5"/>
  <c r="BY122" i="5"/>
  <c r="BX122" i="5"/>
  <c r="BT122" i="5"/>
  <c r="BS122" i="5"/>
  <c r="BL122" i="5"/>
  <c r="BK122" i="5"/>
  <c r="BD122" i="5"/>
  <c r="BY121" i="5"/>
  <c r="BX121" i="5"/>
  <c r="BT121" i="5"/>
  <c r="BS121" i="5"/>
  <c r="BL121" i="5"/>
  <c r="BK121" i="5"/>
  <c r="BD121" i="5"/>
  <c r="BY120" i="5"/>
  <c r="BX120" i="5"/>
  <c r="BT120" i="5"/>
  <c r="BS120" i="5"/>
  <c r="BL120" i="5"/>
  <c r="BK120" i="5"/>
  <c r="BD120" i="5"/>
  <c r="BY119" i="5"/>
  <c r="BX119" i="5"/>
  <c r="BT119" i="5"/>
  <c r="BS119" i="5"/>
  <c r="BL119" i="5"/>
  <c r="BK119" i="5"/>
  <c r="BD119" i="5"/>
  <c r="BY118" i="5"/>
  <c r="BX118" i="5"/>
  <c r="BT118" i="5"/>
  <c r="BS118" i="5"/>
  <c r="BL118" i="5"/>
  <c r="BK118" i="5"/>
  <c r="BD118" i="5"/>
  <c r="BY117" i="5"/>
  <c r="BX117" i="5"/>
  <c r="BT117" i="5"/>
  <c r="BS117" i="5"/>
  <c r="BL117" i="5"/>
  <c r="BK117" i="5"/>
  <c r="BD117" i="5"/>
  <c r="BY116" i="5"/>
  <c r="BX116" i="5"/>
  <c r="BT116" i="5"/>
  <c r="BS116" i="5"/>
  <c r="BL116" i="5"/>
  <c r="BK116" i="5"/>
  <c r="BD116" i="5"/>
  <c r="BY115" i="5"/>
  <c r="BX115" i="5"/>
  <c r="BT115" i="5"/>
  <c r="BS115" i="5"/>
  <c r="BL115" i="5"/>
  <c r="BK115" i="5"/>
  <c r="BD115" i="5"/>
  <c r="BY114" i="5"/>
  <c r="BX114" i="5"/>
  <c r="BT114" i="5"/>
  <c r="BS114" i="5"/>
  <c r="BL114" i="5"/>
  <c r="BK114" i="5"/>
  <c r="BD114" i="5"/>
  <c r="BY113" i="5"/>
  <c r="BX113" i="5"/>
  <c r="BT113" i="5"/>
  <c r="BS113" i="5"/>
  <c r="BL113" i="5"/>
  <c r="BK113" i="5"/>
  <c r="BD113" i="5"/>
  <c r="BY112" i="5"/>
  <c r="BX112" i="5"/>
  <c r="BT112" i="5"/>
  <c r="BS112" i="5"/>
  <c r="BL112" i="5"/>
  <c r="BK112" i="5"/>
  <c r="BD112" i="5"/>
  <c r="BY111" i="5"/>
  <c r="BX111" i="5"/>
  <c r="BT111" i="5"/>
  <c r="BS111" i="5"/>
  <c r="BL111" i="5"/>
  <c r="BK111" i="5"/>
  <c r="BD111" i="5"/>
  <c r="BY110" i="5"/>
  <c r="BX110" i="5"/>
  <c r="BT110" i="5"/>
  <c r="BS110" i="5"/>
  <c r="BL110" i="5"/>
  <c r="BK110" i="5"/>
  <c r="BD110" i="5"/>
  <c r="BY109" i="5"/>
  <c r="BX109" i="5"/>
  <c r="BT109" i="5"/>
  <c r="BS109" i="5"/>
  <c r="BL109" i="5"/>
  <c r="BK109" i="5"/>
  <c r="BD109" i="5"/>
  <c r="BY108" i="5"/>
  <c r="BX108" i="5"/>
  <c r="BT108" i="5"/>
  <c r="BS108" i="5"/>
  <c r="BL108" i="5"/>
  <c r="BK108" i="5"/>
  <c r="BD108" i="5"/>
  <c r="BY107" i="5"/>
  <c r="BX107" i="5"/>
  <c r="BT107" i="5"/>
  <c r="BS107" i="5"/>
  <c r="BL107" i="5"/>
  <c r="BK107" i="5"/>
  <c r="BD107" i="5"/>
  <c r="BY106" i="5"/>
  <c r="BX106" i="5"/>
  <c r="BT106" i="5"/>
  <c r="BS106" i="5"/>
  <c r="BL106" i="5"/>
  <c r="BK106" i="5"/>
  <c r="BD106" i="5"/>
  <c r="BY105" i="5"/>
  <c r="BX105" i="5"/>
  <c r="BT105" i="5"/>
  <c r="BS105" i="5"/>
  <c r="BL105" i="5"/>
  <c r="BK105" i="5"/>
  <c r="BD105" i="5"/>
  <c r="BY104" i="5"/>
  <c r="BX104" i="5"/>
  <c r="BT104" i="5"/>
  <c r="BS104" i="5"/>
  <c r="BL104" i="5"/>
  <c r="BK104" i="5"/>
  <c r="BD104" i="5"/>
  <c r="BY103" i="5"/>
  <c r="BX103" i="5"/>
  <c r="BT103" i="5"/>
  <c r="BS103" i="5"/>
  <c r="BL103" i="5"/>
  <c r="BK103" i="5"/>
  <c r="BD103" i="5"/>
  <c r="BY102" i="5"/>
  <c r="BX102" i="5"/>
  <c r="BT102" i="5"/>
  <c r="BS102" i="5"/>
  <c r="BL102" i="5"/>
  <c r="BK102" i="5"/>
  <c r="BD102" i="5"/>
  <c r="BY101" i="5"/>
  <c r="BX101" i="5"/>
  <c r="BT101" i="5"/>
  <c r="BS101" i="5"/>
  <c r="BL101" i="5"/>
  <c r="BK101" i="5"/>
  <c r="BD101" i="5"/>
  <c r="BY100" i="5"/>
  <c r="BX100" i="5"/>
  <c r="BT100" i="5"/>
  <c r="BS100" i="5"/>
  <c r="BL100" i="5"/>
  <c r="BK100" i="5"/>
  <c r="BD100" i="5"/>
  <c r="BY99" i="5"/>
  <c r="BX99" i="5"/>
  <c r="BT99" i="5"/>
  <c r="BS99" i="5"/>
  <c r="BL99" i="5"/>
  <c r="BK99" i="5"/>
  <c r="BD99" i="5"/>
  <c r="BY98" i="5"/>
  <c r="BX98" i="5"/>
  <c r="BT98" i="5"/>
  <c r="BS98" i="5"/>
  <c r="BL98" i="5"/>
  <c r="BK98" i="5"/>
  <c r="BD98" i="5"/>
  <c r="BY97" i="5"/>
  <c r="BX97" i="5"/>
  <c r="BT97" i="5"/>
  <c r="BS97" i="5"/>
  <c r="BL97" i="5"/>
  <c r="BK97" i="5"/>
  <c r="BD97" i="5"/>
  <c r="BY96" i="5"/>
  <c r="BX96" i="5"/>
  <c r="BT96" i="5"/>
  <c r="BS96" i="5"/>
  <c r="BL96" i="5"/>
  <c r="BK96" i="5"/>
  <c r="BD96" i="5"/>
  <c r="BY95" i="5"/>
  <c r="BX95" i="5"/>
  <c r="BT95" i="5"/>
  <c r="BS95" i="5"/>
  <c r="BL95" i="5"/>
  <c r="BK95" i="5"/>
  <c r="BD95" i="5"/>
  <c r="BY94" i="5"/>
  <c r="BX94" i="5"/>
  <c r="BT94" i="5"/>
  <c r="BS94" i="5"/>
  <c r="BL94" i="5"/>
  <c r="BK94" i="5"/>
  <c r="BD94" i="5"/>
  <c r="BY93" i="5"/>
  <c r="BX93" i="5"/>
  <c r="BT93" i="5"/>
  <c r="BS93" i="5"/>
  <c r="BL93" i="5"/>
  <c r="BK93" i="5"/>
  <c r="BD93" i="5"/>
  <c r="BY92" i="5"/>
  <c r="BX92" i="5"/>
  <c r="BT92" i="5"/>
  <c r="BS92" i="5"/>
  <c r="BL92" i="5"/>
  <c r="BK92" i="5"/>
  <c r="BD92" i="5"/>
  <c r="BY91" i="5"/>
  <c r="BX91" i="5"/>
  <c r="BT91" i="5"/>
  <c r="BS91" i="5"/>
  <c r="BL91" i="5"/>
  <c r="BK91" i="5"/>
  <c r="BD91" i="5"/>
  <c r="BY90" i="5"/>
  <c r="BX90" i="5"/>
  <c r="BT90" i="5"/>
  <c r="BS90" i="5"/>
  <c r="BL90" i="5"/>
  <c r="BK90" i="5"/>
  <c r="BD90" i="5"/>
  <c r="BY89" i="5"/>
  <c r="BX89" i="5"/>
  <c r="BT89" i="5"/>
  <c r="BS89" i="5"/>
  <c r="BL89" i="5"/>
  <c r="BK89" i="5"/>
  <c r="BD89" i="5"/>
  <c r="BY88" i="5"/>
  <c r="BX88" i="5"/>
  <c r="BT88" i="5"/>
  <c r="BS88" i="5"/>
  <c r="BL88" i="5"/>
  <c r="BK88" i="5"/>
  <c r="BD88" i="5"/>
  <c r="BY87" i="5"/>
  <c r="BX87" i="5"/>
  <c r="BT87" i="5"/>
  <c r="BS87" i="5"/>
  <c r="BL87" i="5"/>
  <c r="BK87" i="5"/>
  <c r="BD87" i="5"/>
  <c r="BY86" i="5"/>
  <c r="BX86" i="5"/>
  <c r="BT86" i="5"/>
  <c r="BS86" i="5"/>
  <c r="BL86" i="5"/>
  <c r="BK86" i="5"/>
  <c r="BD86" i="5"/>
  <c r="BY85" i="5"/>
  <c r="BX85" i="5"/>
  <c r="BT85" i="5"/>
  <c r="BS85" i="5"/>
  <c r="BL85" i="5"/>
  <c r="BK85" i="5"/>
  <c r="BD85" i="5"/>
  <c r="BY84" i="5"/>
  <c r="BX84" i="5"/>
  <c r="BT84" i="5"/>
  <c r="BS84" i="5"/>
  <c r="BL84" i="5"/>
  <c r="BK84" i="5"/>
  <c r="BD84" i="5"/>
  <c r="BY83" i="5"/>
  <c r="BX83" i="5"/>
  <c r="BT83" i="5"/>
  <c r="BS83" i="5"/>
  <c r="BL83" i="5"/>
  <c r="BK83" i="5"/>
  <c r="BD83" i="5"/>
  <c r="BY82" i="5"/>
  <c r="BX82" i="5"/>
  <c r="BT82" i="5"/>
  <c r="BS82" i="5"/>
  <c r="BL82" i="5"/>
  <c r="BK82" i="5"/>
  <c r="BD82" i="5"/>
  <c r="BY81" i="5"/>
  <c r="BX81" i="5"/>
  <c r="BT81" i="5"/>
  <c r="BS81" i="5"/>
  <c r="BL81" i="5"/>
  <c r="BK81" i="5"/>
  <c r="BD81" i="5"/>
  <c r="BY80" i="5"/>
  <c r="BX80" i="5"/>
  <c r="BT80" i="5"/>
  <c r="BS80" i="5"/>
  <c r="BL80" i="5"/>
  <c r="BK80" i="5"/>
  <c r="BD80" i="5"/>
  <c r="BY79" i="5"/>
  <c r="BX79" i="5"/>
  <c r="BT79" i="5"/>
  <c r="BS79" i="5"/>
  <c r="BL79" i="5"/>
  <c r="BK79" i="5"/>
  <c r="BD79" i="5"/>
  <c r="BY78" i="5"/>
  <c r="BX78" i="5"/>
  <c r="BT78" i="5"/>
  <c r="BS78" i="5"/>
  <c r="BL78" i="5"/>
  <c r="BK78" i="5"/>
  <c r="BD78" i="5"/>
  <c r="BY77" i="5"/>
  <c r="BX77" i="5"/>
  <c r="BT77" i="5"/>
  <c r="BS77" i="5"/>
  <c r="BL77" i="5"/>
  <c r="BK77" i="5"/>
  <c r="BD77" i="5"/>
  <c r="BY76" i="5"/>
  <c r="BX76" i="5"/>
  <c r="BT76" i="5"/>
  <c r="BS76" i="5"/>
  <c r="BL76" i="5"/>
  <c r="BK76" i="5"/>
  <c r="BD76" i="5"/>
  <c r="BY75" i="5"/>
  <c r="BX75" i="5"/>
  <c r="BT75" i="5"/>
  <c r="BS75" i="5"/>
  <c r="BL75" i="5"/>
  <c r="BK75" i="5"/>
  <c r="BD75" i="5"/>
  <c r="BY74" i="5"/>
  <c r="BX74" i="5"/>
  <c r="BT74" i="5"/>
  <c r="BS74" i="5"/>
  <c r="BL74" i="5"/>
  <c r="BK74" i="5"/>
  <c r="BD74" i="5"/>
  <c r="BY73" i="5"/>
  <c r="BX73" i="5"/>
  <c r="BT73" i="5"/>
  <c r="BS73" i="5"/>
  <c r="BL73" i="5"/>
  <c r="BK73" i="5"/>
  <c r="BD73" i="5"/>
  <c r="BY72" i="5"/>
  <c r="BX72" i="5"/>
  <c r="BT72" i="5"/>
  <c r="BS72" i="5"/>
  <c r="BL72" i="5"/>
  <c r="BK72" i="5"/>
  <c r="BD72" i="5"/>
  <c r="BY71" i="5"/>
  <c r="BX71" i="5"/>
  <c r="BT71" i="5"/>
  <c r="BS71" i="5"/>
  <c r="BL71" i="5"/>
  <c r="BK71" i="5"/>
  <c r="BD71" i="5"/>
  <c r="BY70" i="5"/>
  <c r="BX70" i="5"/>
  <c r="BT70" i="5"/>
  <c r="BS70" i="5"/>
  <c r="BL70" i="5"/>
  <c r="BK70" i="5"/>
  <c r="BD70" i="5"/>
  <c r="BY69" i="5"/>
  <c r="BX69" i="5"/>
  <c r="BT69" i="5"/>
  <c r="BS69" i="5"/>
  <c r="BL69" i="5"/>
  <c r="BK69" i="5"/>
  <c r="BD69" i="5"/>
  <c r="V69" i="5"/>
  <c r="BY68" i="5"/>
  <c r="BX68" i="5"/>
  <c r="BT68" i="5"/>
  <c r="BS68" i="5"/>
  <c r="BL68" i="5"/>
  <c r="BK68" i="5"/>
  <c r="BD68" i="5"/>
  <c r="V68" i="5"/>
  <c r="BY67" i="5"/>
  <c r="BX67" i="5"/>
  <c r="BT67" i="5"/>
  <c r="BS67" i="5"/>
  <c r="BL67" i="5"/>
  <c r="BK67" i="5"/>
  <c r="BD67" i="5"/>
  <c r="V67" i="5"/>
  <c r="BY66" i="5"/>
  <c r="BX66" i="5"/>
  <c r="BT66" i="5"/>
  <c r="BS66" i="5"/>
  <c r="BL66" i="5"/>
  <c r="BK66" i="5"/>
  <c r="BD66" i="5"/>
  <c r="V66" i="5"/>
  <c r="BY65" i="5"/>
  <c r="BX65" i="5"/>
  <c r="BT65" i="5"/>
  <c r="BS65" i="5"/>
  <c r="BL65" i="5"/>
  <c r="BK65" i="5"/>
  <c r="BD65" i="5"/>
  <c r="V65" i="5"/>
  <c r="BY64" i="5"/>
  <c r="BX64" i="5"/>
  <c r="BT64" i="5"/>
  <c r="BS64" i="5"/>
  <c r="BL64" i="5"/>
  <c r="BK64" i="5"/>
  <c r="BD64" i="5"/>
  <c r="V64" i="5"/>
  <c r="BY63" i="5"/>
  <c r="BX63" i="5"/>
  <c r="BT63" i="5"/>
  <c r="BS63" i="5"/>
  <c r="BL63" i="5"/>
  <c r="BK63" i="5"/>
  <c r="BD63" i="5"/>
  <c r="V63" i="5"/>
  <c r="BY62" i="5"/>
  <c r="BX62" i="5"/>
  <c r="BT62" i="5"/>
  <c r="BS62" i="5"/>
  <c r="BL62" i="5"/>
  <c r="BK62" i="5"/>
  <c r="BD62" i="5"/>
  <c r="V62" i="5"/>
  <c r="BY61" i="5"/>
  <c r="BX61" i="5"/>
  <c r="BT61" i="5"/>
  <c r="BS61" i="5"/>
  <c r="BL61" i="5"/>
  <c r="BK61" i="5"/>
  <c r="BD61" i="5"/>
  <c r="V61" i="5"/>
  <c r="BY60" i="5"/>
  <c r="BX60" i="5"/>
  <c r="BT60" i="5"/>
  <c r="BS60" i="5"/>
  <c r="BL60" i="5"/>
  <c r="BK60" i="5"/>
  <c r="BD60" i="5"/>
  <c r="V60" i="5"/>
  <c r="BY59" i="5"/>
  <c r="BX59" i="5"/>
  <c r="BT59" i="5"/>
  <c r="BS59" i="5"/>
  <c r="BL59" i="5"/>
  <c r="BK59" i="5"/>
  <c r="BD59" i="5"/>
  <c r="V59" i="5"/>
  <c r="BY58" i="5"/>
  <c r="BX58" i="5"/>
  <c r="BT58" i="5"/>
  <c r="BS58" i="5"/>
  <c r="BL58" i="5"/>
  <c r="BK58" i="5"/>
  <c r="BD58" i="5"/>
  <c r="V58" i="5"/>
  <c r="BY57" i="5"/>
  <c r="BX57" i="5"/>
  <c r="BT57" i="5"/>
  <c r="BS57" i="5"/>
  <c r="BL57" i="5"/>
  <c r="BK57" i="5"/>
  <c r="BD57" i="5"/>
  <c r="V57" i="5"/>
  <c r="BY56" i="5"/>
  <c r="BX56" i="5"/>
  <c r="BT56" i="5"/>
  <c r="BS56" i="5"/>
  <c r="BL56" i="5"/>
  <c r="BK56" i="5"/>
  <c r="BD56" i="5"/>
  <c r="V56" i="5"/>
  <c r="BY55" i="5"/>
  <c r="BX55" i="5"/>
  <c r="BT55" i="5"/>
  <c r="BS55" i="5"/>
  <c r="BL55" i="5"/>
  <c r="BK55" i="5"/>
  <c r="BD55" i="5"/>
  <c r="V55" i="5"/>
  <c r="BY54" i="5"/>
  <c r="BX54" i="5"/>
  <c r="BT54" i="5"/>
  <c r="BS54" i="5"/>
  <c r="BL54" i="5"/>
  <c r="BK54" i="5"/>
  <c r="BD54" i="5"/>
  <c r="V54" i="5"/>
  <c r="BY53" i="5"/>
  <c r="BX53" i="5"/>
  <c r="BT53" i="5"/>
  <c r="BS53" i="5"/>
  <c r="BL53" i="5"/>
  <c r="BK53" i="5"/>
  <c r="BD53" i="5"/>
  <c r="V53" i="5"/>
  <c r="BY52" i="5"/>
  <c r="BX52" i="5"/>
  <c r="BT52" i="5"/>
  <c r="BS52" i="5"/>
  <c r="BL52" i="5"/>
  <c r="BK52" i="5"/>
  <c r="BD52" i="5"/>
  <c r="V52" i="5"/>
  <c r="BY51" i="5"/>
  <c r="BX51" i="5"/>
  <c r="BT51" i="5"/>
  <c r="BS51" i="5"/>
  <c r="BL51" i="5"/>
  <c r="BK51" i="5"/>
  <c r="BD51" i="5"/>
  <c r="V51" i="5"/>
  <c r="BY50" i="5"/>
  <c r="BX50" i="5"/>
  <c r="BT50" i="5"/>
  <c r="BS50" i="5"/>
  <c r="BL50" i="5"/>
  <c r="BK50" i="5"/>
  <c r="BD50" i="5"/>
  <c r="V50" i="5"/>
  <c r="BY49" i="5"/>
  <c r="BX49" i="5"/>
  <c r="BT49" i="5"/>
  <c r="BS49" i="5"/>
  <c r="BL49" i="5"/>
  <c r="BK49" i="5"/>
  <c r="BD49" i="5"/>
  <c r="V49" i="5"/>
  <c r="BY48" i="5"/>
  <c r="BX48" i="5"/>
  <c r="BT48" i="5"/>
  <c r="BS48" i="5"/>
  <c r="BL48" i="5"/>
  <c r="BK48" i="5"/>
  <c r="BD48" i="5"/>
  <c r="V48" i="5"/>
  <c r="BY47" i="5"/>
  <c r="BX47" i="5"/>
  <c r="BT47" i="5"/>
  <c r="BS47" i="5"/>
  <c r="BL47" i="5"/>
  <c r="BK47" i="5"/>
  <c r="BD47" i="5"/>
  <c r="V47" i="5"/>
  <c r="BY46" i="5"/>
  <c r="BX46" i="5"/>
  <c r="BT46" i="5"/>
  <c r="BS46" i="5"/>
  <c r="BL46" i="5"/>
  <c r="BK46" i="5"/>
  <c r="BD46" i="5"/>
  <c r="V46" i="5"/>
  <c r="BY45" i="5"/>
  <c r="BX45" i="5"/>
  <c r="BT45" i="5"/>
  <c r="BS45" i="5"/>
  <c r="BL45" i="5"/>
  <c r="BK45" i="5"/>
  <c r="BD45" i="5"/>
  <c r="V45" i="5"/>
  <c r="BY44" i="5"/>
  <c r="BX44" i="5"/>
  <c r="BT44" i="5"/>
  <c r="BS44" i="5"/>
  <c r="BL44" i="5"/>
  <c r="BK44" i="5"/>
  <c r="BD44" i="5"/>
  <c r="V44" i="5"/>
  <c r="BY43" i="5"/>
  <c r="BX43" i="5"/>
  <c r="BT43" i="5"/>
  <c r="BS43" i="5"/>
  <c r="BL43" i="5"/>
  <c r="BK43" i="5"/>
  <c r="BD43" i="5"/>
  <c r="V43" i="5"/>
  <c r="BY42" i="5"/>
  <c r="BX42" i="5"/>
  <c r="BT42" i="5"/>
  <c r="BS42" i="5"/>
  <c r="BL42" i="5"/>
  <c r="BK42" i="5"/>
  <c r="BD42" i="5"/>
  <c r="V42" i="5"/>
  <c r="BY41" i="5"/>
  <c r="BX41" i="5"/>
  <c r="BT41" i="5"/>
  <c r="BS41" i="5"/>
  <c r="BL41" i="5"/>
  <c r="BK41" i="5"/>
  <c r="BD41" i="5"/>
  <c r="V41" i="5"/>
  <c r="BY40" i="5"/>
  <c r="BX40" i="5"/>
  <c r="BT40" i="5"/>
  <c r="BS40" i="5"/>
  <c r="BL40" i="5"/>
  <c r="BK40" i="5"/>
  <c r="BD40" i="5"/>
  <c r="V40" i="5"/>
  <c r="BY39" i="5"/>
  <c r="BX39" i="5"/>
  <c r="BT39" i="5"/>
  <c r="BS39" i="5"/>
  <c r="BL39" i="5"/>
  <c r="BK39" i="5"/>
  <c r="BD39" i="5"/>
  <c r="V39" i="5"/>
  <c r="BY38" i="5"/>
  <c r="BX38" i="5"/>
  <c r="BT38" i="5"/>
  <c r="BS38" i="5"/>
  <c r="BL38" i="5"/>
  <c r="BK38" i="5"/>
  <c r="BD38" i="5"/>
  <c r="V38" i="5"/>
  <c r="BY37" i="5"/>
  <c r="BX37" i="5"/>
  <c r="BT37" i="5"/>
  <c r="BS37" i="5"/>
  <c r="BL37" i="5"/>
  <c r="BK37" i="5"/>
  <c r="BD37" i="5"/>
  <c r="V37" i="5"/>
  <c r="BY36" i="5"/>
  <c r="BX36" i="5"/>
  <c r="BT36" i="5"/>
  <c r="BS36" i="5"/>
  <c r="BL36" i="5"/>
  <c r="BK36" i="5"/>
  <c r="BD36" i="5"/>
  <c r="V36" i="5"/>
  <c r="BY35" i="5"/>
  <c r="BX35" i="5"/>
  <c r="BT35" i="5"/>
  <c r="BS35" i="5"/>
  <c r="BL35" i="5"/>
  <c r="BK35" i="5"/>
  <c r="BD35" i="5"/>
  <c r="V35" i="5"/>
  <c r="BY34" i="5"/>
  <c r="BX34" i="5"/>
  <c r="BT34" i="5"/>
  <c r="BS34" i="5"/>
  <c r="BL34" i="5"/>
  <c r="BK34" i="5"/>
  <c r="BD34" i="5"/>
  <c r="V34" i="5"/>
  <c r="BY33" i="5"/>
  <c r="BX33" i="5"/>
  <c r="BT33" i="5"/>
  <c r="BS33" i="5"/>
  <c r="BL33" i="5"/>
  <c r="BK33" i="5"/>
  <c r="BD33" i="5"/>
  <c r="V33" i="5"/>
  <c r="BY32" i="5"/>
  <c r="BX32" i="5"/>
  <c r="BT32" i="5"/>
  <c r="BS32" i="5"/>
  <c r="BL32" i="5"/>
  <c r="BK32" i="5"/>
  <c r="BD32" i="5"/>
  <c r="V32" i="5"/>
  <c r="BY31" i="5"/>
  <c r="BX31" i="5"/>
  <c r="BT31" i="5"/>
  <c r="BS31" i="5"/>
  <c r="BL31" i="5"/>
  <c r="BK31" i="5"/>
  <c r="BD31" i="5"/>
  <c r="V31" i="5"/>
  <c r="BY30" i="5"/>
  <c r="BX30" i="5"/>
  <c r="BT30" i="5"/>
  <c r="BS30" i="5"/>
  <c r="BL30" i="5"/>
  <c r="BK30" i="5"/>
  <c r="BD30" i="5"/>
  <c r="V30" i="5"/>
  <c r="BY29" i="5"/>
  <c r="BX29" i="5"/>
  <c r="BT29" i="5"/>
  <c r="BS29" i="5"/>
  <c r="BL29" i="5"/>
  <c r="BK29" i="5"/>
  <c r="BD29" i="5"/>
  <c r="V29" i="5"/>
  <c r="BY28" i="5"/>
  <c r="BX28" i="5"/>
  <c r="BT28" i="5"/>
  <c r="BS28" i="5"/>
  <c r="BL28" i="5"/>
  <c r="BK28" i="5"/>
  <c r="BD28" i="5"/>
  <c r="V28" i="5"/>
  <c r="BY27" i="5"/>
  <c r="BX27" i="5"/>
  <c r="BT27" i="5"/>
  <c r="BS27" i="5"/>
  <c r="BL27" i="5"/>
  <c r="BK27" i="5"/>
  <c r="BD27" i="5"/>
  <c r="V27" i="5"/>
  <c r="BY26" i="5"/>
  <c r="BX26" i="5"/>
  <c r="BT26" i="5"/>
  <c r="BS26" i="5"/>
  <c r="BL26" i="5"/>
  <c r="BK26" i="5"/>
  <c r="BD26" i="5"/>
  <c r="V26" i="5"/>
  <c r="BY25" i="5"/>
  <c r="BX25" i="5"/>
  <c r="BT25" i="5"/>
  <c r="BS25" i="5"/>
  <c r="BL25" i="5"/>
  <c r="BK25" i="5"/>
  <c r="BD25" i="5"/>
  <c r="V25" i="5"/>
  <c r="BY24" i="5"/>
  <c r="BX24" i="5"/>
  <c r="BT24" i="5"/>
  <c r="BS24" i="5"/>
  <c r="BL24" i="5"/>
  <c r="BK24" i="5"/>
  <c r="BD24" i="5"/>
  <c r="V24" i="5"/>
  <c r="BY23" i="5"/>
  <c r="BX23" i="5"/>
  <c r="BT23" i="5"/>
  <c r="BS23" i="5"/>
  <c r="BL23" i="5"/>
  <c r="BK23" i="5"/>
  <c r="BD23" i="5"/>
  <c r="V23" i="5"/>
  <c r="BY22" i="5"/>
  <c r="BX22" i="5"/>
  <c r="BT22" i="5"/>
  <c r="BS22" i="5"/>
  <c r="BL22" i="5"/>
  <c r="BK22" i="5"/>
  <c r="BD22" i="5"/>
  <c r="V22" i="5"/>
  <c r="BY21" i="5"/>
  <c r="BX21" i="5"/>
  <c r="BT21" i="5"/>
  <c r="BS21" i="5"/>
  <c r="BL21" i="5"/>
  <c r="BK21" i="5"/>
  <c r="BD21" i="5"/>
  <c r="V21" i="5"/>
  <c r="BY20" i="5"/>
  <c r="BX20" i="5"/>
  <c r="BT20" i="5"/>
  <c r="BS20" i="5"/>
  <c r="BL20" i="5"/>
  <c r="BK20" i="5"/>
  <c r="BD20" i="5"/>
  <c r="V20" i="5"/>
  <c r="BY19" i="5"/>
  <c r="BX19" i="5"/>
  <c r="BT19" i="5"/>
  <c r="BS19" i="5"/>
  <c r="BL19" i="5"/>
  <c r="BK19" i="5"/>
  <c r="BD19" i="5"/>
  <c r="V19" i="5"/>
  <c r="BY18" i="5"/>
  <c r="BX18" i="5"/>
  <c r="BT18" i="5"/>
  <c r="BS18" i="5"/>
  <c r="BL18" i="5"/>
  <c r="BK18" i="5"/>
  <c r="BD18" i="5"/>
  <c r="V18" i="5"/>
  <c r="BY17" i="5"/>
  <c r="BX17" i="5"/>
  <c r="BT17" i="5"/>
  <c r="BS17" i="5"/>
  <c r="BL17" i="5"/>
  <c r="BK17" i="5"/>
  <c r="BD17" i="5"/>
  <c r="V17" i="5"/>
  <c r="BY16" i="5"/>
  <c r="BX16" i="5"/>
  <c r="BT16" i="5"/>
  <c r="BS16" i="5"/>
  <c r="BL16" i="5"/>
  <c r="BK16" i="5"/>
  <c r="BD16" i="5"/>
  <c r="V16" i="5"/>
  <c r="BY15" i="5"/>
  <c r="BX15" i="5"/>
  <c r="BT15" i="5"/>
  <c r="BS15" i="5"/>
  <c r="BL15" i="5"/>
  <c r="BK15" i="5"/>
  <c r="BD15" i="5"/>
  <c r="V15" i="5"/>
  <c r="BY14" i="5"/>
  <c r="BX14" i="5"/>
  <c r="BT14" i="5"/>
  <c r="BS14" i="5"/>
  <c r="BL14" i="5"/>
  <c r="BK14" i="5"/>
  <c r="BD14" i="5"/>
  <c r="V14" i="5"/>
  <c r="BY13" i="5"/>
  <c r="BX13" i="5"/>
  <c r="BT13" i="5"/>
  <c r="BS13" i="5"/>
  <c r="BL13" i="5"/>
  <c r="BK13" i="5"/>
  <c r="BD13" i="5"/>
  <c r="V13" i="5"/>
  <c r="BY12" i="5"/>
  <c r="BX12" i="5"/>
  <c r="BT12" i="5"/>
  <c r="BS12" i="5"/>
  <c r="BL12" i="5"/>
  <c r="BK12" i="5"/>
  <c r="BD12" i="5"/>
  <c r="V12" i="5"/>
  <c r="BY11" i="5"/>
  <c r="BX11" i="5"/>
  <c r="BT11" i="5"/>
  <c r="BS11" i="5"/>
  <c r="BL11" i="5"/>
  <c r="BK11" i="5"/>
  <c r="BD11" i="5"/>
  <c r="V11" i="5"/>
  <c r="BY10" i="5"/>
  <c r="BX10" i="5"/>
  <c r="BT10" i="5"/>
  <c r="BS10" i="5"/>
  <c r="BL10" i="5"/>
  <c r="BK10" i="5"/>
  <c r="BD10" i="5"/>
  <c r="V10" i="5"/>
  <c r="BY9" i="5"/>
  <c r="BX9" i="5"/>
  <c r="BT9" i="5"/>
  <c r="BS9" i="5"/>
  <c r="BL9" i="5"/>
  <c r="BK9" i="5"/>
  <c r="BD9" i="5"/>
  <c r="V9" i="5"/>
  <c r="BY8" i="5"/>
  <c r="BX8" i="5"/>
  <c r="BT8" i="5"/>
  <c r="BS8" i="5"/>
  <c r="BL8" i="5"/>
  <c r="BK8" i="5"/>
  <c r="BD8" i="5"/>
  <c r="V8" i="5"/>
  <c r="BY7" i="5"/>
  <c r="BX7" i="5"/>
  <c r="BT7" i="5"/>
  <c r="BS7" i="5"/>
  <c r="BL7" i="5"/>
  <c r="BK7" i="5"/>
  <c r="BD7" i="5"/>
  <c r="V7" i="5"/>
  <c r="B7" i="5"/>
  <c r="B8" i="5" s="1"/>
  <c r="BY6" i="5"/>
  <c r="BX6" i="5"/>
  <c r="BT6" i="5"/>
  <c r="BS6" i="5"/>
  <c r="BL6" i="5"/>
  <c r="BK6" i="5"/>
  <c r="BD6" i="5"/>
  <c r="V6" i="5"/>
  <c r="B6" i="5"/>
  <c r="BY5" i="5"/>
  <c r="BX5" i="5"/>
  <c r="BT5" i="5"/>
  <c r="BS5" i="5"/>
  <c r="BL5" i="5"/>
  <c r="BK5" i="5"/>
  <c r="BD5" i="5"/>
  <c r="BD2" i="5" s="1"/>
  <c r="V5" i="5"/>
  <c r="V2" i="5" s="1"/>
  <c r="AR4" i="5"/>
  <c r="AS4" i="5" s="1"/>
  <c r="AT4" i="5" s="1"/>
  <c r="AU4" i="5" s="1"/>
  <c r="AV4" i="5" s="1"/>
  <c r="AW4" i="5" s="1"/>
  <c r="AX4" i="5" s="1"/>
  <c r="AY4" i="5" s="1"/>
  <c r="AZ4" i="5" s="1"/>
  <c r="BA4" i="5" s="1"/>
  <c r="BB4" i="5" s="1"/>
  <c r="AQ4" i="5"/>
  <c r="AP4" i="5"/>
  <c r="AO4" i="5"/>
  <c r="Z4" i="5"/>
  <c r="AA4" i="5" s="1"/>
  <c r="AB4" i="5" s="1"/>
  <c r="AC4" i="5" s="1"/>
  <c r="AD4" i="5" s="1"/>
  <c r="AE4" i="5" s="1"/>
  <c r="AF4" i="5" s="1"/>
  <c r="AG4" i="5" s="1"/>
  <c r="AH4" i="5" s="1"/>
  <c r="AI4" i="5" s="1"/>
  <c r="AJ4" i="5" s="1"/>
  <c r="AK4" i="5" s="1"/>
  <c r="AL4" i="5" s="1"/>
  <c r="Y4" i="5"/>
  <c r="AP3" i="5"/>
  <c r="V1" i="5"/>
  <c r="AN9" i="7" l="1"/>
  <c r="BB13" i="7"/>
  <c r="BC4" i="7" s="1"/>
  <c r="C8" i="7"/>
  <c r="BN7" i="6"/>
  <c r="BN187" i="6"/>
  <c r="BN188" i="6" s="1"/>
  <c r="BN189" i="6" s="1"/>
  <c r="BN190" i="6" s="1"/>
  <c r="BN191" i="6" s="1"/>
  <c r="BN192" i="6" s="1"/>
  <c r="BN193" i="6" s="1"/>
  <c r="BN194" i="6" s="1"/>
  <c r="BN195" i="6" s="1"/>
  <c r="BN196" i="6" s="1"/>
  <c r="BN197" i="6" s="1"/>
  <c r="BN198" i="6" s="1"/>
  <c r="BN199" i="6" s="1"/>
  <c r="BN200" i="6" s="1"/>
  <c r="BN201" i="6" s="1"/>
  <c r="BN202" i="6" s="1"/>
  <c r="BN203" i="6" s="1"/>
  <c r="BN204" i="6" s="1"/>
  <c r="BN205" i="6" s="1"/>
  <c r="BN206" i="6" s="1"/>
  <c r="BN207" i="6" s="1"/>
  <c r="BN208" i="6" s="1"/>
  <c r="BN209" i="6" s="1"/>
  <c r="BN210" i="6" s="1"/>
  <c r="BN211" i="6" s="1"/>
  <c r="BN212" i="6" s="1"/>
  <c r="BN213" i="6" s="1"/>
  <c r="BN214" i="6" s="1"/>
  <c r="BN215" i="6" s="1"/>
  <c r="BN216" i="6" s="1"/>
  <c r="BN217" i="6" s="1"/>
  <c r="BN218" i="6" s="1"/>
  <c r="BN219" i="6" s="1"/>
  <c r="BN220" i="6" s="1"/>
  <c r="BN258" i="6"/>
  <c r="BN259" i="6" s="1"/>
  <c r="BN260" i="6" s="1"/>
  <c r="BN261" i="6" s="1"/>
  <c r="BN262" i="6" s="1"/>
  <c r="BN263" i="6" s="1"/>
  <c r="BN264" i="6" s="1"/>
  <c r="BN265" i="6" s="1"/>
  <c r="BN266" i="6" s="1"/>
  <c r="BN267" i="6" s="1"/>
  <c r="BN268" i="6" s="1"/>
  <c r="BN269" i="6" s="1"/>
  <c r="BN270" i="6" s="1"/>
  <c r="BN271" i="6" s="1"/>
  <c r="BN272" i="6" s="1"/>
  <c r="BN273" i="6" s="1"/>
  <c r="BN274" i="6" s="1"/>
  <c r="BN275" i="6" s="1"/>
  <c r="BN276" i="6" s="1"/>
  <c r="BN277" i="6" s="1"/>
  <c r="BN278" i="6" s="1"/>
  <c r="BN279" i="6" s="1"/>
  <c r="BN280" i="6" s="1"/>
  <c r="BN281" i="6" s="1"/>
  <c r="BN282" i="6" s="1"/>
  <c r="BN283" i="6" s="1"/>
  <c r="BN284" i="6" s="1"/>
  <c r="BN285" i="6" s="1"/>
  <c r="BN286" i="6" s="1"/>
  <c r="BN287" i="6" s="1"/>
  <c r="BN288" i="6" s="1"/>
  <c r="BN289" i="6" s="1"/>
  <c r="BN290" i="6" s="1"/>
  <c r="BN291" i="6" s="1"/>
  <c r="BN292" i="6" s="1"/>
  <c r="BN582" i="6"/>
  <c r="BN583" i="6" s="1"/>
  <c r="BN584" i="6" s="1"/>
  <c r="BN118" i="6"/>
  <c r="BN509" i="6"/>
  <c r="Y44" i="6"/>
  <c r="BN545" i="6"/>
  <c r="BN150" i="6"/>
  <c r="BN151" i="6" s="1"/>
  <c r="BN119" i="6"/>
  <c r="BN120" i="6" s="1"/>
  <c r="BN121" i="6" s="1"/>
  <c r="BN122" i="6" s="1"/>
  <c r="BN123" i="6" s="1"/>
  <c r="BN124" i="6" s="1"/>
  <c r="BN125" i="6" s="1"/>
  <c r="BN126" i="6" s="1"/>
  <c r="BN127" i="6" s="1"/>
  <c r="BN128" i="6" s="1"/>
  <c r="BN129" i="6" s="1"/>
  <c r="BN130" i="6" s="1"/>
  <c r="BN131" i="6" s="1"/>
  <c r="BN132" i="6" s="1"/>
  <c r="BN133" i="6" s="1"/>
  <c r="BN134" i="6" s="1"/>
  <c r="BN135" i="6" s="1"/>
  <c r="BN136" i="6" s="1"/>
  <c r="BN137" i="6" s="1"/>
  <c r="BN138" i="6" s="1"/>
  <c r="BN139" i="6" s="1"/>
  <c r="BN140" i="6" s="1"/>
  <c r="BN141" i="6" s="1"/>
  <c r="BN142" i="6" s="1"/>
  <c r="BN143" i="6" s="1"/>
  <c r="BN144" i="6" s="1"/>
  <c r="BN145" i="6" s="1"/>
  <c r="BN146" i="6" s="1"/>
  <c r="BN147" i="6" s="1"/>
  <c r="BN148" i="6" s="1"/>
  <c r="BN43" i="6"/>
  <c r="BN44" i="6" s="1"/>
  <c r="BN45" i="6" s="1"/>
  <c r="BN46" i="6" s="1"/>
  <c r="BN47" i="6" s="1"/>
  <c r="BN48" i="6" s="1"/>
  <c r="BN49" i="6" s="1"/>
  <c r="BN50" i="6" s="1"/>
  <c r="BN51" i="6" s="1"/>
  <c r="BN52" i="6" s="1"/>
  <c r="BN53" i="6" s="1"/>
  <c r="BN54" i="6" s="1"/>
  <c r="BN55" i="6" s="1"/>
  <c r="BN56" i="6" s="1"/>
  <c r="BN57" i="6" s="1"/>
  <c r="BN58" i="6" s="1"/>
  <c r="BN59" i="6" s="1"/>
  <c r="BN60" i="6" s="1"/>
  <c r="BN61" i="6" s="1"/>
  <c r="BN62" i="6" s="1"/>
  <c r="BN63" i="6" s="1"/>
  <c r="BN64" i="6" s="1"/>
  <c r="BN65" i="6" s="1"/>
  <c r="BN66" i="6" s="1"/>
  <c r="BN67" i="6" s="1"/>
  <c r="BN68" i="6" s="1"/>
  <c r="BN69" i="6" s="1"/>
  <c r="BN70" i="6" s="1"/>
  <c r="BN71" i="6" s="1"/>
  <c r="BN72" i="6" s="1"/>
  <c r="BN73" i="6" s="1"/>
  <c r="BN74" i="6" s="1"/>
  <c r="BN75" i="6" s="1"/>
  <c r="BN76" i="6" s="1"/>
  <c r="BN294" i="6"/>
  <c r="BN295" i="6" s="1"/>
  <c r="BN296" i="6" s="1"/>
  <c r="BN297" i="6" s="1"/>
  <c r="BN298" i="6" s="1"/>
  <c r="BN299" i="6" s="1"/>
  <c r="BN300" i="6" s="1"/>
  <c r="BN301" i="6" s="1"/>
  <c r="BN302" i="6" s="1"/>
  <c r="BN303" i="6" s="1"/>
  <c r="BN304" i="6" s="1"/>
  <c r="BN305" i="6" s="1"/>
  <c r="BN306" i="6" s="1"/>
  <c r="BN307" i="6" s="1"/>
  <c r="BN308" i="6" s="1"/>
  <c r="BN309" i="6" s="1"/>
  <c r="BN310" i="6" s="1"/>
  <c r="BN311" i="6" s="1"/>
  <c r="BN312" i="6" s="1"/>
  <c r="BN313" i="6" s="1"/>
  <c r="BN314" i="6" s="1"/>
  <c r="BN315" i="6" s="1"/>
  <c r="BN316" i="6" s="1"/>
  <c r="BN317" i="6" s="1"/>
  <c r="BN318" i="6" s="1"/>
  <c r="BN319" i="6" s="1"/>
  <c r="BN320" i="6" s="1"/>
  <c r="BN321" i="6" s="1"/>
  <c r="BN322" i="6" s="1"/>
  <c r="BN323" i="6" s="1"/>
  <c r="BN324" i="6" s="1"/>
  <c r="BN325" i="6" s="1"/>
  <c r="BN326" i="6" s="1"/>
  <c r="BN327" i="6" s="1"/>
  <c r="BN328" i="6" s="1"/>
  <c r="BN691" i="6"/>
  <c r="BN692" i="6" s="1"/>
  <c r="BN693" i="6" s="1"/>
  <c r="BN694" i="6" s="1"/>
  <c r="BN695" i="6" s="1"/>
  <c r="BN696" i="6" s="1"/>
  <c r="BN697" i="6" s="1"/>
  <c r="BN698" i="6" s="1"/>
  <c r="BN699" i="6" s="1"/>
  <c r="BN700" i="6" s="1"/>
  <c r="BN701" i="6" s="1"/>
  <c r="BN702" i="6" s="1"/>
  <c r="BN703" i="6" s="1"/>
  <c r="BN704" i="6" s="1"/>
  <c r="BN705" i="6" s="1"/>
  <c r="BN706" i="6" s="1"/>
  <c r="BN707" i="6" s="1"/>
  <c r="BN708" i="6" s="1"/>
  <c r="BN709" i="6" s="1"/>
  <c r="BN710" i="6" s="1"/>
  <c r="BN711" i="6" s="1"/>
  <c r="BN712" i="6" s="1"/>
  <c r="BN713" i="6" s="1"/>
  <c r="BN714" i="6" s="1"/>
  <c r="BN715" i="6" s="1"/>
  <c r="BN716" i="6" s="1"/>
  <c r="BN717" i="6" s="1"/>
  <c r="BN718" i="6" s="1"/>
  <c r="BN719" i="6" s="1"/>
  <c r="BN720" i="6" s="1"/>
  <c r="BN721" i="6" s="1"/>
  <c r="BN722" i="6" s="1"/>
  <c r="BN723" i="6" s="1"/>
  <c r="BN724" i="6" s="1"/>
  <c r="BN799" i="6"/>
  <c r="BN800" i="6" s="1"/>
  <c r="BN801" i="6" s="1"/>
  <c r="BN802" i="6" s="1"/>
  <c r="BN803" i="6" s="1"/>
  <c r="BN804" i="6" s="1"/>
  <c r="BN805" i="6" s="1"/>
  <c r="BN806" i="6" s="1"/>
  <c r="BN807" i="6" s="1"/>
  <c r="BN808" i="6" s="1"/>
  <c r="BN809" i="6" s="1"/>
  <c r="BN810" i="6" s="1"/>
  <c r="BN811" i="6" s="1"/>
  <c r="BN812" i="6" s="1"/>
  <c r="BN813" i="6" s="1"/>
  <c r="BN814" i="6" s="1"/>
  <c r="BN815" i="6" s="1"/>
  <c r="BN816" i="6" s="1"/>
  <c r="BN817" i="6" s="1"/>
  <c r="BN818" i="6" s="1"/>
  <c r="BN819" i="6" s="1"/>
  <c r="BN820" i="6" s="1"/>
  <c r="BN821" i="6" s="1"/>
  <c r="BN822" i="6" s="1"/>
  <c r="BN823" i="6" s="1"/>
  <c r="BN824" i="6" s="1"/>
  <c r="BN825" i="6" s="1"/>
  <c r="BN826" i="6" s="1"/>
  <c r="BN827" i="6" s="1"/>
  <c r="BN828" i="6" s="1"/>
  <c r="BN546" i="6"/>
  <c r="BN547" i="6" s="1"/>
  <c r="BN548" i="6" s="1"/>
  <c r="BN549" i="6" s="1"/>
  <c r="BN550" i="6" s="1"/>
  <c r="BN551" i="6" s="1"/>
  <c r="BN552" i="6" s="1"/>
  <c r="BN553" i="6" s="1"/>
  <c r="BN554" i="6" s="1"/>
  <c r="BN555" i="6" s="1"/>
  <c r="BN556" i="6" s="1"/>
  <c r="BN557" i="6" s="1"/>
  <c r="BN558" i="6" s="1"/>
  <c r="BN559" i="6" s="1"/>
  <c r="BN560" i="6" s="1"/>
  <c r="BN561" i="6" s="1"/>
  <c r="BN562" i="6" s="1"/>
  <c r="BN563" i="6" s="1"/>
  <c r="BN564" i="6" s="1"/>
  <c r="BN565" i="6" s="1"/>
  <c r="BN566" i="6" s="1"/>
  <c r="BN567" i="6" s="1"/>
  <c r="BN568" i="6" s="1"/>
  <c r="BN569" i="6" s="1"/>
  <c r="BN570" i="6" s="1"/>
  <c r="BN571" i="6" s="1"/>
  <c r="BN572" i="6" s="1"/>
  <c r="BN573" i="6" s="1"/>
  <c r="BN574" i="6" s="1"/>
  <c r="BN575" i="6" s="1"/>
  <c r="BN576" i="6" s="1"/>
  <c r="BN577" i="6" s="1"/>
  <c r="BN578" i="6" s="1"/>
  <c r="BN579" i="6" s="1"/>
  <c r="BN580" i="6" s="1"/>
  <c r="BN79" i="6"/>
  <c r="BN80" i="6" s="1"/>
  <c r="BN81" i="6" s="1"/>
  <c r="BN82" i="6" s="1"/>
  <c r="BN83" i="6" s="1"/>
  <c r="BN84" i="6" s="1"/>
  <c r="BN85" i="6" s="1"/>
  <c r="BN86" i="6" s="1"/>
  <c r="BN87" i="6" s="1"/>
  <c r="BN88" i="6" s="1"/>
  <c r="BN89" i="6" s="1"/>
  <c r="BN90" i="6" s="1"/>
  <c r="BN91" i="6" s="1"/>
  <c r="BN92" i="6" s="1"/>
  <c r="BN93" i="6" s="1"/>
  <c r="BN94" i="6" s="1"/>
  <c r="BN95" i="6" s="1"/>
  <c r="BN96" i="6" s="1"/>
  <c r="BN97" i="6" s="1"/>
  <c r="BN98" i="6" s="1"/>
  <c r="BN99" i="6" s="1"/>
  <c r="BN100" i="6" s="1"/>
  <c r="BN101" i="6" s="1"/>
  <c r="BN102" i="6" s="1"/>
  <c r="BN103" i="6" s="1"/>
  <c r="BN104" i="6" s="1"/>
  <c r="BN105" i="6" s="1"/>
  <c r="BN106" i="6" s="1"/>
  <c r="BN107" i="6" s="1"/>
  <c r="BN108" i="6" s="1"/>
  <c r="BN109" i="6" s="1"/>
  <c r="BN110" i="6" s="1"/>
  <c r="BN111" i="6" s="1"/>
  <c r="BN112" i="6" s="1"/>
  <c r="BN8" i="6"/>
  <c r="BN9" i="6" s="1"/>
  <c r="BN10" i="6" s="1"/>
  <c r="BN11" i="6" s="1"/>
  <c r="BN12" i="6" s="1"/>
  <c r="BN13" i="6" s="1"/>
  <c r="BN14" i="6" s="1"/>
  <c r="BN15" i="6" s="1"/>
  <c r="BN16" i="6" s="1"/>
  <c r="BN17" i="6" s="1"/>
  <c r="BN18" i="6" s="1"/>
  <c r="BN19" i="6" s="1"/>
  <c r="BN20" i="6" s="1"/>
  <c r="BN21" i="6" s="1"/>
  <c r="BN22" i="6" s="1"/>
  <c r="BN23" i="6" s="1"/>
  <c r="BN24" i="6" s="1"/>
  <c r="BN25" i="6" s="1"/>
  <c r="BN26" i="6" s="1"/>
  <c r="BN27" i="6" s="1"/>
  <c r="BN28" i="6" s="1"/>
  <c r="BN29" i="6" s="1"/>
  <c r="BN30" i="6" s="1"/>
  <c r="BN31" i="6" s="1"/>
  <c r="BN32" i="6" s="1"/>
  <c r="BN33" i="6" s="1"/>
  <c r="BN34" i="6" s="1"/>
  <c r="BN35" i="6" s="1"/>
  <c r="BN36" i="6" s="1"/>
  <c r="BN37" i="6" s="1"/>
  <c r="BN38" i="6" s="1"/>
  <c r="BN39" i="6" s="1"/>
  <c r="BN40" i="6" s="1"/>
  <c r="AW11" i="6"/>
  <c r="BN152" i="6"/>
  <c r="BN153" i="6" s="1"/>
  <c r="BN154" i="6" s="1"/>
  <c r="BN155" i="6" s="1"/>
  <c r="BN156" i="6" s="1"/>
  <c r="BN157" i="6" s="1"/>
  <c r="BN158" i="6" s="1"/>
  <c r="BN159" i="6" s="1"/>
  <c r="BN160" i="6" s="1"/>
  <c r="BN161" i="6" s="1"/>
  <c r="BN162" i="6" s="1"/>
  <c r="BN163" i="6" s="1"/>
  <c r="BN164" i="6" s="1"/>
  <c r="BN165" i="6" s="1"/>
  <c r="BN166" i="6" s="1"/>
  <c r="BN167" i="6" s="1"/>
  <c r="BN168" i="6" s="1"/>
  <c r="BN169" i="6" s="1"/>
  <c r="BN170" i="6" s="1"/>
  <c r="BN171" i="6" s="1"/>
  <c r="BN172" i="6" s="1"/>
  <c r="BN173" i="6" s="1"/>
  <c r="BN174" i="6" s="1"/>
  <c r="BN175" i="6" s="1"/>
  <c r="BN176" i="6" s="1"/>
  <c r="BN177" i="6" s="1"/>
  <c r="BN178" i="6" s="1"/>
  <c r="BN179" i="6" s="1"/>
  <c r="BN180" i="6" s="1"/>
  <c r="BN181" i="6" s="1"/>
  <c r="BN182" i="6" s="1"/>
  <c r="BN183" i="6" s="1"/>
  <c r="BN184" i="6" s="1"/>
  <c r="BN798" i="6"/>
  <c r="U3" i="6"/>
  <c r="Y3" i="6" s="1"/>
  <c r="BN763" i="6"/>
  <c r="BN764" i="6" s="1"/>
  <c r="BN765" i="6" s="1"/>
  <c r="BN766" i="6" s="1"/>
  <c r="BN767" i="6" s="1"/>
  <c r="BN768" i="6" s="1"/>
  <c r="BN769" i="6" s="1"/>
  <c r="BN770" i="6" s="1"/>
  <c r="BN771" i="6" s="1"/>
  <c r="BN772" i="6" s="1"/>
  <c r="BN773" i="6" s="1"/>
  <c r="BN774" i="6" s="1"/>
  <c r="BN775" i="6" s="1"/>
  <c r="BN776" i="6" s="1"/>
  <c r="BN777" i="6" s="1"/>
  <c r="BN778" i="6" s="1"/>
  <c r="BN779" i="6" s="1"/>
  <c r="BN780" i="6" s="1"/>
  <c r="BN781" i="6" s="1"/>
  <c r="BN782" i="6" s="1"/>
  <c r="BN783" i="6" s="1"/>
  <c r="BN784" i="6" s="1"/>
  <c r="BN785" i="6" s="1"/>
  <c r="BN786" i="6" s="1"/>
  <c r="BN787" i="6" s="1"/>
  <c r="BN788" i="6" s="1"/>
  <c r="BN789" i="6" s="1"/>
  <c r="BN790" i="6" s="1"/>
  <c r="BN791" i="6" s="1"/>
  <c r="BN792" i="6" s="1"/>
  <c r="BN793" i="6" s="1"/>
  <c r="BN794" i="6" s="1"/>
  <c r="BN795" i="6" s="1"/>
  <c r="BN796" i="6" s="1"/>
  <c r="BN474" i="6"/>
  <c r="BN475" i="6" s="1"/>
  <c r="BN476" i="6" s="1"/>
  <c r="BN477" i="6" s="1"/>
  <c r="BN478" i="6" s="1"/>
  <c r="BN479" i="6" s="1"/>
  <c r="BN480" i="6" s="1"/>
  <c r="BN481" i="6" s="1"/>
  <c r="BN482" i="6" s="1"/>
  <c r="BN483" i="6" s="1"/>
  <c r="BN484" i="6" s="1"/>
  <c r="BN485" i="6" s="1"/>
  <c r="BN486" i="6" s="1"/>
  <c r="BN487" i="6" s="1"/>
  <c r="BN488" i="6" s="1"/>
  <c r="BN489" i="6" s="1"/>
  <c r="BN490" i="6" s="1"/>
  <c r="BN491" i="6" s="1"/>
  <c r="BN492" i="6" s="1"/>
  <c r="BN493" i="6" s="1"/>
  <c r="BN494" i="6" s="1"/>
  <c r="BN495" i="6" s="1"/>
  <c r="BN496" i="6" s="1"/>
  <c r="BN497" i="6" s="1"/>
  <c r="BN498" i="6" s="1"/>
  <c r="BN499" i="6" s="1"/>
  <c r="BN500" i="6" s="1"/>
  <c r="BN501" i="6" s="1"/>
  <c r="BN502" i="6" s="1"/>
  <c r="BN503" i="6" s="1"/>
  <c r="BN504" i="6" s="1"/>
  <c r="BN505" i="6" s="1"/>
  <c r="BN506" i="6" s="1"/>
  <c r="BN507" i="6" s="1"/>
  <c r="BN508" i="6" s="1"/>
  <c r="BN370" i="6"/>
  <c r="BN371" i="6" s="1"/>
  <c r="BN372" i="6" s="1"/>
  <c r="BN373" i="6" s="1"/>
  <c r="BN374" i="6" s="1"/>
  <c r="BN375" i="6" s="1"/>
  <c r="BN376" i="6" s="1"/>
  <c r="BN377" i="6" s="1"/>
  <c r="BN378" i="6" s="1"/>
  <c r="BN379" i="6" s="1"/>
  <c r="BN380" i="6" s="1"/>
  <c r="BN381" i="6" s="1"/>
  <c r="BN382" i="6" s="1"/>
  <c r="BN383" i="6" s="1"/>
  <c r="BN384" i="6" s="1"/>
  <c r="BN385" i="6" s="1"/>
  <c r="BN386" i="6" s="1"/>
  <c r="BN387" i="6" s="1"/>
  <c r="BN388" i="6" s="1"/>
  <c r="BN389" i="6" s="1"/>
  <c r="BN390" i="6" s="1"/>
  <c r="BN391" i="6" s="1"/>
  <c r="BN392" i="6" s="1"/>
  <c r="BN393" i="6" s="1"/>
  <c r="BN394" i="6" s="1"/>
  <c r="BN395" i="6" s="1"/>
  <c r="BN396" i="6" s="1"/>
  <c r="BN397" i="6" s="1"/>
  <c r="BN398" i="6" s="1"/>
  <c r="BN399" i="6" s="1"/>
  <c r="BN400" i="6" s="1"/>
  <c r="BN223" i="6"/>
  <c r="BN224" i="6" s="1"/>
  <c r="BN225" i="6" s="1"/>
  <c r="BN226" i="6" s="1"/>
  <c r="BN227" i="6" s="1"/>
  <c r="BN228" i="6" s="1"/>
  <c r="BN229" i="6" s="1"/>
  <c r="BN230" i="6" s="1"/>
  <c r="BN231" i="6" s="1"/>
  <c r="BN232" i="6" s="1"/>
  <c r="BN233" i="6" s="1"/>
  <c r="BN234" i="6" s="1"/>
  <c r="BN235" i="6" s="1"/>
  <c r="BN236" i="6" s="1"/>
  <c r="BN237" i="6" s="1"/>
  <c r="BN238" i="6" s="1"/>
  <c r="BN239" i="6" s="1"/>
  <c r="BN240" i="6" s="1"/>
  <c r="BN241" i="6" s="1"/>
  <c r="BN242" i="6" s="1"/>
  <c r="BN243" i="6" s="1"/>
  <c r="BN244" i="6" s="1"/>
  <c r="BN245" i="6" s="1"/>
  <c r="BN246" i="6" s="1"/>
  <c r="BN247" i="6" s="1"/>
  <c r="BN248" i="6" s="1"/>
  <c r="BN249" i="6" s="1"/>
  <c r="BN250" i="6" s="1"/>
  <c r="BN251" i="6" s="1"/>
  <c r="BN252" i="6" s="1"/>
  <c r="BN253" i="6" s="1"/>
  <c r="BN254" i="6" s="1"/>
  <c r="BN255" i="6" s="1"/>
  <c r="BN256" i="6" s="1"/>
  <c r="BN510" i="6"/>
  <c r="BN511" i="6" s="1"/>
  <c r="BN512" i="6" s="1"/>
  <c r="BN513" i="6" s="1"/>
  <c r="BN514" i="6" s="1"/>
  <c r="BN515" i="6" s="1"/>
  <c r="BN516" i="6" s="1"/>
  <c r="BN517" i="6" s="1"/>
  <c r="BN518" i="6" s="1"/>
  <c r="BN519" i="6" s="1"/>
  <c r="BN520" i="6" s="1"/>
  <c r="BN521" i="6" s="1"/>
  <c r="BN522" i="6" s="1"/>
  <c r="BN523" i="6" s="1"/>
  <c r="BN524" i="6" s="1"/>
  <c r="BN525" i="6" s="1"/>
  <c r="BN526" i="6" s="1"/>
  <c r="BN527" i="6" s="1"/>
  <c r="BN528" i="6" s="1"/>
  <c r="BN529" i="6" s="1"/>
  <c r="BN530" i="6" s="1"/>
  <c r="BN531" i="6" s="1"/>
  <c r="BN532" i="6" s="1"/>
  <c r="BN533" i="6" s="1"/>
  <c r="BN534" i="6" s="1"/>
  <c r="BN535" i="6" s="1"/>
  <c r="BN536" i="6" s="1"/>
  <c r="BN537" i="6" s="1"/>
  <c r="BN538" i="6" s="1"/>
  <c r="BN539" i="6" s="1"/>
  <c r="BN540" i="6" s="1"/>
  <c r="BN541" i="6" s="1"/>
  <c r="BN542" i="6" s="1"/>
  <c r="BN543" i="6" s="1"/>
  <c r="BN544" i="6" s="1"/>
  <c r="BN727" i="6"/>
  <c r="BN728" i="6" s="1"/>
  <c r="BN729" i="6" s="1"/>
  <c r="BN730" i="6" s="1"/>
  <c r="BN731" i="6" s="1"/>
  <c r="BN732" i="6" s="1"/>
  <c r="BN733" i="6" s="1"/>
  <c r="BN734" i="6" s="1"/>
  <c r="BN735" i="6" s="1"/>
  <c r="BN736" i="6" s="1"/>
  <c r="BN737" i="6" s="1"/>
  <c r="BN738" i="6" s="1"/>
  <c r="BN739" i="6" s="1"/>
  <c r="BN740" i="6" s="1"/>
  <c r="BN741" i="6" s="1"/>
  <c r="BN742" i="6" s="1"/>
  <c r="BN743" i="6" s="1"/>
  <c r="BN744" i="6" s="1"/>
  <c r="BN745" i="6" s="1"/>
  <c r="BN746" i="6" s="1"/>
  <c r="BN747" i="6" s="1"/>
  <c r="BN748" i="6" s="1"/>
  <c r="BN749" i="6" s="1"/>
  <c r="BN750" i="6" s="1"/>
  <c r="BN751" i="6" s="1"/>
  <c r="BN752" i="6" s="1"/>
  <c r="BN753" i="6" s="1"/>
  <c r="BN754" i="6" s="1"/>
  <c r="BN755" i="6" s="1"/>
  <c r="BN756" i="6" s="1"/>
  <c r="BN757" i="6" s="1"/>
  <c r="BN758" i="6" s="1"/>
  <c r="BN759" i="6" s="1"/>
  <c r="BN760" i="6" s="1"/>
  <c r="BN653" i="6"/>
  <c r="BN654" i="6" s="1"/>
  <c r="BN655" i="6" s="1"/>
  <c r="BN656" i="6" s="1"/>
  <c r="BN657" i="6" s="1"/>
  <c r="BN658" i="6" s="1"/>
  <c r="BN659" i="6" s="1"/>
  <c r="BN660" i="6" s="1"/>
  <c r="BN661" i="6" s="1"/>
  <c r="BN662" i="6" s="1"/>
  <c r="BN663" i="6" s="1"/>
  <c r="BN664" i="6" s="1"/>
  <c r="BN665" i="6" s="1"/>
  <c r="BN666" i="6" s="1"/>
  <c r="BN667" i="6" s="1"/>
  <c r="BN668" i="6" s="1"/>
  <c r="BN669" i="6" s="1"/>
  <c r="BN670" i="6" s="1"/>
  <c r="BN671" i="6" s="1"/>
  <c r="BN672" i="6" s="1"/>
  <c r="BN673" i="6" s="1"/>
  <c r="BN674" i="6" s="1"/>
  <c r="BN675" i="6" s="1"/>
  <c r="BN676" i="6" s="1"/>
  <c r="BN677" i="6" s="1"/>
  <c r="BN678" i="6" s="1"/>
  <c r="BN679" i="6" s="1"/>
  <c r="BN680" i="6" s="1"/>
  <c r="BN681" i="6" s="1"/>
  <c r="BN682" i="6" s="1"/>
  <c r="BN683" i="6" s="1"/>
  <c r="BN684" i="6" s="1"/>
  <c r="BN685" i="6" s="1"/>
  <c r="BN686" i="6" s="1"/>
  <c r="BN687" i="6" s="1"/>
  <c r="BN688" i="6" s="1"/>
  <c r="BN726" i="6"/>
  <c r="BN329" i="6"/>
  <c r="BN619" i="6"/>
  <c r="BN620" i="6" s="1"/>
  <c r="BN621" i="6" s="1"/>
  <c r="BN622" i="6" s="1"/>
  <c r="BN623" i="6" s="1"/>
  <c r="BN624" i="6" s="1"/>
  <c r="BN625" i="6" s="1"/>
  <c r="BN626" i="6" s="1"/>
  <c r="BN627" i="6" s="1"/>
  <c r="BN628" i="6" s="1"/>
  <c r="BN629" i="6" s="1"/>
  <c r="BN630" i="6" s="1"/>
  <c r="BN631" i="6" s="1"/>
  <c r="BN632" i="6" s="1"/>
  <c r="BN633" i="6" s="1"/>
  <c r="BN634" i="6" s="1"/>
  <c r="BN635" i="6" s="1"/>
  <c r="BN636" i="6" s="1"/>
  <c r="BN637" i="6" s="1"/>
  <c r="BN638" i="6" s="1"/>
  <c r="BN639" i="6" s="1"/>
  <c r="BN640" i="6" s="1"/>
  <c r="BN641" i="6" s="1"/>
  <c r="BN642" i="6" s="1"/>
  <c r="BN643" i="6" s="1"/>
  <c r="BN644" i="6" s="1"/>
  <c r="BN645" i="6" s="1"/>
  <c r="BN646" i="6" s="1"/>
  <c r="BN647" i="6" s="1"/>
  <c r="BN648" i="6" s="1"/>
  <c r="BN649" i="6" s="1"/>
  <c r="BN650" i="6" s="1"/>
  <c r="BN651" i="6" s="1"/>
  <c r="BN652" i="6" s="1"/>
  <c r="BN401" i="6"/>
  <c r="BN402" i="6" s="1"/>
  <c r="BN403" i="6" s="1"/>
  <c r="BN404" i="6" s="1"/>
  <c r="BN405" i="6" s="1"/>
  <c r="BN406" i="6" s="1"/>
  <c r="BN407" i="6" s="1"/>
  <c r="BN408" i="6" s="1"/>
  <c r="BN409" i="6" s="1"/>
  <c r="BN410" i="6" s="1"/>
  <c r="BN411" i="6" s="1"/>
  <c r="BN412" i="6" s="1"/>
  <c r="BN413" i="6" s="1"/>
  <c r="BN414" i="6" s="1"/>
  <c r="BN415" i="6" s="1"/>
  <c r="BN416" i="6" s="1"/>
  <c r="BN417" i="6" s="1"/>
  <c r="BN418" i="6" s="1"/>
  <c r="BN419" i="6" s="1"/>
  <c r="BN420" i="6" s="1"/>
  <c r="BN421" i="6" s="1"/>
  <c r="BN422" i="6" s="1"/>
  <c r="BN423" i="6" s="1"/>
  <c r="BN424" i="6" s="1"/>
  <c r="BN425" i="6" s="1"/>
  <c r="BN426" i="6" s="1"/>
  <c r="BN427" i="6" s="1"/>
  <c r="BN428" i="6" s="1"/>
  <c r="BN429" i="6" s="1"/>
  <c r="BN430" i="6" s="1"/>
  <c r="BN431" i="6" s="1"/>
  <c r="BN432" i="6" s="1"/>
  <c r="BN433" i="6" s="1"/>
  <c r="BN434" i="6" s="1"/>
  <c r="BN435" i="6" s="1"/>
  <c r="BN436" i="6" s="1"/>
  <c r="BN585" i="6"/>
  <c r="BN586" i="6" s="1"/>
  <c r="BN587" i="6" s="1"/>
  <c r="BN588" i="6" s="1"/>
  <c r="BN589" i="6" s="1"/>
  <c r="BN590" i="6" s="1"/>
  <c r="BN591" i="6" s="1"/>
  <c r="BN592" i="6" s="1"/>
  <c r="BN593" i="6" s="1"/>
  <c r="BN594" i="6" s="1"/>
  <c r="BN595" i="6" s="1"/>
  <c r="BN596" i="6" s="1"/>
  <c r="BN597" i="6" s="1"/>
  <c r="BN598" i="6" s="1"/>
  <c r="BN599" i="6" s="1"/>
  <c r="BN600" i="6" s="1"/>
  <c r="BN601" i="6" s="1"/>
  <c r="BN602" i="6" s="1"/>
  <c r="BN603" i="6" s="1"/>
  <c r="BN604" i="6" s="1"/>
  <c r="BN605" i="6" s="1"/>
  <c r="BN606" i="6" s="1"/>
  <c r="BN607" i="6" s="1"/>
  <c r="BN608" i="6" s="1"/>
  <c r="BN609" i="6" s="1"/>
  <c r="BN610" i="6" s="1"/>
  <c r="BN611" i="6" s="1"/>
  <c r="BN612" i="6" s="1"/>
  <c r="BN613" i="6" s="1"/>
  <c r="BN614" i="6" s="1"/>
  <c r="BN615" i="6" s="1"/>
  <c r="BN616" i="6" s="1"/>
  <c r="BN330" i="6"/>
  <c r="BN331" i="6" s="1"/>
  <c r="BN332" i="6" s="1"/>
  <c r="BN333" i="6" s="1"/>
  <c r="BN334" i="6" s="1"/>
  <c r="BN335" i="6" s="1"/>
  <c r="BN336" i="6" s="1"/>
  <c r="BN337" i="6" s="1"/>
  <c r="BN338" i="6" s="1"/>
  <c r="BN339" i="6" s="1"/>
  <c r="BN340" i="6" s="1"/>
  <c r="BN341" i="6" s="1"/>
  <c r="BN342" i="6" s="1"/>
  <c r="BN343" i="6" s="1"/>
  <c r="BN344" i="6" s="1"/>
  <c r="BN345" i="6" s="1"/>
  <c r="BN346" i="6" s="1"/>
  <c r="BN347" i="6" s="1"/>
  <c r="BN348" i="6" s="1"/>
  <c r="BN349" i="6" s="1"/>
  <c r="BN350" i="6" s="1"/>
  <c r="BN351" i="6" s="1"/>
  <c r="BN352" i="6" s="1"/>
  <c r="BN353" i="6" s="1"/>
  <c r="BN354" i="6" s="1"/>
  <c r="BN355" i="6" s="1"/>
  <c r="BN356" i="6" s="1"/>
  <c r="BN357" i="6" s="1"/>
  <c r="BN358" i="6" s="1"/>
  <c r="BN359" i="6" s="1"/>
  <c r="BN360" i="6" s="1"/>
  <c r="BN361" i="6" s="1"/>
  <c r="BN362" i="6" s="1"/>
  <c r="BN363" i="6" s="1"/>
  <c r="BN364" i="6" s="1"/>
  <c r="BN438" i="6"/>
  <c r="BN439" i="6" s="1"/>
  <c r="BN440" i="6" s="1"/>
  <c r="BN441" i="6" s="1"/>
  <c r="BN442" i="6" s="1"/>
  <c r="BN443" i="6" s="1"/>
  <c r="BN444" i="6" s="1"/>
  <c r="BN445" i="6" s="1"/>
  <c r="BN446" i="6" s="1"/>
  <c r="BN447" i="6" s="1"/>
  <c r="BN448" i="6" s="1"/>
  <c r="BN449" i="6" s="1"/>
  <c r="BN450" i="6" s="1"/>
  <c r="BN451" i="6" s="1"/>
  <c r="BN452" i="6" s="1"/>
  <c r="BN453" i="6" s="1"/>
  <c r="BN454" i="6" s="1"/>
  <c r="BN455" i="6" s="1"/>
  <c r="BN456" i="6" s="1"/>
  <c r="BN457" i="6" s="1"/>
  <c r="BN458" i="6" s="1"/>
  <c r="BN459" i="6" s="1"/>
  <c r="BN460" i="6" s="1"/>
  <c r="BN461" i="6" s="1"/>
  <c r="BN462" i="6" s="1"/>
  <c r="BN463" i="6" s="1"/>
  <c r="BN464" i="6" s="1"/>
  <c r="BN465" i="6" s="1"/>
  <c r="BN466" i="6" s="1"/>
  <c r="BN467" i="6" s="1"/>
  <c r="BN468" i="6" s="1"/>
  <c r="BN469" i="6" s="1"/>
  <c r="BN470" i="6" s="1"/>
  <c r="BN471" i="6" s="1"/>
  <c r="BN472" i="6" s="1"/>
  <c r="B9" i="5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D5" i="7" l="1"/>
  <c r="BE5" i="7" s="1"/>
  <c r="BD12" i="7"/>
  <c r="BD11" i="7"/>
  <c r="BD9" i="7"/>
  <c r="BD30" i="7"/>
  <c r="BD91" i="7"/>
  <c r="BD69" i="7"/>
  <c r="BD48" i="7"/>
  <c r="BD64" i="7"/>
  <c r="BD27" i="7"/>
  <c r="BE27" i="7" s="1"/>
  <c r="BD42" i="7"/>
  <c r="BD81" i="7"/>
  <c r="BD60" i="7"/>
  <c r="BD76" i="7"/>
  <c r="BD39" i="7"/>
  <c r="BD54" i="7"/>
  <c r="BD32" i="7"/>
  <c r="BD93" i="7"/>
  <c r="BD35" i="7"/>
  <c r="BD72" i="7"/>
  <c r="BD88" i="7"/>
  <c r="BD51" i="7"/>
  <c r="BD66" i="7"/>
  <c r="BD44" i="7"/>
  <c r="BD47" i="7"/>
  <c r="BD84" i="7"/>
  <c r="BD63" i="7"/>
  <c r="BD36" i="7"/>
  <c r="BD78" i="7"/>
  <c r="BD56" i="7"/>
  <c r="BD59" i="7"/>
  <c r="BD26" i="7"/>
  <c r="BE26" i="7" s="1"/>
  <c r="BD75" i="7"/>
  <c r="BD52" i="7"/>
  <c r="BD29" i="7"/>
  <c r="BD90" i="7"/>
  <c r="BD68" i="7"/>
  <c r="BD34" i="7"/>
  <c r="BD71" i="7"/>
  <c r="BD38" i="7"/>
  <c r="BD87" i="7"/>
  <c r="BD57" i="7"/>
  <c r="BD41" i="7"/>
  <c r="BD80" i="7"/>
  <c r="BD46" i="7"/>
  <c r="BD83" i="7"/>
  <c r="BD25" i="7"/>
  <c r="BE25" i="7" s="1"/>
  <c r="BD50" i="7"/>
  <c r="BD85" i="7"/>
  <c r="BD53" i="7"/>
  <c r="BD31" i="7"/>
  <c r="BD92" i="7"/>
  <c r="BD58" i="7"/>
  <c r="BD95" i="7"/>
  <c r="BD37" i="7"/>
  <c r="BD62" i="7"/>
  <c r="BD65" i="7"/>
  <c r="BD43" i="7"/>
  <c r="BD70" i="7"/>
  <c r="BD28" i="7"/>
  <c r="BE28" i="7" s="1"/>
  <c r="BD49" i="7"/>
  <c r="BD74" i="7"/>
  <c r="BD77" i="7"/>
  <c r="BD55" i="7"/>
  <c r="BD33" i="7"/>
  <c r="BD82" i="7"/>
  <c r="BD61" i="7"/>
  <c r="BD86" i="7"/>
  <c r="BD79" i="7"/>
  <c r="BD89" i="7"/>
  <c r="BD67" i="7"/>
  <c r="BD45" i="7"/>
  <c r="BD94" i="7"/>
  <c r="BD73" i="7"/>
  <c r="BD40" i="7"/>
  <c r="BB14" i="7"/>
  <c r="C9" i="7"/>
  <c r="AW12" i="6"/>
  <c r="B4" i="5"/>
  <c r="AN13" i="7" l="1"/>
  <c r="BB15" i="7"/>
  <c r="C10" i="7"/>
  <c r="AW13" i="6"/>
  <c r="Z173" i="4"/>
  <c r="Z172" i="4"/>
  <c r="Z171" i="4"/>
  <c r="Z170" i="4"/>
  <c r="Z169" i="4"/>
  <c r="Z168" i="4"/>
  <c r="Z167" i="4"/>
  <c r="Z166" i="4"/>
  <c r="Z165" i="4"/>
  <c r="Z164" i="4"/>
  <c r="Z163" i="4"/>
  <c r="Z162" i="4"/>
  <c r="Z161" i="4"/>
  <c r="Z160" i="4"/>
  <c r="Z159" i="4"/>
  <c r="Z158" i="4"/>
  <c r="Z157" i="4"/>
  <c r="Z156" i="4"/>
  <c r="Z155" i="4"/>
  <c r="Z154" i="4"/>
  <c r="Z153" i="4"/>
  <c r="Z152" i="4"/>
  <c r="Z151" i="4"/>
  <c r="Z150" i="4"/>
  <c r="Z149" i="4"/>
  <c r="Z148" i="4"/>
  <c r="Z147" i="4"/>
  <c r="Z146" i="4"/>
  <c r="Z145" i="4"/>
  <c r="Z144" i="4"/>
  <c r="Z143" i="4"/>
  <c r="Z142" i="4"/>
  <c r="Z141" i="4"/>
  <c r="Z140" i="4"/>
  <c r="Z139" i="4"/>
  <c r="Z138" i="4"/>
  <c r="Z137" i="4"/>
  <c r="Z136" i="4"/>
  <c r="Z135" i="4"/>
  <c r="Z134" i="4"/>
  <c r="Z133" i="4"/>
  <c r="Z132" i="4"/>
  <c r="Z131" i="4"/>
  <c r="Z130" i="4"/>
  <c r="Z129" i="4"/>
  <c r="Z128" i="4"/>
  <c r="Z127" i="4"/>
  <c r="Z126" i="4"/>
  <c r="Z125" i="4"/>
  <c r="Z124" i="4"/>
  <c r="Z123" i="4"/>
  <c r="Z122" i="4"/>
  <c r="Z121" i="4"/>
  <c r="Z120" i="4"/>
  <c r="Z119" i="4"/>
  <c r="Z118" i="4"/>
  <c r="AR117" i="4"/>
  <c r="AQ117" i="4"/>
  <c r="AP117" i="4"/>
  <c r="AO117" i="4"/>
  <c r="Z117" i="4"/>
  <c r="AR116" i="4"/>
  <c r="AQ116" i="4"/>
  <c r="AP116" i="4"/>
  <c r="AO116" i="4"/>
  <c r="Z116" i="4"/>
  <c r="AR115" i="4"/>
  <c r="AQ115" i="4"/>
  <c r="AP115" i="4"/>
  <c r="AO115" i="4"/>
  <c r="Z115" i="4"/>
  <c r="AR114" i="4"/>
  <c r="AQ114" i="4"/>
  <c r="AP114" i="4"/>
  <c r="AO114" i="4"/>
  <c r="Z114" i="4"/>
  <c r="AR113" i="4"/>
  <c r="AQ113" i="4"/>
  <c r="AP113" i="4"/>
  <c r="AO113" i="4"/>
  <c r="Z113" i="4"/>
  <c r="AR112" i="4"/>
  <c r="AQ112" i="4"/>
  <c r="AP112" i="4"/>
  <c r="AO112" i="4"/>
  <c r="Z112" i="4"/>
  <c r="AR111" i="4"/>
  <c r="AQ111" i="4"/>
  <c r="AP111" i="4"/>
  <c r="AO111" i="4"/>
  <c r="Z111" i="4"/>
  <c r="AR110" i="4"/>
  <c r="AQ110" i="4"/>
  <c r="AP110" i="4"/>
  <c r="AO110" i="4"/>
  <c r="Z110" i="4"/>
  <c r="AR109" i="4"/>
  <c r="AQ109" i="4"/>
  <c r="AP109" i="4"/>
  <c r="AO109" i="4"/>
  <c r="Z109" i="4"/>
  <c r="AR108" i="4"/>
  <c r="AQ108" i="4"/>
  <c r="AP108" i="4"/>
  <c r="AO108" i="4"/>
  <c r="Z108" i="4"/>
  <c r="AR107" i="4"/>
  <c r="AQ107" i="4"/>
  <c r="AP107" i="4"/>
  <c r="AO107" i="4"/>
  <c r="Z107" i="4"/>
  <c r="AR106" i="4"/>
  <c r="AQ106" i="4"/>
  <c r="AP106" i="4"/>
  <c r="AO106" i="4"/>
  <c r="Z106" i="4"/>
  <c r="AR105" i="4"/>
  <c r="AQ105" i="4"/>
  <c r="AP105" i="4"/>
  <c r="AO105" i="4"/>
  <c r="Z105" i="4"/>
  <c r="AR104" i="4"/>
  <c r="AQ104" i="4"/>
  <c r="AP104" i="4"/>
  <c r="AO104" i="4"/>
  <c r="Z104" i="4"/>
  <c r="AR103" i="4"/>
  <c r="AQ103" i="4"/>
  <c r="AP103" i="4"/>
  <c r="AO103" i="4"/>
  <c r="Z103" i="4"/>
  <c r="AR102" i="4"/>
  <c r="AQ102" i="4"/>
  <c r="AP102" i="4"/>
  <c r="AO102" i="4"/>
  <c r="Z102" i="4"/>
  <c r="AR101" i="4"/>
  <c r="AQ101" i="4"/>
  <c r="AP101" i="4"/>
  <c r="AO101" i="4"/>
  <c r="Z101" i="4"/>
  <c r="AR100" i="4"/>
  <c r="AQ100" i="4"/>
  <c r="AP100" i="4"/>
  <c r="AO100" i="4"/>
  <c r="Z100" i="4"/>
  <c r="AR99" i="4"/>
  <c r="AQ99" i="4"/>
  <c r="AP99" i="4"/>
  <c r="AO99" i="4"/>
  <c r="Z99" i="4"/>
  <c r="AR98" i="4"/>
  <c r="AQ98" i="4"/>
  <c r="AP98" i="4"/>
  <c r="AO98" i="4"/>
  <c r="Z98" i="4"/>
  <c r="AR97" i="4"/>
  <c r="AQ97" i="4"/>
  <c r="AP97" i="4"/>
  <c r="AO97" i="4"/>
  <c r="Z97" i="4"/>
  <c r="AR96" i="4"/>
  <c r="AQ96" i="4"/>
  <c r="AP96" i="4"/>
  <c r="AO96" i="4"/>
  <c r="Z96" i="4"/>
  <c r="AR95" i="4"/>
  <c r="AQ95" i="4"/>
  <c r="AP95" i="4"/>
  <c r="AO95" i="4"/>
  <c r="Z95" i="4"/>
  <c r="AR94" i="4"/>
  <c r="AQ94" i="4"/>
  <c r="AP94" i="4"/>
  <c r="AO94" i="4"/>
  <c r="Z94" i="4"/>
  <c r="AR93" i="4"/>
  <c r="AQ93" i="4"/>
  <c r="AP93" i="4"/>
  <c r="AO93" i="4"/>
  <c r="Z93" i="4"/>
  <c r="AR92" i="4"/>
  <c r="AQ92" i="4"/>
  <c r="AP92" i="4"/>
  <c r="AO92" i="4"/>
  <c r="Z92" i="4"/>
  <c r="B92" i="4"/>
  <c r="AR91" i="4"/>
  <c r="AQ91" i="4"/>
  <c r="AP91" i="4"/>
  <c r="AO91" i="4"/>
  <c r="Z91" i="4"/>
  <c r="B91" i="4"/>
  <c r="AR90" i="4"/>
  <c r="AQ90" i="4"/>
  <c r="AP90" i="4"/>
  <c r="AO90" i="4"/>
  <c r="Z90" i="4"/>
  <c r="B90" i="4"/>
  <c r="AR89" i="4"/>
  <c r="AQ89" i="4"/>
  <c r="AP89" i="4"/>
  <c r="AO89" i="4"/>
  <c r="Z89" i="4"/>
  <c r="B89" i="4"/>
  <c r="AR88" i="4"/>
  <c r="AQ88" i="4"/>
  <c r="AP88" i="4"/>
  <c r="AO88" i="4"/>
  <c r="Z88" i="4"/>
  <c r="B88" i="4"/>
  <c r="AR87" i="4"/>
  <c r="AQ87" i="4"/>
  <c r="AP87" i="4"/>
  <c r="AO87" i="4"/>
  <c r="Z87" i="4"/>
  <c r="N87" i="4"/>
  <c r="B87" i="4"/>
  <c r="AR86" i="4"/>
  <c r="AQ86" i="4"/>
  <c r="AP86" i="4"/>
  <c r="AO86" i="4"/>
  <c r="Z86" i="4"/>
  <c r="B86" i="4"/>
  <c r="AR85" i="4"/>
  <c r="AQ85" i="4"/>
  <c r="AP85" i="4"/>
  <c r="AO85" i="4"/>
  <c r="Z85" i="4"/>
  <c r="B85" i="4"/>
  <c r="AR84" i="4"/>
  <c r="AQ84" i="4"/>
  <c r="AP84" i="4"/>
  <c r="AO84" i="4"/>
  <c r="Z84" i="4"/>
  <c r="B84" i="4"/>
  <c r="AR83" i="4"/>
  <c r="AQ83" i="4"/>
  <c r="AP83" i="4"/>
  <c r="AO83" i="4"/>
  <c r="Z83" i="4"/>
  <c r="N83" i="4"/>
  <c r="N49" i="4" s="1"/>
  <c r="B83" i="4"/>
  <c r="AR82" i="4"/>
  <c r="AQ82" i="4"/>
  <c r="AP82" i="4"/>
  <c r="AO82" i="4"/>
  <c r="Z82" i="4"/>
  <c r="B82" i="4"/>
  <c r="AR81" i="4"/>
  <c r="AQ81" i="4"/>
  <c r="AP81" i="4"/>
  <c r="AO81" i="4"/>
  <c r="Z81" i="4"/>
  <c r="N81" i="4"/>
  <c r="N47" i="4" s="1"/>
  <c r="B81" i="4"/>
  <c r="AR80" i="4"/>
  <c r="AQ80" i="4"/>
  <c r="AP80" i="4"/>
  <c r="AO80" i="4"/>
  <c r="Z80" i="4"/>
  <c r="B80" i="4"/>
  <c r="AR79" i="4"/>
  <c r="AQ79" i="4"/>
  <c r="AP79" i="4"/>
  <c r="AO79" i="4"/>
  <c r="Z79" i="4"/>
  <c r="B79" i="4"/>
  <c r="AR78" i="4"/>
  <c r="AQ78" i="4"/>
  <c r="AP78" i="4"/>
  <c r="AO78" i="4"/>
  <c r="Z78" i="4"/>
  <c r="B78" i="4"/>
  <c r="AR77" i="4"/>
  <c r="AQ77" i="4"/>
  <c r="AP77" i="4"/>
  <c r="AO77" i="4"/>
  <c r="Z77" i="4"/>
  <c r="B77" i="4"/>
  <c r="AR76" i="4"/>
  <c r="AQ76" i="4"/>
  <c r="AP76" i="4"/>
  <c r="AO76" i="4"/>
  <c r="Z76" i="4"/>
  <c r="B76" i="4"/>
  <c r="N76" i="4" s="1"/>
  <c r="N42" i="4" s="1"/>
  <c r="AR75" i="4"/>
  <c r="AQ75" i="4"/>
  <c r="AP75" i="4"/>
  <c r="AO75" i="4"/>
  <c r="Z75" i="4"/>
  <c r="N75" i="4"/>
  <c r="B75" i="4"/>
  <c r="AR74" i="4"/>
  <c r="AQ74" i="4"/>
  <c r="AP74" i="4"/>
  <c r="AO74" i="4"/>
  <c r="Z74" i="4"/>
  <c r="B74" i="4"/>
  <c r="AR73" i="4"/>
  <c r="AQ73" i="4"/>
  <c r="AP73" i="4"/>
  <c r="AO73" i="4"/>
  <c r="Z73" i="4"/>
  <c r="B73" i="4"/>
  <c r="AR72" i="4"/>
  <c r="AQ72" i="4"/>
  <c r="AP72" i="4"/>
  <c r="AO72" i="4"/>
  <c r="Z72" i="4"/>
  <c r="B72" i="4"/>
  <c r="AR71" i="4"/>
  <c r="AQ71" i="4"/>
  <c r="AP71" i="4"/>
  <c r="AO71" i="4"/>
  <c r="Z71" i="4"/>
  <c r="N71" i="4"/>
  <c r="B71" i="4"/>
  <c r="AR70" i="4"/>
  <c r="AQ70" i="4"/>
  <c r="AP70" i="4"/>
  <c r="AO70" i="4"/>
  <c r="Z70" i="4"/>
  <c r="B70" i="4"/>
  <c r="AR69" i="4"/>
  <c r="AQ69" i="4"/>
  <c r="AP69" i="4"/>
  <c r="AO69" i="4"/>
  <c r="Z69" i="4"/>
  <c r="N69" i="4"/>
  <c r="N35" i="4" s="1"/>
  <c r="B69" i="4"/>
  <c r="AR68" i="4"/>
  <c r="AQ68" i="4"/>
  <c r="AP68" i="4"/>
  <c r="AO68" i="4"/>
  <c r="Z68" i="4"/>
  <c r="B68" i="4"/>
  <c r="A68" i="4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R67" i="4"/>
  <c r="AQ67" i="4"/>
  <c r="AP67" i="4"/>
  <c r="AO67" i="4"/>
  <c r="Z67" i="4"/>
  <c r="B67" i="4"/>
  <c r="AR66" i="4"/>
  <c r="AQ66" i="4"/>
  <c r="AP66" i="4"/>
  <c r="AO66" i="4"/>
  <c r="Z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E66" i="4"/>
  <c r="D66" i="4"/>
  <c r="C66" i="4"/>
  <c r="AR65" i="4"/>
  <c r="AQ65" i="4"/>
  <c r="AP65" i="4"/>
  <c r="AO65" i="4"/>
  <c r="Z65" i="4"/>
  <c r="F65" i="4"/>
  <c r="G65" i="4" s="1"/>
  <c r="H65" i="4" s="1"/>
  <c r="I65" i="4" s="1"/>
  <c r="J65" i="4" s="1"/>
  <c r="K65" i="4" s="1"/>
  <c r="L65" i="4" s="1"/>
  <c r="M65" i="4" s="1"/>
  <c r="N65" i="4" s="1"/>
  <c r="O65" i="4" s="1"/>
  <c r="P65" i="4" s="1"/>
  <c r="Q65" i="4" s="1"/>
  <c r="R65" i="4" s="1"/>
  <c r="S65" i="4" s="1"/>
  <c r="E65" i="4"/>
  <c r="D65" i="4"/>
  <c r="AR64" i="4"/>
  <c r="AQ64" i="4"/>
  <c r="AP64" i="4"/>
  <c r="AO64" i="4"/>
  <c r="Z64" i="4"/>
  <c r="AR63" i="4"/>
  <c r="AQ63" i="4"/>
  <c r="AP63" i="4"/>
  <c r="AO63" i="4"/>
  <c r="Z63" i="4"/>
  <c r="AR62" i="4"/>
  <c r="AQ62" i="4"/>
  <c r="AP62" i="4"/>
  <c r="AO62" i="4"/>
  <c r="Z62" i="4"/>
  <c r="AR61" i="4"/>
  <c r="AQ61" i="4"/>
  <c r="AP61" i="4"/>
  <c r="AO61" i="4"/>
  <c r="Z61" i="4"/>
  <c r="AV60" i="4"/>
  <c r="AW60" i="4" s="1"/>
  <c r="AR60" i="4"/>
  <c r="AQ60" i="4"/>
  <c r="AP60" i="4"/>
  <c r="AO60" i="4"/>
  <c r="Z60" i="4"/>
  <c r="AV59" i="4"/>
  <c r="AW59" i="4" s="1"/>
  <c r="AR59" i="4"/>
  <c r="AQ59" i="4"/>
  <c r="AP59" i="4"/>
  <c r="AO59" i="4"/>
  <c r="Z59" i="4"/>
  <c r="AW58" i="4"/>
  <c r="AV58" i="4"/>
  <c r="AR58" i="4"/>
  <c r="AQ58" i="4"/>
  <c r="AP58" i="4"/>
  <c r="AO58" i="4"/>
  <c r="Z58" i="4"/>
  <c r="AW57" i="4"/>
  <c r="AR57" i="4"/>
  <c r="AQ57" i="4"/>
  <c r="AP57" i="4"/>
  <c r="AO57" i="4"/>
  <c r="Z57" i="4"/>
  <c r="AR56" i="4"/>
  <c r="AQ56" i="4"/>
  <c r="AP56" i="4"/>
  <c r="AO56" i="4"/>
  <c r="Z56" i="4"/>
  <c r="AR55" i="4"/>
  <c r="AQ55" i="4"/>
  <c r="AP55" i="4"/>
  <c r="AO55" i="4"/>
  <c r="Z55" i="4"/>
  <c r="AR54" i="4"/>
  <c r="AQ54" i="4"/>
  <c r="AP54" i="4"/>
  <c r="AO54" i="4"/>
  <c r="Z54" i="4"/>
  <c r="AR53" i="4"/>
  <c r="AQ53" i="4"/>
  <c r="AP53" i="4"/>
  <c r="AO53" i="4"/>
  <c r="Z53" i="4"/>
  <c r="M53" i="4"/>
  <c r="L53" i="4"/>
  <c r="K53" i="4"/>
  <c r="J53" i="4"/>
  <c r="I53" i="4"/>
  <c r="AR52" i="4"/>
  <c r="AQ52" i="4"/>
  <c r="AP52" i="4"/>
  <c r="AO52" i="4"/>
  <c r="Z52" i="4"/>
  <c r="M52" i="4"/>
  <c r="L52" i="4"/>
  <c r="K52" i="4"/>
  <c r="J52" i="4"/>
  <c r="I52" i="4"/>
  <c r="AR51" i="4"/>
  <c r="AQ51" i="4"/>
  <c r="AP51" i="4"/>
  <c r="AO51" i="4"/>
  <c r="Z51" i="4"/>
  <c r="M51" i="4"/>
  <c r="L51" i="4"/>
  <c r="K51" i="4"/>
  <c r="J51" i="4"/>
  <c r="I51" i="4"/>
  <c r="AR50" i="4"/>
  <c r="AQ50" i="4"/>
  <c r="AP50" i="4"/>
  <c r="AO50" i="4"/>
  <c r="Z50" i="4"/>
  <c r="M50" i="4"/>
  <c r="L50" i="4"/>
  <c r="K50" i="4"/>
  <c r="J50" i="4"/>
  <c r="I50" i="4"/>
  <c r="AR49" i="4"/>
  <c r="AQ49" i="4"/>
  <c r="AP49" i="4"/>
  <c r="AO49" i="4"/>
  <c r="Z49" i="4"/>
  <c r="M49" i="4"/>
  <c r="L49" i="4"/>
  <c r="K49" i="4"/>
  <c r="J49" i="4"/>
  <c r="I49" i="4"/>
  <c r="AR48" i="4"/>
  <c r="AQ48" i="4"/>
  <c r="AP48" i="4"/>
  <c r="AO48" i="4"/>
  <c r="Z48" i="4"/>
  <c r="AR47" i="4"/>
  <c r="AQ47" i="4"/>
  <c r="AP47" i="4"/>
  <c r="AO47" i="4"/>
  <c r="Z47" i="4"/>
  <c r="AR46" i="4"/>
  <c r="AQ46" i="4"/>
  <c r="AP46" i="4"/>
  <c r="AO46" i="4"/>
  <c r="Z46" i="4"/>
  <c r="AR45" i="4"/>
  <c r="AQ45" i="4"/>
  <c r="AP45" i="4"/>
  <c r="AO45" i="4"/>
  <c r="Z45" i="4"/>
  <c r="AR44" i="4"/>
  <c r="AQ44" i="4"/>
  <c r="AP44" i="4"/>
  <c r="AO44" i="4"/>
  <c r="Z44" i="4"/>
  <c r="AR43" i="4"/>
  <c r="AQ43" i="4"/>
  <c r="AP43" i="4"/>
  <c r="AO43" i="4"/>
  <c r="Z43" i="4"/>
  <c r="M43" i="4"/>
  <c r="L43" i="4"/>
  <c r="K43" i="4"/>
  <c r="J43" i="4"/>
  <c r="I43" i="4"/>
  <c r="AR42" i="4"/>
  <c r="AQ42" i="4"/>
  <c r="AP42" i="4"/>
  <c r="AO42" i="4"/>
  <c r="Z42" i="4"/>
  <c r="M42" i="4"/>
  <c r="L42" i="4"/>
  <c r="K42" i="4"/>
  <c r="J42" i="4"/>
  <c r="I42" i="4"/>
  <c r="AR41" i="4"/>
  <c r="AQ41" i="4"/>
  <c r="AP41" i="4"/>
  <c r="AO41" i="4"/>
  <c r="Z41" i="4"/>
  <c r="M41" i="4"/>
  <c r="L41" i="4"/>
  <c r="K41" i="4"/>
  <c r="J41" i="4"/>
  <c r="I41" i="4"/>
  <c r="AR40" i="4"/>
  <c r="AQ40" i="4"/>
  <c r="AP40" i="4"/>
  <c r="AO40" i="4"/>
  <c r="Z40" i="4"/>
  <c r="M40" i="4"/>
  <c r="L40" i="4"/>
  <c r="K40" i="4"/>
  <c r="J40" i="4"/>
  <c r="I40" i="4"/>
  <c r="AR39" i="4"/>
  <c r="AQ39" i="4"/>
  <c r="AP39" i="4"/>
  <c r="AO39" i="4"/>
  <c r="Z39" i="4"/>
  <c r="M39" i="4"/>
  <c r="L39" i="4"/>
  <c r="K39" i="4"/>
  <c r="J39" i="4"/>
  <c r="I39" i="4"/>
  <c r="AR38" i="4"/>
  <c r="AQ38" i="4"/>
  <c r="AP38" i="4"/>
  <c r="AO38" i="4"/>
  <c r="Z38" i="4"/>
  <c r="AR37" i="4"/>
  <c r="AQ37" i="4"/>
  <c r="AP37" i="4"/>
  <c r="AO37" i="4"/>
  <c r="Z37" i="4"/>
  <c r="AR36" i="4"/>
  <c r="AQ36" i="4"/>
  <c r="AP36" i="4"/>
  <c r="AO36" i="4"/>
  <c r="Z36" i="4"/>
  <c r="AR35" i="4"/>
  <c r="AQ35" i="4"/>
  <c r="AP35" i="4"/>
  <c r="AO35" i="4"/>
  <c r="Z35" i="4"/>
  <c r="B35" i="4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AR34" i="4"/>
  <c r="AQ34" i="4"/>
  <c r="AP34" i="4"/>
  <c r="AO34" i="4"/>
  <c r="Z34" i="4"/>
  <c r="B34" i="4"/>
  <c r="AR33" i="4"/>
  <c r="AQ33" i="4"/>
  <c r="AP33" i="4"/>
  <c r="AO33" i="4"/>
  <c r="Z33" i="4"/>
  <c r="AR32" i="4"/>
  <c r="AQ32" i="4"/>
  <c r="AP32" i="4"/>
  <c r="AO32" i="4"/>
  <c r="Z32" i="4"/>
  <c r="D32" i="4"/>
  <c r="E32" i="4" s="1"/>
  <c r="F32" i="4" s="1"/>
  <c r="G32" i="4" s="1"/>
  <c r="H32" i="4" s="1"/>
  <c r="I32" i="4" s="1"/>
  <c r="J32" i="4" s="1"/>
  <c r="K32" i="4" s="1"/>
  <c r="L32" i="4" s="1"/>
  <c r="M32" i="4" s="1"/>
  <c r="N32" i="4" s="1"/>
  <c r="O32" i="4" s="1"/>
  <c r="P32" i="4" s="1"/>
  <c r="Q32" i="4" s="1"/>
  <c r="R32" i="4" s="1"/>
  <c r="S32" i="4" s="1"/>
  <c r="AR31" i="4"/>
  <c r="AQ31" i="4"/>
  <c r="AP31" i="4"/>
  <c r="AO31" i="4"/>
  <c r="Z31" i="4"/>
  <c r="AR30" i="4"/>
  <c r="AQ30" i="4"/>
  <c r="AP30" i="4"/>
  <c r="AO30" i="4"/>
  <c r="Z30" i="4"/>
  <c r="AR29" i="4"/>
  <c r="AQ29" i="4"/>
  <c r="AP29" i="4"/>
  <c r="AO29" i="4"/>
  <c r="Z29" i="4"/>
  <c r="AR28" i="4"/>
  <c r="AQ28" i="4"/>
  <c r="AP28" i="4"/>
  <c r="AO28" i="4"/>
  <c r="Z28" i="4"/>
  <c r="AR27" i="4"/>
  <c r="AQ27" i="4"/>
  <c r="AP27" i="4"/>
  <c r="AO27" i="4"/>
  <c r="Z27" i="4"/>
  <c r="AR26" i="4"/>
  <c r="AQ26" i="4"/>
  <c r="AP26" i="4"/>
  <c r="AO26" i="4"/>
  <c r="Z26" i="4"/>
  <c r="BP25" i="4"/>
  <c r="AR25" i="4"/>
  <c r="AQ25" i="4"/>
  <c r="AP25" i="4"/>
  <c r="AO25" i="4"/>
  <c r="Z25" i="4"/>
  <c r="BP24" i="4"/>
  <c r="AR24" i="4"/>
  <c r="AQ24" i="4"/>
  <c r="AP24" i="4"/>
  <c r="AO24" i="4"/>
  <c r="Z24" i="4"/>
  <c r="BP23" i="4"/>
  <c r="AR23" i="4"/>
  <c r="AQ23" i="4"/>
  <c r="AP23" i="4"/>
  <c r="AO23" i="4"/>
  <c r="Z23" i="4"/>
  <c r="BP22" i="4"/>
  <c r="AR22" i="4"/>
  <c r="AQ22" i="4"/>
  <c r="AP22" i="4"/>
  <c r="AO22" i="4"/>
  <c r="Z22" i="4"/>
  <c r="BP21" i="4"/>
  <c r="AR21" i="4"/>
  <c r="AQ21" i="4"/>
  <c r="AP21" i="4"/>
  <c r="AO21" i="4"/>
  <c r="Z21" i="4"/>
  <c r="BP20" i="4"/>
  <c r="AR20" i="4"/>
  <c r="AQ20" i="4"/>
  <c r="AP20" i="4"/>
  <c r="AO20" i="4"/>
  <c r="Z20" i="4"/>
  <c r="BP19" i="4"/>
  <c r="AR19" i="4"/>
  <c r="AQ19" i="4"/>
  <c r="AP19" i="4"/>
  <c r="AO19" i="4"/>
  <c r="Z19" i="4"/>
  <c r="BP18" i="4"/>
  <c r="AR18" i="4"/>
  <c r="AQ18" i="4"/>
  <c r="AP18" i="4"/>
  <c r="AO18" i="4"/>
  <c r="Z18" i="4"/>
  <c r="BP17" i="4"/>
  <c r="AR17" i="4"/>
  <c r="AQ17" i="4"/>
  <c r="AP17" i="4"/>
  <c r="AO17" i="4"/>
  <c r="Z17" i="4"/>
  <c r="BP16" i="4"/>
  <c r="AR16" i="4"/>
  <c r="AQ16" i="4"/>
  <c r="AP16" i="4"/>
  <c r="AO16" i="4"/>
  <c r="Z16" i="4"/>
  <c r="BP15" i="4"/>
  <c r="AR15" i="4"/>
  <c r="AQ15" i="4"/>
  <c r="AP15" i="4"/>
  <c r="AO15" i="4"/>
  <c r="Z15" i="4"/>
  <c r="BP14" i="4"/>
  <c r="AR14" i="4"/>
  <c r="AQ14" i="4"/>
  <c r="AP14" i="4"/>
  <c r="AO14" i="4"/>
  <c r="Z14" i="4"/>
  <c r="BP13" i="4"/>
  <c r="AR13" i="4"/>
  <c r="AQ13" i="4"/>
  <c r="AP13" i="4"/>
  <c r="AO13" i="4"/>
  <c r="Z13" i="4"/>
  <c r="BP12" i="4"/>
  <c r="AR12" i="4"/>
  <c r="AQ12" i="4"/>
  <c r="AP12" i="4"/>
  <c r="AO12" i="4"/>
  <c r="Z12" i="4"/>
  <c r="BP11" i="4"/>
  <c r="AR11" i="4"/>
  <c r="AQ11" i="4"/>
  <c r="AP11" i="4"/>
  <c r="AO11" i="4"/>
  <c r="Z11" i="4"/>
  <c r="BP10" i="4"/>
  <c r="AR10" i="4"/>
  <c r="AQ10" i="4"/>
  <c r="AP10" i="4"/>
  <c r="AO10" i="4"/>
  <c r="Z10" i="4"/>
  <c r="BP9" i="4"/>
  <c r="AR9" i="4"/>
  <c r="AQ9" i="4"/>
  <c r="AP9" i="4"/>
  <c r="AO9" i="4"/>
  <c r="Z9" i="4"/>
  <c r="BP8" i="4"/>
  <c r="AW8" i="4"/>
  <c r="AX8" i="4" s="1"/>
  <c r="AU8" i="4"/>
  <c r="AR8" i="4"/>
  <c r="AQ8" i="4"/>
  <c r="AP8" i="4"/>
  <c r="AO8" i="4"/>
  <c r="Z8" i="4"/>
  <c r="BP7" i="4"/>
  <c r="AW7" i="4"/>
  <c r="AX7" i="4" s="1"/>
  <c r="AU7" i="4"/>
  <c r="AV8" i="4" s="1"/>
  <c r="AR7" i="4"/>
  <c r="AQ7" i="4"/>
  <c r="AP7" i="4"/>
  <c r="AO7" i="4"/>
  <c r="Z7" i="4"/>
  <c r="BP6" i="4"/>
  <c r="AW6" i="4"/>
  <c r="AV6" i="4"/>
  <c r="AU6" i="4"/>
  <c r="AR6" i="4"/>
  <c r="AQ6" i="4"/>
  <c r="AP6" i="4"/>
  <c r="AO6" i="4"/>
  <c r="Z6" i="4"/>
  <c r="B6" i="4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P5" i="4"/>
  <c r="AY5" i="4"/>
  <c r="AY6" i="4" s="1"/>
  <c r="AY7" i="4" s="1"/>
  <c r="AY8" i="4" s="1"/>
  <c r="AW5" i="4"/>
  <c r="AX5" i="4" s="1"/>
  <c r="AU5" i="4"/>
  <c r="AV5" i="4" s="1"/>
  <c r="AR5" i="4"/>
  <c r="AQ5" i="4"/>
  <c r="AP5" i="4"/>
  <c r="AO5" i="4"/>
  <c r="Z5" i="4"/>
  <c r="B5" i="4"/>
  <c r="BP4" i="4"/>
  <c r="AZ4" i="4"/>
  <c r="AZ5" i="4" s="1"/>
  <c r="AZ6" i="4" s="1"/>
  <c r="AZ7" i="4" s="1"/>
  <c r="AZ8" i="4" s="1"/>
  <c r="AW4" i="4"/>
  <c r="AX6" i="4" s="1"/>
  <c r="AU4" i="4"/>
  <c r="AV4" i="4" s="1"/>
  <c r="AR4" i="4"/>
  <c r="AQ4" i="4"/>
  <c r="AP4" i="4"/>
  <c r="AO4" i="4"/>
  <c r="Z4" i="4"/>
  <c r="N37" i="4" s="1"/>
  <c r="AT3" i="4"/>
  <c r="AN2" i="4"/>
  <c r="AH2" i="4"/>
  <c r="AH1" i="4"/>
  <c r="Z173" i="3"/>
  <c r="Z172" i="3"/>
  <c r="Z171" i="3"/>
  <c r="Z170" i="3"/>
  <c r="Z169" i="3"/>
  <c r="Z168" i="3"/>
  <c r="Z167" i="3"/>
  <c r="Z166" i="3"/>
  <c r="Z165" i="3"/>
  <c r="Z164" i="3"/>
  <c r="Z163" i="3"/>
  <c r="Z162" i="3"/>
  <c r="Z161" i="3"/>
  <c r="Z160" i="3"/>
  <c r="Z159" i="3"/>
  <c r="Z158" i="3"/>
  <c r="Z157" i="3"/>
  <c r="Z156" i="3"/>
  <c r="Z155" i="3"/>
  <c r="Z154" i="3"/>
  <c r="Z153" i="3"/>
  <c r="Z152" i="3"/>
  <c r="Z151" i="3"/>
  <c r="Z150" i="3"/>
  <c r="Z149" i="3"/>
  <c r="Z148" i="3"/>
  <c r="Z147" i="3"/>
  <c r="Z146" i="3"/>
  <c r="Z145" i="3"/>
  <c r="Z144" i="3"/>
  <c r="Z143" i="3"/>
  <c r="Z142" i="3"/>
  <c r="Z141" i="3"/>
  <c r="Z140" i="3"/>
  <c r="Z139" i="3"/>
  <c r="Z138" i="3"/>
  <c r="Z137" i="3"/>
  <c r="Z136" i="3"/>
  <c r="Z135" i="3"/>
  <c r="Z134" i="3"/>
  <c r="Z133" i="3"/>
  <c r="Z132" i="3"/>
  <c r="Z131" i="3"/>
  <c r="Z130" i="3"/>
  <c r="Z129" i="3"/>
  <c r="Z128" i="3"/>
  <c r="Z127" i="3"/>
  <c r="Z126" i="3"/>
  <c r="Z125" i="3"/>
  <c r="Z124" i="3"/>
  <c r="Z123" i="3"/>
  <c r="Z122" i="3"/>
  <c r="Z121" i="3"/>
  <c r="Z120" i="3"/>
  <c r="Z119" i="3"/>
  <c r="Z118" i="3"/>
  <c r="Z117" i="3"/>
  <c r="Z116" i="3"/>
  <c r="Z115" i="3"/>
  <c r="Z114" i="3"/>
  <c r="Z113" i="3"/>
  <c r="Z112" i="3"/>
  <c r="Z111" i="3"/>
  <c r="Z110" i="3"/>
  <c r="Z109" i="3"/>
  <c r="Z108" i="3"/>
  <c r="Z107" i="3"/>
  <c r="Z106" i="3"/>
  <c r="Z105" i="3"/>
  <c r="Z104" i="3"/>
  <c r="Z103" i="3"/>
  <c r="Z102" i="3"/>
  <c r="Z101" i="3"/>
  <c r="Z100" i="3"/>
  <c r="Z99" i="3"/>
  <c r="Z98" i="3"/>
  <c r="Z97" i="3"/>
  <c r="Z96" i="3"/>
  <c r="Z95" i="3"/>
  <c r="Z94" i="3"/>
  <c r="Z93" i="3"/>
  <c r="Z92" i="3"/>
  <c r="Z91" i="3"/>
  <c r="Z90" i="3"/>
  <c r="Z89" i="3"/>
  <c r="Z88" i="3"/>
  <c r="Z87" i="3"/>
  <c r="Z86" i="3"/>
  <c r="Z85" i="3"/>
  <c r="Z84" i="3"/>
  <c r="Z83" i="3"/>
  <c r="Z82" i="3"/>
  <c r="Z81" i="3"/>
  <c r="Z80" i="3"/>
  <c r="Z79" i="3"/>
  <c r="Z78" i="3"/>
  <c r="Z77" i="3"/>
  <c r="Z76" i="3"/>
  <c r="Z75" i="3"/>
  <c r="Z74" i="3"/>
  <c r="Z73" i="3"/>
  <c r="Z72" i="3"/>
  <c r="Z71" i="3"/>
  <c r="Z70" i="3"/>
  <c r="Z69" i="3"/>
  <c r="Z68" i="3"/>
  <c r="Z67" i="3"/>
  <c r="Z66" i="3"/>
  <c r="Z65" i="3"/>
  <c r="Z64" i="3"/>
  <c r="Z63" i="3"/>
  <c r="Z62" i="3"/>
  <c r="Z61" i="3"/>
  <c r="AR60" i="3"/>
  <c r="AQ60" i="3"/>
  <c r="AP60" i="3"/>
  <c r="AO60" i="3"/>
  <c r="Z60" i="3"/>
  <c r="AR59" i="3"/>
  <c r="AQ59" i="3"/>
  <c r="AP59" i="3"/>
  <c r="AO59" i="3"/>
  <c r="Z59" i="3"/>
  <c r="P59" i="3"/>
  <c r="O59" i="3"/>
  <c r="D59" i="3"/>
  <c r="C59" i="3"/>
  <c r="B59" i="3"/>
  <c r="N59" i="3" s="1"/>
  <c r="AR58" i="3"/>
  <c r="AQ58" i="3"/>
  <c r="AP58" i="3"/>
  <c r="AO58" i="3"/>
  <c r="Z58" i="3"/>
  <c r="Q58" i="3"/>
  <c r="P58" i="3"/>
  <c r="I58" i="3"/>
  <c r="E58" i="3"/>
  <c r="D58" i="3"/>
  <c r="B58" i="3"/>
  <c r="N58" i="3" s="1"/>
  <c r="AR57" i="3"/>
  <c r="AQ57" i="3"/>
  <c r="AP57" i="3"/>
  <c r="AO57" i="3"/>
  <c r="Z57" i="3"/>
  <c r="R57" i="3"/>
  <c r="Q57" i="3"/>
  <c r="J57" i="3"/>
  <c r="F57" i="3"/>
  <c r="E57" i="3"/>
  <c r="B57" i="3"/>
  <c r="O57" i="3" s="1"/>
  <c r="AR56" i="3"/>
  <c r="AQ56" i="3"/>
  <c r="AP56" i="3"/>
  <c r="AO56" i="3"/>
  <c r="Z56" i="3"/>
  <c r="S56" i="3"/>
  <c r="R56" i="3"/>
  <c r="K56" i="3"/>
  <c r="G56" i="3"/>
  <c r="F56" i="3"/>
  <c r="B56" i="3"/>
  <c r="N56" i="3" s="1"/>
  <c r="AR55" i="3"/>
  <c r="AQ55" i="3"/>
  <c r="AP55" i="3"/>
  <c r="AO55" i="3"/>
  <c r="Z55" i="3"/>
  <c r="B55" i="3"/>
  <c r="R55" i="3" s="1"/>
  <c r="AR54" i="3"/>
  <c r="AQ54" i="3"/>
  <c r="AP54" i="3"/>
  <c r="AO54" i="3"/>
  <c r="Z54" i="3"/>
  <c r="M54" i="3"/>
  <c r="K54" i="3"/>
  <c r="I54" i="3"/>
  <c r="B54" i="3"/>
  <c r="R54" i="3" s="1"/>
  <c r="AR53" i="3"/>
  <c r="AQ53" i="3"/>
  <c r="AP53" i="3"/>
  <c r="AO53" i="3"/>
  <c r="Z53" i="3"/>
  <c r="J53" i="3"/>
  <c r="B53" i="3"/>
  <c r="AR52" i="3"/>
  <c r="AQ52" i="3"/>
  <c r="AP52" i="3"/>
  <c r="AO52" i="3"/>
  <c r="Z52" i="3"/>
  <c r="O52" i="3"/>
  <c r="M52" i="3"/>
  <c r="K52" i="3"/>
  <c r="J52" i="3"/>
  <c r="C52" i="3"/>
  <c r="B52" i="3"/>
  <c r="AR51" i="3"/>
  <c r="AQ51" i="3"/>
  <c r="AP51" i="3"/>
  <c r="AO51" i="3"/>
  <c r="Z51" i="3"/>
  <c r="P51" i="3"/>
  <c r="L51" i="3"/>
  <c r="K51" i="3"/>
  <c r="D51" i="3"/>
  <c r="B51" i="3"/>
  <c r="J51" i="3" s="1"/>
  <c r="AR50" i="3"/>
  <c r="AQ50" i="3"/>
  <c r="AP50" i="3"/>
  <c r="AO50" i="3"/>
  <c r="Z50" i="3"/>
  <c r="Q50" i="3"/>
  <c r="O50" i="3"/>
  <c r="M50" i="3"/>
  <c r="K50" i="3"/>
  <c r="E50" i="3"/>
  <c r="C50" i="3"/>
  <c r="B50" i="3"/>
  <c r="J50" i="3" s="1"/>
  <c r="AR49" i="3"/>
  <c r="AQ49" i="3"/>
  <c r="AP49" i="3"/>
  <c r="AO49" i="3"/>
  <c r="Z49" i="3"/>
  <c r="B49" i="3"/>
  <c r="AR48" i="3"/>
  <c r="AQ48" i="3"/>
  <c r="AP48" i="3"/>
  <c r="AO48" i="3"/>
  <c r="Z48" i="3"/>
  <c r="S48" i="3"/>
  <c r="O48" i="3"/>
  <c r="G48" i="3"/>
  <c r="C48" i="3"/>
  <c r="B48" i="3"/>
  <c r="M48" i="3" s="1"/>
  <c r="AR47" i="3"/>
  <c r="AQ47" i="3"/>
  <c r="AP47" i="3"/>
  <c r="AO47" i="3"/>
  <c r="Z47" i="3"/>
  <c r="P47" i="3"/>
  <c r="P27" i="3" s="1"/>
  <c r="O47" i="3"/>
  <c r="D47" i="3"/>
  <c r="C47" i="3"/>
  <c r="B47" i="3"/>
  <c r="N47" i="3" s="1"/>
  <c r="AR46" i="3"/>
  <c r="AQ46" i="3"/>
  <c r="AP46" i="3"/>
  <c r="AO46" i="3"/>
  <c r="Z46" i="3"/>
  <c r="Q46" i="3"/>
  <c r="P46" i="3"/>
  <c r="O46" i="3"/>
  <c r="M46" i="3"/>
  <c r="K46" i="3"/>
  <c r="I46" i="3"/>
  <c r="E46" i="3"/>
  <c r="D46" i="3"/>
  <c r="C46" i="3"/>
  <c r="B46" i="3"/>
  <c r="N46" i="3" s="1"/>
  <c r="AR45" i="3"/>
  <c r="AQ45" i="3"/>
  <c r="AP45" i="3"/>
  <c r="AO45" i="3"/>
  <c r="Z45" i="3"/>
  <c r="R45" i="3"/>
  <c r="Q45" i="3"/>
  <c r="P45" i="3"/>
  <c r="J45" i="3"/>
  <c r="F45" i="3"/>
  <c r="E45" i="3"/>
  <c r="D45" i="3"/>
  <c r="B45" i="3"/>
  <c r="O45" i="3" s="1"/>
  <c r="AR44" i="3"/>
  <c r="AQ44" i="3"/>
  <c r="AP44" i="3"/>
  <c r="AO44" i="3"/>
  <c r="Z44" i="3"/>
  <c r="S44" i="3"/>
  <c r="R44" i="3"/>
  <c r="Q44" i="3"/>
  <c r="O44" i="3"/>
  <c r="M44" i="3"/>
  <c r="K44" i="3"/>
  <c r="I44" i="3"/>
  <c r="G44" i="3"/>
  <c r="F44" i="3"/>
  <c r="E44" i="3"/>
  <c r="C44" i="3"/>
  <c r="B44" i="3"/>
  <c r="N44" i="3" s="1"/>
  <c r="A44" i="3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R43" i="3"/>
  <c r="AQ43" i="3"/>
  <c r="AP43" i="3"/>
  <c r="AO43" i="3"/>
  <c r="Z43" i="3"/>
  <c r="H43" i="3"/>
  <c r="B43" i="3"/>
  <c r="Q43" i="3" s="1"/>
  <c r="AR42" i="3"/>
  <c r="AQ42" i="3"/>
  <c r="AP42" i="3"/>
  <c r="AO42" i="3"/>
  <c r="Z42" i="3"/>
  <c r="S42" i="3"/>
  <c r="S54" i="3" s="1"/>
  <c r="R42" i="3"/>
  <c r="R43" i="3" s="1"/>
  <c r="Q42" i="3"/>
  <c r="Q56" i="3" s="1"/>
  <c r="P42" i="3"/>
  <c r="P57" i="3" s="1"/>
  <c r="O42" i="3"/>
  <c r="O58" i="3" s="1"/>
  <c r="N42" i="3"/>
  <c r="M42" i="3"/>
  <c r="M58" i="3" s="1"/>
  <c r="L42" i="3"/>
  <c r="L43" i="3" s="1"/>
  <c r="K42" i="3"/>
  <c r="K58" i="3" s="1"/>
  <c r="J42" i="3"/>
  <c r="J58" i="3" s="1"/>
  <c r="I42" i="3"/>
  <c r="I52" i="3" s="1"/>
  <c r="H42" i="3"/>
  <c r="G42" i="3"/>
  <c r="G54" i="3" s="1"/>
  <c r="F42" i="3"/>
  <c r="F43" i="3" s="1"/>
  <c r="E42" i="3"/>
  <c r="E56" i="3" s="1"/>
  <c r="D42" i="3"/>
  <c r="D57" i="3" s="1"/>
  <c r="C42" i="3"/>
  <c r="C58" i="3" s="1"/>
  <c r="AV41" i="3"/>
  <c r="AW41" i="3" s="1"/>
  <c r="AR41" i="3"/>
  <c r="AQ41" i="3"/>
  <c r="AP41" i="3"/>
  <c r="AO41" i="3"/>
  <c r="Z41" i="3"/>
  <c r="I41" i="3"/>
  <c r="J41" i="3" s="1"/>
  <c r="K41" i="3" s="1"/>
  <c r="L41" i="3" s="1"/>
  <c r="M41" i="3" s="1"/>
  <c r="N41" i="3" s="1"/>
  <c r="O41" i="3" s="1"/>
  <c r="P41" i="3" s="1"/>
  <c r="Q41" i="3" s="1"/>
  <c r="R41" i="3" s="1"/>
  <c r="S41" i="3" s="1"/>
  <c r="E41" i="3"/>
  <c r="F41" i="3" s="1"/>
  <c r="G41" i="3" s="1"/>
  <c r="H41" i="3" s="1"/>
  <c r="D41" i="3"/>
  <c r="AV40" i="3"/>
  <c r="AW40" i="3" s="1"/>
  <c r="AR40" i="3"/>
  <c r="AQ40" i="3"/>
  <c r="AP40" i="3"/>
  <c r="AO40" i="3"/>
  <c r="Z40" i="3"/>
  <c r="AV39" i="3"/>
  <c r="AW39" i="3" s="1"/>
  <c r="AR39" i="3"/>
  <c r="AQ39" i="3"/>
  <c r="AP39" i="3"/>
  <c r="AO39" i="3"/>
  <c r="Z39" i="3"/>
  <c r="AW38" i="3"/>
  <c r="AR38" i="3"/>
  <c r="AQ38" i="3"/>
  <c r="AP38" i="3"/>
  <c r="AO38" i="3"/>
  <c r="Z38" i="3"/>
  <c r="AR37" i="3"/>
  <c r="AQ37" i="3"/>
  <c r="AP37" i="3"/>
  <c r="AO37" i="3"/>
  <c r="Z37" i="3"/>
  <c r="AR36" i="3"/>
  <c r="AQ36" i="3"/>
  <c r="AP36" i="3"/>
  <c r="AO36" i="3"/>
  <c r="Z36" i="3"/>
  <c r="AR35" i="3"/>
  <c r="AQ35" i="3"/>
  <c r="AP35" i="3"/>
  <c r="AO35" i="3"/>
  <c r="Z35" i="3"/>
  <c r="AR34" i="3"/>
  <c r="AQ34" i="3"/>
  <c r="AP34" i="3"/>
  <c r="AO34" i="3"/>
  <c r="Z34" i="3"/>
  <c r="AR33" i="3"/>
  <c r="AQ33" i="3"/>
  <c r="AP33" i="3"/>
  <c r="AO33" i="3"/>
  <c r="Z33" i="3"/>
  <c r="M33" i="3"/>
  <c r="L33" i="3"/>
  <c r="K33" i="3"/>
  <c r="J33" i="3"/>
  <c r="I33" i="3"/>
  <c r="AR32" i="3"/>
  <c r="AQ32" i="3"/>
  <c r="AP32" i="3"/>
  <c r="AO32" i="3"/>
  <c r="Z32" i="3"/>
  <c r="M32" i="3"/>
  <c r="L32" i="3"/>
  <c r="K32" i="3"/>
  <c r="J32" i="3"/>
  <c r="I32" i="3"/>
  <c r="AR31" i="3"/>
  <c r="AQ31" i="3"/>
  <c r="AP31" i="3"/>
  <c r="AO31" i="3"/>
  <c r="Z31" i="3"/>
  <c r="M31" i="3"/>
  <c r="L31" i="3"/>
  <c r="K31" i="3"/>
  <c r="J31" i="3"/>
  <c r="I31" i="3"/>
  <c r="AR30" i="3"/>
  <c r="AQ30" i="3"/>
  <c r="AP30" i="3"/>
  <c r="AO30" i="3"/>
  <c r="Z30" i="3"/>
  <c r="M30" i="3"/>
  <c r="L30" i="3"/>
  <c r="K30" i="3"/>
  <c r="J30" i="3"/>
  <c r="I30" i="3"/>
  <c r="AR29" i="3"/>
  <c r="AQ29" i="3"/>
  <c r="AP29" i="3"/>
  <c r="AO29" i="3"/>
  <c r="Z29" i="3"/>
  <c r="M29" i="3"/>
  <c r="L29" i="3"/>
  <c r="K29" i="3"/>
  <c r="J29" i="3"/>
  <c r="I29" i="3"/>
  <c r="AR28" i="3"/>
  <c r="AQ28" i="3"/>
  <c r="AP28" i="3"/>
  <c r="AO28" i="3"/>
  <c r="Z28" i="3"/>
  <c r="AR27" i="3"/>
  <c r="AQ27" i="3"/>
  <c r="AP27" i="3"/>
  <c r="AO27" i="3"/>
  <c r="Z27" i="3"/>
  <c r="AR26" i="3"/>
  <c r="AQ26" i="3"/>
  <c r="AP26" i="3"/>
  <c r="AO26" i="3"/>
  <c r="Z26" i="3"/>
  <c r="AR25" i="3"/>
  <c r="AQ25" i="3"/>
  <c r="AP25" i="3"/>
  <c r="AO25" i="3"/>
  <c r="Z25" i="3"/>
  <c r="AR24" i="3"/>
  <c r="AQ24" i="3"/>
  <c r="AP24" i="3"/>
  <c r="AO24" i="3"/>
  <c r="Z24" i="3"/>
  <c r="B24" i="3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AR23" i="3"/>
  <c r="AQ23" i="3"/>
  <c r="AP23" i="3"/>
  <c r="AO23" i="3"/>
  <c r="Z23" i="3"/>
  <c r="AR22" i="3"/>
  <c r="AQ22" i="3"/>
  <c r="AP22" i="3"/>
  <c r="AO22" i="3"/>
  <c r="Z22" i="3"/>
  <c r="E22" i="3"/>
  <c r="F22" i="3" s="1"/>
  <c r="G22" i="3" s="1"/>
  <c r="H22" i="3" s="1"/>
  <c r="I22" i="3" s="1"/>
  <c r="J22" i="3" s="1"/>
  <c r="K22" i="3" s="1"/>
  <c r="L22" i="3" s="1"/>
  <c r="M22" i="3" s="1"/>
  <c r="N22" i="3" s="1"/>
  <c r="O22" i="3" s="1"/>
  <c r="P22" i="3" s="1"/>
  <c r="Q22" i="3" s="1"/>
  <c r="R22" i="3" s="1"/>
  <c r="S22" i="3" s="1"/>
  <c r="D22" i="3"/>
  <c r="AR21" i="3"/>
  <c r="AQ21" i="3"/>
  <c r="AP21" i="3"/>
  <c r="AO21" i="3"/>
  <c r="Z21" i="3"/>
  <c r="AR20" i="3"/>
  <c r="AQ20" i="3"/>
  <c r="AP20" i="3"/>
  <c r="AO20" i="3"/>
  <c r="Z20" i="3"/>
  <c r="AR19" i="3"/>
  <c r="AQ19" i="3"/>
  <c r="AP19" i="3"/>
  <c r="AO19" i="3"/>
  <c r="Z19" i="3"/>
  <c r="AR18" i="3"/>
  <c r="AQ18" i="3"/>
  <c r="AP18" i="3"/>
  <c r="AO18" i="3"/>
  <c r="Z18" i="3"/>
  <c r="AR17" i="3"/>
  <c r="AQ17" i="3"/>
  <c r="AP17" i="3"/>
  <c r="AO17" i="3"/>
  <c r="Z17" i="3"/>
  <c r="AR16" i="3"/>
  <c r="AQ16" i="3"/>
  <c r="AP16" i="3"/>
  <c r="AO16" i="3"/>
  <c r="Z16" i="3"/>
  <c r="AR15" i="3"/>
  <c r="AQ15" i="3"/>
  <c r="AP15" i="3"/>
  <c r="AO15" i="3"/>
  <c r="Z15" i="3"/>
  <c r="AR14" i="3"/>
  <c r="AQ14" i="3"/>
  <c r="AP14" i="3"/>
  <c r="AO14" i="3"/>
  <c r="Z14" i="3"/>
  <c r="AR13" i="3"/>
  <c r="AQ13" i="3"/>
  <c r="AP13" i="3"/>
  <c r="AO13" i="3"/>
  <c r="Z13" i="3"/>
  <c r="AR12" i="3"/>
  <c r="AQ12" i="3"/>
  <c r="AP12" i="3"/>
  <c r="AO12" i="3"/>
  <c r="Z12" i="3"/>
  <c r="AR11" i="3"/>
  <c r="AQ11" i="3"/>
  <c r="AP11" i="3"/>
  <c r="AO11" i="3"/>
  <c r="Z11" i="3"/>
  <c r="AR10" i="3"/>
  <c r="AQ10" i="3"/>
  <c r="AP10" i="3"/>
  <c r="AO10" i="3"/>
  <c r="Z10" i="3"/>
  <c r="BB9" i="3"/>
  <c r="BB10" i="3" s="1"/>
  <c r="BB11" i="3" s="1"/>
  <c r="BB12" i="3" s="1"/>
  <c r="BB13" i="3" s="1"/>
  <c r="BB14" i="3" s="1"/>
  <c r="BB15" i="3" s="1"/>
  <c r="BB16" i="3" s="1"/>
  <c r="BB17" i="3" s="1"/>
  <c r="BB18" i="3" s="1"/>
  <c r="BB19" i="3" s="1"/>
  <c r="BB20" i="3" s="1"/>
  <c r="BB21" i="3" s="1"/>
  <c r="BB22" i="3" s="1"/>
  <c r="BB23" i="3" s="1"/>
  <c r="BB24" i="3" s="1"/>
  <c r="BB25" i="3" s="1"/>
  <c r="BB26" i="3" s="1"/>
  <c r="BB27" i="3" s="1"/>
  <c r="BB28" i="3" s="1"/>
  <c r="BB29" i="3" s="1"/>
  <c r="BB30" i="3" s="1"/>
  <c r="BB31" i="3" s="1"/>
  <c r="BB32" i="3" s="1"/>
  <c r="BB33" i="3" s="1"/>
  <c r="BB34" i="3" s="1"/>
  <c r="BB35" i="3" s="1"/>
  <c r="BB36" i="3" s="1"/>
  <c r="BB37" i="3" s="1"/>
  <c r="BB38" i="3" s="1"/>
  <c r="BB39" i="3" s="1"/>
  <c r="BB40" i="3" s="1"/>
  <c r="BB41" i="3" s="1"/>
  <c r="BB42" i="3" s="1"/>
  <c r="BB43" i="3" s="1"/>
  <c r="BB44" i="3" s="1"/>
  <c r="BB45" i="3" s="1"/>
  <c r="BB46" i="3" s="1"/>
  <c r="BB47" i="3" s="1"/>
  <c r="BB48" i="3" s="1"/>
  <c r="BB49" i="3" s="1"/>
  <c r="BB50" i="3" s="1"/>
  <c r="BB51" i="3" s="1"/>
  <c r="BB52" i="3" s="1"/>
  <c r="BB53" i="3" s="1"/>
  <c r="BB54" i="3" s="1"/>
  <c r="BB55" i="3" s="1"/>
  <c r="BB56" i="3" s="1"/>
  <c r="BB57" i="3" s="1"/>
  <c r="BB58" i="3" s="1"/>
  <c r="BB59" i="3" s="1"/>
  <c r="BB60" i="3" s="1"/>
  <c r="BB61" i="3" s="1"/>
  <c r="BB62" i="3" s="1"/>
  <c r="BB63" i="3" s="1"/>
  <c r="BB64" i="3" s="1"/>
  <c r="BB65" i="3" s="1"/>
  <c r="BB66" i="3" s="1"/>
  <c r="BB67" i="3" s="1"/>
  <c r="BB68" i="3" s="1"/>
  <c r="BB69" i="3" s="1"/>
  <c r="BB70" i="3" s="1"/>
  <c r="BB71" i="3" s="1"/>
  <c r="BB72" i="3" s="1"/>
  <c r="BB73" i="3" s="1"/>
  <c r="BB74" i="3" s="1"/>
  <c r="BB75" i="3" s="1"/>
  <c r="BB76" i="3" s="1"/>
  <c r="BB77" i="3" s="1"/>
  <c r="BB78" i="3" s="1"/>
  <c r="BB79" i="3" s="1"/>
  <c r="BB80" i="3" s="1"/>
  <c r="BB81" i="3" s="1"/>
  <c r="BB82" i="3" s="1"/>
  <c r="BB83" i="3" s="1"/>
  <c r="BB84" i="3" s="1"/>
  <c r="BB85" i="3" s="1"/>
  <c r="BB86" i="3" s="1"/>
  <c r="BB87" i="3" s="1"/>
  <c r="BB88" i="3" s="1"/>
  <c r="BB89" i="3" s="1"/>
  <c r="BB90" i="3" s="1"/>
  <c r="BB91" i="3" s="1"/>
  <c r="BB92" i="3" s="1"/>
  <c r="BB93" i="3" s="1"/>
  <c r="BB94" i="3" s="1"/>
  <c r="BB95" i="3" s="1"/>
  <c r="BB96" i="3" s="1"/>
  <c r="BB97" i="3" s="1"/>
  <c r="BB98" i="3" s="1"/>
  <c r="BB99" i="3" s="1"/>
  <c r="BB100" i="3" s="1"/>
  <c r="BB101" i="3" s="1"/>
  <c r="BB102" i="3" s="1"/>
  <c r="BB103" i="3" s="1"/>
  <c r="BB104" i="3" s="1"/>
  <c r="BB105" i="3" s="1"/>
  <c r="BB106" i="3" s="1"/>
  <c r="BB107" i="3" s="1"/>
  <c r="BB108" i="3" s="1"/>
  <c r="BB109" i="3" s="1"/>
  <c r="BB110" i="3" s="1"/>
  <c r="BB111" i="3" s="1"/>
  <c r="BB112" i="3" s="1"/>
  <c r="BB113" i="3" s="1"/>
  <c r="BB114" i="3" s="1"/>
  <c r="BB115" i="3" s="1"/>
  <c r="BB116" i="3" s="1"/>
  <c r="BB117" i="3" s="1"/>
  <c r="BB118" i="3" s="1"/>
  <c r="BB119" i="3" s="1"/>
  <c r="BB120" i="3" s="1"/>
  <c r="BB121" i="3" s="1"/>
  <c r="BB122" i="3" s="1"/>
  <c r="AR9" i="3"/>
  <c r="AQ9" i="3"/>
  <c r="AP9" i="3"/>
  <c r="AO9" i="3"/>
  <c r="Z9" i="3"/>
  <c r="AW8" i="3"/>
  <c r="AV8" i="3"/>
  <c r="AR8" i="3"/>
  <c r="AQ8" i="3"/>
  <c r="AP8" i="3"/>
  <c r="AO8" i="3"/>
  <c r="Z8" i="3"/>
  <c r="BB7" i="3"/>
  <c r="BB8" i="3" s="1"/>
  <c r="AW7" i="3"/>
  <c r="AV7" i="3"/>
  <c r="AR7" i="3"/>
  <c r="AQ7" i="3"/>
  <c r="AP7" i="3"/>
  <c r="AO7" i="3"/>
  <c r="Z7" i="3"/>
  <c r="BB6" i="3"/>
  <c r="AZ6" i="3"/>
  <c r="AZ7" i="3" s="1"/>
  <c r="AZ8" i="3" s="1"/>
  <c r="AW6" i="3"/>
  <c r="AV6" i="3"/>
  <c r="AR6" i="3"/>
  <c r="AQ6" i="3"/>
  <c r="AP6" i="3"/>
  <c r="AO6" i="3"/>
  <c r="Z6" i="3"/>
  <c r="BB5" i="3"/>
  <c r="AZ5" i="3"/>
  <c r="AY5" i="3"/>
  <c r="AY6" i="3" s="1"/>
  <c r="AY7" i="3" s="1"/>
  <c r="AY8" i="3" s="1"/>
  <c r="AW5" i="3"/>
  <c r="AX5" i="3" s="1"/>
  <c r="AV5" i="3"/>
  <c r="AR5" i="3"/>
  <c r="AQ5" i="3"/>
  <c r="AP5" i="3"/>
  <c r="AO5" i="3"/>
  <c r="Z5" i="3"/>
  <c r="BE4" i="3"/>
  <c r="AZ4" i="3"/>
  <c r="AW4" i="3"/>
  <c r="AV4" i="3"/>
  <c r="AR4" i="3"/>
  <c r="AQ4" i="3"/>
  <c r="AP4" i="3"/>
  <c r="AO4" i="3"/>
  <c r="Z4" i="3"/>
  <c r="F36" i="3" s="1"/>
  <c r="BD3" i="3"/>
  <c r="BC3" i="3"/>
  <c r="BB3" i="3"/>
  <c r="AT3" i="3"/>
  <c r="AN2" i="3"/>
  <c r="AH2" i="3"/>
  <c r="AH1" i="3"/>
  <c r="AN14" i="7" l="1"/>
  <c r="BB16" i="7"/>
  <c r="C11" i="7"/>
  <c r="AW14" i="6"/>
  <c r="AX9" i="4"/>
  <c r="M88" i="4"/>
  <c r="M54" i="4" s="1"/>
  <c r="L88" i="4"/>
  <c r="L54" i="4" s="1"/>
  <c r="K88" i="4"/>
  <c r="K54" i="4" s="1"/>
  <c r="J88" i="4"/>
  <c r="J54" i="4" s="1"/>
  <c r="I88" i="4"/>
  <c r="I54" i="4" s="1"/>
  <c r="H88" i="4"/>
  <c r="H54" i="4" s="1"/>
  <c r="S88" i="4"/>
  <c r="S54" i="4" s="1"/>
  <c r="G88" i="4"/>
  <c r="G54" i="4" s="1"/>
  <c r="R88" i="4"/>
  <c r="R54" i="4" s="1"/>
  <c r="F88" i="4"/>
  <c r="F54" i="4" s="1"/>
  <c r="Q88" i="4"/>
  <c r="Q54" i="4" s="1"/>
  <c r="E88" i="4"/>
  <c r="E54" i="4" s="1"/>
  <c r="P88" i="4"/>
  <c r="P54" i="4" s="1"/>
  <c r="D88" i="4"/>
  <c r="D54" i="4" s="1"/>
  <c r="O88" i="4"/>
  <c r="O54" i="4" s="1"/>
  <c r="C88" i="4"/>
  <c r="C54" i="4" s="1"/>
  <c r="AX4" i="4"/>
  <c r="AV7" i="4"/>
  <c r="M71" i="4"/>
  <c r="M37" i="4" s="1"/>
  <c r="L71" i="4"/>
  <c r="L37" i="4" s="1"/>
  <c r="K71" i="4"/>
  <c r="K37" i="4" s="1"/>
  <c r="J71" i="4"/>
  <c r="J37" i="4" s="1"/>
  <c r="I71" i="4"/>
  <c r="I37" i="4" s="1"/>
  <c r="H71" i="4"/>
  <c r="H37" i="4" s="1"/>
  <c r="S71" i="4"/>
  <c r="S37" i="4" s="1"/>
  <c r="G71" i="4"/>
  <c r="G37" i="4" s="1"/>
  <c r="R71" i="4"/>
  <c r="R37" i="4" s="1"/>
  <c r="F71" i="4"/>
  <c r="F37" i="4" s="1"/>
  <c r="Q71" i="4"/>
  <c r="Q37" i="4" s="1"/>
  <c r="E71" i="4"/>
  <c r="E37" i="4" s="1"/>
  <c r="P71" i="4"/>
  <c r="P37" i="4" s="1"/>
  <c r="D71" i="4"/>
  <c r="D37" i="4" s="1"/>
  <c r="O71" i="4"/>
  <c r="O37" i="4" s="1"/>
  <c r="C71" i="4"/>
  <c r="C37" i="4" s="1"/>
  <c r="M83" i="4"/>
  <c r="L83" i="4"/>
  <c r="K83" i="4"/>
  <c r="J83" i="4"/>
  <c r="I83" i="4"/>
  <c r="H83" i="4"/>
  <c r="H49" i="4" s="1"/>
  <c r="S83" i="4"/>
  <c r="S49" i="4" s="1"/>
  <c r="G83" i="4"/>
  <c r="G49" i="4" s="1"/>
  <c r="R83" i="4"/>
  <c r="R49" i="4" s="1"/>
  <c r="F83" i="4"/>
  <c r="F49" i="4" s="1"/>
  <c r="Q83" i="4"/>
  <c r="Q49" i="4" s="1"/>
  <c r="E83" i="4"/>
  <c r="E49" i="4" s="1"/>
  <c r="P83" i="4"/>
  <c r="P49" i="4" s="1"/>
  <c r="D83" i="4"/>
  <c r="D49" i="4" s="1"/>
  <c r="O83" i="4"/>
  <c r="O49" i="4" s="1"/>
  <c r="C83" i="4"/>
  <c r="C49" i="4" s="1"/>
  <c r="N88" i="4"/>
  <c r="N54" i="4" s="1"/>
  <c r="N41" i="4"/>
  <c r="M78" i="4"/>
  <c r="M44" i="4" s="1"/>
  <c r="L78" i="4"/>
  <c r="L44" i="4" s="1"/>
  <c r="K78" i="4"/>
  <c r="K44" i="4" s="1"/>
  <c r="J78" i="4"/>
  <c r="J44" i="4" s="1"/>
  <c r="I78" i="4"/>
  <c r="I44" i="4" s="1"/>
  <c r="H78" i="4"/>
  <c r="H44" i="4" s="1"/>
  <c r="S78" i="4"/>
  <c r="S44" i="4" s="1"/>
  <c r="G78" i="4"/>
  <c r="G44" i="4" s="1"/>
  <c r="R78" i="4"/>
  <c r="R44" i="4" s="1"/>
  <c r="F78" i="4"/>
  <c r="F44" i="4" s="1"/>
  <c r="Q78" i="4"/>
  <c r="Q44" i="4" s="1"/>
  <c r="E78" i="4"/>
  <c r="E44" i="4" s="1"/>
  <c r="P78" i="4"/>
  <c r="P44" i="4" s="1"/>
  <c r="D78" i="4"/>
  <c r="D44" i="4" s="1"/>
  <c r="O78" i="4"/>
  <c r="O44" i="4" s="1"/>
  <c r="C78" i="4"/>
  <c r="C44" i="4" s="1"/>
  <c r="M90" i="4"/>
  <c r="M56" i="4" s="1"/>
  <c r="L90" i="4"/>
  <c r="L56" i="4" s="1"/>
  <c r="K90" i="4"/>
  <c r="K56" i="4" s="1"/>
  <c r="J90" i="4"/>
  <c r="J56" i="4" s="1"/>
  <c r="I90" i="4"/>
  <c r="I56" i="4" s="1"/>
  <c r="H90" i="4"/>
  <c r="H56" i="4" s="1"/>
  <c r="S90" i="4"/>
  <c r="S56" i="4" s="1"/>
  <c r="G90" i="4"/>
  <c r="G56" i="4" s="1"/>
  <c r="R90" i="4"/>
  <c r="R56" i="4" s="1"/>
  <c r="F90" i="4"/>
  <c r="F56" i="4" s="1"/>
  <c r="Q90" i="4"/>
  <c r="Q56" i="4" s="1"/>
  <c r="E90" i="4"/>
  <c r="E56" i="4" s="1"/>
  <c r="P90" i="4"/>
  <c r="P56" i="4" s="1"/>
  <c r="D90" i="4"/>
  <c r="D56" i="4" s="1"/>
  <c r="O90" i="4"/>
  <c r="O56" i="4" s="1"/>
  <c r="C90" i="4"/>
  <c r="C56" i="4" s="1"/>
  <c r="M68" i="4"/>
  <c r="M34" i="4" s="1"/>
  <c r="L68" i="4"/>
  <c r="L34" i="4" s="1"/>
  <c r="K68" i="4"/>
  <c r="K34" i="4" s="1"/>
  <c r="J68" i="4"/>
  <c r="J34" i="4" s="1"/>
  <c r="H68" i="4"/>
  <c r="H34" i="4" s="1"/>
  <c r="S68" i="4"/>
  <c r="S34" i="4" s="1"/>
  <c r="G68" i="4"/>
  <c r="G34" i="4" s="1"/>
  <c r="R68" i="4"/>
  <c r="R34" i="4" s="1"/>
  <c r="F68" i="4"/>
  <c r="F34" i="4" s="1"/>
  <c r="Q68" i="4"/>
  <c r="Q34" i="4" s="1"/>
  <c r="E68" i="4"/>
  <c r="E34" i="4" s="1"/>
  <c r="P68" i="4"/>
  <c r="P34" i="4" s="1"/>
  <c r="D68" i="4"/>
  <c r="D34" i="4" s="1"/>
  <c r="O68" i="4"/>
  <c r="O34" i="4" s="1"/>
  <c r="C68" i="4"/>
  <c r="C34" i="4" s="1"/>
  <c r="M73" i="4"/>
  <c r="L73" i="4"/>
  <c r="K73" i="4"/>
  <c r="J73" i="4"/>
  <c r="I73" i="4"/>
  <c r="H73" i="4"/>
  <c r="H39" i="4" s="1"/>
  <c r="S73" i="4"/>
  <c r="S39" i="4" s="1"/>
  <c r="G73" i="4"/>
  <c r="G39" i="4" s="1"/>
  <c r="R73" i="4"/>
  <c r="R39" i="4" s="1"/>
  <c r="F73" i="4"/>
  <c r="F39" i="4" s="1"/>
  <c r="Q73" i="4"/>
  <c r="Q39" i="4" s="1"/>
  <c r="E73" i="4"/>
  <c r="E39" i="4" s="1"/>
  <c r="P73" i="4"/>
  <c r="P39" i="4" s="1"/>
  <c r="D73" i="4"/>
  <c r="D39" i="4" s="1"/>
  <c r="O73" i="4"/>
  <c r="O39" i="4" s="1"/>
  <c r="C73" i="4"/>
  <c r="C39" i="4" s="1"/>
  <c r="N78" i="4"/>
  <c r="N44" i="4" s="1"/>
  <c r="M85" i="4"/>
  <c r="L85" i="4"/>
  <c r="K85" i="4"/>
  <c r="J85" i="4"/>
  <c r="I85" i="4"/>
  <c r="H85" i="4"/>
  <c r="H51" i="4" s="1"/>
  <c r="S85" i="4"/>
  <c r="S51" i="4" s="1"/>
  <c r="G85" i="4"/>
  <c r="G51" i="4" s="1"/>
  <c r="R85" i="4"/>
  <c r="R51" i="4" s="1"/>
  <c r="F85" i="4"/>
  <c r="F51" i="4" s="1"/>
  <c r="Q85" i="4"/>
  <c r="Q51" i="4" s="1"/>
  <c r="E85" i="4"/>
  <c r="E51" i="4" s="1"/>
  <c r="P85" i="4"/>
  <c r="P51" i="4" s="1"/>
  <c r="D85" i="4"/>
  <c r="D51" i="4" s="1"/>
  <c r="O85" i="4"/>
  <c r="O51" i="4" s="1"/>
  <c r="C85" i="4"/>
  <c r="C51" i="4" s="1"/>
  <c r="N90" i="4"/>
  <c r="N56" i="4" s="1"/>
  <c r="I68" i="4"/>
  <c r="I34" i="4" s="1"/>
  <c r="N73" i="4"/>
  <c r="N39" i="4" s="1"/>
  <c r="M80" i="4"/>
  <c r="M46" i="4" s="1"/>
  <c r="L80" i="4"/>
  <c r="L46" i="4" s="1"/>
  <c r="K80" i="4"/>
  <c r="K46" i="4" s="1"/>
  <c r="J80" i="4"/>
  <c r="J46" i="4" s="1"/>
  <c r="I80" i="4"/>
  <c r="I46" i="4" s="1"/>
  <c r="H80" i="4"/>
  <c r="H46" i="4" s="1"/>
  <c r="S80" i="4"/>
  <c r="S46" i="4" s="1"/>
  <c r="G80" i="4"/>
  <c r="G46" i="4" s="1"/>
  <c r="R80" i="4"/>
  <c r="R46" i="4" s="1"/>
  <c r="F80" i="4"/>
  <c r="F46" i="4" s="1"/>
  <c r="Q80" i="4"/>
  <c r="Q46" i="4" s="1"/>
  <c r="E80" i="4"/>
  <c r="E46" i="4" s="1"/>
  <c r="P80" i="4"/>
  <c r="P46" i="4" s="1"/>
  <c r="D80" i="4"/>
  <c r="D46" i="4" s="1"/>
  <c r="O80" i="4"/>
  <c r="O46" i="4" s="1"/>
  <c r="C80" i="4"/>
  <c r="C46" i="4" s="1"/>
  <c r="N85" i="4"/>
  <c r="N51" i="4" s="1"/>
  <c r="M92" i="4"/>
  <c r="M58" i="4" s="1"/>
  <c r="L92" i="4"/>
  <c r="L58" i="4" s="1"/>
  <c r="K92" i="4"/>
  <c r="K58" i="4" s="1"/>
  <c r="J92" i="4"/>
  <c r="J58" i="4" s="1"/>
  <c r="I92" i="4"/>
  <c r="I58" i="4" s="1"/>
  <c r="H92" i="4"/>
  <c r="H58" i="4" s="1"/>
  <c r="S92" i="4"/>
  <c r="S58" i="4" s="1"/>
  <c r="G92" i="4"/>
  <c r="G58" i="4" s="1"/>
  <c r="R92" i="4"/>
  <c r="R58" i="4" s="1"/>
  <c r="F92" i="4"/>
  <c r="F58" i="4" s="1"/>
  <c r="Q92" i="4"/>
  <c r="Q58" i="4" s="1"/>
  <c r="E92" i="4"/>
  <c r="E58" i="4" s="1"/>
  <c r="P92" i="4"/>
  <c r="P58" i="4" s="1"/>
  <c r="D92" i="4"/>
  <c r="D58" i="4" s="1"/>
  <c r="O92" i="4"/>
  <c r="O58" i="4" s="1"/>
  <c r="C92" i="4"/>
  <c r="C58" i="4" s="1"/>
  <c r="N68" i="4"/>
  <c r="N34" i="4" s="1"/>
  <c r="M75" i="4"/>
  <c r="L75" i="4"/>
  <c r="K75" i="4"/>
  <c r="J75" i="4"/>
  <c r="I75" i="4"/>
  <c r="H75" i="4"/>
  <c r="H41" i="4" s="1"/>
  <c r="S75" i="4"/>
  <c r="S41" i="4" s="1"/>
  <c r="G75" i="4"/>
  <c r="G41" i="4" s="1"/>
  <c r="R75" i="4"/>
  <c r="R41" i="4" s="1"/>
  <c r="F75" i="4"/>
  <c r="F41" i="4" s="1"/>
  <c r="Q75" i="4"/>
  <c r="Q41" i="4" s="1"/>
  <c r="E75" i="4"/>
  <c r="E41" i="4" s="1"/>
  <c r="P75" i="4"/>
  <c r="P41" i="4" s="1"/>
  <c r="D75" i="4"/>
  <c r="D41" i="4" s="1"/>
  <c r="O75" i="4"/>
  <c r="O41" i="4" s="1"/>
  <c r="C75" i="4"/>
  <c r="C41" i="4" s="1"/>
  <c r="N80" i="4"/>
  <c r="N46" i="4" s="1"/>
  <c r="M87" i="4"/>
  <c r="L87" i="4"/>
  <c r="K87" i="4"/>
  <c r="J87" i="4"/>
  <c r="I87" i="4"/>
  <c r="H87" i="4"/>
  <c r="H53" i="4" s="1"/>
  <c r="S87" i="4"/>
  <c r="S53" i="4" s="1"/>
  <c r="G87" i="4"/>
  <c r="G53" i="4" s="1"/>
  <c r="R87" i="4"/>
  <c r="R53" i="4" s="1"/>
  <c r="F87" i="4"/>
  <c r="F53" i="4" s="1"/>
  <c r="Q87" i="4"/>
  <c r="Q53" i="4" s="1"/>
  <c r="E87" i="4"/>
  <c r="E53" i="4" s="1"/>
  <c r="P87" i="4"/>
  <c r="P53" i="4" s="1"/>
  <c r="D87" i="4"/>
  <c r="D53" i="4" s="1"/>
  <c r="O87" i="4"/>
  <c r="O53" i="4" s="1"/>
  <c r="C87" i="4"/>
  <c r="C53" i="4" s="1"/>
  <c r="N92" i="4"/>
  <c r="N58" i="4" s="1"/>
  <c r="M67" i="4"/>
  <c r="M33" i="4" s="1"/>
  <c r="L67" i="4"/>
  <c r="L33" i="4" s="1"/>
  <c r="K67" i="4"/>
  <c r="K33" i="4" s="1"/>
  <c r="J67" i="4"/>
  <c r="J33" i="4" s="1"/>
  <c r="H67" i="4"/>
  <c r="H33" i="4" s="1"/>
  <c r="S67" i="4"/>
  <c r="S33" i="4" s="1"/>
  <c r="G67" i="4"/>
  <c r="G33" i="4" s="1"/>
  <c r="R67" i="4"/>
  <c r="R33" i="4" s="1"/>
  <c r="F67" i="4"/>
  <c r="F33" i="4" s="1"/>
  <c r="Q67" i="4"/>
  <c r="Q33" i="4" s="1"/>
  <c r="E67" i="4"/>
  <c r="E33" i="4" s="1"/>
  <c r="P67" i="4"/>
  <c r="P33" i="4" s="1"/>
  <c r="D67" i="4"/>
  <c r="D33" i="4" s="1"/>
  <c r="O67" i="4"/>
  <c r="O33" i="4" s="1"/>
  <c r="C67" i="4"/>
  <c r="C33" i="4" s="1"/>
  <c r="M70" i="4"/>
  <c r="M36" i="4" s="1"/>
  <c r="L70" i="4"/>
  <c r="L36" i="4" s="1"/>
  <c r="K70" i="4"/>
  <c r="K36" i="4" s="1"/>
  <c r="J70" i="4"/>
  <c r="J36" i="4" s="1"/>
  <c r="I70" i="4"/>
  <c r="I36" i="4" s="1"/>
  <c r="H70" i="4"/>
  <c r="H36" i="4" s="1"/>
  <c r="S70" i="4"/>
  <c r="S36" i="4" s="1"/>
  <c r="G70" i="4"/>
  <c r="G36" i="4" s="1"/>
  <c r="R70" i="4"/>
  <c r="R36" i="4" s="1"/>
  <c r="F70" i="4"/>
  <c r="F36" i="4" s="1"/>
  <c r="Q70" i="4"/>
  <c r="Q36" i="4" s="1"/>
  <c r="E70" i="4"/>
  <c r="E36" i="4" s="1"/>
  <c r="P70" i="4"/>
  <c r="P36" i="4" s="1"/>
  <c r="D70" i="4"/>
  <c r="D36" i="4" s="1"/>
  <c r="O70" i="4"/>
  <c r="O36" i="4" s="1"/>
  <c r="C70" i="4"/>
  <c r="C36" i="4" s="1"/>
  <c r="M82" i="4"/>
  <c r="M48" i="4" s="1"/>
  <c r="L82" i="4"/>
  <c r="L48" i="4" s="1"/>
  <c r="K82" i="4"/>
  <c r="K48" i="4" s="1"/>
  <c r="J82" i="4"/>
  <c r="J48" i="4" s="1"/>
  <c r="I82" i="4"/>
  <c r="I48" i="4" s="1"/>
  <c r="H82" i="4"/>
  <c r="H48" i="4" s="1"/>
  <c r="S82" i="4"/>
  <c r="S48" i="4" s="1"/>
  <c r="G82" i="4"/>
  <c r="G48" i="4" s="1"/>
  <c r="R82" i="4"/>
  <c r="R48" i="4" s="1"/>
  <c r="F82" i="4"/>
  <c r="F48" i="4" s="1"/>
  <c r="Q82" i="4"/>
  <c r="Q48" i="4" s="1"/>
  <c r="E82" i="4"/>
  <c r="E48" i="4" s="1"/>
  <c r="P82" i="4"/>
  <c r="P48" i="4" s="1"/>
  <c r="D82" i="4"/>
  <c r="D48" i="4" s="1"/>
  <c r="O82" i="4"/>
  <c r="O48" i="4" s="1"/>
  <c r="C82" i="4"/>
  <c r="C48" i="4" s="1"/>
  <c r="N53" i="4"/>
  <c r="I67" i="4"/>
  <c r="I33" i="4" s="1"/>
  <c r="N70" i="4"/>
  <c r="N36" i="4" s="1"/>
  <c r="M77" i="4"/>
  <c r="L77" i="4"/>
  <c r="K77" i="4"/>
  <c r="J77" i="4"/>
  <c r="I77" i="4"/>
  <c r="H77" i="4"/>
  <c r="H43" i="4" s="1"/>
  <c r="S77" i="4"/>
  <c r="S43" i="4" s="1"/>
  <c r="G77" i="4"/>
  <c r="G43" i="4" s="1"/>
  <c r="R77" i="4"/>
  <c r="R43" i="4" s="1"/>
  <c r="F77" i="4"/>
  <c r="F43" i="4" s="1"/>
  <c r="Q77" i="4"/>
  <c r="Q43" i="4" s="1"/>
  <c r="E77" i="4"/>
  <c r="E43" i="4" s="1"/>
  <c r="P77" i="4"/>
  <c r="P43" i="4" s="1"/>
  <c r="D77" i="4"/>
  <c r="D43" i="4" s="1"/>
  <c r="O77" i="4"/>
  <c r="O43" i="4" s="1"/>
  <c r="C77" i="4"/>
  <c r="C43" i="4" s="1"/>
  <c r="N82" i="4"/>
  <c r="N48" i="4" s="1"/>
  <c r="M89" i="4"/>
  <c r="M55" i="4" s="1"/>
  <c r="L89" i="4"/>
  <c r="L55" i="4" s="1"/>
  <c r="K89" i="4"/>
  <c r="K55" i="4" s="1"/>
  <c r="J89" i="4"/>
  <c r="J55" i="4" s="1"/>
  <c r="I89" i="4"/>
  <c r="I55" i="4" s="1"/>
  <c r="H89" i="4"/>
  <c r="H55" i="4" s="1"/>
  <c r="S89" i="4"/>
  <c r="S55" i="4" s="1"/>
  <c r="G89" i="4"/>
  <c r="G55" i="4" s="1"/>
  <c r="R89" i="4"/>
  <c r="R55" i="4" s="1"/>
  <c r="F89" i="4"/>
  <c r="F55" i="4" s="1"/>
  <c r="Q89" i="4"/>
  <c r="Q55" i="4" s="1"/>
  <c r="E89" i="4"/>
  <c r="E55" i="4" s="1"/>
  <c r="P89" i="4"/>
  <c r="P55" i="4" s="1"/>
  <c r="D89" i="4"/>
  <c r="D55" i="4" s="1"/>
  <c r="O89" i="4"/>
  <c r="O55" i="4" s="1"/>
  <c r="C89" i="4"/>
  <c r="C55" i="4" s="1"/>
  <c r="M76" i="4"/>
  <c r="L76" i="4"/>
  <c r="K76" i="4"/>
  <c r="J76" i="4"/>
  <c r="I76" i="4"/>
  <c r="H76" i="4"/>
  <c r="H42" i="4" s="1"/>
  <c r="S76" i="4"/>
  <c r="S42" i="4" s="1"/>
  <c r="G76" i="4"/>
  <c r="G42" i="4" s="1"/>
  <c r="R76" i="4"/>
  <c r="R42" i="4" s="1"/>
  <c r="F76" i="4"/>
  <c r="F42" i="4" s="1"/>
  <c r="Q76" i="4"/>
  <c r="Q42" i="4" s="1"/>
  <c r="E76" i="4"/>
  <c r="E42" i="4" s="1"/>
  <c r="P76" i="4"/>
  <c r="P42" i="4" s="1"/>
  <c r="D76" i="4"/>
  <c r="D42" i="4" s="1"/>
  <c r="O76" i="4"/>
  <c r="O42" i="4" s="1"/>
  <c r="C76" i="4"/>
  <c r="C42" i="4" s="1"/>
  <c r="N67" i="4"/>
  <c r="N33" i="4" s="1"/>
  <c r="M72" i="4"/>
  <c r="M38" i="4" s="1"/>
  <c r="L72" i="4"/>
  <c r="L38" i="4" s="1"/>
  <c r="K72" i="4"/>
  <c r="K38" i="4" s="1"/>
  <c r="J72" i="4"/>
  <c r="J38" i="4" s="1"/>
  <c r="I72" i="4"/>
  <c r="I38" i="4" s="1"/>
  <c r="H72" i="4"/>
  <c r="H38" i="4" s="1"/>
  <c r="S72" i="4"/>
  <c r="S38" i="4" s="1"/>
  <c r="G72" i="4"/>
  <c r="G38" i="4" s="1"/>
  <c r="R72" i="4"/>
  <c r="R38" i="4" s="1"/>
  <c r="F72" i="4"/>
  <c r="F38" i="4" s="1"/>
  <c r="Q72" i="4"/>
  <c r="Q38" i="4" s="1"/>
  <c r="E72" i="4"/>
  <c r="E38" i="4" s="1"/>
  <c r="P72" i="4"/>
  <c r="P38" i="4" s="1"/>
  <c r="D72" i="4"/>
  <c r="D38" i="4" s="1"/>
  <c r="O72" i="4"/>
  <c r="O38" i="4" s="1"/>
  <c r="C72" i="4"/>
  <c r="C38" i="4" s="1"/>
  <c r="N77" i="4"/>
  <c r="N43" i="4" s="1"/>
  <c r="M84" i="4"/>
  <c r="L84" i="4"/>
  <c r="K84" i="4"/>
  <c r="J84" i="4"/>
  <c r="I84" i="4"/>
  <c r="H84" i="4"/>
  <c r="H50" i="4" s="1"/>
  <c r="S84" i="4"/>
  <c r="S50" i="4" s="1"/>
  <c r="G84" i="4"/>
  <c r="G50" i="4" s="1"/>
  <c r="R84" i="4"/>
  <c r="R50" i="4" s="1"/>
  <c r="F84" i="4"/>
  <c r="F50" i="4" s="1"/>
  <c r="Q84" i="4"/>
  <c r="Q50" i="4" s="1"/>
  <c r="E84" i="4"/>
  <c r="E50" i="4" s="1"/>
  <c r="P84" i="4"/>
  <c r="P50" i="4" s="1"/>
  <c r="D84" i="4"/>
  <c r="D50" i="4" s="1"/>
  <c r="O84" i="4"/>
  <c r="O50" i="4" s="1"/>
  <c r="C84" i="4"/>
  <c r="C50" i="4" s="1"/>
  <c r="N89" i="4"/>
  <c r="N55" i="4" s="1"/>
  <c r="N72" i="4"/>
  <c r="N38" i="4" s="1"/>
  <c r="M79" i="4"/>
  <c r="M45" i="4" s="1"/>
  <c r="L79" i="4"/>
  <c r="L45" i="4" s="1"/>
  <c r="K79" i="4"/>
  <c r="K45" i="4" s="1"/>
  <c r="J79" i="4"/>
  <c r="J45" i="4" s="1"/>
  <c r="I79" i="4"/>
  <c r="I45" i="4" s="1"/>
  <c r="H79" i="4"/>
  <c r="H45" i="4" s="1"/>
  <c r="S79" i="4"/>
  <c r="S45" i="4" s="1"/>
  <c r="G79" i="4"/>
  <c r="G45" i="4" s="1"/>
  <c r="R79" i="4"/>
  <c r="R45" i="4" s="1"/>
  <c r="F79" i="4"/>
  <c r="F45" i="4" s="1"/>
  <c r="Q79" i="4"/>
  <c r="Q45" i="4" s="1"/>
  <c r="E79" i="4"/>
  <c r="E45" i="4" s="1"/>
  <c r="P79" i="4"/>
  <c r="P45" i="4" s="1"/>
  <c r="D79" i="4"/>
  <c r="D45" i="4" s="1"/>
  <c r="O79" i="4"/>
  <c r="O45" i="4" s="1"/>
  <c r="C79" i="4"/>
  <c r="C45" i="4" s="1"/>
  <c r="N84" i="4"/>
  <c r="N50" i="4" s="1"/>
  <c r="M91" i="4"/>
  <c r="M57" i="4" s="1"/>
  <c r="L91" i="4"/>
  <c r="L57" i="4" s="1"/>
  <c r="K91" i="4"/>
  <c r="K57" i="4" s="1"/>
  <c r="J91" i="4"/>
  <c r="J57" i="4" s="1"/>
  <c r="I91" i="4"/>
  <c r="I57" i="4" s="1"/>
  <c r="H91" i="4"/>
  <c r="H57" i="4" s="1"/>
  <c r="S91" i="4"/>
  <c r="S57" i="4" s="1"/>
  <c r="G91" i="4"/>
  <c r="G57" i="4" s="1"/>
  <c r="R91" i="4"/>
  <c r="R57" i="4" s="1"/>
  <c r="F91" i="4"/>
  <c r="F57" i="4" s="1"/>
  <c r="Q91" i="4"/>
  <c r="Q57" i="4" s="1"/>
  <c r="E91" i="4"/>
  <c r="E57" i="4" s="1"/>
  <c r="P91" i="4"/>
  <c r="P57" i="4" s="1"/>
  <c r="D91" i="4"/>
  <c r="D57" i="4" s="1"/>
  <c r="O91" i="4"/>
  <c r="O57" i="4" s="1"/>
  <c r="C91" i="4"/>
  <c r="C57" i="4" s="1"/>
  <c r="M74" i="4"/>
  <c r="L74" i="4"/>
  <c r="K74" i="4"/>
  <c r="J74" i="4"/>
  <c r="I74" i="4"/>
  <c r="H74" i="4"/>
  <c r="H40" i="4" s="1"/>
  <c r="S74" i="4"/>
  <c r="S40" i="4" s="1"/>
  <c r="G74" i="4"/>
  <c r="G40" i="4" s="1"/>
  <c r="R74" i="4"/>
  <c r="R40" i="4" s="1"/>
  <c r="F74" i="4"/>
  <c r="F40" i="4" s="1"/>
  <c r="Q74" i="4"/>
  <c r="Q40" i="4" s="1"/>
  <c r="E74" i="4"/>
  <c r="E40" i="4" s="1"/>
  <c r="P74" i="4"/>
  <c r="P40" i="4" s="1"/>
  <c r="D74" i="4"/>
  <c r="D40" i="4" s="1"/>
  <c r="O74" i="4"/>
  <c r="O40" i="4" s="1"/>
  <c r="C74" i="4"/>
  <c r="C40" i="4" s="1"/>
  <c r="N79" i="4"/>
  <c r="N45" i="4" s="1"/>
  <c r="M86" i="4"/>
  <c r="L86" i="4"/>
  <c r="K86" i="4"/>
  <c r="J86" i="4"/>
  <c r="I86" i="4"/>
  <c r="H86" i="4"/>
  <c r="H52" i="4" s="1"/>
  <c r="S86" i="4"/>
  <c r="S52" i="4" s="1"/>
  <c r="G86" i="4"/>
  <c r="G52" i="4" s="1"/>
  <c r="R86" i="4"/>
  <c r="R52" i="4" s="1"/>
  <c r="F86" i="4"/>
  <c r="F52" i="4" s="1"/>
  <c r="Q86" i="4"/>
  <c r="Q52" i="4" s="1"/>
  <c r="E86" i="4"/>
  <c r="E52" i="4" s="1"/>
  <c r="P86" i="4"/>
  <c r="P52" i="4" s="1"/>
  <c r="D86" i="4"/>
  <c r="D52" i="4" s="1"/>
  <c r="O86" i="4"/>
  <c r="O52" i="4" s="1"/>
  <c r="C86" i="4"/>
  <c r="C52" i="4" s="1"/>
  <c r="N91" i="4"/>
  <c r="N57" i="4" s="1"/>
  <c r="M69" i="4"/>
  <c r="M35" i="4" s="1"/>
  <c r="L69" i="4"/>
  <c r="L35" i="4" s="1"/>
  <c r="K69" i="4"/>
  <c r="K35" i="4" s="1"/>
  <c r="J69" i="4"/>
  <c r="J35" i="4" s="1"/>
  <c r="I69" i="4"/>
  <c r="I35" i="4" s="1"/>
  <c r="H69" i="4"/>
  <c r="H35" i="4" s="1"/>
  <c r="S69" i="4"/>
  <c r="S35" i="4" s="1"/>
  <c r="G69" i="4"/>
  <c r="G35" i="4" s="1"/>
  <c r="R69" i="4"/>
  <c r="R35" i="4" s="1"/>
  <c r="F69" i="4"/>
  <c r="F35" i="4" s="1"/>
  <c r="Q69" i="4"/>
  <c r="Q35" i="4" s="1"/>
  <c r="E69" i="4"/>
  <c r="E35" i="4" s="1"/>
  <c r="P69" i="4"/>
  <c r="P35" i="4" s="1"/>
  <c r="D69" i="4"/>
  <c r="D35" i="4" s="1"/>
  <c r="O69" i="4"/>
  <c r="O35" i="4" s="1"/>
  <c r="C69" i="4"/>
  <c r="C35" i="4" s="1"/>
  <c r="N74" i="4"/>
  <c r="N40" i="4" s="1"/>
  <c r="M81" i="4"/>
  <c r="M47" i="4" s="1"/>
  <c r="L81" i="4"/>
  <c r="L47" i="4" s="1"/>
  <c r="K81" i="4"/>
  <c r="K47" i="4" s="1"/>
  <c r="J81" i="4"/>
  <c r="J47" i="4" s="1"/>
  <c r="I81" i="4"/>
  <c r="I47" i="4" s="1"/>
  <c r="H81" i="4"/>
  <c r="H47" i="4" s="1"/>
  <c r="S81" i="4"/>
  <c r="S47" i="4" s="1"/>
  <c r="G81" i="4"/>
  <c r="G47" i="4" s="1"/>
  <c r="R81" i="4"/>
  <c r="R47" i="4" s="1"/>
  <c r="F81" i="4"/>
  <c r="F47" i="4" s="1"/>
  <c r="Q81" i="4"/>
  <c r="Q47" i="4" s="1"/>
  <c r="E81" i="4"/>
  <c r="E47" i="4" s="1"/>
  <c r="P81" i="4"/>
  <c r="P47" i="4" s="1"/>
  <c r="D81" i="4"/>
  <c r="D47" i="4" s="1"/>
  <c r="O81" i="4"/>
  <c r="O47" i="4" s="1"/>
  <c r="C81" i="4"/>
  <c r="C47" i="4" s="1"/>
  <c r="N86" i="4"/>
  <c r="N52" i="4" s="1"/>
  <c r="P25" i="3"/>
  <c r="S36" i="3"/>
  <c r="F23" i="3"/>
  <c r="R25" i="3"/>
  <c r="K38" i="3"/>
  <c r="F24" i="3"/>
  <c r="J38" i="3"/>
  <c r="R35" i="3"/>
  <c r="L23" i="3"/>
  <c r="Q26" i="3"/>
  <c r="E30" i="3"/>
  <c r="R24" i="3"/>
  <c r="F37" i="3"/>
  <c r="M38" i="3"/>
  <c r="Q23" i="3"/>
  <c r="G24" i="3"/>
  <c r="O32" i="3"/>
  <c r="R23" i="3"/>
  <c r="R37" i="3"/>
  <c r="H23" i="3"/>
  <c r="O25" i="3"/>
  <c r="L49" i="3"/>
  <c r="K49" i="3"/>
  <c r="J49" i="3"/>
  <c r="F49" i="3"/>
  <c r="F29" i="3" s="1"/>
  <c r="I49" i="3"/>
  <c r="H49" i="3"/>
  <c r="H29" i="3" s="1"/>
  <c r="R49" i="3"/>
  <c r="R29" i="3" s="1"/>
  <c r="S49" i="3"/>
  <c r="S29" i="3" s="1"/>
  <c r="G49" i="3"/>
  <c r="G29" i="3" s="1"/>
  <c r="Q49" i="3"/>
  <c r="Q29" i="3" s="1"/>
  <c r="E49" i="3"/>
  <c r="E29" i="3" s="1"/>
  <c r="P49" i="3"/>
  <c r="P29" i="3" s="1"/>
  <c r="D49" i="3"/>
  <c r="D29" i="3" s="1"/>
  <c r="O49" i="3"/>
  <c r="O29" i="3" s="1"/>
  <c r="C49" i="3"/>
  <c r="C29" i="3" s="1"/>
  <c r="M49" i="3"/>
  <c r="N39" i="3"/>
  <c r="D27" i="3"/>
  <c r="D31" i="3"/>
  <c r="C38" i="3"/>
  <c r="O38" i="3"/>
  <c r="K24" i="3"/>
  <c r="N26" i="3"/>
  <c r="N49" i="3"/>
  <c r="N29" i="3" s="1"/>
  <c r="I34" i="3"/>
  <c r="N38" i="3"/>
  <c r="AX4" i="3"/>
  <c r="AX9" i="3" s="1"/>
  <c r="AX6" i="3"/>
  <c r="D37" i="3"/>
  <c r="P37" i="3"/>
  <c r="M28" i="3"/>
  <c r="Q30" i="3"/>
  <c r="O37" i="3"/>
  <c r="D39" i="3"/>
  <c r="AX8" i="3"/>
  <c r="D26" i="3"/>
  <c r="R34" i="3"/>
  <c r="E36" i="3"/>
  <c r="Q36" i="3"/>
  <c r="C28" i="3"/>
  <c r="M34" i="3"/>
  <c r="N36" i="3"/>
  <c r="E38" i="3"/>
  <c r="E26" i="3"/>
  <c r="N27" i="3"/>
  <c r="G28" i="3"/>
  <c r="I38" i="3"/>
  <c r="P39" i="3"/>
  <c r="O39" i="3"/>
  <c r="C39" i="3"/>
  <c r="P38" i="3"/>
  <c r="D38" i="3"/>
  <c r="O30" i="3"/>
  <c r="C30" i="3"/>
  <c r="O26" i="3"/>
  <c r="C26" i="3"/>
  <c r="O24" i="3"/>
  <c r="C24" i="3"/>
  <c r="J37" i="3"/>
  <c r="M26" i="3"/>
  <c r="M24" i="3"/>
  <c r="K34" i="3"/>
  <c r="K26" i="3"/>
  <c r="I24" i="3"/>
  <c r="Q37" i="3"/>
  <c r="E37" i="3"/>
  <c r="Q25" i="3"/>
  <c r="E25" i="3"/>
  <c r="Q24" i="3"/>
  <c r="E24" i="3"/>
  <c r="P31" i="3"/>
  <c r="D25" i="3"/>
  <c r="R36" i="3"/>
  <c r="G34" i="3"/>
  <c r="S34" i="3"/>
  <c r="I26" i="3"/>
  <c r="C27" i="3"/>
  <c r="O28" i="3"/>
  <c r="H53" i="3"/>
  <c r="H33" i="3" s="1"/>
  <c r="G36" i="3"/>
  <c r="AX7" i="3"/>
  <c r="F25" i="3"/>
  <c r="P26" i="3"/>
  <c r="H59" i="3"/>
  <c r="H39" i="3" s="1"/>
  <c r="H47" i="3"/>
  <c r="H27" i="3" s="1"/>
  <c r="H46" i="3"/>
  <c r="H26" i="3" s="1"/>
  <c r="H57" i="3"/>
  <c r="H37" i="3" s="1"/>
  <c r="H45" i="3"/>
  <c r="H25" i="3" s="1"/>
  <c r="H56" i="3"/>
  <c r="H36" i="3" s="1"/>
  <c r="H44" i="3"/>
  <c r="H24" i="3" s="1"/>
  <c r="H55" i="3"/>
  <c r="H35" i="3" s="1"/>
  <c r="H54" i="3"/>
  <c r="H34" i="3" s="1"/>
  <c r="S24" i="3"/>
  <c r="S28" i="3"/>
  <c r="H52" i="3"/>
  <c r="H32" i="3" s="1"/>
  <c r="K36" i="3"/>
  <c r="Q38" i="3"/>
  <c r="J25" i="3"/>
  <c r="N24" i="3"/>
  <c r="O27" i="3"/>
  <c r="C32" i="3"/>
  <c r="G43" i="3"/>
  <c r="G23" i="3" s="1"/>
  <c r="S43" i="3"/>
  <c r="S23" i="3" s="1"/>
  <c r="N48" i="3"/>
  <c r="N28" i="3" s="1"/>
  <c r="L50" i="3"/>
  <c r="I53" i="3"/>
  <c r="G55" i="3"/>
  <c r="G35" i="3" s="1"/>
  <c r="S55" i="3"/>
  <c r="S35" i="3" s="1"/>
  <c r="I43" i="3"/>
  <c r="I23" i="3" s="1"/>
  <c r="G45" i="3"/>
  <c r="G25" i="3" s="1"/>
  <c r="S45" i="3"/>
  <c r="S25" i="3" s="1"/>
  <c r="F46" i="3"/>
  <c r="F26" i="3" s="1"/>
  <c r="R46" i="3"/>
  <c r="R26" i="3" s="1"/>
  <c r="E47" i="3"/>
  <c r="E27" i="3" s="1"/>
  <c r="Q47" i="3"/>
  <c r="Q27" i="3" s="1"/>
  <c r="D48" i="3"/>
  <c r="D28" i="3" s="1"/>
  <c r="P48" i="3"/>
  <c r="P28" i="3" s="1"/>
  <c r="N50" i="3"/>
  <c r="N30" i="3" s="1"/>
  <c r="M51" i="3"/>
  <c r="L52" i="3"/>
  <c r="K53" i="3"/>
  <c r="J54" i="3"/>
  <c r="J34" i="3" s="1"/>
  <c r="I55" i="3"/>
  <c r="I35" i="3" s="1"/>
  <c r="G57" i="3"/>
  <c r="G37" i="3" s="1"/>
  <c r="S57" i="3"/>
  <c r="S37" i="3" s="1"/>
  <c r="F58" i="3"/>
  <c r="F38" i="3" s="1"/>
  <c r="R58" i="3"/>
  <c r="R38" i="3" s="1"/>
  <c r="E59" i="3"/>
  <c r="E39" i="3" s="1"/>
  <c r="Q59" i="3"/>
  <c r="Q39" i="3" s="1"/>
  <c r="J43" i="3"/>
  <c r="J23" i="3" s="1"/>
  <c r="G46" i="3"/>
  <c r="G26" i="3" s="1"/>
  <c r="S46" i="3"/>
  <c r="S26" i="3" s="1"/>
  <c r="F47" i="3"/>
  <c r="F27" i="3" s="1"/>
  <c r="R47" i="3"/>
  <c r="R27" i="3" s="1"/>
  <c r="E48" i="3"/>
  <c r="E28" i="3" s="1"/>
  <c r="Q48" i="3"/>
  <c r="Q28" i="3" s="1"/>
  <c r="N51" i="3"/>
  <c r="N31" i="3" s="1"/>
  <c r="L53" i="3"/>
  <c r="J55" i="3"/>
  <c r="J35" i="3" s="1"/>
  <c r="I56" i="3"/>
  <c r="I36" i="3" s="1"/>
  <c r="G58" i="3"/>
  <c r="G38" i="3" s="1"/>
  <c r="S58" i="3"/>
  <c r="S38" i="3" s="1"/>
  <c r="F59" i="3"/>
  <c r="F39" i="3" s="1"/>
  <c r="R59" i="3"/>
  <c r="R39" i="3" s="1"/>
  <c r="K43" i="3"/>
  <c r="K23" i="3" s="1"/>
  <c r="J44" i="3"/>
  <c r="J24" i="3" s="1"/>
  <c r="I45" i="3"/>
  <c r="I25" i="3" s="1"/>
  <c r="G47" i="3"/>
  <c r="G27" i="3" s="1"/>
  <c r="S47" i="3"/>
  <c r="S27" i="3" s="1"/>
  <c r="F48" i="3"/>
  <c r="F28" i="3" s="1"/>
  <c r="R48" i="3"/>
  <c r="R28" i="3" s="1"/>
  <c r="D50" i="3"/>
  <c r="D30" i="3" s="1"/>
  <c r="P50" i="3"/>
  <c r="P30" i="3" s="1"/>
  <c r="C51" i="3"/>
  <c r="C31" i="3" s="1"/>
  <c r="O51" i="3"/>
  <c r="O31" i="3" s="1"/>
  <c r="N52" i="3"/>
  <c r="N32" i="3" s="1"/>
  <c r="M53" i="3"/>
  <c r="L54" i="3"/>
  <c r="L34" i="3" s="1"/>
  <c r="K55" i="3"/>
  <c r="K35" i="3" s="1"/>
  <c r="J56" i="3"/>
  <c r="J36" i="3" s="1"/>
  <c r="I57" i="3"/>
  <c r="I37" i="3" s="1"/>
  <c r="H58" i="3"/>
  <c r="H38" i="3" s="1"/>
  <c r="G59" i="3"/>
  <c r="G39" i="3" s="1"/>
  <c r="S59" i="3"/>
  <c r="S39" i="3" s="1"/>
  <c r="N53" i="3"/>
  <c r="N33" i="3" s="1"/>
  <c r="M43" i="3"/>
  <c r="M23" i="3" s="1"/>
  <c r="L44" i="3"/>
  <c r="L24" i="3" s="1"/>
  <c r="K45" i="3"/>
  <c r="K25" i="3" s="1"/>
  <c r="J46" i="3"/>
  <c r="J26" i="3" s="1"/>
  <c r="I47" i="3"/>
  <c r="I27" i="3" s="1"/>
  <c r="H48" i="3"/>
  <c r="H28" i="3" s="1"/>
  <c r="F50" i="3"/>
  <c r="F30" i="3" s="1"/>
  <c r="R50" i="3"/>
  <c r="R30" i="3" s="1"/>
  <c r="E51" i="3"/>
  <c r="E31" i="3" s="1"/>
  <c r="Q51" i="3"/>
  <c r="Q31" i="3" s="1"/>
  <c r="D52" i="3"/>
  <c r="D32" i="3" s="1"/>
  <c r="P52" i="3"/>
  <c r="P32" i="3" s="1"/>
  <c r="C53" i="3"/>
  <c r="C33" i="3" s="1"/>
  <c r="O53" i="3"/>
  <c r="O33" i="3" s="1"/>
  <c r="N54" i="3"/>
  <c r="N34" i="3" s="1"/>
  <c r="M55" i="3"/>
  <c r="M35" i="3" s="1"/>
  <c r="L56" i="3"/>
  <c r="L36" i="3" s="1"/>
  <c r="K57" i="3"/>
  <c r="K37" i="3" s="1"/>
  <c r="I59" i="3"/>
  <c r="I39" i="3" s="1"/>
  <c r="L55" i="3"/>
  <c r="L35" i="3" s="1"/>
  <c r="N43" i="3"/>
  <c r="N23" i="3" s="1"/>
  <c r="L45" i="3"/>
  <c r="L25" i="3" s="1"/>
  <c r="J47" i="3"/>
  <c r="J27" i="3" s="1"/>
  <c r="I48" i="3"/>
  <c r="I28" i="3" s="1"/>
  <c r="G50" i="3"/>
  <c r="G30" i="3" s="1"/>
  <c r="S50" i="3"/>
  <c r="S30" i="3" s="1"/>
  <c r="F51" i="3"/>
  <c r="F31" i="3" s="1"/>
  <c r="R51" i="3"/>
  <c r="R31" i="3" s="1"/>
  <c r="E52" i="3"/>
  <c r="E32" i="3" s="1"/>
  <c r="Q52" i="3"/>
  <c r="Q32" i="3" s="1"/>
  <c r="D53" i="3"/>
  <c r="D33" i="3" s="1"/>
  <c r="P53" i="3"/>
  <c r="P33" i="3" s="1"/>
  <c r="C54" i="3"/>
  <c r="C34" i="3" s="1"/>
  <c r="O54" i="3"/>
  <c r="O34" i="3" s="1"/>
  <c r="N55" i="3"/>
  <c r="N35" i="3" s="1"/>
  <c r="M56" i="3"/>
  <c r="M36" i="3" s="1"/>
  <c r="L57" i="3"/>
  <c r="L37" i="3" s="1"/>
  <c r="J59" i="3"/>
  <c r="J39" i="3" s="1"/>
  <c r="C43" i="3"/>
  <c r="C23" i="3" s="1"/>
  <c r="O43" i="3"/>
  <c r="O23" i="3" s="1"/>
  <c r="M45" i="3"/>
  <c r="M25" i="3" s="1"/>
  <c r="L46" i="3"/>
  <c r="L26" i="3" s="1"/>
  <c r="K47" i="3"/>
  <c r="K27" i="3" s="1"/>
  <c r="J48" i="3"/>
  <c r="J28" i="3" s="1"/>
  <c r="H50" i="3"/>
  <c r="H30" i="3" s="1"/>
  <c r="G51" i="3"/>
  <c r="G31" i="3" s="1"/>
  <c r="S51" i="3"/>
  <c r="S31" i="3" s="1"/>
  <c r="F52" i="3"/>
  <c r="F32" i="3" s="1"/>
  <c r="R52" i="3"/>
  <c r="R32" i="3" s="1"/>
  <c r="E53" i="3"/>
  <c r="E33" i="3" s="1"/>
  <c r="Q53" i="3"/>
  <c r="Q33" i="3" s="1"/>
  <c r="D54" i="3"/>
  <c r="D34" i="3" s="1"/>
  <c r="P54" i="3"/>
  <c r="P34" i="3" s="1"/>
  <c r="C55" i="3"/>
  <c r="C35" i="3" s="1"/>
  <c r="O55" i="3"/>
  <c r="O35" i="3" s="1"/>
  <c r="M57" i="3"/>
  <c r="M37" i="3" s="1"/>
  <c r="L58" i="3"/>
  <c r="L38" i="3" s="1"/>
  <c r="K59" i="3"/>
  <c r="K39" i="3" s="1"/>
  <c r="D43" i="3"/>
  <c r="D23" i="3" s="1"/>
  <c r="P43" i="3"/>
  <c r="P23" i="3" s="1"/>
  <c r="N45" i="3"/>
  <c r="N25" i="3" s="1"/>
  <c r="L47" i="3"/>
  <c r="L27" i="3" s="1"/>
  <c r="K48" i="3"/>
  <c r="K28" i="3" s="1"/>
  <c r="I50" i="3"/>
  <c r="H51" i="3"/>
  <c r="H31" i="3" s="1"/>
  <c r="G52" i="3"/>
  <c r="G32" i="3" s="1"/>
  <c r="S52" i="3"/>
  <c r="S32" i="3" s="1"/>
  <c r="F53" i="3"/>
  <c r="F33" i="3" s="1"/>
  <c r="R53" i="3"/>
  <c r="R33" i="3" s="1"/>
  <c r="E54" i="3"/>
  <c r="E34" i="3" s="1"/>
  <c r="Q54" i="3"/>
  <c r="Q34" i="3" s="1"/>
  <c r="D55" i="3"/>
  <c r="D35" i="3" s="1"/>
  <c r="P55" i="3"/>
  <c r="P35" i="3" s="1"/>
  <c r="C56" i="3"/>
  <c r="C36" i="3" s="1"/>
  <c r="O56" i="3"/>
  <c r="O36" i="3" s="1"/>
  <c r="N57" i="3"/>
  <c r="N37" i="3" s="1"/>
  <c r="L59" i="3"/>
  <c r="L39" i="3" s="1"/>
  <c r="E43" i="3"/>
  <c r="E23" i="3" s="1"/>
  <c r="D44" i="3"/>
  <c r="D24" i="3" s="1"/>
  <c r="P44" i="3"/>
  <c r="P24" i="3" s="1"/>
  <c r="C45" i="3"/>
  <c r="C25" i="3" s="1"/>
  <c r="M47" i="3"/>
  <c r="M27" i="3" s="1"/>
  <c r="L48" i="3"/>
  <c r="L28" i="3" s="1"/>
  <c r="I51" i="3"/>
  <c r="G53" i="3"/>
  <c r="G33" i="3" s="1"/>
  <c r="S53" i="3"/>
  <c r="S33" i="3" s="1"/>
  <c r="F54" i="3"/>
  <c r="F34" i="3" s="1"/>
  <c r="E55" i="3"/>
  <c r="E35" i="3" s="1"/>
  <c r="Q55" i="3"/>
  <c r="Q35" i="3" s="1"/>
  <c r="D56" i="3"/>
  <c r="D36" i="3" s="1"/>
  <c r="P56" i="3"/>
  <c r="P36" i="3" s="1"/>
  <c r="C57" i="3"/>
  <c r="C37" i="3" s="1"/>
  <c r="M59" i="3"/>
  <c r="M39" i="3" s="1"/>
  <c r="F55" i="3"/>
  <c r="F35" i="3" s="1"/>
  <c r="AN15" i="7" l="1"/>
  <c r="BB17" i="7"/>
  <c r="BB18" i="7" s="1"/>
  <c r="BB19" i="7" s="1"/>
  <c r="BB20" i="7" s="1"/>
  <c r="BB21" i="7" s="1"/>
  <c r="BB22" i="7" s="1"/>
  <c r="BB23" i="7" s="1"/>
  <c r="BB24" i="7" s="1"/>
  <c r="BB25" i="7" s="1"/>
  <c r="BB26" i="7" s="1"/>
  <c r="BB27" i="7" s="1"/>
  <c r="BB28" i="7" s="1"/>
  <c r="BB29" i="7" s="1"/>
  <c r="BB30" i="7" s="1"/>
  <c r="BB31" i="7" s="1"/>
  <c r="BB32" i="7" s="1"/>
  <c r="C12" i="7"/>
  <c r="C13" i="7" s="1"/>
  <c r="AW15" i="6"/>
  <c r="BQ207" i="2"/>
  <c r="AD205" i="2"/>
  <c r="AC205" i="2"/>
  <c r="AD204" i="2"/>
  <c r="AC204" i="2"/>
  <c r="AD203" i="2"/>
  <c r="AC203" i="2"/>
  <c r="AD202" i="2"/>
  <c r="AC202" i="2"/>
  <c r="AD201" i="2"/>
  <c r="AC201" i="2"/>
  <c r="AD200" i="2"/>
  <c r="AC200" i="2"/>
  <c r="AD199" i="2"/>
  <c r="AC199" i="2"/>
  <c r="AD198" i="2"/>
  <c r="AC198" i="2"/>
  <c r="AD197" i="2"/>
  <c r="AC197" i="2"/>
  <c r="AD196" i="2"/>
  <c r="AC196" i="2"/>
  <c r="AD195" i="2"/>
  <c r="AC195" i="2"/>
  <c r="AD194" i="2"/>
  <c r="AC194" i="2"/>
  <c r="AD193" i="2"/>
  <c r="AC193" i="2"/>
  <c r="AD192" i="2"/>
  <c r="AC192" i="2"/>
  <c r="AD191" i="2"/>
  <c r="AC191" i="2"/>
  <c r="K191" i="2"/>
  <c r="B191" i="2"/>
  <c r="J191" i="2" s="1"/>
  <c r="AD190" i="2"/>
  <c r="AC190" i="2"/>
  <c r="C190" i="2"/>
  <c r="B190" i="2"/>
  <c r="L190" i="2" s="1"/>
  <c r="AD189" i="2"/>
  <c r="AC189" i="2"/>
  <c r="E189" i="2"/>
  <c r="C189" i="2"/>
  <c r="B189" i="2"/>
  <c r="L189" i="2" s="1"/>
  <c r="AD188" i="2"/>
  <c r="AC188" i="2"/>
  <c r="E188" i="2"/>
  <c r="B188" i="2"/>
  <c r="C188" i="2" s="1"/>
  <c r="AD187" i="2"/>
  <c r="AC187" i="2"/>
  <c r="G187" i="2"/>
  <c r="C187" i="2"/>
  <c r="B187" i="2"/>
  <c r="AD186" i="2"/>
  <c r="AC186" i="2"/>
  <c r="K186" i="2"/>
  <c r="I186" i="2"/>
  <c r="E186" i="2"/>
  <c r="B186" i="2"/>
  <c r="H186" i="2" s="1"/>
  <c r="AD185" i="2"/>
  <c r="AC185" i="2"/>
  <c r="K185" i="2"/>
  <c r="B185" i="2"/>
  <c r="J185" i="2" s="1"/>
  <c r="AD184" i="2"/>
  <c r="AC184" i="2"/>
  <c r="D184" i="2"/>
  <c r="C184" i="2"/>
  <c r="B184" i="2"/>
  <c r="L184" i="2" s="1"/>
  <c r="AD183" i="2"/>
  <c r="AC183" i="2"/>
  <c r="K183" i="2"/>
  <c r="E183" i="2"/>
  <c r="C183" i="2"/>
  <c r="B183" i="2"/>
  <c r="L183" i="2" s="1"/>
  <c r="AD182" i="2"/>
  <c r="AC182" i="2"/>
  <c r="G182" i="2"/>
  <c r="E182" i="2"/>
  <c r="B182" i="2"/>
  <c r="L182" i="2" s="1"/>
  <c r="AD181" i="2"/>
  <c r="AC181" i="2"/>
  <c r="J181" i="2"/>
  <c r="I181" i="2"/>
  <c r="G181" i="2"/>
  <c r="C181" i="2"/>
  <c r="B181" i="2"/>
  <c r="AD180" i="2"/>
  <c r="AC180" i="2"/>
  <c r="L180" i="2"/>
  <c r="K180" i="2"/>
  <c r="I180" i="2"/>
  <c r="E180" i="2"/>
  <c r="C180" i="2"/>
  <c r="B180" i="2"/>
  <c r="H180" i="2" s="1"/>
  <c r="AD179" i="2"/>
  <c r="AC179" i="2"/>
  <c r="K179" i="2"/>
  <c r="G179" i="2"/>
  <c r="B179" i="2"/>
  <c r="J179" i="2" s="1"/>
  <c r="AD178" i="2"/>
  <c r="AC178" i="2"/>
  <c r="I178" i="2"/>
  <c r="D178" i="2"/>
  <c r="C178" i="2"/>
  <c r="B178" i="2"/>
  <c r="L178" i="2" s="1"/>
  <c r="AD177" i="2"/>
  <c r="AC177" i="2"/>
  <c r="K177" i="2"/>
  <c r="E177" i="2"/>
  <c r="D177" i="2"/>
  <c r="C177" i="2"/>
  <c r="B177" i="2"/>
  <c r="L177" i="2" s="1"/>
  <c r="AD176" i="2"/>
  <c r="AC176" i="2"/>
  <c r="L176" i="2"/>
  <c r="L187" i="2" s="1"/>
  <c r="K176" i="2"/>
  <c r="K189" i="2" s="1"/>
  <c r="J176" i="2"/>
  <c r="J188" i="2" s="1"/>
  <c r="I176" i="2"/>
  <c r="I190" i="2" s="1"/>
  <c r="H176" i="2"/>
  <c r="G176" i="2"/>
  <c r="F176" i="2"/>
  <c r="E176" i="2"/>
  <c r="E187" i="2" s="1"/>
  <c r="D176" i="2"/>
  <c r="D188" i="2" s="1"/>
  <c r="C176" i="2"/>
  <c r="C182" i="2" s="1"/>
  <c r="AD175" i="2"/>
  <c r="AC175" i="2"/>
  <c r="AD174" i="2"/>
  <c r="AC174" i="2"/>
  <c r="J174" i="2"/>
  <c r="I174" i="2"/>
  <c r="H174" i="2"/>
  <c r="G174" i="2"/>
  <c r="F174" i="2"/>
  <c r="E174" i="2"/>
  <c r="D174" i="2"/>
  <c r="C174" i="2"/>
  <c r="AD173" i="2"/>
  <c r="AC173" i="2"/>
  <c r="J173" i="2"/>
  <c r="I173" i="2"/>
  <c r="H173" i="2"/>
  <c r="G173" i="2"/>
  <c r="F173" i="2"/>
  <c r="E173" i="2"/>
  <c r="D173" i="2"/>
  <c r="C173" i="2"/>
  <c r="AD172" i="2"/>
  <c r="AC172" i="2"/>
  <c r="J172" i="2"/>
  <c r="I172" i="2"/>
  <c r="H172" i="2"/>
  <c r="G172" i="2"/>
  <c r="F172" i="2"/>
  <c r="E172" i="2"/>
  <c r="D172" i="2"/>
  <c r="C172" i="2"/>
  <c r="AD171" i="2"/>
  <c r="AC171" i="2"/>
  <c r="J171" i="2"/>
  <c r="I171" i="2"/>
  <c r="H171" i="2"/>
  <c r="G171" i="2"/>
  <c r="F171" i="2"/>
  <c r="E171" i="2"/>
  <c r="D171" i="2"/>
  <c r="C171" i="2"/>
  <c r="AD170" i="2"/>
  <c r="AC170" i="2"/>
  <c r="J170" i="2"/>
  <c r="I170" i="2"/>
  <c r="H170" i="2"/>
  <c r="G170" i="2"/>
  <c r="F170" i="2"/>
  <c r="E170" i="2"/>
  <c r="D170" i="2"/>
  <c r="C170" i="2"/>
  <c r="AD169" i="2"/>
  <c r="AC169" i="2"/>
  <c r="J169" i="2"/>
  <c r="I169" i="2"/>
  <c r="H169" i="2"/>
  <c r="G169" i="2"/>
  <c r="F169" i="2"/>
  <c r="E169" i="2"/>
  <c r="D169" i="2"/>
  <c r="C169" i="2"/>
  <c r="AD168" i="2"/>
  <c r="AC168" i="2"/>
  <c r="J168" i="2"/>
  <c r="I168" i="2"/>
  <c r="H168" i="2"/>
  <c r="G168" i="2"/>
  <c r="F168" i="2"/>
  <c r="E168" i="2"/>
  <c r="D168" i="2"/>
  <c r="C168" i="2"/>
  <c r="AD167" i="2"/>
  <c r="AC167" i="2"/>
  <c r="J167" i="2"/>
  <c r="I167" i="2"/>
  <c r="H167" i="2"/>
  <c r="G167" i="2"/>
  <c r="F167" i="2"/>
  <c r="E167" i="2"/>
  <c r="D167" i="2"/>
  <c r="C167" i="2"/>
  <c r="AD166" i="2"/>
  <c r="AC166" i="2"/>
  <c r="J166" i="2"/>
  <c r="I166" i="2"/>
  <c r="H166" i="2"/>
  <c r="G166" i="2"/>
  <c r="F166" i="2"/>
  <c r="E166" i="2"/>
  <c r="D166" i="2"/>
  <c r="C166" i="2"/>
  <c r="AD165" i="2"/>
  <c r="AC165" i="2"/>
  <c r="AD164" i="2"/>
  <c r="AC164" i="2"/>
  <c r="AD163" i="2"/>
  <c r="AC163" i="2"/>
  <c r="AD162" i="2"/>
  <c r="AC162" i="2"/>
  <c r="AD161" i="2"/>
  <c r="AC161" i="2"/>
  <c r="AD160" i="2"/>
  <c r="AC160" i="2"/>
  <c r="AD159" i="2"/>
  <c r="AC159" i="2"/>
  <c r="AD158" i="2"/>
  <c r="AC158" i="2"/>
  <c r="AD157" i="2"/>
  <c r="AC157" i="2"/>
  <c r="AD156" i="2"/>
  <c r="AC156" i="2"/>
  <c r="AD155" i="2"/>
  <c r="AC155" i="2"/>
  <c r="AD154" i="2"/>
  <c r="AC154" i="2"/>
  <c r="AD153" i="2"/>
  <c r="AC153" i="2"/>
  <c r="AD152" i="2"/>
  <c r="AC152" i="2"/>
  <c r="AD151" i="2"/>
  <c r="AC151" i="2"/>
  <c r="AD150" i="2"/>
  <c r="AC150" i="2"/>
  <c r="AD149" i="2"/>
  <c r="AC149" i="2"/>
  <c r="AD148" i="2"/>
  <c r="AC148" i="2"/>
  <c r="AD147" i="2"/>
  <c r="AC147" i="2"/>
  <c r="AD146" i="2"/>
  <c r="AC146" i="2"/>
  <c r="AD145" i="2"/>
  <c r="AC145" i="2"/>
  <c r="AD144" i="2"/>
  <c r="AC144" i="2"/>
  <c r="AD143" i="2"/>
  <c r="AC143" i="2"/>
  <c r="AD142" i="2"/>
  <c r="AC142" i="2"/>
  <c r="AD141" i="2"/>
  <c r="AC141" i="2"/>
  <c r="AD140" i="2"/>
  <c r="AC140" i="2"/>
  <c r="AD139" i="2"/>
  <c r="AC139" i="2"/>
  <c r="AD138" i="2"/>
  <c r="AC138" i="2"/>
  <c r="AD137" i="2"/>
  <c r="AC137" i="2"/>
  <c r="AD136" i="2"/>
  <c r="AC136" i="2"/>
  <c r="AD135" i="2"/>
  <c r="AC135" i="2"/>
  <c r="AD134" i="2"/>
  <c r="AC134" i="2"/>
  <c r="AD133" i="2"/>
  <c r="AC133" i="2"/>
  <c r="AD132" i="2"/>
  <c r="AC132" i="2"/>
  <c r="AD131" i="2"/>
  <c r="AC131" i="2"/>
  <c r="AD130" i="2"/>
  <c r="AC130" i="2"/>
  <c r="AD129" i="2"/>
  <c r="AC129" i="2"/>
  <c r="AD128" i="2"/>
  <c r="AC128" i="2"/>
  <c r="AD127" i="2"/>
  <c r="AC127" i="2"/>
  <c r="AD126" i="2"/>
  <c r="AC126" i="2"/>
  <c r="AD125" i="2"/>
  <c r="AC125" i="2"/>
  <c r="AD124" i="2"/>
  <c r="AC124" i="2"/>
  <c r="AD123" i="2"/>
  <c r="AC123" i="2"/>
  <c r="AD122" i="2"/>
  <c r="AC122" i="2"/>
  <c r="AD121" i="2"/>
  <c r="AC121" i="2"/>
  <c r="AD120" i="2"/>
  <c r="AC120" i="2"/>
  <c r="AD119" i="2"/>
  <c r="AC119" i="2"/>
  <c r="AD118" i="2"/>
  <c r="AC118" i="2"/>
  <c r="AD117" i="2"/>
  <c r="AC117" i="2"/>
  <c r="AD116" i="2"/>
  <c r="AC116" i="2"/>
  <c r="AD115" i="2"/>
  <c r="AC115" i="2"/>
  <c r="AD114" i="2"/>
  <c r="AC114" i="2"/>
  <c r="AD113" i="2"/>
  <c r="AC113" i="2"/>
  <c r="AD112" i="2"/>
  <c r="AC112" i="2"/>
  <c r="AD111" i="2"/>
  <c r="AC111" i="2"/>
  <c r="AD110" i="2"/>
  <c r="AC110" i="2"/>
  <c r="AD109" i="2"/>
  <c r="AC109" i="2"/>
  <c r="AD108" i="2"/>
  <c r="AC108" i="2"/>
  <c r="AD107" i="2"/>
  <c r="AC107" i="2"/>
  <c r="AD106" i="2"/>
  <c r="AC106" i="2"/>
  <c r="AD105" i="2"/>
  <c r="AC105" i="2"/>
  <c r="AD104" i="2"/>
  <c r="AC104" i="2"/>
  <c r="AD103" i="2"/>
  <c r="AC103" i="2"/>
  <c r="AD102" i="2"/>
  <c r="AC102" i="2"/>
  <c r="AD101" i="2"/>
  <c r="AC101" i="2"/>
  <c r="AD100" i="2"/>
  <c r="AC100" i="2"/>
  <c r="AD99" i="2"/>
  <c r="AC99" i="2"/>
  <c r="AD98" i="2"/>
  <c r="AC98" i="2"/>
  <c r="AD97" i="2"/>
  <c r="AC97" i="2"/>
  <c r="AD96" i="2"/>
  <c r="AC96" i="2"/>
  <c r="AD95" i="2"/>
  <c r="AC95" i="2"/>
  <c r="AD94" i="2"/>
  <c r="AC94" i="2"/>
  <c r="AD93" i="2"/>
  <c r="AC93" i="2"/>
  <c r="AD92" i="2"/>
  <c r="AC92" i="2"/>
  <c r="AD91" i="2"/>
  <c r="AC91" i="2"/>
  <c r="AD90" i="2"/>
  <c r="AC90" i="2"/>
  <c r="AD89" i="2"/>
  <c r="AC89" i="2"/>
  <c r="AD88" i="2"/>
  <c r="AC88" i="2"/>
  <c r="AD87" i="2"/>
  <c r="AC87" i="2"/>
  <c r="AD86" i="2"/>
  <c r="AC86" i="2"/>
  <c r="AD85" i="2"/>
  <c r="AC85" i="2"/>
  <c r="AD84" i="2"/>
  <c r="AC84" i="2"/>
  <c r="AD83" i="2"/>
  <c r="AC83" i="2"/>
  <c r="AD82" i="2"/>
  <c r="AC82" i="2"/>
  <c r="AD81" i="2"/>
  <c r="AC81" i="2"/>
  <c r="AD80" i="2"/>
  <c r="AC80" i="2"/>
  <c r="AD79" i="2"/>
  <c r="AC79" i="2"/>
  <c r="AD78" i="2"/>
  <c r="AC78" i="2"/>
  <c r="AD77" i="2"/>
  <c r="AC77" i="2"/>
  <c r="AD76" i="2"/>
  <c r="AC76" i="2"/>
  <c r="AD75" i="2"/>
  <c r="AC75" i="2"/>
  <c r="AD74" i="2"/>
  <c r="AC74" i="2"/>
  <c r="AD73" i="2"/>
  <c r="AC73" i="2"/>
  <c r="AD72" i="2"/>
  <c r="AC72" i="2"/>
  <c r="AD71" i="2"/>
  <c r="AC71" i="2"/>
  <c r="AD70" i="2"/>
  <c r="AC70" i="2"/>
  <c r="AD69" i="2"/>
  <c r="AC69" i="2"/>
  <c r="BQ68" i="2"/>
  <c r="AD68" i="2"/>
  <c r="AC68" i="2"/>
  <c r="AD67" i="2"/>
  <c r="AC67" i="2"/>
  <c r="AD66" i="2"/>
  <c r="AC66" i="2"/>
  <c r="AD65" i="2"/>
  <c r="AC65" i="2"/>
  <c r="AD64" i="2"/>
  <c r="AC64" i="2"/>
  <c r="AD63" i="2"/>
  <c r="AC63" i="2"/>
  <c r="AD62" i="2"/>
  <c r="AC62" i="2"/>
  <c r="AD61" i="2"/>
  <c r="AC61" i="2"/>
  <c r="AD60" i="2"/>
  <c r="AC60" i="2"/>
  <c r="AD59" i="2"/>
  <c r="AC59" i="2"/>
  <c r="AD58" i="2"/>
  <c r="AC58" i="2"/>
  <c r="AD57" i="2"/>
  <c r="AC57" i="2"/>
  <c r="AD56" i="2"/>
  <c r="AC56" i="2"/>
  <c r="AD55" i="2"/>
  <c r="AC55" i="2"/>
  <c r="AD54" i="2"/>
  <c r="AC54" i="2"/>
  <c r="AD53" i="2"/>
  <c r="AC53" i="2"/>
  <c r="AD52" i="2"/>
  <c r="AC52" i="2"/>
  <c r="AD51" i="2"/>
  <c r="AC51" i="2"/>
  <c r="AD50" i="2"/>
  <c r="AC50" i="2"/>
  <c r="AD49" i="2"/>
  <c r="AC49" i="2"/>
  <c r="AD48" i="2"/>
  <c r="AC48" i="2"/>
  <c r="AD47" i="2"/>
  <c r="AC47" i="2"/>
  <c r="BA46" i="2"/>
  <c r="BA48" i="2" s="1"/>
  <c r="BA50" i="2" s="1"/>
  <c r="BA52" i="2" s="1"/>
  <c r="BA54" i="2" s="1"/>
  <c r="AD46" i="2"/>
  <c r="AC46" i="2"/>
  <c r="AD45" i="2"/>
  <c r="AC45" i="2"/>
  <c r="BA44" i="2"/>
  <c r="AD44" i="2"/>
  <c r="AC44" i="2"/>
  <c r="BA43" i="2"/>
  <c r="BA45" i="2" s="1"/>
  <c r="BA47" i="2" s="1"/>
  <c r="BA49" i="2" s="1"/>
  <c r="BA51" i="2" s="1"/>
  <c r="BA53" i="2" s="1"/>
  <c r="AD43" i="2"/>
  <c r="AC43" i="2"/>
  <c r="AD42" i="2"/>
  <c r="AC42" i="2"/>
  <c r="AD41" i="2"/>
  <c r="AC41" i="2"/>
  <c r="J41" i="2"/>
  <c r="I41" i="2"/>
  <c r="H41" i="2"/>
  <c r="G41" i="2"/>
  <c r="F41" i="2"/>
  <c r="E41" i="2"/>
  <c r="D41" i="2"/>
  <c r="C41" i="2"/>
  <c r="C59" i="2" s="1"/>
  <c r="AZ40" i="2"/>
  <c r="AZ41" i="2" s="1"/>
  <c r="AD40" i="2"/>
  <c r="AC40" i="2"/>
  <c r="AV45" i="2"/>
  <c r="AV39" i="2" a="1"/>
  <c r="AV51" i="2" s="1"/>
  <c r="AD39" i="2"/>
  <c r="AC39" i="2"/>
  <c r="AD38" i="2"/>
  <c r="AC38" i="2"/>
  <c r="AD37" i="2"/>
  <c r="AC37" i="2"/>
  <c r="AT36" i="2"/>
  <c r="AD36" i="2"/>
  <c r="AC36" i="2"/>
  <c r="AT35" i="2"/>
  <c r="AD35" i="2"/>
  <c r="AC35" i="2"/>
  <c r="BQ34" i="2"/>
  <c r="AT34" i="2"/>
  <c r="AD34" i="2"/>
  <c r="AC34" i="2"/>
  <c r="AT33" i="2"/>
  <c r="AD33" i="2"/>
  <c r="AC33" i="2"/>
  <c r="AT32" i="2"/>
  <c r="AD32" i="2"/>
  <c r="AC32" i="2"/>
  <c r="AT31" i="2"/>
  <c r="AD31" i="2"/>
  <c r="AC31" i="2"/>
  <c r="BQ30" i="2"/>
  <c r="AT30" i="2"/>
  <c r="AD30" i="2"/>
  <c r="AC30" i="2"/>
  <c r="AT29" i="2"/>
  <c r="AD29" i="2"/>
  <c r="AC29" i="2"/>
  <c r="AT28" i="2"/>
  <c r="AD28" i="2"/>
  <c r="AC28" i="2"/>
  <c r="AT27" i="2"/>
  <c r="AD27" i="2"/>
  <c r="AC27" i="2"/>
  <c r="AT26" i="2"/>
  <c r="AD26" i="2"/>
  <c r="AC26" i="2"/>
  <c r="AT25" i="2"/>
  <c r="AD25" i="2"/>
  <c r="AC25" i="2"/>
  <c r="AT24" i="2"/>
  <c r="AD24" i="2"/>
  <c r="AC24" i="2"/>
  <c r="AT23" i="2"/>
  <c r="AD23" i="2"/>
  <c r="AC23" i="2"/>
  <c r="AT22" i="2"/>
  <c r="AD22" i="2"/>
  <c r="AC22" i="2"/>
  <c r="AT21" i="2"/>
  <c r="AD21" i="2"/>
  <c r="AC21" i="2"/>
  <c r="BQ20" i="2"/>
  <c r="AT20" i="2"/>
  <c r="AD20" i="2"/>
  <c r="AC20" i="2"/>
  <c r="AT19" i="2"/>
  <c r="AD19" i="2"/>
  <c r="AC19" i="2"/>
  <c r="G19" i="2"/>
  <c r="F19" i="2"/>
  <c r="E19" i="2"/>
  <c r="AT18" i="2"/>
  <c r="AD18" i="2"/>
  <c r="AC18" i="2"/>
  <c r="G18" i="2"/>
  <c r="F18" i="2"/>
  <c r="E18" i="2"/>
  <c r="BQ17" i="2"/>
  <c r="AT17" i="2"/>
  <c r="AD17" i="2"/>
  <c r="AC17" i="2"/>
  <c r="G17" i="2"/>
  <c r="F17" i="2"/>
  <c r="E17" i="2"/>
  <c r="AT16" i="2"/>
  <c r="AD16" i="2"/>
  <c r="AC16" i="2"/>
  <c r="J16" i="2"/>
  <c r="I16" i="2"/>
  <c r="G16" i="2"/>
  <c r="F16" i="2"/>
  <c r="E16" i="2"/>
  <c r="AT15" i="2"/>
  <c r="AD15" i="2"/>
  <c r="AC15" i="2"/>
  <c r="J15" i="2"/>
  <c r="I15" i="2"/>
  <c r="BQ14" i="2"/>
  <c r="AT14" i="2"/>
  <c r="AD14" i="2"/>
  <c r="AC14" i="2"/>
  <c r="AT13" i="2"/>
  <c r="AD13" i="2"/>
  <c r="AC13" i="2"/>
  <c r="AT12" i="2"/>
  <c r="AD12" i="2"/>
  <c r="AC12" i="2"/>
  <c r="BQ11" i="2"/>
  <c r="AT11" i="2"/>
  <c r="AD11" i="2"/>
  <c r="AC11" i="2"/>
  <c r="AT10" i="2"/>
  <c r="AD10" i="2"/>
  <c r="AC10" i="2"/>
  <c r="AT9" i="2"/>
  <c r="AD9" i="2"/>
  <c r="AC9" i="2"/>
  <c r="AT8" i="2"/>
  <c r="AD8" i="2"/>
  <c r="AC8" i="2"/>
  <c r="BQ7" i="2"/>
  <c r="AT7" i="2"/>
  <c r="AD7" i="2"/>
  <c r="C6" i="2" s="1"/>
  <c r="AC7" i="2"/>
  <c r="B7" i="2"/>
  <c r="A7" i="2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T6" i="2"/>
  <c r="AD6" i="2"/>
  <c r="AC6" i="2"/>
  <c r="C5" i="2"/>
  <c r="BQ4" i="2"/>
  <c r="BQ327" i="2" s="1"/>
  <c r="BR3" i="2"/>
  <c r="BC2" i="2"/>
  <c r="AS72" i="1"/>
  <c r="AS71" i="1"/>
  <c r="AS70" i="1"/>
  <c r="AS69" i="1"/>
  <c r="AS68" i="1"/>
  <c r="AS67" i="1"/>
  <c r="AS66" i="1"/>
  <c r="AT66" i="1" s="1"/>
  <c r="AS65" i="1"/>
  <c r="AS64" i="1"/>
  <c r="AS63" i="1"/>
  <c r="AS62" i="1"/>
  <c r="AS61" i="1"/>
  <c r="AS60" i="1"/>
  <c r="AS59" i="1"/>
  <c r="AS58" i="1"/>
  <c r="BC57" i="1"/>
  <c r="BB57" i="1"/>
  <c r="BA57" i="1"/>
  <c r="AZ57" i="1"/>
  <c r="AY57" i="1"/>
  <c r="AX57" i="1"/>
  <c r="AW57" i="1"/>
  <c r="AV57" i="1"/>
  <c r="AU57" i="1"/>
  <c r="AU56" i="1" s="1"/>
  <c r="AU6" i="1" s="1"/>
  <c r="AT57" i="1"/>
  <c r="CN51" i="1"/>
  <c r="CM51" i="1"/>
  <c r="CL51" i="1"/>
  <c r="CK51" i="1"/>
  <c r="CC51" i="1"/>
  <c r="CB51" i="1"/>
  <c r="CA51" i="1"/>
  <c r="BZ51" i="1"/>
  <c r="BR51" i="1"/>
  <c r="BQ51" i="1"/>
  <c r="BP51" i="1"/>
  <c r="BO51" i="1"/>
  <c r="CQ50" i="1"/>
  <c r="CP50" i="1"/>
  <c r="CO50" i="1"/>
  <c r="CN50" i="1"/>
  <c r="CM50" i="1"/>
  <c r="CL50" i="1"/>
  <c r="CK50" i="1"/>
  <c r="CJ50" i="1"/>
  <c r="CF50" i="1"/>
  <c r="CE50" i="1"/>
  <c r="CD50" i="1"/>
  <c r="CC50" i="1"/>
  <c r="CB50" i="1"/>
  <c r="CA50" i="1"/>
  <c r="BZ50" i="1"/>
  <c r="BY50" i="1"/>
  <c r="BU50" i="1"/>
  <c r="BT50" i="1"/>
  <c r="BS50" i="1"/>
  <c r="BR50" i="1"/>
  <c r="BQ50" i="1"/>
  <c r="BP50" i="1"/>
  <c r="BO50" i="1"/>
  <c r="BN50" i="1"/>
  <c r="CQ49" i="1"/>
  <c r="CP49" i="1"/>
  <c r="CO49" i="1"/>
  <c r="CN49" i="1"/>
  <c r="CM49" i="1"/>
  <c r="CL49" i="1"/>
  <c r="CK49" i="1"/>
  <c r="CJ49" i="1"/>
  <c r="CI49" i="1"/>
  <c r="CF49" i="1"/>
  <c r="CE49" i="1"/>
  <c r="CD49" i="1"/>
  <c r="CC49" i="1"/>
  <c r="CB49" i="1"/>
  <c r="CA49" i="1"/>
  <c r="BZ49" i="1"/>
  <c r="BY49" i="1"/>
  <c r="BX49" i="1"/>
  <c r="BU49" i="1"/>
  <c r="BT49" i="1"/>
  <c r="BS49" i="1"/>
  <c r="BR49" i="1"/>
  <c r="BQ49" i="1"/>
  <c r="BP49" i="1"/>
  <c r="BO49" i="1"/>
  <c r="BN49" i="1"/>
  <c r="BM49" i="1"/>
  <c r="CQ48" i="1"/>
  <c r="CP48" i="1"/>
  <c r="CO48" i="1"/>
  <c r="CN48" i="1"/>
  <c r="CM48" i="1"/>
  <c r="CL48" i="1"/>
  <c r="CK48" i="1"/>
  <c r="CJ48" i="1"/>
  <c r="CI48" i="1"/>
  <c r="CF48" i="1"/>
  <c r="CE48" i="1"/>
  <c r="CD48" i="1"/>
  <c r="CC48" i="1"/>
  <c r="CB48" i="1"/>
  <c r="CA48" i="1"/>
  <c r="BZ48" i="1"/>
  <c r="BY48" i="1"/>
  <c r="BX48" i="1"/>
  <c r="BU48" i="1"/>
  <c r="BT48" i="1"/>
  <c r="BS48" i="1"/>
  <c r="BR48" i="1"/>
  <c r="BQ48" i="1"/>
  <c r="BP48" i="1"/>
  <c r="BO48" i="1"/>
  <c r="BN48" i="1"/>
  <c r="BM48" i="1"/>
  <c r="BK49" i="1"/>
  <c r="BJ49" i="1"/>
  <c r="CQ47" i="1"/>
  <c r="CP47" i="1"/>
  <c r="CO47" i="1"/>
  <c r="CN47" i="1"/>
  <c r="CM47" i="1"/>
  <c r="CL47" i="1"/>
  <c r="CK47" i="1"/>
  <c r="CJ47" i="1"/>
  <c r="CF47" i="1"/>
  <c r="CE47" i="1"/>
  <c r="CD47" i="1"/>
  <c r="CC47" i="1"/>
  <c r="CB47" i="1"/>
  <c r="CA47" i="1"/>
  <c r="BZ47" i="1"/>
  <c r="BY47" i="1"/>
  <c r="BU47" i="1"/>
  <c r="BT47" i="1"/>
  <c r="BS47" i="1"/>
  <c r="BR47" i="1"/>
  <c r="BQ47" i="1"/>
  <c r="BP47" i="1"/>
  <c r="BO47" i="1"/>
  <c r="BN47" i="1"/>
  <c r="BK48" i="1"/>
  <c r="BJ48" i="1"/>
  <c r="CR46" i="1"/>
  <c r="CQ46" i="1"/>
  <c r="CP46" i="1"/>
  <c r="CO46" i="1"/>
  <c r="CN46" i="1"/>
  <c r="CM46" i="1"/>
  <c r="CL46" i="1"/>
  <c r="CK46" i="1"/>
  <c r="CJ46" i="1"/>
  <c r="CG46" i="1"/>
  <c r="CF46" i="1"/>
  <c r="CE46" i="1"/>
  <c r="CD46" i="1"/>
  <c r="CC46" i="1"/>
  <c r="CB46" i="1"/>
  <c r="CA46" i="1"/>
  <c r="BZ46" i="1"/>
  <c r="BY46" i="1"/>
  <c r="BV46" i="1"/>
  <c r="BU46" i="1"/>
  <c r="BT46" i="1"/>
  <c r="BS46" i="1"/>
  <c r="BR46" i="1"/>
  <c r="BQ46" i="1"/>
  <c r="BP46" i="1"/>
  <c r="BO46" i="1"/>
  <c r="BN46" i="1"/>
  <c r="BK47" i="1"/>
  <c r="BJ47" i="1"/>
  <c r="CQ45" i="1"/>
  <c r="CP45" i="1"/>
  <c r="CO45" i="1"/>
  <c r="CN45" i="1"/>
  <c r="CM45" i="1"/>
  <c r="CL45" i="1"/>
  <c r="CK45" i="1"/>
  <c r="CJ45" i="1"/>
  <c r="CF45" i="1"/>
  <c r="CE45" i="1"/>
  <c r="CD45" i="1"/>
  <c r="CC45" i="1"/>
  <c r="CB45" i="1"/>
  <c r="CA45" i="1"/>
  <c r="BZ45" i="1"/>
  <c r="BY45" i="1"/>
  <c r="BU45" i="1"/>
  <c r="BT45" i="1"/>
  <c r="BS45" i="1"/>
  <c r="BR45" i="1"/>
  <c r="BQ45" i="1"/>
  <c r="BP45" i="1"/>
  <c r="BO45" i="1"/>
  <c r="BN45" i="1"/>
  <c r="BK46" i="1"/>
  <c r="BJ46" i="1"/>
  <c r="CQ44" i="1"/>
  <c r="CP44" i="1"/>
  <c r="CO44" i="1"/>
  <c r="CN44" i="1"/>
  <c r="CM44" i="1"/>
  <c r="CL44" i="1"/>
  <c r="CK44" i="1"/>
  <c r="CJ44" i="1"/>
  <c r="CF44" i="1"/>
  <c r="CE44" i="1"/>
  <c r="CD44" i="1"/>
  <c r="CC44" i="1"/>
  <c r="CB44" i="1"/>
  <c r="CA44" i="1"/>
  <c r="BZ44" i="1"/>
  <c r="BY44" i="1"/>
  <c r="BU44" i="1"/>
  <c r="BT44" i="1"/>
  <c r="BS44" i="1"/>
  <c r="BR44" i="1"/>
  <c r="BQ44" i="1"/>
  <c r="BP44" i="1"/>
  <c r="BO44" i="1"/>
  <c r="BN44" i="1"/>
  <c r="BJ45" i="1"/>
  <c r="CQ43" i="1"/>
  <c r="CP43" i="1"/>
  <c r="CO43" i="1"/>
  <c r="CN43" i="1"/>
  <c r="CM43" i="1"/>
  <c r="CL43" i="1"/>
  <c r="CK43" i="1"/>
  <c r="CJ43" i="1"/>
  <c r="CI43" i="1"/>
  <c r="CF43" i="1"/>
  <c r="CE43" i="1"/>
  <c r="CD43" i="1"/>
  <c r="CC43" i="1"/>
  <c r="CB43" i="1"/>
  <c r="CA43" i="1"/>
  <c r="BZ43" i="1"/>
  <c r="BY43" i="1"/>
  <c r="BX43" i="1"/>
  <c r="BU43" i="1"/>
  <c r="BT43" i="1"/>
  <c r="BS43" i="1"/>
  <c r="BR43" i="1"/>
  <c r="BQ43" i="1"/>
  <c r="BP43" i="1"/>
  <c r="BO43" i="1"/>
  <c r="BN43" i="1"/>
  <c r="BM43" i="1"/>
  <c r="BJ44" i="1"/>
  <c r="CR42" i="1"/>
  <c r="CQ42" i="1"/>
  <c r="CP42" i="1"/>
  <c r="CO42" i="1"/>
  <c r="CN42" i="1"/>
  <c r="CM42" i="1"/>
  <c r="CL42" i="1"/>
  <c r="CK42" i="1"/>
  <c r="CJ42" i="1"/>
  <c r="CI42" i="1"/>
  <c r="CG42" i="1"/>
  <c r="CF42" i="1"/>
  <c r="CE42" i="1"/>
  <c r="CD42" i="1"/>
  <c r="CC42" i="1"/>
  <c r="CB42" i="1"/>
  <c r="CA42" i="1"/>
  <c r="BZ42" i="1"/>
  <c r="BY42" i="1"/>
  <c r="BX42" i="1"/>
  <c r="BV42" i="1"/>
  <c r="BU42" i="1"/>
  <c r="BT42" i="1"/>
  <c r="BS42" i="1"/>
  <c r="BR42" i="1"/>
  <c r="BQ42" i="1"/>
  <c r="BP42" i="1"/>
  <c r="BO42" i="1"/>
  <c r="BN42" i="1"/>
  <c r="BM42" i="1"/>
  <c r="BJ43" i="1"/>
  <c r="CR41" i="1"/>
  <c r="CQ41" i="1"/>
  <c r="CP41" i="1"/>
  <c r="CO41" i="1"/>
  <c r="CN41" i="1"/>
  <c r="CM41" i="1"/>
  <c r="CL41" i="1"/>
  <c r="CK41" i="1"/>
  <c r="CJ41" i="1"/>
  <c r="CI41" i="1"/>
  <c r="CG41" i="1"/>
  <c r="CF41" i="1"/>
  <c r="CE41" i="1"/>
  <c r="CD41" i="1"/>
  <c r="CC41" i="1"/>
  <c r="CB41" i="1"/>
  <c r="CA41" i="1"/>
  <c r="BZ41" i="1"/>
  <c r="BY41" i="1"/>
  <c r="BX41" i="1"/>
  <c r="BV41" i="1"/>
  <c r="BU41" i="1"/>
  <c r="BT41" i="1"/>
  <c r="BS41" i="1"/>
  <c r="BR41" i="1"/>
  <c r="BQ41" i="1"/>
  <c r="BP41" i="1"/>
  <c r="BO41" i="1"/>
  <c r="BN41" i="1"/>
  <c r="BM41" i="1"/>
  <c r="BJ42" i="1"/>
  <c r="Q41" i="1"/>
  <c r="CQ40" i="1"/>
  <c r="CP40" i="1"/>
  <c r="CO40" i="1"/>
  <c r="CN40" i="1"/>
  <c r="CM40" i="1"/>
  <c r="CL40" i="1"/>
  <c r="CK40" i="1"/>
  <c r="CJ40" i="1"/>
  <c r="CI40" i="1"/>
  <c r="CF40" i="1"/>
  <c r="CE40" i="1"/>
  <c r="CD40" i="1"/>
  <c r="CC40" i="1"/>
  <c r="CB40" i="1"/>
  <c r="CA40" i="1"/>
  <c r="BZ40" i="1"/>
  <c r="BY40" i="1"/>
  <c r="BX40" i="1"/>
  <c r="BU40" i="1"/>
  <c r="BT40" i="1"/>
  <c r="BS40" i="1"/>
  <c r="BR40" i="1"/>
  <c r="BQ40" i="1"/>
  <c r="BP40" i="1"/>
  <c r="BO40" i="1"/>
  <c r="BN40" i="1"/>
  <c r="BM40" i="1"/>
  <c r="BF41" i="1"/>
  <c r="Q40" i="1"/>
  <c r="CP39" i="1"/>
  <c r="CO39" i="1"/>
  <c r="CN39" i="1"/>
  <c r="CM39" i="1"/>
  <c r="CL39" i="1"/>
  <c r="CK39" i="1"/>
  <c r="CJ39" i="1"/>
  <c r="CE39" i="1"/>
  <c r="CD39" i="1"/>
  <c r="CC39" i="1"/>
  <c r="CB39" i="1"/>
  <c r="CA39" i="1"/>
  <c r="BZ39" i="1"/>
  <c r="BY39" i="1"/>
  <c r="BT39" i="1"/>
  <c r="BS39" i="1"/>
  <c r="BR39" i="1"/>
  <c r="BQ39" i="1"/>
  <c r="BP39" i="1"/>
  <c r="BO39" i="1"/>
  <c r="BN39" i="1"/>
  <c r="BK40" i="1"/>
  <c r="Q39" i="1"/>
  <c r="CP38" i="1"/>
  <c r="CO38" i="1"/>
  <c r="CN38" i="1"/>
  <c r="CK38" i="1"/>
  <c r="CJ38" i="1"/>
  <c r="CI38" i="1"/>
  <c r="CE38" i="1"/>
  <c r="CD38" i="1"/>
  <c r="CC38" i="1"/>
  <c r="BZ38" i="1"/>
  <c r="BY38" i="1"/>
  <c r="BX38" i="1"/>
  <c r="BT38" i="1"/>
  <c r="BS38" i="1"/>
  <c r="BR38" i="1"/>
  <c r="BO38" i="1"/>
  <c r="BN38" i="1"/>
  <c r="BM38" i="1"/>
  <c r="BK39" i="1"/>
  <c r="CJ37" i="1"/>
  <c r="CI37" i="1"/>
  <c r="BY37" i="1"/>
  <c r="BX37" i="1"/>
  <c r="BN37" i="1"/>
  <c r="BM37" i="1"/>
  <c r="BK38" i="1"/>
  <c r="Q37" i="1"/>
  <c r="BK37" i="1"/>
  <c r="Q36" i="1"/>
  <c r="BK36" i="1"/>
  <c r="Q35" i="1"/>
  <c r="BK35" i="1"/>
  <c r="BK34" i="1"/>
  <c r="Q33" i="1"/>
  <c r="BK33" i="1"/>
  <c r="Q32" i="1"/>
  <c r="BK32" i="1"/>
  <c r="Q31" i="1"/>
  <c r="BK31" i="1"/>
  <c r="BF30" i="1"/>
  <c r="Q29" i="1"/>
  <c r="BK29" i="1"/>
  <c r="AS27" i="1"/>
  <c r="AS28" i="1" s="1"/>
  <c r="AS29" i="1" s="1"/>
  <c r="AS30" i="1" s="1"/>
  <c r="AS31" i="1" s="1"/>
  <c r="AS32" i="1" s="1"/>
  <c r="AS33" i="1" s="1"/>
  <c r="AS34" i="1" s="1"/>
  <c r="AS35" i="1" s="1"/>
  <c r="AS36" i="1" s="1"/>
  <c r="AS37" i="1" s="1"/>
  <c r="AS38" i="1" s="1"/>
  <c r="AS39" i="1" s="1"/>
  <c r="AS40" i="1" s="1"/>
  <c r="Q28" i="1"/>
  <c r="BK28" i="1"/>
  <c r="Q27" i="1"/>
  <c r="BF27" i="1"/>
  <c r="AU25" i="1"/>
  <c r="AV25" i="1" s="1"/>
  <c r="AW25" i="1" s="1"/>
  <c r="AX25" i="1" s="1"/>
  <c r="AY25" i="1" s="1"/>
  <c r="AZ25" i="1" s="1"/>
  <c r="BA25" i="1" s="1"/>
  <c r="BB25" i="1" s="1"/>
  <c r="BC25" i="1" s="1"/>
  <c r="Q25" i="1"/>
  <c r="Q24" i="1"/>
  <c r="Q23" i="1"/>
  <c r="Q21" i="1"/>
  <c r="CI20" i="1"/>
  <c r="CI47" i="1" s="1"/>
  <c r="BX20" i="1"/>
  <c r="CG38" i="1" s="1"/>
  <c r="BM20" i="1"/>
  <c r="BV40" i="1" s="1"/>
  <c r="Q20" i="1"/>
  <c r="CS19" i="1"/>
  <c r="CG19" i="1"/>
  <c r="CF19" i="1"/>
  <c r="CE19" i="1"/>
  <c r="CD19" i="1"/>
  <c r="CC19" i="1"/>
  <c r="CB19" i="1"/>
  <c r="CA19" i="1"/>
  <c r="BZ19" i="1"/>
  <c r="BY19" i="1"/>
  <c r="BX19" i="1"/>
  <c r="Q19" i="1"/>
  <c r="CS18" i="1"/>
  <c r="CG18" i="1"/>
  <c r="CF18" i="1"/>
  <c r="CE18" i="1"/>
  <c r="CD18" i="1"/>
  <c r="CC18" i="1"/>
  <c r="CB18" i="1"/>
  <c r="CA18" i="1"/>
  <c r="BZ18" i="1"/>
  <c r="BY18" i="1"/>
  <c r="BX18" i="1"/>
  <c r="Q18" i="1"/>
  <c r="CG17" i="1"/>
  <c r="CF17" i="1"/>
  <c r="CE17" i="1"/>
  <c r="CD17" i="1"/>
  <c r="CC17" i="1"/>
  <c r="CB17" i="1"/>
  <c r="CA17" i="1"/>
  <c r="BZ17" i="1"/>
  <c r="BY17" i="1"/>
  <c r="BX17" i="1"/>
  <c r="Q17" i="1"/>
  <c r="CG16" i="1"/>
  <c r="CF16" i="1"/>
  <c r="CE16" i="1"/>
  <c r="CD16" i="1"/>
  <c r="CC16" i="1"/>
  <c r="CB16" i="1"/>
  <c r="CA16" i="1"/>
  <c r="BZ16" i="1"/>
  <c r="BY16" i="1"/>
  <c r="BX16" i="1"/>
  <c r="CG15" i="1"/>
  <c r="CF15" i="1"/>
  <c r="CE15" i="1"/>
  <c r="CD15" i="1"/>
  <c r="CC15" i="1"/>
  <c r="CB15" i="1"/>
  <c r="CA15" i="1"/>
  <c r="BZ15" i="1"/>
  <c r="BY15" i="1"/>
  <c r="BX15" i="1"/>
  <c r="Q15" i="1"/>
  <c r="CG14" i="1"/>
  <c r="CF14" i="1"/>
  <c r="CE14" i="1"/>
  <c r="CD14" i="1"/>
  <c r="CC14" i="1"/>
  <c r="CB14" i="1"/>
  <c r="CA14" i="1"/>
  <c r="BZ14" i="1"/>
  <c r="BY14" i="1"/>
  <c r="BX14" i="1"/>
  <c r="Q14" i="1"/>
  <c r="CG13" i="1"/>
  <c r="CF13" i="1"/>
  <c r="CE13" i="1"/>
  <c r="CD13" i="1"/>
  <c r="CC13" i="1"/>
  <c r="CB13" i="1"/>
  <c r="CA13" i="1"/>
  <c r="BZ13" i="1"/>
  <c r="BY13" i="1"/>
  <c r="BX13" i="1"/>
  <c r="CG12" i="1"/>
  <c r="CF12" i="1"/>
  <c r="CE12" i="1"/>
  <c r="CD12" i="1"/>
  <c r="CC12" i="1"/>
  <c r="CB12" i="1"/>
  <c r="CA12" i="1"/>
  <c r="BZ12" i="1"/>
  <c r="BY12" i="1"/>
  <c r="BX12" i="1"/>
  <c r="Q12" i="1"/>
  <c r="CG11" i="1"/>
  <c r="CF11" i="1"/>
  <c r="CE11" i="1"/>
  <c r="CD11" i="1"/>
  <c r="CC11" i="1"/>
  <c r="CB11" i="1"/>
  <c r="CA11" i="1"/>
  <c r="BZ11" i="1"/>
  <c r="BY11" i="1"/>
  <c r="BX11" i="1"/>
  <c r="CG10" i="1"/>
  <c r="CF10" i="1"/>
  <c r="CE10" i="1"/>
  <c r="CD10" i="1"/>
  <c r="CC10" i="1"/>
  <c r="CB10" i="1"/>
  <c r="CA10" i="1"/>
  <c r="BZ10" i="1"/>
  <c r="BY10" i="1"/>
  <c r="BX10" i="1"/>
  <c r="Q10" i="1"/>
  <c r="CG9" i="1"/>
  <c r="CF9" i="1"/>
  <c r="CE9" i="1"/>
  <c r="CD9" i="1"/>
  <c r="CC9" i="1"/>
  <c r="CB9" i="1"/>
  <c r="CA9" i="1"/>
  <c r="BZ9" i="1"/>
  <c r="BY9" i="1"/>
  <c r="BX9" i="1"/>
  <c r="AS8" i="1"/>
  <c r="Q9" i="1"/>
  <c r="CG8" i="1"/>
  <c r="CF8" i="1"/>
  <c r="CE8" i="1"/>
  <c r="CD8" i="1"/>
  <c r="CC8" i="1"/>
  <c r="CB8" i="1"/>
  <c r="CA8" i="1"/>
  <c r="BZ8" i="1"/>
  <c r="BY8" i="1"/>
  <c r="BX8" i="1"/>
  <c r="Q8" i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CG7" i="1"/>
  <c r="CF7" i="1"/>
  <c r="CE7" i="1"/>
  <c r="CD7" i="1"/>
  <c r="CC7" i="1"/>
  <c r="CB7" i="1"/>
  <c r="CA7" i="1"/>
  <c r="BZ7" i="1"/>
  <c r="BY7" i="1"/>
  <c r="BX7" i="1"/>
  <c r="AT6" i="1"/>
  <c r="AR7" i="1"/>
  <c r="Q7" i="1"/>
  <c r="AP7" i="1" s="1"/>
  <c r="CG6" i="1"/>
  <c r="CF6" i="1"/>
  <c r="CE6" i="1"/>
  <c r="CD6" i="1"/>
  <c r="CC6" i="1"/>
  <c r="CB6" i="1"/>
  <c r="CA6" i="1"/>
  <c r="BZ6" i="1"/>
  <c r="BY6" i="1"/>
  <c r="BX6" i="1"/>
  <c r="S6" i="1"/>
  <c r="DE5" i="1"/>
  <c r="DE29" i="1" s="1"/>
  <c r="CG5" i="1"/>
  <c r="CF5" i="1"/>
  <c r="CE5" i="1"/>
  <c r="CD5" i="1"/>
  <c r="CC5" i="1"/>
  <c r="CB5" i="1"/>
  <c r="CA5" i="1"/>
  <c r="BZ5" i="1"/>
  <c r="BY5" i="1"/>
  <c r="BX5" i="1"/>
  <c r="T5" i="1"/>
  <c r="CV4" i="1"/>
  <c r="CU53" i="1" s="1"/>
  <c r="AP8" i="1" l="1"/>
  <c r="AP9" i="1" s="1"/>
  <c r="AP10" i="1" s="1"/>
  <c r="BC72" i="1"/>
  <c r="BA58" i="1"/>
  <c r="AT60" i="1"/>
  <c r="AT9" i="1" s="1"/>
  <c r="AT28" i="1" s="1"/>
  <c r="AY66" i="1"/>
  <c r="CU9" i="1"/>
  <c r="DE13" i="1"/>
  <c r="CU17" i="1"/>
  <c r="BA63" i="1"/>
  <c r="BA12" i="1" s="1"/>
  <c r="BB63" i="1"/>
  <c r="BB12" i="1" s="1"/>
  <c r="BB31" i="1" s="1"/>
  <c r="CU18" i="1"/>
  <c r="BC68" i="1"/>
  <c r="BC17" i="1" s="1"/>
  <c r="BC36" i="1" s="1"/>
  <c r="BC69" i="1"/>
  <c r="BC18" i="1" s="1"/>
  <c r="BC37" i="1" s="1"/>
  <c r="AT63" i="1"/>
  <c r="AT12" i="1" s="1"/>
  <c r="AT31" i="1" s="1"/>
  <c r="DE7" i="1"/>
  <c r="AX61" i="1"/>
  <c r="AX10" i="1" s="1"/>
  <c r="CU7" i="1"/>
  <c r="AZ64" i="1"/>
  <c r="AZ13" i="1" s="1"/>
  <c r="DE19" i="1"/>
  <c r="AW62" i="1"/>
  <c r="DE18" i="1"/>
  <c r="AZ60" i="1"/>
  <c r="AZ9" i="1" s="1"/>
  <c r="DE8" i="1"/>
  <c r="CU19" i="1"/>
  <c r="AY61" i="1"/>
  <c r="AY10" i="1" s="1"/>
  <c r="AY29" i="1" s="1"/>
  <c r="BB69" i="1"/>
  <c r="BB18" i="1" s="1"/>
  <c r="BB37" i="1" s="1"/>
  <c r="CU12" i="1"/>
  <c r="AT58" i="1"/>
  <c r="AT7" i="1" s="1"/>
  <c r="AT26" i="1" s="1"/>
  <c r="AX62" i="1"/>
  <c r="BA70" i="1"/>
  <c r="DE6" i="1"/>
  <c r="DE10" i="1"/>
  <c r="DE11" i="1"/>
  <c r="DE12" i="1"/>
  <c r="AV58" i="1"/>
  <c r="AV7" i="1" s="1"/>
  <c r="AV26" i="1" s="1"/>
  <c r="BC63" i="1"/>
  <c r="BC12" i="1" s="1"/>
  <c r="BC31" i="1" s="1"/>
  <c r="BB70" i="1"/>
  <c r="BB19" i="1" s="1"/>
  <c r="BB38" i="1" s="1"/>
  <c r="AU63" i="1"/>
  <c r="AU12" i="1" s="1"/>
  <c r="AU31" i="1" s="1"/>
  <c r="BB58" i="1"/>
  <c r="BB7" i="1" s="1"/>
  <c r="BB26" i="1" s="1"/>
  <c r="AW63" i="1"/>
  <c r="AW12" i="1" s="1"/>
  <c r="AW31" i="1" s="1"/>
  <c r="AZ71" i="1"/>
  <c r="AZ59" i="1"/>
  <c r="AZ8" i="1" s="1"/>
  <c r="AZ27" i="1" s="1"/>
  <c r="AU64" i="1"/>
  <c r="AU13" i="1" s="1"/>
  <c r="AU32" i="1" s="1"/>
  <c r="BA71" i="1"/>
  <c r="DE17" i="1"/>
  <c r="AW58" i="1"/>
  <c r="AW7" i="1" s="1"/>
  <c r="AW26" i="1" s="1"/>
  <c r="AU59" i="1"/>
  <c r="AU8" i="1" s="1"/>
  <c r="AU27" i="1" s="1"/>
  <c r="AT65" i="1"/>
  <c r="AT14" i="1" s="1"/>
  <c r="AT33" i="1" s="1"/>
  <c r="AY72" i="1"/>
  <c r="AY21" i="1" s="1"/>
  <c r="AY40" i="1" s="1"/>
  <c r="BA59" i="1"/>
  <c r="BA8" i="1" s="1"/>
  <c r="BA27" i="1" s="1"/>
  <c r="AU65" i="1"/>
  <c r="AU14" i="1" s="1"/>
  <c r="AU33" i="1" s="1"/>
  <c r="AZ72" i="1"/>
  <c r="AZ21" i="1" s="1"/>
  <c r="AZ40" i="1" s="1"/>
  <c r="AY60" i="1"/>
  <c r="BC66" i="1"/>
  <c r="BC15" i="1" s="1"/>
  <c r="BC34" i="1" s="1"/>
  <c r="BB33" i="7"/>
  <c r="BB34" i="7" s="1"/>
  <c r="AN16" i="7"/>
  <c r="C14" i="7"/>
  <c r="AW16" i="6"/>
  <c r="D59" i="2"/>
  <c r="C42" i="2"/>
  <c r="BQ6" i="2"/>
  <c r="G8" i="2"/>
  <c r="BQ25" i="2"/>
  <c r="AV46" i="2"/>
  <c r="BQ41" i="2"/>
  <c r="AZ42" i="2"/>
  <c r="AZ43" i="2" s="1"/>
  <c r="AZ44" i="2" s="1"/>
  <c r="AZ45" i="2" s="1"/>
  <c r="AZ46" i="2" s="1"/>
  <c r="AZ47" i="2" s="1"/>
  <c r="AZ48" i="2" s="1"/>
  <c r="AZ49" i="2" s="1"/>
  <c r="AZ50" i="2" s="1"/>
  <c r="AZ51" i="2" s="1"/>
  <c r="AZ52" i="2" s="1"/>
  <c r="AZ53" i="2" s="1"/>
  <c r="AZ54" i="2" s="1"/>
  <c r="AZ55" i="2" s="1"/>
  <c r="BQ61" i="2"/>
  <c r="BQ219" i="2"/>
  <c r="J10" i="2"/>
  <c r="BQ28" i="2"/>
  <c r="BQ33" i="2"/>
  <c r="BQ38" i="2"/>
  <c r="AV47" i="2"/>
  <c r="BQ40" i="2"/>
  <c r="BQ42" i="2"/>
  <c r="BQ71" i="2"/>
  <c r="BQ231" i="2"/>
  <c r="G11" i="2"/>
  <c r="C18" i="2"/>
  <c r="BQ23" i="2"/>
  <c r="AV49" i="2"/>
  <c r="BQ44" i="2"/>
  <c r="BQ48" i="2"/>
  <c r="BQ52" i="2"/>
  <c r="BQ55" i="2"/>
  <c r="BQ57" i="2"/>
  <c r="BQ60" i="2"/>
  <c r="BQ177" i="2"/>
  <c r="BQ243" i="2"/>
  <c r="BQ9" i="2"/>
  <c r="BQ12" i="2"/>
  <c r="BQ15" i="2"/>
  <c r="BQ18" i="2"/>
  <c r="BQ36" i="2"/>
  <c r="AV50" i="2"/>
  <c r="BQ46" i="2"/>
  <c r="BQ50" i="2"/>
  <c r="BQ54" i="2"/>
  <c r="BQ59" i="2"/>
  <c r="BQ255" i="2"/>
  <c r="D7" i="2"/>
  <c r="BQ21" i="2"/>
  <c r="BQ31" i="2"/>
  <c r="BQ65" i="2"/>
  <c r="BQ183" i="2"/>
  <c r="BQ267" i="2"/>
  <c r="AV48" i="2"/>
  <c r="AV54" i="2"/>
  <c r="AV42" i="2"/>
  <c r="AV52" i="2"/>
  <c r="BQ167" i="2"/>
  <c r="BQ279" i="2"/>
  <c r="BQ29" i="2"/>
  <c r="AV39" i="2"/>
  <c r="AV53" i="2"/>
  <c r="BQ291" i="2"/>
  <c r="B8" i="2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Q10" i="2"/>
  <c r="BQ13" i="2"/>
  <c r="BQ16" i="2"/>
  <c r="BQ19" i="2"/>
  <c r="BQ24" i="2"/>
  <c r="AV40" i="2"/>
  <c r="AV55" i="2"/>
  <c r="BQ303" i="2"/>
  <c r="AV41" i="2"/>
  <c r="BQ39" i="2"/>
  <c r="BQ63" i="2"/>
  <c r="BQ315" i="2"/>
  <c r="BQ5" i="2"/>
  <c r="BQ22" i="2"/>
  <c r="BQ27" i="2"/>
  <c r="AV43" i="2"/>
  <c r="BQ350" i="2"/>
  <c r="BQ338" i="2"/>
  <c r="BQ326" i="2"/>
  <c r="BQ314" i="2"/>
  <c r="BQ302" i="2"/>
  <c r="BQ290" i="2"/>
  <c r="BQ278" i="2"/>
  <c r="BQ266" i="2"/>
  <c r="BQ254" i="2"/>
  <c r="BQ242" i="2"/>
  <c r="BQ230" i="2"/>
  <c r="BQ218" i="2"/>
  <c r="BQ206" i="2"/>
  <c r="BQ168" i="2"/>
  <c r="BQ164" i="2"/>
  <c r="BQ160" i="2"/>
  <c r="BQ156" i="2"/>
  <c r="BQ152" i="2"/>
  <c r="BQ148" i="2"/>
  <c r="BQ144" i="2"/>
  <c r="BQ140" i="2"/>
  <c r="BQ136" i="2"/>
  <c r="BQ132" i="2"/>
  <c r="BQ128" i="2"/>
  <c r="BQ124" i="2"/>
  <c r="BQ120" i="2"/>
  <c r="BQ116" i="2"/>
  <c r="BQ112" i="2"/>
  <c r="BQ108" i="2"/>
  <c r="BQ104" i="2"/>
  <c r="BQ100" i="2"/>
  <c r="BQ96" i="2"/>
  <c r="BQ92" i="2"/>
  <c r="BQ88" i="2"/>
  <c r="BQ84" i="2"/>
  <c r="BQ80" i="2"/>
  <c r="BQ76" i="2"/>
  <c r="BQ70" i="2"/>
  <c r="BQ58" i="2"/>
  <c r="BQ53" i="2"/>
  <c r="BQ49" i="2"/>
  <c r="BQ45" i="2"/>
  <c r="BQ37" i="2"/>
  <c r="BQ32" i="2"/>
  <c r="BQ349" i="2"/>
  <c r="BQ337" i="2"/>
  <c r="BQ325" i="2"/>
  <c r="BQ313" i="2"/>
  <c r="BQ301" i="2"/>
  <c r="BQ289" i="2"/>
  <c r="BQ277" i="2"/>
  <c r="BQ265" i="2"/>
  <c r="BQ253" i="2"/>
  <c r="BQ241" i="2"/>
  <c r="BQ229" i="2"/>
  <c r="BQ217" i="2"/>
  <c r="BQ205" i="2"/>
  <c r="BQ201" i="2"/>
  <c r="BQ197" i="2"/>
  <c r="BQ193" i="2"/>
  <c r="BQ188" i="2"/>
  <c r="BQ182" i="2"/>
  <c r="BQ176" i="2"/>
  <c r="BQ169" i="2"/>
  <c r="BQ69" i="2"/>
  <c r="BQ348" i="2"/>
  <c r="BQ336" i="2"/>
  <c r="BQ324" i="2"/>
  <c r="BQ312" i="2"/>
  <c r="BQ300" i="2"/>
  <c r="BQ288" i="2"/>
  <c r="BQ276" i="2"/>
  <c r="BQ264" i="2"/>
  <c r="BQ252" i="2"/>
  <c r="BQ240" i="2"/>
  <c r="BQ228" i="2"/>
  <c r="BQ216" i="2"/>
  <c r="BQ170" i="2"/>
  <c r="BQ347" i="2"/>
  <c r="BQ335" i="2"/>
  <c r="BQ323" i="2"/>
  <c r="BQ311" i="2"/>
  <c r="BQ299" i="2"/>
  <c r="BQ287" i="2"/>
  <c r="BQ275" i="2"/>
  <c r="BQ263" i="2"/>
  <c r="BQ251" i="2"/>
  <c r="BQ239" i="2"/>
  <c r="BQ227" i="2"/>
  <c r="BQ215" i="2"/>
  <c r="BQ187" i="2"/>
  <c r="BQ181" i="2"/>
  <c r="BQ171" i="2"/>
  <c r="BQ163" i="2"/>
  <c r="BQ159" i="2"/>
  <c r="BQ155" i="2"/>
  <c r="BQ151" i="2"/>
  <c r="BQ147" i="2"/>
  <c r="BQ143" i="2"/>
  <c r="BQ139" i="2"/>
  <c r="BQ135" i="2"/>
  <c r="BQ131" i="2"/>
  <c r="BQ127" i="2"/>
  <c r="BQ123" i="2"/>
  <c r="BQ119" i="2"/>
  <c r="BQ115" i="2"/>
  <c r="BQ111" i="2"/>
  <c r="BQ107" i="2"/>
  <c r="BQ103" i="2"/>
  <c r="BQ99" i="2"/>
  <c r="BQ95" i="2"/>
  <c r="BQ91" i="2"/>
  <c r="BQ87" i="2"/>
  <c r="BQ83" i="2"/>
  <c r="BQ79" i="2"/>
  <c r="BQ75" i="2"/>
  <c r="BQ67" i="2"/>
  <c r="BQ346" i="2"/>
  <c r="BQ334" i="2"/>
  <c r="BQ322" i="2"/>
  <c r="BQ310" i="2"/>
  <c r="BQ298" i="2"/>
  <c r="BQ286" i="2"/>
  <c r="BQ274" i="2"/>
  <c r="BQ262" i="2"/>
  <c r="BQ250" i="2"/>
  <c r="BQ238" i="2"/>
  <c r="BQ226" i="2"/>
  <c r="BQ214" i="2"/>
  <c r="BQ204" i="2"/>
  <c r="BQ200" i="2"/>
  <c r="BQ196" i="2"/>
  <c r="BQ192" i="2"/>
  <c r="BQ175" i="2"/>
  <c r="BQ172" i="2"/>
  <c r="BQ66" i="2"/>
  <c r="BQ345" i="2"/>
  <c r="BQ333" i="2"/>
  <c r="BQ321" i="2"/>
  <c r="BQ309" i="2"/>
  <c r="BQ297" i="2"/>
  <c r="BQ285" i="2"/>
  <c r="BQ273" i="2"/>
  <c r="BQ261" i="2"/>
  <c r="BQ249" i="2"/>
  <c r="BQ237" i="2"/>
  <c r="BQ225" i="2"/>
  <c r="BQ213" i="2"/>
  <c r="BQ186" i="2"/>
  <c r="BQ180" i="2"/>
  <c r="BQ173" i="2"/>
  <c r="BQ344" i="2"/>
  <c r="BQ332" i="2"/>
  <c r="BQ320" i="2"/>
  <c r="BQ308" i="2"/>
  <c r="BQ296" i="2"/>
  <c r="BQ284" i="2"/>
  <c r="BQ272" i="2"/>
  <c r="BQ260" i="2"/>
  <c r="BQ248" i="2"/>
  <c r="BQ236" i="2"/>
  <c r="BQ224" i="2"/>
  <c r="BQ212" i="2"/>
  <c r="BQ174" i="2"/>
  <c r="BQ162" i="2"/>
  <c r="BQ158" i="2"/>
  <c r="BQ154" i="2"/>
  <c r="BQ150" i="2"/>
  <c r="BQ146" i="2"/>
  <c r="BQ142" i="2"/>
  <c r="BQ138" i="2"/>
  <c r="BQ134" i="2"/>
  <c r="BQ130" i="2"/>
  <c r="BQ126" i="2"/>
  <c r="BQ122" i="2"/>
  <c r="BQ118" i="2"/>
  <c r="BQ114" i="2"/>
  <c r="BQ110" i="2"/>
  <c r="BQ106" i="2"/>
  <c r="BQ102" i="2"/>
  <c r="BQ98" i="2"/>
  <c r="BQ94" i="2"/>
  <c r="BQ90" i="2"/>
  <c r="BQ86" i="2"/>
  <c r="BQ82" i="2"/>
  <c r="BQ78" i="2"/>
  <c r="BQ74" i="2"/>
  <c r="BQ64" i="2"/>
  <c r="BQ56" i="2"/>
  <c r="BQ51" i="2"/>
  <c r="BQ47" i="2"/>
  <c r="BQ43" i="2"/>
  <c r="BQ26" i="2"/>
  <c r="BQ343" i="2"/>
  <c r="BQ331" i="2"/>
  <c r="BQ319" i="2"/>
  <c r="BQ307" i="2"/>
  <c r="BQ295" i="2"/>
  <c r="BQ283" i="2"/>
  <c r="BQ271" i="2"/>
  <c r="BQ259" i="2"/>
  <c r="BQ247" i="2"/>
  <c r="BQ235" i="2"/>
  <c r="BQ223" i="2"/>
  <c r="BQ211" i="2"/>
  <c r="BQ203" i="2"/>
  <c r="BQ199" i="2"/>
  <c r="BQ195" i="2"/>
  <c r="BQ191" i="2"/>
  <c r="BQ185" i="2"/>
  <c r="BQ179" i="2"/>
  <c r="BQ342" i="2"/>
  <c r="BQ330" i="2"/>
  <c r="BQ318" i="2"/>
  <c r="BQ306" i="2"/>
  <c r="BQ294" i="2"/>
  <c r="BQ282" i="2"/>
  <c r="BQ270" i="2"/>
  <c r="BQ258" i="2"/>
  <c r="BQ246" i="2"/>
  <c r="BQ234" i="2"/>
  <c r="BQ222" i="2"/>
  <c r="BQ210" i="2"/>
  <c r="BQ341" i="2"/>
  <c r="BQ329" i="2"/>
  <c r="BQ317" i="2"/>
  <c r="BQ305" i="2"/>
  <c r="BQ293" i="2"/>
  <c r="BQ281" i="2"/>
  <c r="BQ269" i="2"/>
  <c r="BQ257" i="2"/>
  <c r="BQ245" i="2"/>
  <c r="BQ233" i="2"/>
  <c r="BQ221" i="2"/>
  <c r="BQ209" i="2"/>
  <c r="BQ190" i="2"/>
  <c r="BQ184" i="2"/>
  <c r="BQ178" i="2"/>
  <c r="BQ165" i="2"/>
  <c r="BQ161" i="2"/>
  <c r="BQ157" i="2"/>
  <c r="BQ153" i="2"/>
  <c r="BQ149" i="2"/>
  <c r="BQ145" i="2"/>
  <c r="BQ141" i="2"/>
  <c r="BQ137" i="2"/>
  <c r="BQ133" i="2"/>
  <c r="BQ129" i="2"/>
  <c r="BQ125" i="2"/>
  <c r="BQ121" i="2"/>
  <c r="BQ117" i="2"/>
  <c r="BQ113" i="2"/>
  <c r="BQ109" i="2"/>
  <c r="BQ105" i="2"/>
  <c r="BQ101" i="2"/>
  <c r="BQ97" i="2"/>
  <c r="BQ93" i="2"/>
  <c r="BQ89" i="2"/>
  <c r="BQ85" i="2"/>
  <c r="BQ81" i="2"/>
  <c r="BQ77" i="2"/>
  <c r="BQ73" i="2"/>
  <c r="BQ340" i="2"/>
  <c r="BQ328" i="2"/>
  <c r="BQ316" i="2"/>
  <c r="BQ304" i="2"/>
  <c r="BQ292" i="2"/>
  <c r="BQ280" i="2"/>
  <c r="BQ268" i="2"/>
  <c r="BQ256" i="2"/>
  <c r="BQ244" i="2"/>
  <c r="BQ232" i="2"/>
  <c r="BQ220" i="2"/>
  <c r="BQ208" i="2"/>
  <c r="BQ202" i="2"/>
  <c r="BQ198" i="2"/>
  <c r="BQ194" i="2"/>
  <c r="BQ166" i="2"/>
  <c r="BQ8" i="2"/>
  <c r="BQ35" i="2"/>
  <c r="AV44" i="2"/>
  <c r="BQ62" i="2"/>
  <c r="BQ72" i="2"/>
  <c r="F187" i="2"/>
  <c r="F181" i="2"/>
  <c r="F189" i="2"/>
  <c r="F183" i="2"/>
  <c r="F12" i="2" s="1"/>
  <c r="F177" i="2"/>
  <c r="F188" i="2"/>
  <c r="F182" i="2"/>
  <c r="F11" i="2" s="1"/>
  <c r="BQ189" i="2"/>
  <c r="BQ339" i="2"/>
  <c r="L179" i="2"/>
  <c r="J180" i="2"/>
  <c r="J9" i="2" s="1"/>
  <c r="H181" i="2"/>
  <c r="H10" i="2" s="1"/>
  <c r="D183" i="2"/>
  <c r="L185" i="2"/>
  <c r="J186" i="2"/>
  <c r="H187" i="2"/>
  <c r="D189" i="2"/>
  <c r="D18" i="2" s="1"/>
  <c r="L191" i="2"/>
  <c r="I187" i="2"/>
  <c r="G188" i="2"/>
  <c r="H182" i="2"/>
  <c r="H11" i="2" s="1"/>
  <c r="L186" i="2"/>
  <c r="J187" i="2"/>
  <c r="H188" i="2"/>
  <c r="D190" i="2"/>
  <c r="G177" i="2"/>
  <c r="E178" i="2"/>
  <c r="C179" i="2"/>
  <c r="K181" i="2"/>
  <c r="K10" i="2" s="1"/>
  <c r="I182" i="2"/>
  <c r="G183" i="2"/>
  <c r="G12" i="2" s="1"/>
  <c r="E184" i="2"/>
  <c r="C185" i="2"/>
  <c r="K187" i="2"/>
  <c r="I188" i="2"/>
  <c r="I17" i="2" s="1"/>
  <c r="G189" i="2"/>
  <c r="E190" i="2"/>
  <c r="C191" i="2"/>
  <c r="H177" i="2"/>
  <c r="F178" i="2"/>
  <c r="D179" i="2"/>
  <c r="L181" i="2"/>
  <c r="L10" i="2" s="1"/>
  <c r="J182" i="2"/>
  <c r="J11" i="2" s="1"/>
  <c r="H183" i="2"/>
  <c r="H12" i="2" s="1"/>
  <c r="F184" i="2"/>
  <c r="F13" i="2" s="1"/>
  <c r="D185" i="2"/>
  <c r="H189" i="2"/>
  <c r="H18" i="2" s="1"/>
  <c r="F190" i="2"/>
  <c r="D191" i="2"/>
  <c r="I177" i="2"/>
  <c r="G178" i="2"/>
  <c r="E179" i="2"/>
  <c r="E8" i="2" s="1"/>
  <c r="K182" i="2"/>
  <c r="I183" i="2"/>
  <c r="I12" i="2" s="1"/>
  <c r="G184" i="2"/>
  <c r="G13" i="2" s="1"/>
  <c r="E185" i="2"/>
  <c r="C186" i="2"/>
  <c r="K188" i="2"/>
  <c r="I189" i="2"/>
  <c r="I18" i="2" s="1"/>
  <c r="G190" i="2"/>
  <c r="E191" i="2"/>
  <c r="D175" i="2"/>
  <c r="M176" i="2"/>
  <c r="J177" i="2"/>
  <c r="H178" i="2"/>
  <c r="F179" i="2"/>
  <c r="F8" i="2" s="1"/>
  <c r="D180" i="2"/>
  <c r="J183" i="2"/>
  <c r="H184" i="2"/>
  <c r="H13" i="2" s="1"/>
  <c r="F185" i="2"/>
  <c r="F14" i="2" s="1"/>
  <c r="D186" i="2"/>
  <c r="L188" i="2"/>
  <c r="J189" i="2"/>
  <c r="J18" i="2" s="1"/>
  <c r="H190" i="2"/>
  <c r="F191" i="2"/>
  <c r="I184" i="2"/>
  <c r="I13" i="2" s="1"/>
  <c r="G185" i="2"/>
  <c r="G14" i="2" s="1"/>
  <c r="G191" i="2"/>
  <c r="J178" i="2"/>
  <c r="H179" i="2"/>
  <c r="H8" i="2" s="1"/>
  <c r="F180" i="2"/>
  <c r="D181" i="2"/>
  <c r="J184" i="2"/>
  <c r="H185" i="2"/>
  <c r="H14" i="2" s="1"/>
  <c r="F186" i="2"/>
  <c r="F15" i="2" s="1"/>
  <c r="D187" i="2"/>
  <c r="J190" i="2"/>
  <c r="H191" i="2"/>
  <c r="K178" i="2"/>
  <c r="I179" i="2"/>
  <c r="I8" i="2" s="1"/>
  <c r="G180" i="2"/>
  <c r="G9" i="2" s="1"/>
  <c r="E181" i="2"/>
  <c r="K184" i="2"/>
  <c r="I185" i="2"/>
  <c r="G186" i="2"/>
  <c r="G15" i="2" s="1"/>
  <c r="K190" i="2"/>
  <c r="K19" i="2" s="1"/>
  <c r="I191" i="2"/>
  <c r="D182" i="2"/>
  <c r="R7" i="1"/>
  <c r="Q11" i="1"/>
  <c r="AP11" i="1" s="1"/>
  <c r="AP12" i="1" s="1"/>
  <c r="AP13" i="1" s="1"/>
  <c r="AP14" i="1" s="1"/>
  <c r="AP15" i="1" s="1"/>
  <c r="BA19" i="1"/>
  <c r="BA7" i="1"/>
  <c r="BA26" i="1" s="1"/>
  <c r="AT15" i="1"/>
  <c r="AT34" i="1" s="1"/>
  <c r="AX11" i="1"/>
  <c r="AX30" i="1" s="1"/>
  <c r="AW11" i="1"/>
  <c r="AW30" i="1" s="1"/>
  <c r="BC21" i="1"/>
  <c r="BC40" i="1" s="1"/>
  <c r="AY9" i="1"/>
  <c r="AS9" i="1"/>
  <c r="AS10" i="1" s="1"/>
  <c r="AS11" i="1" s="1"/>
  <c r="AS12" i="1" s="1"/>
  <c r="AS13" i="1" s="1"/>
  <c r="AS14" i="1" s="1"/>
  <c r="AS15" i="1" s="1"/>
  <c r="AS16" i="1" s="1"/>
  <c r="AS17" i="1" s="1"/>
  <c r="AS18" i="1" s="1"/>
  <c r="AS19" i="1" s="1"/>
  <c r="AS20" i="1" s="1"/>
  <c r="AS21" i="1" s="1"/>
  <c r="AY15" i="1"/>
  <c r="BA20" i="1"/>
  <c r="BA39" i="1" s="1"/>
  <c r="DE26" i="1"/>
  <c r="CU32" i="1"/>
  <c r="DE35" i="1"/>
  <c r="CG37" i="1"/>
  <c r="CF38" i="1"/>
  <c r="DE38" i="1"/>
  <c r="CQ39" i="1"/>
  <c r="BX44" i="1"/>
  <c r="CU46" i="1"/>
  <c r="BC67" i="1"/>
  <c r="BC16" i="1" s="1"/>
  <c r="BC35" i="1" s="1"/>
  <c r="BB67" i="1"/>
  <c r="BB16" i="1" s="1"/>
  <c r="BB35" i="1" s="1"/>
  <c r="BA67" i="1"/>
  <c r="BA16" i="1" s="1"/>
  <c r="BA35" i="1" s="1"/>
  <c r="AZ67" i="1"/>
  <c r="AZ16" i="1" s="1"/>
  <c r="AY67" i="1"/>
  <c r="AY16" i="1" s="1"/>
  <c r="AY35" i="1" s="1"/>
  <c r="AX67" i="1"/>
  <c r="AX16" i="1" s="1"/>
  <c r="AX35" i="1" s="1"/>
  <c r="AW67" i="1"/>
  <c r="AW16" i="1" s="1"/>
  <c r="AW35" i="1" s="1"/>
  <c r="AV67" i="1"/>
  <c r="AV16" i="1" s="1"/>
  <c r="AV35" i="1" s="1"/>
  <c r="AU67" i="1"/>
  <c r="AU16" i="1" s="1"/>
  <c r="AU35" i="1" s="1"/>
  <c r="AT67" i="1"/>
  <c r="AT16" i="1" s="1"/>
  <c r="AT35" i="1" s="1"/>
  <c r="BV49" i="1"/>
  <c r="BV44" i="1"/>
  <c r="BM50" i="1"/>
  <c r="BV43" i="1"/>
  <c r="BV39" i="1"/>
  <c r="BV38" i="1"/>
  <c r="BQ37" i="1"/>
  <c r="BM47" i="1"/>
  <c r="BU39" i="1"/>
  <c r="BU38" i="1"/>
  <c r="BP37" i="1"/>
  <c r="BN51" i="1"/>
  <c r="BV50" i="1"/>
  <c r="BV48" i="1"/>
  <c r="BV47" i="1"/>
  <c r="BV51" i="1"/>
  <c r="BP38" i="1"/>
  <c r="BU51" i="1"/>
  <c r="BM44" i="1"/>
  <c r="BT51" i="1"/>
  <c r="BV45" i="1"/>
  <c r="BU37" i="1"/>
  <c r="DE32" i="1"/>
  <c r="BO37" i="1"/>
  <c r="BQ38" i="1"/>
  <c r="CU39" i="1"/>
  <c r="BD57" i="1"/>
  <c r="DE68" i="1"/>
  <c r="CE51" i="1"/>
  <c r="CG45" i="1"/>
  <c r="CD51" i="1"/>
  <c r="CG49" i="1"/>
  <c r="CG44" i="1"/>
  <c r="CD37" i="1"/>
  <c r="BX50" i="1"/>
  <c r="CG43" i="1"/>
  <c r="CC37" i="1"/>
  <c r="BY51" i="1"/>
  <c r="CG50" i="1"/>
  <c r="CG48" i="1"/>
  <c r="BZ37" i="1"/>
  <c r="CG47" i="1"/>
  <c r="BX45" i="1"/>
  <c r="CG51" i="1"/>
  <c r="CA38" i="1"/>
  <c r="CU29" i="1"/>
  <c r="BR37" i="1"/>
  <c r="DE39" i="1"/>
  <c r="DE41" i="1"/>
  <c r="CU42" i="1"/>
  <c r="CU50" i="1"/>
  <c r="CF51" i="1"/>
  <c r="DE57" i="1"/>
  <c r="CR51" i="1"/>
  <c r="CQ51" i="1"/>
  <c r="CI44" i="1"/>
  <c r="CP51" i="1"/>
  <c r="CR45" i="1"/>
  <c r="CQ37" i="1"/>
  <c r="CO51" i="1"/>
  <c r="CI39" i="1"/>
  <c r="CP37" i="1"/>
  <c r="CR49" i="1"/>
  <c r="CR44" i="1"/>
  <c r="CR39" i="1"/>
  <c r="CR38" i="1"/>
  <c r="CM37" i="1"/>
  <c r="CJ51" i="1"/>
  <c r="CR50" i="1"/>
  <c r="CR48" i="1"/>
  <c r="CK37" i="1"/>
  <c r="CI51" i="1"/>
  <c r="CI46" i="1"/>
  <c r="CR47" i="1"/>
  <c r="CU21" i="1"/>
  <c r="DE22" i="1"/>
  <c r="CU23" i="1"/>
  <c r="CU24" i="1"/>
  <c r="CU25" i="1"/>
  <c r="BS37" i="1"/>
  <c r="CL37" i="1"/>
  <c r="CF39" i="1"/>
  <c r="BX47" i="1"/>
  <c r="BM51" i="1"/>
  <c r="CU69" i="1"/>
  <c r="CU16" i="1"/>
  <c r="DE106" i="1"/>
  <c r="DE100" i="1"/>
  <c r="DE94" i="1"/>
  <c r="DE88" i="1"/>
  <c r="DE82" i="1"/>
  <c r="DE76" i="1"/>
  <c r="DE67" i="1"/>
  <c r="DE56" i="1"/>
  <c r="DE45" i="1"/>
  <c r="DE66" i="1"/>
  <c r="DE105" i="1"/>
  <c r="DE99" i="1"/>
  <c r="DE93" i="1"/>
  <c r="DE87" i="1"/>
  <c r="DE81" i="1"/>
  <c r="DE75" i="1"/>
  <c r="DE65" i="1"/>
  <c r="DE55" i="1"/>
  <c r="DE49" i="1"/>
  <c r="DE44" i="1"/>
  <c r="DE64" i="1"/>
  <c r="DE43" i="1"/>
  <c r="DE21" i="1"/>
  <c r="DE104" i="1"/>
  <c r="DE98" i="1"/>
  <c r="DE92" i="1"/>
  <c r="DE86" i="1"/>
  <c r="DE80" i="1"/>
  <c r="DE74" i="1"/>
  <c r="DE63" i="1"/>
  <c r="DE54" i="1"/>
  <c r="DE42" i="1"/>
  <c r="DE62" i="1"/>
  <c r="DE103" i="1"/>
  <c r="DE97" i="1"/>
  <c r="DE91" i="1"/>
  <c r="DE85" i="1"/>
  <c r="DE79" i="1"/>
  <c r="DE73" i="1"/>
  <c r="DE61" i="1"/>
  <c r="DE53" i="1"/>
  <c r="DE50" i="1"/>
  <c r="DE48" i="1"/>
  <c r="DE72" i="1"/>
  <c r="DE60" i="1"/>
  <c r="DE102" i="1"/>
  <c r="DE96" i="1"/>
  <c r="DE90" i="1"/>
  <c r="DE84" i="1"/>
  <c r="DE78" i="1"/>
  <c r="DE71" i="1"/>
  <c r="DE59" i="1"/>
  <c r="DE52" i="1"/>
  <c r="DE47" i="1"/>
  <c r="DE70" i="1"/>
  <c r="DE58" i="1"/>
  <c r="DE101" i="1"/>
  <c r="DE95" i="1"/>
  <c r="DE89" i="1"/>
  <c r="DE83" i="1"/>
  <c r="DE77" i="1"/>
  <c r="DE69" i="1"/>
  <c r="DE51" i="1"/>
  <c r="DE46" i="1"/>
  <c r="CU6" i="1"/>
  <c r="CU15" i="1"/>
  <c r="DE16" i="1"/>
  <c r="CU20" i="1"/>
  <c r="DE23" i="1"/>
  <c r="DE24" i="1"/>
  <c r="DE25" i="1"/>
  <c r="CU31" i="1"/>
  <c r="CU34" i="1"/>
  <c r="BT37" i="1"/>
  <c r="CN37" i="1"/>
  <c r="CG39" i="1"/>
  <c r="CI45" i="1"/>
  <c r="CU14" i="1"/>
  <c r="DE15" i="1"/>
  <c r="DE20" i="1"/>
  <c r="DE31" i="1"/>
  <c r="DE34" i="1"/>
  <c r="BV37" i="1"/>
  <c r="CO37" i="1"/>
  <c r="CL38" i="1"/>
  <c r="BX46" i="1"/>
  <c r="CI50" i="1"/>
  <c r="AV63" i="1"/>
  <c r="AV12" i="1" s="1"/>
  <c r="AV31" i="1" s="1"/>
  <c r="AV66" i="1"/>
  <c r="AV15" i="1" s="1"/>
  <c r="AV34" i="1" s="1"/>
  <c r="AV56" i="1"/>
  <c r="AV6" i="1" s="1"/>
  <c r="AV65" i="1"/>
  <c r="AV14" i="1" s="1"/>
  <c r="AV33" i="1" s="1"/>
  <c r="CU13" i="1"/>
  <c r="DE14" i="1"/>
  <c r="CU28" i="1"/>
  <c r="CU36" i="1"/>
  <c r="CR37" i="1"/>
  <c r="CM38" i="1"/>
  <c r="DE28" i="1"/>
  <c r="DE36" i="1"/>
  <c r="CU37" i="1"/>
  <c r="BX39" i="1"/>
  <c r="BM46" i="1"/>
  <c r="CU48" i="1"/>
  <c r="CU51" i="1"/>
  <c r="AX66" i="1"/>
  <c r="AX15" i="1" s="1"/>
  <c r="AX34" i="1" s="1"/>
  <c r="AX65" i="1"/>
  <c r="AX14" i="1" s="1"/>
  <c r="AX33" i="1" s="1"/>
  <c r="AX64" i="1"/>
  <c r="AX13" i="1" s="1"/>
  <c r="AX32" i="1" s="1"/>
  <c r="AX63" i="1"/>
  <c r="AX12" i="1" s="1"/>
  <c r="AX31" i="1" s="1"/>
  <c r="AV64" i="1"/>
  <c r="AV13" i="1" s="1"/>
  <c r="AV32" i="1" s="1"/>
  <c r="CU11" i="1"/>
  <c r="CU27" i="1"/>
  <c r="CU33" i="1"/>
  <c r="CA37" i="1"/>
  <c r="DE37" i="1"/>
  <c r="CB38" i="1"/>
  <c r="CR40" i="1"/>
  <c r="BS51" i="1"/>
  <c r="CU68" i="1"/>
  <c r="CU57" i="1"/>
  <c r="CU106" i="1"/>
  <c r="CU100" i="1"/>
  <c r="CU94" i="1"/>
  <c r="CU88" i="1"/>
  <c r="CU82" i="1"/>
  <c r="CU76" i="1"/>
  <c r="CU67" i="1"/>
  <c r="CU56" i="1"/>
  <c r="CU45" i="1"/>
  <c r="CU66" i="1"/>
  <c r="CU41" i="1"/>
  <c r="CU105" i="1"/>
  <c r="CU99" i="1"/>
  <c r="CU93" i="1"/>
  <c r="CU87" i="1"/>
  <c r="CU81" i="1"/>
  <c r="CU75" i="1"/>
  <c r="CU65" i="1"/>
  <c r="CU55" i="1"/>
  <c r="CU49" i="1"/>
  <c r="CU44" i="1"/>
  <c r="CU22" i="1"/>
  <c r="CU64" i="1"/>
  <c r="CU43" i="1"/>
  <c r="CU104" i="1"/>
  <c r="CU98" i="1"/>
  <c r="CU92" i="1"/>
  <c r="CU86" i="1"/>
  <c r="CU80" i="1"/>
  <c r="CU74" i="1"/>
  <c r="CU63" i="1"/>
  <c r="CU62" i="1"/>
  <c r="CU103" i="1"/>
  <c r="CU97" i="1"/>
  <c r="CU91" i="1"/>
  <c r="CU85" i="1"/>
  <c r="CU79" i="1"/>
  <c r="CU73" i="1"/>
  <c r="CU61" i="1"/>
  <c r="CU72" i="1"/>
  <c r="CU60" i="1"/>
  <c r="CU102" i="1"/>
  <c r="CU96" i="1"/>
  <c r="CU90" i="1"/>
  <c r="CU84" i="1"/>
  <c r="CU78" i="1"/>
  <c r="CU71" i="1"/>
  <c r="CU59" i="1"/>
  <c r="CU52" i="1"/>
  <c r="CU47" i="1"/>
  <c r="CU70" i="1"/>
  <c r="CU58" i="1"/>
  <c r="CU40" i="1"/>
  <c r="CU101" i="1"/>
  <c r="CU95" i="1"/>
  <c r="CU89" i="1"/>
  <c r="CU83" i="1"/>
  <c r="CU77" i="1"/>
  <c r="CU10" i="1"/>
  <c r="DE27" i="1"/>
  <c r="DE33" i="1"/>
  <c r="CB37" i="1"/>
  <c r="DE40" i="1"/>
  <c r="BX51" i="1"/>
  <c r="CU54" i="1"/>
  <c r="CU30" i="1"/>
  <c r="CE37" i="1"/>
  <c r="CQ38" i="1"/>
  <c r="CG40" i="1"/>
  <c r="CR43" i="1"/>
  <c r="U5" i="1"/>
  <c r="CU8" i="1"/>
  <c r="DE9" i="1"/>
  <c r="AZ20" i="1"/>
  <c r="AZ39" i="1" s="1"/>
  <c r="CU26" i="1"/>
  <c r="DE30" i="1"/>
  <c r="CU35" i="1"/>
  <c r="CF37" i="1"/>
  <c r="CU38" i="1"/>
  <c r="BM39" i="1"/>
  <c r="BM45" i="1"/>
  <c r="BC58" i="1"/>
  <c r="BC7" i="1" s="1"/>
  <c r="BC26" i="1" s="1"/>
  <c r="BB59" i="1"/>
  <c r="BB8" i="1" s="1"/>
  <c r="BB27" i="1" s="1"/>
  <c r="BA60" i="1"/>
  <c r="BA9" i="1" s="1"/>
  <c r="BA28" i="1" s="1"/>
  <c r="AZ61" i="1"/>
  <c r="AZ10" i="1" s="1"/>
  <c r="AZ29" i="1" s="1"/>
  <c r="AY62" i="1"/>
  <c r="AY11" i="1" s="1"/>
  <c r="AW64" i="1"/>
  <c r="AW13" i="1" s="1"/>
  <c r="AW32" i="1" s="1"/>
  <c r="AU66" i="1"/>
  <c r="AU15" i="1" s="1"/>
  <c r="AU34" i="1" s="1"/>
  <c r="BC70" i="1"/>
  <c r="BC19" i="1" s="1"/>
  <c r="BC38" i="1" s="1"/>
  <c r="BB71" i="1"/>
  <c r="BB20" i="1" s="1"/>
  <c r="BA72" i="1"/>
  <c r="BA21" i="1" s="1"/>
  <c r="BA40" i="1" s="1"/>
  <c r="BC59" i="1"/>
  <c r="BC8" i="1" s="1"/>
  <c r="BC27" i="1" s="1"/>
  <c r="BB60" i="1"/>
  <c r="BB9" i="1" s="1"/>
  <c r="BB28" i="1" s="1"/>
  <c r="BA61" i="1"/>
  <c r="BA10" i="1" s="1"/>
  <c r="AZ62" i="1"/>
  <c r="AZ11" i="1" s="1"/>
  <c r="AZ30" i="1" s="1"/>
  <c r="AY63" i="1"/>
  <c r="AY12" i="1" s="1"/>
  <c r="AW65" i="1"/>
  <c r="AW14" i="1" s="1"/>
  <c r="AW33" i="1" s="1"/>
  <c r="AT68" i="1"/>
  <c r="AT17" i="1" s="1"/>
  <c r="AT36" i="1" s="1"/>
  <c r="BC71" i="1"/>
  <c r="BC20" i="1" s="1"/>
  <c r="BC39" i="1" s="1"/>
  <c r="BB72" i="1"/>
  <c r="BB21" i="1" s="1"/>
  <c r="BB40" i="1" s="1"/>
  <c r="BC60" i="1"/>
  <c r="BC9" i="1" s="1"/>
  <c r="BC28" i="1" s="1"/>
  <c r="BB61" i="1"/>
  <c r="BB10" i="1" s="1"/>
  <c r="BB29" i="1" s="1"/>
  <c r="BA62" i="1"/>
  <c r="BA11" i="1" s="1"/>
  <c r="AZ63" i="1"/>
  <c r="AZ12" i="1" s="1"/>
  <c r="AZ31" i="1" s="1"/>
  <c r="AY64" i="1"/>
  <c r="AY13" i="1" s="1"/>
  <c r="AW66" i="1"/>
  <c r="AW15" i="1" s="1"/>
  <c r="AW34" i="1" s="1"/>
  <c r="AU68" i="1"/>
  <c r="AU17" i="1" s="1"/>
  <c r="AU36" i="1" s="1"/>
  <c r="AT69" i="1"/>
  <c r="AT18" i="1" s="1"/>
  <c r="AT37" i="1" s="1"/>
  <c r="BC61" i="1"/>
  <c r="BC10" i="1" s="1"/>
  <c r="BC29" i="1" s="1"/>
  <c r="BB62" i="1"/>
  <c r="BB11" i="1" s="1"/>
  <c r="AY65" i="1"/>
  <c r="AY14" i="1" s="1"/>
  <c r="AV68" i="1"/>
  <c r="AV17" i="1" s="1"/>
  <c r="AV36" i="1" s="1"/>
  <c r="AU69" i="1"/>
  <c r="AU18" i="1" s="1"/>
  <c r="AU37" i="1" s="1"/>
  <c r="AT70" i="1"/>
  <c r="AT19" i="1" s="1"/>
  <c r="AU58" i="1"/>
  <c r="AU7" i="1" s="1"/>
  <c r="AU26" i="1" s="1"/>
  <c r="AT59" i="1"/>
  <c r="AT8" i="1" s="1"/>
  <c r="AT27" i="1" s="1"/>
  <c r="BC62" i="1"/>
  <c r="BC11" i="1" s="1"/>
  <c r="BA64" i="1"/>
  <c r="BA13" i="1" s="1"/>
  <c r="BA32" i="1" s="1"/>
  <c r="AZ65" i="1"/>
  <c r="AZ14" i="1" s="1"/>
  <c r="AW68" i="1"/>
  <c r="AW17" i="1" s="1"/>
  <c r="AW36" i="1" s="1"/>
  <c r="AV69" i="1"/>
  <c r="AV18" i="1" s="1"/>
  <c r="AV37" i="1" s="1"/>
  <c r="AU70" i="1"/>
  <c r="AU19" i="1" s="1"/>
  <c r="AT71" i="1"/>
  <c r="AT20" i="1" s="1"/>
  <c r="AT39" i="1" s="1"/>
  <c r="BB64" i="1"/>
  <c r="BB13" i="1" s="1"/>
  <c r="BB32" i="1" s="1"/>
  <c r="BA65" i="1"/>
  <c r="BA14" i="1" s="1"/>
  <c r="BA33" i="1" s="1"/>
  <c r="AZ66" i="1"/>
  <c r="AZ15" i="1" s="1"/>
  <c r="AZ34" i="1" s="1"/>
  <c r="AX68" i="1"/>
  <c r="AX17" i="1" s="1"/>
  <c r="AX36" i="1" s="1"/>
  <c r="AW69" i="1"/>
  <c r="AW18" i="1" s="1"/>
  <c r="AW37" i="1" s="1"/>
  <c r="AV70" i="1"/>
  <c r="AV19" i="1" s="1"/>
  <c r="AU71" i="1"/>
  <c r="AU20" i="1" s="1"/>
  <c r="AU39" i="1" s="1"/>
  <c r="AT72" i="1"/>
  <c r="AT21" i="1" s="1"/>
  <c r="AT40" i="1" s="1"/>
  <c r="AV59" i="1"/>
  <c r="AV8" i="1" s="1"/>
  <c r="AV27" i="1" s="1"/>
  <c r="AU60" i="1"/>
  <c r="AU9" i="1" s="1"/>
  <c r="AU28" i="1" s="1"/>
  <c r="AT61" i="1"/>
  <c r="AT10" i="1" s="1"/>
  <c r="AT29" i="1" s="1"/>
  <c r="BC64" i="1"/>
  <c r="BC13" i="1" s="1"/>
  <c r="BC32" i="1" s="1"/>
  <c r="BB65" i="1"/>
  <c r="BB14" i="1" s="1"/>
  <c r="BB33" i="1" s="1"/>
  <c r="BA66" i="1"/>
  <c r="BA15" i="1" s="1"/>
  <c r="BA34" i="1" s="1"/>
  <c r="AY68" i="1"/>
  <c r="AY17" i="1" s="1"/>
  <c r="AY36" i="1" s="1"/>
  <c r="AX69" i="1"/>
  <c r="AX18" i="1" s="1"/>
  <c r="AX37" i="1" s="1"/>
  <c r="AW70" i="1"/>
  <c r="AW19" i="1" s="1"/>
  <c r="AV71" i="1"/>
  <c r="AV20" i="1" s="1"/>
  <c r="AV39" i="1" s="1"/>
  <c r="AU72" i="1"/>
  <c r="AU21" i="1" s="1"/>
  <c r="AU40" i="1" s="1"/>
  <c r="AX58" i="1"/>
  <c r="AX7" i="1" s="1"/>
  <c r="AX26" i="1" s="1"/>
  <c r="AW59" i="1"/>
  <c r="AW8" i="1" s="1"/>
  <c r="AW27" i="1" s="1"/>
  <c r="AV60" i="1"/>
  <c r="AV9" i="1" s="1"/>
  <c r="AV28" i="1" s="1"/>
  <c r="AU61" i="1"/>
  <c r="AU10" i="1" s="1"/>
  <c r="AU29" i="1" s="1"/>
  <c r="AT62" i="1"/>
  <c r="AT11" i="1" s="1"/>
  <c r="AT30" i="1" s="1"/>
  <c r="BC65" i="1"/>
  <c r="BC14" i="1" s="1"/>
  <c r="BC33" i="1" s="1"/>
  <c r="BB66" i="1"/>
  <c r="BB15" i="1" s="1"/>
  <c r="BB34" i="1" s="1"/>
  <c r="AZ68" i="1"/>
  <c r="AZ17" i="1" s="1"/>
  <c r="AY69" i="1"/>
  <c r="AY18" i="1" s="1"/>
  <c r="AY37" i="1" s="1"/>
  <c r="AX70" i="1"/>
  <c r="AX19" i="1" s="1"/>
  <c r="AW71" i="1"/>
  <c r="AW20" i="1" s="1"/>
  <c r="AW39" i="1" s="1"/>
  <c r="AV72" i="1"/>
  <c r="AV21" i="1" s="1"/>
  <c r="AV40" i="1" s="1"/>
  <c r="AY58" i="1"/>
  <c r="AY7" i="1" s="1"/>
  <c r="AY26" i="1" s="1"/>
  <c r="AX59" i="1"/>
  <c r="AX8" i="1" s="1"/>
  <c r="AX27" i="1" s="1"/>
  <c r="AW60" i="1"/>
  <c r="AW9" i="1" s="1"/>
  <c r="AW28" i="1" s="1"/>
  <c r="AV61" i="1"/>
  <c r="AV10" i="1" s="1"/>
  <c r="AV29" i="1" s="1"/>
  <c r="AU62" i="1"/>
  <c r="AU11" i="1" s="1"/>
  <c r="AU30" i="1" s="1"/>
  <c r="BA68" i="1"/>
  <c r="BA17" i="1" s="1"/>
  <c r="BA36" i="1" s="1"/>
  <c r="AZ69" i="1"/>
  <c r="AZ18" i="1" s="1"/>
  <c r="AY70" i="1"/>
  <c r="AY19" i="1" s="1"/>
  <c r="AX71" i="1"/>
  <c r="AX20" i="1" s="1"/>
  <c r="AX39" i="1" s="1"/>
  <c r="AW72" i="1"/>
  <c r="AW21" i="1" s="1"/>
  <c r="AW40" i="1" s="1"/>
  <c r="AZ58" i="1"/>
  <c r="AZ7" i="1" s="1"/>
  <c r="AZ26" i="1" s="1"/>
  <c r="AY59" i="1"/>
  <c r="AY8" i="1" s="1"/>
  <c r="AY27" i="1" s="1"/>
  <c r="AX60" i="1"/>
  <c r="AX9" i="1" s="1"/>
  <c r="AW61" i="1"/>
  <c r="AW10" i="1" s="1"/>
  <c r="AW29" i="1" s="1"/>
  <c r="AV62" i="1"/>
  <c r="AV11" i="1" s="1"/>
  <c r="AV30" i="1" s="1"/>
  <c r="AT64" i="1"/>
  <c r="AT13" i="1" s="1"/>
  <c r="AT32" i="1" s="1"/>
  <c r="BB68" i="1"/>
  <c r="BB17" i="1" s="1"/>
  <c r="BB36" i="1" s="1"/>
  <c r="BA69" i="1"/>
  <c r="BA18" i="1" s="1"/>
  <c r="BA37" i="1" s="1"/>
  <c r="AZ70" i="1"/>
  <c r="AZ19" i="1" s="1"/>
  <c r="AY71" i="1"/>
  <c r="AY20" i="1" s="1"/>
  <c r="AY39" i="1" s="1"/>
  <c r="AX72" i="1"/>
  <c r="AX21" i="1" s="1"/>
  <c r="AX40" i="1" s="1"/>
  <c r="R8" i="1" l="1"/>
  <c r="AQ8" i="1" s="1"/>
  <c r="AQ7" i="1"/>
  <c r="R9" i="1"/>
  <c r="AQ9" i="1" s="1"/>
  <c r="AW56" i="1"/>
  <c r="AN24" i="7"/>
  <c r="AN17" i="7"/>
  <c r="AN18" i="7"/>
  <c r="BB35" i="7"/>
  <c r="AN20" i="7"/>
  <c r="AN21" i="7"/>
  <c r="AN22" i="7"/>
  <c r="AN28" i="7"/>
  <c r="AN27" i="7"/>
  <c r="AN19" i="7"/>
  <c r="AN25" i="7"/>
  <c r="AN26" i="7"/>
  <c r="C15" i="7"/>
  <c r="C16" i="7" s="1"/>
  <c r="AW17" i="6"/>
  <c r="M7" i="2"/>
  <c r="M9" i="2" s="1"/>
  <c r="BQ3" i="2"/>
  <c r="E59" i="2"/>
  <c r="D42" i="2"/>
  <c r="AE38" i="2" a="1"/>
  <c r="E175" i="2"/>
  <c r="D5" i="2"/>
  <c r="B176" i="2"/>
  <c r="R11" i="1"/>
  <c r="AQ11" i="1" s="1"/>
  <c r="R10" i="1"/>
  <c r="AQ10" i="1" s="1"/>
  <c r="CU5" i="1"/>
  <c r="T9" i="1"/>
  <c r="S9" i="1"/>
  <c r="U9" i="1"/>
  <c r="AS57" i="1"/>
  <c r="Q16" i="1"/>
  <c r="AP16" i="1" s="1"/>
  <c r="AP17" i="1" s="1"/>
  <c r="AP18" i="1" s="1"/>
  <c r="AP19" i="1" s="1"/>
  <c r="AP20" i="1" s="1"/>
  <c r="AP21" i="1" s="1"/>
  <c r="V5" i="1"/>
  <c r="T8" i="1"/>
  <c r="U8" i="1"/>
  <c r="S8" i="1"/>
  <c r="T7" i="1"/>
  <c r="S7" i="1"/>
  <c r="U7" i="1"/>
  <c r="AW6" i="1"/>
  <c r="AX56" i="1"/>
  <c r="V9" i="1" l="1"/>
  <c r="V8" i="1"/>
  <c r="BB36" i="7"/>
  <c r="BB37" i="7" s="1"/>
  <c r="C17" i="7"/>
  <c r="AW18" i="6"/>
  <c r="AW19" i="6" s="1"/>
  <c r="AW20" i="6" s="1"/>
  <c r="AW21" i="6" s="1"/>
  <c r="AW22" i="6" s="1"/>
  <c r="AW23" i="6" s="1"/>
  <c r="AW24" i="6" s="1"/>
  <c r="AW25" i="6" s="1"/>
  <c r="AW26" i="6" s="1"/>
  <c r="AW27" i="6" s="1"/>
  <c r="AW28" i="6" s="1"/>
  <c r="AW29" i="6" s="1"/>
  <c r="AW30" i="6" s="1"/>
  <c r="AW31" i="6" s="1"/>
  <c r="AW32" i="6" s="1"/>
  <c r="AW33" i="6" s="1"/>
  <c r="AW34" i="6" s="1"/>
  <c r="AW35" i="6" s="1"/>
  <c r="AW36" i="6" s="1"/>
  <c r="AW37" i="6" s="1"/>
  <c r="AW38" i="6" s="1"/>
  <c r="AW39" i="6" s="1"/>
  <c r="AW40" i="6" s="1"/>
  <c r="AW41" i="6" s="1"/>
  <c r="AW42" i="6" s="1"/>
  <c r="F59" i="2"/>
  <c r="E42" i="2"/>
  <c r="AL38" i="2"/>
  <c r="AR38" i="2"/>
  <c r="AF38" i="2"/>
  <c r="AS38" i="2"/>
  <c r="AT38" i="2"/>
  <c r="AQ38" i="2"/>
  <c r="AP38" i="2"/>
  <c r="AE38" i="2"/>
  <c r="AO38" i="2"/>
  <c r="AN38" i="2"/>
  <c r="AM38" i="2"/>
  <c r="AK38" i="2"/>
  <c r="AJ38" i="2"/>
  <c r="AI38" i="2"/>
  <c r="AH38" i="2"/>
  <c r="AU38" i="2"/>
  <c r="AG38" i="2"/>
  <c r="E5" i="2"/>
  <c r="F175" i="2"/>
  <c r="W5" i="1"/>
  <c r="W11" i="1" s="1"/>
  <c r="R16" i="1"/>
  <c r="AQ16" i="1" s="1"/>
  <c r="Q22" i="1"/>
  <c r="AP22" i="1" s="1"/>
  <c r="AP23" i="1" s="1"/>
  <c r="AP24" i="1" s="1"/>
  <c r="AP25" i="1" s="1"/>
  <c r="V7" i="1"/>
  <c r="AX6" i="1"/>
  <c r="AY56" i="1"/>
  <c r="U10" i="1"/>
  <c r="T10" i="1"/>
  <c r="S10" i="1"/>
  <c r="V10" i="1"/>
  <c r="V11" i="1"/>
  <c r="U11" i="1"/>
  <c r="T11" i="1"/>
  <c r="S11" i="1"/>
  <c r="R12" i="1"/>
  <c r="AQ12" i="1" s="1"/>
  <c r="W10" i="1" l="1"/>
  <c r="BB38" i="7"/>
  <c r="BB39" i="7" s="1"/>
  <c r="BB40" i="7" s="1"/>
  <c r="BB41" i="7" s="1"/>
  <c r="BB42" i="7" s="1"/>
  <c r="BB43" i="7" s="1"/>
  <c r="BB44" i="7" s="1"/>
  <c r="BB45" i="7" s="1"/>
  <c r="BB46" i="7" s="1"/>
  <c r="BB47" i="7" s="1"/>
  <c r="BB48" i="7" s="1"/>
  <c r="BB49" i="7" s="1"/>
  <c r="BB50" i="7" s="1"/>
  <c r="AN7" i="7"/>
  <c r="C18" i="7"/>
  <c r="C19" i="7" s="1"/>
  <c r="F5" i="2"/>
  <c r="G175" i="2"/>
  <c r="D6" i="2"/>
  <c r="D17" i="2"/>
  <c r="L12" i="2"/>
  <c r="L18" i="2"/>
  <c r="H9" i="2"/>
  <c r="I9" i="2"/>
  <c r="C12" i="2"/>
  <c r="E6" i="2"/>
  <c r="C10" i="2"/>
  <c r="L9" i="2"/>
  <c r="C7" i="2"/>
  <c r="C13" i="2"/>
  <c r="L11" i="2"/>
  <c r="G10" i="2"/>
  <c r="L7" i="2"/>
  <c r="C9" i="2"/>
  <c r="J8" i="2"/>
  <c r="J14" i="2"/>
  <c r="C16" i="2"/>
  <c r="D13" i="2"/>
  <c r="C11" i="2"/>
  <c r="E9" i="2"/>
  <c r="J17" i="2"/>
  <c r="C19" i="2"/>
  <c r="K12" i="2"/>
  <c r="I10" i="2"/>
  <c r="K20" i="2"/>
  <c r="H15" i="2"/>
  <c r="I7" i="2"/>
  <c r="K15" i="2"/>
  <c r="K14" i="2"/>
  <c r="E11" i="2"/>
  <c r="K9" i="2"/>
  <c r="C17" i="2"/>
  <c r="K18" i="2"/>
  <c r="I19" i="2"/>
  <c r="L13" i="2"/>
  <c r="K8" i="2"/>
  <c r="E12" i="2"/>
  <c r="L19" i="2"/>
  <c r="L16" i="2"/>
  <c r="E15" i="2"/>
  <c r="K6" i="2"/>
  <c r="J20" i="2"/>
  <c r="L6" i="2"/>
  <c r="L17" i="2"/>
  <c r="F9" i="2"/>
  <c r="L20" i="2"/>
  <c r="J6" i="2"/>
  <c r="F10" i="2"/>
  <c r="J13" i="2"/>
  <c r="C15" i="2"/>
  <c r="H7" i="2"/>
  <c r="J19" i="2"/>
  <c r="D15" i="2"/>
  <c r="C14" i="2"/>
  <c r="K11" i="2"/>
  <c r="F20" i="2"/>
  <c r="I6" i="2"/>
  <c r="I14" i="2"/>
  <c r="E10" i="2"/>
  <c r="D8" i="2"/>
  <c r="G7" i="2"/>
  <c r="C20" i="2"/>
  <c r="D10" i="2"/>
  <c r="J12" i="2"/>
  <c r="F6" i="2"/>
  <c r="H6" i="2"/>
  <c r="G6" i="2"/>
  <c r="K17" i="2"/>
  <c r="E14" i="2"/>
  <c r="E7" i="2"/>
  <c r="L14" i="2"/>
  <c r="D14" i="2"/>
  <c r="E13" i="2"/>
  <c r="F7" i="2"/>
  <c r="K16" i="2"/>
  <c r="H17" i="2"/>
  <c r="C8" i="2"/>
  <c r="H20" i="2"/>
  <c r="I20" i="2"/>
  <c r="D12" i="2"/>
  <c r="L15" i="2"/>
  <c r="J7" i="2"/>
  <c r="H16" i="2"/>
  <c r="D11" i="2"/>
  <c r="E20" i="2"/>
  <c r="K7" i="2"/>
  <c r="L8" i="2"/>
  <c r="D9" i="2"/>
  <c r="D16" i="2"/>
  <c r="D20" i="2"/>
  <c r="K13" i="2"/>
  <c r="G20" i="2"/>
  <c r="H19" i="2"/>
  <c r="D19" i="2"/>
  <c r="I11" i="2"/>
  <c r="G59" i="2"/>
  <c r="F42" i="2"/>
  <c r="U16" i="1"/>
  <c r="S16" i="1"/>
  <c r="V16" i="1"/>
  <c r="T16" i="1"/>
  <c r="W16" i="1"/>
  <c r="R17" i="1"/>
  <c r="AQ17" i="1" s="1"/>
  <c r="W12" i="1"/>
  <c r="V12" i="1"/>
  <c r="U12" i="1"/>
  <c r="S12" i="1"/>
  <c r="T12" i="1"/>
  <c r="R13" i="1"/>
  <c r="AQ13" i="1" s="1"/>
  <c r="AZ56" i="1"/>
  <c r="AY6" i="1"/>
  <c r="R22" i="1"/>
  <c r="AQ22" i="1" s="1"/>
  <c r="Q26" i="1"/>
  <c r="X5" i="1"/>
  <c r="X16" i="1" s="1"/>
  <c r="W8" i="1"/>
  <c r="W9" i="1"/>
  <c r="W7" i="1"/>
  <c r="Q30" i="1" l="1"/>
  <c r="AP30" i="1" s="1"/>
  <c r="AP31" i="1" s="1"/>
  <c r="AP32" i="1" s="1"/>
  <c r="AP33" i="1" s="1"/>
  <c r="AP26" i="1"/>
  <c r="AP27" i="1" s="1"/>
  <c r="AP28" i="1" s="1"/>
  <c r="AP29" i="1" s="1"/>
  <c r="BE11" i="7"/>
  <c r="BE12" i="7"/>
  <c r="BE36" i="7"/>
  <c r="BE38" i="7"/>
  <c r="BE42" i="7"/>
  <c r="AN42" i="7" s="1"/>
  <c r="BE45" i="7"/>
  <c r="BE46" i="7"/>
  <c r="AN46" i="7" s="1"/>
  <c r="BE34" i="7"/>
  <c r="BE32" i="7"/>
  <c r="BE43" i="7"/>
  <c r="AL43" i="7" s="1"/>
  <c r="BE31" i="7"/>
  <c r="BE30" i="7"/>
  <c r="BE35" i="7"/>
  <c r="BE37" i="7"/>
  <c r="BE44" i="7"/>
  <c r="AL44" i="7" s="1"/>
  <c r="BE47" i="7"/>
  <c r="BE49" i="7"/>
  <c r="BE39" i="7"/>
  <c r="AL39" i="7" s="1"/>
  <c r="BE50" i="7"/>
  <c r="AM50" i="7" s="1"/>
  <c r="BE48" i="7"/>
  <c r="BE33" i="7"/>
  <c r="BE41" i="7"/>
  <c r="BE29" i="7"/>
  <c r="BE40" i="7"/>
  <c r="AJ5" i="7"/>
  <c r="AI5" i="7"/>
  <c r="AH5" i="7"/>
  <c r="AK5" i="7"/>
  <c r="AL5" i="7"/>
  <c r="AN5" i="7"/>
  <c r="AM5" i="7"/>
  <c r="AN38" i="7"/>
  <c r="AH47" i="7"/>
  <c r="C20" i="7"/>
  <c r="H59" i="2"/>
  <c r="G42" i="2"/>
  <c r="M6" i="2"/>
  <c r="M8" i="2" s="1"/>
  <c r="G5" i="2"/>
  <c r="H175" i="2"/>
  <c r="Y5" i="1"/>
  <c r="Y22" i="1" s="1"/>
  <c r="X9" i="1"/>
  <c r="X7" i="1"/>
  <c r="X8" i="1"/>
  <c r="X11" i="1"/>
  <c r="X10" i="1"/>
  <c r="W22" i="1"/>
  <c r="V22" i="1"/>
  <c r="U22" i="1"/>
  <c r="T22" i="1"/>
  <c r="S22" i="1"/>
  <c r="R23" i="1"/>
  <c r="AQ23" i="1" s="1"/>
  <c r="X22" i="1"/>
  <c r="R14" i="1"/>
  <c r="AQ14" i="1" s="1"/>
  <c r="X13" i="1"/>
  <c r="V13" i="1"/>
  <c r="W13" i="1"/>
  <c r="S13" i="1"/>
  <c r="U13" i="1"/>
  <c r="T13" i="1"/>
  <c r="X12" i="1"/>
  <c r="R30" i="1"/>
  <c r="AQ30" i="1" s="1"/>
  <c r="R26" i="1"/>
  <c r="AQ26" i="1" s="1"/>
  <c r="Q34" i="1"/>
  <c r="BA56" i="1"/>
  <c r="AZ6" i="1"/>
  <c r="V17" i="1"/>
  <c r="U17" i="1"/>
  <c r="T17" i="1"/>
  <c r="S17" i="1"/>
  <c r="R18" i="1"/>
  <c r="AQ18" i="1" s="1"/>
  <c r="W17" i="1"/>
  <c r="X17" i="1"/>
  <c r="Q38" i="1" l="1"/>
  <c r="AP38" i="1" s="1"/>
  <c r="AP39" i="1" s="1"/>
  <c r="AP40" i="1" s="1"/>
  <c r="AP41" i="1" s="1"/>
  <c r="AP34" i="1"/>
  <c r="AP35" i="1" s="1"/>
  <c r="AP36" i="1" s="1"/>
  <c r="AP37" i="1" s="1"/>
  <c r="AL42" i="7"/>
  <c r="AK50" i="7"/>
  <c r="AN43" i="7"/>
  <c r="AN29" i="7"/>
  <c r="AN31" i="7"/>
  <c r="AN41" i="7"/>
  <c r="AM43" i="7"/>
  <c r="AN33" i="7"/>
  <c r="AN32" i="7"/>
  <c r="AN48" i="7"/>
  <c r="AN34" i="7"/>
  <c r="AN30" i="7"/>
  <c r="AN50" i="7"/>
  <c r="AK39" i="7"/>
  <c r="AL45" i="7"/>
  <c r="AM49" i="7"/>
  <c r="AN40" i="7"/>
  <c r="AM46" i="7"/>
  <c r="AN47" i="7"/>
  <c r="AN36" i="7"/>
  <c r="AN37" i="7"/>
  <c r="AN12" i="7"/>
  <c r="AN44" i="7"/>
  <c r="AM47" i="7"/>
  <c r="AM44" i="7"/>
  <c r="AK47" i="7"/>
  <c r="AL47" i="7"/>
  <c r="AN35" i="7"/>
  <c r="AN11" i="7"/>
  <c r="AM48" i="7"/>
  <c r="AK48" i="7"/>
  <c r="AH48" i="7"/>
  <c r="AH49" i="7" s="1"/>
  <c r="AH50" i="7" s="1"/>
  <c r="AL48" i="7"/>
  <c r="AN39" i="7"/>
  <c r="AL41" i="7"/>
  <c r="AL46" i="7" s="1"/>
  <c r="AL40" i="7"/>
  <c r="AM40" i="7"/>
  <c r="AK40" i="7"/>
  <c r="AL49" i="7"/>
  <c r="AL50" i="7" s="1"/>
  <c r="AN49" i="7"/>
  <c r="AK49" i="7"/>
  <c r="AN45" i="7"/>
  <c r="AM45" i="7"/>
  <c r="AM6" i="7"/>
  <c r="AL6" i="7"/>
  <c r="AK6" i="7"/>
  <c r="AH6" i="7"/>
  <c r="AH7" i="7" s="1"/>
  <c r="AH8" i="7" s="1"/>
  <c r="AI6" i="7"/>
  <c r="AJ6" i="7"/>
  <c r="C21" i="7"/>
  <c r="I175" i="2"/>
  <c r="H5" i="2"/>
  <c r="I59" i="2"/>
  <c r="H42" i="2"/>
  <c r="W18" i="1"/>
  <c r="U18" i="1"/>
  <c r="T18" i="1"/>
  <c r="S18" i="1"/>
  <c r="R19" i="1"/>
  <c r="AQ19" i="1" s="1"/>
  <c r="X18" i="1"/>
  <c r="V18" i="1"/>
  <c r="Y18" i="1"/>
  <c r="R38" i="1"/>
  <c r="AQ38" i="1" s="1"/>
  <c r="Z5" i="1"/>
  <c r="Z18" i="1" s="1"/>
  <c r="Y9" i="1"/>
  <c r="Y8" i="1"/>
  <c r="Y7" i="1"/>
  <c r="Y11" i="1"/>
  <c r="Y10" i="1"/>
  <c r="Y16" i="1"/>
  <c r="Y12" i="1"/>
  <c r="W23" i="1"/>
  <c r="V23" i="1"/>
  <c r="U23" i="1"/>
  <c r="T23" i="1"/>
  <c r="S23" i="1"/>
  <c r="Y23" i="1"/>
  <c r="X23" i="1"/>
  <c r="R24" i="1"/>
  <c r="AQ24" i="1" s="1"/>
  <c r="S30" i="1"/>
  <c r="Y30" i="1"/>
  <c r="X30" i="1"/>
  <c r="W30" i="1"/>
  <c r="V30" i="1"/>
  <c r="U30" i="1"/>
  <c r="T30" i="1"/>
  <c r="R31" i="1"/>
  <c r="AQ31" i="1" s="1"/>
  <c r="Y13" i="1"/>
  <c r="BB56" i="1"/>
  <c r="BA6" i="1"/>
  <c r="Y17" i="1"/>
  <c r="Q42" i="1"/>
  <c r="AP42" i="1" s="1"/>
  <c r="R34" i="1"/>
  <c r="AQ34" i="1" s="1"/>
  <c r="U26" i="1"/>
  <c r="T26" i="1"/>
  <c r="X26" i="1"/>
  <c r="W26" i="1"/>
  <c r="V26" i="1"/>
  <c r="S26" i="1"/>
  <c r="Y26" i="1"/>
  <c r="R27" i="1"/>
  <c r="AQ27" i="1" s="1"/>
  <c r="S14" i="1"/>
  <c r="Y14" i="1"/>
  <c r="W14" i="1"/>
  <c r="X14" i="1"/>
  <c r="T14" i="1"/>
  <c r="U14" i="1"/>
  <c r="V14" i="1"/>
  <c r="R15" i="1"/>
  <c r="AQ15" i="1" s="1"/>
  <c r="Z26" i="1" l="1"/>
  <c r="Z30" i="1"/>
  <c r="AM7" i="7"/>
  <c r="AM8" i="7" s="1"/>
  <c r="AI7" i="7"/>
  <c r="AI8" i="7" s="1"/>
  <c r="AK7" i="7"/>
  <c r="AL7" i="7"/>
  <c r="AH9" i="7"/>
  <c r="AH10" i="7" s="1"/>
  <c r="AM9" i="7"/>
  <c r="AM10" i="7" s="1"/>
  <c r="AJ7" i="7"/>
  <c r="AK46" i="7"/>
  <c r="AK42" i="7"/>
  <c r="AK43" i="7" s="1"/>
  <c r="AK44" i="7" s="1"/>
  <c r="AK45" i="7" s="1"/>
  <c r="C22" i="7"/>
  <c r="C23" i="7" s="1"/>
  <c r="J59" i="2"/>
  <c r="I42" i="2"/>
  <c r="J175" i="2"/>
  <c r="I5" i="2"/>
  <c r="BC56" i="1"/>
  <c r="BB6" i="1"/>
  <c r="Y24" i="1"/>
  <c r="X24" i="1"/>
  <c r="V24" i="1"/>
  <c r="U24" i="1"/>
  <c r="T24" i="1"/>
  <c r="S24" i="1"/>
  <c r="Z24" i="1"/>
  <c r="W24" i="1"/>
  <c r="R25" i="1"/>
  <c r="AQ25" i="1" s="1"/>
  <c r="T15" i="1"/>
  <c r="Z15" i="1"/>
  <c r="Y15" i="1"/>
  <c r="X15" i="1"/>
  <c r="U15" i="1"/>
  <c r="S15" i="1"/>
  <c r="W15" i="1"/>
  <c r="V15" i="1"/>
  <c r="S31" i="1"/>
  <c r="Z31" i="1"/>
  <c r="Y31" i="1"/>
  <c r="X31" i="1"/>
  <c r="W31" i="1"/>
  <c r="V31" i="1"/>
  <c r="U31" i="1"/>
  <c r="T31" i="1"/>
  <c r="R32" i="1"/>
  <c r="AQ32" i="1" s="1"/>
  <c r="W19" i="1"/>
  <c r="U19" i="1"/>
  <c r="T19" i="1"/>
  <c r="S19" i="1"/>
  <c r="R20" i="1"/>
  <c r="AQ20" i="1" s="1"/>
  <c r="X19" i="1"/>
  <c r="V19" i="1"/>
  <c r="Y19" i="1"/>
  <c r="Z19" i="1"/>
  <c r="Z8" i="1"/>
  <c r="Z9" i="1"/>
  <c r="Z7" i="1"/>
  <c r="Z10" i="1"/>
  <c r="Z11" i="1"/>
  <c r="Z12" i="1"/>
  <c r="Z16" i="1"/>
  <c r="Z13" i="1"/>
  <c r="Z22" i="1"/>
  <c r="Z17" i="1"/>
  <c r="Z14" i="1"/>
  <c r="U34" i="1"/>
  <c r="T34" i="1"/>
  <c r="Z34" i="1"/>
  <c r="Y34" i="1"/>
  <c r="X34" i="1"/>
  <c r="W34" i="1"/>
  <c r="V34" i="1"/>
  <c r="S34" i="1"/>
  <c r="R35" i="1"/>
  <c r="AQ35" i="1" s="1"/>
  <c r="U27" i="1"/>
  <c r="T27" i="1"/>
  <c r="Z27" i="1"/>
  <c r="Y27" i="1"/>
  <c r="X27" i="1"/>
  <c r="W27" i="1"/>
  <c r="V27" i="1"/>
  <c r="S27" i="1"/>
  <c r="R28" i="1"/>
  <c r="AQ28" i="1" s="1"/>
  <c r="Z23" i="1"/>
  <c r="X38" i="1"/>
  <c r="W38" i="1"/>
  <c r="T38" i="1"/>
  <c r="U38" i="1"/>
  <c r="S38" i="1"/>
  <c r="R39" i="1"/>
  <c r="AQ39" i="1" s="1"/>
  <c r="Z38" i="1"/>
  <c r="Y38" i="1"/>
  <c r="V38" i="1"/>
  <c r="AI9" i="7" l="1"/>
  <c r="AL8" i="7"/>
  <c r="AK8" i="7"/>
  <c r="AK9" i="7" s="1"/>
  <c r="AH11" i="7"/>
  <c r="AH12" i="7" s="1"/>
  <c r="AH13" i="7" s="1"/>
  <c r="AH14" i="7" s="1"/>
  <c r="AM11" i="7"/>
  <c r="AM12" i="7" s="1"/>
  <c r="AJ8" i="7"/>
  <c r="AI10" i="7"/>
  <c r="AI11" i="7" s="1"/>
  <c r="C24" i="7"/>
  <c r="C25" i="7" s="1"/>
  <c r="C26" i="7" s="1"/>
  <c r="K175" i="2"/>
  <c r="J5" i="2"/>
  <c r="J42" i="2"/>
  <c r="K59" i="2"/>
  <c r="T20" i="1"/>
  <c r="X20" i="1"/>
  <c r="W20" i="1"/>
  <c r="V20" i="1"/>
  <c r="U20" i="1"/>
  <c r="S20" i="1"/>
  <c r="Y20" i="1"/>
  <c r="Z20" i="1"/>
  <c r="R21" i="1"/>
  <c r="AQ21" i="1" s="1"/>
  <c r="U32" i="1"/>
  <c r="T32" i="1"/>
  <c r="W32" i="1"/>
  <c r="V32" i="1"/>
  <c r="S32" i="1"/>
  <c r="Z32" i="1"/>
  <c r="Y32" i="1"/>
  <c r="X32" i="1"/>
  <c r="R33" i="1"/>
  <c r="AQ33" i="1" s="1"/>
  <c r="U35" i="1"/>
  <c r="T35" i="1"/>
  <c r="Y35" i="1"/>
  <c r="W35" i="1"/>
  <c r="V35" i="1"/>
  <c r="S35" i="1"/>
  <c r="Z35" i="1"/>
  <c r="X35" i="1"/>
  <c r="R36" i="1"/>
  <c r="AQ36" i="1" s="1"/>
  <c r="W25" i="1"/>
  <c r="V25" i="1"/>
  <c r="X25" i="1"/>
  <c r="U25" i="1"/>
  <c r="T25" i="1"/>
  <c r="S25" i="1"/>
  <c r="Z25" i="1"/>
  <c r="Y25" i="1"/>
  <c r="BC6" i="1"/>
  <c r="AS56" i="1" s="1"/>
  <c r="BD56" i="1"/>
  <c r="Y39" i="1"/>
  <c r="W39" i="1"/>
  <c r="U39" i="1"/>
  <c r="Z39" i="1"/>
  <c r="X39" i="1"/>
  <c r="V39" i="1"/>
  <c r="R40" i="1"/>
  <c r="AQ40" i="1" s="1"/>
  <c r="T39" i="1"/>
  <c r="S39" i="1"/>
  <c r="T28" i="1"/>
  <c r="S28" i="1"/>
  <c r="Z28" i="1"/>
  <c r="Y28" i="1"/>
  <c r="X28" i="1"/>
  <c r="W28" i="1"/>
  <c r="V28" i="1"/>
  <c r="U28" i="1"/>
  <c r="R29" i="1"/>
  <c r="AQ29" i="1" s="1"/>
  <c r="AL9" i="7" l="1"/>
  <c r="AL10" i="7" s="1"/>
  <c r="AL11" i="7" s="1"/>
  <c r="AL12" i="7" s="1"/>
  <c r="AK10" i="7"/>
  <c r="AK11" i="7" s="1"/>
  <c r="AL13" i="7"/>
  <c r="AL14" i="7" s="1"/>
  <c r="AJ9" i="7"/>
  <c r="AJ10" i="7" s="1"/>
  <c r="AM13" i="7"/>
  <c r="AN23" i="7" s="1"/>
  <c r="AI12" i="7"/>
  <c r="AH15" i="7"/>
  <c r="AH16" i="7" s="1"/>
  <c r="AI38" i="7"/>
  <c r="AI39" i="7" s="1"/>
  <c r="AI40" i="7" s="1"/>
  <c r="AI41" i="7" s="1"/>
  <c r="AI42" i="7" s="1"/>
  <c r="AI43" i="7" s="1"/>
  <c r="AI44" i="7" s="1"/>
  <c r="AI45" i="7" s="1"/>
  <c r="AI46" i="7" s="1"/>
  <c r="AI47" i="7" s="1"/>
  <c r="AI48" i="7" s="1"/>
  <c r="AI49" i="7" s="1"/>
  <c r="AI50" i="7" s="1"/>
  <c r="C27" i="7"/>
  <c r="C28" i="7" s="1"/>
  <c r="C29" i="7" s="1"/>
  <c r="C30" i="7"/>
  <c r="K42" i="2"/>
  <c r="L59" i="2"/>
  <c r="L42" i="2" s="1"/>
  <c r="C60" i="2"/>
  <c r="L175" i="2"/>
  <c r="L5" i="2" s="1"/>
  <c r="K5" i="2"/>
  <c r="M175" i="2"/>
  <c r="U33" i="1"/>
  <c r="T33" i="1"/>
  <c r="Z33" i="1"/>
  <c r="Y33" i="1"/>
  <c r="X33" i="1"/>
  <c r="W33" i="1"/>
  <c r="V33" i="1"/>
  <c r="S33" i="1"/>
  <c r="T29" i="1"/>
  <c r="S29" i="1"/>
  <c r="Z29" i="1"/>
  <c r="Y29" i="1"/>
  <c r="X29" i="1"/>
  <c r="W29" i="1"/>
  <c r="V29" i="1"/>
  <c r="U29" i="1"/>
  <c r="S40" i="1"/>
  <c r="Y40" i="1"/>
  <c r="W40" i="1"/>
  <c r="U40" i="1"/>
  <c r="Z40" i="1"/>
  <c r="X40" i="1"/>
  <c r="V40" i="1"/>
  <c r="T40" i="1"/>
  <c r="R41" i="1"/>
  <c r="AQ41" i="1" s="1"/>
  <c r="V21" i="1"/>
  <c r="U21" i="1"/>
  <c r="T21" i="1"/>
  <c r="S21" i="1"/>
  <c r="Z21" i="1"/>
  <c r="Y21" i="1"/>
  <c r="X21" i="1"/>
  <c r="W21" i="1"/>
  <c r="T36" i="1"/>
  <c r="S36" i="1"/>
  <c r="X36" i="1"/>
  <c r="Z36" i="1"/>
  <c r="Y36" i="1"/>
  <c r="W36" i="1"/>
  <c r="V36" i="1"/>
  <c r="U36" i="1"/>
  <c r="R37" i="1"/>
  <c r="AQ37" i="1" s="1"/>
  <c r="AK12" i="7" l="1"/>
  <c r="AK13" i="7" s="1"/>
  <c r="AK14" i="7" s="1"/>
  <c r="AJ11" i="7"/>
  <c r="AM14" i="7"/>
  <c r="AJ12" i="7"/>
  <c r="AJ13" i="7" s="1"/>
  <c r="AI13" i="7"/>
  <c r="AH17" i="7"/>
  <c r="AH18" i="7" s="1"/>
  <c r="AH19" i="7" s="1"/>
  <c r="AH20" i="7" s="1"/>
  <c r="AH21" i="7" s="1"/>
  <c r="C31" i="7"/>
  <c r="B175" i="2"/>
  <c r="D60" i="2"/>
  <c r="C43" i="2"/>
  <c r="S37" i="1"/>
  <c r="Y37" i="1"/>
  <c r="W37" i="1"/>
  <c r="U37" i="1"/>
  <c r="T37" i="1"/>
  <c r="Z37" i="1"/>
  <c r="X37" i="1"/>
  <c r="V37" i="1"/>
  <c r="X41" i="1"/>
  <c r="V41" i="1"/>
  <c r="U41" i="1"/>
  <c r="T41" i="1"/>
  <c r="R42" i="1"/>
  <c r="AQ42" i="1" s="1"/>
  <c r="Z41" i="1"/>
  <c r="S41" i="1"/>
  <c r="Y41" i="1"/>
  <c r="W41" i="1"/>
  <c r="AL15" i="7" l="1"/>
  <c r="AK15" i="7"/>
  <c r="AK16" i="7" s="1"/>
  <c r="AJ14" i="7"/>
  <c r="AM15" i="7"/>
  <c r="AI14" i="7"/>
  <c r="AH22" i="7"/>
  <c r="AH23" i="7" s="1"/>
  <c r="AH24" i="7" s="1"/>
  <c r="AH25" i="7" s="1"/>
  <c r="AH26" i="7" s="1"/>
  <c r="AH27" i="7" s="1"/>
  <c r="AH28" i="7" s="1"/>
  <c r="AH29" i="7" s="1"/>
  <c r="AH30" i="7" s="1"/>
  <c r="AH31" i="7" s="1"/>
  <c r="AH32" i="7" s="1"/>
  <c r="AH33" i="7" s="1"/>
  <c r="AH34" i="7" s="1"/>
  <c r="AH35" i="7" s="1"/>
  <c r="AH36" i="7" s="1"/>
  <c r="AH37" i="7" s="1"/>
  <c r="AH38" i="7" s="1"/>
  <c r="AH39" i="7" s="1"/>
  <c r="AH40" i="7" s="1"/>
  <c r="AH41" i="7" s="1"/>
  <c r="AH42" i="7" s="1"/>
  <c r="AH43" i="7" s="1"/>
  <c r="AH44" i="7" s="1"/>
  <c r="AH45" i="7" s="1"/>
  <c r="AH46" i="7" s="1"/>
  <c r="C32" i="7"/>
  <c r="C33" i="7"/>
  <c r="E60" i="2"/>
  <c r="D43" i="2"/>
  <c r="Z42" i="1"/>
  <c r="Y42" i="1"/>
  <c r="X42" i="1"/>
  <c r="V42" i="1"/>
  <c r="T42" i="1"/>
  <c r="S42" i="1"/>
  <c r="AG6" i="1" s="1"/>
  <c r="W42" i="1"/>
  <c r="U42" i="1"/>
  <c r="AL16" i="7" l="1"/>
  <c r="AK17" i="7"/>
  <c r="AK18" i="7" s="1"/>
  <c r="AM16" i="7"/>
  <c r="AM17" i="7" s="1"/>
  <c r="AJ15" i="7"/>
  <c r="AJ16" i="7" s="1"/>
  <c r="AI15" i="7"/>
  <c r="AI16" i="7" s="1"/>
  <c r="AI17" i="7" s="1"/>
  <c r="C34" i="7"/>
  <c r="C35" i="7" s="1"/>
  <c r="E43" i="2"/>
  <c r="F60" i="2"/>
  <c r="AJ6" i="1"/>
  <c r="AJ21" i="1" s="1"/>
  <c r="V4" i="1"/>
  <c r="AI6" i="1"/>
  <c r="AI21" i="1" s="1"/>
  <c r="U4" i="1"/>
  <c r="S4" i="1"/>
  <c r="AM6" i="1"/>
  <c r="AM21" i="1" s="1"/>
  <c r="Y4" i="1"/>
  <c r="AK6" i="1"/>
  <c r="AK21" i="1" s="1"/>
  <c r="W4" i="1"/>
  <c r="AH6" i="1"/>
  <c r="AH21" i="1" s="1"/>
  <c r="T4" i="1"/>
  <c r="AL6" i="1"/>
  <c r="AL21" i="1" s="1"/>
  <c r="X4" i="1"/>
  <c r="AN6" i="1"/>
  <c r="AN21" i="1" s="1"/>
  <c r="Z4" i="1"/>
  <c r="AN38" i="1" l="1"/>
  <c r="AN7" i="1"/>
  <c r="AN30" i="1" s="1"/>
  <c r="AN14" i="1"/>
  <c r="AI38" i="1"/>
  <c r="AI14" i="1"/>
  <c r="AI7" i="1"/>
  <c r="AI30" i="1" s="1"/>
  <c r="AL38" i="1"/>
  <c r="AL14" i="1"/>
  <c r="AL7" i="1"/>
  <c r="AL30" i="1" s="1"/>
  <c r="AM38" i="1"/>
  <c r="AM7" i="1"/>
  <c r="AM30" i="1" s="1"/>
  <c r="AM14" i="1"/>
  <c r="AH38" i="1"/>
  <c r="AH14" i="1"/>
  <c r="AH7" i="1"/>
  <c r="AH30" i="1" s="1"/>
  <c r="AJ38" i="1"/>
  <c r="AJ14" i="1"/>
  <c r="AJ7" i="1"/>
  <c r="AJ30" i="1" s="1"/>
  <c r="AK38" i="1"/>
  <c r="AK14" i="1"/>
  <c r="AK7" i="1"/>
  <c r="AK30" i="1" s="1"/>
  <c r="AG7" i="1"/>
  <c r="AG30" i="1" s="1"/>
  <c r="AG21" i="1"/>
  <c r="AG38" i="1"/>
  <c r="AG14" i="1"/>
  <c r="AK19" i="7"/>
  <c r="AK20" i="7" s="1"/>
  <c r="AK21" i="7" s="1"/>
  <c r="AK22" i="7" s="1"/>
  <c r="AL17" i="7"/>
  <c r="AK41" i="7"/>
  <c r="AJ17" i="7"/>
  <c r="AJ18" i="7" s="1"/>
  <c r="AM18" i="7"/>
  <c r="AI18" i="7"/>
  <c r="G60" i="2"/>
  <c r="F43" i="2"/>
  <c r="AL22" i="1" l="1"/>
  <c r="AM22" i="1"/>
  <c r="AJ22" i="1"/>
  <c r="AG22" i="1"/>
  <c r="AI22" i="1"/>
  <c r="AN22" i="1"/>
  <c r="AK22" i="1"/>
  <c r="AH22" i="1"/>
  <c r="AJ8" i="1"/>
  <c r="AJ31" i="1" s="1"/>
  <c r="AJ15" i="1"/>
  <c r="AI8" i="1"/>
  <c r="AI31" i="1" s="1"/>
  <c r="AI15" i="1"/>
  <c r="AH8" i="1"/>
  <c r="AH31" i="1" s="1"/>
  <c r="AH15" i="1"/>
  <c r="AG15" i="1"/>
  <c r="AG8" i="1"/>
  <c r="AG31" i="1" s="1"/>
  <c r="AK15" i="1"/>
  <c r="AK8" i="1"/>
  <c r="AK31" i="1" s="1"/>
  <c r="AN15" i="1"/>
  <c r="AN8" i="1"/>
  <c r="AN31" i="1" s="1"/>
  <c r="AL15" i="1"/>
  <c r="AL8" i="1"/>
  <c r="AL31" i="1" s="1"/>
  <c r="AM8" i="1"/>
  <c r="AM31" i="1" s="1"/>
  <c r="AM15" i="1"/>
  <c r="AH39" i="1"/>
  <c r="AM39" i="1"/>
  <c r="AJ39" i="1"/>
  <c r="AI39" i="1"/>
  <c r="AK39" i="1"/>
  <c r="AL39" i="1"/>
  <c r="AN39" i="1"/>
  <c r="AG39" i="1"/>
  <c r="AL18" i="7"/>
  <c r="AL19" i="7" s="1"/>
  <c r="AK23" i="7"/>
  <c r="AK24" i="7" s="1"/>
  <c r="AK25" i="7" s="1"/>
  <c r="AK26" i="7" s="1"/>
  <c r="AK27" i="7" s="1"/>
  <c r="AJ19" i="7"/>
  <c r="AJ20" i="7" s="1"/>
  <c r="AM19" i="7"/>
  <c r="AM20" i="7" s="1"/>
  <c r="AM21" i="7" s="1"/>
  <c r="AI19" i="7"/>
  <c r="H60" i="2"/>
  <c r="G43" i="2"/>
  <c r="AG23" i="1" l="1"/>
  <c r="AH23" i="1"/>
  <c r="AM23" i="1"/>
  <c r="AL23" i="1"/>
  <c r="AK23" i="1"/>
  <c r="AI23" i="1"/>
  <c r="AJ23" i="1"/>
  <c r="AN23" i="1"/>
  <c r="AI16" i="1"/>
  <c r="AI9" i="1"/>
  <c r="AI32" i="1" s="1"/>
  <c r="AL9" i="1"/>
  <c r="AL32" i="1" s="1"/>
  <c r="AL16" i="1"/>
  <c r="AK9" i="1"/>
  <c r="AK32" i="1" s="1"/>
  <c r="AK16" i="1"/>
  <c r="AM9" i="1"/>
  <c r="AM32" i="1" s="1"/>
  <c r="AM16" i="1"/>
  <c r="AN9" i="1"/>
  <c r="AN32" i="1" s="1"/>
  <c r="AN16" i="1"/>
  <c r="AG9" i="1"/>
  <c r="AG32" i="1" s="1"/>
  <c r="AG16" i="1"/>
  <c r="AH9" i="1"/>
  <c r="AH32" i="1" s="1"/>
  <c r="AH16" i="1"/>
  <c r="AJ9" i="1"/>
  <c r="AJ32" i="1" s="1"/>
  <c r="AJ16" i="1"/>
  <c r="AN40" i="1"/>
  <c r="AK40" i="1"/>
  <c r="AJ40" i="1"/>
  <c r="AL40" i="1"/>
  <c r="AH40" i="1"/>
  <c r="AI40" i="1"/>
  <c r="AG40" i="1"/>
  <c r="AM40" i="1"/>
  <c r="AL20" i="7"/>
  <c r="AL21" i="7" s="1"/>
  <c r="AJ21" i="7"/>
  <c r="AJ22" i="7" s="1"/>
  <c r="AJ23" i="7" s="1"/>
  <c r="AJ24" i="7" s="1"/>
  <c r="AJ25" i="7" s="1"/>
  <c r="AK28" i="7"/>
  <c r="AK29" i="7" s="1"/>
  <c r="AK30" i="7" s="1"/>
  <c r="AK31" i="7" s="1"/>
  <c r="AK32" i="7" s="1"/>
  <c r="AK33" i="7" s="1"/>
  <c r="AK34" i="7" s="1"/>
  <c r="AK35" i="7" s="1"/>
  <c r="AK36" i="7" s="1"/>
  <c r="AI20" i="7"/>
  <c r="AI21" i="7" s="1"/>
  <c r="AM22" i="7"/>
  <c r="AM23" i="7" s="1"/>
  <c r="AM24" i="7" s="1"/>
  <c r="AM25" i="7" s="1"/>
  <c r="I60" i="2"/>
  <c r="H43" i="2"/>
  <c r="AK24" i="1" l="1"/>
  <c r="AL24" i="1"/>
  <c r="AI24" i="1"/>
  <c r="AM24" i="1"/>
  <c r="AJ24" i="1"/>
  <c r="AH24" i="1"/>
  <c r="AG24" i="1"/>
  <c r="AN24" i="1"/>
  <c r="AM10" i="1"/>
  <c r="AM33" i="1" s="1"/>
  <c r="AM17" i="1"/>
  <c r="AH10" i="1"/>
  <c r="AH33" i="1" s="1"/>
  <c r="AH17" i="1"/>
  <c r="AL10" i="1"/>
  <c r="AL33" i="1" s="1"/>
  <c r="AL17" i="1"/>
  <c r="AG10" i="1"/>
  <c r="AG33" i="1" s="1"/>
  <c r="AG17" i="1"/>
  <c r="AI10" i="1"/>
  <c r="AI33" i="1" s="1"/>
  <c r="AI17" i="1"/>
  <c r="AK10" i="1"/>
  <c r="AK33" i="1" s="1"/>
  <c r="AK17" i="1"/>
  <c r="AJ10" i="1"/>
  <c r="AJ33" i="1" s="1"/>
  <c r="AJ17" i="1"/>
  <c r="AN10" i="1"/>
  <c r="AN33" i="1" s="1"/>
  <c r="AN17" i="1"/>
  <c r="AG41" i="1"/>
  <c r="AN41" i="1"/>
  <c r="AI41" i="1"/>
  <c r="AM41" i="1"/>
  <c r="AH41" i="1"/>
  <c r="AJ41" i="1"/>
  <c r="AL41" i="1"/>
  <c r="AK41" i="1"/>
  <c r="AK37" i="7"/>
  <c r="AK38" i="7" s="1"/>
  <c r="AL22" i="7"/>
  <c r="AJ26" i="7"/>
  <c r="AJ27" i="7" s="1"/>
  <c r="AJ28" i="7" s="1"/>
  <c r="AI22" i="7"/>
  <c r="AI23" i="7" s="1"/>
  <c r="AI24" i="7" s="1"/>
  <c r="AM26" i="7"/>
  <c r="AM27" i="7" s="1"/>
  <c r="AM28" i="7" s="1"/>
  <c r="AM29" i="7" s="1"/>
  <c r="AM30" i="7" s="1"/>
  <c r="AM31" i="7" s="1"/>
  <c r="AM32" i="7" s="1"/>
  <c r="AM33" i="7" s="1"/>
  <c r="AM34" i="7" s="1"/>
  <c r="AM35" i="7" s="1"/>
  <c r="AM36" i="7" s="1"/>
  <c r="AM37" i="7" s="1"/>
  <c r="AM38" i="7" s="1"/>
  <c r="AM39" i="7" s="1"/>
  <c r="J60" i="2"/>
  <c r="I43" i="2"/>
  <c r="AH25" i="1" l="1"/>
  <c r="AN25" i="1"/>
  <c r="AI25" i="1"/>
  <c r="AN11" i="1"/>
  <c r="AN34" i="1" s="1"/>
  <c r="AN18" i="1"/>
  <c r="AK11" i="1"/>
  <c r="AK34" i="1" s="1"/>
  <c r="AK18" i="1"/>
  <c r="AH11" i="1"/>
  <c r="AH34" i="1" s="1"/>
  <c r="AH18" i="1"/>
  <c r="AG11" i="1"/>
  <c r="AG34" i="1" s="1"/>
  <c r="AG18" i="1"/>
  <c r="AL11" i="1"/>
  <c r="AL34" i="1" s="1"/>
  <c r="AL18" i="1"/>
  <c r="AJ11" i="1"/>
  <c r="AJ34" i="1" s="1"/>
  <c r="AJ18" i="1"/>
  <c r="AI11" i="1"/>
  <c r="AI34" i="1" s="1"/>
  <c r="AI18" i="1"/>
  <c r="AM11" i="1"/>
  <c r="AM34" i="1" s="1"/>
  <c r="AM42" i="1"/>
  <c r="AN42" i="1"/>
  <c r="AL42" i="1"/>
  <c r="AK42" i="1"/>
  <c r="AJ42" i="1"/>
  <c r="AG42" i="1"/>
  <c r="AI42" i="1"/>
  <c r="AH42" i="1"/>
  <c r="AM42" i="7"/>
  <c r="AM41" i="7"/>
  <c r="AI25" i="7"/>
  <c r="AI26" i="7" s="1"/>
  <c r="AL23" i="7"/>
  <c r="AL24" i="7" s="1"/>
  <c r="AJ29" i="7"/>
  <c r="AJ30" i="7" s="1"/>
  <c r="AJ31" i="7" s="1"/>
  <c r="AJ32" i="7" s="1"/>
  <c r="AJ33" i="7" s="1"/>
  <c r="K60" i="2"/>
  <c r="J43" i="2"/>
  <c r="AI26" i="1" l="1"/>
  <c r="AI19" i="1"/>
  <c r="AK19" i="1"/>
  <c r="AG19" i="1"/>
  <c r="AM19" i="1"/>
  <c r="AJ19" i="1"/>
  <c r="AL19" i="1"/>
  <c r="AN19" i="1"/>
  <c r="AK43" i="1"/>
  <c r="AM43" i="1"/>
  <c r="AH43" i="1"/>
  <c r="AL43" i="1"/>
  <c r="AJ43" i="1"/>
  <c r="AI43" i="1"/>
  <c r="AG43" i="1"/>
  <c r="AN43" i="1"/>
  <c r="AL25" i="7"/>
  <c r="AL26" i="7" s="1"/>
  <c r="AI27" i="7"/>
  <c r="AJ34" i="7"/>
  <c r="AJ35" i="7" s="1"/>
  <c r="AJ36" i="7" s="1"/>
  <c r="AJ37" i="7" s="1"/>
  <c r="AJ38" i="7" s="1"/>
  <c r="AJ39" i="7" s="1"/>
  <c r="AJ40" i="7" s="1"/>
  <c r="K43" i="2"/>
  <c r="L60" i="2"/>
  <c r="L43" i="2" s="1"/>
  <c r="C61" i="2"/>
  <c r="AI28" i="7" l="1"/>
  <c r="AI29" i="7" s="1"/>
  <c r="AL27" i="7"/>
  <c r="AL28" i="7" s="1"/>
  <c r="AL29" i="7" s="1"/>
  <c r="AL30" i="7" s="1"/>
  <c r="AL31" i="7" s="1"/>
  <c r="AL32" i="7" s="1"/>
  <c r="AL33" i="7" s="1"/>
  <c r="AL34" i="7" s="1"/>
  <c r="AL35" i="7" s="1"/>
  <c r="AL36" i="7" s="1"/>
  <c r="AL37" i="7" s="1"/>
  <c r="AL38" i="7" s="1"/>
  <c r="AJ41" i="7"/>
  <c r="AJ42" i="7" s="1"/>
  <c r="AJ43" i="7" s="1"/>
  <c r="AJ44" i="7" s="1"/>
  <c r="AJ45" i="7" s="1"/>
  <c r="AJ46" i="7" s="1"/>
  <c r="AJ47" i="7" s="1"/>
  <c r="AJ48" i="7" s="1"/>
  <c r="AJ49" i="7" s="1"/>
  <c r="AJ50" i="7" s="1"/>
  <c r="D61" i="2"/>
  <c r="C44" i="2"/>
  <c r="AI30" i="7" l="1"/>
  <c r="AI31" i="7"/>
  <c r="AI32" i="7" s="1"/>
  <c r="AI33" i="7" s="1"/>
  <c r="AI34" i="7" s="1"/>
  <c r="AI35" i="7" s="1"/>
  <c r="AI36" i="7" s="1"/>
  <c r="AI37" i="7" s="1"/>
  <c r="D44" i="2"/>
  <c r="E61" i="2"/>
  <c r="F61" i="2" l="1"/>
  <c r="E44" i="2"/>
  <c r="G61" i="2" l="1"/>
  <c r="F44" i="2"/>
  <c r="H61" i="2" l="1"/>
  <c r="G44" i="2"/>
  <c r="H44" i="2" l="1"/>
  <c r="I61" i="2"/>
  <c r="J61" i="2" l="1"/>
  <c r="I44" i="2"/>
  <c r="K61" i="2" l="1"/>
  <c r="J44" i="2"/>
  <c r="C3" i="7" l="1"/>
  <c r="D3" i="7" s="1"/>
  <c r="L61" i="2"/>
  <c r="L44" i="2" s="1"/>
  <c r="K44" i="2"/>
  <c r="C62" i="2"/>
  <c r="E124" i="7" l="1"/>
  <c r="F124" i="7" s="1"/>
  <c r="E118" i="7"/>
  <c r="F118" i="7" s="1"/>
  <c r="E112" i="7"/>
  <c r="F112" i="7" s="1"/>
  <c r="E106" i="7"/>
  <c r="F106" i="7" s="1"/>
  <c r="E100" i="7"/>
  <c r="F100" i="7" s="1"/>
  <c r="E94" i="7"/>
  <c r="F94" i="7" s="1"/>
  <c r="E88" i="7"/>
  <c r="F88" i="7" s="1"/>
  <c r="E82" i="7"/>
  <c r="F82" i="7" s="1"/>
  <c r="E76" i="7"/>
  <c r="F76" i="7" s="1"/>
  <c r="E70" i="7"/>
  <c r="F70" i="7" s="1"/>
  <c r="E64" i="7"/>
  <c r="F64" i="7" s="1"/>
  <c r="E58" i="7"/>
  <c r="F58" i="7" s="1"/>
  <c r="E52" i="7"/>
  <c r="F52" i="7" s="1"/>
  <c r="E46" i="7"/>
  <c r="F46" i="7" s="1"/>
  <c r="E40" i="7"/>
  <c r="F40" i="7" s="1"/>
  <c r="E34" i="7"/>
  <c r="F34" i="7" s="1"/>
  <c r="E125" i="7"/>
  <c r="F125" i="7" s="1"/>
  <c r="E119" i="7"/>
  <c r="F119" i="7" s="1"/>
  <c r="E113" i="7"/>
  <c r="F113" i="7" s="1"/>
  <c r="E107" i="7"/>
  <c r="F107" i="7" s="1"/>
  <c r="E101" i="7"/>
  <c r="F101" i="7" s="1"/>
  <c r="E95" i="7"/>
  <c r="F95" i="7" s="1"/>
  <c r="E89" i="7"/>
  <c r="F89" i="7" s="1"/>
  <c r="E83" i="7"/>
  <c r="F83" i="7" s="1"/>
  <c r="E77" i="7"/>
  <c r="F77" i="7" s="1"/>
  <c r="E71" i="7"/>
  <c r="F71" i="7" s="1"/>
  <c r="E65" i="7"/>
  <c r="F65" i="7" s="1"/>
  <c r="E59" i="7"/>
  <c r="F59" i="7" s="1"/>
  <c r="E53" i="7"/>
  <c r="F53" i="7" s="1"/>
  <c r="E47" i="7"/>
  <c r="F47" i="7" s="1"/>
  <c r="E41" i="7"/>
  <c r="F41" i="7" s="1"/>
  <c r="E35" i="7"/>
  <c r="F35" i="7" s="1"/>
  <c r="E126" i="7"/>
  <c r="F126" i="7" s="1"/>
  <c r="E120" i="7"/>
  <c r="F120" i="7" s="1"/>
  <c r="E114" i="7"/>
  <c r="F114" i="7" s="1"/>
  <c r="E108" i="7"/>
  <c r="F108" i="7" s="1"/>
  <c r="E102" i="7"/>
  <c r="F102" i="7" s="1"/>
  <c r="E96" i="7"/>
  <c r="F96" i="7" s="1"/>
  <c r="E90" i="7"/>
  <c r="F90" i="7" s="1"/>
  <c r="E84" i="7"/>
  <c r="F84" i="7" s="1"/>
  <c r="E78" i="7"/>
  <c r="F78" i="7" s="1"/>
  <c r="E72" i="7"/>
  <c r="F72" i="7" s="1"/>
  <c r="E66" i="7"/>
  <c r="F66" i="7" s="1"/>
  <c r="E60" i="7"/>
  <c r="F60" i="7" s="1"/>
  <c r="E54" i="7"/>
  <c r="F54" i="7" s="1"/>
  <c r="E48" i="7"/>
  <c r="F48" i="7" s="1"/>
  <c r="E42" i="7"/>
  <c r="F42" i="7" s="1"/>
  <c r="E36" i="7"/>
  <c r="F36" i="7" s="1"/>
  <c r="E127" i="7"/>
  <c r="F127" i="7" s="1"/>
  <c r="E121" i="7"/>
  <c r="F121" i="7" s="1"/>
  <c r="E115" i="7"/>
  <c r="F115" i="7" s="1"/>
  <c r="E109" i="7"/>
  <c r="F109" i="7" s="1"/>
  <c r="E103" i="7"/>
  <c r="F103" i="7" s="1"/>
  <c r="E97" i="7"/>
  <c r="F97" i="7" s="1"/>
  <c r="E91" i="7"/>
  <c r="F91" i="7" s="1"/>
  <c r="E85" i="7"/>
  <c r="F85" i="7" s="1"/>
  <c r="E79" i="7"/>
  <c r="F79" i="7" s="1"/>
  <c r="E73" i="7"/>
  <c r="F73" i="7" s="1"/>
  <c r="E67" i="7"/>
  <c r="F67" i="7" s="1"/>
  <c r="E61" i="7"/>
  <c r="F61" i="7" s="1"/>
  <c r="E55" i="7"/>
  <c r="F55" i="7" s="1"/>
  <c r="E49" i="7"/>
  <c r="F49" i="7" s="1"/>
  <c r="E43" i="7"/>
  <c r="F43" i="7" s="1"/>
  <c r="E37" i="7"/>
  <c r="F37" i="7" s="1"/>
  <c r="E122" i="7"/>
  <c r="F122" i="7" s="1"/>
  <c r="E116" i="7"/>
  <c r="F116" i="7" s="1"/>
  <c r="E110" i="7"/>
  <c r="F110" i="7" s="1"/>
  <c r="E104" i="7"/>
  <c r="F104" i="7" s="1"/>
  <c r="E98" i="7"/>
  <c r="F98" i="7" s="1"/>
  <c r="E92" i="7"/>
  <c r="F92" i="7" s="1"/>
  <c r="E86" i="7"/>
  <c r="F86" i="7" s="1"/>
  <c r="E80" i="7"/>
  <c r="F80" i="7" s="1"/>
  <c r="E74" i="7"/>
  <c r="F74" i="7" s="1"/>
  <c r="E68" i="7"/>
  <c r="F68" i="7" s="1"/>
  <c r="E62" i="7"/>
  <c r="F62" i="7" s="1"/>
  <c r="E56" i="7"/>
  <c r="F56" i="7" s="1"/>
  <c r="E50" i="7"/>
  <c r="F50" i="7" s="1"/>
  <c r="E44" i="7"/>
  <c r="F44" i="7" s="1"/>
  <c r="E38" i="7"/>
  <c r="F38" i="7" s="1"/>
  <c r="E123" i="7"/>
  <c r="F123" i="7" s="1"/>
  <c r="E117" i="7"/>
  <c r="F117" i="7" s="1"/>
  <c r="E111" i="7"/>
  <c r="F111" i="7" s="1"/>
  <c r="E105" i="7"/>
  <c r="F105" i="7" s="1"/>
  <c r="E99" i="7"/>
  <c r="F99" i="7" s="1"/>
  <c r="E93" i="7"/>
  <c r="F93" i="7" s="1"/>
  <c r="E87" i="7"/>
  <c r="F87" i="7" s="1"/>
  <c r="E81" i="7"/>
  <c r="F81" i="7" s="1"/>
  <c r="E75" i="7"/>
  <c r="F75" i="7" s="1"/>
  <c r="E69" i="7"/>
  <c r="F69" i="7" s="1"/>
  <c r="E63" i="7"/>
  <c r="F63" i="7" s="1"/>
  <c r="E57" i="7"/>
  <c r="F57" i="7" s="1"/>
  <c r="E51" i="7"/>
  <c r="F51" i="7" s="1"/>
  <c r="E45" i="7"/>
  <c r="F45" i="7" s="1"/>
  <c r="E39" i="7"/>
  <c r="F39" i="7" s="1"/>
  <c r="E33" i="7"/>
  <c r="F33" i="7" s="1"/>
  <c r="E30" i="7"/>
  <c r="F30" i="7" s="1"/>
  <c r="E32" i="7"/>
  <c r="F32" i="7" s="1"/>
  <c r="E28" i="7"/>
  <c r="F28" i="7" s="1"/>
  <c r="D5" i="7"/>
  <c r="E29" i="7"/>
  <c r="F29" i="7" s="1"/>
  <c r="E27" i="7"/>
  <c r="F27" i="7" s="1"/>
  <c r="E31" i="7"/>
  <c r="F31" i="7" s="1"/>
  <c r="C45" i="2"/>
  <c r="D62" i="2"/>
  <c r="D6" i="7" l="1"/>
  <c r="E62" i="2"/>
  <c r="D45" i="2"/>
  <c r="D7" i="7" l="1"/>
  <c r="E45" i="2"/>
  <c r="F62" i="2"/>
  <c r="D8" i="7" l="1"/>
  <c r="G62" i="2"/>
  <c r="F45" i="2"/>
  <c r="D9" i="7" l="1"/>
  <c r="G45" i="2"/>
  <c r="H62" i="2"/>
  <c r="D10" i="7" l="1"/>
  <c r="H45" i="2"/>
  <c r="I62" i="2"/>
  <c r="D11" i="7" l="1"/>
  <c r="I45" i="2"/>
  <c r="J62" i="2"/>
  <c r="D12" i="7" l="1"/>
  <c r="K62" i="2"/>
  <c r="J45" i="2"/>
  <c r="D13" i="7" l="1"/>
  <c r="D14" i="7"/>
  <c r="K45" i="2"/>
  <c r="L62" i="2"/>
  <c r="L45" i="2" s="1"/>
  <c r="C63" i="2"/>
  <c r="D15" i="7" l="1"/>
  <c r="D16" i="7" s="1"/>
  <c r="D17" i="7" s="1"/>
  <c r="D63" i="2"/>
  <c r="C46" i="2"/>
  <c r="D18" i="7" l="1"/>
  <c r="D46" i="2"/>
  <c r="E63" i="2"/>
  <c r="D19" i="7" l="1"/>
  <c r="D20" i="7" s="1"/>
  <c r="D21" i="7" s="1"/>
  <c r="D22" i="7" s="1"/>
  <c r="D23" i="7" s="1"/>
  <c r="D24" i="7" s="1"/>
  <c r="G16" i="7"/>
  <c r="F63" i="2"/>
  <c r="E46" i="2"/>
  <c r="P16" i="7" l="1"/>
  <c r="K16" i="7" s="1"/>
  <c r="G15" i="7"/>
  <c r="P15" i="7" s="1"/>
  <c r="K15" i="7" s="1"/>
  <c r="D25" i="7"/>
  <c r="F46" i="2"/>
  <c r="G63" i="2"/>
  <c r="D26" i="7" l="1"/>
  <c r="D27" i="7" s="1"/>
  <c r="D28" i="7" s="1"/>
  <c r="D29" i="7" s="1"/>
  <c r="D30" i="7" s="1"/>
  <c r="D31" i="7" s="1"/>
  <c r="G46" i="2"/>
  <c r="H63" i="2"/>
  <c r="D32" i="7" l="1"/>
  <c r="D33" i="7" s="1"/>
  <c r="E8" i="7"/>
  <c r="F8" i="7" s="1"/>
  <c r="E9" i="7"/>
  <c r="F9" i="7" s="1"/>
  <c r="D34" i="7"/>
  <c r="D35" i="7" s="1"/>
  <c r="H46" i="2"/>
  <c r="I63" i="2"/>
  <c r="D36" i="7" l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E11" i="7"/>
  <c r="F11" i="7" s="1"/>
  <c r="E10" i="7"/>
  <c r="F10" i="7" s="1"/>
  <c r="E15" i="7"/>
  <c r="F15" i="7" s="1"/>
  <c r="E12" i="7"/>
  <c r="F12" i="7" s="1"/>
  <c r="G12" i="7" s="1"/>
  <c r="E14" i="7"/>
  <c r="F14" i="7" s="1"/>
  <c r="E16" i="7"/>
  <c r="F16" i="7" s="1"/>
  <c r="E13" i="7"/>
  <c r="F13" i="7" s="1"/>
  <c r="E19" i="7"/>
  <c r="F19" i="7" s="1"/>
  <c r="G20" i="7"/>
  <c r="G21" i="7"/>
  <c r="G18" i="7"/>
  <c r="P18" i="7" s="1"/>
  <c r="K18" i="7" s="1"/>
  <c r="J63" i="2"/>
  <c r="I46" i="2"/>
  <c r="E18" i="7" l="1"/>
  <c r="F18" i="7" s="1"/>
  <c r="E17" i="7"/>
  <c r="F17" i="7" s="1"/>
  <c r="D128" i="7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D201" i="7" s="1"/>
  <c r="D202" i="7" s="1"/>
  <c r="D203" i="7" s="1"/>
  <c r="D204" i="7" s="1"/>
  <c r="D205" i="7" s="1"/>
  <c r="D206" i="7" s="1"/>
  <c r="D207" i="7" s="1"/>
  <c r="D208" i="7" s="1"/>
  <c r="D209" i="7" s="1"/>
  <c r="D210" i="7" s="1"/>
  <c r="D211" i="7" s="1"/>
  <c r="D212" i="7" s="1"/>
  <c r="D213" i="7" s="1"/>
  <c r="D214" i="7" s="1"/>
  <c r="D215" i="7" s="1"/>
  <c r="D216" i="7" s="1"/>
  <c r="D217" i="7" s="1"/>
  <c r="D218" i="7" s="1"/>
  <c r="D219" i="7" s="1"/>
  <c r="D220" i="7" s="1"/>
  <c r="D221" i="7" s="1"/>
  <c r="D222" i="7" s="1"/>
  <c r="D223" i="7" s="1"/>
  <c r="D224" i="7" s="1"/>
  <c r="D225" i="7" s="1"/>
  <c r="D226" i="7" s="1"/>
  <c r="D227" i="7" s="1"/>
  <c r="D228" i="7" s="1"/>
  <c r="D229" i="7" s="1"/>
  <c r="D230" i="7" s="1"/>
  <c r="D231" i="7" s="1"/>
  <c r="D232" i="7" s="1"/>
  <c r="D233" i="7" s="1"/>
  <c r="D234" i="7" s="1"/>
  <c r="D235" i="7" s="1"/>
  <c r="D236" i="7" s="1"/>
  <c r="D237" i="7" s="1"/>
  <c r="D238" i="7" s="1"/>
  <c r="D239" i="7" s="1"/>
  <c r="D240" i="7" s="1"/>
  <c r="D241" i="7" s="1"/>
  <c r="D242" i="7" s="1"/>
  <c r="D243" i="7" s="1"/>
  <c r="D244" i="7" s="1"/>
  <c r="D245" i="7" s="1"/>
  <c r="D246" i="7" s="1"/>
  <c r="D247" i="7" s="1"/>
  <c r="D248" i="7" s="1"/>
  <c r="D249" i="7" s="1"/>
  <c r="D250" i="7" s="1"/>
  <c r="D251" i="7" s="1"/>
  <c r="D252" i="7" s="1"/>
  <c r="D253" i="7" s="1"/>
  <c r="D254" i="7" s="1"/>
  <c r="D255" i="7" s="1"/>
  <c r="D256" i="7" s="1"/>
  <c r="D257" i="7" s="1"/>
  <c r="D258" i="7" s="1"/>
  <c r="D259" i="7" s="1"/>
  <c r="D260" i="7" s="1"/>
  <c r="D261" i="7" s="1"/>
  <c r="D262" i="7" s="1"/>
  <c r="D263" i="7" s="1"/>
  <c r="D264" i="7" s="1"/>
  <c r="D265" i="7" s="1"/>
  <c r="D266" i="7" s="1"/>
  <c r="D267" i="7" s="1"/>
  <c r="D268" i="7" s="1"/>
  <c r="D269" i="7" s="1"/>
  <c r="D270" i="7" s="1"/>
  <c r="D271" i="7" s="1"/>
  <c r="D272" i="7" s="1"/>
  <c r="D273" i="7" s="1"/>
  <c r="D274" i="7" s="1"/>
  <c r="D275" i="7" s="1"/>
  <c r="D276" i="7" s="1"/>
  <c r="D277" i="7" s="1"/>
  <c r="D278" i="7" s="1"/>
  <c r="D279" i="7" s="1"/>
  <c r="D280" i="7" s="1"/>
  <c r="D281" i="7" s="1"/>
  <c r="D282" i="7" s="1"/>
  <c r="D283" i="7" s="1"/>
  <c r="D284" i="7" s="1"/>
  <c r="D285" i="7" s="1"/>
  <c r="D286" i="7" s="1"/>
  <c r="D287" i="7" s="1"/>
  <c r="D288" i="7" s="1"/>
  <c r="D289" i="7" s="1"/>
  <c r="D290" i="7" s="1"/>
  <c r="D291" i="7" s="1"/>
  <c r="D292" i="7" s="1"/>
  <c r="D293" i="7" s="1"/>
  <c r="D294" i="7" s="1"/>
  <c r="D295" i="7" s="1"/>
  <c r="D296" i="7" s="1"/>
  <c r="D297" i="7" s="1"/>
  <c r="D298" i="7" s="1"/>
  <c r="D299" i="7" s="1"/>
  <c r="D300" i="7" s="1"/>
  <c r="D301" i="7" s="1"/>
  <c r="D302" i="7" s="1"/>
  <c r="D303" i="7" s="1"/>
  <c r="D304" i="7" s="1"/>
  <c r="D305" i="7" s="1"/>
  <c r="D306" i="7" s="1"/>
  <c r="D307" i="7" s="1"/>
  <c r="D308" i="7" s="1"/>
  <c r="D309" i="7" s="1"/>
  <c r="D310" i="7" s="1"/>
  <c r="D311" i="7" s="1"/>
  <c r="D312" i="7" s="1"/>
  <c r="D313" i="7" s="1"/>
  <c r="D314" i="7" s="1"/>
  <c r="D315" i="7" s="1"/>
  <c r="D316" i="7" s="1"/>
  <c r="D317" i="7" s="1"/>
  <c r="D318" i="7" s="1"/>
  <c r="D319" i="7" s="1"/>
  <c r="D320" i="7" s="1"/>
  <c r="D321" i="7" s="1"/>
  <c r="D322" i="7" s="1"/>
  <c r="D323" i="7" s="1"/>
  <c r="D324" i="7" s="1"/>
  <c r="D325" i="7" s="1"/>
  <c r="D326" i="7" s="1"/>
  <c r="D327" i="7" s="1"/>
  <c r="D328" i="7" s="1"/>
  <c r="D329" i="7" s="1"/>
  <c r="D330" i="7" s="1"/>
  <c r="D331" i="7" s="1"/>
  <c r="D332" i="7" s="1"/>
  <c r="D333" i="7" s="1"/>
  <c r="D334" i="7" s="1"/>
  <c r="D335" i="7" s="1"/>
  <c r="D336" i="7" s="1"/>
  <c r="D337" i="7" s="1"/>
  <c r="D338" i="7" s="1"/>
  <c r="D339" i="7" s="1"/>
  <c r="D340" i="7" s="1"/>
  <c r="D341" i="7" s="1"/>
  <c r="D342" i="7" s="1"/>
  <c r="D343" i="7" s="1"/>
  <c r="D344" i="7" s="1"/>
  <c r="D345" i="7" s="1"/>
  <c r="D346" i="7" s="1"/>
  <c r="D347" i="7" s="1"/>
  <c r="D348" i="7" s="1"/>
  <c r="D349" i="7" s="1"/>
  <c r="D350" i="7" s="1"/>
  <c r="D351" i="7" s="1"/>
  <c r="D352" i="7" s="1"/>
  <c r="D353" i="7" s="1"/>
  <c r="D354" i="7" s="1"/>
  <c r="D355" i="7" s="1"/>
  <c r="D356" i="7" s="1"/>
  <c r="D357" i="7" s="1"/>
  <c r="D358" i="7" s="1"/>
  <c r="D359" i="7" s="1"/>
  <c r="D360" i="7" s="1"/>
  <c r="D361" i="7" s="1"/>
  <c r="D362" i="7" s="1"/>
  <c r="D363" i="7" s="1"/>
  <c r="D364" i="7" s="1"/>
  <c r="D365" i="7" s="1"/>
  <c r="D366" i="7" s="1"/>
  <c r="D367" i="7" s="1"/>
  <c r="D368" i="7" s="1"/>
  <c r="D369" i="7" s="1"/>
  <c r="D370" i="7" s="1"/>
  <c r="D371" i="7" s="1"/>
  <c r="D372" i="7" s="1"/>
  <c r="D373" i="7" s="1"/>
  <c r="D374" i="7" s="1"/>
  <c r="D375" i="7" s="1"/>
  <c r="D376" i="7" s="1"/>
  <c r="D377" i="7" s="1"/>
  <c r="D378" i="7" s="1"/>
  <c r="D379" i="7" s="1"/>
  <c r="D380" i="7" s="1"/>
  <c r="D381" i="7" s="1"/>
  <c r="D382" i="7" s="1"/>
  <c r="D383" i="7" s="1"/>
  <c r="D384" i="7" s="1"/>
  <c r="D385" i="7" s="1"/>
  <c r="D386" i="7" s="1"/>
  <c r="D387" i="7" s="1"/>
  <c r="D388" i="7" s="1"/>
  <c r="D389" i="7" s="1"/>
  <c r="D390" i="7" s="1"/>
  <c r="D391" i="7" s="1"/>
  <c r="D392" i="7" s="1"/>
  <c r="D393" i="7" s="1"/>
  <c r="D394" i="7" s="1"/>
  <c r="D395" i="7" s="1"/>
  <c r="D396" i="7" s="1"/>
  <c r="D397" i="7" s="1"/>
  <c r="D398" i="7" s="1"/>
  <c r="D399" i="7" s="1"/>
  <c r="D400" i="7" s="1"/>
  <c r="D401" i="7" s="1"/>
  <c r="D402" i="7" s="1"/>
  <c r="D403" i="7" s="1"/>
  <c r="D404" i="7" s="1"/>
  <c r="D405" i="7" s="1"/>
  <c r="D406" i="7" s="1"/>
  <c r="D407" i="7" s="1"/>
  <c r="D408" i="7" s="1"/>
  <c r="D409" i="7" s="1"/>
  <c r="D410" i="7" s="1"/>
  <c r="D411" i="7" s="1"/>
  <c r="D412" i="7" s="1"/>
  <c r="D413" i="7" s="1"/>
  <c r="D414" i="7" s="1"/>
  <c r="D415" i="7" s="1"/>
  <c r="D416" i="7" s="1"/>
  <c r="D417" i="7" s="1"/>
  <c r="D418" i="7" s="1"/>
  <c r="D419" i="7" s="1"/>
  <c r="D420" i="7" s="1"/>
  <c r="D421" i="7" s="1"/>
  <c r="D422" i="7" s="1"/>
  <c r="D423" i="7" s="1"/>
  <c r="D424" i="7" s="1"/>
  <c r="D425" i="7" s="1"/>
  <c r="D426" i="7" s="1"/>
  <c r="D427" i="7" s="1"/>
  <c r="D428" i="7" s="1"/>
  <c r="D429" i="7" s="1"/>
  <c r="D430" i="7" s="1"/>
  <c r="D431" i="7" s="1"/>
  <c r="D432" i="7" s="1"/>
  <c r="D433" i="7" s="1"/>
  <c r="D434" i="7" s="1"/>
  <c r="D435" i="7" s="1"/>
  <c r="D436" i="7" s="1"/>
  <c r="D437" i="7" s="1"/>
  <c r="D438" i="7" s="1"/>
  <c r="D439" i="7" s="1"/>
  <c r="D440" i="7" s="1"/>
  <c r="D441" i="7" s="1"/>
  <c r="D442" i="7" s="1"/>
  <c r="D443" i="7" s="1"/>
  <c r="D444" i="7" s="1"/>
  <c r="D445" i="7" s="1"/>
  <c r="D446" i="7" s="1"/>
  <c r="D447" i="7" s="1"/>
  <c r="D448" i="7" s="1"/>
  <c r="D449" i="7" s="1"/>
  <c r="D450" i="7" s="1"/>
  <c r="D451" i="7" s="1"/>
  <c r="D452" i="7" s="1"/>
  <c r="D453" i="7" s="1"/>
  <c r="D454" i="7" s="1"/>
  <c r="D455" i="7" s="1"/>
  <c r="D456" i="7" s="1"/>
  <c r="D457" i="7" s="1"/>
  <c r="D458" i="7" s="1"/>
  <c r="D459" i="7" s="1"/>
  <c r="D460" i="7" s="1"/>
  <c r="D461" i="7" s="1"/>
  <c r="D462" i="7" s="1"/>
  <c r="D463" i="7" s="1"/>
  <c r="D464" i="7" s="1"/>
  <c r="D465" i="7" s="1"/>
  <c r="D466" i="7" s="1"/>
  <c r="D467" i="7" s="1"/>
  <c r="D468" i="7" s="1"/>
  <c r="D469" i="7" s="1"/>
  <c r="D470" i="7" s="1"/>
  <c r="D471" i="7" s="1"/>
  <c r="D472" i="7" s="1"/>
  <c r="D473" i="7" s="1"/>
  <c r="D474" i="7" s="1"/>
  <c r="D475" i="7" s="1"/>
  <c r="D476" i="7" s="1"/>
  <c r="D477" i="7" s="1"/>
  <c r="D478" i="7" s="1"/>
  <c r="D479" i="7" s="1"/>
  <c r="D480" i="7" s="1"/>
  <c r="D481" i="7" s="1"/>
  <c r="D482" i="7" s="1"/>
  <c r="D483" i="7" s="1"/>
  <c r="D484" i="7" s="1"/>
  <c r="D485" i="7" s="1"/>
  <c r="D486" i="7" s="1"/>
  <c r="D487" i="7" s="1"/>
  <c r="D488" i="7" s="1"/>
  <c r="D489" i="7" s="1"/>
  <c r="D490" i="7" s="1"/>
  <c r="D491" i="7" s="1"/>
  <c r="D492" i="7" s="1"/>
  <c r="D493" i="7" s="1"/>
  <c r="D494" i="7" s="1"/>
  <c r="D495" i="7" s="1"/>
  <c r="D496" i="7" s="1"/>
  <c r="D497" i="7" s="1"/>
  <c r="D498" i="7" s="1"/>
  <c r="D499" i="7" s="1"/>
  <c r="D500" i="7" s="1"/>
  <c r="D501" i="7" s="1"/>
  <c r="D502" i="7" s="1"/>
  <c r="D503" i="7" s="1"/>
  <c r="D504" i="7" s="1"/>
  <c r="D505" i="7" s="1"/>
  <c r="D506" i="7" s="1"/>
  <c r="D507" i="7" s="1"/>
  <c r="D508" i="7" s="1"/>
  <c r="D509" i="7" s="1"/>
  <c r="D510" i="7" s="1"/>
  <c r="D511" i="7" s="1"/>
  <c r="D512" i="7" s="1"/>
  <c r="D513" i="7" s="1"/>
  <c r="D514" i="7" s="1"/>
  <c r="D515" i="7" s="1"/>
  <c r="D516" i="7" s="1"/>
  <c r="D517" i="7" s="1"/>
  <c r="D518" i="7" s="1"/>
  <c r="D519" i="7" s="1"/>
  <c r="D520" i="7" s="1"/>
  <c r="D521" i="7" s="1"/>
  <c r="D522" i="7" s="1"/>
  <c r="D523" i="7" s="1"/>
  <c r="D524" i="7" s="1"/>
  <c r="D525" i="7" s="1"/>
  <c r="D526" i="7" s="1"/>
  <c r="D527" i="7" s="1"/>
  <c r="D528" i="7" s="1"/>
  <c r="D529" i="7" s="1"/>
  <c r="D530" i="7" s="1"/>
  <c r="D531" i="7" s="1"/>
  <c r="D532" i="7" s="1"/>
  <c r="D533" i="7" s="1"/>
  <c r="D534" i="7" s="1"/>
  <c r="D535" i="7" s="1"/>
  <c r="D536" i="7" s="1"/>
  <c r="D537" i="7" s="1"/>
  <c r="D538" i="7" s="1"/>
  <c r="D539" i="7" s="1"/>
  <c r="D540" i="7" s="1"/>
  <c r="D541" i="7" s="1"/>
  <c r="D542" i="7" s="1"/>
  <c r="D543" i="7" s="1"/>
  <c r="D544" i="7" s="1"/>
  <c r="D545" i="7" s="1"/>
  <c r="D546" i="7" s="1"/>
  <c r="D547" i="7" s="1"/>
  <c r="D548" i="7" s="1"/>
  <c r="D549" i="7" s="1"/>
  <c r="D550" i="7" s="1"/>
  <c r="D551" i="7" s="1"/>
  <c r="D552" i="7" s="1"/>
  <c r="D553" i="7" s="1"/>
  <c r="D554" i="7" s="1"/>
  <c r="D555" i="7" s="1"/>
  <c r="D556" i="7" s="1"/>
  <c r="D557" i="7" s="1"/>
  <c r="D558" i="7" s="1"/>
  <c r="D559" i="7" s="1"/>
  <c r="D560" i="7" s="1"/>
  <c r="D561" i="7" s="1"/>
  <c r="D562" i="7" s="1"/>
  <c r="D563" i="7" s="1"/>
  <c r="D564" i="7" s="1"/>
  <c r="D565" i="7" s="1"/>
  <c r="D566" i="7" s="1"/>
  <c r="D567" i="7" s="1"/>
  <c r="D568" i="7" s="1"/>
  <c r="D569" i="7" s="1"/>
  <c r="D570" i="7" s="1"/>
  <c r="D571" i="7" s="1"/>
  <c r="D572" i="7" s="1"/>
  <c r="D573" i="7" s="1"/>
  <c r="D574" i="7" s="1"/>
  <c r="D575" i="7" s="1"/>
  <c r="D576" i="7" s="1"/>
  <c r="D577" i="7" s="1"/>
  <c r="D578" i="7" s="1"/>
  <c r="D579" i="7" s="1"/>
  <c r="D580" i="7" s="1"/>
  <c r="D581" i="7" s="1"/>
  <c r="D582" i="7" s="1"/>
  <c r="D583" i="7" s="1"/>
  <c r="D584" i="7" s="1"/>
  <c r="D585" i="7" s="1"/>
  <c r="D586" i="7" s="1"/>
  <c r="D587" i="7" s="1"/>
  <c r="D588" i="7" s="1"/>
  <c r="D589" i="7" s="1"/>
  <c r="D590" i="7" s="1"/>
  <c r="D591" i="7" s="1"/>
  <c r="D592" i="7" s="1"/>
  <c r="D593" i="7" s="1"/>
  <c r="D594" i="7" s="1"/>
  <c r="D595" i="7" s="1"/>
  <c r="D596" i="7" s="1"/>
  <c r="D597" i="7" s="1"/>
  <c r="D598" i="7" s="1"/>
  <c r="D599" i="7" s="1"/>
  <c r="D600" i="7" s="1"/>
  <c r="D601" i="7" s="1"/>
  <c r="D602" i="7" s="1"/>
  <c r="D603" i="7" s="1"/>
  <c r="D604" i="7" s="1"/>
  <c r="D605" i="7" s="1"/>
  <c r="D606" i="7" s="1"/>
  <c r="D607" i="7" s="1"/>
  <c r="D608" i="7" s="1"/>
  <c r="D609" i="7" s="1"/>
  <c r="D610" i="7" s="1"/>
  <c r="D611" i="7" s="1"/>
  <c r="D612" i="7" s="1"/>
  <c r="D613" i="7" s="1"/>
  <c r="D614" i="7" s="1"/>
  <c r="D615" i="7" s="1"/>
  <c r="D616" i="7" s="1"/>
  <c r="D617" i="7" s="1"/>
  <c r="D618" i="7" s="1"/>
  <c r="D619" i="7" s="1"/>
  <c r="D620" i="7" s="1"/>
  <c r="D621" i="7" s="1"/>
  <c r="D622" i="7" s="1"/>
  <c r="D623" i="7" s="1"/>
  <c r="D624" i="7" s="1"/>
  <c r="D625" i="7" s="1"/>
  <c r="D626" i="7" s="1"/>
  <c r="D627" i="7" s="1"/>
  <c r="D628" i="7" s="1"/>
  <c r="D629" i="7" s="1"/>
  <c r="D630" i="7" s="1"/>
  <c r="D631" i="7" s="1"/>
  <c r="D632" i="7" s="1"/>
  <c r="D633" i="7" s="1"/>
  <c r="D634" i="7" s="1"/>
  <c r="D635" i="7" s="1"/>
  <c r="D636" i="7" s="1"/>
  <c r="D637" i="7" s="1"/>
  <c r="D638" i="7" s="1"/>
  <c r="D639" i="7" s="1"/>
  <c r="D640" i="7" s="1"/>
  <c r="D641" i="7" s="1"/>
  <c r="D642" i="7" s="1"/>
  <c r="D643" i="7" s="1"/>
  <c r="D644" i="7" s="1"/>
  <c r="D645" i="7" s="1"/>
  <c r="D646" i="7" s="1"/>
  <c r="D647" i="7" s="1"/>
  <c r="D648" i="7" s="1"/>
  <c r="D649" i="7" s="1"/>
  <c r="D650" i="7" s="1"/>
  <c r="D651" i="7" s="1"/>
  <c r="D652" i="7" s="1"/>
  <c r="D653" i="7" s="1"/>
  <c r="D654" i="7" s="1"/>
  <c r="D655" i="7" s="1"/>
  <c r="D656" i="7" s="1"/>
  <c r="D657" i="7" s="1"/>
  <c r="D658" i="7" s="1"/>
  <c r="D659" i="7" s="1"/>
  <c r="D660" i="7" s="1"/>
  <c r="D661" i="7" s="1"/>
  <c r="D662" i="7" s="1"/>
  <c r="D663" i="7" s="1"/>
  <c r="D664" i="7" s="1"/>
  <c r="D665" i="7" s="1"/>
  <c r="D666" i="7" s="1"/>
  <c r="D667" i="7" s="1"/>
  <c r="D668" i="7" s="1"/>
  <c r="D669" i="7" s="1"/>
  <c r="D670" i="7" s="1"/>
  <c r="D671" i="7" s="1"/>
  <c r="D672" i="7" s="1"/>
  <c r="D673" i="7" s="1"/>
  <c r="D674" i="7" s="1"/>
  <c r="D675" i="7" s="1"/>
  <c r="D676" i="7" s="1"/>
  <c r="D677" i="7" s="1"/>
  <c r="D678" i="7" s="1"/>
  <c r="D679" i="7" s="1"/>
  <c r="D680" i="7" s="1"/>
  <c r="D681" i="7" s="1"/>
  <c r="D682" i="7" s="1"/>
  <c r="D683" i="7" s="1"/>
  <c r="D684" i="7" s="1"/>
  <c r="D685" i="7" s="1"/>
  <c r="D686" i="7" s="1"/>
  <c r="D687" i="7" s="1"/>
  <c r="D688" i="7" s="1"/>
  <c r="D689" i="7" s="1"/>
  <c r="D690" i="7" s="1"/>
  <c r="D691" i="7" s="1"/>
  <c r="D692" i="7" s="1"/>
  <c r="D693" i="7" s="1"/>
  <c r="D694" i="7" s="1"/>
  <c r="D695" i="7" s="1"/>
  <c r="D696" i="7" s="1"/>
  <c r="D697" i="7" s="1"/>
  <c r="D698" i="7" s="1"/>
  <c r="D699" i="7" s="1"/>
  <c r="D700" i="7" s="1"/>
  <c r="D701" i="7" s="1"/>
  <c r="D702" i="7" s="1"/>
  <c r="D703" i="7" s="1"/>
  <c r="D704" i="7" s="1"/>
  <c r="D705" i="7" s="1"/>
  <c r="D706" i="7" s="1"/>
  <c r="D707" i="7" s="1"/>
  <c r="D708" i="7" s="1"/>
  <c r="D709" i="7" s="1"/>
  <c r="D710" i="7" s="1"/>
  <c r="D711" i="7" s="1"/>
  <c r="D712" i="7" s="1"/>
  <c r="D713" i="7" s="1"/>
  <c r="D714" i="7" s="1"/>
  <c r="D715" i="7" s="1"/>
  <c r="D716" i="7" s="1"/>
  <c r="D717" i="7" s="1"/>
  <c r="D718" i="7" s="1"/>
  <c r="D719" i="7" s="1"/>
  <c r="D720" i="7" s="1"/>
  <c r="D721" i="7" s="1"/>
  <c r="D722" i="7" s="1"/>
  <c r="D723" i="7" s="1"/>
  <c r="D724" i="7" s="1"/>
  <c r="D725" i="7" s="1"/>
  <c r="D726" i="7" s="1"/>
  <c r="D727" i="7" s="1"/>
  <c r="D728" i="7" s="1"/>
  <c r="D729" i="7" s="1"/>
  <c r="D730" i="7" s="1"/>
  <c r="D731" i="7" s="1"/>
  <c r="D732" i="7" s="1"/>
  <c r="D733" i="7" s="1"/>
  <c r="D734" i="7" s="1"/>
  <c r="D735" i="7" s="1"/>
  <c r="D736" i="7" s="1"/>
  <c r="D737" i="7" s="1"/>
  <c r="D738" i="7" s="1"/>
  <c r="D739" i="7" s="1"/>
  <c r="D740" i="7" s="1"/>
  <c r="D741" i="7" s="1"/>
  <c r="D742" i="7" s="1"/>
  <c r="D743" i="7" s="1"/>
  <c r="D744" i="7" s="1"/>
  <c r="D745" i="7" s="1"/>
  <c r="D746" i="7" s="1"/>
  <c r="D747" i="7" s="1"/>
  <c r="D748" i="7" s="1"/>
  <c r="D749" i="7" s="1"/>
  <c r="D750" i="7" s="1"/>
  <c r="D751" i="7" s="1"/>
  <c r="D752" i="7" s="1"/>
  <c r="D753" i="7" s="1"/>
  <c r="D754" i="7" s="1"/>
  <c r="D755" i="7" s="1"/>
  <c r="D756" i="7" s="1"/>
  <c r="D757" i="7" s="1"/>
  <c r="D758" i="7" s="1"/>
  <c r="D759" i="7" s="1"/>
  <c r="D760" i="7" s="1"/>
  <c r="D761" i="7" s="1"/>
  <c r="D762" i="7" s="1"/>
  <c r="D763" i="7" s="1"/>
  <c r="D764" i="7" s="1"/>
  <c r="D765" i="7" s="1"/>
  <c r="D766" i="7" s="1"/>
  <c r="D767" i="7" s="1"/>
  <c r="D768" i="7" s="1"/>
  <c r="D769" i="7" s="1"/>
  <c r="D770" i="7" s="1"/>
  <c r="D771" i="7" s="1"/>
  <c r="D772" i="7" s="1"/>
  <c r="D773" i="7" s="1"/>
  <c r="D774" i="7" s="1"/>
  <c r="D775" i="7" s="1"/>
  <c r="D776" i="7" s="1"/>
  <c r="D777" i="7" s="1"/>
  <c r="D778" i="7" s="1"/>
  <c r="D779" i="7" s="1"/>
  <c r="D780" i="7" s="1"/>
  <c r="D781" i="7" s="1"/>
  <c r="D782" i="7" s="1"/>
  <c r="D783" i="7" s="1"/>
  <c r="D784" i="7" s="1"/>
  <c r="D785" i="7" s="1"/>
  <c r="D786" i="7" s="1"/>
  <c r="D787" i="7" s="1"/>
  <c r="D788" i="7" s="1"/>
  <c r="D789" i="7" s="1"/>
  <c r="D790" i="7" s="1"/>
  <c r="D791" i="7" s="1"/>
  <c r="D792" i="7" s="1"/>
  <c r="D793" i="7" s="1"/>
  <c r="D794" i="7" s="1"/>
  <c r="D795" i="7" s="1"/>
  <c r="D796" i="7" s="1"/>
  <c r="D797" i="7" s="1"/>
  <c r="D798" i="7" s="1"/>
  <c r="D799" i="7" s="1"/>
  <c r="D800" i="7" s="1"/>
  <c r="D801" i="7" s="1"/>
  <c r="D802" i="7" s="1"/>
  <c r="D803" i="7" s="1"/>
  <c r="D804" i="7" s="1"/>
  <c r="D805" i="7" s="1"/>
  <c r="D806" i="7" s="1"/>
  <c r="D807" i="7" s="1"/>
  <c r="D808" i="7" s="1"/>
  <c r="D809" i="7" s="1"/>
  <c r="D810" i="7" s="1"/>
  <c r="D811" i="7" s="1"/>
  <c r="D812" i="7" s="1"/>
  <c r="D813" i="7" s="1"/>
  <c r="D814" i="7" s="1"/>
  <c r="D815" i="7" s="1"/>
  <c r="D816" i="7" s="1"/>
  <c r="D817" i="7" s="1"/>
  <c r="D818" i="7" s="1"/>
  <c r="D819" i="7" s="1"/>
  <c r="D820" i="7" s="1"/>
  <c r="D821" i="7" s="1"/>
  <c r="D822" i="7" s="1"/>
  <c r="D823" i="7" s="1"/>
  <c r="D824" i="7" s="1"/>
  <c r="D825" i="7" s="1"/>
  <c r="D826" i="7" s="1"/>
  <c r="D827" i="7" s="1"/>
  <c r="D828" i="7" s="1"/>
  <c r="D829" i="7" s="1"/>
  <c r="D830" i="7" s="1"/>
  <c r="D831" i="7" s="1"/>
  <c r="D832" i="7" s="1"/>
  <c r="D833" i="7" s="1"/>
  <c r="D834" i="7" s="1"/>
  <c r="D835" i="7" s="1"/>
  <c r="D836" i="7" s="1"/>
  <c r="D837" i="7" s="1"/>
  <c r="D838" i="7" s="1"/>
  <c r="D839" i="7" s="1"/>
  <c r="D840" i="7" s="1"/>
  <c r="D841" i="7" s="1"/>
  <c r="D842" i="7" s="1"/>
  <c r="D843" i="7" s="1"/>
  <c r="D844" i="7" s="1"/>
  <c r="D845" i="7" s="1"/>
  <c r="D846" i="7" s="1"/>
  <c r="D847" i="7" s="1"/>
  <c r="D848" i="7" s="1"/>
  <c r="D849" i="7" s="1"/>
  <c r="D850" i="7" s="1"/>
  <c r="D851" i="7" s="1"/>
  <c r="D852" i="7" s="1"/>
  <c r="D853" i="7" s="1"/>
  <c r="D854" i="7" s="1"/>
  <c r="D855" i="7" s="1"/>
  <c r="D856" i="7" s="1"/>
  <c r="D857" i="7" s="1"/>
  <c r="D858" i="7" s="1"/>
  <c r="D859" i="7" s="1"/>
  <c r="D860" i="7" s="1"/>
  <c r="D861" i="7" s="1"/>
  <c r="D862" i="7" s="1"/>
  <c r="D863" i="7" s="1"/>
  <c r="D864" i="7" s="1"/>
  <c r="D865" i="7" s="1"/>
  <c r="D866" i="7" s="1"/>
  <c r="D867" i="7" s="1"/>
  <c r="D868" i="7" s="1"/>
  <c r="D869" i="7" s="1"/>
  <c r="D870" i="7" s="1"/>
  <c r="D871" i="7" s="1"/>
  <c r="D872" i="7" s="1"/>
  <c r="D873" i="7" s="1"/>
  <c r="D874" i="7" s="1"/>
  <c r="D875" i="7" s="1"/>
  <c r="D876" i="7" s="1"/>
  <c r="D877" i="7" s="1"/>
  <c r="D878" i="7" s="1"/>
  <c r="D879" i="7" s="1"/>
  <c r="D880" i="7" s="1"/>
  <c r="D881" i="7" s="1"/>
  <c r="D882" i="7" s="1"/>
  <c r="D883" i="7" s="1"/>
  <c r="D884" i="7" s="1"/>
  <c r="D885" i="7" s="1"/>
  <c r="D886" i="7" s="1"/>
  <c r="D887" i="7" s="1"/>
  <c r="D888" i="7" s="1"/>
  <c r="D889" i="7" s="1"/>
  <c r="D890" i="7" s="1"/>
  <c r="D891" i="7" s="1"/>
  <c r="D892" i="7" s="1"/>
  <c r="D893" i="7" s="1"/>
  <c r="D894" i="7" s="1"/>
  <c r="D895" i="7" s="1"/>
  <c r="D896" i="7" s="1"/>
  <c r="D897" i="7" s="1"/>
  <c r="D898" i="7" s="1"/>
  <c r="D899" i="7" s="1"/>
  <c r="D900" i="7" s="1"/>
  <c r="D901" i="7" s="1"/>
  <c r="D902" i="7" s="1"/>
  <c r="D903" i="7" s="1"/>
  <c r="D904" i="7" s="1"/>
  <c r="D905" i="7" s="1"/>
  <c r="D906" i="7" s="1"/>
  <c r="D907" i="7" s="1"/>
  <c r="D908" i="7" s="1"/>
  <c r="D909" i="7" s="1"/>
  <c r="D910" i="7" s="1"/>
  <c r="D911" i="7" s="1"/>
  <c r="D912" i="7" s="1"/>
  <c r="D913" i="7" s="1"/>
  <c r="D914" i="7" s="1"/>
  <c r="D915" i="7" s="1"/>
  <c r="D916" i="7" s="1"/>
  <c r="D917" i="7" s="1"/>
  <c r="D918" i="7" s="1"/>
  <c r="D919" i="7" s="1"/>
  <c r="D920" i="7" s="1"/>
  <c r="D921" i="7" s="1"/>
  <c r="D922" i="7" s="1"/>
  <c r="D923" i="7" s="1"/>
  <c r="D924" i="7" s="1"/>
  <c r="D925" i="7" s="1"/>
  <c r="D926" i="7" s="1"/>
  <c r="D927" i="7" s="1"/>
  <c r="D928" i="7" s="1"/>
  <c r="D929" i="7" s="1"/>
  <c r="D930" i="7" s="1"/>
  <c r="D931" i="7" s="1"/>
  <c r="D932" i="7" s="1"/>
  <c r="D933" i="7" s="1"/>
  <c r="D934" i="7" s="1"/>
  <c r="D935" i="7" s="1"/>
  <c r="D936" i="7" s="1"/>
  <c r="D937" i="7" s="1"/>
  <c r="D938" i="7" s="1"/>
  <c r="D939" i="7" s="1"/>
  <c r="D940" i="7" s="1"/>
  <c r="D941" i="7" s="1"/>
  <c r="D942" i="7" s="1"/>
  <c r="D943" i="7" s="1"/>
  <c r="D944" i="7" s="1"/>
  <c r="D945" i="7" s="1"/>
  <c r="D946" i="7" s="1"/>
  <c r="D947" i="7" s="1"/>
  <c r="D948" i="7" s="1"/>
  <c r="D949" i="7" s="1"/>
  <c r="D950" i="7" s="1"/>
  <c r="D951" i="7" s="1"/>
  <c r="D952" i="7" s="1"/>
  <c r="D953" i="7" s="1"/>
  <c r="D954" i="7" s="1"/>
  <c r="D955" i="7" s="1"/>
  <c r="D956" i="7" s="1"/>
  <c r="D957" i="7" s="1"/>
  <c r="D958" i="7" s="1"/>
  <c r="D959" i="7" s="1"/>
  <c r="D960" i="7" s="1"/>
  <c r="D961" i="7" s="1"/>
  <c r="D962" i="7" s="1"/>
  <c r="D963" i="7" s="1"/>
  <c r="D964" i="7" s="1"/>
  <c r="D965" i="7" s="1"/>
  <c r="D966" i="7" s="1"/>
  <c r="D967" i="7" s="1"/>
  <c r="D968" i="7" s="1"/>
  <c r="D969" i="7" s="1"/>
  <c r="D970" i="7" s="1"/>
  <c r="D971" i="7" s="1"/>
  <c r="D972" i="7" s="1"/>
  <c r="D973" i="7" s="1"/>
  <c r="D974" i="7" s="1"/>
  <c r="D975" i="7" s="1"/>
  <c r="D976" i="7" s="1"/>
  <c r="D977" i="7" s="1"/>
  <c r="D978" i="7" s="1"/>
  <c r="D979" i="7" s="1"/>
  <c r="D980" i="7" s="1"/>
  <c r="D981" i="7" s="1"/>
  <c r="D982" i="7" s="1"/>
  <c r="D983" i="7" s="1"/>
  <c r="D984" i="7" s="1"/>
  <c r="D985" i="7" s="1"/>
  <c r="D986" i="7" s="1"/>
  <c r="D987" i="7" s="1"/>
  <c r="D988" i="7" s="1"/>
  <c r="D989" i="7" s="1"/>
  <c r="D990" i="7" s="1"/>
  <c r="D991" i="7" s="1"/>
  <c r="D992" i="7" s="1"/>
  <c r="D993" i="7" s="1"/>
  <c r="D994" i="7" s="1"/>
  <c r="D995" i="7" s="1"/>
  <c r="D996" i="7" s="1"/>
  <c r="D997" i="7" s="1"/>
  <c r="D998" i="7" s="1"/>
  <c r="D999" i="7" s="1"/>
  <c r="D1000" i="7" s="1"/>
  <c r="E26" i="7" s="1"/>
  <c r="F26" i="7" s="1"/>
  <c r="E25" i="7"/>
  <c r="F25" i="7" s="1"/>
  <c r="E5" i="7"/>
  <c r="E7" i="7"/>
  <c r="F7" i="7" s="1"/>
  <c r="G7" i="7" s="1"/>
  <c r="E6" i="7"/>
  <c r="F6" i="7" s="1"/>
  <c r="E21" i="7"/>
  <c r="F21" i="7" s="1"/>
  <c r="E24" i="7"/>
  <c r="E20" i="7"/>
  <c r="F20" i="7" s="1"/>
  <c r="E22" i="7"/>
  <c r="F22" i="7" s="1"/>
  <c r="E23" i="7"/>
  <c r="F23" i="7" s="1"/>
  <c r="P12" i="7"/>
  <c r="K12" i="7" s="1"/>
  <c r="J46" i="2"/>
  <c r="K63" i="2"/>
  <c r="P7" i="7" l="1"/>
  <c r="K7" i="7" s="1"/>
  <c r="D1001" i="7"/>
  <c r="D1002" i="7" s="1"/>
  <c r="D1003" i="7" s="1"/>
  <c r="D1004" i="7" s="1"/>
  <c r="D1005" i="7" s="1"/>
  <c r="D1006" i="7" s="1"/>
  <c r="D1007" i="7" s="1"/>
  <c r="D1008" i="7" s="1"/>
  <c r="D1009" i="7" s="1"/>
  <c r="D1010" i="7" s="1"/>
  <c r="D1011" i="7" s="1"/>
  <c r="D1012" i="7" s="1"/>
  <c r="D1013" i="7" s="1"/>
  <c r="D1014" i="7" s="1"/>
  <c r="D1015" i="7" s="1"/>
  <c r="D1016" i="7" s="1"/>
  <c r="D1017" i="7" s="1"/>
  <c r="D1018" i="7" s="1"/>
  <c r="D1019" i="7" s="1"/>
  <c r="D1020" i="7" s="1"/>
  <c r="D1021" i="7" s="1"/>
  <c r="D1022" i="7" s="1"/>
  <c r="D1023" i="7" s="1"/>
  <c r="D1024" i="7" s="1"/>
  <c r="D1025" i="7" s="1"/>
  <c r="D1026" i="7" s="1"/>
  <c r="D1027" i="7" s="1"/>
  <c r="D1028" i="7" s="1"/>
  <c r="D1029" i="7" s="1"/>
  <c r="D1030" i="7" s="1"/>
  <c r="D1031" i="7" s="1"/>
  <c r="D1032" i="7" s="1"/>
  <c r="D1033" i="7" s="1"/>
  <c r="D1034" i="7" s="1"/>
  <c r="D1035" i="7" s="1"/>
  <c r="D1036" i="7" s="1"/>
  <c r="D1037" i="7" s="1"/>
  <c r="D1038" i="7" s="1"/>
  <c r="D1039" i="7" s="1"/>
  <c r="D1040" i="7" s="1"/>
  <c r="D1041" i="7" s="1"/>
  <c r="D1042" i="7" s="1"/>
  <c r="D1043" i="7" s="1"/>
  <c r="D1044" i="7" s="1"/>
  <c r="D1045" i="7" s="1"/>
  <c r="D1046" i="7" s="1"/>
  <c r="D1047" i="7" s="1"/>
  <c r="D1048" i="7" s="1"/>
  <c r="D1049" i="7" s="1"/>
  <c r="D1050" i="7" s="1"/>
  <c r="D1051" i="7" s="1"/>
  <c r="D1052" i="7" s="1"/>
  <c r="D1053" i="7" s="1"/>
  <c r="D1054" i="7" s="1"/>
  <c r="D1055" i="7" s="1"/>
  <c r="D1056" i="7" s="1"/>
  <c r="D1057" i="7" s="1"/>
  <c r="D1058" i="7" s="1"/>
  <c r="D1059" i="7" s="1"/>
  <c r="D1060" i="7" s="1"/>
  <c r="D1061" i="7" s="1"/>
  <c r="D1062" i="7" s="1"/>
  <c r="D1063" i="7" s="1"/>
  <c r="D1064" i="7" s="1"/>
  <c r="D1065" i="7" s="1"/>
  <c r="D1066" i="7" s="1"/>
  <c r="D1067" i="7" s="1"/>
  <c r="D1068" i="7" s="1"/>
  <c r="D1069" i="7" s="1"/>
  <c r="D1070" i="7" s="1"/>
  <c r="D1071" i="7" s="1"/>
  <c r="D1072" i="7" s="1"/>
  <c r="D1073" i="7" s="1"/>
  <c r="D1074" i="7" s="1"/>
  <c r="D1075" i="7" s="1"/>
  <c r="D1076" i="7" s="1"/>
  <c r="D1077" i="7" s="1"/>
  <c r="D1078" i="7" s="1"/>
  <c r="D1079" i="7" s="1"/>
  <c r="D1080" i="7" s="1"/>
  <c r="D1081" i="7" s="1"/>
  <c r="D1082" i="7" s="1"/>
  <c r="D1083" i="7" s="1"/>
  <c r="D1084" i="7" s="1"/>
  <c r="D1085" i="7" s="1"/>
  <c r="D1086" i="7" s="1"/>
  <c r="D1087" i="7" s="1"/>
  <c r="D1088" i="7" s="1"/>
  <c r="D1089" i="7" s="1"/>
  <c r="D1090" i="7" s="1"/>
  <c r="D1091" i="7" s="1"/>
  <c r="D1092" i="7" s="1"/>
  <c r="D1093" i="7" s="1"/>
  <c r="D1094" i="7" s="1"/>
  <c r="D1095" i="7" s="1"/>
  <c r="D1096" i="7" s="1"/>
  <c r="D1097" i="7" s="1"/>
  <c r="D1098" i="7" s="1"/>
  <c r="D1099" i="7" s="1"/>
  <c r="D1100" i="7" s="1"/>
  <c r="D1101" i="7" s="1"/>
  <c r="D1102" i="7" s="1"/>
  <c r="D1103" i="7" s="1"/>
  <c r="D1104" i="7" s="1"/>
  <c r="D1105" i="7" s="1"/>
  <c r="D1106" i="7" s="1"/>
  <c r="D1107" i="7" s="1"/>
  <c r="D1108" i="7" s="1"/>
  <c r="D1109" i="7" s="1"/>
  <c r="D1110" i="7" s="1"/>
  <c r="D1111" i="7" s="1"/>
  <c r="D1112" i="7" s="1"/>
  <c r="D1113" i="7" s="1"/>
  <c r="D1114" i="7" s="1"/>
  <c r="D1115" i="7" s="1"/>
  <c r="D1116" i="7" s="1"/>
  <c r="D1117" i="7" s="1"/>
  <c r="D1118" i="7" s="1"/>
  <c r="D1119" i="7" s="1"/>
  <c r="D1120" i="7" s="1"/>
  <c r="D1121" i="7" s="1"/>
  <c r="D1122" i="7" s="1"/>
  <c r="D1123" i="7" s="1"/>
  <c r="D1124" i="7" s="1"/>
  <c r="D1125" i="7" s="1"/>
  <c r="D1126" i="7" s="1"/>
  <c r="D1127" i="7" s="1"/>
  <c r="D1128" i="7" s="1"/>
  <c r="D1129" i="7" s="1"/>
  <c r="D1130" i="7" s="1"/>
  <c r="D1131" i="7" s="1"/>
  <c r="D1132" i="7" s="1"/>
  <c r="D1133" i="7" s="1"/>
  <c r="D1134" i="7" s="1"/>
  <c r="D1135" i="7" s="1"/>
  <c r="D1136" i="7" s="1"/>
  <c r="D1137" i="7" s="1"/>
  <c r="D1138" i="7" s="1"/>
  <c r="D1139" i="7" s="1"/>
  <c r="D1140" i="7" s="1"/>
  <c r="D1141" i="7" s="1"/>
  <c r="D1142" i="7" s="1"/>
  <c r="D1143" i="7" s="1"/>
  <c r="D1144" i="7" s="1"/>
  <c r="D1145" i="7" s="1"/>
  <c r="D1146" i="7" s="1"/>
  <c r="D1147" i="7" s="1"/>
  <c r="D1148" i="7" s="1"/>
  <c r="D1149" i="7" s="1"/>
  <c r="D1150" i="7" s="1"/>
  <c r="D1151" i="7" s="1"/>
  <c r="D1152" i="7" s="1"/>
  <c r="D1153" i="7" s="1"/>
  <c r="D1154" i="7" s="1"/>
  <c r="D1155" i="7" s="1"/>
  <c r="D1156" i="7" s="1"/>
  <c r="D1157" i="7" s="1"/>
  <c r="D1158" i="7" s="1"/>
  <c r="D1159" i="7" s="1"/>
  <c r="D1160" i="7" s="1"/>
  <c r="D1161" i="7" s="1"/>
  <c r="D1162" i="7" s="1"/>
  <c r="D1163" i="7" s="1"/>
  <c r="D1164" i="7" s="1"/>
  <c r="D1165" i="7" s="1"/>
  <c r="D1166" i="7" s="1"/>
  <c r="D1167" i="7" s="1"/>
  <c r="D1168" i="7" s="1"/>
  <c r="D1169" i="7" s="1"/>
  <c r="D1170" i="7" s="1"/>
  <c r="D1171" i="7" s="1"/>
  <c r="D1172" i="7" s="1"/>
  <c r="D1173" i="7" s="1"/>
  <c r="D1174" i="7" s="1"/>
  <c r="D1175" i="7" s="1"/>
  <c r="D1176" i="7" s="1"/>
  <c r="D1177" i="7" s="1"/>
  <c r="D1178" i="7" s="1"/>
  <c r="D1179" i="7" s="1"/>
  <c r="D1180" i="7" s="1"/>
  <c r="D1181" i="7" s="1"/>
  <c r="D1182" i="7" s="1"/>
  <c r="D1183" i="7" s="1"/>
  <c r="D1184" i="7" s="1"/>
  <c r="D1185" i="7" s="1"/>
  <c r="D1186" i="7" s="1"/>
  <c r="D1187" i="7" s="1"/>
  <c r="D1188" i="7" s="1"/>
  <c r="D1189" i="7" s="1"/>
  <c r="D1190" i="7" s="1"/>
  <c r="D1191" i="7" s="1"/>
  <c r="D1192" i="7" s="1"/>
  <c r="D1193" i="7" s="1"/>
  <c r="D1194" i="7" s="1"/>
  <c r="D1195" i="7" s="1"/>
  <c r="D1196" i="7" s="1"/>
  <c r="D1197" i="7" s="1"/>
  <c r="D1198" i="7" s="1"/>
  <c r="D1199" i="7" s="1"/>
  <c r="D1200" i="7" s="1"/>
  <c r="D1201" i="7" s="1"/>
  <c r="D1202" i="7" s="1"/>
  <c r="D1203" i="7" s="1"/>
  <c r="D1204" i="7" s="1"/>
  <c r="D1205" i="7" s="1"/>
  <c r="D1206" i="7" s="1"/>
  <c r="D1207" i="7" s="1"/>
  <c r="D1208" i="7" s="1"/>
  <c r="D1209" i="7" s="1"/>
  <c r="D1210" i="7" s="1"/>
  <c r="D1211" i="7" s="1"/>
  <c r="D1212" i="7" s="1"/>
  <c r="D1213" i="7" s="1"/>
  <c r="D1214" i="7" s="1"/>
  <c r="D1215" i="7" s="1"/>
  <c r="D1216" i="7" s="1"/>
  <c r="D1217" i="7" s="1"/>
  <c r="D1218" i="7" s="1"/>
  <c r="D1219" i="7" s="1"/>
  <c r="D1220" i="7" s="1"/>
  <c r="D1221" i="7" s="1"/>
  <c r="D1222" i="7" s="1"/>
  <c r="D1223" i="7" s="1"/>
  <c r="D1224" i="7" s="1"/>
  <c r="D1225" i="7" s="1"/>
  <c r="D1226" i="7" s="1"/>
  <c r="D1227" i="7" s="1"/>
  <c r="D1228" i="7" s="1"/>
  <c r="D1229" i="7" s="1"/>
  <c r="D1230" i="7" s="1"/>
  <c r="D1231" i="7" s="1"/>
  <c r="D1232" i="7" s="1"/>
  <c r="D1233" i="7" s="1"/>
  <c r="D1234" i="7" s="1"/>
  <c r="D1235" i="7" s="1"/>
  <c r="D1236" i="7" s="1"/>
  <c r="D1237" i="7" s="1"/>
  <c r="D1238" i="7" s="1"/>
  <c r="D1239" i="7" s="1"/>
  <c r="D1240" i="7" s="1"/>
  <c r="D1241" i="7" s="1"/>
  <c r="D1242" i="7" s="1"/>
  <c r="D1243" i="7" s="1"/>
  <c r="D1244" i="7" s="1"/>
  <c r="D1245" i="7" s="1"/>
  <c r="D1246" i="7" s="1"/>
  <c r="D1247" i="7" s="1"/>
  <c r="D1248" i="7" s="1"/>
  <c r="D1249" i="7" s="1"/>
  <c r="D1250" i="7" s="1"/>
  <c r="D1251" i="7" s="1"/>
  <c r="D1252" i="7" s="1"/>
  <c r="D1253" i="7" s="1"/>
  <c r="D1254" i="7" s="1"/>
  <c r="D1255" i="7" s="1"/>
  <c r="D1256" i="7" s="1"/>
  <c r="D1257" i="7" s="1"/>
  <c r="D1258" i="7" s="1"/>
  <c r="D1259" i="7" s="1"/>
  <c r="D1260" i="7" s="1"/>
  <c r="D1261" i="7" s="1"/>
  <c r="D1262" i="7" s="1"/>
  <c r="D1263" i="7" s="1"/>
  <c r="D1264" i="7" s="1"/>
  <c r="D1265" i="7" s="1"/>
  <c r="D1266" i="7" s="1"/>
  <c r="D1267" i="7" s="1"/>
  <c r="D1268" i="7" s="1"/>
  <c r="D1269" i="7" s="1"/>
  <c r="D1270" i="7" s="1"/>
  <c r="D1271" i="7" s="1"/>
  <c r="D1272" i="7" s="1"/>
  <c r="D1273" i="7" s="1"/>
  <c r="D1274" i="7" s="1"/>
  <c r="D1275" i="7" s="1"/>
  <c r="D1276" i="7" s="1"/>
  <c r="D1277" i="7" s="1"/>
  <c r="D1278" i="7" s="1"/>
  <c r="D1279" i="7" s="1"/>
  <c r="D1280" i="7" s="1"/>
  <c r="D1281" i="7" s="1"/>
  <c r="D1282" i="7" s="1"/>
  <c r="D1283" i="7" s="1"/>
  <c r="D1284" i="7" s="1"/>
  <c r="D1285" i="7" s="1"/>
  <c r="D1286" i="7" s="1"/>
  <c r="D1287" i="7" s="1"/>
  <c r="D1288" i="7" s="1"/>
  <c r="D1289" i="7" s="1"/>
  <c r="D1290" i="7" s="1"/>
  <c r="D1291" i="7" s="1"/>
  <c r="D1292" i="7" s="1"/>
  <c r="D1293" i="7" s="1"/>
  <c r="D1294" i="7" s="1"/>
  <c r="D1295" i="7" s="1"/>
  <c r="D1296" i="7" s="1"/>
  <c r="D1297" i="7" s="1"/>
  <c r="D1298" i="7" s="1"/>
  <c r="D1299" i="7" s="1"/>
  <c r="D1300" i="7" s="1"/>
  <c r="D1301" i="7" s="1"/>
  <c r="D1302" i="7" s="1"/>
  <c r="D1303" i="7" s="1"/>
  <c r="D1304" i="7" s="1"/>
  <c r="D1305" i="7" s="1"/>
  <c r="D1306" i="7" s="1"/>
  <c r="D1307" i="7" s="1"/>
  <c r="D1308" i="7" s="1"/>
  <c r="D1309" i="7" s="1"/>
  <c r="D1310" i="7" s="1"/>
  <c r="D1311" i="7" s="1"/>
  <c r="D1312" i="7" s="1"/>
  <c r="D1313" i="7" s="1"/>
  <c r="D1314" i="7" s="1"/>
  <c r="D1315" i="7" s="1"/>
  <c r="D1316" i="7" s="1"/>
  <c r="D1317" i="7" s="1"/>
  <c r="D1318" i="7" s="1"/>
  <c r="D1319" i="7" s="1"/>
  <c r="D1320" i="7" s="1"/>
  <c r="D1321" i="7" s="1"/>
  <c r="D1322" i="7" s="1"/>
  <c r="D1323" i="7" s="1"/>
  <c r="D1324" i="7" s="1"/>
  <c r="D1325" i="7" s="1"/>
  <c r="D1326" i="7" s="1"/>
  <c r="D1327" i="7" s="1"/>
  <c r="D1328" i="7" s="1"/>
  <c r="D1329" i="7" s="1"/>
  <c r="D1330" i="7" s="1"/>
  <c r="D1331" i="7" s="1"/>
  <c r="D1332" i="7" s="1"/>
  <c r="D1333" i="7" s="1"/>
  <c r="D1334" i="7" s="1"/>
  <c r="D1335" i="7" s="1"/>
  <c r="D1336" i="7" s="1"/>
  <c r="D1337" i="7" s="1"/>
  <c r="D1338" i="7" s="1"/>
  <c r="D1339" i="7" s="1"/>
  <c r="D1340" i="7" s="1"/>
  <c r="D1341" i="7" s="1"/>
  <c r="D1342" i="7" s="1"/>
  <c r="D1343" i="7" s="1"/>
  <c r="D1344" i="7" s="1"/>
  <c r="D1345" i="7" s="1"/>
  <c r="D1346" i="7" s="1"/>
  <c r="D1347" i="7" s="1"/>
  <c r="D1348" i="7" s="1"/>
  <c r="D1349" i="7" s="1"/>
  <c r="D1350" i="7" s="1"/>
  <c r="D1351" i="7" s="1"/>
  <c r="D1352" i="7" s="1"/>
  <c r="D1353" i="7" s="1"/>
  <c r="D1354" i="7" s="1"/>
  <c r="D1355" i="7" s="1"/>
  <c r="D1356" i="7" s="1"/>
  <c r="D1357" i="7" s="1"/>
  <c r="D1358" i="7" s="1"/>
  <c r="D1359" i="7" s="1"/>
  <c r="D1360" i="7" s="1"/>
  <c r="D1361" i="7" s="1"/>
  <c r="D1362" i="7" s="1"/>
  <c r="D1363" i="7" s="1"/>
  <c r="D1364" i="7" s="1"/>
  <c r="D1365" i="7" s="1"/>
  <c r="D1366" i="7" s="1"/>
  <c r="D1367" i="7" s="1"/>
  <c r="D1368" i="7" s="1"/>
  <c r="D1369" i="7" s="1"/>
  <c r="D1370" i="7" s="1"/>
  <c r="D1371" i="7" s="1"/>
  <c r="D1372" i="7" s="1"/>
  <c r="D1373" i="7" s="1"/>
  <c r="D1374" i="7" s="1"/>
  <c r="D1375" i="7" s="1"/>
  <c r="D1376" i="7" s="1"/>
  <c r="D1377" i="7" s="1"/>
  <c r="D1378" i="7" s="1"/>
  <c r="D1379" i="7" s="1"/>
  <c r="D1380" i="7" s="1"/>
  <c r="D1381" i="7" s="1"/>
  <c r="D1382" i="7" s="1"/>
  <c r="D1383" i="7" s="1"/>
  <c r="D1384" i="7" s="1"/>
  <c r="D1385" i="7" s="1"/>
  <c r="D1386" i="7" s="1"/>
  <c r="D1387" i="7" s="1"/>
  <c r="D1388" i="7" s="1"/>
  <c r="D1389" i="7" s="1"/>
  <c r="D1390" i="7" s="1"/>
  <c r="D1391" i="7" s="1"/>
  <c r="D1392" i="7" s="1"/>
  <c r="D1393" i="7" s="1"/>
  <c r="D1394" i="7" s="1"/>
  <c r="D1395" i="7" s="1"/>
  <c r="D1396" i="7" s="1"/>
  <c r="D1397" i="7" s="1"/>
  <c r="D1398" i="7" s="1"/>
  <c r="D1399" i="7" s="1"/>
  <c r="D1400" i="7" s="1"/>
  <c r="D1401" i="7" s="1"/>
  <c r="D1402" i="7" s="1"/>
  <c r="D1403" i="7" s="1"/>
  <c r="D1404" i="7" s="1"/>
  <c r="D1405" i="7" s="1"/>
  <c r="D1406" i="7" s="1"/>
  <c r="D1407" i="7" s="1"/>
  <c r="D1408" i="7" s="1"/>
  <c r="D1409" i="7" s="1"/>
  <c r="D1410" i="7" s="1"/>
  <c r="D1411" i="7" s="1"/>
  <c r="D1412" i="7" s="1"/>
  <c r="D1413" i="7" s="1"/>
  <c r="D1414" i="7" s="1"/>
  <c r="D1415" i="7" s="1"/>
  <c r="D1416" i="7" s="1"/>
  <c r="D1417" i="7" s="1"/>
  <c r="D1418" i="7" s="1"/>
  <c r="D1419" i="7" s="1"/>
  <c r="D1420" i="7" s="1"/>
  <c r="D1421" i="7" s="1"/>
  <c r="D1422" i="7" s="1"/>
  <c r="D1423" i="7" s="1"/>
  <c r="D1424" i="7" s="1"/>
  <c r="D1425" i="7" s="1"/>
  <c r="D1426" i="7" s="1"/>
  <c r="D1427" i="7" s="1"/>
  <c r="D1428" i="7" s="1"/>
  <c r="D1429" i="7" s="1"/>
  <c r="D1430" i="7" s="1"/>
  <c r="D1431" i="7" s="1"/>
  <c r="D1432" i="7" s="1"/>
  <c r="D1433" i="7" s="1"/>
  <c r="D1434" i="7" s="1"/>
  <c r="D1435" i="7" s="1"/>
  <c r="D1436" i="7" s="1"/>
  <c r="D1437" i="7" s="1"/>
  <c r="D1438" i="7" s="1"/>
  <c r="D1439" i="7" s="1"/>
  <c r="D1440" i="7" s="1"/>
  <c r="D1441" i="7" s="1"/>
  <c r="D1442" i="7" s="1"/>
  <c r="D1443" i="7" s="1"/>
  <c r="D1444" i="7" s="1"/>
  <c r="D1445" i="7" s="1"/>
  <c r="D1446" i="7" s="1"/>
  <c r="D1447" i="7" s="1"/>
  <c r="D1448" i="7" s="1"/>
  <c r="D1449" i="7" s="1"/>
  <c r="D1450" i="7" s="1"/>
  <c r="D1451" i="7" s="1"/>
  <c r="D1452" i="7" s="1"/>
  <c r="D1453" i="7" s="1"/>
  <c r="D1454" i="7" s="1"/>
  <c r="D1455" i="7" s="1"/>
  <c r="D1456" i="7" s="1"/>
  <c r="D1457" i="7" s="1"/>
  <c r="D1458" i="7" s="1"/>
  <c r="D1459" i="7" s="1"/>
  <c r="D1460" i="7" s="1"/>
  <c r="D1461" i="7" s="1"/>
  <c r="D1462" i="7" s="1"/>
  <c r="D1463" i="7" s="1"/>
  <c r="D1464" i="7" s="1"/>
  <c r="D1465" i="7" s="1"/>
  <c r="D1466" i="7" s="1"/>
  <c r="D1467" i="7" s="1"/>
  <c r="D1468" i="7" s="1"/>
  <c r="D1469" i="7" s="1"/>
  <c r="D1470" i="7" s="1"/>
  <c r="D1471" i="7" s="1"/>
  <c r="D1472" i="7" s="1"/>
  <c r="D1473" i="7" s="1"/>
  <c r="D1474" i="7" s="1"/>
  <c r="D1475" i="7" s="1"/>
  <c r="D1476" i="7" s="1"/>
  <c r="D1477" i="7" s="1"/>
  <c r="D1478" i="7" s="1"/>
  <c r="D1479" i="7" s="1"/>
  <c r="D1480" i="7" s="1"/>
  <c r="D1481" i="7" s="1"/>
  <c r="D1482" i="7" s="1"/>
  <c r="D1483" i="7" s="1"/>
  <c r="D1484" i="7" s="1"/>
  <c r="D1485" i="7" s="1"/>
  <c r="D1486" i="7" s="1"/>
  <c r="D1487" i="7" s="1"/>
  <c r="D1488" i="7" s="1"/>
  <c r="D1489" i="7" s="1"/>
  <c r="D1490" i="7" s="1"/>
  <c r="D1491" i="7" s="1"/>
  <c r="D1492" i="7" s="1"/>
  <c r="D1493" i="7" s="1"/>
  <c r="D1494" i="7" s="1"/>
  <c r="D1495" i="7" s="1"/>
  <c r="D1496" i="7" s="1"/>
  <c r="D1497" i="7" s="1"/>
  <c r="D1498" i="7" s="1"/>
  <c r="D1499" i="7" s="1"/>
  <c r="D1500" i="7" s="1"/>
  <c r="D1501" i="7" s="1"/>
  <c r="D1502" i="7" s="1"/>
  <c r="D1503" i="7" s="1"/>
  <c r="D1504" i="7" s="1"/>
  <c r="D1505" i="7" s="1"/>
  <c r="D1506" i="7" s="1"/>
  <c r="D1507" i="7" s="1"/>
  <c r="D1508" i="7" s="1"/>
  <c r="D1509" i="7" s="1"/>
  <c r="D1510" i="7" s="1"/>
  <c r="D1511" i="7" s="1"/>
  <c r="D1512" i="7" s="1"/>
  <c r="D1513" i="7" s="1"/>
  <c r="D1514" i="7" s="1"/>
  <c r="D1515" i="7" s="1"/>
  <c r="D1516" i="7" s="1"/>
  <c r="D1517" i="7" s="1"/>
  <c r="D1518" i="7" s="1"/>
  <c r="D1519" i="7" s="1"/>
  <c r="D1520" i="7" s="1"/>
  <c r="D1521" i="7" s="1"/>
  <c r="D1522" i="7" s="1"/>
  <c r="D1523" i="7" s="1"/>
  <c r="D1524" i="7" s="1"/>
  <c r="D1525" i="7" s="1"/>
  <c r="G9" i="7"/>
  <c r="P9" i="7" s="1"/>
  <c r="K9" i="7" s="1"/>
  <c r="G11" i="7"/>
  <c r="P11" i="7" s="1"/>
  <c r="K11" i="7" s="1"/>
  <c r="G10" i="7"/>
  <c r="P10" i="7" s="1"/>
  <c r="K10" i="7" s="1"/>
  <c r="G22" i="7"/>
  <c r="G25" i="7"/>
  <c r="G14" i="7"/>
  <c r="P14" i="7" s="1"/>
  <c r="K14" i="7" s="1"/>
  <c r="G17" i="7"/>
  <c r="P17" i="7" s="1"/>
  <c r="K17" i="7" s="1"/>
  <c r="G19" i="7"/>
  <c r="G24" i="7"/>
  <c r="G26" i="7"/>
  <c r="G23" i="7"/>
  <c r="G13" i="7"/>
  <c r="P13" i="7" s="1"/>
  <c r="K13" i="7" s="1"/>
  <c r="G45" i="7"/>
  <c r="G43" i="7"/>
  <c r="G42" i="7"/>
  <c r="F5" i="7"/>
  <c r="G5" i="7" s="1"/>
  <c r="P5" i="7" s="1"/>
  <c r="G41" i="7"/>
  <c r="F24" i="7"/>
  <c r="G40" i="7" s="1"/>
  <c r="G38" i="7"/>
  <c r="G36" i="7"/>
  <c r="G39" i="7"/>
  <c r="G35" i="7"/>
  <c r="G37" i="7"/>
  <c r="G33" i="7"/>
  <c r="G34" i="7"/>
  <c r="G28" i="7"/>
  <c r="G31" i="7"/>
  <c r="G30" i="7"/>
  <c r="G32" i="7"/>
  <c r="K46" i="2"/>
  <c r="L63" i="2"/>
  <c r="G6" i="7" l="1"/>
  <c r="G8" i="7"/>
  <c r="G44" i="7"/>
  <c r="G29" i="7"/>
  <c r="G27" i="7"/>
  <c r="G46" i="7"/>
  <c r="L46" i="2"/>
  <c r="C64" i="2"/>
  <c r="P8" i="7" l="1"/>
  <c r="K8" i="7" s="1"/>
  <c r="P6" i="7"/>
  <c r="K6" i="7" s="1"/>
  <c r="K5" i="7"/>
  <c r="H15" i="7"/>
  <c r="I18" i="7"/>
  <c r="I15" i="7"/>
  <c r="H18" i="7"/>
  <c r="I16" i="7"/>
  <c r="H16" i="7"/>
  <c r="H21" i="7"/>
  <c r="H5" i="7"/>
  <c r="H6" i="7" s="1"/>
  <c r="I21" i="7"/>
  <c r="I5" i="7"/>
  <c r="I8" i="7" s="1"/>
  <c r="I6" i="7"/>
  <c r="D64" i="2"/>
  <c r="C47" i="2"/>
  <c r="I7" i="7" l="1"/>
  <c r="I9" i="7" s="1"/>
  <c r="H7" i="7"/>
  <c r="H19" i="7"/>
  <c r="I19" i="7"/>
  <c r="I20" i="7" s="1"/>
  <c r="E64" i="2"/>
  <c r="D47" i="2"/>
  <c r="I10" i="7" l="1"/>
  <c r="I11" i="7" s="1"/>
  <c r="I12" i="7" s="1"/>
  <c r="H8" i="7"/>
  <c r="H20" i="7"/>
  <c r="E47" i="2"/>
  <c r="F64" i="2"/>
  <c r="I13" i="7" l="1"/>
  <c r="I22" i="7"/>
  <c r="H9" i="7"/>
  <c r="I24" i="7"/>
  <c r="I25" i="7" s="1"/>
  <c r="F47" i="2"/>
  <c r="G64" i="2"/>
  <c r="I14" i="7" l="1"/>
  <c r="H10" i="7"/>
  <c r="I26" i="7"/>
  <c r="G47" i="2"/>
  <c r="H64" i="2"/>
  <c r="I17" i="7" l="1"/>
  <c r="I23" i="7" s="1"/>
  <c r="I28" i="7"/>
  <c r="H11" i="7"/>
  <c r="I64" i="2"/>
  <c r="H47" i="2"/>
  <c r="I27" i="7" l="1"/>
  <c r="I29" i="7" s="1"/>
  <c r="H12" i="7"/>
  <c r="I47" i="2"/>
  <c r="J64" i="2"/>
  <c r="I30" i="7" l="1"/>
  <c r="I31" i="7" s="1"/>
  <c r="H13" i="7"/>
  <c r="J47" i="2"/>
  <c r="K64" i="2"/>
  <c r="I32" i="7" l="1"/>
  <c r="H14" i="7"/>
  <c r="K47" i="2"/>
  <c r="L64" i="2"/>
  <c r="L47" i="2" s="1"/>
  <c r="C65" i="2"/>
  <c r="I33" i="7" l="1"/>
  <c r="H17" i="7"/>
  <c r="H22" i="7" s="1"/>
  <c r="D65" i="2"/>
  <c r="C48" i="2"/>
  <c r="I34" i="7" l="1"/>
  <c r="H23" i="7"/>
  <c r="H24" i="7"/>
  <c r="H25" i="7" s="1"/>
  <c r="D48" i="2"/>
  <c r="E65" i="2"/>
  <c r="I35" i="7" l="1"/>
  <c r="H26" i="7"/>
  <c r="H27" i="7" s="1"/>
  <c r="H28" i="7" s="1"/>
  <c r="H29" i="7" s="1"/>
  <c r="F65" i="2"/>
  <c r="E48" i="2"/>
  <c r="I36" i="7" l="1"/>
  <c r="H30" i="7"/>
  <c r="H31" i="7" s="1"/>
  <c r="G65" i="2"/>
  <c r="F48" i="2"/>
  <c r="I37" i="7" l="1"/>
  <c r="H32" i="7"/>
  <c r="H33" i="7" s="1"/>
  <c r="H34" i="7" s="1"/>
  <c r="H35" i="7" s="1"/>
  <c r="H36" i="7" s="1"/>
  <c r="H37" i="7" s="1"/>
  <c r="H38" i="7" s="1"/>
  <c r="H39" i="7" s="1"/>
  <c r="H40" i="7" s="1"/>
  <c r="H65" i="2"/>
  <c r="G48" i="2"/>
  <c r="I38" i="7" l="1"/>
  <c r="H48" i="2"/>
  <c r="I65" i="2"/>
  <c r="I39" i="7" l="1"/>
  <c r="I48" i="2"/>
  <c r="J65" i="2"/>
  <c r="I40" i="7" l="1"/>
  <c r="J39" i="7" s="1"/>
  <c r="P39" i="7" s="1"/>
  <c r="K39" i="7" s="1"/>
  <c r="J38" i="7"/>
  <c r="P38" i="7" s="1"/>
  <c r="K38" i="7" s="1"/>
  <c r="J48" i="2"/>
  <c r="K65" i="2"/>
  <c r="J37" i="7" l="1"/>
  <c r="P37" i="7" s="1"/>
  <c r="K37" i="7" s="1"/>
  <c r="J52" i="7"/>
  <c r="P52" i="7" s="1"/>
  <c r="J27" i="7"/>
  <c r="P27" i="7" s="1"/>
  <c r="K27" i="7" s="1"/>
  <c r="J44" i="7"/>
  <c r="P44" i="7" s="1"/>
  <c r="K44" i="7" s="1"/>
  <c r="J116" i="7"/>
  <c r="P116" i="7" s="1"/>
  <c r="J123" i="7"/>
  <c r="P123" i="7" s="1"/>
  <c r="J111" i="7"/>
  <c r="P111" i="7" s="1"/>
  <c r="J45" i="7"/>
  <c r="P45" i="7" s="1"/>
  <c r="K45" i="7" s="1"/>
  <c r="J93" i="7"/>
  <c r="P93" i="7" s="1"/>
  <c r="J66" i="7"/>
  <c r="P66" i="7" s="1"/>
  <c r="J40" i="7"/>
  <c r="P40" i="7" s="1"/>
  <c r="K40" i="7" s="1"/>
  <c r="J15" i="7"/>
  <c r="J120" i="7"/>
  <c r="P120" i="7" s="1"/>
  <c r="J101" i="7"/>
  <c r="P101" i="7" s="1"/>
  <c r="J13" i="7"/>
  <c r="J32" i="7"/>
  <c r="P32" i="7" s="1"/>
  <c r="K32" i="7" s="1"/>
  <c r="J107" i="7"/>
  <c r="P107" i="7" s="1"/>
  <c r="J76" i="7"/>
  <c r="P76" i="7" s="1"/>
  <c r="J67" i="7"/>
  <c r="P67" i="7" s="1"/>
  <c r="J73" i="7"/>
  <c r="P73" i="7" s="1"/>
  <c r="J49" i="7"/>
  <c r="P49" i="7" s="1"/>
  <c r="K49" i="7" s="1"/>
  <c r="J25" i="7"/>
  <c r="P25" i="7" s="1"/>
  <c r="K25" i="7" s="1"/>
  <c r="J104" i="7"/>
  <c r="P104" i="7" s="1"/>
  <c r="J65" i="7"/>
  <c r="P65" i="7" s="1"/>
  <c r="J74" i="7"/>
  <c r="P74" i="7" s="1"/>
  <c r="J19" i="7"/>
  <c r="P19" i="7" s="1"/>
  <c r="J61" i="7"/>
  <c r="P61" i="7" s="1"/>
  <c r="J12" i="7"/>
  <c r="J75" i="7"/>
  <c r="P75" i="7" s="1"/>
  <c r="J8" i="7"/>
  <c r="J114" i="7"/>
  <c r="P114" i="7" s="1"/>
  <c r="J119" i="7"/>
  <c r="P119" i="7" s="1"/>
  <c r="J81" i="7"/>
  <c r="P81" i="7" s="1"/>
  <c r="J121" i="7"/>
  <c r="P121" i="7" s="1"/>
  <c r="J28" i="7"/>
  <c r="P28" i="7" s="1"/>
  <c r="K28" i="7" s="1"/>
  <c r="J56" i="7"/>
  <c r="P56" i="7" s="1"/>
  <c r="J21" i="7"/>
  <c r="P21" i="7" s="1"/>
  <c r="K21" i="7" s="1"/>
  <c r="J98" i="7"/>
  <c r="P98" i="7" s="1"/>
  <c r="J35" i="7"/>
  <c r="P35" i="7" s="1"/>
  <c r="K35" i="7" s="1"/>
  <c r="J53" i="7"/>
  <c r="P53" i="7" s="1"/>
  <c r="J97" i="7"/>
  <c r="P97" i="7" s="1"/>
  <c r="J78" i="7"/>
  <c r="P78" i="7" s="1"/>
  <c r="J17" i="7"/>
  <c r="J48" i="7"/>
  <c r="P48" i="7" s="1"/>
  <c r="K48" i="7" s="1"/>
  <c r="J34" i="7"/>
  <c r="P34" i="7" s="1"/>
  <c r="K34" i="7" s="1"/>
  <c r="J77" i="7"/>
  <c r="P77" i="7" s="1"/>
  <c r="J85" i="7"/>
  <c r="P85" i="7" s="1"/>
  <c r="J16" i="7"/>
  <c r="J43" i="7"/>
  <c r="P43" i="7" s="1"/>
  <c r="K43" i="7" s="1"/>
  <c r="J55" i="7"/>
  <c r="P55" i="7" s="1"/>
  <c r="J22" i="7"/>
  <c r="P22" i="7" s="1"/>
  <c r="K22" i="7" s="1"/>
  <c r="J6" i="7"/>
  <c r="J100" i="7"/>
  <c r="P100" i="7" s="1"/>
  <c r="J88" i="7"/>
  <c r="P88" i="7" s="1"/>
  <c r="J51" i="7"/>
  <c r="P51" i="7" s="1"/>
  <c r="J18" i="7"/>
  <c r="J59" i="7"/>
  <c r="P59" i="7" s="1"/>
  <c r="J10" i="7"/>
  <c r="J106" i="7"/>
  <c r="P106" i="7" s="1"/>
  <c r="J86" i="7"/>
  <c r="P86" i="7" s="1"/>
  <c r="J113" i="7"/>
  <c r="P113" i="7" s="1"/>
  <c r="J54" i="7"/>
  <c r="P54" i="7" s="1"/>
  <c r="J69" i="7"/>
  <c r="P69" i="7" s="1"/>
  <c r="J99" i="7"/>
  <c r="P99" i="7" s="1"/>
  <c r="J84" i="7"/>
  <c r="P84" i="7" s="1"/>
  <c r="J83" i="7"/>
  <c r="P83" i="7" s="1"/>
  <c r="J72" i="7"/>
  <c r="P72" i="7" s="1"/>
  <c r="J41" i="7"/>
  <c r="P41" i="7" s="1"/>
  <c r="K41" i="7" s="1"/>
  <c r="J103" i="7"/>
  <c r="P103" i="7" s="1"/>
  <c r="J26" i="7"/>
  <c r="P26" i="7" s="1"/>
  <c r="K26" i="7" s="1"/>
  <c r="J105" i="7"/>
  <c r="P105" i="7" s="1"/>
  <c r="J63" i="7"/>
  <c r="P63" i="7" s="1"/>
  <c r="J29" i="7"/>
  <c r="P29" i="7" s="1"/>
  <c r="K29" i="7" s="1"/>
  <c r="J47" i="7"/>
  <c r="P47" i="7" s="1"/>
  <c r="K47" i="7" s="1"/>
  <c r="J60" i="7"/>
  <c r="P60" i="7" s="1"/>
  <c r="J96" i="7"/>
  <c r="P96" i="7" s="1"/>
  <c r="J124" i="7"/>
  <c r="P124" i="7" s="1"/>
  <c r="J109" i="7"/>
  <c r="P109" i="7" s="1"/>
  <c r="J108" i="7"/>
  <c r="P108" i="7" s="1"/>
  <c r="J24" i="7"/>
  <c r="P24" i="7" s="1"/>
  <c r="K24" i="7" s="1"/>
  <c r="J92" i="7"/>
  <c r="P92" i="7" s="1"/>
  <c r="J80" i="7"/>
  <c r="P80" i="7" s="1"/>
  <c r="J122" i="7"/>
  <c r="P122" i="7" s="1"/>
  <c r="J79" i="7"/>
  <c r="P79" i="7" s="1"/>
  <c r="J5" i="7"/>
  <c r="J87" i="7"/>
  <c r="P87" i="7" s="1"/>
  <c r="J20" i="7"/>
  <c r="P20" i="7" s="1"/>
  <c r="K20" i="7" s="1"/>
  <c r="J7" i="7"/>
  <c r="J112" i="7"/>
  <c r="P112" i="7" s="1"/>
  <c r="J11" i="7"/>
  <c r="J58" i="7"/>
  <c r="P58" i="7" s="1"/>
  <c r="J68" i="7"/>
  <c r="P68" i="7" s="1"/>
  <c r="J14" i="7"/>
  <c r="J9" i="7"/>
  <c r="J30" i="7"/>
  <c r="P30" i="7" s="1"/>
  <c r="K30" i="7" s="1"/>
  <c r="J42" i="7"/>
  <c r="P42" i="7" s="1"/>
  <c r="K42" i="7" s="1"/>
  <c r="J94" i="7"/>
  <c r="P94" i="7" s="1"/>
  <c r="J117" i="7"/>
  <c r="P117" i="7" s="1"/>
  <c r="J70" i="7"/>
  <c r="P70" i="7" s="1"/>
  <c r="J64" i="7"/>
  <c r="P64" i="7" s="1"/>
  <c r="J110" i="7"/>
  <c r="P110" i="7" s="1"/>
  <c r="J62" i="7"/>
  <c r="P62" i="7" s="1"/>
  <c r="J82" i="7"/>
  <c r="P82" i="7" s="1"/>
  <c r="J115" i="7"/>
  <c r="P115" i="7" s="1"/>
  <c r="J118" i="7"/>
  <c r="P118" i="7" s="1"/>
  <c r="J89" i="7"/>
  <c r="P89" i="7" s="1"/>
  <c r="J36" i="7"/>
  <c r="P36" i="7" s="1"/>
  <c r="K36" i="7" s="1"/>
  <c r="J71" i="7"/>
  <c r="P71" i="7" s="1"/>
  <c r="J127" i="7"/>
  <c r="P127" i="7" s="1"/>
  <c r="J125" i="7"/>
  <c r="P125" i="7" s="1"/>
  <c r="J95" i="7"/>
  <c r="P95" i="7" s="1"/>
  <c r="J31" i="7"/>
  <c r="P31" i="7" s="1"/>
  <c r="K31" i="7" s="1"/>
  <c r="J50" i="7"/>
  <c r="P50" i="7" s="1"/>
  <c r="K50" i="7" s="1"/>
  <c r="J91" i="7"/>
  <c r="P91" i="7" s="1"/>
  <c r="J46" i="7"/>
  <c r="P46" i="7" s="1"/>
  <c r="K46" i="7" s="1"/>
  <c r="J90" i="7"/>
  <c r="P90" i="7" s="1"/>
  <c r="J57" i="7"/>
  <c r="P57" i="7" s="1"/>
  <c r="J102" i="7"/>
  <c r="P102" i="7" s="1"/>
  <c r="J23" i="7"/>
  <c r="P23" i="7" s="1"/>
  <c r="K23" i="7" s="1"/>
  <c r="J126" i="7"/>
  <c r="P126" i="7" s="1"/>
  <c r="J33" i="7"/>
  <c r="P33" i="7" s="1"/>
  <c r="K33" i="7" s="1"/>
  <c r="K48" i="2"/>
  <c r="L65" i="2"/>
  <c r="K19" i="7" l="1"/>
  <c r="AJ122" i="7"/>
  <c r="AH122" i="7"/>
  <c r="AI122" i="7"/>
  <c r="AK122" i="7"/>
  <c r="AL122" i="7"/>
  <c r="AM122" i="7"/>
  <c r="AN122" i="7"/>
  <c r="AJ105" i="7"/>
  <c r="AI105" i="7"/>
  <c r="AL105" i="7"/>
  <c r="AM105" i="7"/>
  <c r="AN105" i="7"/>
  <c r="AK105" i="7"/>
  <c r="AH105" i="7"/>
  <c r="AJ106" i="7"/>
  <c r="AK106" i="7"/>
  <c r="AH106" i="7"/>
  <c r="AN106" i="7"/>
  <c r="AL106" i="7"/>
  <c r="AI106" i="7"/>
  <c r="AM106" i="7"/>
  <c r="AH85" i="7"/>
  <c r="AI85" i="7"/>
  <c r="AK85" i="7"/>
  <c r="AL85" i="7"/>
  <c r="AJ85" i="7"/>
  <c r="AM85" i="7"/>
  <c r="AN85" i="7"/>
  <c r="AJ104" i="7"/>
  <c r="AH104" i="7"/>
  <c r="AI104" i="7"/>
  <c r="AK104" i="7"/>
  <c r="AL104" i="7"/>
  <c r="AM104" i="7"/>
  <c r="AN104" i="7"/>
  <c r="AI79" i="7"/>
  <c r="AL79" i="7"/>
  <c r="AM79" i="7"/>
  <c r="AN79" i="7"/>
  <c r="AJ79" i="7"/>
  <c r="AK79" i="7"/>
  <c r="AH79" i="7"/>
  <c r="AJ89" i="7"/>
  <c r="AH89" i="7"/>
  <c r="AI89" i="7"/>
  <c r="AK89" i="7"/>
  <c r="AL89" i="7"/>
  <c r="AM89" i="7"/>
  <c r="AN89" i="7"/>
  <c r="AH80" i="7"/>
  <c r="AJ80" i="7"/>
  <c r="AI80" i="7"/>
  <c r="AK80" i="7"/>
  <c r="AL80" i="7"/>
  <c r="AM80" i="7"/>
  <c r="AN80" i="7"/>
  <c r="AI77" i="7"/>
  <c r="AL77" i="7"/>
  <c r="AJ77" i="7"/>
  <c r="AM77" i="7"/>
  <c r="AN77" i="7"/>
  <c r="AK77" i="7"/>
  <c r="AH77" i="7"/>
  <c r="AI121" i="7"/>
  <c r="AL121" i="7"/>
  <c r="AJ121" i="7"/>
  <c r="AM121" i="7"/>
  <c r="AN121" i="7"/>
  <c r="AK121" i="7"/>
  <c r="AH121" i="7"/>
  <c r="AI66" i="7"/>
  <c r="AL66" i="7"/>
  <c r="AM66" i="7"/>
  <c r="AN66" i="7"/>
  <c r="AJ66" i="7"/>
  <c r="AK66" i="7"/>
  <c r="AH66" i="7"/>
  <c r="AI86" i="7"/>
  <c r="AL86" i="7"/>
  <c r="AM86" i="7"/>
  <c r="AN86" i="7"/>
  <c r="AK86" i="7"/>
  <c r="AJ86" i="7"/>
  <c r="AH86" i="7"/>
  <c r="AJ102" i="7"/>
  <c r="AH102" i="7"/>
  <c r="AI102" i="7"/>
  <c r="AK102" i="7"/>
  <c r="AL102" i="7"/>
  <c r="AM102" i="7"/>
  <c r="AN102" i="7"/>
  <c r="AJ118" i="7"/>
  <c r="AH118" i="7"/>
  <c r="AN118" i="7"/>
  <c r="AL118" i="7"/>
  <c r="AI118" i="7"/>
  <c r="AM118" i="7"/>
  <c r="AK118" i="7"/>
  <c r="AI92" i="7"/>
  <c r="AL92" i="7"/>
  <c r="AM92" i="7"/>
  <c r="AJ92" i="7"/>
  <c r="AN92" i="7"/>
  <c r="AK92" i="7"/>
  <c r="AH92" i="7"/>
  <c r="AI103" i="7"/>
  <c r="AJ103" i="7"/>
  <c r="AL103" i="7"/>
  <c r="AM103" i="7"/>
  <c r="AN103" i="7"/>
  <c r="AK103" i="7"/>
  <c r="AH103" i="7"/>
  <c r="AK59" i="7"/>
  <c r="AM59" i="7"/>
  <c r="AN59" i="7"/>
  <c r="AJ59" i="7"/>
  <c r="AL59" i="7"/>
  <c r="AH59" i="7"/>
  <c r="AI59" i="7"/>
  <c r="AJ81" i="7"/>
  <c r="AI81" i="7"/>
  <c r="AL81" i="7"/>
  <c r="AM81" i="7"/>
  <c r="AN81" i="7"/>
  <c r="AK81" i="7"/>
  <c r="AH81" i="7"/>
  <c r="AJ93" i="7"/>
  <c r="AH93" i="7"/>
  <c r="AI93" i="7"/>
  <c r="AK93" i="7"/>
  <c r="AL93" i="7"/>
  <c r="AM93" i="7"/>
  <c r="AN93" i="7"/>
  <c r="AH126" i="7"/>
  <c r="AI126" i="7"/>
  <c r="AK126" i="7"/>
  <c r="AJ126" i="7"/>
  <c r="AL126" i="7"/>
  <c r="AM126" i="7"/>
  <c r="AN126" i="7"/>
  <c r="AK57" i="7"/>
  <c r="AJ57" i="7"/>
  <c r="AM57" i="7"/>
  <c r="AN57" i="7"/>
  <c r="AI57" i="7"/>
  <c r="AI90" i="7"/>
  <c r="AJ90" i="7"/>
  <c r="AL90" i="7"/>
  <c r="AM90" i="7"/>
  <c r="AN90" i="7"/>
  <c r="AK90" i="7"/>
  <c r="AH90" i="7"/>
  <c r="AH115" i="7"/>
  <c r="AI115" i="7"/>
  <c r="AK115" i="7"/>
  <c r="AL115" i="7"/>
  <c r="AM115" i="7"/>
  <c r="AN115" i="7"/>
  <c r="AJ115" i="7"/>
  <c r="AI68" i="7"/>
  <c r="AL68" i="7"/>
  <c r="AM68" i="7"/>
  <c r="AN68" i="7"/>
  <c r="AK68" i="7"/>
  <c r="AJ68" i="7"/>
  <c r="AH68" i="7"/>
  <c r="AI119" i="7"/>
  <c r="AJ119" i="7"/>
  <c r="AL119" i="7"/>
  <c r="AM119" i="7"/>
  <c r="AN119" i="7"/>
  <c r="AH119" i="7"/>
  <c r="AK119" i="7"/>
  <c r="AI73" i="7"/>
  <c r="AL73" i="7"/>
  <c r="AM73" i="7"/>
  <c r="AN73" i="7"/>
  <c r="AK73" i="7"/>
  <c r="AJ73" i="7"/>
  <c r="AH73" i="7"/>
  <c r="AJ82" i="7"/>
  <c r="AM82" i="7"/>
  <c r="AK82" i="7"/>
  <c r="AH82" i="7"/>
  <c r="AN82" i="7"/>
  <c r="AL82" i="7"/>
  <c r="AI82" i="7"/>
  <c r="AJ58" i="7"/>
  <c r="AH58" i="7"/>
  <c r="AI58" i="7"/>
  <c r="AK58" i="7"/>
  <c r="AL58" i="7"/>
  <c r="AM58" i="7"/>
  <c r="AN58" i="7"/>
  <c r="AI108" i="7"/>
  <c r="AL108" i="7"/>
  <c r="AM108" i="7"/>
  <c r="AJ108" i="7"/>
  <c r="AN108" i="7"/>
  <c r="AK108" i="7"/>
  <c r="AH108" i="7"/>
  <c r="AJ72" i="7"/>
  <c r="AH72" i="7"/>
  <c r="AI72" i="7"/>
  <c r="AK72" i="7"/>
  <c r="AL72" i="7"/>
  <c r="AM72" i="7"/>
  <c r="AN72" i="7"/>
  <c r="K51" i="7"/>
  <c r="AI114" i="7"/>
  <c r="AL114" i="7"/>
  <c r="AM114" i="7"/>
  <c r="AN114" i="7"/>
  <c r="AK114" i="7"/>
  <c r="AJ114" i="7"/>
  <c r="AH114" i="7"/>
  <c r="AH67" i="7"/>
  <c r="AI67" i="7"/>
  <c r="AK67" i="7"/>
  <c r="AL67" i="7"/>
  <c r="AJ67" i="7"/>
  <c r="AM67" i="7"/>
  <c r="AN67" i="7"/>
  <c r="AH111" i="7"/>
  <c r="AI111" i="7"/>
  <c r="AJ111" i="7"/>
  <c r="AK111" i="7"/>
  <c r="AL111" i="7"/>
  <c r="AM111" i="7"/>
  <c r="AN111" i="7"/>
  <c r="AJ91" i="7"/>
  <c r="AH91" i="7"/>
  <c r="AI91" i="7"/>
  <c r="AK91" i="7"/>
  <c r="AL91" i="7"/>
  <c r="AM91" i="7"/>
  <c r="AN91" i="7"/>
  <c r="AI62" i="7"/>
  <c r="AL62" i="7"/>
  <c r="AM62" i="7"/>
  <c r="AK62" i="7"/>
  <c r="AN62" i="7"/>
  <c r="AJ62" i="7"/>
  <c r="AH62" i="7"/>
  <c r="AJ109" i="7"/>
  <c r="AH109" i="7"/>
  <c r="AI109" i="7"/>
  <c r="AK109" i="7"/>
  <c r="AL109" i="7"/>
  <c r="AM109" i="7"/>
  <c r="AN109" i="7"/>
  <c r="AH83" i="7"/>
  <c r="AI83" i="7"/>
  <c r="AJ83" i="7"/>
  <c r="AK83" i="7"/>
  <c r="AL83" i="7"/>
  <c r="AM83" i="7"/>
  <c r="AN83" i="7"/>
  <c r="AJ88" i="7"/>
  <c r="AI88" i="7"/>
  <c r="AL88" i="7"/>
  <c r="AM88" i="7"/>
  <c r="AN88" i="7"/>
  <c r="AK88" i="7"/>
  <c r="AH88" i="7"/>
  <c r="AJ78" i="7"/>
  <c r="AH78" i="7"/>
  <c r="AI78" i="7"/>
  <c r="AK78" i="7"/>
  <c r="AL78" i="7"/>
  <c r="AM78" i="7"/>
  <c r="AN78" i="7"/>
  <c r="AJ76" i="7"/>
  <c r="AH76" i="7"/>
  <c r="AI76" i="7"/>
  <c r="AK76" i="7"/>
  <c r="AL76" i="7"/>
  <c r="AM76" i="7"/>
  <c r="AN76" i="7"/>
  <c r="AI123" i="7"/>
  <c r="AL123" i="7"/>
  <c r="AM123" i="7"/>
  <c r="AN123" i="7"/>
  <c r="AJ123" i="7"/>
  <c r="AK123" i="7"/>
  <c r="AH123" i="7"/>
  <c r="AJ56" i="7"/>
  <c r="AK56" i="7"/>
  <c r="AM56" i="7"/>
  <c r="AN56" i="7"/>
  <c r="AI110" i="7"/>
  <c r="AL110" i="7"/>
  <c r="AM110" i="7"/>
  <c r="AN110" i="7"/>
  <c r="AK110" i="7"/>
  <c r="AJ110" i="7"/>
  <c r="AH110" i="7"/>
  <c r="AI112" i="7"/>
  <c r="AL112" i="7"/>
  <c r="AM112" i="7"/>
  <c r="AN112" i="7"/>
  <c r="AK112" i="7"/>
  <c r="AJ112" i="7"/>
  <c r="AH112" i="7"/>
  <c r="AH124" i="7"/>
  <c r="AJ124" i="7"/>
  <c r="AI124" i="7"/>
  <c r="AK124" i="7"/>
  <c r="AL124" i="7"/>
  <c r="AM124" i="7"/>
  <c r="AN124" i="7"/>
  <c r="AI84" i="7"/>
  <c r="AL84" i="7"/>
  <c r="AM84" i="7"/>
  <c r="AN84" i="7"/>
  <c r="AJ84" i="7"/>
  <c r="AH84" i="7"/>
  <c r="AK84" i="7"/>
  <c r="AH100" i="7"/>
  <c r="AI100" i="7"/>
  <c r="AK100" i="7"/>
  <c r="AL100" i="7"/>
  <c r="AM100" i="7"/>
  <c r="AJ100" i="7"/>
  <c r="AN100" i="7"/>
  <c r="AI97" i="7"/>
  <c r="AL97" i="7"/>
  <c r="AM97" i="7"/>
  <c r="AK97" i="7"/>
  <c r="AN97" i="7"/>
  <c r="AJ97" i="7"/>
  <c r="AH97" i="7"/>
  <c r="AI75" i="7"/>
  <c r="AJ75" i="7"/>
  <c r="AL75" i="7"/>
  <c r="AM75" i="7"/>
  <c r="AK75" i="7"/>
  <c r="AN75" i="7"/>
  <c r="AH75" i="7"/>
  <c r="AJ107" i="7"/>
  <c r="AH107" i="7"/>
  <c r="AI107" i="7"/>
  <c r="AK107" i="7"/>
  <c r="AL107" i="7"/>
  <c r="AM107" i="7"/>
  <c r="AN107" i="7"/>
  <c r="AJ116" i="7"/>
  <c r="AI116" i="7"/>
  <c r="AL116" i="7"/>
  <c r="AM116" i="7"/>
  <c r="AK116" i="7"/>
  <c r="AN116" i="7"/>
  <c r="AH116" i="7"/>
  <c r="AI64" i="7"/>
  <c r="AL64" i="7"/>
  <c r="AM64" i="7"/>
  <c r="AN64" i="7"/>
  <c r="AK64" i="7"/>
  <c r="AJ64" i="7"/>
  <c r="AH64" i="7"/>
  <c r="AH96" i="7"/>
  <c r="AJ96" i="7"/>
  <c r="AI96" i="7"/>
  <c r="AK96" i="7"/>
  <c r="AL96" i="7"/>
  <c r="AM96" i="7"/>
  <c r="AN96" i="7"/>
  <c r="AI99" i="7"/>
  <c r="AL99" i="7"/>
  <c r="AM99" i="7"/>
  <c r="AN99" i="7"/>
  <c r="AK99" i="7"/>
  <c r="AJ99" i="7"/>
  <c r="AH99" i="7"/>
  <c r="AK53" i="7"/>
  <c r="AM53" i="7"/>
  <c r="AN53" i="7"/>
  <c r="AH53" i="7"/>
  <c r="AJ53" i="7"/>
  <c r="AI53" i="7"/>
  <c r="AJ63" i="7"/>
  <c r="AH63" i="7"/>
  <c r="AI63" i="7"/>
  <c r="AK63" i="7"/>
  <c r="AL63" i="7"/>
  <c r="AM63" i="7"/>
  <c r="AN63" i="7"/>
  <c r="AI95" i="7"/>
  <c r="AL95" i="7"/>
  <c r="AM95" i="7"/>
  <c r="AN95" i="7"/>
  <c r="AJ95" i="7"/>
  <c r="AK95" i="7"/>
  <c r="AH95" i="7"/>
  <c r="AJ70" i="7"/>
  <c r="AM70" i="7"/>
  <c r="AK70" i="7"/>
  <c r="AH70" i="7"/>
  <c r="AN70" i="7"/>
  <c r="AL70" i="7"/>
  <c r="AI70" i="7"/>
  <c r="AJ60" i="7"/>
  <c r="AH60" i="7"/>
  <c r="AI60" i="7"/>
  <c r="AK60" i="7"/>
  <c r="AL60" i="7"/>
  <c r="AM60" i="7"/>
  <c r="AN60" i="7"/>
  <c r="AJ69" i="7"/>
  <c r="AH69" i="7"/>
  <c r="AI69" i="7"/>
  <c r="AK69" i="7"/>
  <c r="AL69" i="7"/>
  <c r="AM69" i="7"/>
  <c r="AN69" i="7"/>
  <c r="AM61" i="7"/>
  <c r="AK61" i="7"/>
  <c r="AL61" i="7"/>
  <c r="AJ61" i="7"/>
  <c r="AH61" i="7"/>
  <c r="AI61" i="7"/>
  <c r="AN61" i="7"/>
  <c r="AH65" i="7"/>
  <c r="AI65" i="7"/>
  <c r="AJ65" i="7"/>
  <c r="AK65" i="7"/>
  <c r="AL65" i="7"/>
  <c r="AM65" i="7"/>
  <c r="AN65" i="7"/>
  <c r="AI125" i="7"/>
  <c r="AL125" i="7"/>
  <c r="AM125" i="7"/>
  <c r="AN125" i="7"/>
  <c r="AJ125" i="7"/>
  <c r="AK125" i="7"/>
  <c r="AH125" i="7"/>
  <c r="AJ117" i="7"/>
  <c r="AH117" i="7"/>
  <c r="AI117" i="7"/>
  <c r="AK117" i="7"/>
  <c r="AL117" i="7"/>
  <c r="AM117" i="7"/>
  <c r="AN117" i="7"/>
  <c r="AH87" i="7"/>
  <c r="AI87" i="7"/>
  <c r="AK87" i="7"/>
  <c r="AL87" i="7"/>
  <c r="AM87" i="7"/>
  <c r="AN87" i="7"/>
  <c r="AJ87" i="7"/>
  <c r="AJ54" i="7"/>
  <c r="AH54" i="7"/>
  <c r="AK54" i="7"/>
  <c r="AM54" i="7"/>
  <c r="AN54" i="7"/>
  <c r="AJ55" i="7"/>
  <c r="AK55" i="7"/>
  <c r="AM55" i="7"/>
  <c r="AN55" i="7"/>
  <c r="AH55" i="7"/>
  <c r="AI55" i="7"/>
  <c r="AH98" i="7"/>
  <c r="AI98" i="7"/>
  <c r="AK98" i="7"/>
  <c r="AJ98" i="7"/>
  <c r="AL98" i="7"/>
  <c r="AM98" i="7"/>
  <c r="AN98" i="7"/>
  <c r="AI101" i="7"/>
  <c r="AL101" i="7"/>
  <c r="AM101" i="7"/>
  <c r="AN101" i="7"/>
  <c r="AK101" i="7"/>
  <c r="AJ101" i="7"/>
  <c r="AH101" i="7"/>
  <c r="K52" i="7"/>
  <c r="AJ71" i="7"/>
  <c r="AI71" i="7"/>
  <c r="AL71" i="7"/>
  <c r="AM71" i="7"/>
  <c r="AN71" i="7"/>
  <c r="AK71" i="7"/>
  <c r="AH71" i="7"/>
  <c r="AI127" i="7"/>
  <c r="AL127" i="7"/>
  <c r="AM127" i="7"/>
  <c r="AN127" i="7"/>
  <c r="AJ127" i="7"/>
  <c r="AK127" i="7"/>
  <c r="AH127" i="7"/>
  <c r="AJ94" i="7"/>
  <c r="AK94" i="7"/>
  <c r="AH94" i="7"/>
  <c r="AN94" i="7"/>
  <c r="AL94" i="7"/>
  <c r="AI94" i="7"/>
  <c r="AM94" i="7"/>
  <c r="AH113" i="7"/>
  <c r="AI113" i="7"/>
  <c r="AK113" i="7"/>
  <c r="AL113" i="7"/>
  <c r="AJ113" i="7"/>
  <c r="AM113" i="7"/>
  <c r="AN113" i="7"/>
  <c r="AJ74" i="7"/>
  <c r="AH74" i="7"/>
  <c r="AI74" i="7"/>
  <c r="AK74" i="7"/>
  <c r="AL74" i="7"/>
  <c r="AM74" i="7"/>
  <c r="AN74" i="7"/>
  <c r="AJ120" i="7"/>
  <c r="AH120" i="7"/>
  <c r="AI120" i="7"/>
  <c r="AK120" i="7"/>
  <c r="AL120" i="7"/>
  <c r="AM120" i="7"/>
  <c r="AN120" i="7"/>
  <c r="L48" i="2"/>
  <c r="C66" i="2"/>
  <c r="P3" i="7" l="1"/>
  <c r="AH52" i="7"/>
  <c r="AI52" i="7"/>
  <c r="AK52" i="7"/>
  <c r="AM52" i="7"/>
  <c r="AN52" i="7"/>
  <c r="AJ52" i="7"/>
  <c r="AJ51" i="7"/>
  <c r="AJ3" i="7" s="1"/>
  <c r="AK51" i="7"/>
  <c r="AK3" i="7" s="1"/>
  <c r="AM51" i="7"/>
  <c r="AM3" i="7" s="1"/>
  <c r="AN51" i="7"/>
  <c r="AL51" i="7"/>
  <c r="AH51" i="7"/>
  <c r="AI51" i="7"/>
  <c r="D66" i="2"/>
  <c r="C49" i="2"/>
  <c r="AN3" i="7" l="1"/>
  <c r="X164" i="7" s="1"/>
  <c r="AF164" i="7" s="1"/>
  <c r="AL52" i="7"/>
  <c r="AI54" i="7"/>
  <c r="AH56" i="7"/>
  <c r="AH57" i="7" s="1"/>
  <c r="U154" i="7"/>
  <c r="AC154" i="7" s="1"/>
  <c r="U174" i="7"/>
  <c r="AC174" i="7" s="1"/>
  <c r="U162" i="7"/>
  <c r="AC162" i="7" s="1"/>
  <c r="U178" i="7"/>
  <c r="AC178" i="7" s="1"/>
  <c r="U120" i="7"/>
  <c r="AC120" i="7" s="1"/>
  <c r="U132" i="7"/>
  <c r="AC132" i="7" s="1"/>
  <c r="U121" i="7"/>
  <c r="AC121" i="7" s="1"/>
  <c r="U98" i="7"/>
  <c r="AC98" i="7" s="1"/>
  <c r="U69" i="7"/>
  <c r="AC69" i="7" s="1"/>
  <c r="U65" i="7"/>
  <c r="AC65" i="7" s="1"/>
  <c r="U41" i="7"/>
  <c r="AC41" i="7" s="1"/>
  <c r="U45" i="7"/>
  <c r="AC45" i="7" s="1"/>
  <c r="U7" i="7"/>
  <c r="AC7" i="7" s="1"/>
  <c r="U9" i="7"/>
  <c r="AC9" i="7" s="1"/>
  <c r="U30" i="7"/>
  <c r="AC30" i="7" s="1"/>
  <c r="U48" i="7"/>
  <c r="AC48" i="7" s="1"/>
  <c r="U44" i="7"/>
  <c r="AC44" i="7" s="1"/>
  <c r="U27" i="7"/>
  <c r="AC27" i="7" s="1"/>
  <c r="U60" i="7"/>
  <c r="AC60" i="7" s="1"/>
  <c r="U15" i="7"/>
  <c r="AC15" i="7" s="1"/>
  <c r="U152" i="7"/>
  <c r="AC152" i="7" s="1"/>
  <c r="U35" i="7"/>
  <c r="AC35" i="7" s="1"/>
  <c r="U116" i="7"/>
  <c r="AC116" i="7" s="1"/>
  <c r="U43" i="7"/>
  <c r="AC43" i="7" s="1"/>
  <c r="U57" i="7"/>
  <c r="AC57" i="7" s="1"/>
  <c r="U46" i="7"/>
  <c r="AC46" i="7" s="1"/>
  <c r="U118" i="7"/>
  <c r="AC118" i="7" s="1"/>
  <c r="U86" i="7"/>
  <c r="AC86" i="7" s="1"/>
  <c r="U26" i="7"/>
  <c r="AC26" i="7" s="1"/>
  <c r="U113" i="7"/>
  <c r="AC113" i="7" s="1"/>
  <c r="U99" i="7"/>
  <c r="AC99" i="7" s="1"/>
  <c r="U68" i="7"/>
  <c r="AC68" i="7" s="1"/>
  <c r="U159" i="7"/>
  <c r="AC159" i="7" s="1"/>
  <c r="U24" i="7"/>
  <c r="AC24" i="7" s="1"/>
  <c r="U180" i="7"/>
  <c r="AC180" i="7" s="1"/>
  <c r="U18" i="7"/>
  <c r="AC18" i="7" s="1"/>
  <c r="U149" i="7"/>
  <c r="AC149" i="7" s="1"/>
  <c r="U157" i="7"/>
  <c r="AC157" i="7" s="1"/>
  <c r="U136" i="7"/>
  <c r="AC136" i="7" s="1"/>
  <c r="U170" i="7"/>
  <c r="AC170" i="7" s="1"/>
  <c r="U103" i="7"/>
  <c r="AC103" i="7" s="1"/>
  <c r="U128" i="7"/>
  <c r="AC128" i="7" s="1"/>
  <c r="U104" i="7"/>
  <c r="AC104" i="7" s="1"/>
  <c r="U93" i="7"/>
  <c r="AC93" i="7" s="1"/>
  <c r="U51" i="7"/>
  <c r="AC51" i="7" s="1"/>
  <c r="U95" i="7"/>
  <c r="AC95" i="7" s="1"/>
  <c r="U6" i="7"/>
  <c r="AC6" i="7" s="1"/>
  <c r="U25" i="7"/>
  <c r="AC25" i="7" s="1"/>
  <c r="U71" i="7"/>
  <c r="AC71" i="7" s="1"/>
  <c r="U172" i="7"/>
  <c r="AC172" i="7" s="1"/>
  <c r="U72" i="7"/>
  <c r="AC72" i="7" s="1"/>
  <c r="U130" i="7"/>
  <c r="AC130" i="7" s="1"/>
  <c r="U77" i="7"/>
  <c r="AC77" i="7" s="1"/>
  <c r="U33" i="7"/>
  <c r="AC33" i="7" s="1"/>
  <c r="U133" i="7"/>
  <c r="AC133" i="7" s="1"/>
  <c r="U105" i="7"/>
  <c r="AC105" i="7" s="1"/>
  <c r="U8" i="7"/>
  <c r="AC8" i="7" s="1"/>
  <c r="U53" i="7"/>
  <c r="AC53" i="7" s="1"/>
  <c r="U54" i="7"/>
  <c r="AC54" i="7" s="1"/>
  <c r="U135" i="7"/>
  <c r="AC135" i="7" s="1"/>
  <c r="U140" i="7"/>
  <c r="AC140" i="7" s="1"/>
  <c r="U134" i="7"/>
  <c r="AC134" i="7" s="1"/>
  <c r="U165" i="7"/>
  <c r="AC165" i="7" s="1"/>
  <c r="U115" i="7"/>
  <c r="AC115" i="7" s="1"/>
  <c r="U127" i="7"/>
  <c r="AC127" i="7" s="1"/>
  <c r="U145" i="7"/>
  <c r="AC145" i="7" s="1"/>
  <c r="U91" i="7"/>
  <c r="AC91" i="7" s="1"/>
  <c r="U90" i="7"/>
  <c r="AC90" i="7" s="1"/>
  <c r="U94" i="7"/>
  <c r="AC94" i="7" s="1"/>
  <c r="U85" i="7"/>
  <c r="AC85" i="7" s="1"/>
  <c r="U88" i="7"/>
  <c r="AC88" i="7" s="1"/>
  <c r="U17" i="7"/>
  <c r="AC17" i="7" s="1"/>
  <c r="U31" i="7"/>
  <c r="AC31" i="7" s="1"/>
  <c r="U10" i="7"/>
  <c r="AC10" i="7" s="1"/>
  <c r="U89" i="7"/>
  <c r="AC89" i="7" s="1"/>
  <c r="U36" i="7"/>
  <c r="AC36" i="7" s="1"/>
  <c r="U173" i="7"/>
  <c r="AC173" i="7" s="1"/>
  <c r="U123" i="7"/>
  <c r="AC123" i="7" s="1"/>
  <c r="U64" i="7"/>
  <c r="AC64" i="7" s="1"/>
  <c r="U56" i="7"/>
  <c r="AC56" i="7" s="1"/>
  <c r="U11" i="7"/>
  <c r="AC11" i="7" s="1"/>
  <c r="U148" i="7"/>
  <c r="AC148" i="7" s="1"/>
  <c r="U47" i="7"/>
  <c r="AC47" i="7" s="1"/>
  <c r="U63" i="7"/>
  <c r="AC63" i="7" s="1"/>
  <c r="U22" i="7"/>
  <c r="AC22" i="7" s="1"/>
  <c r="U109" i="7"/>
  <c r="AC109" i="7" s="1"/>
  <c r="U49" i="7"/>
  <c r="AC49" i="7" s="1"/>
  <c r="U119" i="7"/>
  <c r="AC119" i="7" s="1"/>
  <c r="U58" i="7"/>
  <c r="AC58" i="7" s="1"/>
  <c r="U141" i="7"/>
  <c r="AC141" i="7" s="1"/>
  <c r="U38" i="7"/>
  <c r="AC38" i="7" s="1"/>
  <c r="U176" i="7"/>
  <c r="AC176" i="7" s="1"/>
  <c r="U169" i="7"/>
  <c r="AC169" i="7" s="1"/>
  <c r="U129" i="7"/>
  <c r="AC129" i="7" s="1"/>
  <c r="U144" i="7"/>
  <c r="AC144" i="7" s="1"/>
  <c r="U106" i="7"/>
  <c r="AC106" i="7" s="1"/>
  <c r="U111" i="7"/>
  <c r="AC111" i="7" s="1"/>
  <c r="U142" i="7"/>
  <c r="AC142" i="7" s="1"/>
  <c r="U84" i="7"/>
  <c r="AC84" i="7" s="1"/>
  <c r="U73" i="7"/>
  <c r="AC73" i="7" s="1"/>
  <c r="U14" i="7"/>
  <c r="AC14" i="7" s="1"/>
  <c r="U97" i="7"/>
  <c r="AC97" i="7" s="1"/>
  <c r="U80" i="7"/>
  <c r="AC80" i="7" s="1"/>
  <c r="U29" i="7"/>
  <c r="AC29" i="7" s="1"/>
  <c r="U168" i="7"/>
  <c r="AC168" i="7" s="1"/>
  <c r="U55" i="7"/>
  <c r="AC55" i="7" s="1"/>
  <c r="U23" i="7"/>
  <c r="AC23" i="7" s="1"/>
  <c r="U13" i="7"/>
  <c r="AC13" i="7" s="1"/>
  <c r="U175" i="7"/>
  <c r="AC175" i="7" s="1"/>
  <c r="U87" i="7"/>
  <c r="AC87" i="7" s="1"/>
  <c r="U5" i="7"/>
  <c r="AC5" i="7" s="1"/>
  <c r="U114" i="7"/>
  <c r="AC114" i="7" s="1"/>
  <c r="U150" i="7"/>
  <c r="AC150" i="7" s="1"/>
  <c r="U16" i="7"/>
  <c r="AC16" i="7" s="1"/>
  <c r="U166" i="7"/>
  <c r="AC166" i="7" s="1"/>
  <c r="U101" i="7"/>
  <c r="AC101" i="7" s="1"/>
  <c r="U66" i="7"/>
  <c r="AC66" i="7" s="1"/>
  <c r="U37" i="7"/>
  <c r="AC37" i="7" s="1"/>
  <c r="U107" i="7"/>
  <c r="AC107" i="7" s="1"/>
  <c r="U117" i="7"/>
  <c r="AC117" i="7" s="1"/>
  <c r="U112" i="7"/>
  <c r="AC112" i="7" s="1"/>
  <c r="U139" i="7"/>
  <c r="AC139" i="7" s="1"/>
  <c r="U81" i="7"/>
  <c r="AC81" i="7" s="1"/>
  <c r="U153" i="7"/>
  <c r="AC153" i="7" s="1"/>
  <c r="U179" i="7"/>
  <c r="AC179" i="7" s="1"/>
  <c r="U108" i="7"/>
  <c r="AC108" i="7" s="1"/>
  <c r="U74" i="7"/>
  <c r="AC74" i="7" s="1"/>
  <c r="U161" i="7"/>
  <c r="AC161" i="7" s="1"/>
  <c r="U143" i="7"/>
  <c r="AC143" i="7" s="1"/>
  <c r="U156" i="7"/>
  <c r="AC156" i="7" s="1"/>
  <c r="U62" i="7"/>
  <c r="AC62" i="7" s="1"/>
  <c r="U34" i="7"/>
  <c r="AC34" i="7" s="1"/>
  <c r="U28" i="7"/>
  <c r="AC28" i="7" s="1"/>
  <c r="U19" i="7"/>
  <c r="AC19" i="7" s="1"/>
  <c r="U155" i="7"/>
  <c r="AC155" i="7" s="1"/>
  <c r="U122" i="7"/>
  <c r="AC122" i="7" s="1"/>
  <c r="U40" i="7"/>
  <c r="AC40" i="7" s="1"/>
  <c r="U131" i="7"/>
  <c r="AC131" i="7" s="1"/>
  <c r="U147" i="7"/>
  <c r="AC147" i="7" s="1"/>
  <c r="U138" i="7"/>
  <c r="AC138" i="7" s="1"/>
  <c r="U146" i="7"/>
  <c r="AC146" i="7" s="1"/>
  <c r="U151" i="7"/>
  <c r="AC151" i="7" s="1"/>
  <c r="U124" i="7"/>
  <c r="AC124" i="7" s="1"/>
  <c r="U126" i="7"/>
  <c r="AC126" i="7" s="1"/>
  <c r="U110" i="7"/>
  <c r="AC110" i="7" s="1"/>
  <c r="U50" i="7"/>
  <c r="AC50" i="7" s="1"/>
  <c r="U102" i="7"/>
  <c r="AC102" i="7" s="1"/>
  <c r="U42" i="7"/>
  <c r="AC42" i="7" s="1"/>
  <c r="U21" i="7"/>
  <c r="AC21" i="7" s="1"/>
  <c r="U92" i="7"/>
  <c r="AC92" i="7" s="1"/>
  <c r="U83" i="7"/>
  <c r="AC83" i="7" s="1"/>
  <c r="U70" i="7"/>
  <c r="AC70" i="7" s="1"/>
  <c r="U177" i="7"/>
  <c r="AC177" i="7" s="1"/>
  <c r="U52" i="7"/>
  <c r="AC52" i="7" s="1"/>
  <c r="U12" i="7"/>
  <c r="AC12" i="7" s="1"/>
  <c r="U158" i="7"/>
  <c r="AC158" i="7" s="1"/>
  <c r="U32" i="7"/>
  <c r="AC32" i="7" s="1"/>
  <c r="U78" i="7"/>
  <c r="AC78" i="7" s="1"/>
  <c r="U59" i="7"/>
  <c r="AC59" i="7" s="1"/>
  <c r="U181" i="7"/>
  <c r="AC181" i="7" s="1"/>
  <c r="U164" i="7"/>
  <c r="AC164" i="7" s="1"/>
  <c r="U160" i="7"/>
  <c r="AC160" i="7" s="1"/>
  <c r="U96" i="7"/>
  <c r="AC96" i="7" s="1"/>
  <c r="U67" i="7"/>
  <c r="AC67" i="7" s="1"/>
  <c r="U79" i="7"/>
  <c r="AC79" i="7" s="1"/>
  <c r="U20" i="7"/>
  <c r="AC20" i="7" s="1"/>
  <c r="U125" i="7"/>
  <c r="AC125" i="7" s="1"/>
  <c r="U39" i="7"/>
  <c r="AC39" i="7" s="1"/>
  <c r="U100" i="7"/>
  <c r="AC100" i="7" s="1"/>
  <c r="U171" i="7"/>
  <c r="AC171" i="7" s="1"/>
  <c r="U82" i="7"/>
  <c r="AC82" i="7" s="1"/>
  <c r="U75" i="7"/>
  <c r="AC75" i="7" s="1"/>
  <c r="U76" i="7"/>
  <c r="AC76" i="7" s="1"/>
  <c r="U163" i="7"/>
  <c r="AC163" i="7" s="1"/>
  <c r="U167" i="7"/>
  <c r="AC167" i="7" s="1"/>
  <c r="U137" i="7"/>
  <c r="AC137" i="7" s="1"/>
  <c r="U61" i="7"/>
  <c r="AC61" i="7" s="1"/>
  <c r="X158" i="7"/>
  <c r="AF158" i="7" s="1"/>
  <c r="X151" i="7"/>
  <c r="AF151" i="7" s="1"/>
  <c r="X87" i="7"/>
  <c r="AF87" i="7" s="1"/>
  <c r="X129" i="7"/>
  <c r="AF129" i="7" s="1"/>
  <c r="X114" i="7"/>
  <c r="AF114" i="7" s="1"/>
  <c r="X30" i="7"/>
  <c r="AF30" i="7" s="1"/>
  <c r="X82" i="7"/>
  <c r="AF82" i="7" s="1"/>
  <c r="X153" i="7"/>
  <c r="AF153" i="7" s="1"/>
  <c r="X163" i="7"/>
  <c r="AF163" i="7" s="1"/>
  <c r="X124" i="7"/>
  <c r="AF124" i="7" s="1"/>
  <c r="X53" i="7"/>
  <c r="AF53" i="7" s="1"/>
  <c r="X75" i="7"/>
  <c r="AF75" i="7" s="1"/>
  <c r="X18" i="7"/>
  <c r="AF18" i="7" s="1"/>
  <c r="X91" i="7"/>
  <c r="AF91" i="7" s="1"/>
  <c r="X33" i="7"/>
  <c r="AF33" i="7" s="1"/>
  <c r="X178" i="7"/>
  <c r="AF178" i="7" s="1"/>
  <c r="X85" i="7"/>
  <c r="AF85" i="7" s="1"/>
  <c r="X7" i="7"/>
  <c r="AF7" i="7" s="1"/>
  <c r="X125" i="7"/>
  <c r="AF125" i="7" s="1"/>
  <c r="X8" i="7"/>
  <c r="AF8" i="7" s="1"/>
  <c r="X98" i="7"/>
  <c r="AF98" i="7" s="1"/>
  <c r="X25" i="7"/>
  <c r="AF25" i="7" s="1"/>
  <c r="X84" i="7"/>
  <c r="AF84" i="7" s="1"/>
  <c r="X142" i="7"/>
  <c r="AF142" i="7" s="1"/>
  <c r="X12" i="7"/>
  <c r="AF12" i="7" s="1"/>
  <c r="X157" i="7"/>
  <c r="AF157" i="7" s="1"/>
  <c r="X118" i="7"/>
  <c r="AF118" i="7" s="1"/>
  <c r="X121" i="7"/>
  <c r="AF121" i="7" s="1"/>
  <c r="X70" i="7"/>
  <c r="AF70" i="7" s="1"/>
  <c r="X61" i="7"/>
  <c r="AF61" i="7" s="1"/>
  <c r="X9" i="7"/>
  <c r="AF9" i="7" s="1"/>
  <c r="X65" i="7"/>
  <c r="AF65" i="7" s="1"/>
  <c r="X38" i="7"/>
  <c r="AF38" i="7" s="1"/>
  <c r="X76" i="7"/>
  <c r="AF76" i="7" s="1"/>
  <c r="X123" i="7"/>
  <c r="AF123" i="7" s="1"/>
  <c r="X73" i="7"/>
  <c r="AF73" i="7" s="1"/>
  <c r="X137" i="7"/>
  <c r="AF137" i="7" s="1"/>
  <c r="X27" i="7"/>
  <c r="AF27" i="7" s="1"/>
  <c r="X133" i="7"/>
  <c r="AF133" i="7" s="1"/>
  <c r="X49" i="7"/>
  <c r="AF49" i="7" s="1"/>
  <c r="X180" i="7"/>
  <c r="AF180" i="7" s="1"/>
  <c r="X104" i="7"/>
  <c r="AF104" i="7" s="1"/>
  <c r="X100" i="7"/>
  <c r="AF100" i="7" s="1"/>
  <c r="X21" i="7"/>
  <c r="AF21" i="7" s="1"/>
  <c r="X159" i="7"/>
  <c r="AF159" i="7" s="1"/>
  <c r="X77" i="7"/>
  <c r="AF77" i="7" s="1"/>
  <c r="X145" i="7"/>
  <c r="AF145" i="7" s="1"/>
  <c r="X131" i="7"/>
  <c r="AF131" i="7" s="1"/>
  <c r="X136" i="7"/>
  <c r="AF136" i="7" s="1"/>
  <c r="X176" i="7"/>
  <c r="AF176" i="7" s="1"/>
  <c r="X152" i="7"/>
  <c r="AF152" i="7" s="1"/>
  <c r="X17" i="7"/>
  <c r="AF17" i="7" s="1"/>
  <c r="X93" i="7"/>
  <c r="AF93" i="7" s="1"/>
  <c r="X24" i="7"/>
  <c r="AF24" i="7" s="1"/>
  <c r="X115" i="7"/>
  <c r="AF115" i="7" s="1"/>
  <c r="X13" i="7"/>
  <c r="AF13" i="7" s="1"/>
  <c r="X120" i="7"/>
  <c r="AF120" i="7" s="1"/>
  <c r="X126" i="7"/>
  <c r="AF126" i="7" s="1"/>
  <c r="X134" i="7"/>
  <c r="AF134" i="7" s="1"/>
  <c r="X170" i="7"/>
  <c r="AF170" i="7" s="1"/>
  <c r="X181" i="7"/>
  <c r="AF181" i="7" s="1"/>
  <c r="X111" i="7"/>
  <c r="AF111" i="7" s="1"/>
  <c r="X103" i="7"/>
  <c r="AF103" i="7" s="1"/>
  <c r="X26" i="7"/>
  <c r="AF26" i="7" s="1"/>
  <c r="X52" i="7"/>
  <c r="AF52" i="7" s="1"/>
  <c r="X148" i="7"/>
  <c r="AF148" i="7" s="1"/>
  <c r="X50" i="7"/>
  <c r="AF50" i="7" s="1"/>
  <c r="X112" i="7"/>
  <c r="AF112" i="7" s="1"/>
  <c r="X15" i="7"/>
  <c r="AF15" i="7" s="1"/>
  <c r="X156" i="7"/>
  <c r="AF156" i="7" s="1"/>
  <c r="X5" i="7"/>
  <c r="AF5" i="7" s="1"/>
  <c r="X68" i="7"/>
  <c r="AF68" i="7" s="1"/>
  <c r="X169" i="7"/>
  <c r="AF169" i="7" s="1"/>
  <c r="X172" i="7"/>
  <c r="AF172" i="7" s="1"/>
  <c r="X97" i="7"/>
  <c r="AF97" i="7" s="1"/>
  <c r="X28" i="7"/>
  <c r="AF28" i="7" s="1"/>
  <c r="X56" i="7"/>
  <c r="AF56" i="7" s="1"/>
  <c r="X146" i="7"/>
  <c r="AF146" i="7" s="1"/>
  <c r="X60" i="7"/>
  <c r="AF60" i="7" s="1"/>
  <c r="X90" i="7"/>
  <c r="AF90" i="7" s="1"/>
  <c r="X11" i="7"/>
  <c r="AF11" i="7" s="1"/>
  <c r="X106" i="7"/>
  <c r="AF106" i="7" s="1"/>
  <c r="X14" i="7"/>
  <c r="AF14" i="7" s="1"/>
  <c r="X110" i="7"/>
  <c r="AF110" i="7" s="1"/>
  <c r="X173" i="7"/>
  <c r="AF173" i="7" s="1"/>
  <c r="X64" i="7"/>
  <c r="AF64" i="7" s="1"/>
  <c r="X109" i="7"/>
  <c r="AF109" i="7" s="1"/>
  <c r="X138" i="7"/>
  <c r="AF138" i="7" s="1"/>
  <c r="X46" i="7"/>
  <c r="AF46" i="7" s="1"/>
  <c r="W174" i="7"/>
  <c r="AE174" i="7" s="1"/>
  <c r="W162" i="7"/>
  <c r="AE162" i="7" s="1"/>
  <c r="W132" i="7"/>
  <c r="AE132" i="7" s="1"/>
  <c r="W166" i="7"/>
  <c r="AE166" i="7" s="1"/>
  <c r="W118" i="7"/>
  <c r="AE118" i="7" s="1"/>
  <c r="W121" i="7"/>
  <c r="AE121" i="7" s="1"/>
  <c r="W100" i="7"/>
  <c r="AE100" i="7" s="1"/>
  <c r="W55" i="7"/>
  <c r="AE55" i="7" s="1"/>
  <c r="W63" i="7"/>
  <c r="AE63" i="7" s="1"/>
  <c r="W59" i="7"/>
  <c r="AE59" i="7" s="1"/>
  <c r="W91" i="7"/>
  <c r="AE91" i="7" s="1"/>
  <c r="W76" i="7"/>
  <c r="AE76" i="7" s="1"/>
  <c r="W8" i="7"/>
  <c r="AE8" i="7" s="1"/>
  <c r="W39" i="7"/>
  <c r="AE39" i="7" s="1"/>
  <c r="W16" i="7"/>
  <c r="AE16" i="7" s="1"/>
  <c r="W31" i="7"/>
  <c r="AE31" i="7" s="1"/>
  <c r="W24" i="7"/>
  <c r="AE24" i="7" s="1"/>
  <c r="W14" i="7"/>
  <c r="AE14" i="7" s="1"/>
  <c r="W30" i="7"/>
  <c r="AE30" i="7" s="1"/>
  <c r="W67" i="7"/>
  <c r="AE67" i="7" s="1"/>
  <c r="W111" i="7"/>
  <c r="AE111" i="7" s="1"/>
  <c r="W64" i="7"/>
  <c r="AE64" i="7" s="1"/>
  <c r="W6" i="7"/>
  <c r="AE6" i="7" s="1"/>
  <c r="W70" i="7"/>
  <c r="AE70" i="7" s="1"/>
  <c r="W56" i="7"/>
  <c r="AE56" i="7" s="1"/>
  <c r="W40" i="7"/>
  <c r="AE40" i="7" s="1"/>
  <c r="W96" i="7"/>
  <c r="AE96" i="7" s="1"/>
  <c r="W78" i="7"/>
  <c r="AE78" i="7" s="1"/>
  <c r="W101" i="7"/>
  <c r="AE101" i="7" s="1"/>
  <c r="W124" i="7"/>
  <c r="AE124" i="7" s="1"/>
  <c r="W81" i="7"/>
  <c r="AE81" i="7" s="1"/>
  <c r="W157" i="7"/>
  <c r="AE157" i="7" s="1"/>
  <c r="W136" i="7"/>
  <c r="AE136" i="7" s="1"/>
  <c r="W180" i="7"/>
  <c r="AE180" i="7" s="1"/>
  <c r="W161" i="7"/>
  <c r="AE161" i="7" s="1"/>
  <c r="W113" i="7"/>
  <c r="AE113" i="7" s="1"/>
  <c r="W104" i="7"/>
  <c r="AE104" i="7" s="1"/>
  <c r="W135" i="7"/>
  <c r="AE135" i="7" s="1"/>
  <c r="W93" i="7"/>
  <c r="AE93" i="7" s="1"/>
  <c r="W49" i="7"/>
  <c r="AE49" i="7" s="1"/>
  <c r="W54" i="7"/>
  <c r="AE54" i="7" s="1"/>
  <c r="W87" i="7"/>
  <c r="AE87" i="7" s="1"/>
  <c r="W69" i="7"/>
  <c r="AE69" i="7" s="1"/>
  <c r="W19" i="7"/>
  <c r="AE19" i="7" s="1"/>
  <c r="W26" i="7"/>
  <c r="AE26" i="7" s="1"/>
  <c r="W41" i="7"/>
  <c r="AE41" i="7" s="1"/>
  <c r="W37" i="7"/>
  <c r="AE37" i="7" s="1"/>
  <c r="W156" i="7"/>
  <c r="AE156" i="7" s="1"/>
  <c r="W116" i="7"/>
  <c r="AE116" i="7" s="1"/>
  <c r="W79" i="7"/>
  <c r="AE79" i="7" s="1"/>
  <c r="W33" i="7"/>
  <c r="AE33" i="7" s="1"/>
  <c r="W12" i="7"/>
  <c r="AE12" i="7" s="1"/>
  <c r="W102" i="7"/>
  <c r="AE102" i="7" s="1"/>
  <c r="W42" i="7"/>
  <c r="AE42" i="7" s="1"/>
  <c r="W119" i="7"/>
  <c r="AE119" i="7" s="1"/>
  <c r="W137" i="7"/>
  <c r="AE137" i="7" s="1"/>
  <c r="W11" i="7"/>
  <c r="AE11" i="7" s="1"/>
  <c r="W77" i="7"/>
  <c r="AE77" i="7" s="1"/>
  <c r="W15" i="7"/>
  <c r="AE15" i="7" s="1"/>
  <c r="W140" i="7"/>
  <c r="AE140" i="7" s="1"/>
  <c r="W134" i="7"/>
  <c r="AE134" i="7" s="1"/>
  <c r="W178" i="7"/>
  <c r="AE178" i="7" s="1"/>
  <c r="W147" i="7"/>
  <c r="AE147" i="7" s="1"/>
  <c r="W99" i="7"/>
  <c r="AE99" i="7" s="1"/>
  <c r="W95" i="7"/>
  <c r="AE95" i="7" s="1"/>
  <c r="W112" i="7"/>
  <c r="AE112" i="7" s="1"/>
  <c r="W86" i="7"/>
  <c r="AE86" i="7" s="1"/>
  <c r="W75" i="7"/>
  <c r="AE75" i="7" s="1"/>
  <c r="W45" i="7"/>
  <c r="AE45" i="7" s="1"/>
  <c r="W122" i="7"/>
  <c r="AE122" i="7" s="1"/>
  <c r="W48" i="7"/>
  <c r="AE48" i="7" s="1"/>
  <c r="W17" i="7"/>
  <c r="AE17" i="7" s="1"/>
  <c r="W23" i="7"/>
  <c r="AE23" i="7" s="1"/>
  <c r="W105" i="7"/>
  <c r="AE105" i="7" s="1"/>
  <c r="W84" i="7"/>
  <c r="AE84" i="7" s="1"/>
  <c r="W10" i="7"/>
  <c r="AE10" i="7" s="1"/>
  <c r="W169" i="7"/>
  <c r="AE169" i="7" s="1"/>
  <c r="W85" i="7"/>
  <c r="AE85" i="7" s="1"/>
  <c r="W5" i="7"/>
  <c r="AE5" i="7" s="1"/>
  <c r="W71" i="7"/>
  <c r="AE71" i="7" s="1"/>
  <c r="W73" i="7"/>
  <c r="AE73" i="7" s="1"/>
  <c r="W35" i="7"/>
  <c r="AE35" i="7" s="1"/>
  <c r="W98" i="7"/>
  <c r="AE98" i="7" s="1"/>
  <c r="W160" i="7"/>
  <c r="AE160" i="7" s="1"/>
  <c r="W28" i="7"/>
  <c r="AE28" i="7" s="1"/>
  <c r="W125" i="7"/>
  <c r="AE125" i="7" s="1"/>
  <c r="W131" i="7"/>
  <c r="AE131" i="7" s="1"/>
  <c r="W129" i="7"/>
  <c r="AE129" i="7" s="1"/>
  <c r="W170" i="7"/>
  <c r="AE170" i="7" s="1"/>
  <c r="W120" i="7"/>
  <c r="AE120" i="7" s="1"/>
  <c r="W149" i="7"/>
  <c r="AE149" i="7" s="1"/>
  <c r="W90" i="7"/>
  <c r="AE90" i="7" s="1"/>
  <c r="W110" i="7"/>
  <c r="AE110" i="7" s="1"/>
  <c r="W83" i="7"/>
  <c r="AE83" i="7" s="1"/>
  <c r="W61" i="7"/>
  <c r="AE61" i="7" s="1"/>
  <c r="W44" i="7"/>
  <c r="AE44" i="7" s="1"/>
  <c r="W108" i="7"/>
  <c r="AE108" i="7" s="1"/>
  <c r="W32" i="7"/>
  <c r="AE32" i="7" s="1"/>
  <c r="W88" i="7"/>
  <c r="AE88" i="7" s="1"/>
  <c r="W148" i="7"/>
  <c r="AE148" i="7" s="1"/>
  <c r="W58" i="7"/>
  <c r="AE58" i="7" s="1"/>
  <c r="W62" i="7"/>
  <c r="AE62" i="7" s="1"/>
  <c r="W66" i="7"/>
  <c r="AE66" i="7" s="1"/>
  <c r="W27" i="7"/>
  <c r="AE27" i="7" s="1"/>
  <c r="W130" i="7"/>
  <c r="AE130" i="7" s="1"/>
  <c r="W52" i="7"/>
  <c r="AE52" i="7" s="1"/>
  <c r="W109" i="7"/>
  <c r="AE109" i="7" s="1"/>
  <c r="W9" i="7"/>
  <c r="AE9" i="7" s="1"/>
  <c r="W176" i="7"/>
  <c r="AE176" i="7" s="1"/>
  <c r="W29" i="7"/>
  <c r="AE29" i="7" s="1"/>
  <c r="W126" i="7"/>
  <c r="AE126" i="7" s="1"/>
  <c r="W172" i="7"/>
  <c r="AE172" i="7" s="1"/>
  <c r="W165" i="7"/>
  <c r="AE165" i="7" s="1"/>
  <c r="W103" i="7"/>
  <c r="AE103" i="7" s="1"/>
  <c r="W127" i="7"/>
  <c r="AE127" i="7" s="1"/>
  <c r="W123" i="7"/>
  <c r="AE123" i="7" s="1"/>
  <c r="W22" i="7"/>
  <c r="AE22" i="7" s="1"/>
  <c r="W21" i="7"/>
  <c r="AE21" i="7" s="1"/>
  <c r="W82" i="7"/>
  <c r="AE82" i="7" s="1"/>
  <c r="W139" i="7"/>
  <c r="AE139" i="7" s="1"/>
  <c r="W13" i="7"/>
  <c r="AE13" i="7" s="1"/>
  <c r="W145" i="7"/>
  <c r="AE145" i="7" s="1"/>
  <c r="W179" i="7"/>
  <c r="AE179" i="7" s="1"/>
  <c r="W94" i="7"/>
  <c r="AE94" i="7" s="1"/>
  <c r="W154" i="7"/>
  <c r="AE154" i="7" s="1"/>
  <c r="W138" i="7"/>
  <c r="AE138" i="7" s="1"/>
  <c r="W106" i="7"/>
  <c r="AE106" i="7" s="1"/>
  <c r="W20" i="7"/>
  <c r="AE20" i="7" s="1"/>
  <c r="W80" i="7"/>
  <c r="AE80" i="7" s="1"/>
  <c r="W92" i="7"/>
  <c r="AE92" i="7" s="1"/>
  <c r="W181" i="7"/>
  <c r="AE181" i="7" s="1"/>
  <c r="W152" i="7"/>
  <c r="AE152" i="7" s="1"/>
  <c r="W146" i="7"/>
  <c r="AE146" i="7" s="1"/>
  <c r="W173" i="7"/>
  <c r="AE173" i="7" s="1"/>
  <c r="W89" i="7"/>
  <c r="AE89" i="7" s="1"/>
  <c r="W97" i="7"/>
  <c r="AE97" i="7" s="1"/>
  <c r="W107" i="7"/>
  <c r="AE107" i="7" s="1"/>
  <c r="W143" i="7"/>
  <c r="AE143" i="7" s="1"/>
  <c r="W53" i="7"/>
  <c r="AE53" i="7" s="1"/>
  <c r="W25" i="7"/>
  <c r="AE25" i="7" s="1"/>
  <c r="W38" i="7"/>
  <c r="AE38" i="7" s="1"/>
  <c r="W65" i="7"/>
  <c r="AE65" i="7" s="1"/>
  <c r="W142" i="7"/>
  <c r="AE142" i="7" s="1"/>
  <c r="W18" i="7"/>
  <c r="AE18" i="7" s="1"/>
  <c r="W46" i="7"/>
  <c r="AE46" i="7" s="1"/>
  <c r="W167" i="7"/>
  <c r="AE167" i="7" s="1"/>
  <c r="W171" i="7"/>
  <c r="AE171" i="7" s="1"/>
  <c r="W177" i="7"/>
  <c r="AE177" i="7" s="1"/>
  <c r="W141" i="7"/>
  <c r="AE141" i="7" s="1"/>
  <c r="W168" i="7"/>
  <c r="AE168" i="7" s="1"/>
  <c r="W144" i="7"/>
  <c r="AE144" i="7" s="1"/>
  <c r="W163" i="7"/>
  <c r="AE163" i="7" s="1"/>
  <c r="W57" i="7"/>
  <c r="AE57" i="7" s="1"/>
  <c r="W155" i="7"/>
  <c r="AE155" i="7" s="1"/>
  <c r="W47" i="7"/>
  <c r="AE47" i="7" s="1"/>
  <c r="W60" i="7"/>
  <c r="AE60" i="7" s="1"/>
  <c r="W36" i="7"/>
  <c r="AE36" i="7" s="1"/>
  <c r="W153" i="7"/>
  <c r="AE153" i="7" s="1"/>
  <c r="W159" i="7"/>
  <c r="AE159" i="7" s="1"/>
  <c r="W164" i="7"/>
  <c r="AE164" i="7" s="1"/>
  <c r="W175" i="7"/>
  <c r="AE175" i="7" s="1"/>
  <c r="W151" i="7"/>
  <c r="AE151" i="7" s="1"/>
  <c r="W115" i="7"/>
  <c r="AE115" i="7" s="1"/>
  <c r="W133" i="7"/>
  <c r="AE133" i="7" s="1"/>
  <c r="W117" i="7"/>
  <c r="AE117" i="7" s="1"/>
  <c r="W34" i="7"/>
  <c r="AE34" i="7" s="1"/>
  <c r="W51" i="7"/>
  <c r="AE51" i="7" s="1"/>
  <c r="W114" i="7"/>
  <c r="AE114" i="7" s="1"/>
  <c r="W74" i="7"/>
  <c r="AE74" i="7" s="1"/>
  <c r="W72" i="7"/>
  <c r="AE72" i="7" s="1"/>
  <c r="W7" i="7"/>
  <c r="AE7" i="7" s="1"/>
  <c r="W68" i="7"/>
  <c r="AE68" i="7" s="1"/>
  <c r="W128" i="7"/>
  <c r="AE128" i="7" s="1"/>
  <c r="W150" i="7"/>
  <c r="AE150" i="7" s="1"/>
  <c r="W158" i="7"/>
  <c r="AE158" i="7" s="1"/>
  <c r="W50" i="7"/>
  <c r="AE50" i="7" s="1"/>
  <c r="W43" i="7"/>
  <c r="AE43" i="7" s="1"/>
  <c r="E66" i="2"/>
  <c r="D49" i="2"/>
  <c r="X19" i="7" l="1"/>
  <c r="AF19" i="7" s="1"/>
  <c r="X116" i="7"/>
  <c r="AF116" i="7" s="1"/>
  <c r="X161" i="7"/>
  <c r="AF161" i="7" s="1"/>
  <c r="X143" i="7"/>
  <c r="AF143" i="7" s="1"/>
  <c r="X113" i="7"/>
  <c r="AF113" i="7" s="1"/>
  <c r="X43" i="7"/>
  <c r="AF43" i="7" s="1"/>
  <c r="X155" i="7"/>
  <c r="AF155" i="7" s="1"/>
  <c r="X108" i="7"/>
  <c r="AF108" i="7" s="1"/>
  <c r="X66" i="7"/>
  <c r="AF66" i="7" s="1"/>
  <c r="X86" i="7"/>
  <c r="AF86" i="7" s="1"/>
  <c r="X48" i="7"/>
  <c r="AF48" i="7" s="1"/>
  <c r="X31" i="7"/>
  <c r="AF31" i="7" s="1"/>
  <c r="X171" i="7"/>
  <c r="AF171" i="7" s="1"/>
  <c r="X6" i="7"/>
  <c r="AF6" i="7" s="1"/>
  <c r="X35" i="7"/>
  <c r="AF35" i="7" s="1"/>
  <c r="X95" i="7"/>
  <c r="AF95" i="7" s="1"/>
  <c r="X83" i="7"/>
  <c r="AF83" i="7" s="1"/>
  <c r="X162" i="7"/>
  <c r="AF162" i="7" s="1"/>
  <c r="X71" i="7"/>
  <c r="AF71" i="7" s="1"/>
  <c r="X154" i="7"/>
  <c r="AF154" i="7" s="1"/>
  <c r="X80" i="7"/>
  <c r="AF80" i="7" s="1"/>
  <c r="X23" i="7"/>
  <c r="AF23" i="7" s="1"/>
  <c r="X51" i="7"/>
  <c r="AF51" i="7" s="1"/>
  <c r="X147" i="7"/>
  <c r="AF147" i="7" s="1"/>
  <c r="X130" i="7"/>
  <c r="AF130" i="7" s="1"/>
  <c r="X140" i="7"/>
  <c r="AF140" i="7" s="1"/>
  <c r="X122" i="7"/>
  <c r="AF122" i="7" s="1"/>
  <c r="X132" i="7"/>
  <c r="AF132" i="7" s="1"/>
  <c r="X165" i="7"/>
  <c r="AF165" i="7" s="1"/>
  <c r="X42" i="7"/>
  <c r="AF42" i="7" s="1"/>
  <c r="X99" i="7"/>
  <c r="AF99" i="7" s="1"/>
  <c r="X36" i="7"/>
  <c r="AF36" i="7" s="1"/>
  <c r="X47" i="7"/>
  <c r="AF47" i="7" s="1"/>
  <c r="X175" i="7"/>
  <c r="AF175" i="7" s="1"/>
  <c r="X135" i="7"/>
  <c r="AF135" i="7" s="1"/>
  <c r="X167" i="7"/>
  <c r="AF167" i="7" s="1"/>
  <c r="X74" i="7"/>
  <c r="AF74" i="7" s="1"/>
  <c r="X45" i="7"/>
  <c r="AF45" i="7" s="1"/>
  <c r="X32" i="7"/>
  <c r="AF32" i="7" s="1"/>
  <c r="X57" i="7"/>
  <c r="AF57" i="7" s="1"/>
  <c r="X179" i="7"/>
  <c r="AF179" i="7" s="1"/>
  <c r="X39" i="7"/>
  <c r="AF39" i="7" s="1"/>
  <c r="X150" i="7"/>
  <c r="AF150" i="7" s="1"/>
  <c r="X79" i="7"/>
  <c r="AF79" i="7" s="1"/>
  <c r="X127" i="7"/>
  <c r="AF127" i="7" s="1"/>
  <c r="X34" i="7"/>
  <c r="AF34" i="7" s="1"/>
  <c r="X174" i="7"/>
  <c r="AF174" i="7" s="1"/>
  <c r="X149" i="7"/>
  <c r="AF149" i="7" s="1"/>
  <c r="X55" i="7"/>
  <c r="AF55" i="7" s="1"/>
  <c r="X29" i="7"/>
  <c r="AF29" i="7" s="1"/>
  <c r="X16" i="7"/>
  <c r="AF16" i="7" s="1"/>
  <c r="X22" i="7"/>
  <c r="AF22" i="7" s="1"/>
  <c r="X144" i="7"/>
  <c r="AF144" i="7" s="1"/>
  <c r="X62" i="7"/>
  <c r="AF62" i="7" s="1"/>
  <c r="X177" i="7"/>
  <c r="AF177" i="7" s="1"/>
  <c r="X58" i="7"/>
  <c r="AF58" i="7" s="1"/>
  <c r="X69" i="7"/>
  <c r="AF69" i="7" s="1"/>
  <c r="X94" i="7"/>
  <c r="AF94" i="7" s="1"/>
  <c r="X166" i="7"/>
  <c r="AF166" i="7" s="1"/>
  <c r="X117" i="7"/>
  <c r="AF117" i="7" s="1"/>
  <c r="X72" i="7"/>
  <c r="AF72" i="7" s="1"/>
  <c r="X67" i="7"/>
  <c r="AF67" i="7" s="1"/>
  <c r="X59" i="7"/>
  <c r="AF59" i="7" s="1"/>
  <c r="X78" i="7"/>
  <c r="AF78" i="7" s="1"/>
  <c r="X96" i="7"/>
  <c r="AF96" i="7" s="1"/>
  <c r="X102" i="7"/>
  <c r="AF102" i="7" s="1"/>
  <c r="X37" i="7"/>
  <c r="AF37" i="7" s="1"/>
  <c r="X105" i="7"/>
  <c r="AF105" i="7" s="1"/>
  <c r="X44" i="7"/>
  <c r="AF44" i="7" s="1"/>
  <c r="X139" i="7"/>
  <c r="AF139" i="7" s="1"/>
  <c r="X41" i="7"/>
  <c r="AF41" i="7" s="1"/>
  <c r="X88" i="7"/>
  <c r="AF88" i="7" s="1"/>
  <c r="X20" i="7"/>
  <c r="AF20" i="7" s="1"/>
  <c r="X54" i="7"/>
  <c r="AF54" i="7" s="1"/>
  <c r="X141" i="7"/>
  <c r="AF141" i="7" s="1"/>
  <c r="X10" i="7"/>
  <c r="AF10" i="7" s="1"/>
  <c r="X119" i="7"/>
  <c r="AF119" i="7" s="1"/>
  <c r="X81" i="7"/>
  <c r="AF81" i="7" s="1"/>
  <c r="X128" i="7"/>
  <c r="AF128" i="7" s="1"/>
  <c r="X107" i="7"/>
  <c r="AF107" i="7" s="1"/>
  <c r="X89" i="7"/>
  <c r="AF89" i="7" s="1"/>
  <c r="X63" i="7"/>
  <c r="AF63" i="7" s="1"/>
  <c r="X40" i="7"/>
  <c r="AF40" i="7" s="1"/>
  <c r="X92" i="7"/>
  <c r="AF92" i="7" s="1"/>
  <c r="X101" i="7"/>
  <c r="AF101" i="7" s="1"/>
  <c r="X168" i="7"/>
  <c r="AF168" i="7" s="1"/>
  <c r="X160" i="7"/>
  <c r="AF160" i="7" s="1"/>
  <c r="BJ52" i="7"/>
  <c r="BJ54" i="7"/>
  <c r="BJ56" i="7"/>
  <c r="BJ58" i="7"/>
  <c r="BJ60" i="7"/>
  <c r="BJ62" i="7"/>
  <c r="BJ64" i="7"/>
  <c r="BJ66" i="7"/>
  <c r="BJ68" i="7"/>
  <c r="BJ70" i="7"/>
  <c r="BJ72" i="7"/>
  <c r="BJ74" i="7"/>
  <c r="BJ76" i="7"/>
  <c r="BJ78" i="7"/>
  <c r="BJ80" i="7"/>
  <c r="BJ82" i="7"/>
  <c r="BJ84" i="7"/>
  <c r="BJ86" i="7"/>
  <c r="BJ88" i="7"/>
  <c r="BJ90" i="7"/>
  <c r="BJ92" i="7"/>
  <c r="BJ94" i="7"/>
  <c r="BJ96" i="7"/>
  <c r="BJ98" i="7"/>
  <c r="BJ100" i="7"/>
  <c r="BJ102" i="7"/>
  <c r="BJ104" i="7"/>
  <c r="BJ106" i="7"/>
  <c r="BJ108" i="7"/>
  <c r="BJ110" i="7"/>
  <c r="BJ112" i="7"/>
  <c r="BJ114" i="7"/>
  <c r="BJ116" i="7"/>
  <c r="BJ118" i="7"/>
  <c r="BJ120" i="7"/>
  <c r="BJ122" i="7"/>
  <c r="BJ124" i="7"/>
  <c r="BJ126" i="7"/>
  <c r="BJ128" i="7"/>
  <c r="BJ130" i="7"/>
  <c r="BJ132" i="7"/>
  <c r="BJ134" i="7"/>
  <c r="BJ51" i="7"/>
  <c r="BJ53" i="7"/>
  <c r="BJ55" i="7"/>
  <c r="BJ57" i="7"/>
  <c r="BJ59" i="7"/>
  <c r="BJ61" i="7"/>
  <c r="BJ63" i="7"/>
  <c r="BJ65" i="7"/>
  <c r="BJ67" i="7"/>
  <c r="BJ69" i="7"/>
  <c r="BJ71" i="7"/>
  <c r="BJ73" i="7"/>
  <c r="BJ75" i="7"/>
  <c r="BJ77" i="7"/>
  <c r="BJ79" i="7"/>
  <c r="BJ81" i="7"/>
  <c r="BJ83" i="7"/>
  <c r="BJ85" i="7"/>
  <c r="BJ87" i="7"/>
  <c r="BJ89" i="7"/>
  <c r="BJ91" i="7"/>
  <c r="BJ93" i="7"/>
  <c r="BJ95" i="7"/>
  <c r="BJ97" i="7"/>
  <c r="BJ99" i="7"/>
  <c r="BJ101" i="7"/>
  <c r="BJ103" i="7"/>
  <c r="BJ105" i="7"/>
  <c r="BJ107" i="7"/>
  <c r="BJ109" i="7"/>
  <c r="BJ111" i="7"/>
  <c r="BJ113" i="7"/>
  <c r="BJ115" i="7"/>
  <c r="BJ117" i="7"/>
  <c r="BJ119" i="7"/>
  <c r="BJ121" i="7"/>
  <c r="BJ123" i="7"/>
  <c r="BJ125" i="7"/>
  <c r="BJ127" i="7"/>
  <c r="BJ129" i="7"/>
  <c r="BJ131" i="7"/>
  <c r="BJ133" i="7"/>
  <c r="BJ18" i="7"/>
  <c r="BJ23" i="7"/>
  <c r="BJ16" i="7"/>
  <c r="BJ6" i="7"/>
  <c r="BJ21" i="7"/>
  <c r="BJ14" i="7"/>
  <c r="BJ22" i="7"/>
  <c r="BJ19" i="7"/>
  <c r="BJ10" i="7"/>
  <c r="BJ17" i="7"/>
  <c r="BJ8" i="7"/>
  <c r="BJ15" i="7"/>
  <c r="BJ13" i="7"/>
  <c r="BJ9" i="7"/>
  <c r="BJ7" i="7"/>
  <c r="BJ24" i="7"/>
  <c r="BJ20" i="7"/>
  <c r="BJ28" i="7"/>
  <c r="BJ27" i="7"/>
  <c r="BJ25" i="7"/>
  <c r="BJ26" i="7"/>
  <c r="BJ31" i="7"/>
  <c r="BJ30" i="7"/>
  <c r="BJ11" i="7"/>
  <c r="BJ46" i="7"/>
  <c r="BJ43" i="7"/>
  <c r="BJ36" i="7"/>
  <c r="BJ47" i="7"/>
  <c r="BJ32" i="7"/>
  <c r="BJ45" i="7"/>
  <c r="BJ49" i="7"/>
  <c r="BJ42" i="7"/>
  <c r="BJ38" i="7"/>
  <c r="BJ12" i="7"/>
  <c r="BJ29" i="7"/>
  <c r="BJ34" i="7"/>
  <c r="BJ35" i="7"/>
  <c r="BJ41" i="7"/>
  <c r="BJ50" i="7"/>
  <c r="BJ44" i="7"/>
  <c r="BJ40" i="7"/>
  <c r="BJ33" i="7"/>
  <c r="BJ39" i="7"/>
  <c r="BJ48" i="7"/>
  <c r="BJ37" i="7"/>
  <c r="BL52" i="7"/>
  <c r="BL54" i="7"/>
  <c r="BL56" i="7"/>
  <c r="BL58" i="7"/>
  <c r="BL60" i="7"/>
  <c r="BL62" i="7"/>
  <c r="BL64" i="7"/>
  <c r="BL66" i="7"/>
  <c r="BL68" i="7"/>
  <c r="BL70" i="7"/>
  <c r="BL72" i="7"/>
  <c r="BL74" i="7"/>
  <c r="BL76" i="7"/>
  <c r="BL78" i="7"/>
  <c r="BL80" i="7"/>
  <c r="BL82" i="7"/>
  <c r="BL84" i="7"/>
  <c r="BL86" i="7"/>
  <c r="BL88" i="7"/>
  <c r="BL90" i="7"/>
  <c r="BL92" i="7"/>
  <c r="BL94" i="7"/>
  <c r="BL96" i="7"/>
  <c r="BL98" i="7"/>
  <c r="BL100" i="7"/>
  <c r="BL102" i="7"/>
  <c r="BL104" i="7"/>
  <c r="BL106" i="7"/>
  <c r="BL108" i="7"/>
  <c r="BL110" i="7"/>
  <c r="BL112" i="7"/>
  <c r="BL114" i="7"/>
  <c r="BL116" i="7"/>
  <c r="BL118" i="7"/>
  <c r="BL120" i="7"/>
  <c r="BL122" i="7"/>
  <c r="BL124" i="7"/>
  <c r="BL126" i="7"/>
  <c r="BL128" i="7"/>
  <c r="BL130" i="7"/>
  <c r="BL132" i="7"/>
  <c r="BL134" i="7"/>
  <c r="BL51" i="7"/>
  <c r="BL53" i="7"/>
  <c r="BL55" i="7"/>
  <c r="BL57" i="7"/>
  <c r="BL59" i="7"/>
  <c r="BL61" i="7"/>
  <c r="BL63" i="7"/>
  <c r="BL65" i="7"/>
  <c r="BL67" i="7"/>
  <c r="BL69" i="7"/>
  <c r="BL71" i="7"/>
  <c r="BL73" i="7"/>
  <c r="BL75" i="7"/>
  <c r="BL77" i="7"/>
  <c r="BL79" i="7"/>
  <c r="BL81" i="7"/>
  <c r="BL83" i="7"/>
  <c r="BL85" i="7"/>
  <c r="BL87" i="7"/>
  <c r="BL89" i="7"/>
  <c r="BL91" i="7"/>
  <c r="BL93" i="7"/>
  <c r="BL95" i="7"/>
  <c r="BL97" i="7"/>
  <c r="BL99" i="7"/>
  <c r="BL101" i="7"/>
  <c r="BL103" i="7"/>
  <c r="BL105" i="7"/>
  <c r="BL107" i="7"/>
  <c r="BL109" i="7"/>
  <c r="BL111" i="7"/>
  <c r="BL113" i="7"/>
  <c r="BL115" i="7"/>
  <c r="BL117" i="7"/>
  <c r="BL119" i="7"/>
  <c r="BL121" i="7"/>
  <c r="BL123" i="7"/>
  <c r="BL125" i="7"/>
  <c r="BL127" i="7"/>
  <c r="BL129" i="7"/>
  <c r="BL131" i="7"/>
  <c r="BL133" i="7"/>
  <c r="BL7" i="7"/>
  <c r="BL8" i="7"/>
  <c r="BL24" i="7"/>
  <c r="BL22" i="7"/>
  <c r="BL23" i="7"/>
  <c r="BL20" i="7"/>
  <c r="BL13" i="7"/>
  <c r="BL21" i="7"/>
  <c r="BL18" i="7"/>
  <c r="BL19" i="7"/>
  <c r="BL16" i="7"/>
  <c r="BL17" i="7"/>
  <c r="BL14" i="7"/>
  <c r="BL15" i="7"/>
  <c r="BL10" i="7"/>
  <c r="BL9" i="7"/>
  <c r="BL6" i="7"/>
  <c r="BL27" i="7"/>
  <c r="BL28" i="7"/>
  <c r="BL26" i="7"/>
  <c r="BL25" i="7"/>
  <c r="BL48" i="7"/>
  <c r="BL49" i="7"/>
  <c r="BL47" i="7"/>
  <c r="BL31" i="7"/>
  <c r="BL40" i="7"/>
  <c r="BL11" i="7"/>
  <c r="BL30" i="7"/>
  <c r="BL43" i="7"/>
  <c r="BL46" i="7"/>
  <c r="BL36" i="7"/>
  <c r="BL32" i="7"/>
  <c r="BL45" i="7"/>
  <c r="BL29" i="7"/>
  <c r="BL42" i="7"/>
  <c r="BL38" i="7"/>
  <c r="BL12" i="7"/>
  <c r="BL35" i="7"/>
  <c r="BL41" i="7"/>
  <c r="BL34" i="7"/>
  <c r="BL50" i="7"/>
  <c r="BL44" i="7"/>
  <c r="BL37" i="7"/>
  <c r="BL33" i="7"/>
  <c r="BL39" i="7"/>
  <c r="AH3" i="7"/>
  <c r="R91" i="7" s="1"/>
  <c r="Z91" i="7" s="1"/>
  <c r="AI56" i="7"/>
  <c r="AI3" i="7" s="1"/>
  <c r="AL53" i="7"/>
  <c r="AL54" i="7"/>
  <c r="AL55" i="7"/>
  <c r="BJ5" i="7"/>
  <c r="BL5" i="7"/>
  <c r="T40" i="7"/>
  <c r="AB40" i="7" s="1"/>
  <c r="T18" i="7"/>
  <c r="AB18" i="7" s="1"/>
  <c r="T32" i="7"/>
  <c r="AB32" i="7" s="1"/>
  <c r="T144" i="7"/>
  <c r="AB144" i="7" s="1"/>
  <c r="T120" i="7"/>
  <c r="AB120" i="7" s="1"/>
  <c r="T113" i="7"/>
  <c r="AB113" i="7" s="1"/>
  <c r="T128" i="7"/>
  <c r="AB128" i="7" s="1"/>
  <c r="T148" i="7"/>
  <c r="AB148" i="7" s="1"/>
  <c r="T74" i="7"/>
  <c r="AB74" i="7" s="1"/>
  <c r="T59" i="7"/>
  <c r="AB59" i="7" s="1"/>
  <c r="T72" i="7"/>
  <c r="AB72" i="7" s="1"/>
  <c r="T151" i="7"/>
  <c r="AB151" i="7" s="1"/>
  <c r="T160" i="7"/>
  <c r="AB160" i="7" s="1"/>
  <c r="T179" i="7"/>
  <c r="AB179" i="7" s="1"/>
  <c r="T76" i="7"/>
  <c r="AB76" i="7" s="1"/>
  <c r="T167" i="7"/>
  <c r="AB167" i="7" s="1"/>
  <c r="T92" i="7"/>
  <c r="AB92" i="7" s="1"/>
  <c r="T60" i="7"/>
  <c r="AB60" i="7" s="1"/>
  <c r="T11" i="7"/>
  <c r="AB11" i="7" s="1"/>
  <c r="T8" i="7"/>
  <c r="AB8" i="7" s="1"/>
  <c r="T24" i="7"/>
  <c r="AB24" i="7" s="1"/>
  <c r="T163" i="7"/>
  <c r="AB163" i="7" s="1"/>
  <c r="T83" i="7"/>
  <c r="AB83" i="7" s="1"/>
  <c r="T12" i="7"/>
  <c r="AB12" i="7" s="1"/>
  <c r="T158" i="7"/>
  <c r="AB158" i="7" s="1"/>
  <c r="T54" i="7"/>
  <c r="AB54" i="7" s="1"/>
  <c r="T27" i="7"/>
  <c r="AB27" i="7" s="1"/>
  <c r="T111" i="7"/>
  <c r="AB111" i="7" s="1"/>
  <c r="T169" i="7"/>
  <c r="AB169" i="7" s="1"/>
  <c r="T105" i="7"/>
  <c r="AB105" i="7" s="1"/>
  <c r="T43" i="7"/>
  <c r="AB43" i="7" s="1"/>
  <c r="T152" i="7"/>
  <c r="AB152" i="7" s="1"/>
  <c r="T147" i="7"/>
  <c r="AB147" i="7" s="1"/>
  <c r="T156" i="7"/>
  <c r="AB156" i="7" s="1"/>
  <c r="T161" i="7"/>
  <c r="AB161" i="7" s="1"/>
  <c r="T122" i="7"/>
  <c r="AB122" i="7" s="1"/>
  <c r="T65" i="7"/>
  <c r="AB65" i="7" s="1"/>
  <c r="T157" i="7"/>
  <c r="AB157" i="7" s="1"/>
  <c r="T133" i="7"/>
  <c r="AB133" i="7" s="1"/>
  <c r="T13" i="7"/>
  <c r="AB13" i="7" s="1"/>
  <c r="T150" i="7"/>
  <c r="AB150" i="7" s="1"/>
  <c r="T176" i="7"/>
  <c r="AB176" i="7" s="1"/>
  <c r="T175" i="7"/>
  <c r="AB175" i="7" s="1"/>
  <c r="T57" i="7"/>
  <c r="AB57" i="7" s="1"/>
  <c r="T45" i="7"/>
  <c r="AB45" i="7" s="1"/>
  <c r="T149" i="7"/>
  <c r="AB149" i="7" s="1"/>
  <c r="T62" i="7"/>
  <c r="AB62" i="7" s="1"/>
  <c r="T41" i="7"/>
  <c r="AB41" i="7" s="1"/>
  <c r="T78" i="7"/>
  <c r="AB78" i="7" s="1"/>
  <c r="T70" i="7"/>
  <c r="AB70" i="7" s="1"/>
  <c r="T89" i="7"/>
  <c r="AB89" i="7" s="1"/>
  <c r="T50" i="7"/>
  <c r="AB50" i="7" s="1"/>
  <c r="T127" i="7"/>
  <c r="AB127" i="7" s="1"/>
  <c r="T15" i="7"/>
  <c r="AB15" i="7" s="1"/>
  <c r="T82" i="7"/>
  <c r="AB82" i="7" s="1"/>
  <c r="T103" i="7"/>
  <c r="AB103" i="7" s="1"/>
  <c r="T94" i="7"/>
  <c r="AB94" i="7" s="1"/>
  <c r="T79" i="7"/>
  <c r="AB79" i="7" s="1"/>
  <c r="T10" i="7"/>
  <c r="AB10" i="7" s="1"/>
  <c r="T56" i="7"/>
  <c r="AB56" i="7" s="1"/>
  <c r="T125" i="7"/>
  <c r="AB125" i="7" s="1"/>
  <c r="T153" i="7"/>
  <c r="AB153" i="7" s="1"/>
  <c r="T9" i="7"/>
  <c r="AB9" i="7" s="1"/>
  <c r="T84" i="7"/>
  <c r="AB84" i="7" s="1"/>
  <c r="T126" i="7"/>
  <c r="AB126" i="7" s="1"/>
  <c r="T146" i="7"/>
  <c r="AB146" i="7" s="1"/>
  <c r="T34" i="7"/>
  <c r="AB34" i="7" s="1"/>
  <c r="T123" i="7"/>
  <c r="AB123" i="7" s="1"/>
  <c r="T44" i="7"/>
  <c r="AB44" i="7" s="1"/>
  <c r="T110" i="7"/>
  <c r="AB110" i="7" s="1"/>
  <c r="T139" i="7"/>
  <c r="AB139" i="7" s="1"/>
  <c r="T165" i="7"/>
  <c r="AB165" i="7" s="1"/>
  <c r="T96" i="7"/>
  <c r="AB96" i="7" s="1"/>
  <c r="T73" i="7"/>
  <c r="AB73" i="7" s="1"/>
  <c r="T112" i="7"/>
  <c r="AB112" i="7" s="1"/>
  <c r="T87" i="7"/>
  <c r="AB87" i="7" s="1"/>
  <c r="T106" i="7"/>
  <c r="AB106" i="7" s="1"/>
  <c r="T48" i="7"/>
  <c r="AB48" i="7" s="1"/>
  <c r="T67" i="7"/>
  <c r="AB67" i="7" s="1"/>
  <c r="T135" i="7"/>
  <c r="AB135" i="7" s="1"/>
  <c r="T61" i="7"/>
  <c r="AB61" i="7" s="1"/>
  <c r="T115" i="7"/>
  <c r="AB115" i="7" s="1"/>
  <c r="T69" i="7"/>
  <c r="AB69" i="7" s="1"/>
  <c r="T53" i="7"/>
  <c r="AB53" i="7" s="1"/>
  <c r="T154" i="7"/>
  <c r="AB154" i="7" s="1"/>
  <c r="T162" i="7"/>
  <c r="AB162" i="7" s="1"/>
  <c r="T71" i="7"/>
  <c r="AB71" i="7" s="1"/>
  <c r="T29" i="7"/>
  <c r="AB29" i="7" s="1"/>
  <c r="T88" i="7"/>
  <c r="AB88" i="7" s="1"/>
  <c r="T90" i="7"/>
  <c r="AB90" i="7" s="1"/>
  <c r="T170" i="7"/>
  <c r="AB170" i="7" s="1"/>
  <c r="T17" i="7"/>
  <c r="AB17" i="7" s="1"/>
  <c r="T46" i="7"/>
  <c r="AB46" i="7" s="1"/>
  <c r="T47" i="7"/>
  <c r="AB47" i="7" s="1"/>
  <c r="T26" i="7"/>
  <c r="AB26" i="7" s="1"/>
  <c r="T138" i="7"/>
  <c r="AB138" i="7" s="1"/>
  <c r="T124" i="7"/>
  <c r="AB124" i="7" s="1"/>
  <c r="T64" i="7"/>
  <c r="AB64" i="7" s="1"/>
  <c r="T131" i="7"/>
  <c r="AB131" i="7" s="1"/>
  <c r="T140" i="7"/>
  <c r="AB140" i="7" s="1"/>
  <c r="T55" i="7"/>
  <c r="AB55" i="7" s="1"/>
  <c r="T164" i="7"/>
  <c r="AB164" i="7" s="1"/>
  <c r="T119" i="7"/>
  <c r="AB119" i="7" s="1"/>
  <c r="T118" i="7"/>
  <c r="AB118" i="7" s="1"/>
  <c r="T63" i="7"/>
  <c r="AB63" i="7" s="1"/>
  <c r="T42" i="7"/>
  <c r="AB42" i="7" s="1"/>
  <c r="T20" i="7"/>
  <c r="AB20" i="7" s="1"/>
  <c r="T172" i="7"/>
  <c r="AB172" i="7" s="1"/>
  <c r="T109" i="7"/>
  <c r="AB109" i="7" s="1"/>
  <c r="T142" i="7"/>
  <c r="AB142" i="7" s="1"/>
  <c r="T155" i="7"/>
  <c r="AB155" i="7" s="1"/>
  <c r="T7" i="7"/>
  <c r="AB7" i="7" s="1"/>
  <c r="T132" i="7"/>
  <c r="AB132" i="7" s="1"/>
  <c r="T21" i="7"/>
  <c r="AB21" i="7" s="1"/>
  <c r="T171" i="7"/>
  <c r="AB171" i="7" s="1"/>
  <c r="T77" i="7"/>
  <c r="AB77" i="7" s="1"/>
  <c r="T104" i="7"/>
  <c r="AB104" i="7" s="1"/>
  <c r="T31" i="7"/>
  <c r="AB31" i="7" s="1"/>
  <c r="T86" i="7"/>
  <c r="AB86" i="7" s="1"/>
  <c r="T51" i="7"/>
  <c r="AB51" i="7" s="1"/>
  <c r="T134" i="7"/>
  <c r="AB134" i="7" s="1"/>
  <c r="T81" i="7"/>
  <c r="AB81" i="7" s="1"/>
  <c r="T49" i="7"/>
  <c r="AB49" i="7" s="1"/>
  <c r="T178" i="7"/>
  <c r="AB178" i="7" s="1"/>
  <c r="T130" i="7"/>
  <c r="AB130" i="7" s="1"/>
  <c r="T108" i="7"/>
  <c r="AB108" i="7" s="1"/>
  <c r="T181" i="7"/>
  <c r="AB181" i="7" s="1"/>
  <c r="T85" i="7"/>
  <c r="AB85" i="7" s="1"/>
  <c r="T19" i="7"/>
  <c r="AB19" i="7" s="1"/>
  <c r="T97" i="7"/>
  <c r="AB97" i="7" s="1"/>
  <c r="T22" i="7"/>
  <c r="AB22" i="7" s="1"/>
  <c r="T28" i="7"/>
  <c r="AB28" i="7" s="1"/>
  <c r="T145" i="7"/>
  <c r="AB145" i="7" s="1"/>
  <c r="T36" i="7"/>
  <c r="AB36" i="7" s="1"/>
  <c r="T180" i="7"/>
  <c r="AB180" i="7" s="1"/>
  <c r="T93" i="7"/>
  <c r="AB93" i="7" s="1"/>
  <c r="T121" i="7"/>
  <c r="AB121" i="7" s="1"/>
  <c r="T66" i="7"/>
  <c r="AB66" i="7" s="1"/>
  <c r="T25" i="7"/>
  <c r="AB25" i="7" s="1"/>
  <c r="T5" i="7"/>
  <c r="AB5" i="7" s="1"/>
  <c r="T99" i="7"/>
  <c r="AB99" i="7" s="1"/>
  <c r="T101" i="7"/>
  <c r="AB101" i="7" s="1"/>
  <c r="T37" i="7"/>
  <c r="AB37" i="7" s="1"/>
  <c r="T168" i="7"/>
  <c r="AB168" i="7" s="1"/>
  <c r="T129" i="7"/>
  <c r="AB129" i="7" s="1"/>
  <c r="T107" i="7"/>
  <c r="AB107" i="7" s="1"/>
  <c r="T38" i="7"/>
  <c r="AB38" i="7" s="1"/>
  <c r="T80" i="7"/>
  <c r="AB80" i="7" s="1"/>
  <c r="T33" i="7"/>
  <c r="AB33" i="7" s="1"/>
  <c r="T75" i="7"/>
  <c r="AB75" i="7" s="1"/>
  <c r="T95" i="7"/>
  <c r="AB95" i="7" s="1"/>
  <c r="T159" i="7"/>
  <c r="AB159" i="7" s="1"/>
  <c r="T16" i="7"/>
  <c r="AB16" i="7" s="1"/>
  <c r="T143" i="7"/>
  <c r="AB143" i="7" s="1"/>
  <c r="T39" i="7"/>
  <c r="AB39" i="7" s="1"/>
  <c r="T137" i="7"/>
  <c r="AB137" i="7" s="1"/>
  <c r="T136" i="7"/>
  <c r="AB136" i="7" s="1"/>
  <c r="T141" i="7"/>
  <c r="AB141" i="7" s="1"/>
  <c r="T35" i="7"/>
  <c r="AB35" i="7" s="1"/>
  <c r="T173" i="7"/>
  <c r="AB173" i="7" s="1"/>
  <c r="T30" i="7"/>
  <c r="AB30" i="7" s="1"/>
  <c r="T166" i="7"/>
  <c r="AB166" i="7" s="1"/>
  <c r="T58" i="7"/>
  <c r="AB58" i="7" s="1"/>
  <c r="T116" i="7"/>
  <c r="AB116" i="7" s="1"/>
  <c r="T102" i="7"/>
  <c r="AB102" i="7" s="1"/>
  <c r="T91" i="7"/>
  <c r="AB91" i="7" s="1"/>
  <c r="T14" i="7"/>
  <c r="AB14" i="7" s="1"/>
  <c r="T114" i="7"/>
  <c r="AB114" i="7" s="1"/>
  <c r="T98" i="7"/>
  <c r="AB98" i="7" s="1"/>
  <c r="T6" i="7"/>
  <c r="AB6" i="7" s="1"/>
  <c r="T177" i="7"/>
  <c r="AB177" i="7" s="1"/>
  <c r="T68" i="7"/>
  <c r="AB68" i="7" s="1"/>
  <c r="T174" i="7"/>
  <c r="AB174" i="7" s="1"/>
  <c r="T117" i="7"/>
  <c r="AB117" i="7" s="1"/>
  <c r="T52" i="7"/>
  <c r="AB52" i="7" s="1"/>
  <c r="T100" i="7"/>
  <c r="AB100" i="7" s="1"/>
  <c r="T23" i="7"/>
  <c r="AB23" i="7" s="1"/>
  <c r="E49" i="2"/>
  <c r="F66" i="2"/>
  <c r="BM130" i="7" l="1"/>
  <c r="BM81" i="7"/>
  <c r="BM31" i="7"/>
  <c r="BM48" i="7"/>
  <c r="BM119" i="7"/>
  <c r="BM80" i="7"/>
  <c r="BM108" i="7"/>
  <c r="BM97" i="7"/>
  <c r="BM16" i="7"/>
  <c r="BM85" i="7"/>
  <c r="BM37" i="7"/>
  <c r="BM68" i="7"/>
  <c r="BM84" i="7"/>
  <c r="BM103" i="7"/>
  <c r="BM57" i="7"/>
  <c r="BM73" i="7"/>
  <c r="BM99" i="7"/>
  <c r="BM46" i="7"/>
  <c r="BM47" i="7"/>
  <c r="BM19" i="7"/>
  <c r="BM25" i="7"/>
  <c r="BM59" i="7"/>
  <c r="BM54" i="7"/>
  <c r="BM98" i="7"/>
  <c r="BM69" i="7"/>
  <c r="BM56" i="7"/>
  <c r="BM24" i="7"/>
  <c r="BM6" i="7"/>
  <c r="BM35" i="7"/>
  <c r="BM44" i="7"/>
  <c r="BM66" i="7"/>
  <c r="BM71" i="7"/>
  <c r="BM112" i="7"/>
  <c r="BM53" i="7"/>
  <c r="BM109" i="7"/>
  <c r="BM20" i="7"/>
  <c r="BM7" i="7"/>
  <c r="BM30" i="7"/>
  <c r="BM36" i="7"/>
  <c r="BM127" i="7"/>
  <c r="BM12" i="7"/>
  <c r="BM10" i="7"/>
  <c r="BM32" i="7"/>
  <c r="BM4" i="7"/>
  <c r="BM75" i="7"/>
  <c r="BM76" i="7"/>
  <c r="BM74" i="7"/>
  <c r="BM124" i="7"/>
  <c r="BM67" i="7"/>
  <c r="BM114" i="7"/>
  <c r="BM89" i="7"/>
  <c r="BM8" i="7"/>
  <c r="BM27" i="7"/>
  <c r="BM133" i="7"/>
  <c r="BM15" i="7"/>
  <c r="BM86" i="7"/>
  <c r="BM88" i="7"/>
  <c r="BM91" i="7"/>
  <c r="BM101" i="7"/>
  <c r="BM78" i="7"/>
  <c r="BM92" i="7"/>
  <c r="BM126" i="7"/>
  <c r="BM122" i="7"/>
  <c r="BM45" i="7"/>
  <c r="BM40" i="7"/>
  <c r="BM13" i="7"/>
  <c r="BM29" i="7"/>
  <c r="BM51" i="7"/>
  <c r="BM120" i="7"/>
  <c r="BM72" i="7"/>
  <c r="BM95" i="7"/>
  <c r="BM121" i="7"/>
  <c r="BM77" i="7"/>
  <c r="BM118" i="7"/>
  <c r="BM22" i="7"/>
  <c r="BM18" i="7"/>
  <c r="BM50" i="7"/>
  <c r="BM134" i="7"/>
  <c r="BM26" i="7"/>
  <c r="BM11" i="7"/>
  <c r="BM115" i="7"/>
  <c r="BM87" i="7"/>
  <c r="BM104" i="7"/>
  <c r="BM116" i="7"/>
  <c r="BM65" i="7"/>
  <c r="BM106" i="7"/>
  <c r="BM105" i="7"/>
  <c r="BM131" i="7"/>
  <c r="BM49" i="7"/>
  <c r="BM28" i="7"/>
  <c r="BM9" i="7"/>
  <c r="BM17" i="7"/>
  <c r="BM52" i="7"/>
  <c r="BM70" i="7"/>
  <c r="BM96" i="7"/>
  <c r="BM60" i="7"/>
  <c r="BM111" i="7"/>
  <c r="BM63" i="7"/>
  <c r="BM61" i="7"/>
  <c r="BM113" i="7"/>
  <c r="BM34" i="7"/>
  <c r="BM39" i="7"/>
  <c r="BM43" i="7"/>
  <c r="BM128" i="7"/>
  <c r="BM33" i="7"/>
  <c r="BM93" i="7"/>
  <c r="BM123" i="7"/>
  <c r="BM102" i="7"/>
  <c r="BM100" i="7"/>
  <c r="BM117" i="7"/>
  <c r="BM58" i="7"/>
  <c r="BM107" i="7"/>
  <c r="BM110" i="7"/>
  <c r="BM94" i="7"/>
  <c r="BM5" i="7"/>
  <c r="BM132" i="7"/>
  <c r="BM129" i="7"/>
  <c r="BM23" i="7"/>
  <c r="BM41" i="7"/>
  <c r="BM79" i="7"/>
  <c r="BM125" i="7"/>
  <c r="BM62" i="7"/>
  <c r="BM64" i="7"/>
  <c r="BM90" i="7"/>
  <c r="BM82" i="7"/>
  <c r="BM83" i="7"/>
  <c r="BM55" i="7"/>
  <c r="BM21" i="7"/>
  <c r="BM14" i="7"/>
  <c r="BM42" i="7"/>
  <c r="BM38" i="7"/>
  <c r="BI52" i="7"/>
  <c r="BI54" i="7"/>
  <c r="BI56" i="7"/>
  <c r="BI58" i="7"/>
  <c r="BI60" i="7"/>
  <c r="BI62" i="7"/>
  <c r="BI64" i="7"/>
  <c r="BI66" i="7"/>
  <c r="BI68" i="7"/>
  <c r="BI70" i="7"/>
  <c r="BI72" i="7"/>
  <c r="BI74" i="7"/>
  <c r="BI76" i="7"/>
  <c r="BI78" i="7"/>
  <c r="BI80" i="7"/>
  <c r="BI82" i="7"/>
  <c r="BI84" i="7"/>
  <c r="BI86" i="7"/>
  <c r="BI88" i="7"/>
  <c r="BI90" i="7"/>
  <c r="BI92" i="7"/>
  <c r="BI94" i="7"/>
  <c r="BI96" i="7"/>
  <c r="BI98" i="7"/>
  <c r="BI100" i="7"/>
  <c r="BI102" i="7"/>
  <c r="BI104" i="7"/>
  <c r="BI106" i="7"/>
  <c r="BI108" i="7"/>
  <c r="BI110" i="7"/>
  <c r="BI112" i="7"/>
  <c r="BI114" i="7"/>
  <c r="BI116" i="7"/>
  <c r="BI118" i="7"/>
  <c r="BI120" i="7"/>
  <c r="BI122" i="7"/>
  <c r="BI124" i="7"/>
  <c r="BI126" i="7"/>
  <c r="BI128" i="7"/>
  <c r="BI130" i="7"/>
  <c r="BI132" i="7"/>
  <c r="BI134" i="7"/>
  <c r="BI51" i="7"/>
  <c r="BI53" i="7"/>
  <c r="BI55" i="7"/>
  <c r="BI57" i="7"/>
  <c r="BI59" i="7"/>
  <c r="BI61" i="7"/>
  <c r="BI63" i="7"/>
  <c r="BI65" i="7"/>
  <c r="BI67" i="7"/>
  <c r="BI69" i="7"/>
  <c r="BI71" i="7"/>
  <c r="BI73" i="7"/>
  <c r="BI75" i="7"/>
  <c r="BI77" i="7"/>
  <c r="BI79" i="7"/>
  <c r="BI81" i="7"/>
  <c r="BI83" i="7"/>
  <c r="BI85" i="7"/>
  <c r="BI87" i="7"/>
  <c r="BI89" i="7"/>
  <c r="BI91" i="7"/>
  <c r="BI93" i="7"/>
  <c r="BI95" i="7"/>
  <c r="BI97" i="7"/>
  <c r="BI99" i="7"/>
  <c r="BI101" i="7"/>
  <c r="BI103" i="7"/>
  <c r="BI105" i="7"/>
  <c r="BI107" i="7"/>
  <c r="BI109" i="7"/>
  <c r="BI111" i="7"/>
  <c r="BI113" i="7"/>
  <c r="BI115" i="7"/>
  <c r="BI117" i="7"/>
  <c r="BI119" i="7"/>
  <c r="BI121" i="7"/>
  <c r="BI123" i="7"/>
  <c r="BI125" i="7"/>
  <c r="BI127" i="7"/>
  <c r="BI129" i="7"/>
  <c r="BI131" i="7"/>
  <c r="BI133" i="7"/>
  <c r="BI17" i="7"/>
  <c r="BI10" i="7"/>
  <c r="BI15" i="7"/>
  <c r="BI8" i="7"/>
  <c r="BI13" i="7"/>
  <c r="BI6" i="7"/>
  <c r="BI24" i="7"/>
  <c r="BI9" i="7"/>
  <c r="BI7" i="7"/>
  <c r="BI18" i="7"/>
  <c r="BI16" i="7"/>
  <c r="BI20" i="7"/>
  <c r="BI22" i="7"/>
  <c r="BI21" i="7"/>
  <c r="BI23" i="7"/>
  <c r="BI19" i="7"/>
  <c r="BI14" i="7"/>
  <c r="BI28" i="7"/>
  <c r="BI27" i="7"/>
  <c r="BI26" i="7"/>
  <c r="BI25" i="7"/>
  <c r="BI46" i="7"/>
  <c r="BI43" i="7"/>
  <c r="BI36" i="7"/>
  <c r="BI32" i="7"/>
  <c r="BI45" i="7"/>
  <c r="BI42" i="7"/>
  <c r="BI38" i="7"/>
  <c r="BI12" i="7"/>
  <c r="BI29" i="7"/>
  <c r="BI34" i="7"/>
  <c r="BI35" i="7"/>
  <c r="BI41" i="7"/>
  <c r="BI50" i="7"/>
  <c r="BI44" i="7"/>
  <c r="BI31" i="7"/>
  <c r="BI33" i="7"/>
  <c r="BI39" i="7"/>
  <c r="BI48" i="7"/>
  <c r="BI37" i="7"/>
  <c r="BI30" i="7"/>
  <c r="BI49" i="7"/>
  <c r="BI47" i="7"/>
  <c r="BI40" i="7"/>
  <c r="BI11" i="7"/>
  <c r="R163" i="7"/>
  <c r="Z163" i="7" s="1"/>
  <c r="R75" i="7"/>
  <c r="Z75" i="7" s="1"/>
  <c r="R59" i="7"/>
  <c r="Z59" i="7" s="1"/>
  <c r="R90" i="7"/>
  <c r="Z90" i="7" s="1"/>
  <c r="R20" i="7"/>
  <c r="Z20" i="7" s="1"/>
  <c r="R94" i="7"/>
  <c r="Z94" i="7" s="1"/>
  <c r="R135" i="7"/>
  <c r="Z135" i="7" s="1"/>
  <c r="R8" i="7"/>
  <c r="Z8" i="7" s="1"/>
  <c r="R33" i="7"/>
  <c r="Z33" i="7" s="1"/>
  <c r="R55" i="7"/>
  <c r="Z55" i="7" s="1"/>
  <c r="R63" i="7"/>
  <c r="Z63" i="7" s="1"/>
  <c r="R127" i="7"/>
  <c r="Z127" i="7" s="1"/>
  <c r="R133" i="7"/>
  <c r="Z133" i="7" s="1"/>
  <c r="R31" i="7"/>
  <c r="Z31" i="7" s="1"/>
  <c r="R132" i="7"/>
  <c r="Z132" i="7" s="1"/>
  <c r="R68" i="7"/>
  <c r="Z68" i="7" s="1"/>
  <c r="R78" i="7"/>
  <c r="Z78" i="7" s="1"/>
  <c r="R84" i="7"/>
  <c r="Z84" i="7" s="1"/>
  <c r="R122" i="7"/>
  <c r="Z122" i="7" s="1"/>
  <c r="R72" i="7"/>
  <c r="Z72" i="7" s="1"/>
  <c r="R34" i="7"/>
  <c r="Z34" i="7" s="1"/>
  <c r="R107" i="7"/>
  <c r="Z107" i="7" s="1"/>
  <c r="R154" i="7"/>
  <c r="Z154" i="7" s="1"/>
  <c r="R60" i="7"/>
  <c r="Z60" i="7" s="1"/>
  <c r="R112" i="7"/>
  <c r="Z112" i="7" s="1"/>
  <c r="R24" i="7"/>
  <c r="Z24" i="7" s="1"/>
  <c r="R79" i="7"/>
  <c r="Z79" i="7" s="1"/>
  <c r="R138" i="7"/>
  <c r="Z138" i="7" s="1"/>
  <c r="R69" i="7"/>
  <c r="Z69" i="7" s="1"/>
  <c r="R170" i="7"/>
  <c r="Z170" i="7" s="1"/>
  <c r="R123" i="7"/>
  <c r="Z123" i="7" s="1"/>
  <c r="R98" i="7"/>
  <c r="Z98" i="7" s="1"/>
  <c r="R116" i="7"/>
  <c r="Z116" i="7" s="1"/>
  <c r="R124" i="7"/>
  <c r="Z124" i="7" s="1"/>
  <c r="R150" i="7"/>
  <c r="Z150" i="7" s="1"/>
  <c r="R82" i="7"/>
  <c r="Z82" i="7" s="1"/>
  <c r="R49" i="7"/>
  <c r="Z49" i="7" s="1"/>
  <c r="R64" i="7"/>
  <c r="Z64" i="7" s="1"/>
  <c r="R108" i="7"/>
  <c r="Z108" i="7" s="1"/>
  <c r="R66" i="7"/>
  <c r="Z66" i="7" s="1"/>
  <c r="R61" i="7"/>
  <c r="Z61" i="7" s="1"/>
  <c r="R161" i="7"/>
  <c r="Z161" i="7" s="1"/>
  <c r="R29" i="7"/>
  <c r="Z29" i="7" s="1"/>
  <c r="R109" i="7"/>
  <c r="Z109" i="7" s="1"/>
  <c r="R85" i="7"/>
  <c r="Z85" i="7" s="1"/>
  <c r="R26" i="7"/>
  <c r="Z26" i="7" s="1"/>
  <c r="R141" i="7"/>
  <c r="Z141" i="7" s="1"/>
  <c r="R44" i="7"/>
  <c r="Z44" i="7" s="1"/>
  <c r="R175" i="7"/>
  <c r="Z175" i="7" s="1"/>
  <c r="R180" i="7"/>
  <c r="Z180" i="7" s="1"/>
  <c r="R89" i="7"/>
  <c r="Z89" i="7" s="1"/>
  <c r="R176" i="7"/>
  <c r="Z176" i="7" s="1"/>
  <c r="R92" i="7"/>
  <c r="Z92" i="7" s="1"/>
  <c r="R23" i="7"/>
  <c r="Z23" i="7" s="1"/>
  <c r="R146" i="7"/>
  <c r="Z146" i="7" s="1"/>
  <c r="R114" i="7"/>
  <c r="Z114" i="7" s="1"/>
  <c r="R50" i="7"/>
  <c r="Z50" i="7" s="1"/>
  <c r="R129" i="7"/>
  <c r="Z129" i="7" s="1"/>
  <c r="R43" i="7"/>
  <c r="Z43" i="7" s="1"/>
  <c r="R101" i="7"/>
  <c r="Z101" i="7" s="1"/>
  <c r="R128" i="7"/>
  <c r="Z128" i="7" s="1"/>
  <c r="R99" i="7"/>
  <c r="Z99" i="7" s="1"/>
  <c r="R177" i="7"/>
  <c r="Z177" i="7" s="1"/>
  <c r="R35" i="7"/>
  <c r="Z35" i="7" s="1"/>
  <c r="R115" i="7"/>
  <c r="Z115" i="7" s="1"/>
  <c r="R70" i="7"/>
  <c r="Z70" i="7" s="1"/>
  <c r="R97" i="7"/>
  <c r="Z97" i="7" s="1"/>
  <c r="R58" i="7"/>
  <c r="Z58" i="7" s="1"/>
  <c r="R7" i="7"/>
  <c r="Z7" i="7" s="1"/>
  <c r="R57" i="7"/>
  <c r="Z57" i="7" s="1"/>
  <c r="R37" i="7"/>
  <c r="Z37" i="7" s="1"/>
  <c r="R22" i="7"/>
  <c r="Z22" i="7" s="1"/>
  <c r="R106" i="7"/>
  <c r="Z106" i="7" s="1"/>
  <c r="R142" i="7"/>
  <c r="Z142" i="7" s="1"/>
  <c r="R11" i="7"/>
  <c r="Z11" i="7" s="1"/>
  <c r="R102" i="7"/>
  <c r="Z102" i="7" s="1"/>
  <c r="R71" i="7"/>
  <c r="Z71" i="7" s="1"/>
  <c r="R32" i="7"/>
  <c r="Z32" i="7" s="1"/>
  <c r="R100" i="7"/>
  <c r="Z100" i="7" s="1"/>
  <c r="R143" i="7"/>
  <c r="Z143" i="7" s="1"/>
  <c r="R149" i="7"/>
  <c r="Z149" i="7" s="1"/>
  <c r="R53" i="7"/>
  <c r="Z53" i="7" s="1"/>
  <c r="R45" i="7"/>
  <c r="Z45" i="7" s="1"/>
  <c r="R17" i="7"/>
  <c r="Z17" i="7" s="1"/>
  <c r="R118" i="7"/>
  <c r="Z118" i="7" s="1"/>
  <c r="R113" i="7"/>
  <c r="Z113" i="7" s="1"/>
  <c r="R77" i="7"/>
  <c r="Z77" i="7" s="1"/>
  <c r="R86" i="7"/>
  <c r="Z86" i="7" s="1"/>
  <c r="R25" i="7"/>
  <c r="Z25" i="7" s="1"/>
  <c r="R88" i="7"/>
  <c r="Z88" i="7" s="1"/>
  <c r="R148" i="7"/>
  <c r="Z148" i="7" s="1"/>
  <c r="R96" i="7"/>
  <c r="Z96" i="7" s="1"/>
  <c r="R5" i="7"/>
  <c r="Z5" i="7" s="1"/>
  <c r="R155" i="7"/>
  <c r="Z155" i="7" s="1"/>
  <c r="R18" i="7"/>
  <c r="Z18" i="7" s="1"/>
  <c r="R169" i="7"/>
  <c r="Z169" i="7" s="1"/>
  <c r="R12" i="7"/>
  <c r="Z12" i="7" s="1"/>
  <c r="R6" i="7"/>
  <c r="Z6" i="7" s="1"/>
  <c r="R173" i="7"/>
  <c r="Z173" i="7" s="1"/>
  <c r="R165" i="7"/>
  <c r="Z165" i="7" s="1"/>
  <c r="R160" i="7"/>
  <c r="Z160" i="7" s="1"/>
  <c r="R54" i="7"/>
  <c r="Z54" i="7" s="1"/>
  <c r="R104" i="7"/>
  <c r="Z104" i="7" s="1"/>
  <c r="R139" i="7"/>
  <c r="Z139" i="7" s="1"/>
  <c r="R171" i="7"/>
  <c r="Z171" i="7" s="1"/>
  <c r="R76" i="7"/>
  <c r="Z76" i="7" s="1"/>
  <c r="R162" i="7"/>
  <c r="Z162" i="7" s="1"/>
  <c r="R174" i="7"/>
  <c r="Z174" i="7" s="1"/>
  <c r="R130" i="7"/>
  <c r="Z130" i="7" s="1"/>
  <c r="R47" i="7"/>
  <c r="Z47" i="7" s="1"/>
  <c r="R74" i="7"/>
  <c r="Z74" i="7" s="1"/>
  <c r="R137" i="7"/>
  <c r="Z137" i="7" s="1"/>
  <c r="R40" i="7"/>
  <c r="Z40" i="7" s="1"/>
  <c r="R15" i="7"/>
  <c r="Z15" i="7" s="1"/>
  <c r="R131" i="7"/>
  <c r="Z131" i="7" s="1"/>
  <c r="R36" i="7"/>
  <c r="Z36" i="7" s="1"/>
  <c r="R181" i="7"/>
  <c r="Z181" i="7" s="1"/>
  <c r="R136" i="7"/>
  <c r="Z136" i="7" s="1"/>
  <c r="R87" i="7"/>
  <c r="Z87" i="7" s="1"/>
  <c r="R13" i="7"/>
  <c r="Z13" i="7" s="1"/>
  <c r="R120" i="7"/>
  <c r="Z120" i="7" s="1"/>
  <c r="R134" i="7"/>
  <c r="Z134" i="7" s="1"/>
  <c r="R41" i="7"/>
  <c r="Z41" i="7" s="1"/>
  <c r="R125" i="7"/>
  <c r="Z125" i="7" s="1"/>
  <c r="R93" i="7"/>
  <c r="Z93" i="7" s="1"/>
  <c r="R117" i="7"/>
  <c r="Z117" i="7" s="1"/>
  <c r="R10" i="7"/>
  <c r="Z10" i="7" s="1"/>
  <c r="R159" i="7"/>
  <c r="Z159" i="7" s="1"/>
  <c r="R110" i="7"/>
  <c r="Z110" i="7" s="1"/>
  <c r="R145" i="7"/>
  <c r="Z145" i="7" s="1"/>
  <c r="R121" i="7"/>
  <c r="Z121" i="7" s="1"/>
  <c r="R21" i="7"/>
  <c r="Z21" i="7" s="1"/>
  <c r="R105" i="7"/>
  <c r="Z105" i="7" s="1"/>
  <c r="R168" i="7"/>
  <c r="Z168" i="7" s="1"/>
  <c r="R83" i="7"/>
  <c r="Z83" i="7" s="1"/>
  <c r="R65" i="7"/>
  <c r="Z65" i="7" s="1"/>
  <c r="R126" i="7"/>
  <c r="Z126" i="7" s="1"/>
  <c r="R119" i="7"/>
  <c r="Z119" i="7" s="1"/>
  <c r="R144" i="7"/>
  <c r="Z144" i="7" s="1"/>
  <c r="R73" i="7"/>
  <c r="Z73" i="7" s="1"/>
  <c r="R153" i="7"/>
  <c r="Z153" i="7" s="1"/>
  <c r="R56" i="7"/>
  <c r="Z56" i="7" s="1"/>
  <c r="R19" i="7"/>
  <c r="Z19" i="7" s="1"/>
  <c r="R42" i="7"/>
  <c r="Z42" i="7" s="1"/>
  <c r="R166" i="7"/>
  <c r="Z166" i="7" s="1"/>
  <c r="R48" i="7"/>
  <c r="Z48" i="7" s="1"/>
  <c r="R158" i="7"/>
  <c r="Z158" i="7" s="1"/>
  <c r="R167" i="7"/>
  <c r="Z167" i="7" s="1"/>
  <c r="R39" i="7"/>
  <c r="Z39" i="7" s="1"/>
  <c r="S94" i="7"/>
  <c r="AA94" i="7" s="1"/>
  <c r="S80" i="7"/>
  <c r="AA80" i="7" s="1"/>
  <c r="S154" i="7"/>
  <c r="AA154" i="7" s="1"/>
  <c r="S159" i="7"/>
  <c r="AA159" i="7" s="1"/>
  <c r="S23" i="7"/>
  <c r="AA23" i="7" s="1"/>
  <c r="S114" i="7"/>
  <c r="AA114" i="7" s="1"/>
  <c r="S53" i="7"/>
  <c r="AA53" i="7" s="1"/>
  <c r="S115" i="7"/>
  <c r="AA115" i="7" s="1"/>
  <c r="S8" i="7"/>
  <c r="AA8" i="7" s="1"/>
  <c r="S40" i="7"/>
  <c r="AA40" i="7" s="1"/>
  <c r="S13" i="7"/>
  <c r="AA13" i="7" s="1"/>
  <c r="S108" i="7"/>
  <c r="AA108" i="7" s="1"/>
  <c r="S95" i="7"/>
  <c r="AA95" i="7" s="1"/>
  <c r="S10" i="7"/>
  <c r="AA10" i="7" s="1"/>
  <c r="S177" i="7"/>
  <c r="AA177" i="7" s="1"/>
  <c r="S173" i="7"/>
  <c r="AA173" i="7" s="1"/>
  <c r="S103" i="7"/>
  <c r="AA103" i="7" s="1"/>
  <c r="S58" i="7"/>
  <c r="AA58" i="7" s="1"/>
  <c r="S167" i="7"/>
  <c r="AA167" i="7" s="1"/>
  <c r="S156" i="7"/>
  <c r="AA156" i="7" s="1"/>
  <c r="S71" i="7"/>
  <c r="AA71" i="7" s="1"/>
  <c r="S89" i="7"/>
  <c r="AA89" i="7" s="1"/>
  <c r="S50" i="7"/>
  <c r="AA50" i="7" s="1"/>
  <c r="S19" i="7"/>
  <c r="AA19" i="7" s="1"/>
  <c r="S105" i="7"/>
  <c r="AA105" i="7" s="1"/>
  <c r="S37" i="7"/>
  <c r="AA37" i="7" s="1"/>
  <c r="S160" i="7"/>
  <c r="AA160" i="7" s="1"/>
  <c r="S55" i="7"/>
  <c r="AA55" i="7" s="1"/>
  <c r="S166" i="7"/>
  <c r="AA166" i="7" s="1"/>
  <c r="S140" i="7"/>
  <c r="AA140" i="7" s="1"/>
  <c r="S47" i="7"/>
  <c r="AA47" i="7" s="1"/>
  <c r="S179" i="7"/>
  <c r="AA179" i="7" s="1"/>
  <c r="S69" i="7"/>
  <c r="AA69" i="7" s="1"/>
  <c r="S107" i="7"/>
  <c r="AA107" i="7" s="1"/>
  <c r="S32" i="7"/>
  <c r="AA32" i="7" s="1"/>
  <c r="S151" i="7"/>
  <c r="AA151" i="7" s="1"/>
  <c r="S35" i="7"/>
  <c r="AA35" i="7" s="1"/>
  <c r="S36" i="7"/>
  <c r="AA36" i="7" s="1"/>
  <c r="S44" i="7"/>
  <c r="AA44" i="7" s="1"/>
  <c r="S127" i="7"/>
  <c r="AA127" i="7" s="1"/>
  <c r="S153" i="7"/>
  <c r="AA153" i="7" s="1"/>
  <c r="S122" i="7"/>
  <c r="AA122" i="7" s="1"/>
  <c r="S61" i="7"/>
  <c r="AA61" i="7" s="1"/>
  <c r="S102" i="7"/>
  <c r="AA102" i="7" s="1"/>
  <c r="S175" i="7"/>
  <c r="AA175" i="7" s="1"/>
  <c r="S124" i="7"/>
  <c r="AA124" i="7" s="1"/>
  <c r="S164" i="7"/>
  <c r="AA164" i="7" s="1"/>
  <c r="S181" i="7"/>
  <c r="AA181" i="7" s="1"/>
  <c r="S142" i="7"/>
  <c r="AA142" i="7" s="1"/>
  <c r="S119" i="7"/>
  <c r="AA119" i="7" s="1"/>
  <c r="S49" i="7"/>
  <c r="AA49" i="7" s="1"/>
  <c r="S25" i="7"/>
  <c r="AA25" i="7" s="1"/>
  <c r="S152" i="7"/>
  <c r="AA152" i="7" s="1"/>
  <c r="S138" i="7"/>
  <c r="AA138" i="7" s="1"/>
  <c r="S42" i="7"/>
  <c r="AA42" i="7" s="1"/>
  <c r="S146" i="7"/>
  <c r="AA146" i="7" s="1"/>
  <c r="S120" i="7"/>
  <c r="AA120" i="7" s="1"/>
  <c r="S137" i="7"/>
  <c r="AA137" i="7" s="1"/>
  <c r="S109" i="7"/>
  <c r="AA109" i="7" s="1"/>
  <c r="S90" i="7"/>
  <c r="AA90" i="7" s="1"/>
  <c r="S121" i="7"/>
  <c r="AA121" i="7" s="1"/>
  <c r="S62" i="7"/>
  <c r="AA62" i="7" s="1"/>
  <c r="S81" i="7"/>
  <c r="AA81" i="7" s="1"/>
  <c r="S98" i="7"/>
  <c r="AA98" i="7" s="1"/>
  <c r="S22" i="7"/>
  <c r="AA22" i="7" s="1"/>
  <c r="S43" i="7"/>
  <c r="AA43" i="7" s="1"/>
  <c r="S21" i="7"/>
  <c r="AA21" i="7" s="1"/>
  <c r="S113" i="7"/>
  <c r="AA113" i="7" s="1"/>
  <c r="S99" i="7"/>
  <c r="AA99" i="7" s="1"/>
  <c r="S7" i="7"/>
  <c r="AA7" i="7" s="1"/>
  <c r="S88" i="7"/>
  <c r="AA88" i="7" s="1"/>
  <c r="S93" i="7"/>
  <c r="AA93" i="7" s="1"/>
  <c r="S38" i="7"/>
  <c r="AA38" i="7" s="1"/>
  <c r="S135" i="7"/>
  <c r="AA135" i="7" s="1"/>
  <c r="S51" i="7"/>
  <c r="AA51" i="7" s="1"/>
  <c r="S132" i="7"/>
  <c r="AA132" i="7" s="1"/>
  <c r="S176" i="7"/>
  <c r="AA176" i="7" s="1"/>
  <c r="S34" i="7"/>
  <c r="AA34" i="7" s="1"/>
  <c r="S85" i="7"/>
  <c r="AA85" i="7" s="1"/>
  <c r="S125" i="7"/>
  <c r="AA125" i="7" s="1"/>
  <c r="S74" i="7"/>
  <c r="AA74" i="7" s="1"/>
  <c r="S150" i="7"/>
  <c r="AA150" i="7" s="1"/>
  <c r="S158" i="7"/>
  <c r="AA158" i="7" s="1"/>
  <c r="S110" i="7"/>
  <c r="AA110" i="7" s="1"/>
  <c r="S9" i="7"/>
  <c r="AA9" i="7" s="1"/>
  <c r="S148" i="7"/>
  <c r="AA148" i="7" s="1"/>
  <c r="S131" i="7"/>
  <c r="AA131" i="7" s="1"/>
  <c r="S126" i="7"/>
  <c r="AA126" i="7" s="1"/>
  <c r="S111" i="7"/>
  <c r="AA111" i="7" s="1"/>
  <c r="S83" i="7"/>
  <c r="AA83" i="7" s="1"/>
  <c r="S157" i="7"/>
  <c r="AA157" i="7" s="1"/>
  <c r="S174" i="7"/>
  <c r="AA174" i="7" s="1"/>
  <c r="S104" i="7"/>
  <c r="AA104" i="7" s="1"/>
  <c r="S91" i="7"/>
  <c r="AA91" i="7" s="1"/>
  <c r="S106" i="7"/>
  <c r="AA106" i="7" s="1"/>
  <c r="S67" i="7"/>
  <c r="AA67" i="7" s="1"/>
  <c r="S116" i="7"/>
  <c r="AA116" i="7" s="1"/>
  <c r="S31" i="7"/>
  <c r="AA31" i="7" s="1"/>
  <c r="S54" i="7"/>
  <c r="AA54" i="7" s="1"/>
  <c r="S117" i="7"/>
  <c r="AA117" i="7" s="1"/>
  <c r="S130" i="7"/>
  <c r="AA130" i="7" s="1"/>
  <c r="S64" i="7"/>
  <c r="AA64" i="7" s="1"/>
  <c r="S147" i="7"/>
  <c r="AA147" i="7" s="1"/>
  <c r="S171" i="7"/>
  <c r="AA171" i="7" s="1"/>
  <c r="S77" i="7"/>
  <c r="AA77" i="7" s="1"/>
  <c r="S170" i="7"/>
  <c r="AA170" i="7" s="1"/>
  <c r="S144" i="7"/>
  <c r="AA144" i="7" s="1"/>
  <c r="S169" i="7"/>
  <c r="AA169" i="7" s="1"/>
  <c r="S112" i="7"/>
  <c r="AA112" i="7" s="1"/>
  <c r="S68" i="7"/>
  <c r="AA68" i="7" s="1"/>
  <c r="S79" i="7"/>
  <c r="AA79" i="7" s="1"/>
  <c r="S86" i="7"/>
  <c r="AA86" i="7" s="1"/>
  <c r="S66" i="7"/>
  <c r="AA66" i="7" s="1"/>
  <c r="S139" i="7"/>
  <c r="AA139" i="7" s="1"/>
  <c r="S101" i="7"/>
  <c r="AA101" i="7" s="1"/>
  <c r="S97" i="7"/>
  <c r="AA97" i="7" s="1"/>
  <c r="S129" i="7"/>
  <c r="AA129" i="7" s="1"/>
  <c r="S48" i="7"/>
  <c r="AA48" i="7" s="1"/>
  <c r="S84" i="7"/>
  <c r="AA84" i="7" s="1"/>
  <c r="S27" i="7"/>
  <c r="AA27" i="7" s="1"/>
  <c r="S168" i="7"/>
  <c r="AA168" i="7" s="1"/>
  <c r="S24" i="7"/>
  <c r="AA24" i="7" s="1"/>
  <c r="S60" i="7"/>
  <c r="AA60" i="7" s="1"/>
  <c r="S12" i="7"/>
  <c r="AA12" i="7" s="1"/>
  <c r="S29" i="7"/>
  <c r="AA29" i="7" s="1"/>
  <c r="S72" i="7"/>
  <c r="AA72" i="7" s="1"/>
  <c r="S123" i="7"/>
  <c r="AA123" i="7" s="1"/>
  <c r="S133" i="7"/>
  <c r="AA133" i="7" s="1"/>
  <c r="S52" i="7"/>
  <c r="AA52" i="7" s="1"/>
  <c r="S26" i="7"/>
  <c r="AA26" i="7" s="1"/>
  <c r="S30" i="7"/>
  <c r="AA30" i="7" s="1"/>
  <c r="S56" i="7"/>
  <c r="AA56" i="7" s="1"/>
  <c r="S100" i="7"/>
  <c r="AA100" i="7" s="1"/>
  <c r="S128" i="7"/>
  <c r="AA128" i="7" s="1"/>
  <c r="S180" i="7"/>
  <c r="AA180" i="7" s="1"/>
  <c r="S57" i="7"/>
  <c r="AA57" i="7" s="1"/>
  <c r="S11" i="7"/>
  <c r="AA11" i="7" s="1"/>
  <c r="S20" i="7"/>
  <c r="AA20" i="7" s="1"/>
  <c r="S16" i="7"/>
  <c r="AA16" i="7" s="1"/>
  <c r="S163" i="7"/>
  <c r="AA163" i="7" s="1"/>
  <c r="S39" i="7"/>
  <c r="AA39" i="7" s="1"/>
  <c r="S73" i="7"/>
  <c r="AA73" i="7" s="1"/>
  <c r="S134" i="7"/>
  <c r="AA134" i="7" s="1"/>
  <c r="S145" i="7"/>
  <c r="AA145" i="7" s="1"/>
  <c r="S15" i="7"/>
  <c r="AA15" i="7" s="1"/>
  <c r="S18" i="7"/>
  <c r="AA18" i="7" s="1"/>
  <c r="S136" i="7"/>
  <c r="AA136" i="7" s="1"/>
  <c r="S46" i="7"/>
  <c r="AA46" i="7" s="1"/>
  <c r="S118" i="7"/>
  <c r="AA118" i="7" s="1"/>
  <c r="S41" i="7"/>
  <c r="AA41" i="7" s="1"/>
  <c r="S87" i="7"/>
  <c r="AA87" i="7" s="1"/>
  <c r="S65" i="7"/>
  <c r="AA65" i="7" s="1"/>
  <c r="S143" i="7"/>
  <c r="AA143" i="7" s="1"/>
  <c r="S6" i="7"/>
  <c r="AA6" i="7" s="1"/>
  <c r="S172" i="7"/>
  <c r="AA172" i="7" s="1"/>
  <c r="S76" i="7"/>
  <c r="AA76" i="7" s="1"/>
  <c r="S161" i="7"/>
  <c r="AA161" i="7" s="1"/>
  <c r="S162" i="7"/>
  <c r="AA162" i="7" s="1"/>
  <c r="S149" i="7"/>
  <c r="AA149" i="7" s="1"/>
  <c r="S92" i="7"/>
  <c r="AA92" i="7" s="1"/>
  <c r="S5" i="7"/>
  <c r="AA5" i="7" s="1"/>
  <c r="S75" i="7"/>
  <c r="AA75" i="7" s="1"/>
  <c r="S59" i="7"/>
  <c r="AA59" i="7" s="1"/>
  <c r="S96" i="7"/>
  <c r="AA96" i="7" s="1"/>
  <c r="S78" i="7"/>
  <c r="AA78" i="7" s="1"/>
  <c r="S63" i="7"/>
  <c r="AA63" i="7" s="1"/>
  <c r="S14" i="7"/>
  <c r="AA14" i="7" s="1"/>
  <c r="S70" i="7"/>
  <c r="AA70" i="7" s="1"/>
  <c r="S45" i="7"/>
  <c r="AA45" i="7" s="1"/>
  <c r="S28" i="7"/>
  <c r="AA28" i="7" s="1"/>
  <c r="S33" i="7"/>
  <c r="AA33" i="7" s="1"/>
  <c r="S165" i="7"/>
  <c r="AA165" i="7" s="1"/>
  <c r="S178" i="7"/>
  <c r="AA178" i="7" s="1"/>
  <c r="S82" i="7"/>
  <c r="AA82" i="7" s="1"/>
  <c r="S155" i="7"/>
  <c r="AA155" i="7" s="1"/>
  <c r="S17" i="7"/>
  <c r="AA17" i="7" s="1"/>
  <c r="S141" i="7"/>
  <c r="AA141" i="7" s="1"/>
  <c r="R103" i="7"/>
  <c r="Z103" i="7" s="1"/>
  <c r="AL56" i="7"/>
  <c r="R16" i="7"/>
  <c r="Z16" i="7" s="1"/>
  <c r="R95" i="7"/>
  <c r="Z95" i="7" s="1"/>
  <c r="R51" i="7"/>
  <c r="Z51" i="7" s="1"/>
  <c r="R147" i="7"/>
  <c r="Z147" i="7" s="1"/>
  <c r="R38" i="7"/>
  <c r="Z38" i="7" s="1"/>
  <c r="R52" i="7"/>
  <c r="Z52" i="7" s="1"/>
  <c r="R178" i="7"/>
  <c r="Z178" i="7" s="1"/>
  <c r="R81" i="7"/>
  <c r="Z81" i="7" s="1"/>
  <c r="R156" i="7"/>
  <c r="Z156" i="7" s="1"/>
  <c r="R151" i="7"/>
  <c r="Z151" i="7" s="1"/>
  <c r="R46" i="7"/>
  <c r="Z46" i="7" s="1"/>
  <c r="R28" i="7"/>
  <c r="Z28" i="7" s="1"/>
  <c r="R27" i="7"/>
  <c r="Z27" i="7" s="1"/>
  <c r="R9" i="7"/>
  <c r="Z9" i="7" s="1"/>
  <c r="R157" i="7"/>
  <c r="Z157" i="7" s="1"/>
  <c r="R30" i="7"/>
  <c r="Z30" i="7" s="1"/>
  <c r="R14" i="7"/>
  <c r="Z14" i="7" s="1"/>
  <c r="R164" i="7"/>
  <c r="Z164" i="7" s="1"/>
  <c r="R67" i="7"/>
  <c r="Z67" i="7" s="1"/>
  <c r="R140" i="7"/>
  <c r="Z140" i="7" s="1"/>
  <c r="R152" i="7"/>
  <c r="Z152" i="7" s="1"/>
  <c r="R179" i="7"/>
  <c r="Z179" i="7" s="1"/>
  <c r="R111" i="7"/>
  <c r="Z111" i="7" s="1"/>
  <c r="R62" i="7"/>
  <c r="Z62" i="7" s="1"/>
  <c r="R80" i="7"/>
  <c r="Z80" i="7" s="1"/>
  <c r="R172" i="7"/>
  <c r="Z172" i="7" s="1"/>
  <c r="AL57" i="7"/>
  <c r="G66" i="2"/>
  <c r="F49" i="2"/>
  <c r="BH52" i="7" l="1"/>
  <c r="BH54" i="7"/>
  <c r="BH56" i="7"/>
  <c r="BH58" i="7"/>
  <c r="BH60" i="7"/>
  <c r="BH62" i="7"/>
  <c r="BH64" i="7"/>
  <c r="BH66" i="7"/>
  <c r="BH68" i="7"/>
  <c r="BH70" i="7"/>
  <c r="BH72" i="7"/>
  <c r="BH74" i="7"/>
  <c r="BH76" i="7"/>
  <c r="BH78" i="7"/>
  <c r="BH80" i="7"/>
  <c r="BH82" i="7"/>
  <c r="BH84" i="7"/>
  <c r="BH86" i="7"/>
  <c r="BH88" i="7"/>
  <c r="BH90" i="7"/>
  <c r="BH92" i="7"/>
  <c r="BH94" i="7"/>
  <c r="BH96" i="7"/>
  <c r="BH98" i="7"/>
  <c r="BH100" i="7"/>
  <c r="BH102" i="7"/>
  <c r="BH104" i="7"/>
  <c r="BH106" i="7"/>
  <c r="BH108" i="7"/>
  <c r="BH110" i="7"/>
  <c r="BH112" i="7"/>
  <c r="BH114" i="7"/>
  <c r="BH116" i="7"/>
  <c r="BH118" i="7"/>
  <c r="BH120" i="7"/>
  <c r="BH122" i="7"/>
  <c r="BH124" i="7"/>
  <c r="BH126" i="7"/>
  <c r="BH128" i="7"/>
  <c r="BH130" i="7"/>
  <c r="BH132" i="7"/>
  <c r="BH134" i="7"/>
  <c r="BH51" i="7"/>
  <c r="BH53" i="7"/>
  <c r="BH55" i="7"/>
  <c r="BH57" i="7"/>
  <c r="BH59" i="7"/>
  <c r="BH61" i="7"/>
  <c r="BH63" i="7"/>
  <c r="BH65" i="7"/>
  <c r="BH67" i="7"/>
  <c r="BH69" i="7"/>
  <c r="BH71" i="7"/>
  <c r="BH73" i="7"/>
  <c r="BH75" i="7"/>
  <c r="BH77" i="7"/>
  <c r="BH79" i="7"/>
  <c r="BH81" i="7"/>
  <c r="BH83" i="7"/>
  <c r="BH85" i="7"/>
  <c r="BH87" i="7"/>
  <c r="BH89" i="7"/>
  <c r="BH91" i="7"/>
  <c r="BH93" i="7"/>
  <c r="BH95" i="7"/>
  <c r="BH97" i="7"/>
  <c r="BH99" i="7"/>
  <c r="BH101" i="7"/>
  <c r="BH103" i="7"/>
  <c r="BH105" i="7"/>
  <c r="BH107" i="7"/>
  <c r="BH109" i="7"/>
  <c r="BH111" i="7"/>
  <c r="BH113" i="7"/>
  <c r="BH115" i="7"/>
  <c r="BH117" i="7"/>
  <c r="BH119" i="7"/>
  <c r="BH121" i="7"/>
  <c r="BH123" i="7"/>
  <c r="BH125" i="7"/>
  <c r="BH127" i="7"/>
  <c r="BH129" i="7"/>
  <c r="BH131" i="7"/>
  <c r="BH133" i="7"/>
  <c r="BH9" i="7"/>
  <c r="BH10" i="7"/>
  <c r="BH7" i="7"/>
  <c r="BH15" i="7"/>
  <c r="BH14" i="7"/>
  <c r="BH24" i="7"/>
  <c r="BH18" i="7"/>
  <c r="BH22" i="7"/>
  <c r="BH20" i="7"/>
  <c r="BH23" i="7"/>
  <c r="BH21" i="7"/>
  <c r="BH16" i="7"/>
  <c r="BH19" i="7"/>
  <c r="BH17" i="7"/>
  <c r="BH8" i="7"/>
  <c r="BH13" i="7"/>
  <c r="BH6" i="7"/>
  <c r="BH28" i="7"/>
  <c r="BH27" i="7"/>
  <c r="BH26" i="7"/>
  <c r="BH25" i="7"/>
  <c r="BH36" i="7"/>
  <c r="BH32" i="7"/>
  <c r="BH45" i="7"/>
  <c r="BH42" i="7"/>
  <c r="BH38" i="7"/>
  <c r="BH12" i="7"/>
  <c r="BH29" i="7"/>
  <c r="BH34" i="7"/>
  <c r="BH35" i="7"/>
  <c r="BH41" i="7"/>
  <c r="BH50" i="7"/>
  <c r="BH44" i="7"/>
  <c r="BH33" i="7"/>
  <c r="BH39" i="7"/>
  <c r="BH48" i="7"/>
  <c r="BH37" i="7"/>
  <c r="BH43" i="7"/>
  <c r="BH46" i="7"/>
  <c r="BH31" i="7"/>
  <c r="BH49" i="7"/>
  <c r="BH47" i="7"/>
  <c r="BH40" i="7"/>
  <c r="BH30" i="7"/>
  <c r="BH11" i="7"/>
  <c r="BG52" i="7"/>
  <c r="BG54" i="7"/>
  <c r="BG56" i="7"/>
  <c r="BG58" i="7"/>
  <c r="BG60" i="7"/>
  <c r="BG62" i="7"/>
  <c r="BG64" i="7"/>
  <c r="BG66" i="7"/>
  <c r="BG68" i="7"/>
  <c r="BG70" i="7"/>
  <c r="BG72" i="7"/>
  <c r="BG74" i="7"/>
  <c r="BG76" i="7"/>
  <c r="BG78" i="7"/>
  <c r="BG80" i="7"/>
  <c r="BG82" i="7"/>
  <c r="BG84" i="7"/>
  <c r="BG86" i="7"/>
  <c r="BG88" i="7"/>
  <c r="BG90" i="7"/>
  <c r="BG92" i="7"/>
  <c r="BG94" i="7"/>
  <c r="BG96" i="7"/>
  <c r="BG98" i="7"/>
  <c r="BG100" i="7"/>
  <c r="BG102" i="7"/>
  <c r="BG104" i="7"/>
  <c r="BG106" i="7"/>
  <c r="BG108" i="7"/>
  <c r="BG110" i="7"/>
  <c r="BG112" i="7"/>
  <c r="BG114" i="7"/>
  <c r="BG116" i="7"/>
  <c r="BG118" i="7"/>
  <c r="BG120" i="7"/>
  <c r="BG122" i="7"/>
  <c r="BG124" i="7"/>
  <c r="BG126" i="7"/>
  <c r="BG128" i="7"/>
  <c r="BG130" i="7"/>
  <c r="BG132" i="7"/>
  <c r="BG134" i="7"/>
  <c r="BG51" i="7"/>
  <c r="BG53" i="7"/>
  <c r="BG55" i="7"/>
  <c r="BG57" i="7"/>
  <c r="BG59" i="7"/>
  <c r="BG61" i="7"/>
  <c r="BG63" i="7"/>
  <c r="BG65" i="7"/>
  <c r="BG67" i="7"/>
  <c r="BG69" i="7"/>
  <c r="BG71" i="7"/>
  <c r="BG73" i="7"/>
  <c r="BG75" i="7"/>
  <c r="BG77" i="7"/>
  <c r="BG79" i="7"/>
  <c r="BG81" i="7"/>
  <c r="BG83" i="7"/>
  <c r="BG85" i="7"/>
  <c r="BG87" i="7"/>
  <c r="BG89" i="7"/>
  <c r="BG91" i="7"/>
  <c r="BG93" i="7"/>
  <c r="BG95" i="7"/>
  <c r="BG97" i="7"/>
  <c r="BG99" i="7"/>
  <c r="BG101" i="7"/>
  <c r="BG103" i="7"/>
  <c r="BG105" i="7"/>
  <c r="BG107" i="7"/>
  <c r="BG109" i="7"/>
  <c r="BG111" i="7"/>
  <c r="BG113" i="7"/>
  <c r="BG115" i="7"/>
  <c r="BG117" i="7"/>
  <c r="BG119" i="7"/>
  <c r="BG121" i="7"/>
  <c r="BG123" i="7"/>
  <c r="BG125" i="7"/>
  <c r="BG127" i="7"/>
  <c r="BG129" i="7"/>
  <c r="BG131" i="7"/>
  <c r="BG133" i="7"/>
  <c r="BG14" i="7"/>
  <c r="BG22" i="7"/>
  <c r="BG16" i="7"/>
  <c r="BG23" i="7"/>
  <c r="BG17" i="7"/>
  <c r="BG24" i="7"/>
  <c r="BG21" i="7"/>
  <c r="BG6" i="7"/>
  <c r="BG15" i="7"/>
  <c r="BG18" i="7"/>
  <c r="BG13" i="7"/>
  <c r="BG7" i="7"/>
  <c r="BG19" i="7"/>
  <c r="BG8" i="7"/>
  <c r="BG20" i="7"/>
  <c r="BG9" i="7"/>
  <c r="BG10" i="7"/>
  <c r="BG28" i="7"/>
  <c r="BG27" i="7"/>
  <c r="BG26" i="7"/>
  <c r="BG25" i="7"/>
  <c r="BG32" i="7"/>
  <c r="BG45" i="7"/>
  <c r="BG42" i="7"/>
  <c r="BG38" i="7"/>
  <c r="BG12" i="7"/>
  <c r="BG29" i="7"/>
  <c r="BG34" i="7"/>
  <c r="BG35" i="7"/>
  <c r="BG41" i="7"/>
  <c r="BG50" i="7"/>
  <c r="BG44" i="7"/>
  <c r="BG33" i="7"/>
  <c r="BG39" i="7"/>
  <c r="BG36" i="7"/>
  <c r="BG48" i="7"/>
  <c r="BG37" i="7"/>
  <c r="BG31" i="7"/>
  <c r="BG49" i="7"/>
  <c r="BG47" i="7"/>
  <c r="BG40" i="7"/>
  <c r="BG30" i="7"/>
  <c r="BG11" i="7"/>
  <c r="BG43" i="7"/>
  <c r="BG46" i="7"/>
  <c r="AL3" i="7"/>
  <c r="V106" i="7" s="1"/>
  <c r="AD106" i="7" s="1"/>
  <c r="BI5" i="7"/>
  <c r="BG5" i="7"/>
  <c r="BH5" i="7"/>
  <c r="H66" i="2"/>
  <c r="G49" i="2"/>
  <c r="V104" i="7" l="1"/>
  <c r="AD104" i="7" s="1"/>
  <c r="V160" i="7"/>
  <c r="AD160" i="7" s="1"/>
  <c r="V89" i="7"/>
  <c r="AD89" i="7" s="1"/>
  <c r="V62" i="7"/>
  <c r="AD62" i="7" s="1"/>
  <c r="V75" i="7"/>
  <c r="AD75" i="7" s="1"/>
  <c r="V69" i="7"/>
  <c r="AD69" i="7" s="1"/>
  <c r="V51" i="7"/>
  <c r="AD51" i="7" s="1"/>
  <c r="V19" i="7"/>
  <c r="AD19" i="7" s="1"/>
  <c r="V114" i="7"/>
  <c r="AD114" i="7" s="1"/>
  <c r="V60" i="7"/>
  <c r="AD60" i="7" s="1"/>
  <c r="V138" i="7"/>
  <c r="AD138" i="7" s="1"/>
  <c r="V159" i="7"/>
  <c r="AD159" i="7" s="1"/>
  <c r="V59" i="7"/>
  <c r="AD59" i="7" s="1"/>
  <c r="V130" i="7"/>
  <c r="AD130" i="7" s="1"/>
  <c r="V71" i="7"/>
  <c r="AD71" i="7" s="1"/>
  <c r="V172" i="7"/>
  <c r="AD172" i="7" s="1"/>
  <c r="V21" i="7"/>
  <c r="AD21" i="7" s="1"/>
  <c r="V169" i="7"/>
  <c r="AD169" i="7" s="1"/>
  <c r="V46" i="7"/>
  <c r="AD46" i="7" s="1"/>
  <c r="V127" i="7"/>
  <c r="AD127" i="7" s="1"/>
  <c r="V12" i="7"/>
  <c r="AD12" i="7" s="1"/>
  <c r="V64" i="7"/>
  <c r="AD64" i="7" s="1"/>
  <c r="V123" i="7"/>
  <c r="AD123" i="7" s="1"/>
  <c r="V164" i="7"/>
  <c r="AD164" i="7" s="1"/>
  <c r="V85" i="7"/>
  <c r="AD85" i="7" s="1"/>
  <c r="V80" i="7"/>
  <c r="AD80" i="7" s="1"/>
  <c r="V112" i="7"/>
  <c r="AD112" i="7" s="1"/>
  <c r="V111" i="7"/>
  <c r="AD111" i="7" s="1"/>
  <c r="V108" i="7"/>
  <c r="AD108" i="7" s="1"/>
  <c r="V74" i="7"/>
  <c r="AD74" i="7" s="1"/>
  <c r="V146" i="7"/>
  <c r="AD146" i="7" s="1"/>
  <c r="V8" i="7"/>
  <c r="AD8" i="7" s="1"/>
  <c r="V10" i="7"/>
  <c r="AD10" i="7" s="1"/>
  <c r="V76" i="7"/>
  <c r="AD76" i="7" s="1"/>
  <c r="V135" i="7"/>
  <c r="AD135" i="7" s="1"/>
  <c r="V49" i="7"/>
  <c r="AD49" i="7" s="1"/>
  <c r="V48" i="7"/>
  <c r="AD48" i="7" s="1"/>
  <c r="V170" i="7"/>
  <c r="AD170" i="7" s="1"/>
  <c r="V109" i="7"/>
  <c r="AD109" i="7" s="1"/>
  <c r="V173" i="7"/>
  <c r="AD173" i="7" s="1"/>
  <c r="V30" i="7"/>
  <c r="AD30" i="7" s="1"/>
  <c r="V113" i="7"/>
  <c r="AD113" i="7" s="1"/>
  <c r="V158" i="7"/>
  <c r="AD158" i="7" s="1"/>
  <c r="V20" i="7"/>
  <c r="AD20" i="7" s="1"/>
  <c r="V87" i="7"/>
  <c r="AD87" i="7" s="1"/>
  <c r="V43" i="7"/>
  <c r="AD43" i="7" s="1"/>
  <c r="V166" i="7"/>
  <c r="AD166" i="7" s="1"/>
  <c r="V139" i="7"/>
  <c r="AD139" i="7" s="1"/>
  <c r="V156" i="7"/>
  <c r="AD156" i="7" s="1"/>
  <c r="V22" i="7"/>
  <c r="AD22" i="7" s="1"/>
  <c r="V86" i="7"/>
  <c r="AD86" i="7" s="1"/>
  <c r="V14" i="7"/>
  <c r="AD14" i="7" s="1"/>
  <c r="V53" i="7"/>
  <c r="AD53" i="7" s="1"/>
  <c r="V120" i="7"/>
  <c r="AD120" i="7" s="1"/>
  <c r="V176" i="7"/>
  <c r="AD176" i="7" s="1"/>
  <c r="V137" i="7"/>
  <c r="AD137" i="7" s="1"/>
  <c r="V97" i="7"/>
  <c r="AD97" i="7" s="1"/>
  <c r="V180" i="7"/>
  <c r="AD180" i="7" s="1"/>
  <c r="V117" i="7"/>
  <c r="AD117" i="7" s="1"/>
  <c r="V40" i="7"/>
  <c r="AD40" i="7" s="1"/>
  <c r="V38" i="7"/>
  <c r="AD38" i="7" s="1"/>
  <c r="V174" i="7"/>
  <c r="AD174" i="7" s="1"/>
  <c r="V25" i="7"/>
  <c r="AD25" i="7" s="1"/>
  <c r="V126" i="7"/>
  <c r="AD126" i="7" s="1"/>
  <c r="V153" i="7"/>
  <c r="AD153" i="7" s="1"/>
  <c r="V41" i="7"/>
  <c r="AD41" i="7" s="1"/>
  <c r="V63" i="7"/>
  <c r="AD63" i="7" s="1"/>
  <c r="V145" i="7"/>
  <c r="AD145" i="7" s="1"/>
  <c r="V9" i="7"/>
  <c r="AD9" i="7" s="1"/>
  <c r="V65" i="7"/>
  <c r="AD65" i="7" s="1"/>
  <c r="V52" i="7"/>
  <c r="AD52" i="7" s="1"/>
  <c r="V83" i="7"/>
  <c r="AD83" i="7" s="1"/>
  <c r="V47" i="7"/>
  <c r="AD47" i="7" s="1"/>
  <c r="V157" i="7"/>
  <c r="AD157" i="7" s="1"/>
  <c r="V28" i="7"/>
  <c r="AD28" i="7" s="1"/>
  <c r="V73" i="7"/>
  <c r="AD73" i="7" s="1"/>
  <c r="V115" i="7"/>
  <c r="AD115" i="7" s="1"/>
  <c r="V42" i="7"/>
  <c r="AD42" i="7" s="1"/>
  <c r="V107" i="7"/>
  <c r="AD107" i="7" s="1"/>
  <c r="V131" i="7"/>
  <c r="AD131" i="7" s="1"/>
  <c r="V178" i="7"/>
  <c r="AD178" i="7" s="1"/>
  <c r="V133" i="7"/>
  <c r="AD133" i="7" s="1"/>
  <c r="V154" i="7"/>
  <c r="AD154" i="7" s="1"/>
  <c r="V81" i="7"/>
  <c r="AD81" i="7" s="1"/>
  <c r="V31" i="7"/>
  <c r="AD31" i="7" s="1"/>
  <c r="V66" i="7"/>
  <c r="AD66" i="7" s="1"/>
  <c r="V6" i="7"/>
  <c r="AD6" i="7" s="1"/>
  <c r="V144" i="7"/>
  <c r="AD144" i="7" s="1"/>
  <c r="V44" i="7"/>
  <c r="AD44" i="7" s="1"/>
  <c r="V70" i="7"/>
  <c r="AD70" i="7" s="1"/>
  <c r="V33" i="7"/>
  <c r="AD33" i="7" s="1"/>
  <c r="V150" i="7"/>
  <c r="AD150" i="7" s="1"/>
  <c r="V90" i="7"/>
  <c r="AD90" i="7" s="1"/>
  <c r="V27" i="7"/>
  <c r="AD27" i="7" s="1"/>
  <c r="V151" i="7"/>
  <c r="AD151" i="7" s="1"/>
  <c r="V29" i="7"/>
  <c r="AD29" i="7" s="1"/>
  <c r="V61" i="7"/>
  <c r="AD61" i="7" s="1"/>
  <c r="V105" i="7"/>
  <c r="AD105" i="7" s="1"/>
  <c r="V39" i="7"/>
  <c r="AD39" i="7" s="1"/>
  <c r="V162" i="7"/>
  <c r="AD162" i="7" s="1"/>
  <c r="V168" i="7"/>
  <c r="AD168" i="7" s="1"/>
  <c r="V143" i="7"/>
  <c r="AD143" i="7" s="1"/>
  <c r="V121" i="7"/>
  <c r="AD121" i="7" s="1"/>
  <c r="V58" i="7"/>
  <c r="AD58" i="7" s="1"/>
  <c r="V77" i="7"/>
  <c r="AD77" i="7" s="1"/>
  <c r="V11" i="7"/>
  <c r="AD11" i="7" s="1"/>
  <c r="V5" i="7"/>
  <c r="AD5" i="7" s="1"/>
  <c r="BK5" i="7" s="1"/>
  <c r="V94" i="7"/>
  <c r="AD94" i="7" s="1"/>
  <c r="V45" i="7"/>
  <c r="AD45" i="7" s="1"/>
  <c r="V24" i="7"/>
  <c r="AD24" i="7" s="1"/>
  <c r="V116" i="7"/>
  <c r="AD116" i="7" s="1"/>
  <c r="V15" i="7"/>
  <c r="AD15" i="7" s="1"/>
  <c r="V149" i="7"/>
  <c r="AD149" i="7" s="1"/>
  <c r="V35" i="7"/>
  <c r="AD35" i="7" s="1"/>
  <c r="V99" i="7"/>
  <c r="AD99" i="7" s="1"/>
  <c r="V119" i="7"/>
  <c r="AD119" i="7" s="1"/>
  <c r="V13" i="7"/>
  <c r="AD13" i="7" s="1"/>
  <c r="V161" i="7"/>
  <c r="AD161" i="7" s="1"/>
  <c r="V142" i="7"/>
  <c r="AD142" i="7" s="1"/>
  <c r="V82" i="7"/>
  <c r="AD82" i="7" s="1"/>
  <c r="V155" i="7"/>
  <c r="AD155" i="7" s="1"/>
  <c r="V56" i="7"/>
  <c r="AD56" i="7" s="1"/>
  <c r="V148" i="7"/>
  <c r="AD148" i="7" s="1"/>
  <c r="V177" i="7"/>
  <c r="AD177" i="7" s="1"/>
  <c r="V57" i="7"/>
  <c r="AD57" i="7" s="1"/>
  <c r="V163" i="7"/>
  <c r="AD163" i="7" s="1"/>
  <c r="V102" i="7"/>
  <c r="AD102" i="7" s="1"/>
  <c r="V50" i="7"/>
  <c r="AD50" i="7" s="1"/>
  <c r="V129" i="7"/>
  <c r="AD129" i="7" s="1"/>
  <c r="V128" i="7"/>
  <c r="AD128" i="7" s="1"/>
  <c r="V55" i="7"/>
  <c r="AD55" i="7" s="1"/>
  <c r="V98" i="7"/>
  <c r="AD98" i="7" s="1"/>
  <c r="V18" i="7"/>
  <c r="AD18" i="7" s="1"/>
  <c r="V101" i="7"/>
  <c r="AD101" i="7" s="1"/>
  <c r="V95" i="7"/>
  <c r="AD95" i="7" s="1"/>
  <c r="V36" i="7"/>
  <c r="AD36" i="7" s="1"/>
  <c r="V79" i="7"/>
  <c r="AD79" i="7" s="1"/>
  <c r="V152" i="7"/>
  <c r="AD152" i="7" s="1"/>
  <c r="V67" i="7"/>
  <c r="AD67" i="7" s="1"/>
  <c r="V23" i="7"/>
  <c r="AD23" i="7" s="1"/>
  <c r="V88" i="7"/>
  <c r="AD88" i="7" s="1"/>
  <c r="V54" i="7"/>
  <c r="AD54" i="7" s="1"/>
  <c r="V16" i="7"/>
  <c r="AD16" i="7" s="1"/>
  <c r="V179" i="7"/>
  <c r="AD179" i="7" s="1"/>
  <c r="V122" i="7"/>
  <c r="AD122" i="7" s="1"/>
  <c r="V100" i="7"/>
  <c r="AD100" i="7" s="1"/>
  <c r="V118" i="7"/>
  <c r="AD118" i="7" s="1"/>
  <c r="V68" i="7"/>
  <c r="AD68" i="7" s="1"/>
  <c r="V167" i="7"/>
  <c r="AD167" i="7" s="1"/>
  <c r="V175" i="7"/>
  <c r="AD175" i="7" s="1"/>
  <c r="V93" i="7"/>
  <c r="AD93" i="7" s="1"/>
  <c r="V136" i="7"/>
  <c r="AD136" i="7" s="1"/>
  <c r="V110" i="7"/>
  <c r="AD110" i="7" s="1"/>
  <c r="V181" i="7"/>
  <c r="AD181" i="7" s="1"/>
  <c r="V17" i="7"/>
  <c r="AD17" i="7" s="1"/>
  <c r="V141" i="7"/>
  <c r="AD141" i="7" s="1"/>
  <c r="V124" i="7"/>
  <c r="AD124" i="7" s="1"/>
  <c r="V134" i="7"/>
  <c r="AD134" i="7" s="1"/>
  <c r="V147" i="7"/>
  <c r="AD147" i="7" s="1"/>
  <c r="V37" i="7"/>
  <c r="AD37" i="7" s="1"/>
  <c r="V7" i="7"/>
  <c r="AD7" i="7" s="1"/>
  <c r="V125" i="7"/>
  <c r="AD125" i="7" s="1"/>
  <c r="V171" i="7"/>
  <c r="AD171" i="7" s="1"/>
  <c r="V34" i="7"/>
  <c r="AD34" i="7" s="1"/>
  <c r="V165" i="7"/>
  <c r="AD165" i="7" s="1"/>
  <c r="V26" i="7"/>
  <c r="AD26" i="7" s="1"/>
  <c r="V91" i="7"/>
  <c r="AD91" i="7" s="1"/>
  <c r="V96" i="7"/>
  <c r="AD96" i="7" s="1"/>
  <c r="V78" i="7"/>
  <c r="AD78" i="7" s="1"/>
  <c r="V72" i="7"/>
  <c r="AD72" i="7" s="1"/>
  <c r="V103" i="7"/>
  <c r="AD103" i="7" s="1"/>
  <c r="V92" i="7"/>
  <c r="AD92" i="7" s="1"/>
  <c r="V132" i="7"/>
  <c r="AD132" i="7" s="1"/>
  <c r="V84" i="7"/>
  <c r="AD84" i="7" s="1"/>
  <c r="V32" i="7"/>
  <c r="AD32" i="7" s="1"/>
  <c r="V140" i="7"/>
  <c r="AD140" i="7" s="1"/>
  <c r="I66" i="2"/>
  <c r="H49" i="2"/>
  <c r="BK15" i="7" l="1"/>
  <c r="BK59" i="7"/>
  <c r="BK71" i="7"/>
  <c r="BK99" i="7"/>
  <c r="BK117" i="7"/>
  <c r="BK69" i="7"/>
  <c r="BK93" i="7"/>
  <c r="BK123" i="7"/>
  <c r="BK85" i="7"/>
  <c r="BK125" i="7"/>
  <c r="BK57" i="7"/>
  <c r="BK75" i="7"/>
  <c r="BK91" i="7"/>
  <c r="BK109" i="7"/>
  <c r="BK52" i="7"/>
  <c r="BK54" i="7"/>
  <c r="BK56" i="7"/>
  <c r="BK58" i="7"/>
  <c r="BK60" i="7"/>
  <c r="BK62" i="7"/>
  <c r="BK64" i="7"/>
  <c r="BK66" i="7"/>
  <c r="BK68" i="7"/>
  <c r="BK70" i="7"/>
  <c r="BK72" i="7"/>
  <c r="BK74" i="7"/>
  <c r="BK76" i="7"/>
  <c r="BK78" i="7"/>
  <c r="BK80" i="7"/>
  <c r="BK82" i="7"/>
  <c r="BK84" i="7"/>
  <c r="BK86" i="7"/>
  <c r="BK88" i="7"/>
  <c r="BK90" i="7"/>
  <c r="BK92" i="7"/>
  <c r="BK94" i="7"/>
  <c r="BK96" i="7"/>
  <c r="BK98" i="7"/>
  <c r="BK100" i="7"/>
  <c r="BK102" i="7"/>
  <c r="BK104" i="7"/>
  <c r="BK106" i="7"/>
  <c r="BK108" i="7"/>
  <c r="BK110" i="7"/>
  <c r="BK112" i="7"/>
  <c r="BK114" i="7"/>
  <c r="BK116" i="7"/>
  <c r="BK118" i="7"/>
  <c r="BK120" i="7"/>
  <c r="BK122" i="7"/>
  <c r="BK124" i="7"/>
  <c r="BK126" i="7"/>
  <c r="BK128" i="7"/>
  <c r="BK130" i="7"/>
  <c r="BK132" i="7"/>
  <c r="BK134" i="7"/>
  <c r="BK13" i="7"/>
  <c r="BK51" i="7"/>
  <c r="BK63" i="7"/>
  <c r="BK81" i="7"/>
  <c r="BK97" i="7"/>
  <c r="BK113" i="7"/>
  <c r="BK131" i="7"/>
  <c r="BK73" i="7"/>
  <c r="BK107" i="7"/>
  <c r="BK23" i="7"/>
  <c r="BK95" i="7"/>
  <c r="BK127" i="7"/>
  <c r="BK53" i="7"/>
  <c r="BK67" i="7"/>
  <c r="BK79" i="7"/>
  <c r="BK89" i="7"/>
  <c r="BK103" i="7"/>
  <c r="BK115" i="7"/>
  <c r="BK133" i="7"/>
  <c r="BK19" i="7"/>
  <c r="BK121" i="7"/>
  <c r="BK7" i="7"/>
  <c r="BK61" i="7"/>
  <c r="BK83" i="7"/>
  <c r="BK101" i="7"/>
  <c r="BK111" i="7"/>
  <c r="BK129" i="7"/>
  <c r="BK17" i="7"/>
  <c r="BK55" i="7"/>
  <c r="BK65" i="7"/>
  <c r="BK77" i="7"/>
  <c r="BK87" i="7"/>
  <c r="BK105" i="7"/>
  <c r="BK119" i="7"/>
  <c r="BK24" i="7"/>
  <c r="BK10" i="7"/>
  <c r="BK22" i="7"/>
  <c r="BK6" i="7"/>
  <c r="BK20" i="7"/>
  <c r="BK18" i="7"/>
  <c r="BK16" i="7"/>
  <c r="BK9" i="7"/>
  <c r="BK14" i="7"/>
  <c r="BK21" i="7"/>
  <c r="BK8" i="7"/>
  <c r="BK27" i="7"/>
  <c r="BK28" i="7"/>
  <c r="BK25" i="7"/>
  <c r="BK26" i="7"/>
  <c r="BK43" i="7"/>
  <c r="BK40" i="7"/>
  <c r="BK29" i="7"/>
  <c r="BK30" i="7"/>
  <c r="BK35" i="7"/>
  <c r="BK11" i="7"/>
  <c r="BK46" i="7"/>
  <c r="BK36" i="7"/>
  <c r="BK32" i="7"/>
  <c r="BK45" i="7"/>
  <c r="BK39" i="7"/>
  <c r="BK42" i="7"/>
  <c r="BK38" i="7"/>
  <c r="BK12" i="7"/>
  <c r="BK34" i="7"/>
  <c r="BK37" i="7"/>
  <c r="BK33" i="7"/>
  <c r="BK49" i="7"/>
  <c r="BK47" i="7"/>
  <c r="BK41" i="7"/>
  <c r="BK50" i="7"/>
  <c r="BK44" i="7"/>
  <c r="BK31" i="7"/>
  <c r="BK48" i="7"/>
  <c r="J66" i="2"/>
  <c r="I49" i="2"/>
  <c r="J49" i="2" l="1"/>
  <c r="K66" i="2"/>
  <c r="K49" i="2" l="1"/>
  <c r="L66" i="2"/>
  <c r="L49" i="2" s="1"/>
  <c r="C67" i="2"/>
  <c r="D67" i="2" l="1"/>
  <c r="C50" i="2"/>
  <c r="E67" i="2" l="1"/>
  <c r="D50" i="2"/>
  <c r="F67" i="2" l="1"/>
  <c r="E50" i="2"/>
  <c r="G67" i="2" l="1"/>
  <c r="F50" i="2"/>
  <c r="H67" i="2" l="1"/>
  <c r="G50" i="2"/>
  <c r="H50" i="2" l="1"/>
  <c r="I67" i="2"/>
  <c r="J67" i="2" l="1"/>
  <c r="I50" i="2"/>
  <c r="J50" i="2" l="1"/>
  <c r="K67" i="2"/>
  <c r="L67" i="2" l="1"/>
  <c r="L50" i="2" s="1"/>
  <c r="K50" i="2"/>
  <c r="C68" i="2"/>
  <c r="C51" i="2" l="1"/>
  <c r="D68" i="2"/>
  <c r="E68" i="2" l="1"/>
  <c r="D51" i="2"/>
  <c r="E51" i="2" l="1"/>
  <c r="F68" i="2"/>
  <c r="F51" i="2" l="1"/>
  <c r="G68" i="2"/>
  <c r="G51" i="2" l="1"/>
  <c r="H68" i="2"/>
  <c r="H51" i="2" l="1"/>
  <c r="I68" i="2"/>
  <c r="I51" i="2" l="1"/>
  <c r="J68" i="2"/>
  <c r="K68" i="2" l="1"/>
  <c r="J51" i="2"/>
  <c r="K51" i="2" l="1"/>
  <c r="L68" i="2"/>
  <c r="L51" i="2" l="1"/>
  <c r="C69" i="2"/>
  <c r="D69" i="2" l="1"/>
  <c r="C52" i="2"/>
  <c r="D52" i="2" l="1"/>
  <c r="E69" i="2"/>
  <c r="E52" i="2" l="1"/>
  <c r="F69" i="2"/>
  <c r="F52" i="2" l="1"/>
  <c r="G69" i="2"/>
  <c r="G52" i="2" l="1"/>
  <c r="H69" i="2"/>
  <c r="H52" i="2" l="1"/>
  <c r="I69" i="2"/>
  <c r="J69" i="2" l="1"/>
  <c r="I52" i="2"/>
  <c r="J52" i="2" l="1"/>
  <c r="K69" i="2"/>
  <c r="L69" i="2" l="1"/>
  <c r="K52" i="2"/>
  <c r="L52" i="2" l="1"/>
  <c r="C70" i="2"/>
  <c r="D70" i="2" l="1"/>
  <c r="C53" i="2"/>
  <c r="E70" i="2" l="1"/>
  <c r="D53" i="2"/>
  <c r="E53" i="2" l="1"/>
  <c r="F70" i="2"/>
  <c r="G70" i="2" l="1"/>
  <c r="F53" i="2"/>
  <c r="G53" i="2" l="1"/>
  <c r="H70" i="2"/>
  <c r="I70" i="2" l="1"/>
  <c r="H53" i="2"/>
  <c r="I53" i="2" l="1"/>
  <c r="J70" i="2"/>
  <c r="K70" i="2" l="1"/>
  <c r="J53" i="2"/>
  <c r="L70" i="2" l="1"/>
  <c r="L53" i="2" s="1"/>
  <c r="K53" i="2"/>
  <c r="C71" i="2"/>
  <c r="D71" i="2" l="1"/>
  <c r="C54" i="2"/>
  <c r="E71" i="2" l="1"/>
  <c r="D54" i="2"/>
  <c r="F71" i="2" l="1"/>
  <c r="E54" i="2"/>
  <c r="G71" i="2" l="1"/>
  <c r="F54" i="2"/>
  <c r="H71" i="2" l="1"/>
  <c r="G54" i="2"/>
  <c r="H54" i="2" l="1"/>
  <c r="I71" i="2"/>
  <c r="J71" i="2" l="1"/>
  <c r="I54" i="2"/>
  <c r="K71" i="2" l="1"/>
  <c r="J54" i="2"/>
  <c r="L71" i="2" l="1"/>
  <c r="L54" i="2" s="1"/>
  <c r="K54" i="2"/>
  <c r="C72" i="2"/>
  <c r="C55" i="2" l="1"/>
  <c r="D72" i="2"/>
  <c r="D55" i="2" l="1"/>
  <c r="E72" i="2"/>
  <c r="E55" i="2" l="1"/>
  <c r="F72" i="2"/>
  <c r="G72" i="2" l="1"/>
  <c r="F55" i="2"/>
  <c r="G55" i="2" l="1"/>
  <c r="H72" i="2"/>
  <c r="I72" i="2" l="1"/>
  <c r="H55" i="2"/>
  <c r="J72" i="2" l="1"/>
  <c r="I55" i="2"/>
  <c r="J55" i="2" l="1"/>
  <c r="K72" i="2"/>
  <c r="K55" i="2" l="1"/>
  <c r="L72" i="2"/>
  <c r="L55" i="2" l="1"/>
  <c r="C73" i="2"/>
  <c r="C56" i="2" l="1"/>
  <c r="D73" i="2"/>
  <c r="D56" i="2" l="1"/>
  <c r="E73" i="2"/>
  <c r="E56" i="2" l="1"/>
  <c r="F73" i="2"/>
  <c r="F56" i="2" l="1"/>
  <c r="G73" i="2"/>
  <c r="H73" i="2" l="1"/>
  <c r="G56" i="2"/>
  <c r="I73" i="2" l="1"/>
  <c r="H56" i="2"/>
  <c r="I56" i="2" l="1"/>
  <c r="J73" i="2"/>
  <c r="K73" i="2" l="1"/>
  <c r="J56" i="2"/>
  <c r="L73" i="2" l="1"/>
  <c r="L56" i="2" s="1"/>
  <c r="K56" i="2"/>
</calcChain>
</file>

<file path=xl/sharedStrings.xml><?xml version="1.0" encoding="utf-8"?>
<sst xmlns="http://schemas.openxmlformats.org/spreadsheetml/2006/main" count="6285" uniqueCount="1400">
  <si>
    <t xml:space="preserve">K11_stream </t>
  </si>
  <si>
    <t>K11_basin</t>
  </si>
  <si>
    <t>idomain</t>
  </si>
  <si>
    <t>dif</t>
  </si>
  <si>
    <t>ET</t>
  </si>
  <si>
    <t>sfr-p01.sfr.obs.csv</t>
  </si>
  <si>
    <t>SRT</t>
  </si>
  <si>
    <t>z</t>
  </si>
  <si>
    <t>y</t>
  </si>
  <si>
    <t>x</t>
  </si>
  <si>
    <t>-</t>
  </si>
  <si>
    <t>K_str</t>
  </si>
  <si>
    <t>order</t>
  </si>
  <si>
    <t>/</t>
  </si>
  <si>
    <t>...</t>
  </si>
  <si>
    <t>time</t>
  </si>
  <si>
    <t>R01_STAGE</t>
  </si>
  <si>
    <t>R02_STAGE</t>
  </si>
  <si>
    <t>R03_STAGE</t>
  </si>
  <si>
    <t>R04_STAGE</t>
  </si>
  <si>
    <t>R01_FLOW</t>
  </si>
  <si>
    <t>R02_FLOW</t>
  </si>
  <si>
    <t>R03_FLOW</t>
  </si>
  <si>
    <t>R04_FLOW</t>
  </si>
  <si>
    <t>i</t>
  </si>
  <si>
    <t>j</t>
  </si>
  <si>
    <t>Q</t>
  </si>
  <si>
    <t>Width</t>
  </si>
  <si>
    <t>H</t>
  </si>
  <si>
    <t>Roughness</t>
  </si>
  <si>
    <t>UPTO</t>
  </si>
  <si>
    <t>Q ...</t>
  </si>
  <si>
    <t>inflow</t>
  </si>
  <si>
    <t>diversion</t>
  </si>
  <si>
    <t>status</t>
  </si>
  <si>
    <t>simple</t>
  </si>
  <si>
    <t>stage</t>
  </si>
  <si>
    <t>Top</t>
  </si>
  <si>
    <t>Surf</t>
  </si>
  <si>
    <t>Bot</t>
  </si>
  <si>
    <t>manu</t>
  </si>
  <si>
    <t>xy</t>
  </si>
  <si>
    <t>Cont</t>
  </si>
  <si>
    <t>W</t>
  </si>
  <si>
    <t>r01_stage</t>
  </si>
  <si>
    <t>r02_stage</t>
  </si>
  <si>
    <t>r03_stage</t>
  </si>
  <si>
    <t>r04_stage</t>
  </si>
  <si>
    <t>r01_flow</t>
  </si>
  <si>
    <t>downstream-flow</t>
  </si>
  <si>
    <t>r02_flow</t>
  </si>
  <si>
    <t>r03_flow</t>
  </si>
  <si>
    <t>r04_flow</t>
  </si>
  <si>
    <t>a5_uzf_pakdata.csv</t>
  </si>
  <si>
    <t>a3_sfr_pakdata.csv</t>
  </si>
  <si>
    <t>a4_sfr_conn.csv</t>
  </si>
  <si>
    <t>a1_tdis_ds</t>
  </si>
  <si>
    <t>MVR  __ MOVE...</t>
  </si>
  <si>
    <t>STR</t>
  </si>
  <si>
    <t>c1_uzf_pakdata.csv</t>
  </si>
  <si>
    <t>uzfcells</t>
  </si>
  <si>
    <t>c2_sfr_pakdata</t>
  </si>
  <si>
    <t>a6_extwc.csv</t>
  </si>
  <si>
    <t>a2_wel_spd</t>
  </si>
  <si>
    <t>a8</t>
  </si>
  <si>
    <t>Not discussed</t>
  </si>
  <si>
    <t>ag</t>
  </si>
  <si>
    <t>S</t>
  </si>
  <si>
    <t>a7_finf</t>
  </si>
  <si>
    <t>c5</t>
  </si>
  <si>
    <t>atotim</t>
  </si>
  <si>
    <t>aEXTIN</t>
  </si>
  <si>
    <t>aINFLOW</t>
  </si>
  <si>
    <t>aFROMMVR</t>
  </si>
  <si>
    <t>aGWF</t>
  </si>
  <si>
    <t>aOUTFLOW</t>
  </si>
  <si>
    <t>aEXTOUT</t>
  </si>
  <si>
    <t>aTOMVR</t>
  </si>
  <si>
    <t>aLAK1_STAGE</t>
  </si>
  <si>
    <t>aLAK2_STAGE</t>
  </si>
  <si>
    <t>aLAK1_TO-MVR</t>
  </si>
  <si>
    <t>aLAK1_FROM-MVR</t>
  </si>
  <si>
    <t>aLAK2_TO-MVR</t>
  </si>
  <si>
    <t>aLAK2_FROM-MVR</t>
  </si>
  <si>
    <t>b0</t>
  </si>
  <si>
    <t>b1</t>
  </si>
  <si>
    <t>b2</t>
  </si>
  <si>
    <t>a0</t>
  </si>
  <si>
    <t>a1</t>
  </si>
  <si>
    <t>a2</t>
  </si>
  <si>
    <t>a3</t>
  </si>
  <si>
    <t>a4</t>
  </si>
  <si>
    <t>a5</t>
  </si>
  <si>
    <t>a6</t>
  </si>
  <si>
    <t>a7</t>
  </si>
  <si>
    <t>a9</t>
  </si>
  <si>
    <t>a10</t>
  </si>
  <si>
    <t>a11</t>
  </si>
  <si>
    <t>Starting H</t>
  </si>
  <si>
    <t>('SFR-1', 22, 'LAK-1', 0, 'FACTOR', 1.0)</t>
  </si>
  <si>
    <t>(0, 0, 0)</t>
  </si>
  <si>
    <t>('LAK-1', 0, 'SFR-1', 23, 'FACTOR', 1.0)</t>
  </si>
  <si>
    <t>(0, 0, 1)</t>
  </si>
  <si>
    <t>(0, 1, 1)</t>
  </si>
  <si>
    <t>('SFR-1', 28, 'LAK-1', 1, 'FACTOR', 1.0)</t>
  </si>
  <si>
    <t>(0, 1, 0)</t>
  </si>
  <si>
    <t>(0, 2, 2)</t>
  </si>
  <si>
    <t>('LAK-1', 1, 'SFR-1', 29, 'FACTOR', 1.0)</t>
  </si>
  <si>
    <t>(0, 2, 3)</t>
  </si>
  <si>
    <t>('UZF-1', 0, 'SFR-1', 0, 'FACTOR', 1.0)</t>
  </si>
  <si>
    <t>(0, 1, 2)</t>
  </si>
  <si>
    <t>(0, 3, 4)</t>
  </si>
  <si>
    <t>('UZF-1', 1, 'SFR-1', 1, 'FACTOR', 1.0)</t>
  </si>
  <si>
    <t>(0, 1, 5)</t>
  </si>
  <si>
    <t>(0, 4, 5)</t>
  </si>
  <si>
    <t>('UZF-1', 2, 'SFR-1', 1, 'FACTOR', 1.0)</t>
  </si>
  <si>
    <t>(0, 1, 6)</t>
  </si>
  <si>
    <t>(0, 5, 5)</t>
  </si>
  <si>
    <t>('UZF-1', 3, 'SFR-1', 1, 'FACTOR', 1.0)</t>
  </si>
  <si>
    <t>(0, 1, 7)</t>
  </si>
  <si>
    <t>(0, 6, 5)</t>
  </si>
  <si>
    <t>('UZF-1', 4, 'SFR-1', 2, 'FACTOR', 1.0)</t>
  </si>
  <si>
    <t>(0, 2, 1)</t>
  </si>
  <si>
    <t>(0, 7, 5)</t>
  </si>
  <si>
    <t>('UZF-1', 5, 'SFR-1', 10, 'FACTOR', 1.0)</t>
  </si>
  <si>
    <t>(0, 2, 4)</t>
  </si>
  <si>
    <t>('UZF-1', 6, 'SFR-1', 11, 'FACTOR', 1.0)</t>
  </si>
  <si>
    <t>(0, 2, 5)</t>
  </si>
  <si>
    <t>('UZF-1', 7, 'SFR-1', 11, 'FACTOR', 1.0)</t>
  </si>
  <si>
    <t>(0, 2, 6)</t>
  </si>
  <si>
    <t>('UZF-1', 8, 'SFR-1', 1, 'FACTOR', 1.0)</t>
  </si>
  <si>
    <t>(0, 3, 7)</t>
  </si>
  <si>
    <t>('UZF-1', 9, 'SFR-1', 2, 'FACTOR', 1.0)</t>
  </si>
  <si>
    <t>(0, 4, 7)</t>
  </si>
  <si>
    <t>('UZF-1', 10, 'SFR-1', 3, 'FACTOR', 1.0)</t>
  </si>
  <si>
    <t>(0, 2, 7)</t>
  </si>
  <si>
    <t>(0, 5, 7)</t>
  </si>
  <si>
    <t>('UZF-1', 11, 'SFR-1', 9, 'FACTOR', 1.0)</t>
  </si>
  <si>
    <t>(0, 3, 0)</t>
  </si>
  <si>
    <t>(0, 4, 9)</t>
  </si>
  <si>
    <t>('UZF-1', 12, 'SFR-1', 10, 'FACTOR', 1.0)</t>
  </si>
  <si>
    <t>Cels (m)</t>
  </si>
  <si>
    <t>Km</t>
  </si>
  <si>
    <t>ft</t>
  </si>
  <si>
    <t>(0, 3, 1)</t>
  </si>
  <si>
    <t>(0, 4, 8)</t>
  </si>
  <si>
    <t>('UZF-1', 13, 'SFR-1', 11, 'FACTOR', 1.0)</t>
  </si>
  <si>
    <t>ncol</t>
  </si>
  <si>
    <t>delc</t>
  </si>
  <si>
    <t>(0, 3, 2)</t>
  </si>
  <si>
    <t>('UZF-1', 14, 'SFR-1', 12, 'FACTOR', 1.0)</t>
  </si>
  <si>
    <t>nrow</t>
  </si>
  <si>
    <t>delr</t>
  </si>
  <si>
    <t>(0, 3, 3)</t>
  </si>
  <si>
    <t>('UZF-1', 15, 'LAK-1', 1, 'FACTOR', 1.0)</t>
  </si>
  <si>
    <t>nlay</t>
  </si>
  <si>
    <t>delv</t>
  </si>
  <si>
    <t>91.44m</t>
  </si>
  <si>
    <t>91.4m</t>
  </si>
  <si>
    <t>(0, 6, 6)</t>
  </si>
  <si>
    <t>('UZF-1', 16, 'LAK-1', 1, 'FACTOR', 1.0)</t>
  </si>
  <si>
    <t>(0, 3, 5)</t>
  </si>
  <si>
    <t>(0, 7, 6)</t>
  </si>
  <si>
    <t>('UZF-1', 17, 'SFR-1', 2, 'FACTOR', 1.0)</t>
  </si>
  <si>
    <t>(0, 3, 6)</t>
  </si>
  <si>
    <t>('UZF-1', 18, 'SFR-1', 3, 'FACTOR', 1.0)</t>
  </si>
  <si>
    <t>(0, 8, 5)</t>
  </si>
  <si>
    <t>('UZF-1', 19, 'SFR-1', 4, 'FACTOR', 1.0)</t>
  </si>
  <si>
    <t>(0, 3, 8)</t>
  </si>
  <si>
    <t>(0, 11, 6)</t>
  </si>
  <si>
    <t>('UZF-1', 20, 'SFR-1', 5, 'FACTOR', 1.0)</t>
  </si>
  <si>
    <t>(0, 4, 0)</t>
  </si>
  <si>
    <t>(0, 12, 6)</t>
  </si>
  <si>
    <t>('UZF-1', 21, 'SFR-1', 5, 'FACTOR', 1.0)</t>
  </si>
  <si>
    <t>(0, 4, 1)</t>
  </si>
  <si>
    <t>(0, 13, 8)</t>
  </si>
  <si>
    <t>('UZF-1', 22, 'SFR-1', 12, 'FACTOR', 1.0)</t>
  </si>
  <si>
    <t>(0, 4, 2)</t>
  </si>
  <si>
    <t>(0, 12, 7)</t>
  </si>
  <si>
    <t>('UZF-1', 23, 'SFR-1', 16, 'FACTOR', 1.0)</t>
  </si>
  <si>
    <t>(0, 4, 3)</t>
  </si>
  <si>
    <t>('UZF-1', 24, 'LAK-1', 1, 'FACTOR', 1.0)</t>
  </si>
  <si>
    <t>(0, 4, 4)</t>
  </si>
  <si>
    <t>(0, 12, 5)</t>
  </si>
  <si>
    <t>('UZF-1', 25, 'LAK-1', 1, 'FACTOR', 1.0)</t>
  </si>
  <si>
    <t>(0, 12, 1)</t>
  </si>
  <si>
    <t>('UZF-1', 26, 'LAK-1', 1, 'FACTOR', 1.0)</t>
  </si>
  <si>
    <t>(0, 4, 6)</t>
  </si>
  <si>
    <t>(0, 12, 0)</t>
  </si>
  <si>
    <t>('UZF-1', 27, 'LAK-1', 1, 'FACTOR', 1.0)</t>
  </si>
  <si>
    <t>UZF times</t>
  </si>
  <si>
    <t>b3_uzf_obs_dict.csv</t>
  </si>
  <si>
    <t>('UZF-1', 28, 'SFR-1', 4, 'FACTOR', 1.0)</t>
  </si>
  <si>
    <t>c3_uzf_dat_OUTput</t>
  </si>
  <si>
    <t>('UZF-1', 29, 'SFR-1', 5, 'FACTOR', 1.0)</t>
  </si>
  <si>
    <t>ID26_INFIL</t>
  </si>
  <si>
    <t>ID126_INFIL</t>
  </si>
  <si>
    <t>ID26_DPTH=20</t>
  </si>
  <si>
    <t>ID126_DPTH=51</t>
  </si>
  <si>
    <t>ID26_RCH</t>
  </si>
  <si>
    <t>ID126_RCH</t>
  </si>
  <si>
    <t>ID26_GWET</t>
  </si>
  <si>
    <t>ID126_GWET</t>
  </si>
  <si>
    <t>ID26_UZET</t>
  </si>
  <si>
    <t>ID126_UZET</t>
  </si>
  <si>
    <t>ID26_GWD2MVR</t>
  </si>
  <si>
    <t>ID126_GWD2MVR</t>
  </si>
  <si>
    <t>ID26_REJINF</t>
  </si>
  <si>
    <t>ID126_REJINF</t>
  </si>
  <si>
    <t>time_days</t>
  </si>
  <si>
    <t>('UZF-1', 30, 'SFR-1', 5, 'FACTOR', 1.0)</t>
  </si>
  <si>
    <t>(0, 5, 0)</t>
  </si>
  <si>
    <t>('UZF-1', 31, 'SFR-1', 13, 'FACTOR', 1.0)</t>
  </si>
  <si>
    <t>(0, 5, 1)</t>
  </si>
  <si>
    <t>('UZF-1', 32, 'SFR-1', 16, 'FACTOR', 1.0)</t>
  </si>
  <si>
    <t>(0, 5, 2)</t>
  </si>
  <si>
    <t>('UZF-1', 33, 'SFR-1', 15, 'FACTOR', 1.0)</t>
  </si>
  <si>
    <t>(0, 5, 3)</t>
  </si>
  <si>
    <t>('UZF-1', 34, 'LAK-1', 1, 'FACTOR', 1.0)</t>
  </si>
  <si>
    <t>(0, 5, 4)</t>
  </si>
  <si>
    <t>('UZF-1', 35, 'LAK-1', 1, 'FACTOR', 1.0)</t>
  </si>
  <si>
    <t>('UZF-1', 36, 'LAK-1', 1, 'FACTOR', 1.0)</t>
  </si>
  <si>
    <t>(0, 5, 6)</t>
  </si>
  <si>
    <t>('UZF-1', 37, 'LAK-1', 1, 'FACTOR', 1.0)</t>
  </si>
  <si>
    <t>('UZF-1', 38, 'LAK-1', 1, 'FACTOR', 1.0)</t>
  </si>
  <si>
    <t>(0, 5, 8)</t>
  </si>
  <si>
    <t>('UZF-1', 39, 'SFR-1', 6, 'FACTOR', 1.0)</t>
  </si>
  <si>
    <t>(0, 5, 9)</t>
  </si>
  <si>
    <t>('UZF-1', 40, 'SFR-1', 6, 'FACTOR', 1.0)</t>
  </si>
  <si>
    <t>(0, 6, 0)</t>
  </si>
  <si>
    <t>('UZF-1', 41, 'SFR-1', 18, 'FACTOR', 1.0)</t>
  </si>
  <si>
    <t>(0, 6, 1)</t>
  </si>
  <si>
    <t>('UZF-1', 42, 'SFR-1', 16, 'FACTOR', 1.0)</t>
  </si>
  <si>
    <t>(0, 6, 2)</t>
  </si>
  <si>
    <t>('UZF-1', 43, 'SFR-1', 15, 'FACTOR', 1.0)</t>
  </si>
  <si>
    <t>(0, 6, 3)</t>
  </si>
  <si>
    <t>('UZF-1', 44, 'LAK-1', 1, 'FACTOR', 1.0)</t>
  </si>
  <si>
    <t>(0, 6, 4)</t>
  </si>
  <si>
    <t>('UZF-1', 45, 'LAK-1', 1, 'FACTOR', 1.0)</t>
  </si>
  <si>
    <t>('UZF-1', 46, 'LAK-1', 1, 'FACTOR', 1.0)</t>
  </si>
  <si>
    <t>('UZF-1', 47, 'LAK-1', 1, 'FACTOR', 1.0)</t>
  </si>
  <si>
    <t>(0, 6, 7)</t>
  </si>
  <si>
    <t>?</t>
  </si>
  <si>
    <t>('UZF-1', 48, 'LAK-1', 1, 'FACTOR', 1.0)</t>
  </si>
  <si>
    <t>(0, 6, 8)</t>
  </si>
  <si>
    <t>('UZF-1', 49, 'SFR-1', 7, 'FACTOR', 1.0)</t>
  </si>
  <si>
    <t>(0, 7, 1)</t>
  </si>
  <si>
    <t>c3</t>
  </si>
  <si>
    <t>('UZF-1', 50, 'SFR-1', 19, 'FACTOR', 1.0)</t>
  </si>
  <si>
    <t>(0, 7, 2)</t>
  </si>
  <si>
    <t>('UZF-1', 51, 'SFR-1', 19, 'FACTOR', 1.0)</t>
  </si>
  <si>
    <t>(0, 7, 3)</t>
  </si>
  <si>
    <t>('UZF-1', 52, 'SFR-1', 19, 'FACTOR', 1.0)</t>
  </si>
  <si>
    <t>(0, 7, 4)</t>
  </si>
  <si>
    <t>('UZF-1', 53, 'LAK-1', 1, 'FACTOR', 1.0)</t>
  </si>
  <si>
    <t>('UZF-1', 54, 'LAK-1', 1, 'FACTOR', 1.0)</t>
  </si>
  <si>
    <t>('UZF-1', 55, 'LAK-1', 1, 'FACTOR', 1.0)</t>
  </si>
  <si>
    <t>(0, 7, 7)</t>
  </si>
  <si>
    <t>('UZF-1', 56, 'LAK-1', 1, 'FACTOR', 1.0)</t>
  </si>
  <si>
    <t>(0, 7, 8)</t>
  </si>
  <si>
    <t>('UZF-1', 57, 'SFR-1', 8, 'FACTOR', 1.0)</t>
  </si>
  <si>
    <t>(0, 8, 1)</t>
  </si>
  <si>
    <t>('UZF-1', 58, 'SFR-1', 20, 'FACTOR', 1.0)</t>
  </si>
  <si>
    <t>(0, 8, 2)</t>
  </si>
  <si>
    <t>('UZF-1', 59, 'SFR-1', 20, 'FACTOR', 1.0)</t>
  </si>
  <si>
    <t>(0, 8, 3)</t>
  </si>
  <si>
    <t>('UZF-1', 60, 'SFR-1', 20, 'FACTOR', 1.0)</t>
  </si>
  <si>
    <t>(0, 8, 4)</t>
  </si>
  <si>
    <t>('UZF-1', 61, 'LAK-1', 1, 'FACTOR', 1.0)</t>
  </si>
  <si>
    <t>('UZF-1', 62, 'LAK-1', 1, 'FACTOR', 1.0)</t>
  </si>
  <si>
    <t>(0, 8, 6)</t>
  </si>
  <si>
    <t>('UZF-1', 63, 'LAK-1', 1, 'FACTOR', 1.0)</t>
  </si>
  <si>
    <t>(0, 8, 7)</t>
  </si>
  <si>
    <t>('UZF-1', 64, 'LAK-1', 1, 'FACTOR', 1.0)</t>
  </si>
  <si>
    <t>(0, 8, 8)</t>
  </si>
  <si>
    <t>('UZF-1', 65, 'SFR-1', 22, 'FACTOR', 1.0)</t>
  </si>
  <si>
    <t>(0, 9, 1)</t>
  </si>
  <si>
    <t>('UZF-1', 66, 'LAK-1', 0, 'FACTOR', 1.0)</t>
  </si>
  <si>
    <t>(0, 9, 2)</t>
  </si>
  <si>
    <t>('UZF-1', 67, 'LAK-1', 0, 'FACTOR', 1.0)</t>
  </si>
  <si>
    <t>(0, 9, 3)</t>
  </si>
  <si>
    <t>('UZF-1', 68, 'LAK-1', 0, 'FACTOR', 1.0)</t>
  </si>
  <si>
    <t>(0, 9, 4)</t>
  </si>
  <si>
    <t>('UZF-1', 69, 'LAK-1', 1, 'FACTOR', 1.0)</t>
  </si>
  <si>
    <t>(0, 9, 5)</t>
  </si>
  <si>
    <t>('UZF-1', 70, 'LAK-1', 1, 'FACTOR', 1.0)</t>
  </si>
  <si>
    <t>(0, 9, 8)</t>
  </si>
  <si>
    <t>('UZF-1', 71, 'LAK-1', 1, 'FACTOR', 1.0)</t>
  </si>
  <si>
    <t>(0, 9, 9)</t>
  </si>
  <si>
    <t>('UZF-1', 72, 'LAK-1', 1, 'FACTOR', 1.0)</t>
  </si>
  <si>
    <t>(0, 10, 1)</t>
  </si>
  <si>
    <t>('UZF-1', 73, 'LAK-1', 0, 'FACTOR', 1.0)</t>
  </si>
  <si>
    <t>(0, 10, 5)</t>
  </si>
  <si>
    <t>('UZF-1', 74, 'LAK-1', 0, 'FACTOR', 1.0)</t>
  </si>
  <si>
    <t>(0, 10, 8)</t>
  </si>
  <si>
    <t>('UZF-1', 75, 'LAK-1', 0, 'FACTOR', 1.0)</t>
  </si>
  <si>
    <t>(0, 11, 0)</t>
  </si>
  <si>
    <t>('UZF-1', 76, 'LAK-1', 1, 'FACTOR', 1.0)</t>
  </si>
  <si>
    <t>(0, 11, 1)</t>
  </si>
  <si>
    <t>('UZF-1', 77, 'SFR-1', 8, 'FACTOR', 1.0)</t>
  </si>
  <si>
    <t>(0, 11, 5)</t>
  </si>
  <si>
    <t>('UZF-1', 78, 'LAK-1', 0, 'FACTOR', 1.0)</t>
  </si>
  <si>
    <t>('UZF-1', 79, 'SFR-1', 30, 'FACTOR', 1.0)</t>
  </si>
  <si>
    <t>(0, 11, 7)</t>
  </si>
  <si>
    <t>('UZF-1', 80, 'SFR-1', 29, 'FACTOR', 1.0)</t>
  </si>
  <si>
    <t>(0, 11, 8)</t>
  </si>
  <si>
    <t>('UZF-1', 81, 'SFR-1', 8, 'FACTOR', 1.0)</t>
  </si>
  <si>
    <t>('UZF-1', 82, 'SFR-1', 23, 'FACTOR', 1.0)</t>
  </si>
  <si>
    <t>('UZF-1', 83, 'LAK-1', 0, 'FACTOR', 1.0)</t>
  </si>
  <si>
    <t>('UZF-1', 84, 'LAK-1', 0, 'FACTOR', 1.0)</t>
  </si>
  <si>
    <t>('UZF-1', 85, 'SFR-1', 30, 'FACTOR', 1.0)</t>
  </si>
  <si>
    <t>('UZF-1', 86, 'SFR-1', 29, 'FACTOR', 1.0)</t>
  </si>
  <si>
    <t>(0, 12, 8)</t>
  </si>
  <si>
    <t>('UZF-1', 87, 'SFR-1', 28, 'FACTOR', 1.0)</t>
  </si>
  <si>
    <t>(0, 13, 1)</t>
  </si>
  <si>
    <t>('UZF-1', 88, 'SFR-1', 27, 'FACTOR', 1.0)</t>
  </si>
  <si>
    <t>(0, 13, 5)</t>
  </si>
  <si>
    <t>('UZF-1', 89, 'SFR-1', 26, 'FACTOR', 1.0)</t>
  </si>
  <si>
    <t>(0, 13, 6)</t>
  </si>
  <si>
    <t>('UZF-1', 90, 'SFR-1', 25, 'FACTOR', 1.0)</t>
  </si>
  <si>
    <t>(0, 13, 7)</t>
  </si>
  <si>
    <t>('UZF-1', 91, 'SFR-1', 29, 'FACTOR', 1.0)</t>
  </si>
  <si>
    <t>('UZF-1', 92, 'LAK-1', 1, 'FACTOR', 1.0)</t>
  </si>
  <si>
    <t>(0, 14, 2)</t>
  </si>
  <si>
    <t>('UZF-1', 93, 'SFR-1', 27, 'FACTOR', 1.0)</t>
  </si>
  <si>
    <t>(0, 14, 3)</t>
  </si>
  <si>
    <t>('UZF-1', 94, 'SFR-1', 26, 'FACTOR', 1.0)</t>
  </si>
  <si>
    <t>(0, 14, 4)</t>
  </si>
  <si>
    <t>('UZF-1', 95, 'SFR-1', 25, 'FACTOR', 1.0)</t>
  </si>
  <si>
    <t>(0, 14, 5)</t>
  </si>
  <si>
    <t>('UZF-1', 96, 'LAK-1', 1, 'FACTOR', 1.0)</t>
  </si>
  <si>
    <t>(1, 0, 0)</t>
  </si>
  <si>
    <t>('UZF-1', 97, 'LAK-1', 1, 'FACTOR', 1.0)</t>
  </si>
  <si>
    <t>(1, 0, 1)</t>
  </si>
  <si>
    <t>('UZF-1', 98, 'LAK-1', 1, 'FACTOR', 1.0)</t>
  </si>
  <si>
    <t>(1, 1, 0)</t>
  </si>
  <si>
    <t>('UZF-1', 99, 'LAK-1', 1, 'FACTOR', 1.0)</t>
  </si>
  <si>
    <t>(1, 1, 1)</t>
  </si>
  <si>
    <t>('WEL-1', 0, 'UZF-1', 37, 'FACTOR', 1.0)</t>
  </si>
  <si>
    <t>(1, 1, 2)</t>
  </si>
  <si>
    <t>('WEL-1', 1, 'UZF-1', 38, 'FACTOR', 1.0)</t>
  </si>
  <si>
    <t>(1, 1, 5)</t>
  </si>
  <si>
    <t>('WEL-1', 2, 'UZF-1', 47, 'FACTOR', 1.0)</t>
  </si>
  <si>
    <t>(1, 1, 6)</t>
  </si>
  <si>
    <t>('WEL-1', 3, 'UZF-1', 48, 'FACTOR', 1.0)</t>
  </si>
  <si>
    <t>(1, 1, 7)</t>
  </si>
  <si>
    <t>('WEL-1', 4, 'UZF-1', 55, 'FACTOR', 1.0)</t>
  </si>
  <si>
    <t>(1, 2, 1)</t>
  </si>
  <si>
    <t>('WEL-1', 5, 'UZF-1', 56, 'FACTOR', 1.0)</t>
  </si>
  <si>
    <t>(1, 2, 2)</t>
  </si>
  <si>
    <t>('WEL-1', 6, 'UZF-1', 63, 'FACTOR', 1.0)</t>
  </si>
  <si>
    <t>(1, 2, 3)</t>
  </si>
  <si>
    <t>('WEL-1', 7, 'UZF-1', 64, 'FACTOR', 1.0)</t>
  </si>
  <si>
    <t>(1, 2, 4)</t>
  </si>
  <si>
    <t>('WEL-1', 8, 'UZF-1', 71, 'FACTOR', 1.0)</t>
  </si>
  <si>
    <t>(1, 2, 5)</t>
  </si>
  <si>
    <t>('WEL-1', 9, 'UZF-1', 72, 'FACTOR', 1.0)</t>
  </si>
  <si>
    <t>(1, 2, 6)</t>
  </si>
  <si>
    <t>(1, 2, 7)</t>
  </si>
  <si>
    <t>(1, 3, 0)</t>
  </si>
  <si>
    <t>(1, 3, 1)</t>
  </si>
  <si>
    <t>(1, 3, 2)</t>
  </si>
  <si>
    <t>(1, 3, 3)</t>
  </si>
  <si>
    <t>(1, 3, 4)</t>
  </si>
  <si>
    <t>(1, 3, 5)</t>
  </si>
  <si>
    <t>(1, 3, 6)</t>
  </si>
  <si>
    <t>(1, 3, 7)</t>
  </si>
  <si>
    <t>(1, 3, 8)</t>
  </si>
  <si>
    <t>(1, 4, 0)</t>
  </si>
  <si>
    <t>(1, 4, 1)</t>
  </si>
  <si>
    <t>(1, 4, 2)</t>
  </si>
  <si>
    <t>(1, 4, 3)</t>
  </si>
  <si>
    <t>(1, 4, 4)</t>
  </si>
  <si>
    <t>(1, 4, 5)</t>
  </si>
  <si>
    <t>(1, 4, 6)</t>
  </si>
  <si>
    <t>(1, 4, 7)</t>
  </si>
  <si>
    <t>(1, 4, 8)</t>
  </si>
  <si>
    <t>(1, 4, 9)</t>
  </si>
  <si>
    <t>(1, 5, 0)</t>
  </si>
  <si>
    <t>(1, 5, 1)</t>
  </si>
  <si>
    <t>(1, 5, 2)</t>
  </si>
  <si>
    <t>(1, 5, 3)</t>
  </si>
  <si>
    <t>(1, 5, 4)</t>
  </si>
  <si>
    <t>(1, 5, 5)</t>
  </si>
  <si>
    <t>(1, 5, 6)</t>
  </si>
  <si>
    <t>(1, 5, 7)</t>
  </si>
  <si>
    <t>(1, 5, 8)</t>
  </si>
  <si>
    <t>(1, 5, 9)</t>
  </si>
  <si>
    <t>(1, 6, 0)</t>
  </si>
  <si>
    <t>(1, 6, 1)</t>
  </si>
  <si>
    <t>(1, 6, 2)</t>
  </si>
  <si>
    <t>(1, 6, 3)</t>
  </si>
  <si>
    <t>(1, 6, 4)</t>
  </si>
  <si>
    <t>(1, 6, 5)</t>
  </si>
  <si>
    <t>(1, 6, 6)</t>
  </si>
  <si>
    <t>(1, 6, 7)</t>
  </si>
  <si>
    <t>(1, 6, 8)</t>
  </si>
  <si>
    <t>(1, 7, 1)</t>
  </si>
  <si>
    <t>(1, 7, 2)</t>
  </si>
  <si>
    <t>(1, 7, 3)</t>
  </si>
  <si>
    <t>(1, 7, 4)</t>
  </si>
  <si>
    <t>(1, 7, 5)</t>
  </si>
  <si>
    <t>(1, 7, 6)</t>
  </si>
  <si>
    <t>(1, 7, 7)</t>
  </si>
  <si>
    <t>(1, 7, 8)</t>
  </si>
  <si>
    <t>(1, 8, 1)</t>
  </si>
  <si>
    <t>(1, 8, 2)</t>
  </si>
  <si>
    <t>(1, 8, 3)</t>
  </si>
  <si>
    <t>(1, 8, 4)</t>
  </si>
  <si>
    <t>(1, 8, 5)</t>
  </si>
  <si>
    <t>(1, 8, 6)</t>
  </si>
  <si>
    <t>(1, 8, 7)</t>
  </si>
  <si>
    <t>(1, 8, 8)</t>
  </si>
  <si>
    <t>(1, 9, 1)</t>
  </si>
  <si>
    <t>(1, 9, 2)</t>
  </si>
  <si>
    <t>(1, 9, 3)</t>
  </si>
  <si>
    <t>(1, 9, 4)</t>
  </si>
  <si>
    <t>(1, 9, 5)</t>
  </si>
  <si>
    <t>(1, 9, 8)</t>
  </si>
  <si>
    <t>(1, 9, 9)</t>
  </si>
  <si>
    <t>(1, 10, 1)</t>
  </si>
  <si>
    <t>(1, 10, 5)</t>
  </si>
  <si>
    <t>(1, 10, 8)</t>
  </si>
  <si>
    <t>(1, 11, 0)</t>
  </si>
  <si>
    <t>(1, 11, 1)</t>
  </si>
  <si>
    <t>(1, 11, 5)</t>
  </si>
  <si>
    <t>(1, 11, 6)</t>
  </si>
  <si>
    <t>(1, 11, 7)</t>
  </si>
  <si>
    <t>(1, 11, 8)</t>
  </si>
  <si>
    <t>(1, 12, 0)</t>
  </si>
  <si>
    <t>(1, 12, 1)</t>
  </si>
  <si>
    <t>(1, 12, 5)</t>
  </si>
  <si>
    <t>(1, 12, 6)</t>
  </si>
  <si>
    <t>(1, 12, 7)</t>
  </si>
  <si>
    <t>(1, 12, 8)</t>
  </si>
  <si>
    <t>(1, 13, 1)</t>
  </si>
  <si>
    <t>(1, 13, 5)</t>
  </si>
  <si>
    <t>(1, 13, 6)</t>
  </si>
  <si>
    <t>(1, 13, 7)</t>
  </si>
  <si>
    <t>(1, 13, 8)</t>
  </si>
  <si>
    <t>(1, 14, 2)</t>
  </si>
  <si>
    <t>(1, 14, 3)</t>
  </si>
  <si>
    <t>(1, 14, 4)</t>
  </si>
  <si>
    <t>(1, 14, 5)</t>
  </si>
  <si>
    <t>3|4</t>
  </si>
  <si>
    <t>01_surf.csv</t>
  </si>
  <si>
    <t>02_chd_spd.csv</t>
  </si>
  <si>
    <t>05b_lak_conn.csv</t>
  </si>
  <si>
    <t>from SURF (position)</t>
  </si>
  <si>
    <t>06_botm.csv</t>
  </si>
  <si>
    <t>tempA = np.linspace(1, 10, 120, endpoint=True)</t>
  </si>
  <si>
    <t>del</t>
  </si>
  <si>
    <t>c</t>
  </si>
  <si>
    <t>L_bedleak</t>
  </si>
  <si>
    <t>Z</t>
  </si>
  <si>
    <t>r</t>
  </si>
  <si>
    <t>B</t>
  </si>
  <si>
    <t>001_tempB.csv</t>
  </si>
  <si>
    <t>horizontal</t>
  </si>
  <si>
    <t>tempB = np.linspace(1.02, 5000 , 100, endpoint=True)</t>
  </si>
  <si>
    <t>vertical</t>
  </si>
  <si>
    <t>tdis_ds =                                ((5000.0, 100, 1.02))</t>
  </si>
  <si>
    <t>(1, 6, 9)</t>
  </si>
  <si>
    <t>(0, 5, 10)</t>
  </si>
  <si>
    <t>(0, 6, 11)</t>
  </si>
  <si>
    <t>(1, 6, 10)</t>
  </si>
  <si>
    <t>(0, 7, 11)</t>
  </si>
  <si>
    <t>(1, 7, 10)</t>
  </si>
  <si>
    <t>(0, 8, 11)</t>
  </si>
  <si>
    <t>(1, 8, 10)</t>
  </si>
  <si>
    <t>(1, 9, 6)</t>
  </si>
  <si>
    <t>(0, 9, 11)</t>
  </si>
  <si>
    <t>(1, 9, 10)</t>
  </si>
  <si>
    <t>(1, 10, 6)</t>
  </si>
  <si>
    <t>(1, 10, 7)</t>
  </si>
  <si>
    <t>(0, 11, 9)</t>
  </si>
  <si>
    <t>(1, 10, 9)</t>
  </si>
  <si>
    <t>(0, 10, 11)</t>
  </si>
  <si>
    <t>(0, 11, 10)</t>
  </si>
  <si>
    <t>lak_strt=110</t>
  </si>
  <si>
    <t>(1, 10, 10)</t>
  </si>
  <si>
    <t>TOP_MAX</t>
  </si>
  <si>
    <t>med</t>
  </si>
  <si>
    <t>min / botn</t>
  </si>
  <si>
    <t>(2, 7, 7)</t>
  </si>
  <si>
    <t>(2, 7, 8)</t>
  </si>
  <si>
    <t>(2, 7, 9)</t>
  </si>
  <si>
    <t>(2, 8, 7)</t>
  </si>
  <si>
    <t>(2, 8, 8)</t>
  </si>
  <si>
    <t>(2, 8, 9)</t>
  </si>
  <si>
    <t>(2, 9, 7)</t>
  </si>
  <si>
    <t>(2, 9, 8)</t>
  </si>
  <si>
    <t>(2, 9, 9)</t>
  </si>
  <si>
    <t>05_botm.csv</t>
  </si>
  <si>
    <t>06_sfr_pakdata.csv</t>
  </si>
  <si>
    <t>08_mvr_spd.csv</t>
  </si>
  <si>
    <t>SFR-1</t>
  </si>
  <si>
    <t>LAK-1</t>
  </si>
  <si>
    <t>FACTOR</t>
  </si>
  <si>
    <t>confere !</t>
  </si>
  <si>
    <t>MOVE</t>
  </si>
  <si>
    <t>09a_lak_outlets.csv</t>
  </si>
  <si>
    <t>manning</t>
  </si>
  <si>
    <t>09b_lak_spd.csv</t>
  </si>
  <si>
    <t>rainfall</t>
  </si>
  <si>
    <t>evaporation</t>
  </si>
  <si>
    <t>lak_strt</t>
  </si>
  <si>
    <t>(0, 15, 6)</t>
  </si>
  <si>
    <t>(0, 16, 5)</t>
  </si>
  <si>
    <t>(1, 16, 6)</t>
  </si>
  <si>
    <t>(0, 15, 7)</t>
  </si>
  <si>
    <t>(1, 16, 7)</t>
  </si>
  <si>
    <t>(0, 15, 8)</t>
  </si>
  <si>
    <t>(1, 16, 8)</t>
  </si>
  <si>
    <t>(0, 15, 9)</t>
  </si>
  <si>
    <t>(1, 16, 9)</t>
  </si>
  <si>
    <t>(0, 15, 10)</t>
  </si>
  <si>
    <t>(0, 16, 11)</t>
  </si>
  <si>
    <t>(1, 16, 10)</t>
  </si>
  <si>
    <t>(0, 17, 5)</t>
  </si>
  <si>
    <t>(1, 17, 6)</t>
  </si>
  <si>
    <t>(0, 17, 11)</t>
  </si>
  <si>
    <t>(1, 17, 10)</t>
  </si>
  <si>
    <t>(0, 18, 5)</t>
  </si>
  <si>
    <t>(1, 18, 6)</t>
  </si>
  <si>
    <t>(0, 18, 11)</t>
  </si>
  <si>
    <t>(1, 18, 10)</t>
  </si>
  <si>
    <t>(0, 19, 5)</t>
  </si>
  <si>
    <t>(1, 19, 6)</t>
  </si>
  <si>
    <t>(0, 19, 11)</t>
  </si>
  <si>
    <t>(1, 19, 10)</t>
  </si>
  <si>
    <t>(0, 20, 5)</t>
  </si>
  <si>
    <t>(0, 21, 6)</t>
  </si>
  <si>
    <t>(1, 20, 6)</t>
  </si>
  <si>
    <t>(0, 21, 7)</t>
  </si>
  <si>
    <t>(1, 20, 7)</t>
  </si>
  <si>
    <t>(0, 21, 8)</t>
  </si>
  <si>
    <t>(1, 20, 8)</t>
  </si>
  <si>
    <t>(0, 21, 9)</t>
  </si>
  <si>
    <t>(1, 20, 9)</t>
  </si>
  <si>
    <t>(0, 20, 11)</t>
  </si>
  <si>
    <t>(0, 21, 10)</t>
  </si>
  <si>
    <t>(1, 20, 10)</t>
  </si>
  <si>
    <t>(2, 17, 7)</t>
  </si>
  <si>
    <t>(2, 17, 8)</t>
  </si>
  <si>
    <t>(2, 17, 9)</t>
  </si>
  <si>
    <t>(2, 18, 7)</t>
  </si>
  <si>
    <t>(2, 18, 8)</t>
  </si>
  <si>
    <t>(2, 18, 9)</t>
  </si>
  <si>
    <t>(2, 19, 7)</t>
  </si>
  <si>
    <t>(2, 19, 8)</t>
  </si>
  <si>
    <t>(2, 19, 9)</t>
  </si>
  <si>
    <t>a1_top.csv</t>
  </si>
  <si>
    <t>stage_a</t>
  </si>
  <si>
    <t>stage_b</t>
  </si>
  <si>
    <t>ifno</t>
  </si>
  <si>
    <t>jcol_sfr</t>
  </si>
  <si>
    <t>delr 7</t>
  </si>
  <si>
    <t>slope</t>
  </si>
  <si>
    <t>top</t>
  </si>
  <si>
    <t>leakence</t>
  </si>
  <si>
    <t>roughtness</t>
  </si>
  <si>
    <t>nconnn</t>
  </si>
  <si>
    <t>upstem_frac</t>
  </si>
  <si>
    <t>INFLOW-EXT</t>
  </si>
  <si>
    <t>INFLOW</t>
  </si>
  <si>
    <t>OUTFLOW</t>
  </si>
  <si>
    <t>STAGE</t>
  </si>
  <si>
    <t>DEPTH</t>
  </si>
  <si>
    <t>Σ</t>
  </si>
  <si>
    <t>Analitical_no_1L</t>
  </si>
  <si>
    <t>A_2_Likage</t>
  </si>
  <si>
    <t xml:space="preserve">[[0, 44.0, 78, 'lake1'], [1, 35.2, 32, 'lake2']]
</t>
  </si>
  <si>
    <t>LAK3</t>
  </si>
  <si>
    <t>LAK2</t>
  </si>
  <si>
    <t>{0: 78, 1: 32}</t>
  </si>
  <si>
    <t>LAK1</t>
  </si>
  <si>
    <t>LAK0</t>
  </si>
  <si>
    <t>XY</t>
  </si>
  <si>
    <t>H?</t>
  </si>
  <si>
    <t>B!</t>
  </si>
  <si>
    <t>(1, 25, 1)</t>
  </si>
  <si>
    <t>(0, 26, 1)</t>
  </si>
  <si>
    <t>(0, 25, 2)</t>
  </si>
  <si>
    <t>(1, 25, 0)</t>
  </si>
  <si>
    <t>(0, 26, 0)</t>
  </si>
  <si>
    <t>(1, 24, 1)</t>
  </si>
  <si>
    <t>(0, 24, 2)</t>
  </si>
  <si>
    <t>(1, 24, 0)</t>
  </si>
  <si>
    <t>(1, 23, 3)</t>
  </si>
  <si>
    <t>(0, 24, 3)</t>
  </si>
  <si>
    <t>(0, 23, 4)</t>
  </si>
  <si>
    <t>(1, 23, 2)</t>
  </si>
  <si>
    <t>(1, 23, 1)</t>
  </si>
  <si>
    <t>(1, 23, 0)</t>
  </si>
  <si>
    <t>(1, 22, 3)</t>
  </si>
  <si>
    <t>(0, 22, 4)</t>
  </si>
  <si>
    <t>(0, 21, 3)</t>
  </si>
  <si>
    <t>(1, 22, 2)</t>
  </si>
  <si>
    <t>(1, 22, 1)</t>
  </si>
  <si>
    <t>(1, 22, 0)</t>
  </si>
  <si>
    <t>(1, 21, 2)</t>
  </si>
  <si>
    <t>(0, 20, 2)</t>
  </si>
  <si>
    <t>(1, 21, 1)</t>
  </si>
  <si>
    <t>(1, 20, 1)</t>
  </si>
  <si>
    <t>(1, 19, 1)</t>
  </si>
  <si>
    <t>(0, 19, 2)</t>
  </si>
  <si>
    <t>(1, 18, 1)</t>
  </si>
  <si>
    <t>(0, 18, 2)</t>
  </si>
  <si>
    <t>(0, 17, 1)</t>
  </si>
  <si>
    <t>(1, 15, 17)</t>
  </si>
  <si>
    <t>(0, 16, 17)</t>
  </si>
  <si>
    <t>(0, 15, 18)</t>
  </si>
  <si>
    <t>(0, 15, 16)</t>
  </si>
  <si>
    <t>(1, 14, 18)</t>
  </si>
  <si>
    <t>(0, 14, 19)</t>
  </si>
  <si>
    <t>(1, 14, 17)</t>
  </si>
  <si>
    <t>(1, 14, 16)</t>
  </si>
  <si>
    <t>(0, 14, 15)</t>
  </si>
  <si>
    <t>(1, 13, 19)</t>
  </si>
  <si>
    <t>(0, 13, 20)</t>
  </si>
  <si>
    <t>(1, 13, 18)</t>
  </si>
  <si>
    <t>mfsim.nam</t>
  </si>
  <si>
    <t>(1, 13, 17)</t>
  </si>
  <si>
    <t>mfsim.lst</t>
  </si>
  <si>
    <t>(1, 13, 16)</t>
  </si>
  <si>
    <t>flow.tdis</t>
  </si>
  <si>
    <t>(0, 13, 15)</t>
  </si>
  <si>
    <t>flow.sfr.obs.csv</t>
  </si>
  <si>
    <t>(1, 12, 19)</t>
  </si>
  <si>
    <t>flow.sfr.obs</t>
  </si>
  <si>
    <t>(0, 12, 20)</t>
  </si>
  <si>
    <t>flow.sfr.bud</t>
  </si>
  <si>
    <t>(1, 12, 18)</t>
  </si>
  <si>
    <t>flow.sfr.bin</t>
  </si>
  <si>
    <t>[[0, 0, -1, 'MANNING', 44.5, 3.36493214532915, 0.03, 0.0021875]]</t>
  </si>
  <si>
    <t>(1, 12, 17)</t>
  </si>
  <si>
    <t>flow.sfr</t>
  </si>
  <si>
    <t>outlets</t>
  </si>
  <si>
    <t>(1, 12, 16)</t>
  </si>
  <si>
    <t>flow.rcha</t>
  </si>
  <si>
    <t>(0, 12, 15)</t>
  </si>
  <si>
    <t>flow.oc</t>
  </si>
  <si>
    <t>(1, 11, 20)</t>
  </si>
  <si>
    <t>flow.npf</t>
  </si>
  <si>
    <t>flow.nam</t>
  </si>
  <si>
    <t>SFR</t>
  </si>
  <si>
    <t xml:space="preserve">  LAK-1  1  SFR-1  7  FACTOR       1.00000000</t>
  </si>
  <si>
    <t>(0, 11, 21)</t>
  </si>
  <si>
    <t>flow.mvr.bud</t>
  </si>
  <si>
    <t xml:space="preserve">  SFR-1  6  LAK-1  1  FACTOR       1.00000000</t>
  </si>
  <si>
    <t>(1, 11, 19)</t>
  </si>
  <si>
    <t>flow.mvr</t>
  </si>
  <si>
    <t>(1, 11, 18)</t>
  </si>
  <si>
    <t>flow.lst</t>
  </si>
  <si>
    <t>(1, 11, 17)</t>
  </si>
  <si>
    <t>flow.lak.bud</t>
  </si>
  <si>
    <t>1, 35.2, 32, 'lake2'</t>
  </si>
  <si>
    <t>(1, 11, 16)</t>
  </si>
  <si>
    <t>flow.lak.bin</t>
  </si>
  <si>
    <t>0, 44.0, 78, 'lake1'</t>
  </si>
  <si>
    <t>(0, 11, 15)</t>
  </si>
  <si>
    <t>flow.lak</t>
  </si>
  <si>
    <t>Connection</t>
  </si>
  <si>
    <t>(1, 10, 20)</t>
  </si>
  <si>
    <t>flow.ims</t>
  </si>
  <si>
    <t>lake2</t>
  </si>
  <si>
    <t>:</t>
  </si>
  <si>
    <t>(0, 10, 21)</t>
  </si>
  <si>
    <t>flow.ic</t>
  </si>
  <si>
    <t>lake1</t>
  </si>
  <si>
    <t>cond bot</t>
  </si>
  <si>
    <t>(1, 10, 19)</t>
  </si>
  <si>
    <t>flow.hds</t>
  </si>
  <si>
    <t>(1, 10, 18)</t>
  </si>
  <si>
    <t>flow.dis.grb</t>
  </si>
  <si>
    <t>(1, 10, 17)</t>
  </si>
  <si>
    <t>flow.dis</t>
  </si>
  <si>
    <t>(1, 10, 16)</t>
  </si>
  <si>
    <t>flow.chd</t>
  </si>
  <si>
    <t>(0, 10, 15)</t>
  </si>
  <si>
    <t>flow.bud</t>
  </si>
  <si>
    <t>_06_LAK.csv</t>
  </si>
  <si>
    <t>_05_LAK_lake_map</t>
  </si>
  <si>
    <t>(1, 9, 20)</t>
  </si>
  <si>
    <t>_08_idomain</t>
  </si>
  <si>
    <t>(0, 9, 21)</t>
  </si>
  <si>
    <t>SEG4</t>
  </si>
  <si>
    <t>(0, 34, 14)</t>
  </si>
  <si>
    <t>(1, 9, 19)</t>
  </si>
  <si>
    <t>(0, 33, 14)</t>
  </si>
  <si>
    <t>(1, 9, 18)</t>
  </si>
  <si>
    <t>(0, 32, 14)</t>
  </si>
  <si>
    <t>(1, 9, 17)</t>
  </si>
  <si>
    <t>(0, 31, 14)</t>
  </si>
  <si>
    <t>(1, 9, 16)</t>
  </si>
  <si>
    <t>(0, 30, 14)</t>
  </si>
  <si>
    <t>(1, 9, 15)</t>
  </si>
  <si>
    <t>(0, 29, 14)</t>
  </si>
  <si>
    <t>(0, 28, 14)</t>
  </si>
  <si>
    <t>(0, 9, 14)</t>
  </si>
  <si>
    <t>SEG3</t>
  </si>
  <si>
    <t>(0, 27, 14)</t>
  </si>
  <si>
    <t>(1, 8, 20)</t>
  </si>
  <si>
    <t>(0, 26, 13)</t>
  </si>
  <si>
    <t>(0, 8, 21)</t>
  </si>
  <si>
    <t>(0, 25, 13)</t>
  </si>
  <si>
    <t>(0, 7, 20)</t>
  </si>
  <si>
    <t>(0, 24, 13)</t>
  </si>
  <si>
    <t>(1, 8, 19)</t>
  </si>
  <si>
    <t>(0, 23, 13)</t>
  </si>
  <si>
    <t>(1, 8, 18)</t>
  </si>
  <si>
    <t>(0, 23, 12)</t>
  </si>
  <si>
    <t>(1, 8, 17)</t>
  </si>
  <si>
    <t>(0, 22, 12)</t>
  </si>
  <si>
    <t>(1, 8, 16)</t>
  </si>
  <si>
    <t>(0, 21, 12)</t>
  </si>
  <si>
    <t>(1, 8, 15)</t>
  </si>
  <si>
    <t>(0, 8, 14)</t>
  </si>
  <si>
    <t>(1, 7, 19)</t>
  </si>
  <si>
    <t>(0, 18, 10)</t>
  </si>
  <si>
    <t>(1, 7, 18)</t>
  </si>
  <si>
    <t>(0, 17, 10)</t>
  </si>
  <si>
    <t>(1, 7, 17)</t>
  </si>
  <si>
    <t>SEG2</t>
  </si>
  <si>
    <t>(1, 7, 16)</t>
  </si>
  <si>
    <t>(0, 26, 15)</t>
  </si>
  <si>
    <t>(0, 6, 16)</t>
  </si>
  <si>
    <t>(0, 25, 15)</t>
  </si>
  <si>
    <t>(1, 7, 15)</t>
  </si>
  <si>
    <t>(0, 24, 15)</t>
  </si>
  <si>
    <t>(0, 7, 14)</t>
  </si>
  <si>
    <t>(0, 23, 15)</t>
  </si>
  <si>
    <t>(0, 6, 15)</t>
  </si>
  <si>
    <t>(0, 22, 15)</t>
  </si>
  <si>
    <t>(1, 6, 19)</t>
  </si>
  <si>
    <t>(0, 21, 16)</t>
  </si>
  <si>
    <t>(0, 6, 20)</t>
  </si>
  <si>
    <t>(0, 20, 16)</t>
  </si>
  <si>
    <t>(1, 6, 18)</t>
  </si>
  <si>
    <t>(0, 19, 16)</t>
  </si>
  <si>
    <t>(1, 6, 17)</t>
  </si>
  <si>
    <t>(0, 18, 17)</t>
  </si>
  <si>
    <t>(0, 17, 17)</t>
  </si>
  <si>
    <t>(0, 5, 17)</t>
  </si>
  <si>
    <t>(1, 5, 19)</t>
  </si>
  <si>
    <t>SEG1</t>
  </si>
  <si>
    <t>(0, 4, 19)</t>
  </si>
  <si>
    <t>(0, 5, 20)</t>
  </si>
  <si>
    <t>(0, 3, 19)</t>
  </si>
  <si>
    <t>(0, 2, 20)</t>
  </si>
  <si>
    <t>(1, 5, 18)</t>
  </si>
  <si>
    <t>(0, 1, 21)</t>
  </si>
  <si>
    <t>(0, 1, 22)</t>
  </si>
  <si>
    <t>(0, 4, 18)</t>
  </si>
  <si>
    <t>(0, 0, 22)</t>
  </si>
  <si>
    <t>length</t>
  </si>
  <si>
    <t>reach</t>
  </si>
  <si>
    <t>seg</t>
  </si>
  <si>
    <t>col</t>
  </si>
  <si>
    <t>row</t>
  </si>
  <si>
    <t>layer</t>
  </si>
  <si>
    <t>_06_Bot_0</t>
  </si>
  <si>
    <t>CHD</t>
  </si>
  <si>
    <t>SFR2</t>
  </si>
  <si>
    <t>SFR1</t>
  </si>
  <si>
    <t>stream.csv</t>
  </si>
  <si>
    <t>=</t>
  </si>
  <si>
    <t>AUTO</t>
  </si>
  <si>
    <t>GET_LAKE_CONNECTONS</t>
  </si>
  <si>
    <t>.tdis</t>
  </si>
  <si>
    <t>.sfr.obs.csv</t>
  </si>
  <si>
    <t>.sfr.obs</t>
  </si>
  <si>
    <t>.sfr.bud</t>
  </si>
  <si>
    <t>.sto</t>
  </si>
  <si>
    <t>.sfr.bin</t>
  </si>
  <si>
    <t>.rcha</t>
  </si>
  <si>
    <t>.sfr</t>
  </si>
  <si>
    <t>.oc</t>
  </si>
  <si>
    <t>.npf</t>
  </si>
  <si>
    <t>.nam</t>
  </si>
  <si>
    <t>.lst</t>
  </si>
  <si>
    <t>.lak.obs.csv</t>
  </si>
  <si>
    <t>.mvr.bud</t>
  </si>
  <si>
    <t>.lak.obs</t>
  </si>
  <si>
    <t>.mvr</t>
  </si>
  <si>
    <t>.lak</t>
  </si>
  <si>
    <t>.ims</t>
  </si>
  <si>
    <t>.lak.bud</t>
  </si>
  <si>
    <t>.ic</t>
  </si>
  <si>
    <t>.lak.bin</t>
  </si>
  <si>
    <t>.hds</t>
  </si>
  <si>
    <t>.gwf.obs.csv</t>
  </si>
  <si>
    <t>.gwf.obs</t>
  </si>
  <si>
    <t>.evta</t>
  </si>
  <si>
    <t>.dis.grb</t>
  </si>
  <si>
    <t>.dis</t>
  </si>
  <si>
    <t>.chd</t>
  </si>
  <si>
    <t>.cbc</t>
  </si>
  <si>
    <t>.bud</t>
  </si>
  <si>
    <t>A1</t>
  </si>
  <si>
    <t>A2</t>
  </si>
  <si>
    <t>.ghb</t>
  </si>
  <si>
    <t>.uzf</t>
  </si>
  <si>
    <t>.uzf.bud</t>
  </si>
  <si>
    <t>.uzf.obs</t>
  </si>
  <si>
    <t>.wel</t>
  </si>
  <si>
    <t>obs_lak.csv</t>
  </si>
  <si>
    <t>obs_uzf.csv</t>
  </si>
  <si>
    <t>obs_uzf_column.csv</t>
  </si>
  <si>
    <t>sfr.allreaches.csv</t>
  </si>
  <si>
    <t>sfr.reach01.csv</t>
  </si>
  <si>
    <t>sfr.reach24.csv</t>
  </si>
  <si>
    <t>sfr.reach29.csv</t>
  </si>
  <si>
    <t>sfr.reach31.csv</t>
  </si>
  <si>
    <t>sfr.stage.csv</t>
  </si>
  <si>
    <t>A3</t>
  </si>
  <si>
    <t>A4</t>
  </si>
  <si>
    <t>A5</t>
  </si>
  <si>
    <t>A6</t>
  </si>
  <si>
    <t>A7</t>
  </si>
  <si>
    <t xml:space="preserve"> </t>
  </si>
  <si>
    <t>.sfr.ts</t>
  </si>
  <si>
    <t xml:space="preserve"> -- </t>
  </si>
  <si>
    <t>RES</t>
  </si>
  <si>
    <t>FIX</t>
  </si>
  <si>
    <t>MANU</t>
  </si>
  <si>
    <t>REF2</t>
  </si>
  <si>
    <t>REF1</t>
  </si>
  <si>
    <t xml:space="preserve">← PREP </t>
  </si>
  <si>
    <t>↓</t>
  </si>
  <si>
    <t xml:space="preserve"> -</t>
  </si>
  <si>
    <t>S1_SFR_P</t>
  </si>
  <si>
    <t>S2_SFR_C</t>
  </si>
  <si>
    <t>S3_SFR_D</t>
  </si>
  <si>
    <t>S4_SFR_S</t>
  </si>
  <si>
    <t>sfr_pakdata</t>
  </si>
  <si>
    <t>div</t>
  </si>
  <si>
    <t>sfr_spd</t>
  </si>
  <si>
    <t>rno</t>
  </si>
  <si>
    <t>node</t>
  </si>
  <si>
    <t>k</t>
  </si>
  <si>
    <t>iseg</t>
  </si>
  <si>
    <t>ireach</t>
  </si>
  <si>
    <t>rchlen</t>
  </si>
  <si>
    <t>width</t>
  </si>
  <si>
    <t>strtop</t>
  </si>
  <si>
    <t>strthick</t>
  </si>
  <si>
    <t>strhc1</t>
  </si>
  <si>
    <t>thts</t>
  </si>
  <si>
    <t>thti</t>
  </si>
  <si>
    <t>eps</t>
  </si>
  <si>
    <t>uhc</t>
  </si>
  <si>
    <t>outreach</t>
  </si>
  <si>
    <t>outseg</t>
  </si>
  <si>
    <t>asum</t>
  </si>
  <si>
    <t>line_id</t>
  </si>
  <si>
    <t>name</t>
  </si>
  <si>
    <t>geometry</t>
  </si>
  <si>
    <t>no</t>
  </si>
  <si>
    <t>None</t>
  </si>
  <si>
    <t>LINESTRING (694812.5385881809 5141215.397491025, 694803.8 5141213.220713306)</t>
  </si>
  <si>
    <t>LINESTRING (694803.8 5141213.220713306, 694777.2485236916 5141206.606754527, 694751.5310094468 5141215.911430599, 694727.6 5141219.100912742)</t>
  </si>
  <si>
    <t>LINESTRING (694727.6 5141219.100912742, 694720.8969932608 5141219.994277493, 694698.2953457895 5141211.625371325, 694678.397630005 5141185.6)</t>
  </si>
  <si>
    <t>LINESTRING (694678.397630005 5141185.6, 694676.3746279825 5141182.953998851, 694651.4 5141132.647304241)</t>
  </si>
  <si>
    <t>LINESTRING (694651.4 5141132.647304241, 694643.0158985653 5141115.759107518, 694624.6953485395 5141109.4)</t>
  </si>
  <si>
    <t>LINESTRING (694624.6953485395 5141109.4, 694575.2000000001 5141092.22004402)</t>
  </si>
  <si>
    <t>LINESTRING (694575.2000000001 5141092.22004402, 694570.1568884746 5141090.469567731, 694509.4016520474 5141083.3863581065, 694499 5141092.106270361)</t>
  </si>
  <si>
    <t>LINESTRING (694499 5141092.106270361, 694478.370966924 5141109.4)</t>
  </si>
  <si>
    <t>LINESTRING (694478.370966924 5141109.4, 694433.592460232 5141146.938714759, 694422.8 5141147.41333733)</t>
  </si>
  <si>
    <t>LINESTRING (694422.8 5141147.41333733, 694400.5031081293 5141148.393893006, 694368.5157719848 5141116.8287710855, 694367.2828147953 5141109.4)</t>
  </si>
  <si>
    <t>LINESTRING (694367.2828147953 5141109.4, 694366.3951676035 5141104.051778791, 694346.6 5141077.969685996)</t>
  </si>
  <si>
    <t>LINESTRING (694346.6 5141077.969685996, 694334.7369542682 5141062.338948949, 694270.4 5141034.098118174)</t>
  </si>
  <si>
    <t>LINESTRING (694268.353948723 5141033.2, 694247.066494857 5141023.855830866, 694194.2000000001 5141005.400640337)</t>
  </si>
  <si>
    <t>LINESTRING (694194.2000000001 5141005.400640337, 694166.6602088283 5140995.786761176, 694118 5140994.173074579)</t>
  </si>
  <si>
    <t>LINESTRING (694118 5140994.173074579, 694041.8 5140991.646103947)</t>
  </si>
  <si>
    <t>LINESTRING (694041.8 5140991.646103947, 694039.7303062864 5140991.577468052, 693985.4092166475 5141020.281632036, 693965.6 5141025.664319019)</t>
  </si>
  <si>
    <t>LINESTRING (693965.6 5141025.664319019, 693937.8673940336 5141033.2)</t>
  </si>
  <si>
    <t>LINESTRING (693937.8673940336 5141033.2, 693889.4 5141046.369870148)</t>
  </si>
  <si>
    <t>LINESTRING (693889.4 5141046.369870148, 693885.4076220858 5141047.454704597, 693814.3224358289 5141045.113326161, 693813.2000000001 5141047.182420427)</t>
  </si>
  <si>
    <t>LINESTRING (693813.2000000001 5141047.182420427, 693803.4924220548 5141065.07733553, 693787.0637741991 5141109.4)</t>
  </si>
  <si>
    <t>LINESTRING (693787.0637741991 5141109.4, 693786.7437335728 5141110.263434011, 693782.2609481773 5141185.6)</t>
  </si>
  <si>
    <t>LINESTRING (693782.2609481773 5141185.6, 693781.0087245663 5141206.644555646, 693770.1834762082 5141226.6310051065, 693737 5141230.489801513)</t>
  </si>
  <si>
    <t>LINESTRING (693737 5141230.489801513, 693668.1399537353 5141238.497307943, 693660.8 5141238.255221627)</t>
  </si>
  <si>
    <t>LINESTRING (693660.8 5141238.255221627, 693584.6 5141235.7419936145)</t>
  </si>
  <si>
    <t>LINESTRING (693584.6 5141235.7419936145, 693569.1437937205 5141235.232217098, 693509.9868688278 5141256.134206062, 693508.4 5141256.138586196)</t>
  </si>
  <si>
    <t>LINESTRING (693508.4 5141256.138586196, 693438.8287408627 5141256.330619361, 693432.2 5141258.2984075425)</t>
  </si>
  <si>
    <t>LINESTRING (693432.2 5141258.2984075425, 693420.4044473945 5141261.8)</t>
  </si>
  <si>
    <t>LINESTRING (693420.4044473945 5141261.8, 693356 5141280.9189115735)</t>
  </si>
  <si>
    <t>LINESTRING (693356 5141280.9189115735, 693279.8 5141303.5394156035)</t>
  </si>
  <si>
    <t>LINESTRING (693279.8 5141303.5394156035, 693246.3232233321 5141313.477231372, 693205.2651376865 5141338)</t>
  </si>
  <si>
    <t>LINESTRING (693203.6 5141338.994537022, 693173.7380800741 5141356.830170165, 693127.4 5141352.96503285)</t>
  </si>
  <si>
    <t>LINESTRING (693127.4 5141352.96503285, 693123.0412235376 5141352.601459963, 693113.9920685329 5141338)</t>
  </si>
  <si>
    <t>LINESTRING (693113.9920685329 5141338, 693103.7470299357 5141321.468896177, 693061.7640084161 5141284.499361631, 693051.2 5141279.860921123)</t>
  </si>
  <si>
    <t>LINESTRING (693051.2 5141279.860921123, 693010.0664072722 5141261.8)</t>
  </si>
  <si>
    <t>LINESTRING (693010.0664072722 5141261.8, 692986.6178515821 5141251.504217728, 692975 5141243.073971645)</t>
  </si>
  <si>
    <t>LINESTRING (692975 5141243.073971645, 692902.2304086501 5141190.270270538, 692899.4733620071 5141185.6)</t>
  </si>
  <si>
    <t>LINESTRING (692898.8 5141184.459365418, 692885.3862654296 5141161.737309001, 692864.9789404069 5141109.4)</t>
  </si>
  <si>
    <t>LINESTRING (692864.9789404069 5141109.4, 692864.3089617484 5141107.681750301, 692825.2830235428 5141058.098889306, 692822.6 5141056.818162064)</t>
  </si>
  <si>
    <t>LINESTRING (692822.6 5141056.818162064, 692785.2489937956 5141038.988854793, 692758.1328921288 5141033.2)</t>
  </si>
  <si>
    <t>LINESTRING (692758.1328921288 5141033.2, 692746.4 5141030.695214848)</t>
  </si>
  <si>
    <t>LINESTRING (692746.4 5141030.695214848, 692670.2 5141014.427731394)</t>
  </si>
  <si>
    <t>LINESTRING (692670.2 5141014.427731394, 692616.1729672332 5141002.893822449, 692594 5140974.077340415)</t>
  </si>
  <si>
    <t>LINESTRING (692594 5140974.077340415, 692582.0619697126 5140958.562410379, 692581.0935829803 5140957)</t>
  </si>
  <si>
    <t>LINESTRING (692581.0935829803 5140957, 692567.5908307573 5140935.214447272, 692517.8 5140885.429648984)</t>
  </si>
  <si>
    <t>LINESTRING (692517.8 5140885.429648984, 692513.1697900371 5140880.8)</t>
  </si>
  <si>
    <t>LINESTRING (692513.1697900371 5140880.8, 692491.3447887233 5140858.977642921, 692441.6 5140833.045118442)</t>
  </si>
  <si>
    <t>LINESTRING (692441.6 5140833.045118442, 692428.8794303953 5140826.413740741, 692393.4292141488 5140822.70375883, 692365.4 5140841.352642457)</t>
  </si>
  <si>
    <t>LINESTRING (692365.4 5140841.352642457, 692338.8545858522 5140859.014298493, 692289.2 5140870.804936076)</t>
  </si>
  <si>
    <t>LINESTRING (692289.2 5140870.804936076, 692247.1072161089 5140880.8)</t>
  </si>
  <si>
    <t>LINESTRING (692247.1072161089 5140880.8, 692213 5140888.898865738)</t>
  </si>
  <si>
    <t>LINESTRING (692213 5140888.898865738, 692197.9642709038 5140892.469146902, 692136.8 5140904.368760996)</t>
  </si>
  <si>
    <t>LINESTRING (692136.8 5140904.368760996, 692135.7070957354 5140904.5813874, 692095.6302592094 5140885.600764889, 692080.162997073 5140880.8)</t>
  </si>
  <si>
    <t>LINESTRING (692080.162997073 5140880.8, 692060.6 5140874.72799135)</t>
  </si>
  <si>
    <t>LINESTRING (692060.6 5140874.72799135, 692050.3088724681 5140871.533807189)</t>
  </si>
  <si>
    <t>Tyler Forks</t>
  </si>
  <si>
    <t>LINESTRING (691845.1290661532 5139093.887445393, 691849.2927261078 5139099.422071963, 691867.2591116717 5139128.2)</t>
  </si>
  <si>
    <t>LINESTRING (691867.2591116717 5139128.2, 691873.5359529621 5139138.254024852, 691900.4809457532 5139172.114523337, 691908.2 5139179.629086947)</t>
  </si>
  <si>
    <t>LINESTRING (691908.2 5139179.629086947, 691933.6449934184 5139204.4)</t>
  </si>
  <si>
    <t>LINESTRING (691933.6449934184 5139204.4, 691959.7311406238 5139229.795081606, 691979.0525511531 5139263.407921684, 691979.5887307972 5139280.6)</t>
  </si>
  <si>
    <t>LINESTRING (691979.5887307972 5139280.6, 691981.9652258392 5139356.8)</t>
  </si>
  <si>
    <t>LINESTRING (691981.9652258392 5139356.8, 691982.9392497118 5139388.031127263, 691984.4 5139394.718911582)</t>
  </si>
  <si>
    <t>LINESTRING (691984.4 5139394.718911582, 691992.7613807314 5139433)</t>
  </si>
  <si>
    <t>LINESTRING (691992.7613807314 5139433, 691996.3491047933 5139449.425753885, 691992.0608522563 5139507.733174988, 691991.4977043865 5139509.2)</t>
  </si>
  <si>
    <t>LINESTRING (691991.4977043865 5139509.2, 691984.4 5139527.687311916)</t>
  </si>
  <si>
    <t>LINESTRING (691984.4 5139527.687311916, 691972.7721235396 5139557.974312801, 691973.4739573059 5139585.4)</t>
  </si>
  <si>
    <t>LINESTRING (691973.4739573059 5139585.4, 691973.9438000126 5139603.760129882, 691984.4 5139626.3466673205)</t>
  </si>
  <si>
    <t>LINESTRING (691984.4 5139626.3466673205, 692000.7201596401 5139661.6)</t>
  </si>
  <si>
    <t>LINESTRING (692000.7201596401 5139661.6, 692002.5780688929 5139665.613287518, 692006.4376699061 5139706.375273417, 691984.9761182806 5139737.8)</t>
  </si>
  <si>
    <t>LINESTRING (691984.4 5139738.643571787, 691963.9215045318 5139768.628874441, 691953.0811424103 5139791.175872684, 691950.3836568656 5139796.16979547, 691945.359933745 5139814)</t>
  </si>
  <si>
    <t>LINESTRING (691945.359933745 5139814, 691941.8606337284 5139826.419720097, 691946.3205134413 5139846.869445569, 691970.879841998 5139875.561289659, 691984.4 5139879.918885697)</t>
  </si>
  <si>
    <t>LINESTRING (691984.4 5139879.918885697, 692016.2988471166 5139890.2)</t>
  </si>
  <si>
    <t>LINESTRING (692016.2988471166 5139890.2, 692060.6 5139904.478422506)</t>
  </si>
  <si>
    <t>LINESTRING (692060.6 5139904.478422506, 692066.5222725524 5139906.387192463, 692080.9912235334 5139932.22493283, 692087.9173240024 5139955.310800551, 692087.5848631515 5139966.4)</t>
  </si>
  <si>
    <t>LINESTRING (692087.5848631515 5139966.4, 692085.3003414464 5140042.6)</t>
  </si>
  <si>
    <t>LINESTRING (692085.3003414464 5140042.6, 692084.5682388365 5140067.019211579, 692073.9581195939 5140081.950932464, 692073.1970571202 5140107.344606388, 692067.6860296606 5140118.8)</t>
  </si>
  <si>
    <t>LINESTRING (692067.6860296606 5140118.8, 692062.3572316096 5140129.876605878, 692060.6 5140131.850912649)</t>
  </si>
  <si>
    <t>LINESTRING (692060.6 5140131.850912649, 692004.3941590325 5140195)</t>
  </si>
  <si>
    <t>LINESTRING (692004.3941590325 5140195, 691984.4 5140217.46408689)</t>
  </si>
  <si>
    <t>LINESTRING (691984.4 5140217.46408689, 691980.8420388245 5140221.4615718, 691972.6196166959 5140241.547939674, 691971.718396713 5140271.2)</t>
  </si>
  <si>
    <t>LINESTRING (691971.718396713 5140271.2, 691971.6936112714 5140272.015493913, 691984.4 5140278.348671465)</t>
  </si>
  <si>
    <t>LINESTRING (691984.4 5140278.348671465, 692004.2531782386 5140288.24398519, 692041.8770295138 5140304.617813812, 692041.3467625252 5140322.381606219, 692022.320300325 5140347.4)</t>
  </si>
  <si>
    <t>LINESTRING (692022.320300325 5140347.4, 692001.6660749608 5140374.5587822255, 692000.1929548704 5140423.6)</t>
  </si>
  <si>
    <t>LINESTRING (692000.1929548704 5140423.6, 692000.0646287638 5140427.87206755, 692001.7659628607 5140455.8793686805, 692019.7299279768 5140499.8)</t>
  </si>
  <si>
    <t>LINESTRING (692019.7299279768 5140499.8, 692020.7072760022 5140502.189547186, 692019.56631284 5140540.265275179, 692011.3492162152 5140560.351757559, 692009.7547767434 5140576)</t>
  </si>
  <si>
    <t>LINESTRING (692009.7547767434 5140576, 692007.7359233589 5140595.813550636, 692006.049155468 5140652.2)</t>
  </si>
  <si>
    <t>LINESTRING (692006.049155468 5140652.2, 692004.6980319538 5140697.3662958685, 692009.6505088232 5140728.4)</t>
  </si>
  <si>
    <t>LINESTRING (692009.6505088232 5140728.4, 692013.2548185908 5140750.985685078, 692024.6534823516 5140794.53668139, 692028.4999501348 5140804.6)</t>
  </si>
  <si>
    <t>LINESTRING (692028.4999501348 5140804.6, 692036.4383343946 5140825.368792188, 692050.3088724681 5140871.533807189)</t>
  </si>
  <si>
    <t>LINESTRING (689957.228239817 5139741.533819975, 689955.0579092978 5139814)</t>
  </si>
  <si>
    <t>LINESTRING (689955.0579092978 5139814, 689954.7190500061 5139825.314331256, 689974.2018776764 5139853.86123041, 690003.2 5139873.211527795)</t>
  </si>
  <si>
    <t>LINESTRING (690003.2 5139873.211527795, 690014.058337332 5139880.457240263, 690042.6294510161 5139890.2)</t>
  </si>
  <si>
    <t>LINESTRING (690042.6294510161 5139890.2, 690046.7574179994 5139891.607638182, 690079.4 5139893.2268486)</t>
  </si>
  <si>
    <t>LINESTRING (690079.4 5139893.2268486, 690155.6 5139897.006691562)</t>
  </si>
  <si>
    <t>LINESTRING (690155.6 5139897.006691562, 690176.1711060123 5139898.027105608, 690231.7999999999 5139927.957720982)</t>
  </si>
  <si>
    <t>LINESTRING (690231.7999999999 5139927.957720982, 690246.1977482943 5139935.704297187, 690278.2001213979 5139966.4)</t>
  </si>
  <si>
    <t>LINESTRING (690278.2001213979 5139966.4, 690308 5139994.983137085)</t>
  </si>
  <si>
    <t>LINESTRING (690308 5139994.983137085, 690322.7594836357 5140009.139984826, 690334.5539538774 5140039.990703915, 690334.0719218685 5140042.6)</t>
  </si>
  <si>
    <t>LINESTRING (690334.0719218685 5140042.6, 690322.4155854593 5140105.697122977, 690327.2011910365 5140118.8)</t>
  </si>
  <si>
    <t>LINESTRING (690327.2011910365 5140118.8, 690331.8007244577 5140131.393415777, 690384.2 5140156.593911831)</t>
  </si>
  <si>
    <t>LINESTRING (690384.2 5140156.593911831, 690399.4300368986 5140163.918526166, 690427.8467624214 5140195)</t>
  </si>
  <si>
    <t>LINESTRING (690427.8467624214 5140195, 690460.4 5140230.605882922)</t>
  </si>
  <si>
    <t>LINESTRING (690460.4 5140230.605882922, 690480.6355643795 5140252.7390159, 690514.9531224008 5140271.2)</t>
  </si>
  <si>
    <t>LINESTRING (690514.9531224008 5140271.2, 690536.6 5140282.844845561)</t>
  </si>
  <si>
    <t>LINESTRING (690536.6 5140282.844845561, 690575.6668820437 5140303.860708281, 690612.7999999999 5140316.920606234)</t>
  </si>
  <si>
    <t>LINESTRING (690612.7999999999 5140316.920606234, 690630.9844571231 5140323.316168132, 690653.6650246842 5140347.4)</t>
  </si>
  <si>
    <t>LINESTRING (690653.6650246842 5140347.4, 690660.5420367362 5140354.702498122, 690689 5140384.915053637)</t>
  </si>
  <si>
    <t>LINESTRING (690689 5140384.915053637, 690725.4383205497 5140423.6)</t>
  </si>
  <si>
    <t>LINESTRING (690725.4383205497 5140423.6, 690756.5965424358 5140456.67930015, 690765.2 5140460.865258678)</t>
  </si>
  <si>
    <t>LINESTRING (690765.2 5140460.865258678, 690806.6891498184 5140481.051545322, 690841.4 5140493.250953759)</t>
  </si>
  <si>
    <t>LINESTRING (690841.4 5140493.250953759, 690860.0339332838 5140499.8)</t>
  </si>
  <si>
    <t>LINESTRING (690860.0339332838 5140499.8, 690862.0100361118 5140500.494517287, 690876.3327688525 5140531.418507362, 690911.1862350183 5140555.335400626, 690917.6 5140558.484826599)</t>
  </si>
  <si>
    <t>LINESTRING (690917.6 5140558.484826599, 690953.2694225417 5140576)</t>
  </si>
  <si>
    <t>LINESTRING (690953.2694225417 5140576, 690966.2925929285 5140582.39491955, 690993.7999999999 5140615.078033532)</t>
  </si>
  <si>
    <t>LINESTRING (690993.7999999999 5140615.078033532, 691007.9895904466 5140631.937492539, 691036.1521652933 5140652.2)</t>
  </si>
  <si>
    <t>LINESTRING (691036.1521652933 5140652.2, 691070 5140676.552958031)</t>
  </si>
  <si>
    <t>LINESTRING (691070 5140676.552958031, 691107.4876463781 5140703.524700443, 691116.99104584 5140728.4)</t>
  </si>
  <si>
    <t>LINESTRING (691116.99104584 5140728.4, 691119.2716645215 5140734.369555748, 691118.0612692302 5140774.99360954, 691104.8146453255 5140804.6)</t>
  </si>
  <si>
    <t>LINESTRING (691104.8146453255 5140804.6, 691098.9917750965 5140817.614196736, 691099.6222504994 5140880.8)</t>
  </si>
  <si>
    <t>LINESTRING (691099.6222504994 5140880.8, 691099.6258738333 5140881.163127979, 691114.2500123995 5140901.939188172, 691146.2 5140925.046689226)</t>
  </si>
  <si>
    <t>LINESTRING (691146.2 5140925.046689226, 691183.8964038901 5140952.310226962, 691185.3074015897 5140957)</t>
  </si>
  <si>
    <t>LINESTRING (691185.3074015897 5140957, 691188.5223204242 5140967.685516832, 691156.4486858285 5141020.084656472, 691154.1735545538 5141033.2)</t>
  </si>
  <si>
    <t>LINESTRING (691154.1735545538 5141033.2, 691153.3784771997 5141037.783345474, 691148.149982116 5141042.712791739, 691150.3134064955 5141055.482197373, 691146.2 5141061.641981813)</t>
  </si>
  <si>
    <t>LINESTRING (691146.2 5141061.641981813, 691137.0110639032 5141075.4023202695, 691139.1744933444 5141088.171722494, 691126.0159453168 5141103.032154815, 691126.4622202526 5141109.4)</t>
  </si>
  <si>
    <t>LINESTRING (691126.4622202526 5141109.4, 691127.8006866218 5141128.498421038, 691146.2 5141145.658742218)</t>
  </si>
  <si>
    <t>LINESTRING (691146.2 5141145.658742218, 691189.0250561804 5141185.6)</t>
  </si>
  <si>
    <t>LINESTRING (691189.0250561804 5141185.6, 691222.4 5141216.7275069645)</t>
  </si>
  <si>
    <t>LINESTRING (691222.4 5141216.7275069645, 691229.1476170993 5141223.02074597, 691253.3635954948 5141261.8)</t>
  </si>
  <si>
    <t>LINESTRING (691253.3635954948 5141261.8, 691253.400073846 5141261.858416109, 691257.6411634992 5141289.937896297, 691244.343554761 5141309.87276628, 691222.4 5141334.391223619)</t>
  </si>
  <si>
    <t>LINESTRING (691222.4 5141334.391223619, 691219.1702135148 5141338)</t>
  </si>
  <si>
    <t>LINESTRING (691219.1702135148 5141338, 691202.2682860051 5141356.885235009, 691199.4969765765 5141364.427766195, 691194.1987937633 5141371.905626661, 691194.559167998 5141414.2)</t>
  </si>
  <si>
    <t>LINESTRING (691194.559167998 5141414.2, 691194.7618591303 5141437.9883111315, 691201.6894754602 5141461.05838394, 691198.8478240159 5141490.4)</t>
  </si>
  <si>
    <t>LINESTRING (691198.8478240159 5141490.4, 691194.3277621906 5141537.072127546, 691184.9295665288 5141566.6)</t>
  </si>
  <si>
    <t>LINESTRING (691184.9295665288 5141566.6, 691177.5021284581 5141589.9360159645, 691146.2 5141620.89018296)</t>
  </si>
  <si>
    <t>LINESTRING (691146.2 5141620.89018296, 691125.1224331151 5141641.733446896, 691124.6853912176 5141642.8)</t>
  </si>
  <si>
    <t>LINESTRING (691124.6853912176 5141642.8, 691116.894357014 5141661.813169581, 691125.8401565857 5141702.749338102)</t>
  </si>
  <si>
    <t>LINESTRING (692050.3088724681 5140871.533807189, 692050.0306103557 5140880.8)</t>
  </si>
  <si>
    <t>LINESTRING (692050.0306103557 5140880.8, 692048.6315802406 5140927.388026967, 692035.4057400005 5140944.780362209, 691987.1673732033 5140943.330565627, 691984.4 5140942.614097817)</t>
  </si>
  <si>
    <t>LINESTRING (691984.4 5140942.614097817, 691931.6827259172 5140928.965692939, 691908.2 5140929.378778782)</t>
  </si>
  <si>
    <t>LINESTRING (691908.2 5140929.378778782, 691878.2952423869 5140929.904834914, 691842.3769794253 5140941.531762711, 691832 5140949.5148637835)</t>
  </si>
  <si>
    <t>LINESTRING (691832 5140949.5148637835, 691822.2703092677 5140957)</t>
  </si>
  <si>
    <t>LINESTRING (691822.2703092677 5140957, 691813.7594421587 5140963.5474845385, 691810.6821674783 5140981.245730821, 691809.1294513999 5141033.2)</t>
  </si>
  <si>
    <t>LINESTRING (691809.1294513999 5141033.2, 691807.6469171639 5141082.805967147, 691788.0266928665 5141109.4)</t>
  </si>
  <si>
    <t>LINESTRING (691788.0266928665 5141109.4, 691783.8042543716 5141115.12326118, 691763.5365033891 5141109.4)</t>
  </si>
  <si>
    <t>LINESTRING (691763.5365033891 5141109.4, 691755.8 5141107.215345692)</t>
  </si>
  <si>
    <t>LINESTRING (691755.8 5141107.215345692, 691743.4832856329 5141103.737319281, 691679.6 5141051.594686719)</t>
  </si>
  <si>
    <t>LINESTRING (691679.6 5141051.594686719, 691657.0634887423 5141033.2)</t>
  </si>
  <si>
    <t>LINESTRING (691657.0634887423 5141033.2, 691636.8373073745 5141016.691044132, 691616.5262393531 5141016.087718684, 691603.4 5141020.562600673)</t>
  </si>
  <si>
    <t>LINESTRING (691603.4 5141020.562600673, 691595.9805278581 5141023.091981813, 691585.257718085 5141033.2)</t>
  </si>
  <si>
    <t>LINESTRING (691585.257718085 5141033.2, 691580.2938934033 5141037.879224123, 691582.7588171362 5141109.4)</t>
  </si>
  <si>
    <t>LINESTRING (691582.7588171362 5141109.4, 691583.0109803725 5141116.716620014, 691590.3319677647 5141127.112990323, 691594.1172728935 5141170.4230815545, 691593.0772388943 5141185.6)</t>
  </si>
  <si>
    <t>LINESTRING (691593.0772388943 5141185.6, 691587.8554548391 5141261.8)</t>
  </si>
  <si>
    <t>LINESTRING (691587.8554548391 5141261.8, 691582.6336707838 5141338)</t>
  </si>
  <si>
    <t>LINESTRING (691582.6336707838 5141338, 691580.5627050711 5141368.22100984, 691559.1788534203 5141403.1598353665, 691561.4908916794 5141410.855053914, 691558.3195311003 5141414.2)</t>
  </si>
  <si>
    <t>LINESTRING (691558.3195311003 5141414.2, 691527.2 5141447.022869293)</t>
  </si>
  <si>
    <t>LINESTRING (691527.2 5141447.022869293, 691495.8933787677 5141480.04306916, 691481.6689744828 5141490.4)</t>
  </si>
  <si>
    <t>LINESTRING (691481.6689744828 5141490.4, 691451 5141512.7303866595)</t>
  </si>
  <si>
    <t>LINESTRING (691451 5141512.7303866595, 691391.9760543538 5141555.706311047, 691374.8 5141565.324908708)</t>
  </si>
  <si>
    <t>LINESTRING (691372.5230529747 5141566.6, 691298.6 5141607.996940752)</t>
  </si>
  <si>
    <t>LINESTRING (691298.6 5141607.996940752, 691275.6823173303 5141620.830852684, 691254.9096635446 5141635.451308059, 691240.8157584921 5141642.8)</t>
  </si>
  <si>
    <t>LINESTRING (691240.8157584921 5141642.8, 691222.4 5141652.402146142)</t>
  </si>
  <si>
    <t>LINESTRING (691222.4 5141652.402146142, 691146.2 5141692.13352817)</t>
  </si>
  <si>
    <t>LINESTRING (691146.2 5141692.13352817, 691125.8401565857 5141702.749338102)</t>
  </si>
  <si>
    <t>Vogue Creek</t>
  </si>
  <si>
    <t>LINESTRING (694165.4522180314 5143257.582148396, 694118 5143252.524427799)</t>
  </si>
  <si>
    <t>LINESTRING (694118 5143252.524427799, 694061.6196708746 5143246.5150996, 694056.0717544208 5143243)</t>
  </si>
  <si>
    <t>LINESTRING (694056.0717544208 5143243, 694041.8 5143233.957571428)</t>
  </si>
  <si>
    <t>LINESTRING (694041.8 5143233.957571428, 693965.6 5143185.678079164)</t>
  </si>
  <si>
    <t>LINESTRING (693965.6 5143185.678079164, 693935.804541 5143166.8)</t>
  </si>
  <si>
    <t>LINESTRING (693935.804541 5143166.8, 693892.3581146626 5143139.272816217, 693889.4 5143139.174511436)</t>
  </si>
  <si>
    <t>LINESTRING (693889.4 5143139.174511436, 693841.5847920068 5143137.58550491, 693815.8660812535 5143146.908388617, 693813.2000000001 5143146.372441609)</t>
  </si>
  <si>
    <t>LINESTRING (693813.2000000001 5143146.372441609, 693755.2734151675 5143134.727792833, 693737 5143125.400616162)</t>
  </si>
  <si>
    <t>LINESTRING (693737 5143125.400616162, 693668.8200855716 5143090.6)</t>
  </si>
  <si>
    <t>LINESTRING (693668.8200855716 5143090.6, 693660.8 5143086.506361544)</t>
  </si>
  <si>
    <t>LINESTRING (693660.8 5143086.506361544, 693632.8160554325 5143072.22270452, 693584.6 5143053.176699942)</t>
  </si>
  <si>
    <t>LINESTRING (693584.6 5143053.176699942, 693527.4559098954 5143030.603998961, 693508.4 5143017.898215192)</t>
  </si>
  <si>
    <t>LINESTRING (693508.4 5143017.898215192, 693503.1534386937 5143014.4)</t>
  </si>
  <si>
    <t>LINESTRING (693503.1534386937 5143014.4, 693432.2 5142967.090842125)</t>
  </si>
  <si>
    <t>LINESTRING (693432.2 5142967.090842125, 693403.1255970945 5142947.705093632, 693390.3283545132 5142938.2)</t>
  </si>
  <si>
    <t>LINESTRING (693390.3283545132 5142938.2, 693370.8859887518 5142923.759271396, 693356 5142925.739556092)</t>
  </si>
  <si>
    <t>LINESTRING (693356 5142925.739556092, 693340.257124292 5142927.833832553, 693325.7244201928 5142938.2)</t>
  </si>
  <si>
    <t>LINESTRING (693325.7244201928 5142938.2, 693296.0041988201 5142959.399412665, 693279.8 5142964.692472674)</t>
  </si>
  <si>
    <t>LINESTRING (693279.8 5142964.692472674, 693203.6 5142989.583007356)</t>
  </si>
  <si>
    <t>LINESTRING (693203.6 5142989.583007356, 693127.6251419386 5143014.4)</t>
  </si>
  <si>
    <t>LINESTRING (693127.4 5143014.473542037, 693098.1868092676 5143024.01595591, 693051.2 5143022.459297233)</t>
  </si>
  <si>
    <t>LINESTRING (693051.2 5143022.459297233, 692975 5143019.934814448)</t>
  </si>
  <si>
    <t>LINESTRING (692975 5143019.934814448, 692898.8 5143017.410331662)</t>
  </si>
  <si>
    <t>LINESTRING (692898.8 5143017.410331662, 692822.6 5143014.885848876)</t>
  </si>
  <si>
    <t>LINESTRING (692822.6 5143014.885848876, 692807.9349428384 5143014.4)</t>
  </si>
  <si>
    <t>LINESTRING (692807.9349428384 5143014.4, 692788.4707800425 5143013.755158217, 692774.693926266 5143014.4)</t>
  </si>
  <si>
    <t>LINESTRING (692774.693926266 5143014.4, 692746.4 5143015.724330372)</t>
  </si>
  <si>
    <t>LINESTRING (692746.4 5143015.724330372, 692670.2 5143019.290960657)</t>
  </si>
  <si>
    <t>LINESTRING (692670.2 5143019.290960657, 692661.2006759305 5143019.712184565, 692604.6806501781 5143038.162187631, 692594 5143044.654438195)</t>
  </si>
  <si>
    <t>LINESTRING (692594 5143044.654438195, 692537.2516165554 5143079.149035272, 692525.5233561057 5143090.6)</t>
  </si>
  <si>
    <t>LINESTRING (692525.5233561057 5143090.6, 692517.8 5143098.14074986)</t>
  </si>
  <si>
    <t>LINESTRING (692517.8 5143098.14074986, 692476.8326782524 5143138.139465638, 692457.5700400409 5143166.8)</t>
  </si>
  <si>
    <t>LINESTRING (692457.5700400409 5143166.8, 692441.6 5143190.561536521)</t>
  </si>
  <si>
    <t>LINESTRING (692441.6 5143190.561536521, 692436.7373603124 5143197.796571012, 692392.2347869684 5143236.982860194, 692379.1367399542 5143243)</t>
  </si>
  <si>
    <t>LINESTRING (692379.1367399542 5143243, 692365.4 5143249.310550321)</t>
  </si>
  <si>
    <t>LINESTRING (692365.4 5143249.310550321, 692335.4607335813 5143263.064413897, 692289.2 5143272.478062473)</t>
  </si>
  <si>
    <t>LINESTRING (692289.2 5143272.478062473, 692281.7307505241 5143273.997988429, 692235.025753843 5143302.94249674, 692213 5143305.4630261)</t>
  </si>
  <si>
    <t>LINESTRING (692213 5143305.4630261, 692166.1471169146 5143310.824661767, 692150.7669963286 5143319.2)</t>
  </si>
  <si>
    <t>LINESTRING (692150.7669963286 5143319.2, 692136.8 5143326.805812822)</t>
  </si>
  <si>
    <t>LINESTRING (692136.8 5143326.805812822, 692122.1493331168 5143334.783922603, 692074.5332264801 5143370.203549018, 692063.6973563572 5143392.757761154, 692060.974766903 5143395.4)</t>
  </si>
  <si>
    <t>LINESTRING (692060.6 5143395.76370657, 691984.4 5143469.714848836)</t>
  </si>
  <si>
    <t>LINESTRING (691982.4575213006 5143471.6, 691977.3336558586 5143476.572647011, 691908.2 5143510.042186523)</t>
  </si>
  <si>
    <t>LINESTRING (691908.2 5143510.042186523, 691858.7210426966 5143533.996335858, 691844.0619215467 5143547.8)</t>
  </si>
  <si>
    <t>LINESTRING (691844.0619215467 5143547.8, 691832 5143559.158028373)</t>
  </si>
  <si>
    <t>LINESTRING (691832 5143559.158028373, 691811.6525567935 5143578.318063227, 691813.9580746614 5143586.013280497, 691790.3487647774 5143610.722572117, 691788.6181417011 5143624)</t>
  </si>
  <si>
    <t>LINESTRING (691788.6181417011 5143624, 691783.7507940156 5143661.342537932, 691799.6410809839 5143700.2)</t>
  </si>
  <si>
    <t>LINESTRING (691799.6410809839 5143700.2, 691812.1593686541 5143730.811712002, 691832 5143745.899722665)</t>
  </si>
  <si>
    <t>LINESTRING (691832 5143745.899722665, 691846.950949687 5143757.26932499, 691863.2440147708 5143776.4)</t>
  </si>
  <si>
    <t>LINESTRING (691863.2440147708 5143776.4, 691893.5852543716 5143812.025487975, 691902.6819441596 5143847.881724201, 691902.5402716708 5143852.6)</t>
  </si>
  <si>
    <t>LINESTRING (691902.5402716708 5143852.6, 691901.3100082078 5143893.57282664, 691882.7782028058 5143918.427366072, 691857.7501056484 5143928.8)</t>
  </si>
  <si>
    <t>LINESTRING (691857.7501056484 5143928.8, 691832 5143939.471862819)</t>
  </si>
  <si>
    <t>LINESTRING (691832 5143939.471862819, 691831.3109473702 5143939.757433497, 691755.8 5143948.855484498)</t>
  </si>
  <si>
    <t>LINESTRING (691755.8 5143948.855484498, 691696.1480962574 5143956.042734578, 691683.2990549166 5143960.738482477, 691679.6 5143961.037646803)</t>
  </si>
  <si>
    <t>LINESTRING (691679.6 5143961.037646803, 691614.5176075627 5143966.3012426365, 691603.4 5143961.876253009)</t>
  </si>
  <si>
    <t>LINESTRING (691603.4 5143961.876253009, 691586.8990530241 5143955.308606256, 691549.6063454844 5143928.8)</t>
  </si>
  <si>
    <t>LINESTRING (691549.6063454844 5143928.8, 691527.2 5143912.872999005)</t>
  </si>
  <si>
    <t>LINESTRING (691527.2 5143912.872999005, 691527.1795460589 5143912.858459823, 691451 5143890.960783366)</t>
  </si>
  <si>
    <t>LINESTRING (691451 5143890.960783366, 691408.7655737647 5143878.820571867, 691374.8 5143872.290803972)</t>
  </si>
  <si>
    <t>LINESTRING (691374.8 5143872.290803972, 691330.4347131597 5143863.761726039, 691300.2744883463 5143852.690363965, 691299.0754904154 5143852.6)</t>
  </si>
  <si>
    <t>LINESTRING (691298.6 5143852.564164075, 691244.4959338843 5143848.486544063, 691222.4 5143849.400777864)</t>
  </si>
  <si>
    <t>LINESTRING (691222.4 5143849.400777864, 691146.2 5143852.553602995)</t>
  </si>
  <si>
    <t>LINESTRING (691145.0786400811 5143852.6, 691137.6420413925 5143852.907694163, 691136.5103759562 5143852.6)</t>
  </si>
  <si>
    <t>LINESTRING (691136.5103759562 5143852.6, 691074.6352973832 5143835.776476092, 691070 5143835.346258553)</t>
  </si>
  <si>
    <t>LINESTRING (691070 5143835.346258553, 691010.3863343261 5143829.8133137515)</t>
  </si>
  <si>
    <t>LINESTRING (691010.3863343241 5143829.8133137515, 690993.7999999999 5143828.273880281)</t>
  </si>
  <si>
    <t>LINESTRING (691125.8401565857 5141702.749338102, 691112.3937781506 5141719)</t>
  </si>
  <si>
    <t>LINESTRING (691112.3937781506 5141719, 691088.9162786882 5141747.373803982, 691080.4643922078 5141775.0688368995, 691081.2978895901 5141795.2)</t>
  </si>
  <si>
    <t>LINESTRING (691081.2978895901 5141795.2, 691081.9395736771 5141810.698365429, 691074.1752683453 5141815.5480973935, 691070 5141826.906318262)</t>
  </si>
  <si>
    <t>LINESTRING (691070 5141826.906318262, 691065.8627754406 5141838.161046449, 691049.7001923716 5141871.4)</t>
  </si>
  <si>
    <t>LINESTRING (691049.7001923716 5141871.4, 691041.4984525965 5141888.267183065, 691022.8904722859 5141915.657789429, 691003.3455277691 5141947.6)</t>
  </si>
  <si>
    <t>LINESTRING (691003.3455277691 5141947.6, 690993.7999999999 5141963.200210977)</t>
  </si>
  <si>
    <t>LINESTRING (690993.7999999999 5141963.200210977, 690990.8276598164 5141968.05789251, 690946.3482208992 5142023.8)</t>
  </si>
  <si>
    <t>LINESTRING (690946.3482208992 5142023.8, 690935.3837201216 5142037.540829376, 690917.6 5142056.8630817905)</t>
  </si>
  <si>
    <t>LINESTRING (690917.6 5142056.8630817905, 690901.233090433 5142074.645950377, 690864.3948759503 5142100)</t>
  </si>
  <si>
    <t>LINESTRING (690864.3948759503 5142100, 690862.3191193179 5142101.42864787, 690841.4 5142122.53432474)</t>
  </si>
  <si>
    <t>LINESTRING (690841.4 5142122.53432474, 690825.6280502365 5142138.44692939, 690817.480819224 5142156.001115899, 690817.4689926297 5142176.2)</t>
  </si>
  <si>
    <t>LINESTRING (690817.4689926297 5142176.2, 690817.4302433829 5142242.380636308, 690818.642471564 5142252.4)</t>
  </si>
  <si>
    <t>LINESTRING (690818.642471564 5142252.4, 690827.6141630852 5142326.553234254, 690828.2289068277 5142328.6)</t>
  </si>
  <si>
    <t>LINESTRING (690828.2289068277 5142328.6, 690836.8542847846 5142357.3178655505, 690841.4 5142360.94388816)</t>
  </si>
  <si>
    <t>LINESTRING (690841.4 5142360.94388816, 690876.5663739985 5142388.995374272, 690903.9353937232 5142404.8)</t>
  </si>
  <si>
    <t>LINESTRING (690903.9353937232 5142404.8, 690909.0473305141 5142407.751959863, 690917.6 5142422.406158219)</t>
  </si>
  <si>
    <t>LINESTRING (690917.6 5142422.406158219, 690921.1217061763 5142428.440272006, 690927.9092174068 5142456.607008031, 690950.8829067284 5142481)</t>
  </si>
  <si>
    <t>LINESTRING (690950.8829067284 5142481, 690957.4644502744 5142487.988147903, 690993.7999999999 5142508.706175181)</t>
  </si>
  <si>
    <t>LINESTRING (690993.7999999999 5142508.706175181, 691037.4132055126 5142533.573821008, 691046.8857188686 5142556.738681391, 691046.8410817673 5142557.2)</t>
  </si>
  <si>
    <t>LINESTRING (691046.8410817673 5142557.2, 691043.2085187703 5142594.742063951, 691024.6216650212 5142633.4)</t>
  </si>
  <si>
    <t>LINESTRING (691024.6216650212 5142633.4, 691010.6846609853 5142662.386929043, 690993.7999999999 5142670.202651008)</t>
  </si>
  <si>
    <t>LINESTRING (690993.7999999999 5142670.202651008, 690979.7557141979 5142676.703594861, 690917.6 5142679.271761111)</t>
  </si>
  <si>
    <t>LINESTRING (690917.6 5142679.271761111, 690908.5151825037 5142679.647130005, 690882.2159555787 5142709.361816816, 690882.0740367956 5142709.6)</t>
  </si>
  <si>
    <t>LINESTRING (690882.0740367956 5142709.6, 690868.8326832347 5142731.823046711, 690864.7086633004 5142785.064484766, 690865.2266173078 5142785.8)</t>
  </si>
  <si>
    <t>LINESTRING (690865.2266173078 5142785.8, 690901.2638396727 5142836.974285097, 690900.5179054856 5142862)</t>
  </si>
  <si>
    <t>LINESTRING (690900.5179054856 5142862, 690900.1284802491 5142875.06501983, 690883.5915087136 5142917.765631808, 690880.4424764122 5142938.0126237655, 690880.4368523725 5142938.2)</t>
  </si>
  <si>
    <t>LINESTRING (690880.4368523725 5142938.2, 690878.6899893901 5142996.400266123, 690883.3939929042 5143009.249488967, 690892.390501842 5143014.4)</t>
  </si>
  <si>
    <t>LINESTRING (690892.390501842 5143014.4, 690917.6 5143028.832464783)</t>
  </si>
  <si>
    <t>LINESTRING (690917.6 5143028.832464783, 690920.873776807 5143030.706705524, 690951.1086418611 5143039.227578676, 690970.4365127068 5143072.845551033, 690971.6726471883 5143090.6)</t>
  </si>
  <si>
    <t>LINESTRING (690971.6726471883 5143090.6, 690972.2100713927 5143098.318958376, 690955.7633874244 5143138.471570126, 690949.7315359937 5143166.8)</t>
  </si>
  <si>
    <t>LINESTRING (690949.7315359937 5143166.8, 690943.9353808883 5143194.021488349, 690950.4079583089 5143232.329205286, 690955.9238282343 5143243)</t>
  </si>
  <si>
    <t>LINESTRING (690955.9238282343 5143243, 690986.431179629 5143302.0183757795, 690985.9169925947 5143319.2)</t>
  </si>
  <si>
    <t>LINESTRING (690985.9169925947 5143319.2, 690983.6365881633 5143395.4)</t>
  </si>
  <si>
    <t>LINESTRING (690983.6365881633 5143395.4, 690982.7839600238 5143423.890676187, 690993.7999999999 5143469.055891669)</t>
  </si>
  <si>
    <t>LINESTRING (690994.4205217615 5143471.6, 691013.0061132887 5143547.8)</t>
  </si>
  <si>
    <t>LINESTRING (691013.0061132887 5143547.8, 691018.9946491084 5143572.352698728, 691002.9267034729 5143599.830490663, 690993.7999999999 5143608.961754116)</t>
  </si>
  <si>
    <t>LINESTRING (690993.7999999999 5143608.961754116, 690978.7692639318 5143624)</t>
  </si>
  <si>
    <t>LINESTRING (690978.7692639318 5143624, 690961.0012310686 5143641.776910316, 690964.6431085095 5143690.176125047, 690969.9766668483 5143700.2)</t>
  </si>
  <si>
    <t>LINESTRING (690969.9766668483 5143700.2, 690983.8785979523 5143726.327251292, 690992.7587338589 5143776.4)</t>
  </si>
  <si>
    <t>LINESTRING (690992.7587338589 5143776.4, 690993.7999999999 5143782.271425659)</t>
  </si>
  <si>
    <t>LINESTRING (690993.7999999999 5143782.271425659, 690994.7495421463 5143787.625643859, 690994.0623615129 5143810.778342948)</t>
  </si>
  <si>
    <t>LINESTRING (690994.0623615129 5143810.77834295, 690993.7999999999 5143819.617906911)</t>
  </si>
  <si>
    <t>LINESTRING (690993.7999999999 5143819.617906911, 690993.5437933048 5143828.250100875)</t>
  </si>
  <si>
    <t>Feldcher Creek</t>
  </si>
  <si>
    <t>LINESTRING (689885.4262683594 5141035.368171356, 689862.2772868017 5141044.832604164, 689850.8 5141047.290134717)</t>
  </si>
  <si>
    <t>LINESTRING (689850.8 5141047.290134717, 689774.6 5141063.606171018)</t>
  </si>
  <si>
    <t>LINESTRING (689774.6 5141063.606171018, 689716.4935957632 5141076.047984678, 689698.4 5141073.948424441)</t>
  </si>
  <si>
    <t>LINESTRING (689698.4 5141073.948424441, 689627.8640739364 5141065.763515946, 689622.2 5141062.936058398)</t>
  </si>
  <si>
    <t>LINESTRING (689622.2 5141062.936058398, 689562.6315607021 5141033.2)</t>
  </si>
  <si>
    <t>LINESTRING (689562.6315607021 5141033.2, 689546 5141024.897666313)</t>
  </si>
  <si>
    <t>LINESTRING (689546 5141024.897666313, 689469.8 5140986.859274228)</t>
  </si>
  <si>
    <t>LINESTRING (689469.8 5140986.859274228, 689409.9847299156 5140957)</t>
  </si>
  <si>
    <t>LINESTRING (689409.9847299156 5140957, 689393.6 5140948.8208821425)</t>
  </si>
  <si>
    <t>LINESTRING (689393.6 5140948.8208821425, 689317.4 5140910.782490057)</t>
  </si>
  <si>
    <t>LINESTRING (689317.4 5140910.782490057, 689257.3378991291 5140880.8)</t>
  </si>
  <si>
    <t>LINESTRING (689257.3378991291 5140880.8, 689241.2 5140872.744097972)</t>
  </si>
  <si>
    <t>LINESTRING (689241.2 5140872.744097972, 689165 5140834.705705887)</t>
  </si>
  <si>
    <t>LINESTRING (689165 5140834.705705887, 689129.6325877073 5140817.050594393, 689094.2418422779 5140810.922348691, 689088.8 5140810.993884754)</t>
  </si>
  <si>
    <t>LINESTRING (689088.8 5140810.993884754, 689035.7672258512 5140811.691030261, 689012.6 5140814.845913794)</t>
  </si>
  <si>
    <t>LINESTRING (689012.6 5140814.845913794, 688959.2172831367 5140822.115504699, 688936.4 5140831.5758265145)</t>
  </si>
  <si>
    <t>LINESTRING (688936.4 5140831.5758265145, 688907.7628621806 5140843.449130538, 688883.9202739161 5140875.76947668, 688881.6701727834 5140880.8)</t>
  </si>
  <si>
    <t>LINESTRING (688881.6701727834 5140880.8, 688864.8570419817 5140918.388908937, 688860.2 5140923.356354908)</t>
  </si>
  <si>
    <t>LINESTRING (688860.2 5140923.356354908, 688828.6586669876 5140957)</t>
  </si>
  <si>
    <t>LINESTRING (688828.6586669876 5140957, 688825.47862274 5140960.392002488, 688815.0941823459 5140967.713745558, 688784 5140964.255626575)</t>
  </si>
  <si>
    <t>LINESTRING (688784 5140964.255626575, 688721.388445664 5140957.292323852, 688720.860543994 5140957)</t>
  </si>
  <si>
    <t>LINESTRING (688720.860543994 5140957, 688707.8 5140949.767765767)</t>
  </si>
  <si>
    <t>LINESTRING (688707.8 5140949.767765767, 688638.9027313862 5140911.616124852, 688631.6 5140912.309640547)</t>
  </si>
  <si>
    <t>LINESTRING (688631.6 5140912.309640547, 688598.1234920935 5140915.488791259, 688569.8975855659 5140924.800487029, 688555.4 5140939.501301394)</t>
  </si>
  <si>
    <t>LINESTRING (688555.4 5140939.501301394, 688538.1432090468 5140957)</t>
  </si>
  <si>
    <t>LINESTRING (688538.1432090468 5140957, 688535.8206379344 5140959.355129178, 688497.1322436065 5140978.530111362, 688479.2 5140986.837893984)</t>
  </si>
  <si>
    <t>LINESTRING (688479.2 5140986.837893984, 688476.5223066335 5140988.078435598, 688403 5140976.335483133)</t>
  </si>
  <si>
    <t>LINESTRING (688403 5140976.335483133, 688398.1223977396 5140975.556434513, 688362.2709050658 5140984.647501535, 688326.8 5140978.2412601)</t>
  </si>
  <si>
    <t>LINESTRING (688326.8 5140978.2412601, 688311.7229565304 5140975.518262748, 688283.7976649205 5140957)</t>
  </si>
  <si>
    <t>LINESTRING (688283.7976649205 5140957, 688250.6 5140934.985437352)</t>
  </si>
  <si>
    <t>LINESTRING (688250.6 5140934.985437352, 688239.4613660118 5140927.599009532, 688174.4 5140911.857109106)</t>
  </si>
  <si>
    <t>LINESTRING (688174.4 5140911.857109106, 688143.5954935998 5140904.40381536, 688098.2 5140896.2812549295)</t>
  </si>
  <si>
    <t>LINESTRING (688098.2 5140896.2812549295, 688075.351845681 5140892.19306248, 688048.3047379921 5140880.8)</t>
  </si>
  <si>
    <t>LINESTRING (688048.3047379921 5140880.8, 688022 5140869.719646163)</t>
  </si>
  <si>
    <t>LINESTRING (688022 5140869.719646163, 687945.8 5140837.62189394)</t>
  </si>
  <si>
    <t>LINESTRING (687945.8 5140837.62189394, 687869.6 5140805.524141716)</t>
  </si>
  <si>
    <t>LINESTRING (687867.4060894022 5140804.6, 687854.5154674959 5140799.170078898, 687793.4 5140765.074191528)</t>
  </si>
  <si>
    <t>LINESTRING (687793.4 5140765.074191528, 687727.6630289683 5140728.4)</t>
  </si>
  <si>
    <t>LINESTRING (687727.6630289683 5140728.4, 687724.5574441197 5140726.667416163, 687717.2 5140723.739161883)</t>
  </si>
  <si>
    <t>LINESTRING (687717.2 5140723.739161883, 687696.9285772677 5140715.671158997, 687643.5329068854 5140716.610063169, 687641 5140717.319286931)</t>
  </si>
  <si>
    <t>LINESTRING (687641 5140717.319286931, 687602.534239203 5140728.089849308, 687602.1927267126 5140728.4)</t>
  </si>
  <si>
    <t>LINESTRING (687602.1927267126 5140728.4, 687564.8 5140762.3588753)</t>
  </si>
  <si>
    <t>LINESTRING (687564.8 5140762.3588753, 687529.3949703458 5140794.512587871, 687503.7579286359 5140804.6)</t>
  </si>
  <si>
    <t>LINESTRING (687503.7579286359 5140804.6, 687488.6 5140810.56419333)</t>
  </si>
  <si>
    <t>LINESTRING (687488.6 5140810.56419333, 687475.3839983515 5140815.764296244, 687412.4 5140805.703454139)</t>
  </si>
  <si>
    <t>LINESTRING (687412.4 5140805.703454139, 687405.492034153 5140804.6)</t>
  </si>
  <si>
    <t>LINESTRING (687405.492034153 5140804.6, 687396.9809656246 5140803.240471884, 687336.2 5140785.52541192)</t>
  </si>
  <si>
    <t>LINESTRING (687336.2 5140785.52541192, 687260 5140763.3163608555)</t>
  </si>
  <si>
    <t>LINESTRING (687260 5140763.3163608555, 687192.9314993346 5140743.768752509, 687183.8 5140743.951004857)</t>
  </si>
  <si>
    <t>LINESTRING (687183.8 5140743.951004857, 687142.0940111642 5140744.7833998585, 687107.6 5140753.086407477)</t>
  </si>
  <si>
    <t>LINESTRING (687107.6 5140753.086407477, 687085.7818488234 5140758.338225672, 687053.307320077 5140739.581193126, 687042.7741926324 5140728.4)</t>
  </si>
  <si>
    <t>LINESTRING (687042.7741926324 5140728.4, 687040.9925618479 5140726.508751842, 687031.4 5140727.588036262)</t>
  </si>
  <si>
    <t>LINESTRING (687031.4 5140727.588036262, 687024.183355127 5140728.4)</t>
  </si>
  <si>
    <t>LINESTRING (687024.183355127 5140728.4, 687023.140359022 5140728.517350242, 686987.0664559242 5140745.21677353, 686955.2 5140740.495293745)</t>
  </si>
  <si>
    <t>LINESTRING (686955.2 5140740.495293745, 686944.0587511316 5140738.844555381, 686927.2444933372 5140728.4)</t>
  </si>
  <si>
    <t>LINESTRING (686927.2444933372 5140728.4, 686879 5140698.43184508)</t>
  </si>
  <si>
    <t>LINESTRING (686879 5140698.43184508, 686866.7151994645 5140690.800864212, 686833.3395137468 5140702.505290634, 686802.9820781281 5140728.4)</t>
  </si>
  <si>
    <t>LINESTRING (686802.8 5140728.555311545, 686749.885273301 5140773.691254063, 686733.816118046 5140801.16454017, 686732.5531524059 5140804.6)</t>
  </si>
  <si>
    <t>LINESTRING (686732.5531524059 5140804.6, 686731.0453737731 5140808.701388637, 686728.3577991833 5140813.6976624355, 686726.6 5140821.561532644)</t>
  </si>
  <si>
    <t>LINESTRING (686726.6 5140821.561532644, 686713.6868193536 5140879.331258298, 686713.0850933109 5140880.8)</t>
  </si>
  <si>
    <t>LINESTRING (686713.0850933109 5140880.8, 686689.0042466779 5140939.578482501, 686688.4833101201 5140957)</t>
  </si>
  <si>
    <t>LINESTRING (686688.4833101201 5140957, 686686.2047849741 5141033.2)</t>
  </si>
  <si>
    <t>LINESTRING (686686.2047849741 5141033.2, 686685.5880439866 5141053.825474921, 686668.9892656624 5141099.077130447, 686663.4331396873 5141109.4)</t>
  </si>
  <si>
    <t>LINESTRING (686663.4331396873 5141109.4, 686650.4 5141133.614605908)</t>
  </si>
  <si>
    <t>LINESTRING (686650.4 5141133.614605908, 686650.1455553793 5141134.087345122, 686610.763761407 5141176.111109128, 686607.1209336937 5141185.6)</t>
  </si>
  <si>
    <t>LINESTRING (686607.1209336937 5141185.6, 686591.4789474797 5141226.344474315, 686574.2 5141241.257029754)</t>
  </si>
  <si>
    <t>LINESTRING (686574.2 5141241.257029754, 686560.1706118961 5141253.3650605315, 686548.4970490627 5141261.8)</t>
  </si>
  <si>
    <t>LINESTRING (686548.4970490627 5141261.8, 686526.4092198715 5141277.759951976, 686520.9460963362 5141290.307908829, 686522.656779334 5141318.305184737, 686528.5701522509 5141338)</t>
  </si>
  <si>
    <t>LINESTRING (686528.5701522509 5141338, 686529.5861424156 5141341.383811385, 686523.8891556322 5141361.553975814, 686498 5141377.393910855)</t>
  </si>
  <si>
    <t>LINESTRING (686498 5141377.393910855, 686456.5914223031 5141402.729197575)</t>
  </si>
  <si>
    <t>LINESTRING (690993.5437933048 5143828.250100875, 690980.38578563 5143843.110603853, 690964.7078318279 5143852.6)</t>
  </si>
  <si>
    <t>LINESTRING (690964.7078318279 5143852.6, 690936.3900483118 5143869.739906723, 690917.6 5143869.179596578)</t>
  </si>
  <si>
    <t>LINESTRING (690917.6 5143869.179596578, 690913.5375995187 5143869.058457762, 690895.819527734 5143852.6)</t>
  </si>
  <si>
    <t>LINESTRING (690895.819527734 5143852.6, 690893.7588248185 5143850.685796676, 690850.7495640285 5143844.306706729, 690841.4 5143848.20277487)</t>
  </si>
  <si>
    <t>LINESTRING (690841.4 5143848.20277487, 690830.847787767 5143852.6)</t>
  </si>
  <si>
    <t>LINESTRING (690830.847787767 5143852.6, 690765.2 5143879.956169085)</t>
  </si>
  <si>
    <t>LINESTRING (690765.2 5143879.956169085, 690742.6721640792 5143889.343770853, 690721.7483088953 5143909.054761579, 690717.0146680612 5143928.8)</t>
  </si>
  <si>
    <t>LINESTRING (690717.0146680612 5143928.8, 690707.233512224 5143969.599727061, 690689 5143975.704205849)</t>
  </si>
  <si>
    <t>LINESTRING (690689 5143975.704205849, 690658.4564496609 5143985.93001714, 690643.2272274969 5143985.466680895, 690612.7999999999 5143948.170531158)</t>
  </si>
  <si>
    <t>LINESTRING (690612.7999999999 5143948.170531158, 690611.3609209228 5143946.406581132, 690565.8858296555 5143937.416243822, 690550.2735028383 5143949.649922702, 690546.7077634467 5144005)</t>
  </si>
  <si>
    <t>LINESTRING (690546.7077634467 5144005, 690545.5355504678 5144023.195967755, 690536.6 5144036.354609271)</t>
  </si>
  <si>
    <t>LINESTRING (690536.6 5144036.354609271, 690526.9247991234 5144050.602472385, 690501.2296791021 5144059.984059246, 690460.4 5144058.7688245475)</t>
  </si>
  <si>
    <t>LINESTRING (690460.4 5144058.7688245475, 690450.4550091836 5144058.472826681, 690395.1254191776 5144039.031341773, 690384.2 5144038.701938129)</t>
  </si>
  <si>
    <t>LINESTRING (690384.2 5144038.701938129, 690351.9683922532 5144037.730148501, 690336.0533757013 5144060.13521806, 690335.750913975 5144070.276446083, 690346.0332978155 5144081.2)</t>
  </si>
  <si>
    <t>LINESTRING (690346.0332978155 5144081.2, 690367.7611776965 5144104.2827472575, 690369.6117631199 5144127.192849864, 690329.0290766597 5144157.4)</t>
  </si>
  <si>
    <t>LINESTRING (690329.0290766597 5144157.4, 690308 5144173.052696539)</t>
  </si>
  <si>
    <t>LINESTRING (690308 5144173.052696539, 690307.2399019694 5144173.618464785, 690279.243210323 5144175.32133307, 690259.3101060721 5144162.017576403, 690256.0591605672 5144157.4)</t>
  </si>
  <si>
    <t>LINESTRING (690256.0591605672 5144157.4, 690231.7999999999 5144122.942785257)</t>
  </si>
  <si>
    <t>LINESTRING (690231.7999999999 5144122.942785257, 690230.0633933387 5144120.476144727, 690218.2679549999 5144081.2)</t>
  </si>
  <si>
    <t>LINESTRING (690218.2679549999 5144081.2, 690213.8917700562 5144066.628292848, 690222.4172602032 5144036.383964367, 690223.186549496 5144011.005369815, 690211.3558135558 5144005)</t>
  </si>
  <si>
    <t>LINESTRING (690211.3558135558 5144005, 690180.6241988826 5143989.4004031485, 690173.5432536029 5143971.3908192115, 690171.9949342676 5143938.309947791, 690170.387165092 5143928.8)</t>
  </si>
  <si>
    <t>LINESTRING (690170.387165092 5143928.8, 690169.836192741 5143925.541000902, 690155.6 5143915.711744287)</t>
  </si>
  <si>
    <t>LINESTRING (690155.6 5143915.711744287, 690127.5165583842 5143896.321773998, 690120.2757890674 5143883.408560462, 690155.6 5143867.051311589)</t>
  </si>
  <si>
    <t>LINESTRING (690155.6 5143867.051311589, 690182.1278067832 5143854.767330541, 690182.0264019995 5143852.6)</t>
  </si>
  <si>
    <t>LINESTRING (690182.0264019995 5143852.6, 690180.5796768856 5143821.679057121, 690155.6 5143813.726049432)</t>
  </si>
  <si>
    <t>LINESTRING (690155.6 5143813.726049432, 690110.0919059545 5143799.237222233, 690092.6927979593 5143786.013447553, 690085.6713462172 5143776.4)</t>
  </si>
  <si>
    <t>LINESTRING (690085.6713462172 5143776.4, 690079.4 5143767.813562301)</t>
  </si>
  <si>
    <t>LINESTRING (690079.4 5143767.813562301, 690075.611673068 5143762.626759969, 690059.5167348546 5143706.246085255, 690059.0270615154 5143700.2)</t>
  </si>
  <si>
    <t>LINESTRING (690059.0270615154 5143700.2, 690055.8033481308 5143660.396227971, 690028.7171353186 5143631.617546429, 690024.727273911 5143624)</t>
  </si>
  <si>
    <t>LINESTRING (690024.727273911 5143624, 690007.0883313913 5143590.323275453, 690003.2 5143586.944794574)</t>
  </si>
  <si>
    <t>LINESTRING (690003.2 5143586.944794574, 689979.8319105387 5143566.640804127, 689927 5143548.252294218)</t>
  </si>
  <si>
    <t>LINESTRING (689925.7005163656 5143547.8, 689850.8 5143521.730360017)</t>
  </si>
  <si>
    <t>LINESTRING (689850.8 5143521.730360017, 689844.0304747536 5143519.374180186, 689817.2390371362 5143480.455111722, 689814.4109484536 5143471.6)</t>
  </si>
  <si>
    <t>LINESTRING (689814.4109484536 5143471.6, 689803.3061243283 5143436.829358296, 689774.6 5143435.971040995)</t>
  </si>
  <si>
    <t>LINESTRING (689774.6 5143435.971040995, 689737.2960975727 5143434.855648876, 689714.9029002148 5143418.9338252, 689710.4051066096 5143395.4)</t>
  </si>
  <si>
    <t>LINESTRING (689710.4051066096 5143395.4, 689706.1098086864 5143372.925693845, 689698.4 5143364.740890448)</t>
  </si>
  <si>
    <t>LINESTRING (689698.4 5143364.740890448, 689691.3290982788 5143357.234356526, 689627.1870040074 5143378.186941665, 689622.2 5143378.237250081)</t>
  </si>
  <si>
    <t>LINESTRING (689622.2 5143378.237250081, 689563.6433866756 5143378.827963567, 689546 5143389.83972294)</t>
  </si>
  <si>
    <t>LINESTRING (689546 5143389.83972294, 689537.0911494796 5143395.4)</t>
  </si>
  <si>
    <t>LINESTRING (689537.0911494796 5143395.4, 689532.5634238027 5143398.225887489, 689488.2524656985 5143395.4)</t>
  </si>
  <si>
    <t>LINESTRING (689488.2524656985 5143395.4, 689469.8 5143394.223212267)</t>
  </si>
  <si>
    <t>LINESTRING (689469.8 5143394.223212267, 689393.6 5143389.3636327)</t>
  </si>
  <si>
    <t>LINESTRING (689393.6 5143389.3636327, 689317.4 5143384.504053133)</t>
  </si>
  <si>
    <t>LINESTRING (689317.4 5143384.504053133, 689306.8297573193 5143383.82994637, 689241.2 5143361.689085784)</t>
  </si>
  <si>
    <t>LINESTRING (689241.2 5143361.689085784, 689191.1061536461 5143344.789421461, 689165 5143341.38396021)</t>
  </si>
  <si>
    <t>LINESTRING (689165 5143341.38396021, 689115.1688584081 5143334.883652884, 689088.8 5143342.8089579325)</t>
  </si>
  <si>
    <t>LINESTRING (689088.8 5143342.8089579325, 689053.6283876316 5143353.379978974, 689017.1775920023 5143382.786061138, 689015.8243458463 5143395.4)</t>
  </si>
  <si>
    <t>LINESTRING (689015.8243458463 5143395.4, 689013.6456553802 5143415.708107449, 689037.7379596664 5143459.633132791, 689038.8682813717 5143471.6)</t>
  </si>
  <si>
    <t>LINESTRING (689038.8682813717 5143471.6, 689039.6625483833 5143480.009011181, 689034.2847585471 5143490.02183951, 689013.5929309485 5143502.10121555, 689012.6 5143502.310659928)</t>
  </si>
  <si>
    <t>LINESTRING (689012.6 5143502.310659928, 688936.4 5143518.383944422)</t>
  </si>
  <si>
    <t>LINESTRING (688936.4 5143518.383944422, 688929.201609663 5143519.90234043, 688913.512570008 5143534.688297687, 688909.8121932487 5143547.8)</t>
  </si>
  <si>
    <t>LINESTRING (688909.8121932487 5143547.8, 688907.8247646942 5143554.842140103, 688861.0598455196 5143589.00720636, 688860.2 5143589.166396346)</t>
  </si>
  <si>
    <t>LINESTRING (688860.2 5143589.166396346, 688784 5143603.27390364)</t>
  </si>
  <si>
    <t>LINESTRING (688784 5143603.27390364, 688766.5218801901 5143606.50976588, 688744.2844693114 5143585.524884216, 688745.4110476562 5143547.8)</t>
  </si>
  <si>
    <t>LINESTRING (688745.4110476562 5143547.8, 688745.8009047627 5143534.7451474285, 688764.8677326245 5143492.103435232, 688747.5541816426 5143476.343187618, 688721.3025138652 5143471.6)</t>
  </si>
  <si>
    <t>LINESTRING (688721.3025138652 5143471.6, 688707.8 5143469.160347132)</t>
  </si>
  <si>
    <t>LINESTRING (688707.8 5143469.160347132, 688697.0020482678 5143467.209358288, 688690.6211591994 5143471.6)</t>
  </si>
  <si>
    <t>LINESTRING (688690.6211591994 5143471.6, 688658.0817583895 5143493.9901166335, 688648.0020772474 5143491.14121033, 688640.4581380165 5143488.37108847, 688636.7999138641 5143471.6)</t>
  </si>
  <si>
    <t>LINESTRING (688636.7999138641 5143471.6, 688635.9964663631 5143467.916603751, 688631.6 5143465.757652002)</t>
  </si>
  <si>
    <t>LINESTRING (688631.6 5143465.757652002, 688608.4500978588 5143454.389540076, 688555.4 5143443.512327425)</t>
  </si>
  <si>
    <t>LINESTRING (688555.4 5143443.512327425, 688550.3640795106 5143442.47977932, 688542.3626765565 5143454.939901978, 688544.5194753022 5143467.722821987, 688546.5254800334 5143471.6)</t>
  </si>
  <si>
    <t>LINESTRING (688546.5254800334 5143471.6, 688555.4 5143488.752548621)</t>
  </si>
  <si>
    <t>LINESTRING (688555.4 5143488.752548621, 688556.5356708039 5143490.947557338, 688560.7709733134 5143519.031934003, 688555.4 5143524.089439712)</t>
  </si>
  <si>
    <t>LINESTRING (688555.4 5143524.089439712, 688550.3125435424 5143528.879975539, 688517.3007656168 5143527.892169102, 688494.6840575831 5143519.590202788, 688479.2 5143498.995478815)</t>
  </si>
  <si>
    <t>LINESTRING (688479.2 5143498.995478815, 688458.6028231664 5143471.6)</t>
  </si>
  <si>
    <t>LINESTRING (688458.6028231664 5143471.6, 688445.814043272 5143454.5901567815, 688413.4060623246 5143433.298408834, 688403 5143430.185889594)</t>
  </si>
  <si>
    <t>LINESTRING (688403 5143430.185889594, 688326.8 5143407.393986312)</t>
  </si>
  <si>
    <t>LINESTRING (688326.8 5143407.393986312, 688300.068330255 5143399.398374351, 688296.3028889156 5143395.4)</t>
  </si>
  <si>
    <t>LINESTRING (688296.3028889156 5143395.4, 688287.7617870696 5143386.330539221, 688278.2069808727 5143365.711073441, 688309.5187992533 5143338.692026004, 688302.4259246041 5143320.699462211, 688294.3079829575 5143319.2)</t>
  </si>
  <si>
    <t>LINESTRING (688294.3079829575 5143319.2, 688269.5756695482 5143314.631702893, 688258.4065560086 5143319.2)</t>
  </si>
  <si>
    <t>LINESTRING (688258.4065560086 5143319.2, 688250.6 5143322.392972039)</t>
  </si>
  <si>
    <t>LINESTRING (688250.6 5143322.392972039, 688223.2694409319 5143333.571487995, 688174.4 5143332.098750177)</t>
  </si>
  <si>
    <t>LINESTRING (688174.4 5143332.098750177, 688162.3417812866 5143331.7353616385, 688150.9555804174 5143319.2)</t>
  </si>
  <si>
    <t>LINESTRING (688150.9555804174 5143319.2, 688098.2 5143261.120023495)</t>
  </si>
  <si>
    <t>LINESTRING (688098.2 5143261.120023495, 688095.9197210664 5143258.609605718, 688078.5567242925 5143243)</t>
  </si>
  <si>
    <t>LINESTRING (688078.5567242925 5143243, 688022 5143192.154620114)</t>
  </si>
  <si>
    <t>LINESTRING (688022 5143192.154620114, 687999.4172927255 5143171.852413001, 687995.1756635382 5143166.8)</t>
  </si>
  <si>
    <t>LINESTRING (687995.1756635382 5143166.8, 687945.8 5143107.9862203505)</t>
  </si>
  <si>
    <t>LINESTRING (687945.8 5143107.9862203505, 687931.2038259171 5143090.6)</t>
  </si>
  <si>
    <t>LINESTRING (687931.2038259171 5143090.6, 687918.4470531718 5143075.404780989, 687869.6 5143048.42439298)</t>
  </si>
  <si>
    <t>LINESTRING (687869.6 5143048.42439298, 687808.0000210669 5143014.4)</t>
  </si>
  <si>
    <t>LINESTRING (687808.0000210669 5143014.4, 687793.4 5143006.335762595)</t>
  </si>
  <si>
    <t>LINESTRING (687793.4 5143006.335762595, 687738.4664946168 5142975.993557821, 687717.2 5142953.414800882)</t>
  </si>
  <si>
    <t>LINESTRING (687717.2 5142953.414800882, 687703.9834730899 5142939.382739931, 687704.0866766605 5142938.2)</t>
  </si>
  <si>
    <t>LINESTRING (687704.0866766605 5142938.2, 687710.7357394637 5142862)</t>
  </si>
  <si>
    <t>LINESTRING (687710.7357394637 5142862, 687711.7243384239 5142850.670397167, 687695.4753095421 5142785.8)</t>
  </si>
  <si>
    <t>LINESTRING (687695.4753095421 5142785.8, 687682.2244694787 5142732.899161189, 687679.6038767082 5142709.6)</t>
  </si>
  <si>
    <t>LINESTRING (687679.6038767082 5142709.6, 687676.2016022223 5142679.351064512, 687715.3419852725 5142644.948765377, 687715.6885011254 5142633.4)</t>
  </si>
  <si>
    <t>LINESTRING (687715.6885011254 5142633.4, 687717.2 5142583.024394609)</t>
  </si>
  <si>
    <t>LINESTRING (687717.2 5142583.024394609, 687717.9320072163 5142558.62787848, 687717.804020695 5142557.2)</t>
  </si>
  <si>
    <t>LINESTRING (687717.804020695 5142557.2, 687717.2 5142550.461257958)</t>
  </si>
  <si>
    <t>LINESTRING (687717.2 5142550.461257958, 687712.2226538379 5142494.931617807, 687709.4442854882 5142481)</t>
  </si>
  <si>
    <t>LINESTRING (687709.4442854882 5142481, 687705.5928826423 5142461.687847788, 687700.896924706 5142448.849163416, 687699.2796926195 5142404.8)</t>
  </si>
  <si>
    <t>LINESTRING (687699.2796926195 5142404.8, 687698.0950845435 5142372.53438076, 687717.2 5142367.692095549)</t>
  </si>
  <si>
    <t>LINESTRING (687717.2 5142367.692095549, 687733.9474006942 5142363.447340271, 687744.6312901727 5142345.982777279, 687745.155210948 5142328.6)</t>
  </si>
  <si>
    <t>LINESTRING (687745.155210948 5142328.6, 687745.2434855057 5142325.671204181, 687717.2 5142313.906669717)</t>
  </si>
  <si>
    <t>LINESTRING (687717.2 5142313.906669717, 687679.9918276386 5142298.297453595, 687675.7511225387 5142270.213889503, 687667.5022123484 5142252.4)</t>
  </si>
  <si>
    <t>LINESTRING (687667.5022123484 5142252.4, 687663.8177649657 5142244.443271531, 687641 5142220.221056113)</t>
  </si>
  <si>
    <t>LINESTRING (687641 5142220.221056113, 687629.3446788678 5142207.848341272, 687568.9443806893 5142188.240373408, 687564.8 5142188.116471524)</t>
  </si>
  <si>
    <t>LINESTRING (687564.8 5142188.116471524, 687508.0154170471 5142186.418819365, 687493.6426191125 5142176.2)</t>
  </si>
  <si>
    <t>LINESTRING (687493.6426191125 5142176.2, 687493.0800979703 5142175.80005686, 687488.926581633 5142145.191046992, 687488.6 5142144.448922411)</t>
  </si>
  <si>
    <t>LINESTRING (687488.6 5142144.448922411, 687469.0396700732 5142100)</t>
  </si>
  <si>
    <t>LINESTRING (687469.0396700732 5142100, 687465.1306549291 5142091.117148254, 687433.1141406401 5142057.1201722855, 687412.4 5142050.342636987)</t>
  </si>
  <si>
    <t>LINESTRING (687412.4 5142050.342636987, 687390.3306676648 5142043.121691569, 687336.2 5142074.433942161)</t>
  </si>
  <si>
    <t>LINESTRING (687336.2 5142074.433942161, 687336.0332255334 5142074.530413978, 687295.2483453869 5142078.388888215, 687260 5142065.733960364)</t>
  </si>
  <si>
    <t>LINESTRING (687260 5142065.733960364, 687187.1500569581 5142039.579235567, 687183.8 5142041.004886131)</t>
  </si>
  <si>
    <t>LINESTRING (687183.8 5142041.004886131, 687153.6820682348 5142053.821876097, 687128.5168910725 5142045.439499861, 687108.7421420638 5142027.058064745, 687107.9340125461 5142023.8)</t>
  </si>
  <si>
    <t>LINESTRING (687107.6 5142022.453390976, 687092.8692420206 5141963.06468881, 687107.6 5141949.176625501)</t>
  </si>
  <si>
    <t>LINESTRING (687108.805117604 5141947.6, 687114.0989589277 5141933.200714156, 687107.6 5141924.5566169815)</t>
  </si>
  <si>
    <t>LINESTRING (687107.6 5141924.5566169815, 687104.3235936392 5141920.198753625, 687054.3042780405 5141893.286412741, 687031.4 5141875.015110512)</t>
  </si>
  <si>
    <t>LINESTRING (687031.4 5141875.015110512, 687026.8682214062 5141871.4)</t>
  </si>
  <si>
    <t>LINESTRING (687026.8682214062 5141871.4, 687024.5185794004 5141869.525633162, 687022.5918497706 5141849.135992483, 687005.3525329992 5141830.833001715, 686970.1077546207 5141819.620215352, 686955.2 5141807.161479846)</t>
  </si>
  <si>
    <t>LINESTRING (686955.2 5141807.161479846, 686940.8872468028 5141795.2)</t>
  </si>
  <si>
    <t>LINESTRING (686940.8872468028 5141795.2, 686935.409909542 5141790.622469853, 686879 5141783.406778485)</t>
  </si>
  <si>
    <t>LINESTRING (686879 5141783.406778485, 686831.6230141661 5141777.346536401, 686811.6121829734 5141766.588335211, 686802.8 5141751.24960443)</t>
  </si>
  <si>
    <t>LINESTRING (686802.8 5141751.24960443, 686792.2987339685 5141732.970808699, 686789.4487366431 5141719)</t>
  </si>
  <si>
    <t>LINESTRING (686789.4487366431 5141719, 686774.5667728238 5141646.047977301, 686774.3401225694 5141642.8)</t>
  </si>
  <si>
    <t>LINESTRING (686774.3401225694 5141642.8, 686771.0129512094 5141595.120472438, 686754.6307913626 5141566.6)</t>
  </si>
  <si>
    <t>LINESTRING (686754.6307913626 5141566.6, 686751.6988810543 5141561.495699473, 686729.5250998803 5141537.97049276, 686726.6 5141537.573789846)</t>
  </si>
  <si>
    <t>LINESTRING (686726.6 5141537.573789846, 686650.4 5141527.239523235)</t>
  </si>
  <si>
    <t>LINESTRING (686650.4 5141527.239523235, 686585.26778929 5141518.406273492, 686574.2 5141513.484188605)</t>
  </si>
  <si>
    <t>LINESTRING (686574.2 5141513.484188605, 686530.0923090032 5141493.868545992, 686526.8252325138 5141490.4)</t>
  </si>
  <si>
    <t>LINESTRING (686526.8252325138 5141490.4, 686498 5141459.797213372)</t>
  </si>
  <si>
    <t>LINESTRING (686498 5141459.797213372, 686463.5986224163 5141423.27441976, 686460.5036802153 5141414.2)</t>
  </si>
  <si>
    <t>LINESTRING (686460.5036802153 5141414.2, 686456.5914223031 5141402.729197575)</t>
  </si>
  <si>
    <t>Camp Four Creek</t>
  </si>
  <si>
    <t>LINESTRING (685355 5140510.131410739, 685339.5106439245 5140520.5083244825)</t>
  </si>
  <si>
    <t>LINESTRING (686456.5914223031 5141402.729197575, 686421.8 5141374.529621818)</t>
  </si>
  <si>
    <t>LINESTRING (686421.8 5141374.529621818, 686404.4908479238 5141360.499992876, 686345.6 5141346.884622037)</t>
  </si>
  <si>
    <t>LINESTRING (686345.6 5141346.884622037, 686316.1594907956 5141340.078072893, 686312.2985284253 5141338)</t>
  </si>
  <si>
    <t>LINESTRING (686312.2985284253 5141338, 686271.153533414 5141315.854666626, 686269.4 5141314.570335057)</t>
  </si>
  <si>
    <t>LINESTRING (686269.4 5141314.570335057, 686231.3757446703 5141286.720422902, 686193.2 5141267.9037580015)</t>
  </si>
  <si>
    <t>LINESTRING (686193.2 5141267.9037580015, 686180.8165352239 5141261.8)</t>
  </si>
  <si>
    <t>LINESTRING (686180.8165352239 5141261.8, 686117 5141230.345096663)</t>
  </si>
  <si>
    <t>LINESTRING (686117 5141230.345096663, 686088.6258782487 5141216.359610709, 686057.727524361 5141185.6)</t>
  </si>
  <si>
    <t>LINESTRING (686057.727524361 5141185.6, 686049.1525194711 5141177.063499537, 686040.8 5141155.653994975)</t>
  </si>
  <si>
    <t>LINESTRING (686040.8 5141155.653994975, 686022.7548653022 5141109.4)</t>
  </si>
  <si>
    <t>LINESTRING (686022.7548653022 5141109.4, 686009.0278285902 5141074.214322657, 685980.1375214402 5141033.2)</t>
  </si>
  <si>
    <t>LINESTRING (685980.1375214402 5141033.2, 685979.7825958163 5141032.696127404, 685964.6 5141022.26391366)</t>
  </si>
  <si>
    <t>LINESTRING (685964.6 5141022.26391366, 685888.4 5140969.905628099)</t>
  </si>
  <si>
    <t>LINESTRING (685888.4 5140969.905628099, 685869.6177031661 5140957)</t>
  </si>
  <si>
    <t>LINESTRING (685869.6177031661 5140957, 685812.2 5140917.547342537)</t>
  </si>
  <si>
    <t>LINESTRING (685812.2 5140917.547342537, 685798.01826622 5140907.802837721, 685765.1244831743 5140880.8)</t>
  </si>
  <si>
    <t>LINESTRING (685765.1244831743 5140880.8, 685736 5140856.891418497)</t>
  </si>
  <si>
    <t>LINESTRING (685736 5140856.891418497, 685672.3006735449 5140804.6)</t>
  </si>
  <si>
    <t>LINESTRING (685672.3006735449 5140804.6, 685659.8 5140794.338071213)</t>
  </si>
  <si>
    <t>LINESTRING (685659.8 5140794.338071213, 685656.6552806783 5140791.756539457, 685583.6 5140749.546097702)</t>
  </si>
  <si>
    <t>LINESTRING (685583.6 5140749.546097702, 685547.0016125229 5140728.4)</t>
  </si>
  <si>
    <t>LINESTRING (685547.0016125229 5140728.4, 685526.7680433709 5140716.70929285, 685507.4 5140698.269176185)</t>
  </si>
  <si>
    <t>LINESTRING (685507.4 5140698.269176185, 685459.0125728148 5140652.2)</t>
  </si>
  <si>
    <t>LINESTRING (685459.0125728148 5140652.2, 685455.108724643 5140648.48318595, 685431.2 5140591.104786867)</t>
  </si>
  <si>
    <t>LINESTRING (685431.2 5140591.104786867, 685424.9060601939 5140576)</t>
  </si>
  <si>
    <t>LINESTRING (685424.9060601939 5140576, 685410.0763709671 5140540.41032136, 685355 5140534.339145342)</t>
  </si>
  <si>
    <t>LINESTRING (685355 5140534.339145342, 685346.7500703156 5140533.429739469, 685339.5106439245 5140520.5083244825)</t>
  </si>
  <si>
    <t>LINESTRING (685339.5106439245 5140520.5083244825, 685329.3623699106 5140520.213704437, 685326.749007178 5140517.729998823)</t>
  </si>
  <si>
    <t>per</t>
  </si>
  <si>
    <t>nseg</t>
  </si>
  <si>
    <t>icalc</t>
  </si>
  <si>
    <t>iupseg</t>
  </si>
  <si>
    <t>iprior</t>
  </si>
  <si>
    <t>nstrpts</t>
  </si>
  <si>
    <t>flow</t>
  </si>
  <si>
    <t>runoff</t>
  </si>
  <si>
    <t>etsw</t>
  </si>
  <si>
    <t>pptsw</t>
  </si>
  <si>
    <t>roughch</t>
  </si>
  <si>
    <t>roughbk</t>
  </si>
  <si>
    <t>cdpth</t>
  </si>
  <si>
    <t>fdpth</t>
  </si>
  <si>
    <t>awdth</t>
  </si>
  <si>
    <t>bwdth</t>
  </si>
  <si>
    <t>hcond1</t>
  </si>
  <si>
    <t>thickm1</t>
  </si>
  <si>
    <t>elevup</t>
  </si>
  <si>
    <t>width1</t>
  </si>
  <si>
    <t>depth1</t>
  </si>
  <si>
    <t>thts1</t>
  </si>
  <si>
    <t>thti1</t>
  </si>
  <si>
    <t>eps1</t>
  </si>
  <si>
    <t>uhc1</t>
  </si>
  <si>
    <t>hcond2</t>
  </si>
  <si>
    <t>thickm2</t>
  </si>
  <si>
    <t>elevdn</t>
  </si>
  <si>
    <t>width2</t>
  </si>
  <si>
    <t>depth2</t>
  </si>
  <si>
    <t>thts2</t>
  </si>
  <si>
    <t>thti2</t>
  </si>
  <si>
    <t>eps2</t>
  </si>
  <si>
    <t>uhc2</t>
  </si>
  <si>
    <t>01reach_data.csv</t>
  </si>
  <si>
    <t>_______________________________________________________________</t>
  </si>
  <si>
    <t>dist</t>
  </si>
  <si>
    <t>NHDPlus elevations</t>
  </si>
  <si>
    <t>model top</t>
  </si>
  <si>
    <t>raw sampled elevations</t>
  </si>
  <si>
    <t>smoothed sampled elevations</t>
  </si>
  <si>
    <t>a02_Streambed_elevation_demo.ipynb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</si>
</sst>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E+00"/>
    <numFmt numFmtId="165" formatCode="#,##0.0"/>
    <numFmt numFmtId="166" formatCode="#,##0.000"/>
    <numFmt numFmtId="167" formatCode="0.0"/>
    <numFmt numFmtId="168" formatCode="0.00000"/>
    <numFmt numFmtId="169" formatCode="0.000"/>
  </numFmts>
  <fonts count="6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7"/>
      <name val="Calibri"/>
      <family val="2"/>
      <scheme val="minor"/>
    </font>
    <font>
      <sz val="11"/>
      <name val="Calibri"/>
      <family val="2"/>
      <scheme val="minor"/>
    </font>
    <font>
      <sz val="5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5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5"/>
      <color theme="0"/>
      <name val="Calibri"/>
      <family val="2"/>
      <scheme val="minor"/>
    </font>
    <font>
      <sz val="6"/>
      <color theme="1"/>
      <name val="Calibri"/>
      <family val="2"/>
      <scheme val="minor"/>
    </font>
    <font>
      <sz val="3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color theme="0" tint="-0.1499984740745262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rgb="FFFFFF00"/>
      <name val="Calibri"/>
      <family val="2"/>
    </font>
    <font>
      <sz val="7"/>
      <color theme="0"/>
      <name val="Calibri"/>
      <family val="2"/>
      <scheme val="minor"/>
    </font>
    <font>
      <sz val="6"/>
      <color theme="0"/>
      <name val="Calibri"/>
      <family val="2"/>
      <scheme val="minor"/>
    </font>
    <font>
      <sz val="6"/>
      <name val="Calibri"/>
      <family val="2"/>
      <scheme val="minor"/>
    </font>
    <font>
      <sz val="6"/>
      <color rgb="FFFFFF00"/>
      <name val="Calibri"/>
      <family val="2"/>
    </font>
    <font>
      <sz val="6"/>
      <color rgb="FFFFFF00"/>
      <name val="Calibri"/>
      <family val="2"/>
      <scheme val="minor"/>
    </font>
    <font>
      <sz val="6"/>
      <color theme="0" tint="-4.9989318521683403E-2"/>
      <name val="Calibri"/>
      <family val="2"/>
      <scheme val="minor"/>
    </font>
    <font>
      <sz val="6"/>
      <color theme="0"/>
      <name val="Calibri"/>
      <family val="2"/>
    </font>
    <font>
      <sz val="4"/>
      <color theme="1"/>
      <name val="Calibri"/>
      <family val="2"/>
      <scheme val="minor"/>
    </font>
    <font>
      <sz val="5"/>
      <color rgb="FFFF0000"/>
      <name val="Calibri"/>
      <family val="2"/>
      <scheme val="minor"/>
    </font>
    <font>
      <sz val="4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7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2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6"/>
      <color rgb="FF0000FF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5"/>
      <color rgb="FF0000FF"/>
      <name val="Calibri"/>
      <family val="2"/>
      <scheme val="minor"/>
    </font>
    <font>
      <b/>
      <sz val="9"/>
      <color rgb="FF0000FF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theme="1" tint="0.499984740745262"/>
      <name val="Calibri"/>
      <family val="2"/>
      <scheme val="minor"/>
    </font>
    <font>
      <sz val="5"/>
      <color rgb="FF00B050"/>
      <name val="Calibri"/>
      <family val="2"/>
      <scheme val="minor"/>
    </font>
    <font>
      <sz val="7"/>
      <color theme="0" tint="-0.499984740745262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8"/>
      <color theme="5" tint="-0.249977111117893"/>
      <name val="Calibri"/>
      <family val="2"/>
      <scheme val="minor"/>
    </font>
    <font>
      <sz val="9"/>
      <color rgb="FF00B050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1"/>
      <color rgb="FF00B050"/>
      <name val="Calibri"/>
      <family val="2"/>
    </font>
    <font>
      <sz val="12"/>
      <color theme="1"/>
      <name val="Calibri"/>
      <family val="2"/>
      <scheme val="minor"/>
    </font>
    <font>
      <sz val="8"/>
      <color rgb="FF0000FF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5"/>
      <color rgb="FFFF0000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01">
    <xf numFmtId="0" fontId="0" fillId="0" borderId="0" xfId="0"/>
    <xf numFmtId="0" fontId="0" fillId="2" borderId="0" xfId="0" applyFill="1"/>
    <xf numFmtId="0" fontId="4" fillId="2" borderId="0" xfId="0" applyFont="1" applyFill="1"/>
    <xf numFmtId="0" fontId="5" fillId="2" borderId="0" xfId="0" applyFont="1" applyFill="1"/>
    <xf numFmtId="0" fontId="6" fillId="2" borderId="0" xfId="0" applyFont="1" applyFill="1"/>
    <xf numFmtId="0" fontId="7" fillId="2" borderId="0" xfId="0" applyFont="1" applyFill="1"/>
    <xf numFmtId="0" fontId="8" fillId="2" borderId="0" xfId="0" applyFont="1" applyFill="1"/>
    <xf numFmtId="0" fontId="9" fillId="2" borderId="0" xfId="0" applyFont="1" applyFill="1"/>
    <xf numFmtId="0" fontId="10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right"/>
    </xf>
    <xf numFmtId="0" fontId="10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right" vertical="center"/>
    </xf>
    <xf numFmtId="0" fontId="10" fillId="2" borderId="0" xfId="0" applyFont="1" applyFill="1"/>
    <xf numFmtId="0" fontId="6" fillId="3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12" fillId="4" borderId="0" xfId="0" applyFont="1" applyFill="1" applyAlignment="1">
      <alignment horizontal="left" vertical="center"/>
    </xf>
    <xf numFmtId="0" fontId="12" fillId="4" borderId="0" xfId="0" applyFont="1" applyFill="1" applyAlignment="1">
      <alignment horizontal="right" vertical="center"/>
    </xf>
    <xf numFmtId="0" fontId="13" fillId="5" borderId="0" xfId="0" applyFont="1" applyFill="1" applyAlignment="1">
      <alignment horizontal="right" vertical="center"/>
    </xf>
    <xf numFmtId="0" fontId="10" fillId="6" borderId="0" xfId="0" applyFont="1" applyFill="1"/>
    <xf numFmtId="0" fontId="0" fillId="6" borderId="0" xfId="0" applyFill="1"/>
    <xf numFmtId="0" fontId="0" fillId="4" borderId="0" xfId="0" applyFill="1"/>
    <xf numFmtId="0" fontId="12" fillId="7" borderId="0" xfId="0" applyFont="1" applyFill="1" applyAlignment="1">
      <alignment horizontal="left" vertical="center"/>
    </xf>
    <xf numFmtId="0" fontId="14" fillId="8" borderId="0" xfId="0" applyFont="1" applyFill="1" applyAlignment="1">
      <alignment horizontal="left" vertical="center"/>
    </xf>
    <xf numFmtId="0" fontId="14" fillId="8" borderId="0" xfId="0" applyFont="1" applyFill="1" applyAlignment="1">
      <alignment horizontal="center" vertical="center"/>
    </xf>
    <xf numFmtId="0" fontId="12" fillId="8" borderId="0" xfId="0" applyFont="1" applyFill="1" applyAlignment="1">
      <alignment horizontal="left" vertical="center"/>
    </xf>
    <xf numFmtId="0" fontId="7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10" fillId="9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15" fillId="10" borderId="0" xfId="0" applyFont="1" applyFill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0" fontId="16" fillId="10" borderId="0" xfId="0" applyFont="1" applyFill="1" applyAlignment="1">
      <alignment horizontal="center" vertical="center"/>
    </xf>
    <xf numFmtId="164" fontId="17" fillId="0" borderId="0" xfId="0" applyNumberFormat="1" applyFont="1" applyAlignment="1">
      <alignment horizontal="center" vertical="center"/>
    </xf>
    <xf numFmtId="0" fontId="18" fillId="6" borderId="0" xfId="0" applyFont="1" applyFill="1"/>
    <xf numFmtId="0" fontId="10" fillId="6" borderId="0" xfId="0" applyFont="1" applyFill="1" applyAlignment="1">
      <alignment horizontal="right"/>
    </xf>
    <xf numFmtId="1" fontId="0" fillId="2" borderId="0" xfId="0" applyNumberFormat="1" applyFill="1"/>
    <xf numFmtId="0" fontId="11" fillId="3" borderId="0" xfId="0" applyFont="1" applyFill="1" applyAlignment="1">
      <alignment horizontal="left" vertical="center"/>
    </xf>
    <xf numFmtId="0" fontId="3" fillId="10" borderId="0" xfId="0" applyFont="1" applyFill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2" fontId="10" fillId="2" borderId="0" xfId="0" applyNumberFormat="1" applyFont="1" applyFill="1"/>
    <xf numFmtId="1" fontId="10" fillId="0" borderId="0" xfId="0" applyNumberFormat="1" applyFont="1"/>
    <xf numFmtId="1" fontId="10" fillId="11" borderId="0" xfId="0" applyNumberFormat="1" applyFont="1" applyFill="1"/>
    <xf numFmtId="1" fontId="10" fillId="12" borderId="0" xfId="0" applyNumberFormat="1" applyFont="1" applyFill="1"/>
    <xf numFmtId="0" fontId="19" fillId="2" borderId="0" xfId="0" applyFont="1" applyFill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5" fillId="13" borderId="0" xfId="0" applyFont="1" applyFill="1" applyAlignment="1">
      <alignment horizontal="center" vertical="center"/>
    </xf>
    <xf numFmtId="0" fontId="20" fillId="14" borderId="0" xfId="0" applyFont="1" applyFill="1" applyAlignment="1">
      <alignment horizontal="center" vertical="center"/>
    </xf>
    <xf numFmtId="1" fontId="5" fillId="15" borderId="0" xfId="0" applyNumberFormat="1" applyFont="1" applyFill="1" applyAlignment="1">
      <alignment horizontal="center" vertical="center"/>
    </xf>
    <xf numFmtId="0" fontId="5" fillId="16" borderId="0" xfId="0" applyFont="1" applyFill="1" applyAlignment="1">
      <alignment horizontal="center" vertical="center"/>
    </xf>
    <xf numFmtId="0" fontId="5" fillId="14" borderId="0" xfId="0" applyFont="1" applyFill="1" applyAlignment="1">
      <alignment horizontal="center" vertical="center"/>
    </xf>
    <xf numFmtId="0" fontId="16" fillId="11" borderId="0" xfId="0" applyFont="1" applyFill="1" applyAlignment="1">
      <alignment horizontal="center" vertical="center"/>
    </xf>
    <xf numFmtId="0" fontId="16" fillId="9" borderId="0" xfId="0" applyFont="1" applyFill="1" applyAlignment="1">
      <alignment horizontal="center" vertical="center"/>
    </xf>
    <xf numFmtId="0" fontId="9" fillId="12" borderId="0" xfId="0" applyFont="1" applyFill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16" fillId="12" borderId="0" xfId="0" applyFont="1" applyFill="1" applyAlignment="1">
      <alignment horizontal="center" vertical="center"/>
    </xf>
    <xf numFmtId="0" fontId="17" fillId="0" borderId="0" xfId="0" applyFont="1"/>
    <xf numFmtId="0" fontId="8" fillId="2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1" fillId="17" borderId="0" xfId="0" applyFont="1" applyFill="1" applyAlignment="1">
      <alignment horizontal="left" vertical="center"/>
    </xf>
    <xf numFmtId="0" fontId="21" fillId="17" borderId="0" xfId="0" applyFont="1" applyFill="1" applyAlignment="1">
      <alignment horizontal="center" vertical="center"/>
    </xf>
    <xf numFmtId="0" fontId="13" fillId="17" borderId="0" xfId="0" applyFont="1" applyFill="1" applyAlignment="1">
      <alignment horizontal="center" vertical="center"/>
    </xf>
    <xf numFmtId="1" fontId="0" fillId="3" borderId="0" xfId="0" applyNumberFormat="1" applyFill="1" applyAlignment="1">
      <alignment horizontal="center" vertical="center"/>
    </xf>
    <xf numFmtId="1" fontId="0" fillId="18" borderId="0" xfId="0" applyNumberFormat="1" applyFill="1" applyAlignment="1">
      <alignment horizontal="center" vertical="center"/>
    </xf>
    <xf numFmtId="0" fontId="22" fillId="17" borderId="0" xfId="0" applyFont="1" applyFill="1" applyAlignment="1">
      <alignment horizontal="center" vertical="center"/>
    </xf>
    <xf numFmtId="0" fontId="10" fillId="17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3" fillId="5" borderId="0" xfId="0" applyFont="1" applyFill="1" applyAlignment="1">
      <alignment horizontal="center" vertical="center"/>
    </xf>
    <xf numFmtId="0" fontId="17" fillId="10" borderId="0" xfId="0" applyFont="1" applyFill="1" applyAlignment="1">
      <alignment horizontal="center" vertical="center"/>
    </xf>
    <xf numFmtId="0" fontId="23" fillId="10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0" fillId="3" borderId="0" xfId="0" applyFill="1"/>
    <xf numFmtId="1" fontId="17" fillId="3" borderId="0" xfId="0" applyNumberFormat="1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0" fillId="14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10" fillId="0" borderId="0" xfId="0" applyFont="1"/>
    <xf numFmtId="0" fontId="9" fillId="3" borderId="0" xfId="0" applyFont="1" applyFill="1" applyAlignment="1">
      <alignment horizontal="center" vertical="center"/>
    </xf>
    <xf numFmtId="49" fontId="9" fillId="3" borderId="0" xfId="0" applyNumberFormat="1" applyFon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4" borderId="0" xfId="0" applyFill="1"/>
    <xf numFmtId="0" fontId="0" fillId="2" borderId="0" xfId="0" applyFill="1" applyAlignment="1">
      <alignment vertical="center"/>
    </xf>
    <xf numFmtId="0" fontId="9" fillId="4" borderId="0" xfId="0" applyFont="1" applyFill="1" applyAlignment="1">
      <alignment horizontal="left" vertical="center"/>
    </xf>
    <xf numFmtId="0" fontId="9" fillId="11" borderId="0" xfId="0" applyFont="1" applyFill="1" applyAlignment="1">
      <alignment horizontal="center" vertical="center"/>
    </xf>
    <xf numFmtId="49" fontId="9" fillId="11" borderId="0" xfId="0" applyNumberFormat="1" applyFont="1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9" fillId="14" borderId="0" xfId="0" applyFont="1" applyFill="1"/>
    <xf numFmtId="0" fontId="25" fillId="11" borderId="0" xfId="0" applyFont="1" applyFill="1" applyAlignment="1">
      <alignment horizontal="center" vertical="center"/>
    </xf>
    <xf numFmtId="0" fontId="9" fillId="14" borderId="0" xfId="0" applyFont="1" applyFill="1" applyAlignment="1">
      <alignment horizontal="center" vertical="center"/>
    </xf>
    <xf numFmtId="0" fontId="0" fillId="18" borderId="0" xfId="0" applyFill="1" applyAlignment="1">
      <alignment vertical="center"/>
    </xf>
    <xf numFmtId="0" fontId="9" fillId="2" borderId="0" xfId="0" applyFont="1" applyFill="1" applyAlignment="1">
      <alignment horizontal="center" vertical="center"/>
    </xf>
    <xf numFmtId="0" fontId="16" fillId="19" borderId="0" xfId="0" applyFont="1" applyFill="1" applyAlignment="1">
      <alignment horizontal="center" vertical="center"/>
    </xf>
    <xf numFmtId="0" fontId="16" fillId="14" borderId="0" xfId="0" applyFont="1" applyFill="1" applyAlignment="1">
      <alignment horizontal="center" vertical="center"/>
    </xf>
    <xf numFmtId="0" fontId="9" fillId="14" borderId="0" xfId="0" applyFont="1" applyFill="1" applyAlignment="1">
      <alignment vertical="center"/>
    </xf>
    <xf numFmtId="0" fontId="9" fillId="18" borderId="0" xfId="0" applyFont="1" applyFill="1" applyAlignment="1">
      <alignment horizontal="left" vertical="center"/>
    </xf>
    <xf numFmtId="0" fontId="9" fillId="18" borderId="0" xfId="0" applyFont="1" applyFill="1"/>
    <xf numFmtId="0" fontId="9" fillId="0" borderId="0" xfId="0" applyFont="1"/>
    <xf numFmtId="0" fontId="8" fillId="18" borderId="0" xfId="0" applyFont="1" applyFill="1"/>
    <xf numFmtId="0" fontId="9" fillId="18" borderId="0" xfId="0" applyFont="1" applyFill="1" applyAlignment="1">
      <alignment vertical="center"/>
    </xf>
    <xf numFmtId="0" fontId="9" fillId="12" borderId="0" xfId="0" applyFont="1" applyFill="1" applyAlignment="1">
      <alignment vertical="center"/>
    </xf>
    <xf numFmtId="0" fontId="9" fillId="0" borderId="0" xfId="0" applyFont="1" applyAlignment="1">
      <alignment horizontal="center" vertical="center"/>
    </xf>
    <xf numFmtId="11" fontId="9" fillId="0" borderId="0" xfId="0" applyNumberFormat="1" applyFont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vertical="center"/>
    </xf>
    <xf numFmtId="0" fontId="13" fillId="10" borderId="0" xfId="0" applyFont="1" applyFill="1" applyAlignment="1">
      <alignment horizontal="center" vertical="center"/>
    </xf>
    <xf numFmtId="165" fontId="26" fillId="20" borderId="0" xfId="0" applyNumberFormat="1" applyFont="1" applyFill="1" applyAlignment="1">
      <alignment horizontal="center" vertical="center"/>
    </xf>
    <xf numFmtId="0" fontId="27" fillId="21" borderId="0" xfId="0" applyFont="1" applyFill="1" applyAlignment="1">
      <alignment horizontal="center" vertical="center"/>
    </xf>
    <xf numFmtId="0" fontId="28" fillId="21" borderId="0" xfId="0" applyFont="1" applyFill="1" applyAlignment="1">
      <alignment horizontal="center" vertical="center"/>
    </xf>
    <xf numFmtId="1" fontId="24" fillId="20" borderId="0" xfId="0" applyNumberFormat="1" applyFont="1" applyFill="1" applyAlignment="1">
      <alignment horizontal="center" vertical="center"/>
    </xf>
    <xf numFmtId="0" fontId="29" fillId="20" borderId="0" xfId="0" applyFont="1" applyFill="1" applyAlignment="1">
      <alignment horizontal="center" vertical="center"/>
    </xf>
    <xf numFmtId="3" fontId="29" fillId="20" borderId="0" xfId="0" applyNumberFormat="1" applyFont="1" applyFill="1" applyAlignment="1">
      <alignment horizontal="center" vertical="center"/>
    </xf>
    <xf numFmtId="3" fontId="26" fillId="20" borderId="0" xfId="0" applyNumberFormat="1" applyFont="1" applyFill="1" applyAlignment="1">
      <alignment horizontal="center" vertical="center"/>
    </xf>
    <xf numFmtId="165" fontId="29" fillId="20" borderId="0" xfId="0" applyNumberFormat="1" applyFont="1" applyFill="1" applyAlignment="1">
      <alignment horizontal="center" vertical="center"/>
    </xf>
    <xf numFmtId="166" fontId="29" fillId="20" borderId="0" xfId="0" applyNumberFormat="1" applyFont="1" applyFill="1" applyAlignment="1">
      <alignment horizontal="center" vertical="center"/>
    </xf>
    <xf numFmtId="1" fontId="30" fillId="0" borderId="0" xfId="0" applyNumberFormat="1" applyFont="1" applyAlignment="1">
      <alignment horizontal="center" vertical="center"/>
    </xf>
    <xf numFmtId="0" fontId="10" fillId="4" borderId="0" xfId="0" applyFont="1" applyFill="1" applyAlignment="1">
      <alignment horizontal="left" vertical="center"/>
    </xf>
    <xf numFmtId="0" fontId="10" fillId="4" borderId="0" xfId="0" applyFont="1" applyFill="1" applyAlignment="1">
      <alignment horizontal="right" vertical="center"/>
    </xf>
    <xf numFmtId="0" fontId="10" fillId="6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0" fillId="22" borderId="0" xfId="0" applyFont="1" applyFill="1" applyAlignment="1">
      <alignment horizontal="center" vertical="center"/>
    </xf>
    <xf numFmtId="0" fontId="10" fillId="22" borderId="0" xfId="0" applyFont="1" applyFill="1" applyAlignment="1">
      <alignment horizontal="left" vertical="center"/>
    </xf>
    <xf numFmtId="0" fontId="23" fillId="23" borderId="0" xfId="0" applyFont="1" applyFill="1" applyAlignment="1">
      <alignment horizontal="left" vertical="center" wrapText="1"/>
    </xf>
    <xf numFmtId="0" fontId="23" fillId="23" borderId="0" xfId="0" applyFont="1" applyFill="1" applyAlignment="1">
      <alignment horizontal="left" vertical="center"/>
    </xf>
    <xf numFmtId="0" fontId="9" fillId="12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" fontId="0" fillId="0" borderId="0" xfId="0" applyNumberFormat="1"/>
    <xf numFmtId="0" fontId="10" fillId="14" borderId="0" xfId="0" applyFont="1" applyFill="1" applyAlignment="1">
      <alignment horizontal="left"/>
    </xf>
    <xf numFmtId="0" fontId="10" fillId="14" borderId="0" xfId="0" applyFont="1" applyFill="1" applyAlignment="1">
      <alignment horizontal="center"/>
    </xf>
    <xf numFmtId="0" fontId="8" fillId="14" borderId="0" xfId="0" applyFont="1" applyFill="1" applyAlignment="1">
      <alignment horizontal="right" vertical="center"/>
    </xf>
    <xf numFmtId="0" fontId="8" fillId="14" borderId="0" xfId="0" applyFont="1" applyFill="1" applyAlignment="1">
      <alignment horizontal="center"/>
    </xf>
    <xf numFmtId="0" fontId="10" fillId="12" borderId="0" xfId="0" applyFont="1" applyFill="1" applyAlignment="1">
      <alignment horizontal="left"/>
    </xf>
    <xf numFmtId="0" fontId="30" fillId="12" borderId="0" xfId="0" applyFont="1" applyFill="1" applyAlignment="1">
      <alignment horizontal="center" vertical="center"/>
    </xf>
    <xf numFmtId="0" fontId="16" fillId="13" borderId="0" xfId="0" applyFont="1" applyFill="1" applyAlignment="1">
      <alignment horizontal="right" vertical="center"/>
    </xf>
    <xf numFmtId="0" fontId="0" fillId="12" borderId="0" xfId="0" applyFill="1"/>
    <xf numFmtId="0" fontId="10" fillId="12" borderId="0" xfId="0" applyFont="1" applyFill="1" applyAlignment="1">
      <alignment horizontal="center"/>
    </xf>
    <xf numFmtId="0" fontId="10" fillId="8" borderId="0" xfId="0" applyFont="1" applyFill="1" applyAlignment="1">
      <alignment horizontal="left"/>
    </xf>
    <xf numFmtId="0" fontId="0" fillId="8" borderId="0" xfId="0" applyFill="1"/>
    <xf numFmtId="0" fontId="23" fillId="14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/>
    </xf>
    <xf numFmtId="0" fontId="16" fillId="24" borderId="0" xfId="0" applyFont="1" applyFill="1" applyAlignment="1">
      <alignment horizontal="center" vertical="center"/>
    </xf>
    <xf numFmtId="1" fontId="8" fillId="13" borderId="0" xfId="0" applyNumberFormat="1" applyFont="1" applyFill="1" applyAlignment="1">
      <alignment horizontal="center"/>
    </xf>
    <xf numFmtId="0" fontId="30" fillId="14" borderId="0" xfId="0" applyFont="1" applyFill="1" applyAlignment="1">
      <alignment horizontal="center" vertical="center"/>
    </xf>
    <xf numFmtId="0" fontId="8" fillId="14" borderId="0" xfId="0" applyFont="1" applyFill="1" applyAlignment="1">
      <alignment horizontal="center" vertical="center"/>
    </xf>
    <xf numFmtId="0" fontId="10" fillId="24" borderId="0" xfId="0" applyFont="1" applyFill="1" applyAlignment="1">
      <alignment horizontal="center"/>
    </xf>
    <xf numFmtId="0" fontId="10" fillId="25" borderId="0" xfId="0" applyFont="1" applyFill="1" applyAlignment="1">
      <alignment horizontal="center"/>
    </xf>
    <xf numFmtId="1" fontId="30" fillId="14" borderId="0" xfId="0" applyNumberFormat="1" applyFont="1" applyFill="1" applyAlignment="1">
      <alignment horizontal="center" vertical="center"/>
    </xf>
    <xf numFmtId="0" fontId="9" fillId="24" borderId="0" xfId="0" applyFont="1" applyFill="1" applyAlignment="1">
      <alignment horizontal="center" vertical="center"/>
    </xf>
    <xf numFmtId="1" fontId="31" fillId="14" borderId="0" xfId="0" applyNumberFormat="1" applyFont="1" applyFill="1" applyAlignment="1">
      <alignment horizontal="center" vertical="center"/>
    </xf>
    <xf numFmtId="1" fontId="8" fillId="14" borderId="0" xfId="0" applyNumberFormat="1" applyFont="1" applyFill="1" applyAlignment="1">
      <alignment horizontal="center" vertical="center"/>
    </xf>
    <xf numFmtId="9" fontId="30" fillId="14" borderId="0" xfId="1" applyFont="1" applyFill="1" applyBorder="1" applyAlignment="1">
      <alignment horizontal="center" vertical="center"/>
    </xf>
    <xf numFmtId="0" fontId="10" fillId="11" borderId="0" xfId="0" applyFont="1" applyFill="1" applyAlignment="1">
      <alignment horizontal="center"/>
    </xf>
    <xf numFmtId="1" fontId="8" fillId="14" borderId="0" xfId="1" applyNumberFormat="1" applyFont="1" applyFill="1" applyBorder="1" applyAlignment="1">
      <alignment horizontal="center" vertical="center"/>
    </xf>
    <xf numFmtId="0" fontId="10" fillId="8" borderId="0" xfId="0" applyFont="1" applyFill="1" applyAlignment="1">
      <alignment horizontal="center"/>
    </xf>
    <xf numFmtId="167" fontId="30" fillId="14" borderId="0" xfId="0" applyNumberFormat="1" applyFont="1" applyFill="1" applyAlignment="1">
      <alignment horizontal="center" vertical="center"/>
    </xf>
    <xf numFmtId="0" fontId="32" fillId="14" borderId="0" xfId="0" applyFont="1" applyFill="1" applyAlignment="1">
      <alignment horizontal="center" vertical="center"/>
    </xf>
    <xf numFmtId="0" fontId="0" fillId="14" borderId="0" xfId="0" applyFill="1" applyAlignment="1">
      <alignment horizontal="left" vertical="center" wrapText="1"/>
    </xf>
    <xf numFmtId="0" fontId="23" fillId="14" borderId="0" xfId="0" applyFont="1" applyFill="1" applyAlignment="1">
      <alignment horizontal="center" vertical="center" wrapText="1"/>
    </xf>
    <xf numFmtId="0" fontId="0" fillId="14" borderId="0" xfId="0" applyFill="1" applyAlignment="1">
      <alignment horizontal="center" vertical="center"/>
    </xf>
    <xf numFmtId="0" fontId="8" fillId="15" borderId="0" xfId="0" applyFont="1" applyFill="1" applyAlignment="1">
      <alignment horizontal="left" vertical="center"/>
    </xf>
    <xf numFmtId="0" fontId="0" fillId="14" borderId="0" xfId="0" applyFill="1" applyAlignment="1">
      <alignment horizontal="center" vertical="center" wrapText="1"/>
    </xf>
    <xf numFmtId="0" fontId="16" fillId="24" borderId="0" xfId="0" applyFont="1" applyFill="1" applyAlignment="1">
      <alignment horizontal="center" vertical="center" wrapText="1"/>
    </xf>
    <xf numFmtId="0" fontId="30" fillId="14" borderId="0" xfId="0" applyFont="1" applyFill="1" applyAlignment="1">
      <alignment horizontal="center" vertical="center" wrapText="1"/>
    </xf>
    <xf numFmtId="0" fontId="16" fillId="14" borderId="0" xfId="0" applyFont="1" applyFill="1" applyAlignment="1">
      <alignment horizontal="center" vertical="center" wrapText="1"/>
    </xf>
    <xf numFmtId="0" fontId="9" fillId="24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0" fillId="13" borderId="0" xfId="0" applyFont="1" applyFill="1" applyAlignment="1">
      <alignment horizontal="left"/>
    </xf>
    <xf numFmtId="0" fontId="10" fillId="13" borderId="0" xfId="0" applyFont="1" applyFill="1" applyAlignment="1">
      <alignment horizontal="center"/>
    </xf>
    <xf numFmtId="0" fontId="8" fillId="13" borderId="0" xfId="0" applyFont="1" applyFill="1" applyAlignment="1">
      <alignment horizontal="center"/>
    </xf>
    <xf numFmtId="1" fontId="8" fillId="13" borderId="0" xfId="0" applyNumberFormat="1" applyFont="1" applyFill="1" applyAlignment="1">
      <alignment horizontal="center" vertical="center"/>
    </xf>
    <xf numFmtId="0" fontId="8" fillId="24" borderId="0" xfId="0" applyFont="1" applyFill="1" applyAlignment="1">
      <alignment horizontal="center" vertical="center"/>
    </xf>
    <xf numFmtId="0" fontId="30" fillId="26" borderId="0" xfId="0" applyFont="1" applyFill="1" applyAlignment="1">
      <alignment horizontal="center" vertical="center"/>
    </xf>
    <xf numFmtId="0" fontId="10" fillId="13" borderId="0" xfId="0" applyFont="1" applyFill="1" applyAlignment="1">
      <alignment horizontal="left" vertical="center"/>
    </xf>
    <xf numFmtId="0" fontId="0" fillId="26" borderId="0" xfId="0" applyFill="1"/>
    <xf numFmtId="0" fontId="30" fillId="24" borderId="0" xfId="0" applyFont="1" applyFill="1" applyAlignment="1">
      <alignment horizontal="center" vertical="center"/>
    </xf>
    <xf numFmtId="0" fontId="8" fillId="24" borderId="0" xfId="0" applyFont="1" applyFill="1" applyAlignment="1">
      <alignment horizontal="center" vertical="center" wrapText="1"/>
    </xf>
    <xf numFmtId="0" fontId="8" fillId="14" borderId="0" xfId="0" applyFont="1" applyFill="1" applyAlignment="1">
      <alignment horizontal="center" vertical="center" wrapText="1"/>
    </xf>
    <xf numFmtId="0" fontId="8" fillId="13" borderId="0" xfId="0" applyFont="1" applyFill="1" applyAlignment="1">
      <alignment horizontal="left" vertical="center"/>
    </xf>
    <xf numFmtId="0" fontId="8" fillId="13" borderId="0" xfId="0" applyFont="1" applyFill="1" applyAlignment="1">
      <alignment horizontal="center" vertical="center"/>
    </xf>
    <xf numFmtId="0" fontId="10" fillId="24" borderId="0" xfId="0" applyFont="1" applyFill="1"/>
    <xf numFmtId="0" fontId="10" fillId="24" borderId="0" xfId="0" applyFont="1" applyFill="1" applyAlignment="1">
      <alignment horizontal="center" vertical="center"/>
    </xf>
    <xf numFmtId="1" fontId="8" fillId="24" borderId="0" xfId="0" applyNumberFormat="1" applyFont="1" applyFill="1"/>
    <xf numFmtId="1" fontId="8" fillId="24" borderId="0" xfId="0" applyNumberFormat="1" applyFont="1" applyFill="1" applyAlignment="1">
      <alignment horizontal="center" vertical="center"/>
    </xf>
    <xf numFmtId="168" fontId="8" fillId="24" borderId="0" xfId="0" applyNumberFormat="1" applyFont="1" applyFill="1" applyAlignment="1">
      <alignment horizontal="center" vertical="center"/>
    </xf>
    <xf numFmtId="1" fontId="9" fillId="14" borderId="0" xfId="0" applyNumberFormat="1" applyFont="1" applyFill="1"/>
    <xf numFmtId="167" fontId="9" fillId="14" borderId="0" xfId="0" applyNumberFormat="1" applyFont="1" applyFill="1"/>
    <xf numFmtId="167" fontId="0" fillId="24" borderId="0" xfId="0" applyNumberFormat="1" applyFill="1"/>
    <xf numFmtId="0" fontId="0" fillId="24" borderId="0" xfId="0" applyFill="1"/>
    <xf numFmtId="0" fontId="10" fillId="14" borderId="0" xfId="0" applyFont="1" applyFill="1"/>
    <xf numFmtId="1" fontId="0" fillId="18" borderId="0" xfId="0" applyNumberFormat="1" applyFill="1"/>
    <xf numFmtId="1" fontId="8" fillId="18" borderId="0" xfId="0" applyNumberFormat="1" applyFont="1" applyFill="1"/>
    <xf numFmtId="1" fontId="10" fillId="4" borderId="0" xfId="0" applyNumberFormat="1" applyFont="1" applyFill="1" applyAlignment="1">
      <alignment horizontal="center" vertical="center"/>
    </xf>
    <xf numFmtId="1" fontId="9" fillId="24" borderId="0" xfId="0" applyNumberFormat="1" applyFont="1" applyFill="1" applyAlignment="1">
      <alignment horizontal="center" vertical="center" textRotation="90"/>
    </xf>
    <xf numFmtId="1" fontId="8" fillId="0" borderId="0" xfId="0" applyNumberFormat="1" applyFont="1" applyAlignment="1">
      <alignment horizontal="center" vertical="center"/>
    </xf>
    <xf numFmtId="168" fontId="9" fillId="24" borderId="0" xfId="0" applyNumberFormat="1" applyFont="1" applyFill="1" applyAlignment="1">
      <alignment horizontal="center" vertical="center" textRotation="90"/>
    </xf>
    <xf numFmtId="1" fontId="9" fillId="4" borderId="0" xfId="0" applyNumberFormat="1" applyFont="1" applyFill="1" applyAlignment="1">
      <alignment horizontal="center" vertical="center" textRotation="90"/>
    </xf>
    <xf numFmtId="1" fontId="9" fillId="5" borderId="0" xfId="0" applyNumberFormat="1" applyFont="1" applyFill="1" applyAlignment="1">
      <alignment horizontal="center" vertical="center" textRotation="90"/>
    </xf>
    <xf numFmtId="0" fontId="10" fillId="18" borderId="0" xfId="0" applyFont="1" applyFill="1"/>
    <xf numFmtId="1" fontId="10" fillId="4" borderId="0" xfId="0" applyNumberFormat="1" applyFont="1" applyFill="1" applyAlignment="1">
      <alignment horizontal="center" vertical="center" textRotation="90"/>
    </xf>
    <xf numFmtId="0" fontId="34" fillId="24" borderId="0" xfId="0" applyFont="1" applyFill="1" applyAlignment="1">
      <alignment vertical="center" textRotation="90"/>
    </xf>
    <xf numFmtId="1" fontId="9" fillId="14" borderId="0" xfId="0" applyNumberFormat="1" applyFont="1" applyFill="1" applyAlignment="1">
      <alignment textRotation="90"/>
    </xf>
    <xf numFmtId="1" fontId="9" fillId="12" borderId="0" xfId="0" applyNumberFormat="1" applyFont="1" applyFill="1" applyAlignment="1">
      <alignment textRotation="90"/>
    </xf>
    <xf numFmtId="167" fontId="35" fillId="14" borderId="0" xfId="0" applyNumberFormat="1" applyFont="1" applyFill="1" applyAlignment="1">
      <alignment horizontal="center" vertical="center"/>
    </xf>
    <xf numFmtId="167" fontId="0" fillId="24" borderId="0" xfId="0" applyNumberFormat="1" applyFill="1" applyAlignment="1">
      <alignment horizontal="right" vertical="top"/>
    </xf>
    <xf numFmtId="167" fontId="35" fillId="24" borderId="0" xfId="0" applyNumberFormat="1" applyFont="1" applyFill="1" applyAlignment="1">
      <alignment horizontal="center" vertical="center"/>
    </xf>
    <xf numFmtId="1" fontId="10" fillId="24" borderId="0" xfId="0" applyNumberFormat="1" applyFont="1" applyFill="1"/>
    <xf numFmtId="2" fontId="0" fillId="0" borderId="0" xfId="0" applyNumberFormat="1"/>
    <xf numFmtId="1" fontId="8" fillId="0" borderId="0" xfId="0" applyNumberFormat="1" applyFont="1"/>
    <xf numFmtId="169" fontId="8" fillId="0" borderId="0" xfId="0" applyNumberFormat="1" applyFont="1" applyAlignment="1">
      <alignment horizontal="center" vertical="center"/>
    </xf>
    <xf numFmtId="168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167" fontId="9" fillId="6" borderId="0" xfId="0" applyNumberFormat="1" applyFont="1" applyFill="1"/>
    <xf numFmtId="1" fontId="9" fillId="0" borderId="0" xfId="0" applyNumberFormat="1" applyFont="1"/>
    <xf numFmtId="1" fontId="9" fillId="12" borderId="0" xfId="0" applyNumberFormat="1" applyFont="1" applyFill="1"/>
    <xf numFmtId="1" fontId="10" fillId="14" borderId="0" xfId="0" applyNumberFormat="1" applyFont="1" applyFill="1"/>
    <xf numFmtId="1" fontId="2" fillId="20" borderId="1" xfId="0" applyNumberFormat="1" applyFont="1" applyFill="1" applyBorder="1" applyAlignment="1">
      <alignment horizontal="center" vertical="center"/>
    </xf>
    <xf numFmtId="1" fontId="2" fillId="20" borderId="2" xfId="0" applyNumberFormat="1" applyFont="1" applyFill="1" applyBorder="1" applyAlignment="1">
      <alignment horizontal="center" vertical="center"/>
    </xf>
    <xf numFmtId="1" fontId="2" fillId="20" borderId="3" xfId="0" applyNumberFormat="1" applyFont="1" applyFill="1" applyBorder="1" applyAlignment="1">
      <alignment horizontal="center" vertical="center"/>
    </xf>
    <xf numFmtId="0" fontId="36" fillId="20" borderId="4" xfId="0" applyFont="1" applyFill="1" applyBorder="1" applyAlignment="1">
      <alignment horizontal="center" vertical="center"/>
    </xf>
    <xf numFmtId="0" fontId="36" fillId="20" borderId="5" xfId="0" applyFont="1" applyFill="1" applyBorder="1" applyAlignment="1">
      <alignment horizontal="center" vertical="center"/>
    </xf>
    <xf numFmtId="0" fontId="36" fillId="20" borderId="6" xfId="0" applyFont="1" applyFill="1" applyBorder="1" applyAlignment="1">
      <alignment horizontal="center" vertical="center"/>
    </xf>
    <xf numFmtId="1" fontId="8" fillId="14" borderId="0" xfId="0" applyNumberFormat="1" applyFont="1" applyFill="1"/>
    <xf numFmtId="168" fontId="10" fillId="14" borderId="0" xfId="0" applyNumberFormat="1" applyFont="1" applyFill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67" fontId="9" fillId="0" borderId="0" xfId="0" applyNumberFormat="1" applyFont="1"/>
    <xf numFmtId="167" fontId="0" fillId="0" borderId="0" xfId="0" applyNumberFormat="1"/>
    <xf numFmtId="1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9" fillId="4" borderId="0" xfId="0" applyFont="1" applyFill="1" applyAlignment="1">
      <alignment horizontal="right" vertical="center"/>
    </xf>
    <xf numFmtId="0" fontId="37" fillId="2" borderId="0" xfId="0" applyFont="1" applyFill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0" fontId="16" fillId="16" borderId="0" xfId="0" applyFont="1" applyFill="1" applyAlignment="1">
      <alignment vertical="center"/>
    </xf>
    <xf numFmtId="0" fontId="0" fillId="14" borderId="0" xfId="0" applyFill="1" applyAlignment="1">
      <alignment vertical="center"/>
    </xf>
    <xf numFmtId="0" fontId="16" fillId="2" borderId="0" xfId="0" applyFont="1" applyFill="1" applyAlignment="1">
      <alignment horizontal="center" vertical="center"/>
    </xf>
    <xf numFmtId="0" fontId="10" fillId="0" borderId="0" xfId="0" applyFont="1" applyAlignment="1">
      <alignment vertical="center"/>
    </xf>
    <xf numFmtId="1" fontId="5" fillId="2" borderId="0" xfId="0" applyNumberFormat="1" applyFont="1" applyFill="1" applyAlignment="1">
      <alignment horizontal="center" vertical="center"/>
    </xf>
    <xf numFmtId="0" fontId="21" fillId="5" borderId="0" xfId="0" applyFont="1" applyFill="1" applyAlignment="1">
      <alignment horizontal="left" vertical="center"/>
    </xf>
    <xf numFmtId="0" fontId="0" fillId="12" borderId="0" xfId="0" applyFill="1" applyAlignment="1">
      <alignment horizontal="center" vertical="center"/>
    </xf>
    <xf numFmtId="0" fontId="5" fillId="12" borderId="0" xfId="0" applyFont="1" applyFill="1" applyAlignment="1">
      <alignment horizontal="left" vertical="center"/>
    </xf>
    <xf numFmtId="0" fontId="0" fillId="12" borderId="0" xfId="0" applyFill="1" applyAlignment="1">
      <alignment horizontal="left" vertical="center"/>
    </xf>
    <xf numFmtId="0" fontId="21" fillId="7" borderId="0" xfId="0" applyFont="1" applyFill="1" applyAlignment="1">
      <alignment horizontal="left" vertical="center"/>
    </xf>
    <xf numFmtId="0" fontId="38" fillId="7" borderId="0" xfId="0" applyFont="1" applyFill="1" applyAlignment="1">
      <alignment horizontal="left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167" fontId="16" fillId="2" borderId="0" xfId="0" applyNumberFormat="1" applyFont="1" applyFill="1" applyAlignment="1">
      <alignment horizontal="center" vertical="center"/>
    </xf>
    <xf numFmtId="0" fontId="38" fillId="11" borderId="0" xfId="0" applyFont="1" applyFill="1" applyAlignment="1">
      <alignment horizontal="left" vertical="center"/>
    </xf>
    <xf numFmtId="1" fontId="0" fillId="2" borderId="0" xfId="0" applyNumberFormat="1" applyFill="1" applyAlignment="1">
      <alignment vertical="center"/>
    </xf>
    <xf numFmtId="0" fontId="38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167" fontId="5" fillId="0" borderId="0" xfId="0" applyNumberFormat="1" applyFont="1" applyAlignment="1">
      <alignment vertical="center"/>
    </xf>
    <xf numFmtId="0" fontId="39" fillId="5" borderId="0" xfId="0" applyFont="1" applyFill="1" applyAlignment="1">
      <alignment horizontal="center" vertical="center"/>
    </xf>
    <xf numFmtId="0" fontId="39" fillId="5" borderId="0" xfId="0" applyFont="1" applyFill="1" applyAlignment="1">
      <alignment horizontal="left" vertical="center"/>
    </xf>
    <xf numFmtId="0" fontId="40" fillId="0" borderId="0" xfId="0" applyFont="1" applyAlignment="1">
      <alignment vertical="center"/>
    </xf>
    <xf numFmtId="0" fontId="40" fillId="2" borderId="0" xfId="0" applyFont="1" applyFill="1" applyAlignment="1">
      <alignment vertical="center"/>
    </xf>
    <xf numFmtId="0" fontId="6" fillId="5" borderId="0" xfId="0" applyFont="1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5" fillId="27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14" borderId="0" xfId="0" applyFill="1" applyAlignment="1">
      <alignment horizontal="left" vertical="center"/>
    </xf>
    <xf numFmtId="0" fontId="34" fillId="12" borderId="0" xfId="0" applyFont="1" applyFill="1" applyAlignment="1">
      <alignment horizontal="center" vertical="center"/>
    </xf>
    <xf numFmtId="0" fontId="33" fillId="15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1" fontId="24" fillId="5" borderId="0" xfId="0" applyNumberFormat="1" applyFont="1" applyFill="1" applyAlignment="1">
      <alignment horizontal="left" vertical="center"/>
    </xf>
    <xf numFmtId="1" fontId="13" fillId="5" borderId="0" xfId="0" applyNumberFormat="1" applyFont="1" applyFill="1" applyAlignment="1">
      <alignment horizontal="left" vertical="center"/>
    </xf>
    <xf numFmtId="0" fontId="34" fillId="7" borderId="0" xfId="0" applyFont="1" applyFill="1" applyAlignment="1">
      <alignment horizontal="left" vertical="center"/>
    </xf>
    <xf numFmtId="1" fontId="10" fillId="2" borderId="0" xfId="0" applyNumberFormat="1" applyFont="1" applyFill="1" applyAlignment="1">
      <alignment horizontal="right" vertical="center"/>
    </xf>
    <xf numFmtId="0" fontId="3" fillId="5" borderId="0" xfId="0" applyFont="1" applyFill="1" applyAlignment="1">
      <alignment horizontal="center" vertical="center"/>
    </xf>
    <xf numFmtId="0" fontId="41" fillId="2" borderId="0" xfId="0" applyFont="1" applyFill="1" applyAlignment="1">
      <alignment horizontal="center" vertical="center"/>
    </xf>
    <xf numFmtId="0" fontId="44" fillId="2" borderId="0" xfId="0" applyFont="1" applyFill="1" applyAlignment="1">
      <alignment horizontal="center" vertical="center"/>
    </xf>
    <xf numFmtId="0" fontId="44" fillId="14" borderId="0" xfId="0" applyFont="1" applyFill="1" applyAlignment="1">
      <alignment horizontal="center" vertical="center"/>
    </xf>
    <xf numFmtId="0" fontId="41" fillId="14" borderId="0" xfId="0" applyFont="1" applyFill="1" applyAlignment="1">
      <alignment horizontal="center" vertical="center"/>
    </xf>
    <xf numFmtId="0" fontId="49" fillId="5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2" fillId="2" borderId="0" xfId="0" applyFont="1" applyFill="1" applyAlignment="1">
      <alignment horizontal="center" vertical="center"/>
    </xf>
    <xf numFmtId="0" fontId="48" fillId="14" borderId="0" xfId="0" applyFont="1" applyFill="1" applyAlignment="1">
      <alignment horizontal="center" vertical="center"/>
    </xf>
    <xf numFmtId="0" fontId="25" fillId="24" borderId="0" xfId="0" applyFont="1" applyFill="1" applyAlignment="1">
      <alignment horizontal="center" vertical="center"/>
    </xf>
    <xf numFmtId="0" fontId="25" fillId="14" borderId="0" xfId="0" applyFont="1" applyFill="1" applyAlignment="1">
      <alignment horizontal="center" vertical="center"/>
    </xf>
    <xf numFmtId="0" fontId="46" fillId="14" borderId="0" xfId="0" applyFont="1" applyFill="1" applyAlignment="1">
      <alignment horizontal="center" vertical="center"/>
    </xf>
    <xf numFmtId="0" fontId="11" fillId="2" borderId="0" xfId="0" applyFont="1" applyFill="1" applyAlignment="1">
      <alignment vertical="center"/>
    </xf>
    <xf numFmtId="0" fontId="11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51" fillId="2" borderId="0" xfId="0" applyFont="1" applyFill="1" applyAlignment="1">
      <alignment horizontal="left" vertical="center"/>
    </xf>
    <xf numFmtId="0" fontId="8" fillId="2" borderId="0" xfId="0" applyFont="1" applyFill="1" applyAlignment="1">
      <alignment vertical="center"/>
    </xf>
    <xf numFmtId="0" fontId="51" fillId="2" borderId="0" xfId="0" applyFont="1" applyFill="1" applyAlignment="1">
      <alignment vertical="center"/>
    </xf>
    <xf numFmtId="0" fontId="47" fillId="2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48" fillId="14" borderId="0" xfId="0" applyFont="1" applyFill="1" applyAlignment="1">
      <alignment vertical="center"/>
    </xf>
    <xf numFmtId="0" fontId="42" fillId="14" borderId="0" xfId="0" applyFont="1" applyFill="1" applyAlignment="1">
      <alignment vertical="center"/>
    </xf>
    <xf numFmtId="0" fontId="8" fillId="24" borderId="0" xfId="0" applyFont="1" applyFill="1" applyAlignment="1">
      <alignment horizontal="right" vertical="center"/>
    </xf>
    <xf numFmtId="0" fontId="50" fillId="0" borderId="0" xfId="0" applyFont="1" applyAlignment="1">
      <alignment vertical="center"/>
    </xf>
    <xf numFmtId="0" fontId="46" fillId="2" borderId="0" xfId="0" applyFont="1" applyFill="1" applyAlignment="1">
      <alignment horizontal="left" vertical="center"/>
    </xf>
    <xf numFmtId="0" fontId="45" fillId="0" borderId="0" xfId="0" applyFont="1" applyAlignment="1">
      <alignment vertical="center"/>
    </xf>
    <xf numFmtId="0" fontId="46" fillId="2" borderId="0" xfId="0" applyFont="1" applyFill="1" applyAlignment="1">
      <alignment vertical="center"/>
    </xf>
    <xf numFmtId="0" fontId="42" fillId="2" borderId="0" xfId="0" applyFont="1" applyFill="1" applyAlignment="1">
      <alignment vertical="center"/>
    </xf>
    <xf numFmtId="0" fontId="16" fillId="2" borderId="0" xfId="0" applyFont="1" applyFill="1" applyAlignment="1">
      <alignment vertical="center"/>
    </xf>
    <xf numFmtId="0" fontId="43" fillId="2" borderId="0" xfId="0" applyFont="1" applyFill="1" applyAlignment="1">
      <alignment vertical="center"/>
    </xf>
    <xf numFmtId="0" fontId="43" fillId="24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46" fillId="0" borderId="0" xfId="0" applyFont="1" applyAlignment="1">
      <alignment horizontal="left" vertical="center"/>
    </xf>
    <xf numFmtId="0" fontId="16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43" fillId="0" borderId="0" xfId="0" applyFont="1" applyAlignment="1">
      <alignment vertical="center"/>
    </xf>
    <xf numFmtId="0" fontId="46" fillId="0" borderId="0" xfId="0" applyFont="1" applyAlignment="1">
      <alignment vertical="center"/>
    </xf>
    <xf numFmtId="0" fontId="42" fillId="0" borderId="0" xfId="0" applyFont="1" applyAlignment="1">
      <alignment vertical="center"/>
    </xf>
    <xf numFmtId="0" fontId="45" fillId="2" borderId="0" xfId="0" applyFont="1" applyFill="1" applyAlignment="1">
      <alignment vertical="center"/>
    </xf>
    <xf numFmtId="0" fontId="50" fillId="14" borderId="0" xfId="0" applyFont="1" applyFill="1" applyAlignment="1">
      <alignment vertical="center"/>
    </xf>
    <xf numFmtId="0" fontId="45" fillId="14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53" fillId="2" borderId="0" xfId="0" applyFont="1" applyFill="1" applyAlignment="1">
      <alignment vertical="center"/>
    </xf>
    <xf numFmtId="0" fontId="54" fillId="2" borderId="0" xfId="0" applyFont="1" applyFill="1" applyAlignment="1">
      <alignment horizontal="left" vertical="center"/>
    </xf>
    <xf numFmtId="0" fontId="54" fillId="2" borderId="0" xfId="0" applyFont="1" applyFill="1" applyAlignment="1">
      <alignment vertical="center"/>
    </xf>
    <xf numFmtId="0" fontId="55" fillId="2" borderId="0" xfId="0" applyFont="1" applyFill="1" applyAlignment="1">
      <alignment horizontal="left" vertical="center"/>
    </xf>
    <xf numFmtId="0" fontId="20" fillId="28" borderId="0" xfId="0" applyFont="1" applyFill="1" applyAlignment="1">
      <alignment horizontal="left" vertical="center"/>
    </xf>
    <xf numFmtId="0" fontId="20" fillId="18" borderId="0" xfId="0" applyFont="1" applyFill="1" applyAlignment="1">
      <alignment horizontal="left" vertical="center"/>
    </xf>
    <xf numFmtId="0" fontId="0" fillId="2" borderId="0" xfId="0" applyFill="1" applyAlignment="1">
      <alignment horizontal="right" vertical="center"/>
    </xf>
    <xf numFmtId="0" fontId="48" fillId="14" borderId="0" xfId="0" applyFont="1" applyFill="1" applyAlignment="1">
      <alignment horizontal="right" vertical="center"/>
    </xf>
    <xf numFmtId="0" fontId="48" fillId="14" borderId="0" xfId="0" applyFont="1" applyFill="1" applyAlignment="1">
      <alignment horizontal="left" vertical="center"/>
    </xf>
    <xf numFmtId="0" fontId="49" fillId="5" borderId="0" xfId="0" applyFont="1" applyFill="1" applyAlignment="1">
      <alignment horizontal="left" vertical="center"/>
    </xf>
    <xf numFmtId="0" fontId="49" fillId="5" borderId="0" xfId="0" applyFont="1" applyFill="1" applyAlignment="1">
      <alignment horizontal="right" vertical="center"/>
    </xf>
    <xf numFmtId="0" fontId="56" fillId="2" borderId="0" xfId="0" applyFont="1" applyFill="1" applyAlignment="1">
      <alignment horizontal="center" vertical="center"/>
    </xf>
    <xf numFmtId="0" fontId="56" fillId="2" borderId="0" xfId="0" applyFont="1" applyFill="1" applyAlignment="1">
      <alignment vertical="center"/>
    </xf>
    <xf numFmtId="0" fontId="20" fillId="22" borderId="0" xfId="0" applyFont="1" applyFill="1" applyAlignment="1">
      <alignment horizontal="left" vertical="center"/>
    </xf>
    <xf numFmtId="0" fontId="46" fillId="14" borderId="0" xfId="0" applyFont="1" applyFill="1" applyAlignment="1">
      <alignment vertical="center"/>
    </xf>
    <xf numFmtId="0" fontId="57" fillId="14" borderId="0" xfId="0" applyFont="1" applyFill="1" applyAlignment="1">
      <alignment vertical="center"/>
    </xf>
    <xf numFmtId="0" fontId="20" fillId="8" borderId="0" xfId="0" applyFont="1" applyFill="1" applyAlignment="1">
      <alignment horizontal="left" vertical="center"/>
    </xf>
    <xf numFmtId="0" fontId="39" fillId="5" borderId="0" xfId="0" applyFont="1" applyFill="1"/>
    <xf numFmtId="1" fontId="16" fillId="14" borderId="0" xfId="0" applyNumberFormat="1" applyFont="1" applyFill="1" applyAlignment="1">
      <alignment horizontal="center" vertical="center"/>
    </xf>
    <xf numFmtId="0" fontId="0" fillId="14" borderId="0" xfId="0" applyFill="1" applyAlignment="1">
      <alignment horizontal="right" vertical="center"/>
    </xf>
    <xf numFmtId="0" fontId="14" fillId="14" borderId="0" xfId="0" applyFont="1" applyFill="1" applyAlignment="1">
      <alignment horizontal="center" vertical="center"/>
    </xf>
    <xf numFmtId="0" fontId="12" fillId="14" borderId="0" xfId="0" applyFont="1" applyFill="1" applyAlignment="1">
      <alignment horizontal="center" vertical="center"/>
    </xf>
    <xf numFmtId="0" fontId="15" fillId="14" borderId="0" xfId="0" applyFont="1" applyFill="1" applyAlignment="1">
      <alignment horizontal="center" vertical="center"/>
    </xf>
    <xf numFmtId="0" fontId="4" fillId="14" borderId="0" xfId="0" applyFont="1" applyFill="1" applyAlignment="1">
      <alignment horizontal="right" vertical="center"/>
    </xf>
    <xf numFmtId="0" fontId="3" fillId="14" borderId="0" xfId="0" applyFont="1" applyFill="1" applyAlignment="1">
      <alignment horizontal="center" vertical="center"/>
    </xf>
    <xf numFmtId="0" fontId="3" fillId="14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/>
    </xf>
    <xf numFmtId="0" fontId="31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8" fillId="18" borderId="0" xfId="0" applyFont="1" applyFill="1" applyAlignment="1">
      <alignment horizontal="center" vertical="center"/>
    </xf>
    <xf numFmtId="0" fontId="10" fillId="18" borderId="0" xfId="0" applyFont="1" applyFill="1" applyAlignment="1">
      <alignment horizontal="center" vertical="center"/>
    </xf>
    <xf numFmtId="0" fontId="13" fillId="29" borderId="0" xfId="0" applyFont="1" applyFill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18" borderId="2" xfId="0" applyFont="1" applyFill="1" applyBorder="1" applyAlignment="1">
      <alignment horizontal="center" vertical="center"/>
    </xf>
    <xf numFmtId="0" fontId="23" fillId="29" borderId="0" xfId="0" applyFont="1" applyFill="1" applyAlignment="1">
      <alignment horizontal="center" vertical="center"/>
    </xf>
    <xf numFmtId="0" fontId="9" fillId="18" borderId="0" xfId="0" applyFont="1" applyFill="1" applyAlignment="1">
      <alignment horizontal="center" vertical="center"/>
    </xf>
    <xf numFmtId="0" fontId="23" fillId="29" borderId="5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3" fillId="30" borderId="0" xfId="0" applyFont="1" applyFill="1"/>
    <xf numFmtId="0" fontId="9" fillId="27" borderId="2" xfId="0" applyFont="1" applyFill="1" applyBorder="1"/>
    <xf numFmtId="0" fontId="9" fillId="27" borderId="0" xfId="0" applyFont="1" applyFill="1"/>
    <xf numFmtId="0" fontId="0" fillId="27" borderId="0" xfId="0" applyFill="1"/>
    <xf numFmtId="167" fontId="9" fillId="27" borderId="0" xfId="0" applyNumberFormat="1" applyFont="1" applyFill="1"/>
    <xf numFmtId="0" fontId="58" fillId="2" borderId="0" xfId="0" applyFont="1" applyFill="1"/>
    <xf numFmtId="0" fontId="58" fillId="0" borderId="0" xfId="0" applyFont="1"/>
    <xf numFmtId="1" fontId="59" fillId="0" borderId="0" xfId="0" applyNumberFormat="1" applyFont="1"/>
    <xf numFmtId="0" fontId="58" fillId="25" borderId="0" xfId="0" applyFont="1" applyFill="1"/>
    <xf numFmtId="0" fontId="0" fillId="25" borderId="0" xfId="0" applyFill="1"/>
    <xf numFmtId="167" fontId="10" fillId="0" borderId="0" xfId="0" applyNumberFormat="1" applyFont="1" applyAlignment="1">
      <alignment horizontal="center"/>
    </xf>
    <xf numFmtId="0" fontId="58" fillId="0" borderId="0" xfId="0" applyFont="1" applyAlignment="1">
      <alignment horizontal="center" vertical="center"/>
    </xf>
    <xf numFmtId="0" fontId="58" fillId="25" borderId="0" xfId="0" applyFont="1" applyFill="1" applyAlignment="1">
      <alignment horizontal="center" vertical="center"/>
    </xf>
    <xf numFmtId="0" fontId="58" fillId="14" borderId="0" xfId="0" applyFont="1" applyFill="1"/>
    <xf numFmtId="0" fontId="58" fillId="14" borderId="0" xfId="0" applyFont="1" applyFill="1" applyAlignment="1">
      <alignment horizontal="center" vertical="center"/>
    </xf>
    <xf numFmtId="0" fontId="5" fillId="14" borderId="0" xfId="0" applyFont="1" applyFill="1"/>
    <xf numFmtId="0" fontId="58" fillId="27" borderId="0" xfId="0" applyFont="1" applyFill="1"/>
    <xf numFmtId="0" fontId="0" fillId="27" borderId="0" xfId="0" applyFill="1" applyAlignment="1">
      <alignment horizontal="center" vertical="center"/>
    </xf>
    <xf numFmtId="169" fontId="10" fillId="0" borderId="0" xfId="0" applyNumberFormat="1" applyFont="1"/>
    <xf numFmtId="0" fontId="0" fillId="2" borderId="0" xfId="0" applyFill="1" applyAlignment="1">
      <alignment horizontal="center"/>
    </xf>
    <xf numFmtId="0" fontId="0" fillId="27" borderId="0" xfId="0" applyFill="1" applyAlignment="1">
      <alignment horizontal="center"/>
    </xf>
    <xf numFmtId="0" fontId="0" fillId="0" borderId="0" xfId="0" applyAlignment="1">
      <alignment horizontal="center"/>
    </xf>
    <xf numFmtId="0" fontId="61" fillId="3" borderId="0" xfId="0" applyFont="1" applyFill="1" applyAlignment="1">
      <alignment horizontal="center" vertical="center"/>
    </xf>
    <xf numFmtId="0" fontId="60" fillId="3" borderId="0" xfId="0" applyFont="1" applyFill="1"/>
  </cellXfs>
  <cellStyles count="2">
    <cellStyle name="Normal" xfId="0" builtinId="0"/>
    <cellStyle name="Percent" xfId="1" builtinId="5"/>
  </cellStyles>
  <dxfs count="11">
    <dxf>
      <font>
        <color theme="0"/>
      </font>
      <fill>
        <patternFill>
          <bgColor theme="8" tint="-0.24994659260841701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</dxf>
    <dxf>
      <fill>
        <patternFill>
          <bgColor rgb="FF00B0F0"/>
        </patternFill>
      </fill>
    </dxf>
    <dxf>
      <fill>
        <patternFill>
          <bgColor theme="0" tint="-0.24994659260841701"/>
        </patternFill>
      </fill>
    </dxf>
    <dxf>
      <fill>
        <patternFill>
          <bgColor rgb="FFFF9393"/>
        </patternFill>
      </fill>
    </dxf>
    <dxf>
      <fill>
        <patternFill>
          <bgColor rgb="FFFF9393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0"/>
        </patternFill>
      </fill>
    </dxf>
    <dxf>
      <font>
        <color auto="1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99FF"/>
      <color rgb="FF0000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Relative stage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'12'!$BD$5:$BD$292</c:f>
              <c:numCache>
                <c:formatCode>0.0</c:formatCode>
                <c:ptCount val="288"/>
                <c:pt idx="0">
                  <c:v>8.3333333333333329E-2</c:v>
                </c:pt>
                <c:pt idx="1">
                  <c:v>0.16666666666666666</c:v>
                </c:pt>
                <c:pt idx="2">
                  <c:v>0.25</c:v>
                </c:pt>
                <c:pt idx="3">
                  <c:v>0.33333333333333331</c:v>
                </c:pt>
                <c:pt idx="4">
                  <c:v>0.41666666666666669</c:v>
                </c:pt>
                <c:pt idx="5">
                  <c:v>0.5</c:v>
                </c:pt>
                <c:pt idx="6">
                  <c:v>0.58333333333333337</c:v>
                </c:pt>
                <c:pt idx="7">
                  <c:v>0.66666666666666663</c:v>
                </c:pt>
                <c:pt idx="8">
                  <c:v>0.75</c:v>
                </c:pt>
                <c:pt idx="9">
                  <c:v>0.83333333333333337</c:v>
                </c:pt>
                <c:pt idx="10">
                  <c:v>0.91666666666666663</c:v>
                </c:pt>
                <c:pt idx="11">
                  <c:v>1</c:v>
                </c:pt>
                <c:pt idx="12">
                  <c:v>1.0833333333333333</c:v>
                </c:pt>
                <c:pt idx="13">
                  <c:v>1.1666666666666667</c:v>
                </c:pt>
                <c:pt idx="14">
                  <c:v>1.25</c:v>
                </c:pt>
                <c:pt idx="15">
                  <c:v>1.3333333333333333</c:v>
                </c:pt>
                <c:pt idx="16">
                  <c:v>1.4166666666666667</c:v>
                </c:pt>
                <c:pt idx="17">
                  <c:v>1.5</c:v>
                </c:pt>
                <c:pt idx="18">
                  <c:v>1.5833333333333333</c:v>
                </c:pt>
                <c:pt idx="19">
                  <c:v>1.6666666666666667</c:v>
                </c:pt>
                <c:pt idx="20">
                  <c:v>1.75</c:v>
                </c:pt>
                <c:pt idx="21">
                  <c:v>1.8333333333333333</c:v>
                </c:pt>
                <c:pt idx="22">
                  <c:v>1.9166666666666667</c:v>
                </c:pt>
                <c:pt idx="23">
                  <c:v>2</c:v>
                </c:pt>
                <c:pt idx="24">
                  <c:v>2.0833333333333335</c:v>
                </c:pt>
                <c:pt idx="25">
                  <c:v>2.1666666666666665</c:v>
                </c:pt>
                <c:pt idx="26">
                  <c:v>2.25</c:v>
                </c:pt>
                <c:pt idx="27">
                  <c:v>2.3333333333333335</c:v>
                </c:pt>
                <c:pt idx="28">
                  <c:v>2.4166666666666665</c:v>
                </c:pt>
                <c:pt idx="29">
                  <c:v>2.5</c:v>
                </c:pt>
                <c:pt idx="30">
                  <c:v>2.5833333333333335</c:v>
                </c:pt>
                <c:pt idx="31">
                  <c:v>2.6666666666666665</c:v>
                </c:pt>
                <c:pt idx="32">
                  <c:v>2.75</c:v>
                </c:pt>
                <c:pt idx="33">
                  <c:v>2.8333333333333335</c:v>
                </c:pt>
                <c:pt idx="34">
                  <c:v>2.9166666666666665</c:v>
                </c:pt>
                <c:pt idx="35">
                  <c:v>3</c:v>
                </c:pt>
                <c:pt idx="36">
                  <c:v>3.0833333333333335</c:v>
                </c:pt>
                <c:pt idx="37">
                  <c:v>3.1666666666666665</c:v>
                </c:pt>
                <c:pt idx="38">
                  <c:v>3.25</c:v>
                </c:pt>
                <c:pt idx="39">
                  <c:v>3.3333333333333335</c:v>
                </c:pt>
                <c:pt idx="40">
                  <c:v>3.4166666666666665</c:v>
                </c:pt>
                <c:pt idx="41">
                  <c:v>3.5</c:v>
                </c:pt>
                <c:pt idx="42">
                  <c:v>3.5833333333333335</c:v>
                </c:pt>
                <c:pt idx="43">
                  <c:v>3.6666666666666665</c:v>
                </c:pt>
                <c:pt idx="44">
                  <c:v>3.75</c:v>
                </c:pt>
                <c:pt idx="45">
                  <c:v>3.8333333333333335</c:v>
                </c:pt>
                <c:pt idx="46">
                  <c:v>3.9166666666666665</c:v>
                </c:pt>
                <c:pt idx="47">
                  <c:v>4</c:v>
                </c:pt>
                <c:pt idx="48">
                  <c:v>4.083333333333333</c:v>
                </c:pt>
                <c:pt idx="49">
                  <c:v>4.166666666666667</c:v>
                </c:pt>
                <c:pt idx="50">
                  <c:v>4.25</c:v>
                </c:pt>
                <c:pt idx="51">
                  <c:v>4.333333333333333</c:v>
                </c:pt>
                <c:pt idx="52">
                  <c:v>4.416666666666667</c:v>
                </c:pt>
                <c:pt idx="53">
                  <c:v>4.5</c:v>
                </c:pt>
                <c:pt idx="54">
                  <c:v>4.583333333333333</c:v>
                </c:pt>
                <c:pt idx="55">
                  <c:v>4.666666666666667</c:v>
                </c:pt>
                <c:pt idx="56">
                  <c:v>4.75</c:v>
                </c:pt>
                <c:pt idx="57">
                  <c:v>4.833333333333333</c:v>
                </c:pt>
                <c:pt idx="58">
                  <c:v>4.916666666666667</c:v>
                </c:pt>
                <c:pt idx="59">
                  <c:v>5</c:v>
                </c:pt>
                <c:pt idx="60">
                  <c:v>5.083333333333333</c:v>
                </c:pt>
                <c:pt idx="61">
                  <c:v>5.166666666666667</c:v>
                </c:pt>
                <c:pt idx="62">
                  <c:v>5.25</c:v>
                </c:pt>
                <c:pt idx="63">
                  <c:v>5.333333333333333</c:v>
                </c:pt>
                <c:pt idx="64">
                  <c:v>5.416666666666667</c:v>
                </c:pt>
                <c:pt idx="65">
                  <c:v>5.5</c:v>
                </c:pt>
                <c:pt idx="66">
                  <c:v>5.583333333333333</c:v>
                </c:pt>
                <c:pt idx="67">
                  <c:v>5.666666666666667</c:v>
                </c:pt>
                <c:pt idx="68">
                  <c:v>5.75</c:v>
                </c:pt>
                <c:pt idx="69">
                  <c:v>5.833333333333333</c:v>
                </c:pt>
                <c:pt idx="70">
                  <c:v>5.916666666666667</c:v>
                </c:pt>
                <c:pt idx="71">
                  <c:v>6</c:v>
                </c:pt>
                <c:pt idx="72">
                  <c:v>6.083333333333333</c:v>
                </c:pt>
                <c:pt idx="73">
                  <c:v>6.166666666666667</c:v>
                </c:pt>
                <c:pt idx="74">
                  <c:v>6.25</c:v>
                </c:pt>
                <c:pt idx="75">
                  <c:v>6.333333333333333</c:v>
                </c:pt>
                <c:pt idx="76">
                  <c:v>6.416666666666667</c:v>
                </c:pt>
                <c:pt idx="77">
                  <c:v>6.5</c:v>
                </c:pt>
                <c:pt idx="78">
                  <c:v>6.583333333333333</c:v>
                </c:pt>
                <c:pt idx="79">
                  <c:v>6.666666666666667</c:v>
                </c:pt>
                <c:pt idx="80">
                  <c:v>6.75</c:v>
                </c:pt>
                <c:pt idx="81">
                  <c:v>6.833333333333333</c:v>
                </c:pt>
                <c:pt idx="82">
                  <c:v>6.916666666666667</c:v>
                </c:pt>
                <c:pt idx="83">
                  <c:v>7</c:v>
                </c:pt>
                <c:pt idx="84">
                  <c:v>7.083333333333333</c:v>
                </c:pt>
                <c:pt idx="85">
                  <c:v>7.166666666666667</c:v>
                </c:pt>
                <c:pt idx="86">
                  <c:v>7.25</c:v>
                </c:pt>
                <c:pt idx="87">
                  <c:v>7.333333333333333</c:v>
                </c:pt>
                <c:pt idx="88">
                  <c:v>7.416666666666667</c:v>
                </c:pt>
                <c:pt idx="89">
                  <c:v>7.5</c:v>
                </c:pt>
                <c:pt idx="90">
                  <c:v>7.583333333333333</c:v>
                </c:pt>
                <c:pt idx="91">
                  <c:v>7.666666666666667</c:v>
                </c:pt>
                <c:pt idx="92">
                  <c:v>7.75</c:v>
                </c:pt>
                <c:pt idx="93">
                  <c:v>7.833333333333333</c:v>
                </c:pt>
                <c:pt idx="94">
                  <c:v>7.916666666666667</c:v>
                </c:pt>
                <c:pt idx="95">
                  <c:v>8</c:v>
                </c:pt>
                <c:pt idx="96">
                  <c:v>8.0833333333333339</c:v>
                </c:pt>
                <c:pt idx="97">
                  <c:v>8.1666666666666661</c:v>
                </c:pt>
                <c:pt idx="98">
                  <c:v>8.25</c:v>
                </c:pt>
                <c:pt idx="99">
                  <c:v>8.3333333333333339</c:v>
                </c:pt>
                <c:pt idx="100">
                  <c:v>8.4166666666666661</c:v>
                </c:pt>
                <c:pt idx="101">
                  <c:v>8.5</c:v>
                </c:pt>
                <c:pt idx="102">
                  <c:v>8.5833333333333339</c:v>
                </c:pt>
                <c:pt idx="103">
                  <c:v>8.6666666666666661</c:v>
                </c:pt>
                <c:pt idx="104">
                  <c:v>8.75</c:v>
                </c:pt>
                <c:pt idx="105">
                  <c:v>8.8333333333333339</c:v>
                </c:pt>
                <c:pt idx="106">
                  <c:v>8.9166666666666661</c:v>
                </c:pt>
                <c:pt idx="107">
                  <c:v>9</c:v>
                </c:pt>
                <c:pt idx="108">
                  <c:v>9.0833333333333339</c:v>
                </c:pt>
                <c:pt idx="109">
                  <c:v>9.1666666666666661</c:v>
                </c:pt>
                <c:pt idx="110">
                  <c:v>9.25</c:v>
                </c:pt>
                <c:pt idx="111">
                  <c:v>9.3333333333333339</c:v>
                </c:pt>
                <c:pt idx="112">
                  <c:v>9.4166666666666661</c:v>
                </c:pt>
                <c:pt idx="113">
                  <c:v>9.5</c:v>
                </c:pt>
                <c:pt idx="114">
                  <c:v>9.5833333333333339</c:v>
                </c:pt>
                <c:pt idx="115">
                  <c:v>9.6666666666666661</c:v>
                </c:pt>
                <c:pt idx="116">
                  <c:v>9.75</c:v>
                </c:pt>
                <c:pt idx="117">
                  <c:v>9.8333333333333339</c:v>
                </c:pt>
                <c:pt idx="118">
                  <c:v>9.9166666666666661</c:v>
                </c:pt>
                <c:pt idx="119">
                  <c:v>10</c:v>
                </c:pt>
                <c:pt idx="120">
                  <c:v>10.083333333333334</c:v>
                </c:pt>
                <c:pt idx="121">
                  <c:v>10.166666666666666</c:v>
                </c:pt>
                <c:pt idx="122">
                  <c:v>10.25</c:v>
                </c:pt>
                <c:pt idx="123">
                  <c:v>10.333333333333334</c:v>
                </c:pt>
                <c:pt idx="124">
                  <c:v>10.416666666666666</c:v>
                </c:pt>
                <c:pt idx="125">
                  <c:v>10.5</c:v>
                </c:pt>
                <c:pt idx="126">
                  <c:v>10.583333333333334</c:v>
                </c:pt>
                <c:pt idx="127">
                  <c:v>10.666666666666666</c:v>
                </c:pt>
                <c:pt idx="128">
                  <c:v>10.75</c:v>
                </c:pt>
                <c:pt idx="129">
                  <c:v>10.833333333333334</c:v>
                </c:pt>
                <c:pt idx="130">
                  <c:v>10.916666666666666</c:v>
                </c:pt>
                <c:pt idx="131">
                  <c:v>11</c:v>
                </c:pt>
                <c:pt idx="132">
                  <c:v>11.083333333333334</c:v>
                </c:pt>
                <c:pt idx="133">
                  <c:v>11.166666666666666</c:v>
                </c:pt>
                <c:pt idx="134">
                  <c:v>11.25</c:v>
                </c:pt>
                <c:pt idx="135">
                  <c:v>11.333333333333334</c:v>
                </c:pt>
                <c:pt idx="136">
                  <c:v>11.416666666666666</c:v>
                </c:pt>
                <c:pt idx="137">
                  <c:v>11.5</c:v>
                </c:pt>
                <c:pt idx="138">
                  <c:v>11.583333333333334</c:v>
                </c:pt>
                <c:pt idx="139">
                  <c:v>11.666666666666666</c:v>
                </c:pt>
                <c:pt idx="140">
                  <c:v>11.75</c:v>
                </c:pt>
                <c:pt idx="141">
                  <c:v>11.833333333333334</c:v>
                </c:pt>
                <c:pt idx="142">
                  <c:v>11.916666666666666</c:v>
                </c:pt>
                <c:pt idx="143">
                  <c:v>12</c:v>
                </c:pt>
                <c:pt idx="144">
                  <c:v>12.083333333333334</c:v>
                </c:pt>
                <c:pt idx="145">
                  <c:v>12.166666666666666</c:v>
                </c:pt>
                <c:pt idx="146">
                  <c:v>12.25</c:v>
                </c:pt>
                <c:pt idx="147">
                  <c:v>12.333333333333334</c:v>
                </c:pt>
                <c:pt idx="148">
                  <c:v>12.416666666666666</c:v>
                </c:pt>
                <c:pt idx="149">
                  <c:v>12.5</c:v>
                </c:pt>
                <c:pt idx="150">
                  <c:v>12.583333333333334</c:v>
                </c:pt>
                <c:pt idx="151">
                  <c:v>12.666666666666666</c:v>
                </c:pt>
                <c:pt idx="152">
                  <c:v>12.75</c:v>
                </c:pt>
                <c:pt idx="153">
                  <c:v>12.833333333333334</c:v>
                </c:pt>
                <c:pt idx="154">
                  <c:v>12.916666666666666</c:v>
                </c:pt>
                <c:pt idx="155">
                  <c:v>13</c:v>
                </c:pt>
                <c:pt idx="156">
                  <c:v>13.083333333333334</c:v>
                </c:pt>
                <c:pt idx="157">
                  <c:v>13.166666666666666</c:v>
                </c:pt>
                <c:pt idx="158">
                  <c:v>13.25</c:v>
                </c:pt>
                <c:pt idx="159">
                  <c:v>13.333333333333334</c:v>
                </c:pt>
                <c:pt idx="160">
                  <c:v>13.416666666666666</c:v>
                </c:pt>
                <c:pt idx="161">
                  <c:v>13.5</c:v>
                </c:pt>
                <c:pt idx="162">
                  <c:v>13.583333333333334</c:v>
                </c:pt>
                <c:pt idx="163">
                  <c:v>13.666666666666666</c:v>
                </c:pt>
                <c:pt idx="164">
                  <c:v>13.75</c:v>
                </c:pt>
                <c:pt idx="165">
                  <c:v>13.833333333333334</c:v>
                </c:pt>
                <c:pt idx="166">
                  <c:v>13.916666666666666</c:v>
                </c:pt>
                <c:pt idx="167">
                  <c:v>14</c:v>
                </c:pt>
                <c:pt idx="168">
                  <c:v>14.083333333333334</c:v>
                </c:pt>
                <c:pt idx="169">
                  <c:v>14.166666666666666</c:v>
                </c:pt>
                <c:pt idx="170">
                  <c:v>14.25</c:v>
                </c:pt>
                <c:pt idx="171">
                  <c:v>14.333333333333334</c:v>
                </c:pt>
                <c:pt idx="172">
                  <c:v>14.416666666666666</c:v>
                </c:pt>
                <c:pt idx="173">
                  <c:v>14.5</c:v>
                </c:pt>
                <c:pt idx="174">
                  <c:v>14.583333333333334</c:v>
                </c:pt>
                <c:pt idx="175">
                  <c:v>14.666666666666666</c:v>
                </c:pt>
                <c:pt idx="176">
                  <c:v>14.75</c:v>
                </c:pt>
                <c:pt idx="177">
                  <c:v>14.833333333333334</c:v>
                </c:pt>
                <c:pt idx="178">
                  <c:v>14.916666666666666</c:v>
                </c:pt>
                <c:pt idx="179">
                  <c:v>15</c:v>
                </c:pt>
                <c:pt idx="180">
                  <c:v>15.083333333333334</c:v>
                </c:pt>
                <c:pt idx="181">
                  <c:v>15.166666666666666</c:v>
                </c:pt>
                <c:pt idx="182">
                  <c:v>15.25</c:v>
                </c:pt>
                <c:pt idx="183">
                  <c:v>15.333333333333334</c:v>
                </c:pt>
                <c:pt idx="184">
                  <c:v>15.416666666666666</c:v>
                </c:pt>
                <c:pt idx="185">
                  <c:v>15.5</c:v>
                </c:pt>
                <c:pt idx="186">
                  <c:v>15.583333333333334</c:v>
                </c:pt>
                <c:pt idx="187">
                  <c:v>15.666666666666666</c:v>
                </c:pt>
                <c:pt idx="188">
                  <c:v>15.75</c:v>
                </c:pt>
                <c:pt idx="189">
                  <c:v>15.833333333333334</c:v>
                </c:pt>
                <c:pt idx="190">
                  <c:v>15.916666666666666</c:v>
                </c:pt>
                <c:pt idx="191">
                  <c:v>16</c:v>
                </c:pt>
                <c:pt idx="192">
                  <c:v>16.083333333333332</c:v>
                </c:pt>
                <c:pt idx="193">
                  <c:v>16.166666666666668</c:v>
                </c:pt>
                <c:pt idx="194">
                  <c:v>16.25</c:v>
                </c:pt>
                <c:pt idx="195">
                  <c:v>16.333333333333332</c:v>
                </c:pt>
                <c:pt idx="196">
                  <c:v>16.416666666666668</c:v>
                </c:pt>
                <c:pt idx="197">
                  <c:v>16.5</c:v>
                </c:pt>
                <c:pt idx="198">
                  <c:v>16.583333333333332</c:v>
                </c:pt>
                <c:pt idx="199">
                  <c:v>16.666666666666668</c:v>
                </c:pt>
                <c:pt idx="200">
                  <c:v>16.75</c:v>
                </c:pt>
                <c:pt idx="201">
                  <c:v>16.833333333333332</c:v>
                </c:pt>
                <c:pt idx="202">
                  <c:v>16.916666666666668</c:v>
                </c:pt>
                <c:pt idx="203">
                  <c:v>17</c:v>
                </c:pt>
                <c:pt idx="204">
                  <c:v>17.083333333333332</c:v>
                </c:pt>
                <c:pt idx="205">
                  <c:v>17.166666666666668</c:v>
                </c:pt>
                <c:pt idx="206">
                  <c:v>17.25</c:v>
                </c:pt>
                <c:pt idx="207">
                  <c:v>17.333333333333332</c:v>
                </c:pt>
                <c:pt idx="208">
                  <c:v>17.416666666666668</c:v>
                </c:pt>
                <c:pt idx="209">
                  <c:v>17.5</c:v>
                </c:pt>
                <c:pt idx="210">
                  <c:v>17.583333333333332</c:v>
                </c:pt>
                <c:pt idx="211">
                  <c:v>17.666666666666668</c:v>
                </c:pt>
                <c:pt idx="212">
                  <c:v>17.75</c:v>
                </c:pt>
                <c:pt idx="213">
                  <c:v>17.833333333333332</c:v>
                </c:pt>
                <c:pt idx="214">
                  <c:v>17.916666666666668</c:v>
                </c:pt>
                <c:pt idx="215">
                  <c:v>18</c:v>
                </c:pt>
                <c:pt idx="216">
                  <c:v>18.083333333333332</c:v>
                </c:pt>
                <c:pt idx="217">
                  <c:v>18.166666666666668</c:v>
                </c:pt>
                <c:pt idx="218">
                  <c:v>18.25</c:v>
                </c:pt>
                <c:pt idx="219">
                  <c:v>18.333333333333332</c:v>
                </c:pt>
                <c:pt idx="220">
                  <c:v>18.416666666666668</c:v>
                </c:pt>
                <c:pt idx="221">
                  <c:v>18.5</c:v>
                </c:pt>
                <c:pt idx="222">
                  <c:v>18.583333333333332</c:v>
                </c:pt>
                <c:pt idx="223">
                  <c:v>18.666666666666668</c:v>
                </c:pt>
                <c:pt idx="224">
                  <c:v>18.75</c:v>
                </c:pt>
                <c:pt idx="225">
                  <c:v>18.833333333333332</c:v>
                </c:pt>
                <c:pt idx="226">
                  <c:v>18.916666666666668</c:v>
                </c:pt>
                <c:pt idx="227">
                  <c:v>19</c:v>
                </c:pt>
                <c:pt idx="228">
                  <c:v>19.083333333333332</c:v>
                </c:pt>
                <c:pt idx="229">
                  <c:v>19.166666666666668</c:v>
                </c:pt>
                <c:pt idx="230">
                  <c:v>19.25</c:v>
                </c:pt>
                <c:pt idx="231">
                  <c:v>19.333333333333332</c:v>
                </c:pt>
                <c:pt idx="232">
                  <c:v>19.416666666666668</c:v>
                </c:pt>
                <c:pt idx="233">
                  <c:v>19.5</c:v>
                </c:pt>
                <c:pt idx="234">
                  <c:v>19.583333333333332</c:v>
                </c:pt>
                <c:pt idx="235">
                  <c:v>19.666666666666668</c:v>
                </c:pt>
                <c:pt idx="236">
                  <c:v>19.75</c:v>
                </c:pt>
                <c:pt idx="237">
                  <c:v>19.833333333333332</c:v>
                </c:pt>
                <c:pt idx="238">
                  <c:v>19.916666666666668</c:v>
                </c:pt>
                <c:pt idx="239">
                  <c:v>20</c:v>
                </c:pt>
                <c:pt idx="240">
                  <c:v>20.083333333333332</c:v>
                </c:pt>
                <c:pt idx="241">
                  <c:v>20.166666666666668</c:v>
                </c:pt>
                <c:pt idx="242">
                  <c:v>20.25</c:v>
                </c:pt>
                <c:pt idx="243">
                  <c:v>20.333333333333332</c:v>
                </c:pt>
                <c:pt idx="244">
                  <c:v>20.416666666666668</c:v>
                </c:pt>
                <c:pt idx="245">
                  <c:v>20.5</c:v>
                </c:pt>
                <c:pt idx="246">
                  <c:v>20.583333333333332</c:v>
                </c:pt>
                <c:pt idx="247">
                  <c:v>20.666666666666668</c:v>
                </c:pt>
                <c:pt idx="248">
                  <c:v>20.75</c:v>
                </c:pt>
                <c:pt idx="249">
                  <c:v>20.833333333333332</c:v>
                </c:pt>
                <c:pt idx="250">
                  <c:v>20.916666666666668</c:v>
                </c:pt>
                <c:pt idx="251">
                  <c:v>21</c:v>
                </c:pt>
                <c:pt idx="252">
                  <c:v>21.083333333333332</c:v>
                </c:pt>
                <c:pt idx="253">
                  <c:v>21.166666666666668</c:v>
                </c:pt>
                <c:pt idx="254">
                  <c:v>21.25</c:v>
                </c:pt>
                <c:pt idx="255">
                  <c:v>21.333333333333332</c:v>
                </c:pt>
                <c:pt idx="256">
                  <c:v>21.416666666666668</c:v>
                </c:pt>
                <c:pt idx="257">
                  <c:v>21.5</c:v>
                </c:pt>
                <c:pt idx="258">
                  <c:v>21.583333333333332</c:v>
                </c:pt>
                <c:pt idx="259">
                  <c:v>21.666666666666668</c:v>
                </c:pt>
                <c:pt idx="260">
                  <c:v>21.75</c:v>
                </c:pt>
                <c:pt idx="261">
                  <c:v>21.833333333333332</c:v>
                </c:pt>
                <c:pt idx="262">
                  <c:v>21.916666666666668</c:v>
                </c:pt>
                <c:pt idx="263">
                  <c:v>22</c:v>
                </c:pt>
                <c:pt idx="264">
                  <c:v>22.083333333333332</c:v>
                </c:pt>
                <c:pt idx="265">
                  <c:v>22.166666666666668</c:v>
                </c:pt>
                <c:pt idx="266">
                  <c:v>22.25</c:v>
                </c:pt>
                <c:pt idx="267">
                  <c:v>22.333333333333332</c:v>
                </c:pt>
                <c:pt idx="268">
                  <c:v>22.416666666666668</c:v>
                </c:pt>
                <c:pt idx="269">
                  <c:v>22.5</c:v>
                </c:pt>
                <c:pt idx="270">
                  <c:v>22.583333333333332</c:v>
                </c:pt>
                <c:pt idx="271">
                  <c:v>22.666666666666668</c:v>
                </c:pt>
                <c:pt idx="272">
                  <c:v>22.75</c:v>
                </c:pt>
                <c:pt idx="273">
                  <c:v>22.833333333333332</c:v>
                </c:pt>
                <c:pt idx="274">
                  <c:v>22.916666666666668</c:v>
                </c:pt>
                <c:pt idx="275">
                  <c:v>23</c:v>
                </c:pt>
                <c:pt idx="276">
                  <c:v>23.083333333333332</c:v>
                </c:pt>
                <c:pt idx="277">
                  <c:v>23.166666666666668</c:v>
                </c:pt>
                <c:pt idx="278">
                  <c:v>23.25</c:v>
                </c:pt>
                <c:pt idx="279">
                  <c:v>23.333333333333332</c:v>
                </c:pt>
                <c:pt idx="280">
                  <c:v>23.416666666666668</c:v>
                </c:pt>
                <c:pt idx="281">
                  <c:v>23.5</c:v>
                </c:pt>
                <c:pt idx="282">
                  <c:v>23.583333333333332</c:v>
                </c:pt>
                <c:pt idx="283">
                  <c:v>23.666666666666668</c:v>
                </c:pt>
                <c:pt idx="284">
                  <c:v>23.75</c:v>
                </c:pt>
                <c:pt idx="285">
                  <c:v>23.833333333333332</c:v>
                </c:pt>
                <c:pt idx="286">
                  <c:v>23.916666666666668</c:v>
                </c:pt>
                <c:pt idx="287">
                  <c:v>24</c:v>
                </c:pt>
              </c:numCache>
            </c:numRef>
          </c:xVal>
          <c:yVal>
            <c:numRef>
              <c:f>'12'!$BK$5:$BK$292</c:f>
              <c:numCache>
                <c:formatCode>0.0</c:formatCode>
                <c:ptCount val="288"/>
                <c:pt idx="0">
                  <c:v>-0.79009018250380603</c:v>
                </c:pt>
                <c:pt idx="1">
                  <c:v>-0.74365150960687654</c:v>
                </c:pt>
                <c:pt idx="2">
                  <c:v>-0.68870362939289631</c:v>
                </c:pt>
                <c:pt idx="3">
                  <c:v>-0.625197692411116</c:v>
                </c:pt>
                <c:pt idx="4">
                  <c:v>-0.55312668954760635</c:v>
                </c:pt>
                <c:pt idx="5">
                  <c:v>-0.47251897407255683</c:v>
                </c:pt>
                <c:pt idx="6">
                  <c:v>-0.38345755101257684</c:v>
                </c:pt>
                <c:pt idx="7">
                  <c:v>-0.28621381293168646</c:v>
                </c:pt>
                <c:pt idx="8">
                  <c:v>-0.18155762017830668</c:v>
                </c:pt>
                <c:pt idx="9">
                  <c:v>-7.1126590137856383E-2</c:v>
                </c:pt>
                <c:pt idx="10">
                  <c:v>4.245777911320392E-2</c:v>
                </c:pt>
                <c:pt idx="11">
                  <c:v>0.15596119932822372</c:v>
                </c:pt>
                <c:pt idx="12">
                  <c:v>0.26624323920906345</c:v>
                </c:pt>
                <c:pt idx="13">
                  <c:v>0.37085073696547344</c:v>
                </c:pt>
                <c:pt idx="14">
                  <c:v>0.46818020378295344</c:v>
                </c:pt>
                <c:pt idx="15">
                  <c:v>0.55727156889258378</c:v>
                </c:pt>
                <c:pt idx="16">
                  <c:v>0.63750876500248399</c:v>
                </c:pt>
                <c:pt idx="17">
                  <c:v>0.70842561987030361</c:v>
                </c:pt>
                <c:pt idx="18">
                  <c:v>0.76964172607243331</c:v>
                </c:pt>
                <c:pt idx="19">
                  <c:v>0.82086433490555333</c:v>
                </c:pt>
                <c:pt idx="20">
                  <c:v>0.86190073216575325</c:v>
                </c:pt>
                <c:pt idx="21">
                  <c:v>0.89266153311386365</c:v>
                </c:pt>
                <c:pt idx="22">
                  <c:v>0.91315594505103359</c:v>
                </c:pt>
                <c:pt idx="23">
                  <c:v>0.92348384556850327</c:v>
                </c:pt>
                <c:pt idx="24">
                  <c:v>0.92382744990052323</c:v>
                </c:pt>
                <c:pt idx="25">
                  <c:v>0.91444345471448329</c:v>
                </c:pt>
                <c:pt idx="26">
                  <c:v>0.89565578262956347</c:v>
                </c:pt>
                <c:pt idx="27">
                  <c:v>0.86784886274281359</c:v>
                </c:pt>
                <c:pt idx="28">
                  <c:v>0.83146136266210391</c:v>
                </c:pt>
                <c:pt idx="29">
                  <c:v>0.78698030110863382</c:v>
                </c:pt>
                <c:pt idx="30">
                  <c:v>0.7349354880507839</c:v>
                </c:pt>
                <c:pt idx="31">
                  <c:v>0.67589425703908379</c:v>
                </c:pt>
                <c:pt idx="32">
                  <c:v>0.61045647117220359</c:v>
                </c:pt>
                <c:pt idx="33">
                  <c:v>0.53924979971984399</c:v>
                </c:pt>
                <c:pt idx="34">
                  <c:v>0.46292527678696338</c:v>
                </c:pt>
                <c:pt idx="35">
                  <c:v>0.38215316649644393</c:v>
                </c:pt>
                <c:pt idx="36">
                  <c:v>0.2976191709443734</c:v>
                </c:pt>
                <c:pt idx="37">
                  <c:v>0.21002102753628371</c:v>
                </c:pt>
                <c:pt idx="38">
                  <c:v>0.12006555103517336</c:v>
                </c:pt>
                <c:pt idx="39">
                  <c:v>2.8466182393733774E-2</c:v>
                </c:pt>
                <c:pt idx="40">
                  <c:v>-6.4058889350776305E-2</c:v>
                </c:pt>
                <c:pt idx="41">
                  <c:v>-0.15678796502206627</c:v>
                </c:pt>
                <c:pt idx="42">
                  <c:v>-0.24899636985233631</c:v>
                </c:pt>
                <c:pt idx="43">
                  <c:v>-0.33995623186050672</c:v>
                </c:pt>
                <c:pt idx="44">
                  <c:v>-0.42893547122094677</c:v>
                </c:pt>
                <c:pt idx="45">
                  <c:v>-0.51519600132094645</c:v>
                </c:pt>
                <c:pt idx="46">
                  <c:v>-0.59799119520237642</c:v>
                </c:pt>
                <c:pt idx="47">
                  <c:v>-0.67656275148145628</c:v>
                </c:pt>
                <c:pt idx="48">
                  <c:v>-0.75013721180012638</c:v>
                </c:pt>
                <c:pt idx="49">
                  <c:v>-0.81792254920609686</c:v>
                </c:pt>
                <c:pt idx="50">
                  <c:v>-0.87910547506712611</c:v>
                </c:pt>
                <c:pt idx="51">
                  <c:v>-0.93285040772854622</c:v>
                </c:pt>
                <c:pt idx="52">
                  <c:v>-0.97830140201493609</c:v>
                </c:pt>
                <c:pt idx="53">
                  <c:v>-1.0145887201519965</c:v>
                </c:pt>
                <c:pt idx="54">
                  <c:v>-1.0408420507823761</c:v>
                </c:pt>
                <c:pt idx="55">
                  <c:v>-1.0562125080296063</c:v>
                </c:pt>
                <c:pt idx="56">
                  <c:v>-1.0599052525268666</c:v>
                </c:pt>
                <c:pt idx="57">
                  <c:v>-1.051223619204066</c:v>
                </c:pt>
                <c:pt idx="58">
                  <c:v>-1.0296238169525962</c:v>
                </c:pt>
                <c:pt idx="59">
                  <c:v>-0.99477660518097633</c:v>
                </c:pt>
                <c:pt idx="60">
                  <c:v>-0.94662927178428635</c:v>
                </c:pt>
                <c:pt idx="61">
                  <c:v>-0.88545862922217644</c:v>
                </c:pt>
                <c:pt idx="62">
                  <c:v>-0.81190478952750667</c:v>
                </c:pt>
                <c:pt idx="63">
                  <c:v>-0.7269771373818763</c:v>
                </c:pt>
                <c:pt idx="64">
                  <c:v>-0.63202831151400662</c:v>
                </c:pt>
                <c:pt idx="65">
                  <c:v>-0.5286980718325367</c:v>
                </c:pt>
                <c:pt idx="66">
                  <c:v>-0.41883475384294666</c:v>
                </c:pt>
                <c:pt idx="67">
                  <c:v>-0.30440569226918601</c:v>
                </c:pt>
                <c:pt idx="68">
                  <c:v>-0.18740855971814607</c:v>
                </c:pt>
                <c:pt idx="69">
                  <c:v>-6.9793322446646044E-2</c:v>
                </c:pt>
                <c:pt idx="70">
                  <c:v>4.6599304206193182E-2</c:v>
                </c:pt>
                <c:pt idx="71">
                  <c:v>0.16008098406920368</c:v>
                </c:pt>
                <c:pt idx="72">
                  <c:v>0.26914164448321376</c:v>
                </c:pt>
                <c:pt idx="73">
                  <c:v>0.37246110218378359</c:v>
                </c:pt>
                <c:pt idx="74">
                  <c:v>0.4689100594170732</c:v>
                </c:pt>
                <c:pt idx="75">
                  <c:v>0.55754392925596363</c:v>
                </c:pt>
                <c:pt idx="76">
                  <c:v>0.6375923529207137</c:v>
                </c:pt>
                <c:pt idx="77">
                  <c:v>0.70844654635125348</c:v>
                </c:pt>
                <c:pt idx="78">
                  <c:v>0.76964593654109326</c:v>
                </c:pt>
                <c:pt idx="79">
                  <c:v>0.82086499991761386</c:v>
                </c:pt>
                <c:pt idx="80">
                  <c:v>0.86190081163279331</c:v>
                </c:pt>
                <c:pt idx="81">
                  <c:v>0.8926615398729334</c:v>
                </c:pt>
                <c:pt idx="82">
                  <c:v>0.91315594541589373</c:v>
                </c:pt>
                <c:pt idx="83">
                  <c:v>0.92348384557790375</c:v>
                </c:pt>
                <c:pt idx="84">
                  <c:v>0.92382744990052323</c:v>
                </c:pt>
                <c:pt idx="85">
                  <c:v>0.91444345471448329</c:v>
                </c:pt>
                <c:pt idx="86">
                  <c:v>0.89565578262956347</c:v>
                </c:pt>
                <c:pt idx="87">
                  <c:v>0.86784886274281359</c:v>
                </c:pt>
                <c:pt idx="88">
                  <c:v>0.83146136266210391</c:v>
                </c:pt>
                <c:pt idx="89">
                  <c:v>0.78698030110863382</c:v>
                </c:pt>
                <c:pt idx="90">
                  <c:v>0.7349354880507839</c:v>
                </c:pt>
                <c:pt idx="91">
                  <c:v>0.67589425703908379</c:v>
                </c:pt>
                <c:pt idx="92">
                  <c:v>0.61045647117220359</c:v>
                </c:pt>
                <c:pt idx="93">
                  <c:v>0.53924979971984399</c:v>
                </c:pt>
                <c:pt idx="94">
                  <c:v>0.46292527678696338</c:v>
                </c:pt>
                <c:pt idx="95">
                  <c:v>0.38215316649644393</c:v>
                </c:pt>
                <c:pt idx="96">
                  <c:v>0.2976191709443734</c:v>
                </c:pt>
                <c:pt idx="97">
                  <c:v>0.21002102753628371</c:v>
                </c:pt>
                <c:pt idx="98">
                  <c:v>0.12006555103517336</c:v>
                </c:pt>
                <c:pt idx="99">
                  <c:v>2.8466182393733774E-2</c:v>
                </c:pt>
                <c:pt idx="100">
                  <c:v>-6.4058889350776305E-2</c:v>
                </c:pt>
                <c:pt idx="101">
                  <c:v>-0.15678796502206627</c:v>
                </c:pt>
                <c:pt idx="102">
                  <c:v>-0.24899636985233631</c:v>
                </c:pt>
                <c:pt idx="103">
                  <c:v>-0.33995623186050672</c:v>
                </c:pt>
                <c:pt idx="104">
                  <c:v>-0.42893547122094677</c:v>
                </c:pt>
                <c:pt idx="105">
                  <c:v>-0.51519600132094645</c:v>
                </c:pt>
                <c:pt idx="106">
                  <c:v>-0.59799119520237642</c:v>
                </c:pt>
                <c:pt idx="107">
                  <c:v>-0.67656275148145628</c:v>
                </c:pt>
                <c:pt idx="108">
                  <c:v>-0.75013721180012638</c:v>
                </c:pt>
                <c:pt idx="109">
                  <c:v>-0.81792254920609686</c:v>
                </c:pt>
                <c:pt idx="110">
                  <c:v>-0.87910547506712611</c:v>
                </c:pt>
                <c:pt idx="111">
                  <c:v>-0.93285040772854622</c:v>
                </c:pt>
                <c:pt idx="112">
                  <c:v>-0.97830140201493609</c:v>
                </c:pt>
                <c:pt idx="113">
                  <c:v>-1.0145887201519965</c:v>
                </c:pt>
                <c:pt idx="114">
                  <c:v>-1.0408420507823761</c:v>
                </c:pt>
                <c:pt idx="115">
                  <c:v>-1.0562125080296063</c:v>
                </c:pt>
                <c:pt idx="116">
                  <c:v>-1.0599052525268666</c:v>
                </c:pt>
                <c:pt idx="117">
                  <c:v>-1.051223619204066</c:v>
                </c:pt>
                <c:pt idx="118">
                  <c:v>-1.0296238169525962</c:v>
                </c:pt>
                <c:pt idx="119">
                  <c:v>-0.99477660518097633</c:v>
                </c:pt>
                <c:pt idx="120">
                  <c:v>-0.94662927178428635</c:v>
                </c:pt>
                <c:pt idx="121">
                  <c:v>-0.88545862922217644</c:v>
                </c:pt>
                <c:pt idx="122">
                  <c:v>-0.81190478952750667</c:v>
                </c:pt>
                <c:pt idx="123">
                  <c:v>-0.7269771373818763</c:v>
                </c:pt>
                <c:pt idx="124">
                  <c:v>-0.63202831151400662</c:v>
                </c:pt>
                <c:pt idx="125">
                  <c:v>-0.5286980718325367</c:v>
                </c:pt>
                <c:pt idx="126">
                  <c:v>-0.41883475384294666</c:v>
                </c:pt>
                <c:pt idx="127">
                  <c:v>-0.30440569226918601</c:v>
                </c:pt>
                <c:pt idx="128">
                  <c:v>-0.18740855971814607</c:v>
                </c:pt>
                <c:pt idx="129">
                  <c:v>-6.9793322446646044E-2</c:v>
                </c:pt>
                <c:pt idx="130">
                  <c:v>4.6599304206193182E-2</c:v>
                </c:pt>
                <c:pt idx="131">
                  <c:v>0.16008098406920368</c:v>
                </c:pt>
                <c:pt idx="132">
                  <c:v>0.26914164448321376</c:v>
                </c:pt>
                <c:pt idx="133">
                  <c:v>0.37246110218378359</c:v>
                </c:pt>
                <c:pt idx="134">
                  <c:v>0.4689100594170732</c:v>
                </c:pt>
                <c:pt idx="135">
                  <c:v>0.55754392925596363</c:v>
                </c:pt>
                <c:pt idx="136">
                  <c:v>0.6375923529207137</c:v>
                </c:pt>
                <c:pt idx="137">
                  <c:v>0.70844654635125348</c:v>
                </c:pt>
                <c:pt idx="138">
                  <c:v>0.76964593654109326</c:v>
                </c:pt>
                <c:pt idx="139">
                  <c:v>0.82086499991761386</c:v>
                </c:pt>
                <c:pt idx="140">
                  <c:v>0.86190081163279331</c:v>
                </c:pt>
                <c:pt idx="141">
                  <c:v>0.8926615398729334</c:v>
                </c:pt>
                <c:pt idx="142">
                  <c:v>0.91315594541589373</c:v>
                </c:pt>
                <c:pt idx="143">
                  <c:v>0.92348384557790375</c:v>
                </c:pt>
                <c:pt idx="144">
                  <c:v>0.92382744990052323</c:v>
                </c:pt>
                <c:pt idx="145">
                  <c:v>0.91444345471448329</c:v>
                </c:pt>
                <c:pt idx="146">
                  <c:v>0.89565578262956347</c:v>
                </c:pt>
                <c:pt idx="147">
                  <c:v>0.86784886274281359</c:v>
                </c:pt>
                <c:pt idx="148">
                  <c:v>0.83146136266210391</c:v>
                </c:pt>
                <c:pt idx="149">
                  <c:v>0.78698030110863382</c:v>
                </c:pt>
                <c:pt idx="150">
                  <c:v>0.7349354880507839</c:v>
                </c:pt>
                <c:pt idx="151">
                  <c:v>0.67589425703908379</c:v>
                </c:pt>
                <c:pt idx="152">
                  <c:v>0.61045647117220359</c:v>
                </c:pt>
                <c:pt idx="153">
                  <c:v>0.53924979971984399</c:v>
                </c:pt>
                <c:pt idx="154">
                  <c:v>0.46292527678696338</c:v>
                </c:pt>
                <c:pt idx="155">
                  <c:v>0.38215316649644393</c:v>
                </c:pt>
                <c:pt idx="156">
                  <c:v>0.2976191709443734</c:v>
                </c:pt>
                <c:pt idx="157">
                  <c:v>0.21002102753628371</c:v>
                </c:pt>
                <c:pt idx="158">
                  <c:v>0.12006555103517336</c:v>
                </c:pt>
                <c:pt idx="159">
                  <c:v>2.8466182393733774E-2</c:v>
                </c:pt>
                <c:pt idx="160">
                  <c:v>-6.4058889350776305E-2</c:v>
                </c:pt>
                <c:pt idx="161">
                  <c:v>-0.15678796502206627</c:v>
                </c:pt>
                <c:pt idx="162">
                  <c:v>-0.24899636985233631</c:v>
                </c:pt>
                <c:pt idx="163">
                  <c:v>-0.33995623186050672</c:v>
                </c:pt>
                <c:pt idx="164">
                  <c:v>-0.42893547122094677</c:v>
                </c:pt>
                <c:pt idx="165">
                  <c:v>-0.51519600132094645</c:v>
                </c:pt>
                <c:pt idx="166">
                  <c:v>-0.59799119520237642</c:v>
                </c:pt>
                <c:pt idx="167">
                  <c:v>-0.67656275148145628</c:v>
                </c:pt>
                <c:pt idx="168">
                  <c:v>-0.75013721180012638</c:v>
                </c:pt>
                <c:pt idx="169">
                  <c:v>-0.81792254920609686</c:v>
                </c:pt>
                <c:pt idx="170">
                  <c:v>-0.87910547506712611</c:v>
                </c:pt>
                <c:pt idx="171">
                  <c:v>-0.93285040772854622</c:v>
                </c:pt>
                <c:pt idx="172">
                  <c:v>-0.97830140201493609</c:v>
                </c:pt>
                <c:pt idx="173">
                  <c:v>-1.0145887201519965</c:v>
                </c:pt>
                <c:pt idx="174">
                  <c:v>-1.0408420507823761</c:v>
                </c:pt>
                <c:pt idx="175">
                  <c:v>-1.0562125080296063</c:v>
                </c:pt>
                <c:pt idx="176">
                  <c:v>-1.0599052525268666</c:v>
                </c:pt>
                <c:pt idx="177">
                  <c:v>-1.051223619204066</c:v>
                </c:pt>
                <c:pt idx="178">
                  <c:v>-1.0296238169525962</c:v>
                </c:pt>
                <c:pt idx="179">
                  <c:v>-0.99477660518097633</c:v>
                </c:pt>
                <c:pt idx="180">
                  <c:v>-0.94662927178428635</c:v>
                </c:pt>
                <c:pt idx="181">
                  <c:v>-0.88545862922217644</c:v>
                </c:pt>
                <c:pt idx="182">
                  <c:v>-0.81190478952750667</c:v>
                </c:pt>
                <c:pt idx="183">
                  <c:v>-0.7269771373818763</c:v>
                </c:pt>
                <c:pt idx="184">
                  <c:v>-0.63202831151400662</c:v>
                </c:pt>
                <c:pt idx="185">
                  <c:v>-0.5286980718325367</c:v>
                </c:pt>
                <c:pt idx="186">
                  <c:v>-0.41883475384294666</c:v>
                </c:pt>
                <c:pt idx="187">
                  <c:v>-0.30440569226918601</c:v>
                </c:pt>
                <c:pt idx="188">
                  <c:v>-0.18740855971814607</c:v>
                </c:pt>
                <c:pt idx="189">
                  <c:v>-6.9793322446646044E-2</c:v>
                </c:pt>
                <c:pt idx="190">
                  <c:v>4.6599304206193182E-2</c:v>
                </c:pt>
                <c:pt idx="191">
                  <c:v>0.16008098406920368</c:v>
                </c:pt>
                <c:pt idx="192">
                  <c:v>0.26914164448321376</c:v>
                </c:pt>
                <c:pt idx="193">
                  <c:v>0.37246110218378359</c:v>
                </c:pt>
                <c:pt idx="194">
                  <c:v>0.4689100594170732</c:v>
                </c:pt>
                <c:pt idx="195">
                  <c:v>0.55754392925596363</c:v>
                </c:pt>
                <c:pt idx="196">
                  <c:v>0.6375923529207137</c:v>
                </c:pt>
                <c:pt idx="197">
                  <c:v>0.70844654635125348</c:v>
                </c:pt>
                <c:pt idx="198">
                  <c:v>0.76964593654109326</c:v>
                </c:pt>
                <c:pt idx="199">
                  <c:v>0.82086499991761386</c:v>
                </c:pt>
                <c:pt idx="200">
                  <c:v>0.86190081163279331</c:v>
                </c:pt>
                <c:pt idx="201">
                  <c:v>0.8926615398729334</c:v>
                </c:pt>
                <c:pt idx="202">
                  <c:v>0.91315594541589373</c:v>
                </c:pt>
                <c:pt idx="203">
                  <c:v>0.92348384557790375</c:v>
                </c:pt>
                <c:pt idx="204">
                  <c:v>0.92382744990052323</c:v>
                </c:pt>
                <c:pt idx="205">
                  <c:v>0.91444345471448329</c:v>
                </c:pt>
                <c:pt idx="206">
                  <c:v>0.89565578262956347</c:v>
                </c:pt>
                <c:pt idx="207">
                  <c:v>0.86784886274281359</c:v>
                </c:pt>
                <c:pt idx="208">
                  <c:v>0.83146136266210391</c:v>
                </c:pt>
                <c:pt idx="209">
                  <c:v>0.78698030110863382</c:v>
                </c:pt>
                <c:pt idx="210">
                  <c:v>0.7349354880507839</c:v>
                </c:pt>
                <c:pt idx="211">
                  <c:v>0.67589425703908379</c:v>
                </c:pt>
                <c:pt idx="212">
                  <c:v>0.61045647117220359</c:v>
                </c:pt>
                <c:pt idx="213">
                  <c:v>0.53924979971984399</c:v>
                </c:pt>
                <c:pt idx="214">
                  <c:v>0.46292527678696338</c:v>
                </c:pt>
                <c:pt idx="215">
                  <c:v>0.38215316649644393</c:v>
                </c:pt>
                <c:pt idx="216">
                  <c:v>0.2976191709443734</c:v>
                </c:pt>
                <c:pt idx="217">
                  <c:v>0.21002102753628371</c:v>
                </c:pt>
                <c:pt idx="218">
                  <c:v>0.12006555103517336</c:v>
                </c:pt>
                <c:pt idx="219">
                  <c:v>2.8466182393733774E-2</c:v>
                </c:pt>
                <c:pt idx="220">
                  <c:v>-6.4058889350776305E-2</c:v>
                </c:pt>
                <c:pt idx="221">
                  <c:v>-0.15678796502206627</c:v>
                </c:pt>
                <c:pt idx="222">
                  <c:v>-0.24899636985233631</c:v>
                </c:pt>
                <c:pt idx="223">
                  <c:v>-0.33995623186050672</c:v>
                </c:pt>
                <c:pt idx="224">
                  <c:v>-0.42893547122094677</c:v>
                </c:pt>
                <c:pt idx="225">
                  <c:v>-0.51519600132094645</c:v>
                </c:pt>
                <c:pt idx="226">
                  <c:v>-0.59799119520237642</c:v>
                </c:pt>
                <c:pt idx="227">
                  <c:v>-0.67656275148145628</c:v>
                </c:pt>
                <c:pt idx="228">
                  <c:v>-0.75013721180012638</c:v>
                </c:pt>
                <c:pt idx="229">
                  <c:v>-0.81792254920609686</c:v>
                </c:pt>
                <c:pt idx="230">
                  <c:v>-0.87910547506712611</c:v>
                </c:pt>
                <c:pt idx="231">
                  <c:v>-0.93285040772854622</c:v>
                </c:pt>
                <c:pt idx="232">
                  <c:v>-0.97830140201493609</c:v>
                </c:pt>
                <c:pt idx="233">
                  <c:v>-1.0145887201519965</c:v>
                </c:pt>
                <c:pt idx="234">
                  <c:v>-1.0408420507823761</c:v>
                </c:pt>
                <c:pt idx="235">
                  <c:v>-1.0562125080296063</c:v>
                </c:pt>
                <c:pt idx="236">
                  <c:v>-1.0599052525268666</c:v>
                </c:pt>
                <c:pt idx="237">
                  <c:v>-1.051223619204066</c:v>
                </c:pt>
                <c:pt idx="238">
                  <c:v>-1.0296238169525962</c:v>
                </c:pt>
                <c:pt idx="239">
                  <c:v>-0.99477660518097633</c:v>
                </c:pt>
                <c:pt idx="240">
                  <c:v>-0.94662927178428635</c:v>
                </c:pt>
                <c:pt idx="241">
                  <c:v>-0.88545862922217644</c:v>
                </c:pt>
                <c:pt idx="242">
                  <c:v>-0.81190478952750667</c:v>
                </c:pt>
                <c:pt idx="243">
                  <c:v>-0.7269771373818763</c:v>
                </c:pt>
                <c:pt idx="244">
                  <c:v>-0.63202831151400662</c:v>
                </c:pt>
                <c:pt idx="245">
                  <c:v>-0.5286980718325367</c:v>
                </c:pt>
                <c:pt idx="246">
                  <c:v>-0.41883475384294666</c:v>
                </c:pt>
                <c:pt idx="247">
                  <c:v>-0.30440569226918601</c:v>
                </c:pt>
                <c:pt idx="248">
                  <c:v>-0.18740855971814607</c:v>
                </c:pt>
                <c:pt idx="249">
                  <c:v>-6.9793322446646044E-2</c:v>
                </c:pt>
                <c:pt idx="250">
                  <c:v>4.6599304206193182E-2</c:v>
                </c:pt>
                <c:pt idx="251">
                  <c:v>0.16008098406920368</c:v>
                </c:pt>
                <c:pt idx="252">
                  <c:v>0.26914164448321376</c:v>
                </c:pt>
                <c:pt idx="253">
                  <c:v>0.37246110218378359</c:v>
                </c:pt>
                <c:pt idx="254">
                  <c:v>0.4689100594170732</c:v>
                </c:pt>
                <c:pt idx="255">
                  <c:v>0.55754392925596363</c:v>
                </c:pt>
                <c:pt idx="256">
                  <c:v>0.6375923529207137</c:v>
                </c:pt>
                <c:pt idx="257">
                  <c:v>0.70844654635125348</c:v>
                </c:pt>
                <c:pt idx="258">
                  <c:v>0.76964593654109326</c:v>
                </c:pt>
                <c:pt idx="259">
                  <c:v>0.82086499991761386</c:v>
                </c:pt>
                <c:pt idx="260">
                  <c:v>0.86190081163279331</c:v>
                </c:pt>
                <c:pt idx="261">
                  <c:v>0.8926615398729334</c:v>
                </c:pt>
                <c:pt idx="262">
                  <c:v>0.91315594541589373</c:v>
                </c:pt>
                <c:pt idx="263">
                  <c:v>0.92348384557790375</c:v>
                </c:pt>
                <c:pt idx="264">
                  <c:v>0.92382744990052323</c:v>
                </c:pt>
                <c:pt idx="265">
                  <c:v>0.91444345471448329</c:v>
                </c:pt>
                <c:pt idx="266">
                  <c:v>0.89565578262956347</c:v>
                </c:pt>
                <c:pt idx="267">
                  <c:v>0.86784886274281359</c:v>
                </c:pt>
                <c:pt idx="268">
                  <c:v>0.83146136266210391</c:v>
                </c:pt>
                <c:pt idx="269">
                  <c:v>0.78698030110863382</c:v>
                </c:pt>
                <c:pt idx="270">
                  <c:v>0.7349354880507839</c:v>
                </c:pt>
                <c:pt idx="271">
                  <c:v>0.67589425703908379</c:v>
                </c:pt>
                <c:pt idx="272">
                  <c:v>0.61045647117220359</c:v>
                </c:pt>
                <c:pt idx="273">
                  <c:v>0.53924979971984399</c:v>
                </c:pt>
                <c:pt idx="274">
                  <c:v>0.46292527678696338</c:v>
                </c:pt>
                <c:pt idx="275">
                  <c:v>0.38215316649644393</c:v>
                </c:pt>
                <c:pt idx="276">
                  <c:v>0.2976191709443734</c:v>
                </c:pt>
                <c:pt idx="277">
                  <c:v>0.21002102753628371</c:v>
                </c:pt>
                <c:pt idx="278">
                  <c:v>0.12006555103517336</c:v>
                </c:pt>
                <c:pt idx="279">
                  <c:v>2.8466182393733774E-2</c:v>
                </c:pt>
                <c:pt idx="280">
                  <c:v>-6.4058889350776305E-2</c:v>
                </c:pt>
                <c:pt idx="281">
                  <c:v>-0.15678796502206627</c:v>
                </c:pt>
                <c:pt idx="282">
                  <c:v>-0.24899636985233631</c:v>
                </c:pt>
                <c:pt idx="283">
                  <c:v>-0.33995623186050672</c:v>
                </c:pt>
                <c:pt idx="284">
                  <c:v>-0.42893547122094677</c:v>
                </c:pt>
                <c:pt idx="285">
                  <c:v>-0.51519600132094645</c:v>
                </c:pt>
                <c:pt idx="286">
                  <c:v>-0.59799119520237642</c:v>
                </c:pt>
                <c:pt idx="287">
                  <c:v>-0.67656275148145628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A4A-48C3-A9E6-0665599C30B7}"/>
            </c:ext>
          </c:extLst>
        </c:ser>
        <c:ser>
          <c:idx val="1"/>
          <c:order val="1"/>
          <c:xVal>
            <c:numRef>
              <c:f>'12'!$BD$5:$BD$292</c:f>
              <c:numCache>
                <c:formatCode>0.0</c:formatCode>
                <c:ptCount val="288"/>
                <c:pt idx="0">
                  <c:v>8.3333333333333329E-2</c:v>
                </c:pt>
                <c:pt idx="1">
                  <c:v>0.16666666666666666</c:v>
                </c:pt>
                <c:pt idx="2">
                  <c:v>0.25</c:v>
                </c:pt>
                <c:pt idx="3">
                  <c:v>0.33333333333333331</c:v>
                </c:pt>
                <c:pt idx="4">
                  <c:v>0.41666666666666669</c:v>
                </c:pt>
                <c:pt idx="5">
                  <c:v>0.5</c:v>
                </c:pt>
                <c:pt idx="6">
                  <c:v>0.58333333333333337</c:v>
                </c:pt>
                <c:pt idx="7">
                  <c:v>0.66666666666666663</c:v>
                </c:pt>
                <c:pt idx="8">
                  <c:v>0.75</c:v>
                </c:pt>
                <c:pt idx="9">
                  <c:v>0.83333333333333337</c:v>
                </c:pt>
                <c:pt idx="10">
                  <c:v>0.91666666666666663</c:v>
                </c:pt>
                <c:pt idx="11">
                  <c:v>1</c:v>
                </c:pt>
                <c:pt idx="12">
                  <c:v>1.0833333333333333</c:v>
                </c:pt>
                <c:pt idx="13">
                  <c:v>1.1666666666666667</c:v>
                </c:pt>
                <c:pt idx="14">
                  <c:v>1.25</c:v>
                </c:pt>
                <c:pt idx="15">
                  <c:v>1.3333333333333333</c:v>
                </c:pt>
                <c:pt idx="16">
                  <c:v>1.4166666666666667</c:v>
                </c:pt>
                <c:pt idx="17">
                  <c:v>1.5</c:v>
                </c:pt>
                <c:pt idx="18">
                  <c:v>1.5833333333333333</c:v>
                </c:pt>
                <c:pt idx="19">
                  <c:v>1.6666666666666667</c:v>
                </c:pt>
                <c:pt idx="20">
                  <c:v>1.75</c:v>
                </c:pt>
                <c:pt idx="21">
                  <c:v>1.8333333333333333</c:v>
                </c:pt>
                <c:pt idx="22">
                  <c:v>1.9166666666666667</c:v>
                </c:pt>
                <c:pt idx="23">
                  <c:v>2</c:v>
                </c:pt>
                <c:pt idx="24">
                  <c:v>2.0833333333333335</c:v>
                </c:pt>
                <c:pt idx="25">
                  <c:v>2.1666666666666665</c:v>
                </c:pt>
                <c:pt idx="26">
                  <c:v>2.25</c:v>
                </c:pt>
                <c:pt idx="27">
                  <c:v>2.3333333333333335</c:v>
                </c:pt>
                <c:pt idx="28">
                  <c:v>2.4166666666666665</c:v>
                </c:pt>
                <c:pt idx="29">
                  <c:v>2.5</c:v>
                </c:pt>
                <c:pt idx="30">
                  <c:v>2.5833333333333335</c:v>
                </c:pt>
                <c:pt idx="31">
                  <c:v>2.6666666666666665</c:v>
                </c:pt>
                <c:pt idx="32">
                  <c:v>2.75</c:v>
                </c:pt>
                <c:pt idx="33">
                  <c:v>2.8333333333333335</c:v>
                </c:pt>
                <c:pt idx="34">
                  <c:v>2.9166666666666665</c:v>
                </c:pt>
                <c:pt idx="35">
                  <c:v>3</c:v>
                </c:pt>
                <c:pt idx="36">
                  <c:v>3.0833333333333335</c:v>
                </c:pt>
                <c:pt idx="37">
                  <c:v>3.1666666666666665</c:v>
                </c:pt>
                <c:pt idx="38">
                  <c:v>3.25</c:v>
                </c:pt>
                <c:pt idx="39">
                  <c:v>3.3333333333333335</c:v>
                </c:pt>
                <c:pt idx="40">
                  <c:v>3.4166666666666665</c:v>
                </c:pt>
                <c:pt idx="41">
                  <c:v>3.5</c:v>
                </c:pt>
                <c:pt idx="42">
                  <c:v>3.5833333333333335</c:v>
                </c:pt>
                <c:pt idx="43">
                  <c:v>3.6666666666666665</c:v>
                </c:pt>
                <c:pt idx="44">
                  <c:v>3.75</c:v>
                </c:pt>
                <c:pt idx="45">
                  <c:v>3.8333333333333335</c:v>
                </c:pt>
                <c:pt idx="46">
                  <c:v>3.9166666666666665</c:v>
                </c:pt>
                <c:pt idx="47">
                  <c:v>4</c:v>
                </c:pt>
                <c:pt idx="48">
                  <c:v>4.083333333333333</c:v>
                </c:pt>
                <c:pt idx="49">
                  <c:v>4.166666666666667</c:v>
                </c:pt>
                <c:pt idx="50">
                  <c:v>4.25</c:v>
                </c:pt>
                <c:pt idx="51">
                  <c:v>4.333333333333333</c:v>
                </c:pt>
                <c:pt idx="52">
                  <c:v>4.416666666666667</c:v>
                </c:pt>
                <c:pt idx="53">
                  <c:v>4.5</c:v>
                </c:pt>
                <c:pt idx="54">
                  <c:v>4.583333333333333</c:v>
                </c:pt>
                <c:pt idx="55">
                  <c:v>4.666666666666667</c:v>
                </c:pt>
                <c:pt idx="56">
                  <c:v>4.75</c:v>
                </c:pt>
                <c:pt idx="57">
                  <c:v>4.833333333333333</c:v>
                </c:pt>
                <c:pt idx="58">
                  <c:v>4.916666666666667</c:v>
                </c:pt>
                <c:pt idx="59">
                  <c:v>5</c:v>
                </c:pt>
                <c:pt idx="60">
                  <c:v>5.083333333333333</c:v>
                </c:pt>
                <c:pt idx="61">
                  <c:v>5.166666666666667</c:v>
                </c:pt>
                <c:pt idx="62">
                  <c:v>5.25</c:v>
                </c:pt>
                <c:pt idx="63">
                  <c:v>5.333333333333333</c:v>
                </c:pt>
                <c:pt idx="64">
                  <c:v>5.416666666666667</c:v>
                </c:pt>
                <c:pt idx="65">
                  <c:v>5.5</c:v>
                </c:pt>
                <c:pt idx="66">
                  <c:v>5.583333333333333</c:v>
                </c:pt>
                <c:pt idx="67">
                  <c:v>5.666666666666667</c:v>
                </c:pt>
                <c:pt idx="68">
                  <c:v>5.75</c:v>
                </c:pt>
                <c:pt idx="69">
                  <c:v>5.833333333333333</c:v>
                </c:pt>
                <c:pt idx="70">
                  <c:v>5.916666666666667</c:v>
                </c:pt>
                <c:pt idx="71">
                  <c:v>6</c:v>
                </c:pt>
                <c:pt idx="72">
                  <c:v>6.083333333333333</c:v>
                </c:pt>
                <c:pt idx="73">
                  <c:v>6.166666666666667</c:v>
                </c:pt>
                <c:pt idx="74">
                  <c:v>6.25</c:v>
                </c:pt>
                <c:pt idx="75">
                  <c:v>6.333333333333333</c:v>
                </c:pt>
                <c:pt idx="76">
                  <c:v>6.416666666666667</c:v>
                </c:pt>
                <c:pt idx="77">
                  <c:v>6.5</c:v>
                </c:pt>
                <c:pt idx="78">
                  <c:v>6.583333333333333</c:v>
                </c:pt>
                <c:pt idx="79">
                  <c:v>6.666666666666667</c:v>
                </c:pt>
                <c:pt idx="80">
                  <c:v>6.75</c:v>
                </c:pt>
                <c:pt idx="81">
                  <c:v>6.833333333333333</c:v>
                </c:pt>
                <c:pt idx="82">
                  <c:v>6.916666666666667</c:v>
                </c:pt>
                <c:pt idx="83">
                  <c:v>7</c:v>
                </c:pt>
                <c:pt idx="84">
                  <c:v>7.083333333333333</c:v>
                </c:pt>
                <c:pt idx="85">
                  <c:v>7.166666666666667</c:v>
                </c:pt>
                <c:pt idx="86">
                  <c:v>7.25</c:v>
                </c:pt>
                <c:pt idx="87">
                  <c:v>7.333333333333333</c:v>
                </c:pt>
                <c:pt idx="88">
                  <c:v>7.416666666666667</c:v>
                </c:pt>
                <c:pt idx="89">
                  <c:v>7.5</c:v>
                </c:pt>
                <c:pt idx="90">
                  <c:v>7.583333333333333</c:v>
                </c:pt>
                <c:pt idx="91">
                  <c:v>7.666666666666667</c:v>
                </c:pt>
                <c:pt idx="92">
                  <c:v>7.75</c:v>
                </c:pt>
                <c:pt idx="93">
                  <c:v>7.833333333333333</c:v>
                </c:pt>
                <c:pt idx="94">
                  <c:v>7.916666666666667</c:v>
                </c:pt>
                <c:pt idx="95">
                  <c:v>8</c:v>
                </c:pt>
                <c:pt idx="96">
                  <c:v>8.0833333333333339</c:v>
                </c:pt>
                <c:pt idx="97">
                  <c:v>8.1666666666666661</c:v>
                </c:pt>
                <c:pt idx="98">
                  <c:v>8.25</c:v>
                </c:pt>
                <c:pt idx="99">
                  <c:v>8.3333333333333339</c:v>
                </c:pt>
                <c:pt idx="100">
                  <c:v>8.4166666666666661</c:v>
                </c:pt>
                <c:pt idx="101">
                  <c:v>8.5</c:v>
                </c:pt>
                <c:pt idx="102">
                  <c:v>8.5833333333333339</c:v>
                </c:pt>
                <c:pt idx="103">
                  <c:v>8.6666666666666661</c:v>
                </c:pt>
                <c:pt idx="104">
                  <c:v>8.75</c:v>
                </c:pt>
                <c:pt idx="105">
                  <c:v>8.8333333333333339</c:v>
                </c:pt>
                <c:pt idx="106">
                  <c:v>8.9166666666666661</c:v>
                </c:pt>
                <c:pt idx="107">
                  <c:v>9</c:v>
                </c:pt>
                <c:pt idx="108">
                  <c:v>9.0833333333333339</c:v>
                </c:pt>
                <c:pt idx="109">
                  <c:v>9.1666666666666661</c:v>
                </c:pt>
                <c:pt idx="110">
                  <c:v>9.25</c:v>
                </c:pt>
                <c:pt idx="111">
                  <c:v>9.3333333333333339</c:v>
                </c:pt>
                <c:pt idx="112">
                  <c:v>9.4166666666666661</c:v>
                </c:pt>
                <c:pt idx="113">
                  <c:v>9.5</c:v>
                </c:pt>
                <c:pt idx="114">
                  <c:v>9.5833333333333339</c:v>
                </c:pt>
                <c:pt idx="115">
                  <c:v>9.6666666666666661</c:v>
                </c:pt>
                <c:pt idx="116">
                  <c:v>9.75</c:v>
                </c:pt>
                <c:pt idx="117">
                  <c:v>9.8333333333333339</c:v>
                </c:pt>
                <c:pt idx="118">
                  <c:v>9.9166666666666661</c:v>
                </c:pt>
                <c:pt idx="119">
                  <c:v>10</c:v>
                </c:pt>
                <c:pt idx="120">
                  <c:v>10.083333333333334</c:v>
                </c:pt>
                <c:pt idx="121">
                  <c:v>10.166666666666666</c:v>
                </c:pt>
                <c:pt idx="122">
                  <c:v>10.25</c:v>
                </c:pt>
                <c:pt idx="123">
                  <c:v>10.333333333333334</c:v>
                </c:pt>
                <c:pt idx="124">
                  <c:v>10.416666666666666</c:v>
                </c:pt>
                <c:pt idx="125">
                  <c:v>10.5</c:v>
                </c:pt>
                <c:pt idx="126">
                  <c:v>10.583333333333334</c:v>
                </c:pt>
                <c:pt idx="127">
                  <c:v>10.666666666666666</c:v>
                </c:pt>
                <c:pt idx="128">
                  <c:v>10.75</c:v>
                </c:pt>
                <c:pt idx="129">
                  <c:v>10.833333333333334</c:v>
                </c:pt>
                <c:pt idx="130">
                  <c:v>10.916666666666666</c:v>
                </c:pt>
                <c:pt idx="131">
                  <c:v>11</c:v>
                </c:pt>
                <c:pt idx="132">
                  <c:v>11.083333333333334</c:v>
                </c:pt>
                <c:pt idx="133">
                  <c:v>11.166666666666666</c:v>
                </c:pt>
                <c:pt idx="134">
                  <c:v>11.25</c:v>
                </c:pt>
                <c:pt idx="135">
                  <c:v>11.333333333333334</c:v>
                </c:pt>
                <c:pt idx="136">
                  <c:v>11.416666666666666</c:v>
                </c:pt>
                <c:pt idx="137">
                  <c:v>11.5</c:v>
                </c:pt>
                <c:pt idx="138">
                  <c:v>11.583333333333334</c:v>
                </c:pt>
                <c:pt idx="139">
                  <c:v>11.666666666666666</c:v>
                </c:pt>
                <c:pt idx="140">
                  <c:v>11.75</c:v>
                </c:pt>
                <c:pt idx="141">
                  <c:v>11.833333333333334</c:v>
                </c:pt>
                <c:pt idx="142">
                  <c:v>11.916666666666666</c:v>
                </c:pt>
                <c:pt idx="143">
                  <c:v>12</c:v>
                </c:pt>
                <c:pt idx="144">
                  <c:v>12.083333333333334</c:v>
                </c:pt>
                <c:pt idx="145">
                  <c:v>12.166666666666666</c:v>
                </c:pt>
                <c:pt idx="146">
                  <c:v>12.25</c:v>
                </c:pt>
                <c:pt idx="147">
                  <c:v>12.333333333333334</c:v>
                </c:pt>
                <c:pt idx="148">
                  <c:v>12.416666666666666</c:v>
                </c:pt>
                <c:pt idx="149">
                  <c:v>12.5</c:v>
                </c:pt>
                <c:pt idx="150">
                  <c:v>12.583333333333334</c:v>
                </c:pt>
                <c:pt idx="151">
                  <c:v>12.666666666666666</c:v>
                </c:pt>
                <c:pt idx="152">
                  <c:v>12.75</c:v>
                </c:pt>
                <c:pt idx="153">
                  <c:v>12.833333333333334</c:v>
                </c:pt>
                <c:pt idx="154">
                  <c:v>12.916666666666666</c:v>
                </c:pt>
                <c:pt idx="155">
                  <c:v>13</c:v>
                </c:pt>
                <c:pt idx="156">
                  <c:v>13.083333333333334</c:v>
                </c:pt>
                <c:pt idx="157">
                  <c:v>13.166666666666666</c:v>
                </c:pt>
                <c:pt idx="158">
                  <c:v>13.25</c:v>
                </c:pt>
                <c:pt idx="159">
                  <c:v>13.333333333333334</c:v>
                </c:pt>
                <c:pt idx="160">
                  <c:v>13.416666666666666</c:v>
                </c:pt>
                <c:pt idx="161">
                  <c:v>13.5</c:v>
                </c:pt>
                <c:pt idx="162">
                  <c:v>13.583333333333334</c:v>
                </c:pt>
                <c:pt idx="163">
                  <c:v>13.666666666666666</c:v>
                </c:pt>
                <c:pt idx="164">
                  <c:v>13.75</c:v>
                </c:pt>
                <c:pt idx="165">
                  <c:v>13.833333333333334</c:v>
                </c:pt>
                <c:pt idx="166">
                  <c:v>13.916666666666666</c:v>
                </c:pt>
                <c:pt idx="167">
                  <c:v>14</c:v>
                </c:pt>
                <c:pt idx="168">
                  <c:v>14.083333333333334</c:v>
                </c:pt>
                <c:pt idx="169">
                  <c:v>14.166666666666666</c:v>
                </c:pt>
                <c:pt idx="170">
                  <c:v>14.25</c:v>
                </c:pt>
                <c:pt idx="171">
                  <c:v>14.333333333333334</c:v>
                </c:pt>
                <c:pt idx="172">
                  <c:v>14.416666666666666</c:v>
                </c:pt>
                <c:pt idx="173">
                  <c:v>14.5</c:v>
                </c:pt>
                <c:pt idx="174">
                  <c:v>14.583333333333334</c:v>
                </c:pt>
                <c:pt idx="175">
                  <c:v>14.666666666666666</c:v>
                </c:pt>
                <c:pt idx="176">
                  <c:v>14.75</c:v>
                </c:pt>
                <c:pt idx="177">
                  <c:v>14.833333333333334</c:v>
                </c:pt>
                <c:pt idx="178">
                  <c:v>14.916666666666666</c:v>
                </c:pt>
                <c:pt idx="179">
                  <c:v>15</c:v>
                </c:pt>
                <c:pt idx="180">
                  <c:v>15.083333333333334</c:v>
                </c:pt>
                <c:pt idx="181">
                  <c:v>15.166666666666666</c:v>
                </c:pt>
                <c:pt idx="182">
                  <c:v>15.25</c:v>
                </c:pt>
                <c:pt idx="183">
                  <c:v>15.333333333333334</c:v>
                </c:pt>
                <c:pt idx="184">
                  <c:v>15.416666666666666</c:v>
                </c:pt>
                <c:pt idx="185">
                  <c:v>15.5</c:v>
                </c:pt>
                <c:pt idx="186">
                  <c:v>15.583333333333334</c:v>
                </c:pt>
                <c:pt idx="187">
                  <c:v>15.666666666666666</c:v>
                </c:pt>
                <c:pt idx="188">
                  <c:v>15.75</c:v>
                </c:pt>
                <c:pt idx="189">
                  <c:v>15.833333333333334</c:v>
                </c:pt>
                <c:pt idx="190">
                  <c:v>15.916666666666666</c:v>
                </c:pt>
                <c:pt idx="191">
                  <c:v>16</c:v>
                </c:pt>
                <c:pt idx="192">
                  <c:v>16.083333333333332</c:v>
                </c:pt>
                <c:pt idx="193">
                  <c:v>16.166666666666668</c:v>
                </c:pt>
                <c:pt idx="194">
                  <c:v>16.25</c:v>
                </c:pt>
                <c:pt idx="195">
                  <c:v>16.333333333333332</c:v>
                </c:pt>
                <c:pt idx="196">
                  <c:v>16.416666666666668</c:v>
                </c:pt>
                <c:pt idx="197">
                  <c:v>16.5</c:v>
                </c:pt>
                <c:pt idx="198">
                  <c:v>16.583333333333332</c:v>
                </c:pt>
                <c:pt idx="199">
                  <c:v>16.666666666666668</c:v>
                </c:pt>
                <c:pt idx="200">
                  <c:v>16.75</c:v>
                </c:pt>
                <c:pt idx="201">
                  <c:v>16.833333333333332</c:v>
                </c:pt>
                <c:pt idx="202">
                  <c:v>16.916666666666668</c:v>
                </c:pt>
                <c:pt idx="203">
                  <c:v>17</c:v>
                </c:pt>
                <c:pt idx="204">
                  <c:v>17.083333333333332</c:v>
                </c:pt>
                <c:pt idx="205">
                  <c:v>17.166666666666668</c:v>
                </c:pt>
                <c:pt idx="206">
                  <c:v>17.25</c:v>
                </c:pt>
                <c:pt idx="207">
                  <c:v>17.333333333333332</c:v>
                </c:pt>
                <c:pt idx="208">
                  <c:v>17.416666666666668</c:v>
                </c:pt>
                <c:pt idx="209">
                  <c:v>17.5</c:v>
                </c:pt>
                <c:pt idx="210">
                  <c:v>17.583333333333332</c:v>
                </c:pt>
                <c:pt idx="211">
                  <c:v>17.666666666666668</c:v>
                </c:pt>
                <c:pt idx="212">
                  <c:v>17.75</c:v>
                </c:pt>
                <c:pt idx="213">
                  <c:v>17.833333333333332</c:v>
                </c:pt>
                <c:pt idx="214">
                  <c:v>17.916666666666668</c:v>
                </c:pt>
                <c:pt idx="215">
                  <c:v>18</c:v>
                </c:pt>
                <c:pt idx="216">
                  <c:v>18.083333333333332</c:v>
                </c:pt>
                <c:pt idx="217">
                  <c:v>18.166666666666668</c:v>
                </c:pt>
                <c:pt idx="218">
                  <c:v>18.25</c:v>
                </c:pt>
                <c:pt idx="219">
                  <c:v>18.333333333333332</c:v>
                </c:pt>
                <c:pt idx="220">
                  <c:v>18.416666666666668</c:v>
                </c:pt>
                <c:pt idx="221">
                  <c:v>18.5</c:v>
                </c:pt>
                <c:pt idx="222">
                  <c:v>18.583333333333332</c:v>
                </c:pt>
                <c:pt idx="223">
                  <c:v>18.666666666666668</c:v>
                </c:pt>
                <c:pt idx="224">
                  <c:v>18.75</c:v>
                </c:pt>
                <c:pt idx="225">
                  <c:v>18.833333333333332</c:v>
                </c:pt>
                <c:pt idx="226">
                  <c:v>18.916666666666668</c:v>
                </c:pt>
                <c:pt idx="227">
                  <c:v>19</c:v>
                </c:pt>
                <c:pt idx="228">
                  <c:v>19.083333333333332</c:v>
                </c:pt>
                <c:pt idx="229">
                  <c:v>19.166666666666668</c:v>
                </c:pt>
                <c:pt idx="230">
                  <c:v>19.25</c:v>
                </c:pt>
                <c:pt idx="231">
                  <c:v>19.333333333333332</c:v>
                </c:pt>
                <c:pt idx="232">
                  <c:v>19.416666666666668</c:v>
                </c:pt>
                <c:pt idx="233">
                  <c:v>19.5</c:v>
                </c:pt>
                <c:pt idx="234">
                  <c:v>19.583333333333332</c:v>
                </c:pt>
                <c:pt idx="235">
                  <c:v>19.666666666666668</c:v>
                </c:pt>
                <c:pt idx="236">
                  <c:v>19.75</c:v>
                </c:pt>
                <c:pt idx="237">
                  <c:v>19.833333333333332</c:v>
                </c:pt>
                <c:pt idx="238">
                  <c:v>19.916666666666668</c:v>
                </c:pt>
                <c:pt idx="239">
                  <c:v>20</c:v>
                </c:pt>
                <c:pt idx="240">
                  <c:v>20.083333333333332</c:v>
                </c:pt>
                <c:pt idx="241">
                  <c:v>20.166666666666668</c:v>
                </c:pt>
                <c:pt idx="242">
                  <c:v>20.25</c:v>
                </c:pt>
                <c:pt idx="243">
                  <c:v>20.333333333333332</c:v>
                </c:pt>
                <c:pt idx="244">
                  <c:v>20.416666666666668</c:v>
                </c:pt>
                <c:pt idx="245">
                  <c:v>20.5</c:v>
                </c:pt>
                <c:pt idx="246">
                  <c:v>20.583333333333332</c:v>
                </c:pt>
                <c:pt idx="247">
                  <c:v>20.666666666666668</c:v>
                </c:pt>
                <c:pt idx="248">
                  <c:v>20.75</c:v>
                </c:pt>
                <c:pt idx="249">
                  <c:v>20.833333333333332</c:v>
                </c:pt>
                <c:pt idx="250">
                  <c:v>20.916666666666668</c:v>
                </c:pt>
                <c:pt idx="251">
                  <c:v>21</c:v>
                </c:pt>
                <c:pt idx="252">
                  <c:v>21.083333333333332</c:v>
                </c:pt>
                <c:pt idx="253">
                  <c:v>21.166666666666668</c:v>
                </c:pt>
                <c:pt idx="254">
                  <c:v>21.25</c:v>
                </c:pt>
                <c:pt idx="255">
                  <c:v>21.333333333333332</c:v>
                </c:pt>
                <c:pt idx="256">
                  <c:v>21.416666666666668</c:v>
                </c:pt>
                <c:pt idx="257">
                  <c:v>21.5</c:v>
                </c:pt>
                <c:pt idx="258">
                  <c:v>21.583333333333332</c:v>
                </c:pt>
                <c:pt idx="259">
                  <c:v>21.666666666666668</c:v>
                </c:pt>
                <c:pt idx="260">
                  <c:v>21.75</c:v>
                </c:pt>
                <c:pt idx="261">
                  <c:v>21.833333333333332</c:v>
                </c:pt>
                <c:pt idx="262">
                  <c:v>21.916666666666668</c:v>
                </c:pt>
                <c:pt idx="263">
                  <c:v>22</c:v>
                </c:pt>
                <c:pt idx="264">
                  <c:v>22.083333333333332</c:v>
                </c:pt>
                <c:pt idx="265">
                  <c:v>22.166666666666668</c:v>
                </c:pt>
                <c:pt idx="266">
                  <c:v>22.25</c:v>
                </c:pt>
                <c:pt idx="267">
                  <c:v>22.333333333333332</c:v>
                </c:pt>
                <c:pt idx="268">
                  <c:v>22.416666666666668</c:v>
                </c:pt>
                <c:pt idx="269">
                  <c:v>22.5</c:v>
                </c:pt>
                <c:pt idx="270">
                  <c:v>22.583333333333332</c:v>
                </c:pt>
                <c:pt idx="271">
                  <c:v>22.666666666666668</c:v>
                </c:pt>
                <c:pt idx="272">
                  <c:v>22.75</c:v>
                </c:pt>
                <c:pt idx="273">
                  <c:v>22.833333333333332</c:v>
                </c:pt>
                <c:pt idx="274">
                  <c:v>22.916666666666668</c:v>
                </c:pt>
                <c:pt idx="275">
                  <c:v>23</c:v>
                </c:pt>
                <c:pt idx="276">
                  <c:v>23.083333333333332</c:v>
                </c:pt>
                <c:pt idx="277">
                  <c:v>23.166666666666668</c:v>
                </c:pt>
                <c:pt idx="278">
                  <c:v>23.25</c:v>
                </c:pt>
                <c:pt idx="279">
                  <c:v>23.333333333333332</c:v>
                </c:pt>
                <c:pt idx="280">
                  <c:v>23.416666666666668</c:v>
                </c:pt>
                <c:pt idx="281">
                  <c:v>23.5</c:v>
                </c:pt>
                <c:pt idx="282">
                  <c:v>23.583333333333332</c:v>
                </c:pt>
                <c:pt idx="283">
                  <c:v>23.666666666666668</c:v>
                </c:pt>
                <c:pt idx="284">
                  <c:v>23.75</c:v>
                </c:pt>
                <c:pt idx="285">
                  <c:v>23.833333333333332</c:v>
                </c:pt>
                <c:pt idx="286">
                  <c:v>23.916666666666668</c:v>
                </c:pt>
                <c:pt idx="287">
                  <c:v>24</c:v>
                </c:pt>
              </c:numCache>
            </c:numRef>
          </c:xVal>
          <c:yVal>
            <c:numRef>
              <c:f>'12'!$BS$5:$BS$292</c:f>
              <c:numCache>
                <c:formatCode>0.0</c:formatCode>
                <c:ptCount val="288"/>
                <c:pt idx="0">
                  <c:v>-0.52538973782009624</c:v>
                </c:pt>
                <c:pt idx="1">
                  <c:v>-0.49723932814367622</c:v>
                </c:pt>
                <c:pt idx="2">
                  <c:v>-0.46403169945238609</c:v>
                </c:pt>
                <c:pt idx="3">
                  <c:v>-0.42555969911435643</c:v>
                </c:pt>
                <c:pt idx="4">
                  <c:v>-0.38160613187256676</c:v>
                </c:pt>
                <c:pt idx="5">
                  <c:v>-0.33190537476639648</c:v>
                </c:pt>
                <c:pt idx="6">
                  <c:v>-0.27611945507937641</c:v>
                </c:pt>
                <c:pt idx="7">
                  <c:v>-0.21390564282773639</c:v>
                </c:pt>
                <c:pt idx="8">
                  <c:v>-0.14515390206417678</c:v>
                </c:pt>
                <c:pt idx="9">
                  <c:v>-7.0351000808106079E-2</c:v>
                </c:pt>
                <c:pt idx="10">
                  <c:v>9.1540702309238497E-3</c:v>
                </c:pt>
                <c:pt idx="11">
                  <c:v>9.1236281866643232E-2</c:v>
                </c:pt>
                <c:pt idx="12">
                  <c:v>0.17344628459691336</c:v>
                </c:pt>
                <c:pt idx="13">
                  <c:v>0.25354793592591385</c:v>
                </c:pt>
                <c:pt idx="14">
                  <c:v>0.32982734901784383</c:v>
                </c:pt>
                <c:pt idx="15">
                  <c:v>0.40109311630162381</c:v>
                </c:pt>
                <c:pt idx="16">
                  <c:v>0.46651217522684352</c:v>
                </c:pt>
                <c:pt idx="17">
                  <c:v>0.52545348948654347</c:v>
                </c:pt>
                <c:pt idx="18">
                  <c:v>0.57740860886321332</c:v>
                </c:pt>
                <c:pt idx="19">
                  <c:v>0.62197057960446323</c:v>
                </c:pt>
                <c:pt idx="20">
                  <c:v>0.65883347264589354</c:v>
                </c:pt>
                <c:pt idx="21">
                  <c:v>0.68779198695403387</c:v>
                </c:pt>
                <c:pt idx="22">
                  <c:v>0.7087370379750233</c:v>
                </c:pt>
                <c:pt idx="23">
                  <c:v>0.72164903009191317</c:v>
                </c:pt>
                <c:pt idx="24">
                  <c:v>0.72659051302129374</c:v>
                </c:pt>
                <c:pt idx="25">
                  <c:v>0.72369893758570392</c:v>
                </c:pt>
                <c:pt idx="26">
                  <c:v>0.71317969600751319</c:v>
                </c:pt>
                <c:pt idx="27">
                  <c:v>0.69529946735958337</c:v>
                </c:pt>
                <c:pt idx="28">
                  <c:v>0.67037985413634349</c:v>
                </c:pt>
                <c:pt idx="29">
                  <c:v>0.63879129250199362</c:v>
                </c:pt>
                <c:pt idx="30">
                  <c:v>0.60094722254688371</c:v>
                </c:pt>
                <c:pt idx="31">
                  <c:v>0.55729851124124341</c:v>
                </c:pt>
                <c:pt idx="32">
                  <c:v>0.50832812839877395</c:v>
                </c:pt>
                <c:pt idx="33">
                  <c:v>0.45454608408617325</c:v>
                </c:pt>
                <c:pt idx="34">
                  <c:v>0.39648464398928329</c:v>
                </c:pt>
                <c:pt idx="35">
                  <c:v>0.33469384686202375</c:v>
                </c:pt>
                <c:pt idx="36">
                  <c:v>0.26973735500339391</c:v>
                </c:pt>
                <c:pt idx="37">
                  <c:v>0.20218867442485333</c:v>
                </c:pt>
                <c:pt idx="38">
                  <c:v>0.13262778567231326</c:v>
                </c:pt>
                <c:pt idx="39">
                  <c:v>6.1638228796123684E-2</c:v>
                </c:pt>
                <c:pt idx="40">
                  <c:v>-1.0195313730006816E-2</c:v>
                </c:pt>
                <c:pt idx="41">
                  <c:v>-8.228889484623636E-2</c:v>
                </c:pt>
                <c:pt idx="42">
                  <c:v>-0.15406060634332608</c:v>
                </c:pt>
                <c:pt idx="43">
                  <c:v>-0.2249312836473667</c:v>
                </c:pt>
                <c:pt idx="44">
                  <c:v>-0.29432460495257651</c:v>
                </c:pt>
                <c:pt idx="45">
                  <c:v>-0.3616666034498861</c:v>
                </c:pt>
                <c:pt idx="46">
                  <c:v>-0.42638464847941648</c:v>
                </c:pt>
                <c:pt idx="47">
                  <c:v>-0.48790600339931611</c:v>
                </c:pt>
                <c:pt idx="48">
                  <c:v>-0.54565613890971676</c:v>
                </c:pt>
                <c:pt idx="49">
                  <c:v>-0.59905707458147628</c:v>
                </c:pt>
                <c:pt idx="50">
                  <c:v>-0.64752614125543673</c:v>
                </c:pt>
                <c:pt idx="51">
                  <c:v>-0.69047570215220677</c:v>
                </c:pt>
                <c:pt idx="52">
                  <c:v>-0.72731453326044626</c:v>
                </c:pt>
                <c:pt idx="53">
                  <c:v>-0.75745172416971673</c:v>
                </c:pt>
                <c:pt idx="54">
                  <c:v>-0.78030408176499666</c:v>
                </c:pt>
                <c:pt idx="55">
                  <c:v>-0.79530804230467655</c:v>
                </c:pt>
                <c:pt idx="56">
                  <c:v>-0.80193694352684641</c:v>
                </c:pt>
                <c:pt idx="57">
                  <c:v>-0.79972409167171676</c:v>
                </c:pt>
                <c:pt idx="58">
                  <c:v>-0.78829131544243669</c:v>
                </c:pt>
                <c:pt idx="59">
                  <c:v>-0.76738163570673645</c:v>
                </c:pt>
                <c:pt idx="60">
                  <c:v>-0.73689342128977664</c:v>
                </c:pt>
                <c:pt idx="61">
                  <c:v>-0.69691221803700643</c:v>
                </c:pt>
                <c:pt idx="62">
                  <c:v>-0.64773571153242671</c:v>
                </c:pt>
                <c:pt idx="63">
                  <c:v>-0.5898873889750762</c:v>
                </c:pt>
                <c:pt idx="64">
                  <c:v>-0.52411560111065647</c:v>
                </c:pt>
                <c:pt idx="65">
                  <c:v>-0.45137676632441615</c:v>
                </c:pt>
                <c:pt idx="66">
                  <c:v>-0.37280393852967642</c:v>
                </c:pt>
                <c:pt idx="67">
                  <c:v>-0.28966421791701613</c:v>
                </c:pt>
                <c:pt idx="68">
                  <c:v>-0.20330992563455652</c:v>
                </c:pt>
                <c:pt idx="69">
                  <c:v>-0.11512879505140639</c:v>
                </c:pt>
                <c:pt idx="70">
                  <c:v>-2.6497736757286283E-2</c:v>
                </c:pt>
                <c:pt idx="71">
                  <c:v>6.1256621041933634E-2</c:v>
                </c:pt>
                <c:pt idx="72">
                  <c:v>0.14688897009892354</c:v>
                </c:pt>
                <c:pt idx="73">
                  <c:v>0.22925766631545308</c:v>
                </c:pt>
                <c:pt idx="74">
                  <c:v>0.30733909502712375</c:v>
                </c:pt>
                <c:pt idx="75">
                  <c:v>0.38023532539290361</c:v>
                </c:pt>
                <c:pt idx="76">
                  <c:v>0.44717651149715376</c:v>
                </c:pt>
                <c:pt idx="77">
                  <c:v>0.50751943784904352</c:v>
                </c:pt>
                <c:pt idx="78">
                  <c:v>0.56074341004396366</c:v>
                </c:pt>
                <c:pt idx="79">
                  <c:v>0.60644444389731333</c:v>
                </c:pt>
                <c:pt idx="80">
                  <c:v>0.64432846341795358</c:v>
                </c:pt>
                <c:pt idx="81">
                  <c:v>0.67420400802196312</c:v>
                </c:pt>
                <c:pt idx="82">
                  <c:v>0.69597478246260369</c:v>
                </c:pt>
                <c:pt idx="83">
                  <c:v>0.70963225837572352</c:v>
                </c:pt>
                <c:pt idx="84">
                  <c:v>0.71524844828363321</c:v>
                </c:pt>
                <c:pt idx="85">
                  <c:v>0.7129689139159936</c:v>
                </c:pt>
                <c:pt idx="86">
                  <c:v>0.70300603361578329</c:v>
                </c:pt>
                <c:pt idx="87">
                  <c:v>0.68563253230800392</c:v>
                </c:pt>
                <c:pt idx="88">
                  <c:v>0.66117526722285369</c:v>
                </c:pt>
                <c:pt idx="89">
                  <c:v>0.63000925968732346</c:v>
                </c:pt>
                <c:pt idx="90">
                  <c:v>0.59255196522873366</c:v>
                </c:pt>
                <c:pt idx="91">
                  <c:v>0.54925777912825335</c:v>
                </c:pt>
                <c:pt idx="92">
                  <c:v>0.50061278113866337</c:v>
                </c:pt>
                <c:pt idx="93">
                  <c:v>0.44712973044138327</c:v>
                </c:pt>
                <c:pt idx="94">
                  <c:v>0.38934332942880356</c:v>
                </c:pt>
                <c:pt idx="95">
                  <c:v>0.32780578208879341</c:v>
                </c:pt>
                <c:pt idx="96">
                  <c:v>0.26308267926407325</c:v>
                </c:pt>
                <c:pt idx="97">
                  <c:v>0.19574924852844333</c:v>
                </c:pt>
                <c:pt idx="98">
                  <c:v>0.12638701053247381</c:v>
                </c:pt>
                <c:pt idx="99">
                  <c:v>5.5580886052943868E-2</c:v>
                </c:pt>
                <c:pt idx="100">
                  <c:v>-1.6083201824356408E-2</c:v>
                </c:pt>
                <c:pt idx="101">
                  <c:v>-8.8020188549416289E-2</c:v>
                </c:pt>
                <c:pt idx="102">
                  <c:v>-0.15964715633976656</c:v>
                </c:pt>
                <c:pt idx="103">
                  <c:v>-0.23038402510456635</c:v>
                </c:pt>
                <c:pt idx="104">
                  <c:v>-0.29965363864158689</c:v>
                </c:pt>
                <c:pt idx="105">
                  <c:v>-0.36688126444658664</c:v>
                </c:pt>
                <c:pt idx="106">
                  <c:v>-0.43149356255918647</c:v>
                </c:pt>
                <c:pt idx="107">
                  <c:v>-0.49291713084009636</c:v>
                </c:pt>
                <c:pt idx="108">
                  <c:v>-0.55057680504492623</c:v>
                </c:pt>
                <c:pt idx="109">
                  <c:v>-0.60389398613504675</c:v>
                </c:pt>
                <c:pt idx="110">
                  <c:v>-0.65228538731917673</c:v>
                </c:pt>
                <c:pt idx="111">
                  <c:v>-0.69516273874698609</c:v>
                </c:pt>
                <c:pt idx="112">
                  <c:v>-0.73193415091956648</c:v>
                </c:pt>
                <c:pt idx="113">
                  <c:v>-0.76200799909399652</c:v>
                </c:pt>
                <c:pt idx="114">
                  <c:v>-0.78480031302133657</c:v>
                </c:pt>
                <c:pt idx="115">
                  <c:v>-0.79974668038495622</c:v>
                </c:pt>
                <c:pt idx="116">
                  <c:v>-0.80631951925091627</c:v>
                </c:pt>
                <c:pt idx="117">
                  <c:v>-0.80405115843530606</c:v>
                </c:pt>
                <c:pt idx="118">
                  <c:v>-0.79256242121958653</c:v>
                </c:pt>
                <c:pt idx="119">
                  <c:v>-0.77159534261309659</c:v>
                </c:pt>
                <c:pt idx="120">
                  <c:v>-0.74104738836723616</c:v>
                </c:pt>
                <c:pt idx="121">
                  <c:v>-0.70100335621242671</c:v>
                </c:pt>
                <c:pt idx="122">
                  <c:v>-0.65176040868627627</c:v>
                </c:pt>
                <c:pt idx="123">
                  <c:v>-0.59384178974158619</c:v>
                </c:pt>
                <c:pt idx="124">
                  <c:v>-0.52799591391400647</c:v>
                </c:pt>
                <c:pt idx="125">
                  <c:v>-0.4551795630425266</c:v>
                </c:pt>
                <c:pt idx="126">
                  <c:v>-0.37652641256069685</c:v>
                </c:pt>
                <c:pt idx="127">
                  <c:v>-0.2933043742884065</c:v>
                </c:pt>
                <c:pt idx="128">
                  <c:v>-0.20686668959918642</c:v>
                </c:pt>
                <c:pt idx="129">
                  <c:v>-0.11860203946732639</c:v>
                </c:pt>
                <c:pt idx="130">
                  <c:v>-2.9888239857516652E-2</c:v>
                </c:pt>
                <c:pt idx="131">
                  <c:v>5.7947269182533567E-2</c:v>
                </c:pt>
                <c:pt idx="132">
                  <c:v>0.14365849224293381</c:v>
                </c:pt>
                <c:pt idx="133">
                  <c:v>0.22610323563546331</c:v>
                </c:pt>
                <c:pt idx="134">
                  <c:v>0.30425747134225389</c:v>
                </c:pt>
                <c:pt idx="135">
                  <c:v>0.37722298047883385</c:v>
                </c:pt>
                <c:pt idx="136">
                  <c:v>0.44422973809966315</c:v>
                </c:pt>
                <c:pt idx="137">
                  <c:v>0.50463444033707372</c:v>
                </c:pt>
                <c:pt idx="138">
                  <c:v>0.55791637690372387</c:v>
                </c:pt>
                <c:pt idx="139">
                  <c:v>0.60367160362746386</c:v>
                </c:pt>
                <c:pt idx="140">
                  <c:v>0.64160612604901335</c:v>
                </c:pt>
                <c:pt idx="141">
                  <c:v>0.67152859467385362</c:v>
                </c:pt>
                <c:pt idx="142">
                  <c:v>0.69334284525770329</c:v>
                </c:pt>
                <c:pt idx="143">
                  <c:v>0.70704049277714365</c:v>
                </c:pt>
                <c:pt idx="144">
                  <c:v>0.71269369962028328</c:v>
                </c:pt>
                <c:pt idx="145">
                  <c:v>0.71044817954282369</c:v>
                </c:pt>
                <c:pt idx="146">
                  <c:v>0.7005164618680837</c:v>
                </c:pt>
                <c:pt idx="147">
                  <c:v>0.68317141915750312</c:v>
                </c:pt>
                <c:pt idx="148">
                  <c:v>0.65874005133301328</c:v>
                </c:pt>
                <c:pt idx="149">
                  <c:v>0.62759751639477379</c:v>
                </c:pt>
                <c:pt idx="150">
                  <c:v>0.59016139984241356</c:v>
                </c:pt>
                <c:pt idx="151">
                  <c:v>0.54688621983279351</c:v>
                </c:pt>
                <c:pt idx="152">
                  <c:v>0.49825817170874309</c:v>
                </c:pt>
                <c:pt idx="153">
                  <c:v>0.44479012291460318</c:v>
                </c:pt>
                <c:pt idx="154">
                  <c:v>0.38701687684306307</c:v>
                </c:pt>
                <c:pt idx="155">
                  <c:v>0.32549073136220308</c:v>
                </c:pt>
                <c:pt idx="156">
                  <c:v>0.26077736428040321</c:v>
                </c:pt>
                <c:pt idx="157">
                  <c:v>0.19345208348662357</c:v>
                </c:pt>
                <c:pt idx="158">
                  <c:v>0.12409648362464321</c:v>
                </c:pt>
                <c:pt idx="159">
                  <c:v>5.3295553552293207E-2</c:v>
                </c:pt>
                <c:pt idx="160">
                  <c:v>-1.8364720956746794E-2</c:v>
                </c:pt>
                <c:pt idx="161">
                  <c:v>-9.0299217388246866E-2</c:v>
                </c:pt>
                <c:pt idx="162">
                  <c:v>-0.16192496384233657</c:v>
                </c:pt>
                <c:pt idx="163">
                  <c:v>-0.23266182879777642</c:v>
                </c:pt>
                <c:pt idx="164">
                  <c:v>-0.3019326057685765</c:v>
                </c:pt>
                <c:pt idx="165">
                  <c:v>-0.3691625110696064</c:v>
                </c:pt>
                <c:pt idx="166">
                  <c:v>-0.43377814996607622</c:v>
                </c:pt>
                <c:pt idx="167">
                  <c:v>-0.49520605842917664</c:v>
                </c:pt>
                <c:pt idx="168">
                  <c:v>-0.55287099867763612</c:v>
                </c:pt>
                <c:pt idx="169">
                  <c:v>-0.60619428077140647</c:v>
                </c:pt>
                <c:pt idx="170">
                  <c:v>-0.65459250263350643</c:v>
                </c:pt>
                <c:pt idx="171">
                  <c:v>-0.69747724643182618</c:v>
                </c:pt>
                <c:pt idx="172">
                  <c:v>-0.73425643263230622</c:v>
                </c:pt>
                <c:pt idx="173">
                  <c:v>-0.76433819462061692</c:v>
                </c:pt>
                <c:pt idx="174">
                  <c:v>-0.78713825937419646</c:v>
                </c:pt>
                <c:pt idx="175">
                  <c:v>-0.80209184433070657</c:v>
                </c:pt>
                <c:pt idx="176">
                  <c:v>-0.80867092817590613</c:v>
                </c:pt>
                <c:pt idx="177">
                  <c:v>-0.80640733726837688</c:v>
                </c:pt>
                <c:pt idx="178">
                  <c:v>-0.79492134579282681</c:v>
                </c:pt>
                <c:pt idx="179">
                  <c:v>-0.77395442146097615</c:v>
                </c:pt>
                <c:pt idx="180">
                  <c:v>-0.74340348448623672</c:v>
                </c:pt>
                <c:pt idx="181">
                  <c:v>-0.70335285687871618</c:v>
                </c:pt>
                <c:pt idx="182">
                  <c:v>-0.65409934494275657</c:v>
                </c:pt>
                <c:pt idx="183">
                  <c:v>-0.59616599862615693</c:v>
                </c:pt>
                <c:pt idx="184">
                  <c:v>-0.53030122800333679</c:v>
                </c:pt>
                <c:pt idx="185">
                  <c:v>-0.45746200596241682</c:v>
                </c:pt>
                <c:pt idx="186">
                  <c:v>-0.37878237769802681</c:v>
                </c:pt>
                <c:pt idx="187">
                  <c:v>-0.29553076748344687</c:v>
                </c:pt>
                <c:pt idx="188">
                  <c:v>-0.2090610238690962</c:v>
                </c:pt>
                <c:pt idx="189">
                  <c:v>-0.12076247850041621</c:v>
                </c:pt>
                <c:pt idx="190">
                  <c:v>-3.2013594748526053E-2</c:v>
                </c:pt>
                <c:pt idx="191">
                  <c:v>5.5857580291453601E-2</c:v>
                </c:pt>
                <c:pt idx="192">
                  <c:v>0.14160450974859362</c:v>
                </c:pt>
                <c:pt idx="193">
                  <c:v>0.22408453774883341</c:v>
                </c:pt>
                <c:pt idx="194">
                  <c:v>0.30227325745340394</c:v>
                </c:pt>
                <c:pt idx="195">
                  <c:v>0.37527215162374361</c:v>
                </c:pt>
                <c:pt idx="196">
                  <c:v>0.44231097012011311</c:v>
                </c:pt>
                <c:pt idx="197">
                  <c:v>0.5027462474735831</c:v>
                </c:pt>
                <c:pt idx="198">
                  <c:v>0.55605716514021353</c:v>
                </c:pt>
                <c:pt idx="199">
                  <c:v>0.60183971413687321</c:v>
                </c:pt>
                <c:pt idx="200">
                  <c:v>0.63979986967610358</c:v>
                </c:pt>
                <c:pt idx="201">
                  <c:v>0.66974627865680336</c:v>
                </c:pt>
                <c:pt idx="202">
                  <c:v>0.69158279344477336</c:v>
                </c:pt>
                <c:pt idx="203">
                  <c:v>0.70530106052616315</c:v>
                </c:pt>
                <c:pt idx="204">
                  <c:v>0.71097328443701358</c:v>
                </c:pt>
                <c:pt idx="205">
                  <c:v>0.70874522835927323</c:v>
                </c:pt>
                <c:pt idx="206">
                  <c:v>0.69882947570762344</c:v>
                </c:pt>
                <c:pt idx="207">
                  <c:v>0.68149895579165332</c:v>
                </c:pt>
                <c:pt idx="208">
                  <c:v>0.65708072641144355</c:v>
                </c:pt>
                <c:pt idx="209">
                  <c:v>0.62595000342647378</c:v>
                </c:pt>
                <c:pt idx="210">
                  <c:v>0.58852442932108318</c:v>
                </c:pt>
                <c:pt idx="211">
                  <c:v>0.54525857773178377</c:v>
                </c:pt>
                <c:pt idx="212">
                  <c:v>0.49663869751762313</c:v>
                </c:pt>
                <c:pt idx="213">
                  <c:v>0.44317770734922313</c:v>
                </c:pt>
                <c:pt idx="214">
                  <c:v>0.38541045933093354</c:v>
                </c:pt>
                <c:pt idx="215">
                  <c:v>0.32388929738451377</c:v>
                </c:pt>
                <c:pt idx="216">
                  <c:v>0.25917994263945321</c:v>
                </c:pt>
                <c:pt idx="217">
                  <c:v>0.19185774356223373</c:v>
                </c:pt>
                <c:pt idx="218">
                  <c:v>0.12250433268516314</c:v>
                </c:pt>
                <c:pt idx="219">
                  <c:v>5.1704734195103796E-2</c:v>
                </c:pt>
                <c:pt idx="220">
                  <c:v>-1.9955033142946554E-2</c:v>
                </c:pt>
                <c:pt idx="221">
                  <c:v>-9.1889815820496601E-2</c:v>
                </c:pt>
                <c:pt idx="222">
                  <c:v>-0.16351661244344662</c:v>
                </c:pt>
                <c:pt idx="223">
                  <c:v>-0.23425526279238618</c:v>
                </c:pt>
                <c:pt idx="224">
                  <c:v>-0.30352853150230619</c:v>
                </c:pt>
                <c:pt idx="225">
                  <c:v>-0.3707616044948967</c:v>
                </c:pt>
                <c:pt idx="226">
                  <c:v>-0.43538105333666621</c:v>
                </c:pt>
                <c:pt idx="227">
                  <c:v>-0.49681337462682684</c:v>
                </c:pt>
                <c:pt idx="228">
                  <c:v>-0.55448328246790624</c:v>
                </c:pt>
                <c:pt idx="229">
                  <c:v>-0.60781202616600627</c:v>
                </c:pt>
                <c:pt idx="230">
                  <c:v>-0.65621612545627617</c:v>
                </c:pt>
                <c:pt idx="231">
                  <c:v>-0.69910706119416677</c:v>
                </c:pt>
                <c:pt idx="232">
                  <c:v>-0.73589262299600655</c:v>
                </c:pt>
                <c:pt idx="233">
                  <c:v>-0.76598077715653634</c:v>
                </c:pt>
                <c:pt idx="234">
                  <c:v>-0.78878704111881692</c:v>
                </c:pt>
                <c:pt idx="235">
                  <c:v>-0.80374637587743614</c:v>
                </c:pt>
                <c:pt idx="236">
                  <c:v>-0.81033045571203655</c:v>
                </c:pt>
                <c:pt idx="237">
                  <c:v>-0.80807075892166669</c:v>
                </c:pt>
                <c:pt idx="238">
                  <c:v>-0.79658717949937685</c:v>
                </c:pt>
                <c:pt idx="239">
                  <c:v>-0.77562079269105677</c:v>
                </c:pt>
                <c:pt idx="240">
                  <c:v>-0.74506814183043613</c:v>
                </c:pt>
                <c:pt idx="241">
                  <c:v>-0.70501322111315634</c:v>
                </c:pt>
                <c:pt idx="242">
                  <c:v>-0.65575259267642672</c:v>
                </c:pt>
                <c:pt idx="243">
                  <c:v>-0.59780917568721659</c:v>
                </c:pt>
                <c:pt idx="244">
                  <c:v>-0.53193138180280641</c:v>
                </c:pt>
                <c:pt idx="245">
                  <c:v>-0.45907632194676662</c:v>
                </c:pt>
                <c:pt idx="246">
                  <c:v>-0.38037830401591677</c:v>
                </c:pt>
                <c:pt idx="247">
                  <c:v>-0.29710611446271606</c:v>
                </c:pt>
                <c:pt idx="248">
                  <c:v>-0.21061402997173673</c:v>
                </c:pt>
                <c:pt idx="249">
                  <c:v>-0.12229184048409625</c:v>
                </c:pt>
                <c:pt idx="250">
                  <c:v>-3.3518465157626132E-2</c:v>
                </c:pt>
                <c:pt idx="251">
                  <c:v>5.4377621555953937E-2</c:v>
                </c:pt>
                <c:pt idx="252">
                  <c:v>0.1401495014922336</c:v>
                </c:pt>
                <c:pt idx="253">
                  <c:v>0.2226541931186734</c:v>
                </c:pt>
                <c:pt idx="254">
                  <c:v>0.30086702243659325</c:v>
                </c:pt>
                <c:pt idx="255">
                  <c:v>0.3738892615234235</c:v>
                </c:pt>
                <c:pt idx="256">
                  <c:v>0.44095050092342358</c:v>
                </c:pt>
                <c:pt idx="257">
                  <c:v>0.50140716052816359</c:v>
                </c:pt>
                <c:pt idx="258">
                  <c:v>0.55473834465879346</c:v>
                </c:pt>
                <c:pt idx="259">
                  <c:v>0.60053999777128375</c:v>
                </c:pt>
                <c:pt idx="260">
                  <c:v>0.6385180728130333</c:v>
                </c:pt>
                <c:pt idx="261">
                  <c:v>0.66848121327404364</c:v>
                </c:pt>
                <c:pt idx="262">
                  <c:v>0.69033328240631331</c:v>
                </c:pt>
                <c:pt idx="263">
                  <c:v>0.70406594814679391</c:v>
                </c:pt>
                <c:pt idx="264">
                  <c:v>0.70975144405578394</c:v>
                </c:pt>
                <c:pt idx="265">
                  <c:v>0.70753556755321334</c:v>
                </c:pt>
                <c:pt idx="266">
                  <c:v>0.69763093966928391</c:v>
                </c:pt>
                <c:pt idx="267">
                  <c:v>0.68031052929502334</c:v>
                </c:pt>
                <c:pt idx="268">
                  <c:v>0.65590143470452311</c:v>
                </c:pt>
                <c:pt idx="269">
                  <c:v>0.62477891231629368</c:v>
                </c:pt>
                <c:pt idx="270">
                  <c:v>0.58736064465744331</c:v>
                </c:pt>
                <c:pt idx="271">
                  <c:v>0.54410124444860308</c:v>
                </c:pt>
                <c:pt idx="272">
                  <c:v>0.49548699835340315</c:v>
                </c:pt>
                <c:pt idx="273">
                  <c:v>0.44203086133982339</c:v>
                </c:pt>
                <c:pt idx="274">
                  <c:v>0.38426772014667332</c:v>
                </c:pt>
                <c:pt idx="275">
                  <c:v>0.32274995156919317</c:v>
                </c:pt>
                <c:pt idx="276">
                  <c:v>0.25804330779997375</c:v>
                </c:pt>
                <c:pt idx="277">
                  <c:v>0.19072316655341393</c:v>
                </c:pt>
                <c:pt idx="278">
                  <c:v>0.12137118783605327</c:v>
                </c:pt>
                <c:pt idx="279">
                  <c:v>5.0572421628783282E-2</c:v>
                </c:pt>
                <c:pt idx="280">
                  <c:v>-2.1087089031696316E-2</c:v>
                </c:pt>
                <c:pt idx="281">
                  <c:v>-9.3022167647376364E-2</c:v>
                </c:pt>
                <c:pt idx="282">
                  <c:v>-0.16464979076834663</c:v>
                </c:pt>
                <c:pt idx="283">
                  <c:v>-0.23538977656163684</c:v>
                </c:pt>
                <c:pt idx="284">
                  <c:v>-0.30466486781084612</c:v>
                </c:pt>
                <c:pt idx="285">
                  <c:v>-0.3719002274224561</c:v>
                </c:pt>
                <c:pt idx="286">
                  <c:v>-0.43652240154164623</c:v>
                </c:pt>
                <c:pt idx="287">
                  <c:v>-0.4979578573006469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A4A-48C3-A9E6-0665599C30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2288112"/>
        <c:axId val="1202288592"/>
      </c:scatterChart>
      <c:valAx>
        <c:axId val="1202288112"/>
        <c:scaling>
          <c:orientation val="minMax"/>
          <c:max val="2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202288592"/>
        <c:crosses val="autoZero"/>
        <c:crossBetween val="midCat"/>
      </c:valAx>
      <c:valAx>
        <c:axId val="120228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202288112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Flow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3542874787710358E-2"/>
          <c:y val="0.14878391006999422"/>
          <c:w val="0.85692783696155628"/>
          <c:h val="0.71846497540244192"/>
        </c:manualLayout>
      </c:layout>
      <c:scatterChart>
        <c:scatterStyle val="smoothMarker"/>
        <c:varyColors val="0"/>
        <c:ser>
          <c:idx val="2"/>
          <c:order val="0"/>
          <c:xVal>
            <c:numRef>
              <c:f>'12'!$BD$5:$BD$292</c:f>
              <c:numCache>
                <c:formatCode>0.0</c:formatCode>
                <c:ptCount val="288"/>
                <c:pt idx="0">
                  <c:v>8.3333333333333329E-2</c:v>
                </c:pt>
                <c:pt idx="1">
                  <c:v>0.16666666666666666</c:v>
                </c:pt>
                <c:pt idx="2">
                  <c:v>0.25</c:v>
                </c:pt>
                <c:pt idx="3">
                  <c:v>0.33333333333333331</c:v>
                </c:pt>
                <c:pt idx="4">
                  <c:v>0.41666666666666669</c:v>
                </c:pt>
                <c:pt idx="5">
                  <c:v>0.5</c:v>
                </c:pt>
                <c:pt idx="6">
                  <c:v>0.58333333333333337</c:v>
                </c:pt>
                <c:pt idx="7">
                  <c:v>0.66666666666666663</c:v>
                </c:pt>
                <c:pt idx="8">
                  <c:v>0.75</c:v>
                </c:pt>
                <c:pt idx="9">
                  <c:v>0.83333333333333337</c:v>
                </c:pt>
                <c:pt idx="10">
                  <c:v>0.91666666666666663</c:v>
                </c:pt>
                <c:pt idx="11">
                  <c:v>1</c:v>
                </c:pt>
                <c:pt idx="12">
                  <c:v>1.0833333333333333</c:v>
                </c:pt>
                <c:pt idx="13">
                  <c:v>1.1666666666666667</c:v>
                </c:pt>
                <c:pt idx="14">
                  <c:v>1.25</c:v>
                </c:pt>
                <c:pt idx="15">
                  <c:v>1.3333333333333333</c:v>
                </c:pt>
                <c:pt idx="16">
                  <c:v>1.4166666666666667</c:v>
                </c:pt>
                <c:pt idx="17">
                  <c:v>1.5</c:v>
                </c:pt>
                <c:pt idx="18">
                  <c:v>1.5833333333333333</c:v>
                </c:pt>
                <c:pt idx="19">
                  <c:v>1.6666666666666667</c:v>
                </c:pt>
                <c:pt idx="20">
                  <c:v>1.75</c:v>
                </c:pt>
                <c:pt idx="21">
                  <c:v>1.8333333333333333</c:v>
                </c:pt>
                <c:pt idx="22">
                  <c:v>1.9166666666666667</c:v>
                </c:pt>
                <c:pt idx="23">
                  <c:v>2</c:v>
                </c:pt>
                <c:pt idx="24">
                  <c:v>2.0833333333333335</c:v>
                </c:pt>
                <c:pt idx="25">
                  <c:v>2.1666666666666665</c:v>
                </c:pt>
                <c:pt idx="26">
                  <c:v>2.25</c:v>
                </c:pt>
                <c:pt idx="27">
                  <c:v>2.3333333333333335</c:v>
                </c:pt>
                <c:pt idx="28">
                  <c:v>2.4166666666666665</c:v>
                </c:pt>
                <c:pt idx="29">
                  <c:v>2.5</c:v>
                </c:pt>
                <c:pt idx="30">
                  <c:v>2.5833333333333335</c:v>
                </c:pt>
                <c:pt idx="31">
                  <c:v>2.6666666666666665</c:v>
                </c:pt>
                <c:pt idx="32">
                  <c:v>2.75</c:v>
                </c:pt>
                <c:pt idx="33">
                  <c:v>2.8333333333333335</c:v>
                </c:pt>
                <c:pt idx="34">
                  <c:v>2.9166666666666665</c:v>
                </c:pt>
                <c:pt idx="35">
                  <c:v>3</c:v>
                </c:pt>
                <c:pt idx="36">
                  <c:v>3.0833333333333335</c:v>
                </c:pt>
                <c:pt idx="37">
                  <c:v>3.1666666666666665</c:v>
                </c:pt>
                <c:pt idx="38">
                  <c:v>3.25</c:v>
                </c:pt>
                <c:pt idx="39">
                  <c:v>3.3333333333333335</c:v>
                </c:pt>
                <c:pt idx="40">
                  <c:v>3.4166666666666665</c:v>
                </c:pt>
                <c:pt idx="41">
                  <c:v>3.5</c:v>
                </c:pt>
                <c:pt idx="42">
                  <c:v>3.5833333333333335</c:v>
                </c:pt>
                <c:pt idx="43">
                  <c:v>3.6666666666666665</c:v>
                </c:pt>
                <c:pt idx="44">
                  <c:v>3.75</c:v>
                </c:pt>
                <c:pt idx="45">
                  <c:v>3.8333333333333335</c:v>
                </c:pt>
                <c:pt idx="46">
                  <c:v>3.9166666666666665</c:v>
                </c:pt>
                <c:pt idx="47">
                  <c:v>4</c:v>
                </c:pt>
                <c:pt idx="48">
                  <c:v>4.083333333333333</c:v>
                </c:pt>
                <c:pt idx="49">
                  <c:v>4.166666666666667</c:v>
                </c:pt>
                <c:pt idx="50">
                  <c:v>4.25</c:v>
                </c:pt>
                <c:pt idx="51">
                  <c:v>4.333333333333333</c:v>
                </c:pt>
                <c:pt idx="52">
                  <c:v>4.416666666666667</c:v>
                </c:pt>
                <c:pt idx="53">
                  <c:v>4.5</c:v>
                </c:pt>
                <c:pt idx="54">
                  <c:v>4.583333333333333</c:v>
                </c:pt>
                <c:pt idx="55">
                  <c:v>4.666666666666667</c:v>
                </c:pt>
                <c:pt idx="56">
                  <c:v>4.75</c:v>
                </c:pt>
                <c:pt idx="57">
                  <c:v>4.833333333333333</c:v>
                </c:pt>
                <c:pt idx="58">
                  <c:v>4.916666666666667</c:v>
                </c:pt>
                <c:pt idx="59">
                  <c:v>5</c:v>
                </c:pt>
                <c:pt idx="60">
                  <c:v>5.083333333333333</c:v>
                </c:pt>
                <c:pt idx="61">
                  <c:v>5.166666666666667</c:v>
                </c:pt>
                <c:pt idx="62">
                  <c:v>5.25</c:v>
                </c:pt>
                <c:pt idx="63">
                  <c:v>5.333333333333333</c:v>
                </c:pt>
                <c:pt idx="64">
                  <c:v>5.416666666666667</c:v>
                </c:pt>
                <c:pt idx="65">
                  <c:v>5.5</c:v>
                </c:pt>
                <c:pt idx="66">
                  <c:v>5.583333333333333</c:v>
                </c:pt>
                <c:pt idx="67">
                  <c:v>5.666666666666667</c:v>
                </c:pt>
                <c:pt idx="68">
                  <c:v>5.75</c:v>
                </c:pt>
                <c:pt idx="69">
                  <c:v>5.833333333333333</c:v>
                </c:pt>
                <c:pt idx="70">
                  <c:v>5.916666666666667</c:v>
                </c:pt>
                <c:pt idx="71">
                  <c:v>6</c:v>
                </c:pt>
                <c:pt idx="72">
                  <c:v>6.083333333333333</c:v>
                </c:pt>
                <c:pt idx="73">
                  <c:v>6.166666666666667</c:v>
                </c:pt>
                <c:pt idx="74">
                  <c:v>6.25</c:v>
                </c:pt>
                <c:pt idx="75">
                  <c:v>6.333333333333333</c:v>
                </c:pt>
                <c:pt idx="76">
                  <c:v>6.416666666666667</c:v>
                </c:pt>
                <c:pt idx="77">
                  <c:v>6.5</c:v>
                </c:pt>
                <c:pt idx="78">
                  <c:v>6.583333333333333</c:v>
                </c:pt>
                <c:pt idx="79">
                  <c:v>6.666666666666667</c:v>
                </c:pt>
                <c:pt idx="80">
                  <c:v>6.75</c:v>
                </c:pt>
                <c:pt idx="81">
                  <c:v>6.833333333333333</c:v>
                </c:pt>
                <c:pt idx="82">
                  <c:v>6.916666666666667</c:v>
                </c:pt>
                <c:pt idx="83">
                  <c:v>7</c:v>
                </c:pt>
                <c:pt idx="84">
                  <c:v>7.083333333333333</c:v>
                </c:pt>
                <c:pt idx="85">
                  <c:v>7.166666666666667</c:v>
                </c:pt>
                <c:pt idx="86">
                  <c:v>7.25</c:v>
                </c:pt>
                <c:pt idx="87">
                  <c:v>7.333333333333333</c:v>
                </c:pt>
                <c:pt idx="88">
                  <c:v>7.416666666666667</c:v>
                </c:pt>
                <c:pt idx="89">
                  <c:v>7.5</c:v>
                </c:pt>
                <c:pt idx="90">
                  <c:v>7.583333333333333</c:v>
                </c:pt>
                <c:pt idx="91">
                  <c:v>7.666666666666667</c:v>
                </c:pt>
                <c:pt idx="92">
                  <c:v>7.75</c:v>
                </c:pt>
                <c:pt idx="93">
                  <c:v>7.833333333333333</c:v>
                </c:pt>
                <c:pt idx="94">
                  <c:v>7.916666666666667</c:v>
                </c:pt>
                <c:pt idx="95">
                  <c:v>8</c:v>
                </c:pt>
                <c:pt idx="96">
                  <c:v>8.0833333333333339</c:v>
                </c:pt>
                <c:pt idx="97">
                  <c:v>8.1666666666666661</c:v>
                </c:pt>
                <c:pt idx="98">
                  <c:v>8.25</c:v>
                </c:pt>
                <c:pt idx="99">
                  <c:v>8.3333333333333339</c:v>
                </c:pt>
                <c:pt idx="100">
                  <c:v>8.4166666666666661</c:v>
                </c:pt>
                <c:pt idx="101">
                  <c:v>8.5</c:v>
                </c:pt>
                <c:pt idx="102">
                  <c:v>8.5833333333333339</c:v>
                </c:pt>
                <c:pt idx="103">
                  <c:v>8.6666666666666661</c:v>
                </c:pt>
                <c:pt idx="104">
                  <c:v>8.75</c:v>
                </c:pt>
                <c:pt idx="105">
                  <c:v>8.8333333333333339</c:v>
                </c:pt>
                <c:pt idx="106">
                  <c:v>8.9166666666666661</c:v>
                </c:pt>
                <c:pt idx="107">
                  <c:v>9</c:v>
                </c:pt>
                <c:pt idx="108">
                  <c:v>9.0833333333333339</c:v>
                </c:pt>
                <c:pt idx="109">
                  <c:v>9.1666666666666661</c:v>
                </c:pt>
                <c:pt idx="110">
                  <c:v>9.25</c:v>
                </c:pt>
                <c:pt idx="111">
                  <c:v>9.3333333333333339</c:v>
                </c:pt>
                <c:pt idx="112">
                  <c:v>9.4166666666666661</c:v>
                </c:pt>
                <c:pt idx="113">
                  <c:v>9.5</c:v>
                </c:pt>
                <c:pt idx="114">
                  <c:v>9.5833333333333339</c:v>
                </c:pt>
                <c:pt idx="115">
                  <c:v>9.6666666666666661</c:v>
                </c:pt>
                <c:pt idx="116">
                  <c:v>9.75</c:v>
                </c:pt>
                <c:pt idx="117">
                  <c:v>9.8333333333333339</c:v>
                </c:pt>
                <c:pt idx="118">
                  <c:v>9.9166666666666661</c:v>
                </c:pt>
                <c:pt idx="119">
                  <c:v>10</c:v>
                </c:pt>
                <c:pt idx="120">
                  <c:v>10.083333333333334</c:v>
                </c:pt>
                <c:pt idx="121">
                  <c:v>10.166666666666666</c:v>
                </c:pt>
                <c:pt idx="122">
                  <c:v>10.25</c:v>
                </c:pt>
                <c:pt idx="123">
                  <c:v>10.333333333333334</c:v>
                </c:pt>
                <c:pt idx="124">
                  <c:v>10.416666666666666</c:v>
                </c:pt>
                <c:pt idx="125">
                  <c:v>10.5</c:v>
                </c:pt>
                <c:pt idx="126">
                  <c:v>10.583333333333334</c:v>
                </c:pt>
                <c:pt idx="127">
                  <c:v>10.666666666666666</c:v>
                </c:pt>
                <c:pt idx="128">
                  <c:v>10.75</c:v>
                </c:pt>
                <c:pt idx="129">
                  <c:v>10.833333333333334</c:v>
                </c:pt>
                <c:pt idx="130">
                  <c:v>10.916666666666666</c:v>
                </c:pt>
                <c:pt idx="131">
                  <c:v>11</c:v>
                </c:pt>
                <c:pt idx="132">
                  <c:v>11.083333333333334</c:v>
                </c:pt>
                <c:pt idx="133">
                  <c:v>11.166666666666666</c:v>
                </c:pt>
                <c:pt idx="134">
                  <c:v>11.25</c:v>
                </c:pt>
                <c:pt idx="135">
                  <c:v>11.333333333333334</c:v>
                </c:pt>
                <c:pt idx="136">
                  <c:v>11.416666666666666</c:v>
                </c:pt>
                <c:pt idx="137">
                  <c:v>11.5</c:v>
                </c:pt>
                <c:pt idx="138">
                  <c:v>11.583333333333334</c:v>
                </c:pt>
                <c:pt idx="139">
                  <c:v>11.666666666666666</c:v>
                </c:pt>
                <c:pt idx="140">
                  <c:v>11.75</c:v>
                </c:pt>
                <c:pt idx="141">
                  <c:v>11.833333333333334</c:v>
                </c:pt>
                <c:pt idx="142">
                  <c:v>11.916666666666666</c:v>
                </c:pt>
                <c:pt idx="143">
                  <c:v>12</c:v>
                </c:pt>
                <c:pt idx="144">
                  <c:v>12.083333333333334</c:v>
                </c:pt>
                <c:pt idx="145">
                  <c:v>12.166666666666666</c:v>
                </c:pt>
                <c:pt idx="146">
                  <c:v>12.25</c:v>
                </c:pt>
                <c:pt idx="147">
                  <c:v>12.333333333333334</c:v>
                </c:pt>
                <c:pt idx="148">
                  <c:v>12.416666666666666</c:v>
                </c:pt>
                <c:pt idx="149">
                  <c:v>12.5</c:v>
                </c:pt>
                <c:pt idx="150">
                  <c:v>12.583333333333334</c:v>
                </c:pt>
                <c:pt idx="151">
                  <c:v>12.666666666666666</c:v>
                </c:pt>
                <c:pt idx="152">
                  <c:v>12.75</c:v>
                </c:pt>
                <c:pt idx="153">
                  <c:v>12.833333333333334</c:v>
                </c:pt>
                <c:pt idx="154">
                  <c:v>12.916666666666666</c:v>
                </c:pt>
                <c:pt idx="155">
                  <c:v>13</c:v>
                </c:pt>
                <c:pt idx="156">
                  <c:v>13.083333333333334</c:v>
                </c:pt>
                <c:pt idx="157">
                  <c:v>13.166666666666666</c:v>
                </c:pt>
                <c:pt idx="158">
                  <c:v>13.25</c:v>
                </c:pt>
                <c:pt idx="159">
                  <c:v>13.333333333333334</c:v>
                </c:pt>
                <c:pt idx="160">
                  <c:v>13.416666666666666</c:v>
                </c:pt>
                <c:pt idx="161">
                  <c:v>13.5</c:v>
                </c:pt>
                <c:pt idx="162">
                  <c:v>13.583333333333334</c:v>
                </c:pt>
                <c:pt idx="163">
                  <c:v>13.666666666666666</c:v>
                </c:pt>
                <c:pt idx="164">
                  <c:v>13.75</c:v>
                </c:pt>
                <c:pt idx="165">
                  <c:v>13.833333333333334</c:v>
                </c:pt>
                <c:pt idx="166">
                  <c:v>13.916666666666666</c:v>
                </c:pt>
                <c:pt idx="167">
                  <c:v>14</c:v>
                </c:pt>
                <c:pt idx="168">
                  <c:v>14.083333333333334</c:v>
                </c:pt>
                <c:pt idx="169">
                  <c:v>14.166666666666666</c:v>
                </c:pt>
                <c:pt idx="170">
                  <c:v>14.25</c:v>
                </c:pt>
                <c:pt idx="171">
                  <c:v>14.333333333333334</c:v>
                </c:pt>
                <c:pt idx="172">
                  <c:v>14.416666666666666</c:v>
                </c:pt>
                <c:pt idx="173">
                  <c:v>14.5</c:v>
                </c:pt>
                <c:pt idx="174">
                  <c:v>14.583333333333334</c:v>
                </c:pt>
                <c:pt idx="175">
                  <c:v>14.666666666666666</c:v>
                </c:pt>
                <c:pt idx="176">
                  <c:v>14.75</c:v>
                </c:pt>
                <c:pt idx="177">
                  <c:v>14.833333333333334</c:v>
                </c:pt>
                <c:pt idx="178">
                  <c:v>14.916666666666666</c:v>
                </c:pt>
                <c:pt idx="179">
                  <c:v>15</c:v>
                </c:pt>
                <c:pt idx="180">
                  <c:v>15.083333333333334</c:v>
                </c:pt>
                <c:pt idx="181">
                  <c:v>15.166666666666666</c:v>
                </c:pt>
                <c:pt idx="182">
                  <c:v>15.25</c:v>
                </c:pt>
                <c:pt idx="183">
                  <c:v>15.333333333333334</c:v>
                </c:pt>
                <c:pt idx="184">
                  <c:v>15.416666666666666</c:v>
                </c:pt>
                <c:pt idx="185">
                  <c:v>15.5</c:v>
                </c:pt>
                <c:pt idx="186">
                  <c:v>15.583333333333334</c:v>
                </c:pt>
                <c:pt idx="187">
                  <c:v>15.666666666666666</c:v>
                </c:pt>
                <c:pt idx="188">
                  <c:v>15.75</c:v>
                </c:pt>
                <c:pt idx="189">
                  <c:v>15.833333333333334</c:v>
                </c:pt>
                <c:pt idx="190">
                  <c:v>15.916666666666666</c:v>
                </c:pt>
                <c:pt idx="191">
                  <c:v>16</c:v>
                </c:pt>
                <c:pt idx="192">
                  <c:v>16.083333333333332</c:v>
                </c:pt>
                <c:pt idx="193">
                  <c:v>16.166666666666668</c:v>
                </c:pt>
                <c:pt idx="194">
                  <c:v>16.25</c:v>
                </c:pt>
                <c:pt idx="195">
                  <c:v>16.333333333333332</c:v>
                </c:pt>
                <c:pt idx="196">
                  <c:v>16.416666666666668</c:v>
                </c:pt>
                <c:pt idx="197">
                  <c:v>16.5</c:v>
                </c:pt>
                <c:pt idx="198">
                  <c:v>16.583333333333332</c:v>
                </c:pt>
                <c:pt idx="199">
                  <c:v>16.666666666666668</c:v>
                </c:pt>
                <c:pt idx="200">
                  <c:v>16.75</c:v>
                </c:pt>
                <c:pt idx="201">
                  <c:v>16.833333333333332</c:v>
                </c:pt>
                <c:pt idx="202">
                  <c:v>16.916666666666668</c:v>
                </c:pt>
                <c:pt idx="203">
                  <c:v>17</c:v>
                </c:pt>
                <c:pt idx="204">
                  <c:v>17.083333333333332</c:v>
                </c:pt>
                <c:pt idx="205">
                  <c:v>17.166666666666668</c:v>
                </c:pt>
                <c:pt idx="206">
                  <c:v>17.25</c:v>
                </c:pt>
                <c:pt idx="207">
                  <c:v>17.333333333333332</c:v>
                </c:pt>
                <c:pt idx="208">
                  <c:v>17.416666666666668</c:v>
                </c:pt>
                <c:pt idx="209">
                  <c:v>17.5</c:v>
                </c:pt>
                <c:pt idx="210">
                  <c:v>17.583333333333332</c:v>
                </c:pt>
                <c:pt idx="211">
                  <c:v>17.666666666666668</c:v>
                </c:pt>
                <c:pt idx="212">
                  <c:v>17.75</c:v>
                </c:pt>
                <c:pt idx="213">
                  <c:v>17.833333333333332</c:v>
                </c:pt>
                <c:pt idx="214">
                  <c:v>17.916666666666668</c:v>
                </c:pt>
                <c:pt idx="215">
                  <c:v>18</c:v>
                </c:pt>
                <c:pt idx="216">
                  <c:v>18.083333333333332</c:v>
                </c:pt>
                <c:pt idx="217">
                  <c:v>18.166666666666668</c:v>
                </c:pt>
                <c:pt idx="218">
                  <c:v>18.25</c:v>
                </c:pt>
                <c:pt idx="219">
                  <c:v>18.333333333333332</c:v>
                </c:pt>
                <c:pt idx="220">
                  <c:v>18.416666666666668</c:v>
                </c:pt>
                <c:pt idx="221">
                  <c:v>18.5</c:v>
                </c:pt>
                <c:pt idx="222">
                  <c:v>18.583333333333332</c:v>
                </c:pt>
                <c:pt idx="223">
                  <c:v>18.666666666666668</c:v>
                </c:pt>
                <c:pt idx="224">
                  <c:v>18.75</c:v>
                </c:pt>
                <c:pt idx="225">
                  <c:v>18.833333333333332</c:v>
                </c:pt>
                <c:pt idx="226">
                  <c:v>18.916666666666668</c:v>
                </c:pt>
                <c:pt idx="227">
                  <c:v>19</c:v>
                </c:pt>
                <c:pt idx="228">
                  <c:v>19.083333333333332</c:v>
                </c:pt>
                <c:pt idx="229">
                  <c:v>19.166666666666668</c:v>
                </c:pt>
                <c:pt idx="230">
                  <c:v>19.25</c:v>
                </c:pt>
                <c:pt idx="231">
                  <c:v>19.333333333333332</c:v>
                </c:pt>
                <c:pt idx="232">
                  <c:v>19.416666666666668</c:v>
                </c:pt>
                <c:pt idx="233">
                  <c:v>19.5</c:v>
                </c:pt>
                <c:pt idx="234">
                  <c:v>19.583333333333332</c:v>
                </c:pt>
                <c:pt idx="235">
                  <c:v>19.666666666666668</c:v>
                </c:pt>
                <c:pt idx="236">
                  <c:v>19.75</c:v>
                </c:pt>
                <c:pt idx="237">
                  <c:v>19.833333333333332</c:v>
                </c:pt>
                <c:pt idx="238">
                  <c:v>19.916666666666668</c:v>
                </c:pt>
                <c:pt idx="239">
                  <c:v>20</c:v>
                </c:pt>
                <c:pt idx="240">
                  <c:v>20.083333333333332</c:v>
                </c:pt>
                <c:pt idx="241">
                  <c:v>20.166666666666668</c:v>
                </c:pt>
                <c:pt idx="242">
                  <c:v>20.25</c:v>
                </c:pt>
                <c:pt idx="243">
                  <c:v>20.333333333333332</c:v>
                </c:pt>
                <c:pt idx="244">
                  <c:v>20.416666666666668</c:v>
                </c:pt>
                <c:pt idx="245">
                  <c:v>20.5</c:v>
                </c:pt>
                <c:pt idx="246">
                  <c:v>20.583333333333332</c:v>
                </c:pt>
                <c:pt idx="247">
                  <c:v>20.666666666666668</c:v>
                </c:pt>
                <c:pt idx="248">
                  <c:v>20.75</c:v>
                </c:pt>
                <c:pt idx="249">
                  <c:v>20.833333333333332</c:v>
                </c:pt>
                <c:pt idx="250">
                  <c:v>20.916666666666668</c:v>
                </c:pt>
                <c:pt idx="251">
                  <c:v>21</c:v>
                </c:pt>
                <c:pt idx="252">
                  <c:v>21.083333333333332</c:v>
                </c:pt>
                <c:pt idx="253">
                  <c:v>21.166666666666668</c:v>
                </c:pt>
                <c:pt idx="254">
                  <c:v>21.25</c:v>
                </c:pt>
                <c:pt idx="255">
                  <c:v>21.333333333333332</c:v>
                </c:pt>
                <c:pt idx="256">
                  <c:v>21.416666666666668</c:v>
                </c:pt>
                <c:pt idx="257">
                  <c:v>21.5</c:v>
                </c:pt>
                <c:pt idx="258">
                  <c:v>21.583333333333332</c:v>
                </c:pt>
                <c:pt idx="259">
                  <c:v>21.666666666666668</c:v>
                </c:pt>
                <c:pt idx="260">
                  <c:v>21.75</c:v>
                </c:pt>
                <c:pt idx="261">
                  <c:v>21.833333333333332</c:v>
                </c:pt>
                <c:pt idx="262">
                  <c:v>21.916666666666668</c:v>
                </c:pt>
                <c:pt idx="263">
                  <c:v>22</c:v>
                </c:pt>
                <c:pt idx="264">
                  <c:v>22.083333333333332</c:v>
                </c:pt>
                <c:pt idx="265">
                  <c:v>22.166666666666668</c:v>
                </c:pt>
                <c:pt idx="266">
                  <c:v>22.25</c:v>
                </c:pt>
                <c:pt idx="267">
                  <c:v>22.333333333333332</c:v>
                </c:pt>
                <c:pt idx="268">
                  <c:v>22.416666666666668</c:v>
                </c:pt>
                <c:pt idx="269">
                  <c:v>22.5</c:v>
                </c:pt>
                <c:pt idx="270">
                  <c:v>22.583333333333332</c:v>
                </c:pt>
                <c:pt idx="271">
                  <c:v>22.666666666666668</c:v>
                </c:pt>
                <c:pt idx="272">
                  <c:v>22.75</c:v>
                </c:pt>
                <c:pt idx="273">
                  <c:v>22.833333333333332</c:v>
                </c:pt>
                <c:pt idx="274">
                  <c:v>22.916666666666668</c:v>
                </c:pt>
                <c:pt idx="275">
                  <c:v>23</c:v>
                </c:pt>
                <c:pt idx="276">
                  <c:v>23.083333333333332</c:v>
                </c:pt>
                <c:pt idx="277">
                  <c:v>23.166666666666668</c:v>
                </c:pt>
                <c:pt idx="278">
                  <c:v>23.25</c:v>
                </c:pt>
                <c:pt idx="279">
                  <c:v>23.333333333333332</c:v>
                </c:pt>
                <c:pt idx="280">
                  <c:v>23.416666666666668</c:v>
                </c:pt>
                <c:pt idx="281">
                  <c:v>23.5</c:v>
                </c:pt>
                <c:pt idx="282">
                  <c:v>23.583333333333332</c:v>
                </c:pt>
                <c:pt idx="283">
                  <c:v>23.666666666666668</c:v>
                </c:pt>
                <c:pt idx="284">
                  <c:v>23.75</c:v>
                </c:pt>
                <c:pt idx="285">
                  <c:v>23.833333333333332</c:v>
                </c:pt>
                <c:pt idx="286">
                  <c:v>23.916666666666668</c:v>
                </c:pt>
                <c:pt idx="287">
                  <c:v>24</c:v>
                </c:pt>
              </c:numCache>
            </c:numRef>
          </c:xVal>
          <c:yVal>
            <c:numRef>
              <c:f>'12'!$BL$5:$BL$292</c:f>
              <c:numCache>
                <c:formatCode>0.0</c:formatCode>
                <c:ptCount val="288"/>
                <c:pt idx="0">
                  <c:v>11.792117131076566</c:v>
                </c:pt>
                <c:pt idx="1">
                  <c:v>26.429114491076575</c:v>
                </c:pt>
                <c:pt idx="2">
                  <c:v>40.743603361076566</c:v>
                </c:pt>
                <c:pt idx="3">
                  <c:v>54.578751231076581</c:v>
                </c:pt>
                <c:pt idx="4">
                  <c:v>67.782977301076585</c:v>
                </c:pt>
                <c:pt idx="5">
                  <c:v>80.211613321076584</c:v>
                </c:pt>
                <c:pt idx="6">
                  <c:v>91.728488551076566</c:v>
                </c:pt>
                <c:pt idx="7">
                  <c:v>102.20742169107655</c:v>
                </c:pt>
                <c:pt idx="8">
                  <c:v>111.53360336107653</c:v>
                </c:pt>
                <c:pt idx="9">
                  <c:v>119.60485397107561</c:v>
                </c:pt>
                <c:pt idx="10">
                  <c:v>126.33274319107659</c:v>
                </c:pt>
                <c:pt idx="11">
                  <c:v>131.64355888107661</c:v>
                </c:pt>
                <c:pt idx="12">
                  <c:v>135.47911461107662</c:v>
                </c:pt>
                <c:pt idx="13">
                  <c:v>137.79738725107654</c:v>
                </c:pt>
                <c:pt idx="14">
                  <c:v>138.57297730107655</c:v>
                </c:pt>
                <c:pt idx="15">
                  <c:v>137.79738725107654</c:v>
                </c:pt>
                <c:pt idx="16">
                  <c:v>135.47911461107662</c:v>
                </c:pt>
                <c:pt idx="17">
                  <c:v>131.64355888107661</c:v>
                </c:pt>
                <c:pt idx="18">
                  <c:v>126.33274319107659</c:v>
                </c:pt>
                <c:pt idx="19">
                  <c:v>119.60485397107561</c:v>
                </c:pt>
                <c:pt idx="20">
                  <c:v>111.53360336107653</c:v>
                </c:pt>
                <c:pt idx="21">
                  <c:v>102.20742169107655</c:v>
                </c:pt>
                <c:pt idx="22">
                  <c:v>91.728488551076566</c:v>
                </c:pt>
                <c:pt idx="23">
                  <c:v>80.211613321076584</c:v>
                </c:pt>
                <c:pt idx="24">
                  <c:v>67.782977301076585</c:v>
                </c:pt>
                <c:pt idx="25">
                  <c:v>54.578751231076581</c:v>
                </c:pt>
                <c:pt idx="26">
                  <c:v>40.743603361076566</c:v>
                </c:pt>
                <c:pt idx="27">
                  <c:v>26.429114491076575</c:v>
                </c:pt>
                <c:pt idx="28">
                  <c:v>11.792117131076566</c:v>
                </c:pt>
                <c:pt idx="29">
                  <c:v>-3.0070226989234357</c:v>
                </c:pt>
                <c:pt idx="30">
                  <c:v>-17.806162528923437</c:v>
                </c:pt>
                <c:pt idx="31">
                  <c:v>-32.443159888923446</c:v>
                </c:pt>
                <c:pt idx="32">
                  <c:v>-46.757648758923438</c:v>
                </c:pt>
                <c:pt idx="33">
                  <c:v>-60.592796628923452</c:v>
                </c:pt>
                <c:pt idx="34">
                  <c:v>-73.797022698923399</c:v>
                </c:pt>
                <c:pt idx="35">
                  <c:v>-86.225658718923398</c:v>
                </c:pt>
                <c:pt idx="36">
                  <c:v>-97.742533948923437</c:v>
                </c:pt>
                <c:pt idx="37">
                  <c:v>-108.22146708892342</c:v>
                </c:pt>
                <c:pt idx="38">
                  <c:v>-117.5476487589234</c:v>
                </c:pt>
                <c:pt idx="39">
                  <c:v>-125.61889936892345</c:v>
                </c:pt>
                <c:pt idx="40">
                  <c:v>-132.3467885889234</c:v>
                </c:pt>
                <c:pt idx="41">
                  <c:v>-137.65760427892343</c:v>
                </c:pt>
                <c:pt idx="42">
                  <c:v>-141.49316000892344</c:v>
                </c:pt>
                <c:pt idx="43">
                  <c:v>-143.81143264892341</c:v>
                </c:pt>
                <c:pt idx="44">
                  <c:v>-144.58702269892342</c:v>
                </c:pt>
                <c:pt idx="45">
                  <c:v>-143.81143264892341</c:v>
                </c:pt>
                <c:pt idx="46">
                  <c:v>-141.49316000892344</c:v>
                </c:pt>
                <c:pt idx="47">
                  <c:v>-137.65760427892343</c:v>
                </c:pt>
                <c:pt idx="48">
                  <c:v>-132.3467885889234</c:v>
                </c:pt>
                <c:pt idx="49">
                  <c:v>-125.61889936892345</c:v>
                </c:pt>
                <c:pt idx="50">
                  <c:v>-117.5476487589234</c:v>
                </c:pt>
                <c:pt idx="51">
                  <c:v>-108.22146708892342</c:v>
                </c:pt>
                <c:pt idx="52">
                  <c:v>-97.742533948923437</c:v>
                </c:pt>
                <c:pt idx="53">
                  <c:v>-86.225658718923398</c:v>
                </c:pt>
                <c:pt idx="54">
                  <c:v>-73.797022698923399</c:v>
                </c:pt>
                <c:pt idx="55">
                  <c:v>-60.592796628923452</c:v>
                </c:pt>
                <c:pt idx="56">
                  <c:v>-46.757648758923438</c:v>
                </c:pt>
                <c:pt idx="57">
                  <c:v>-32.443159888923446</c:v>
                </c:pt>
                <c:pt idx="58">
                  <c:v>-17.806162528923437</c:v>
                </c:pt>
                <c:pt idx="59">
                  <c:v>-3.0070226989234357</c:v>
                </c:pt>
                <c:pt idx="60">
                  <c:v>11.792117131076566</c:v>
                </c:pt>
                <c:pt idx="61">
                  <c:v>26.429114491076575</c:v>
                </c:pt>
                <c:pt idx="62">
                  <c:v>40.743603361076566</c:v>
                </c:pt>
                <c:pt idx="63">
                  <c:v>54.578751231076581</c:v>
                </c:pt>
                <c:pt idx="64">
                  <c:v>67.782977301076585</c:v>
                </c:pt>
                <c:pt idx="65">
                  <c:v>80.211613321076584</c:v>
                </c:pt>
                <c:pt idx="66">
                  <c:v>91.728488551076566</c:v>
                </c:pt>
                <c:pt idx="67">
                  <c:v>102.20742169107655</c:v>
                </c:pt>
                <c:pt idx="68">
                  <c:v>111.53360336107653</c:v>
                </c:pt>
                <c:pt idx="69">
                  <c:v>119.60485397107561</c:v>
                </c:pt>
                <c:pt idx="70">
                  <c:v>126.33274319107659</c:v>
                </c:pt>
                <c:pt idx="71">
                  <c:v>131.64355888107661</c:v>
                </c:pt>
                <c:pt idx="72">
                  <c:v>135.47911461107662</c:v>
                </c:pt>
                <c:pt idx="73">
                  <c:v>137.79738725107654</c:v>
                </c:pt>
                <c:pt idx="74">
                  <c:v>138.57297730107655</c:v>
                </c:pt>
                <c:pt idx="75">
                  <c:v>137.79738725107654</c:v>
                </c:pt>
                <c:pt idx="76">
                  <c:v>135.47911461107662</c:v>
                </c:pt>
                <c:pt idx="77">
                  <c:v>131.64355888107661</c:v>
                </c:pt>
                <c:pt idx="78">
                  <c:v>126.33274319107659</c:v>
                </c:pt>
                <c:pt idx="79">
                  <c:v>119.60485397107561</c:v>
                </c:pt>
                <c:pt idx="80">
                  <c:v>111.53360336107653</c:v>
                </c:pt>
                <c:pt idx="81">
                  <c:v>102.20742169107655</c:v>
                </c:pt>
                <c:pt idx="82">
                  <c:v>91.728488551076566</c:v>
                </c:pt>
                <c:pt idx="83">
                  <c:v>80.211613321076584</c:v>
                </c:pt>
                <c:pt idx="84">
                  <c:v>67.782977301076585</c:v>
                </c:pt>
                <c:pt idx="85">
                  <c:v>54.578751231076581</c:v>
                </c:pt>
                <c:pt idx="86">
                  <c:v>40.743603361076566</c:v>
                </c:pt>
                <c:pt idx="87">
                  <c:v>26.429114491076575</c:v>
                </c:pt>
                <c:pt idx="88">
                  <c:v>11.792117131076566</c:v>
                </c:pt>
                <c:pt idx="89">
                  <c:v>-3.0070226989234357</c:v>
                </c:pt>
                <c:pt idx="90">
                  <c:v>-17.806162528923437</c:v>
                </c:pt>
                <c:pt idx="91">
                  <c:v>-32.443159888923446</c:v>
                </c:pt>
                <c:pt idx="92">
                  <c:v>-46.757648758923438</c:v>
                </c:pt>
                <c:pt idx="93">
                  <c:v>-60.592796628923452</c:v>
                </c:pt>
                <c:pt idx="94">
                  <c:v>-73.797022698923399</c:v>
                </c:pt>
                <c:pt idx="95">
                  <c:v>-86.225658718923398</c:v>
                </c:pt>
                <c:pt idx="96">
                  <c:v>-97.742533948923437</c:v>
                </c:pt>
                <c:pt idx="97">
                  <c:v>-108.22146708892342</c:v>
                </c:pt>
                <c:pt idx="98">
                  <c:v>-117.5476487589234</c:v>
                </c:pt>
                <c:pt idx="99">
                  <c:v>-125.61889936892345</c:v>
                </c:pt>
                <c:pt idx="100">
                  <c:v>-132.3467885889234</c:v>
                </c:pt>
                <c:pt idx="101">
                  <c:v>-137.65760427892343</c:v>
                </c:pt>
                <c:pt idx="102">
                  <c:v>-141.49316000892344</c:v>
                </c:pt>
                <c:pt idx="103">
                  <c:v>-143.81143264892341</c:v>
                </c:pt>
                <c:pt idx="104">
                  <c:v>-144.58702269892342</c:v>
                </c:pt>
                <c:pt idx="105">
                  <c:v>-143.81143264892341</c:v>
                </c:pt>
                <c:pt idx="106">
                  <c:v>-141.49316000892344</c:v>
                </c:pt>
                <c:pt idx="107">
                  <c:v>-137.65760427892343</c:v>
                </c:pt>
                <c:pt idx="108">
                  <c:v>-132.3467885889234</c:v>
                </c:pt>
                <c:pt idx="109">
                  <c:v>-125.61889936892345</c:v>
                </c:pt>
                <c:pt idx="110">
                  <c:v>-117.5476487589234</c:v>
                </c:pt>
                <c:pt idx="111">
                  <c:v>-108.22146708892342</c:v>
                </c:pt>
                <c:pt idx="112">
                  <c:v>-97.742533948923437</c:v>
                </c:pt>
                <c:pt idx="113">
                  <c:v>-86.225658718923398</c:v>
                </c:pt>
                <c:pt idx="114">
                  <c:v>-73.797022698923399</c:v>
                </c:pt>
                <c:pt idx="115">
                  <c:v>-60.592796628923452</c:v>
                </c:pt>
                <c:pt idx="116">
                  <c:v>-46.757648758923438</c:v>
                </c:pt>
                <c:pt idx="117">
                  <c:v>-32.443159888923446</c:v>
                </c:pt>
                <c:pt idx="118">
                  <c:v>-17.806162528923437</c:v>
                </c:pt>
                <c:pt idx="119">
                  <c:v>-3.0070226989234357</c:v>
                </c:pt>
                <c:pt idx="120">
                  <c:v>11.792117131076566</c:v>
                </c:pt>
                <c:pt idx="121">
                  <c:v>26.429114491076575</c:v>
                </c:pt>
                <c:pt idx="122">
                  <c:v>40.743603361076566</c:v>
                </c:pt>
                <c:pt idx="123">
                  <c:v>54.578751231076581</c:v>
                </c:pt>
                <c:pt idx="124">
                  <c:v>67.782977301076585</c:v>
                </c:pt>
                <c:pt idx="125">
                  <c:v>80.211613321076584</c:v>
                </c:pt>
                <c:pt idx="126">
                  <c:v>91.728488551076566</c:v>
                </c:pt>
                <c:pt idx="127">
                  <c:v>102.20742169107655</c:v>
                </c:pt>
                <c:pt idx="128">
                  <c:v>111.53360336107653</c:v>
                </c:pt>
                <c:pt idx="129">
                  <c:v>119.60485397107561</c:v>
                </c:pt>
                <c:pt idx="130">
                  <c:v>126.33274319107659</c:v>
                </c:pt>
                <c:pt idx="131">
                  <c:v>131.64355888107661</c:v>
                </c:pt>
                <c:pt idx="132">
                  <c:v>135.47911461107662</c:v>
                </c:pt>
                <c:pt idx="133">
                  <c:v>137.79738725107654</c:v>
                </c:pt>
                <c:pt idx="134">
                  <c:v>138.57297730107655</c:v>
                </c:pt>
                <c:pt idx="135">
                  <c:v>137.79738725107654</c:v>
                </c:pt>
                <c:pt idx="136">
                  <c:v>135.47911461107662</c:v>
                </c:pt>
                <c:pt idx="137">
                  <c:v>131.64355888107661</c:v>
                </c:pt>
                <c:pt idx="138">
                  <c:v>126.33274319107659</c:v>
                </c:pt>
                <c:pt idx="139">
                  <c:v>119.60485397107561</c:v>
                </c:pt>
                <c:pt idx="140">
                  <c:v>111.53360336107653</c:v>
                </c:pt>
                <c:pt idx="141">
                  <c:v>102.20742169107655</c:v>
                </c:pt>
                <c:pt idx="142">
                  <c:v>91.728488551076566</c:v>
                </c:pt>
                <c:pt idx="143">
                  <c:v>80.211613321076584</c:v>
                </c:pt>
                <c:pt idx="144">
                  <c:v>67.782977301076585</c:v>
                </c:pt>
                <c:pt idx="145">
                  <c:v>54.578751231076581</c:v>
                </c:pt>
                <c:pt idx="146">
                  <c:v>40.743603361076566</c:v>
                </c:pt>
                <c:pt idx="147">
                  <c:v>26.429114491076575</c:v>
                </c:pt>
                <c:pt idx="148">
                  <c:v>11.792117131076566</c:v>
                </c:pt>
                <c:pt idx="149">
                  <c:v>-3.0070226989234357</c:v>
                </c:pt>
                <c:pt idx="150">
                  <c:v>-17.806162528923437</c:v>
                </c:pt>
                <c:pt idx="151">
                  <c:v>-32.443159888923446</c:v>
                </c:pt>
                <c:pt idx="152">
                  <c:v>-46.757648758923438</c:v>
                </c:pt>
                <c:pt idx="153">
                  <c:v>-60.592796628923452</c:v>
                </c:pt>
                <c:pt idx="154">
                  <c:v>-73.797022698923399</c:v>
                </c:pt>
                <c:pt idx="155">
                  <c:v>-86.225658718923398</c:v>
                </c:pt>
                <c:pt idx="156">
                  <c:v>-97.742533948923437</c:v>
                </c:pt>
                <c:pt idx="157">
                  <c:v>-108.22146708892342</c:v>
                </c:pt>
                <c:pt idx="158">
                  <c:v>-117.5476487589234</c:v>
                </c:pt>
                <c:pt idx="159">
                  <c:v>-125.61889936892345</c:v>
                </c:pt>
                <c:pt idx="160">
                  <c:v>-132.3467885889234</c:v>
                </c:pt>
                <c:pt idx="161">
                  <c:v>-137.65760427892343</c:v>
                </c:pt>
                <c:pt idx="162">
                  <c:v>-141.49316000892344</c:v>
                </c:pt>
                <c:pt idx="163">
                  <c:v>-143.81143264892341</c:v>
                </c:pt>
                <c:pt idx="164">
                  <c:v>-144.58702269892342</c:v>
                </c:pt>
                <c:pt idx="165">
                  <c:v>-143.81143264892341</c:v>
                </c:pt>
                <c:pt idx="166">
                  <c:v>-141.49316000892344</c:v>
                </c:pt>
                <c:pt idx="167">
                  <c:v>-137.65760427892343</c:v>
                </c:pt>
                <c:pt idx="168">
                  <c:v>-132.3467885889234</c:v>
                </c:pt>
                <c:pt idx="169">
                  <c:v>-125.61889936892345</c:v>
                </c:pt>
                <c:pt idx="170">
                  <c:v>-117.5476487589234</c:v>
                </c:pt>
                <c:pt idx="171">
                  <c:v>-108.22146708892342</c:v>
                </c:pt>
                <c:pt idx="172">
                  <c:v>-97.742533948923437</c:v>
                </c:pt>
                <c:pt idx="173">
                  <c:v>-86.225658718923398</c:v>
                </c:pt>
                <c:pt idx="174">
                  <c:v>-73.797022698923399</c:v>
                </c:pt>
                <c:pt idx="175">
                  <c:v>-60.592796628923452</c:v>
                </c:pt>
                <c:pt idx="176">
                  <c:v>-46.757648758923438</c:v>
                </c:pt>
                <c:pt idx="177">
                  <c:v>-32.443159888923446</c:v>
                </c:pt>
                <c:pt idx="178">
                  <c:v>-17.806162528923437</c:v>
                </c:pt>
                <c:pt idx="179">
                  <c:v>-3.0070226989234357</c:v>
                </c:pt>
                <c:pt idx="180">
                  <c:v>11.792117131076566</c:v>
                </c:pt>
                <c:pt idx="181">
                  <c:v>26.429114491076575</c:v>
                </c:pt>
                <c:pt idx="182">
                  <c:v>40.743603361076566</c:v>
                </c:pt>
                <c:pt idx="183">
                  <c:v>54.578751231076581</c:v>
                </c:pt>
                <c:pt idx="184">
                  <c:v>67.782977301076585</c:v>
                </c:pt>
                <c:pt idx="185">
                  <c:v>80.211613321076584</c:v>
                </c:pt>
                <c:pt idx="186">
                  <c:v>91.728488551076566</c:v>
                </c:pt>
                <c:pt idx="187">
                  <c:v>102.20742169107655</c:v>
                </c:pt>
                <c:pt idx="188">
                  <c:v>111.53360336107653</c:v>
                </c:pt>
                <c:pt idx="189">
                  <c:v>119.60485397107561</c:v>
                </c:pt>
                <c:pt idx="190">
                  <c:v>126.33274319107659</c:v>
                </c:pt>
                <c:pt idx="191">
                  <c:v>131.64355888107661</c:v>
                </c:pt>
                <c:pt idx="192">
                  <c:v>135.47911461107662</c:v>
                </c:pt>
                <c:pt idx="193">
                  <c:v>137.79738725107654</c:v>
                </c:pt>
                <c:pt idx="194">
                  <c:v>138.57297730107655</c:v>
                </c:pt>
                <c:pt idx="195">
                  <c:v>137.79738725107654</c:v>
                </c:pt>
                <c:pt idx="196">
                  <c:v>135.47911461107662</c:v>
                </c:pt>
                <c:pt idx="197">
                  <c:v>131.64355888107661</c:v>
                </c:pt>
                <c:pt idx="198">
                  <c:v>126.33274319107659</c:v>
                </c:pt>
                <c:pt idx="199">
                  <c:v>119.60485397107561</c:v>
                </c:pt>
                <c:pt idx="200">
                  <c:v>111.53360336107653</c:v>
                </c:pt>
                <c:pt idx="201">
                  <c:v>102.20742169107655</c:v>
                </c:pt>
                <c:pt idx="202">
                  <c:v>91.728488551076566</c:v>
                </c:pt>
                <c:pt idx="203">
                  <c:v>80.211613321076584</c:v>
                </c:pt>
                <c:pt idx="204">
                  <c:v>67.782977301076585</c:v>
                </c:pt>
                <c:pt idx="205">
                  <c:v>54.578751231076581</c:v>
                </c:pt>
                <c:pt idx="206">
                  <c:v>40.743603361076566</c:v>
                </c:pt>
                <c:pt idx="207">
                  <c:v>26.429114491076575</c:v>
                </c:pt>
                <c:pt idx="208">
                  <c:v>11.792117131076566</c:v>
                </c:pt>
                <c:pt idx="209">
                  <c:v>-3.0070226989234357</c:v>
                </c:pt>
                <c:pt idx="210">
                  <c:v>-17.806162528923437</c:v>
                </c:pt>
                <c:pt idx="211">
                  <c:v>-32.443159888923446</c:v>
                </c:pt>
                <c:pt idx="212">
                  <c:v>-46.757648758923438</c:v>
                </c:pt>
                <c:pt idx="213">
                  <c:v>-60.592796628923452</c:v>
                </c:pt>
                <c:pt idx="214">
                  <c:v>-73.797022698923399</c:v>
                </c:pt>
                <c:pt idx="215">
                  <c:v>-86.225658718923398</c:v>
                </c:pt>
                <c:pt idx="216">
                  <c:v>-97.742533948923437</c:v>
                </c:pt>
                <c:pt idx="217">
                  <c:v>-108.22146708892342</c:v>
                </c:pt>
                <c:pt idx="218">
                  <c:v>-117.5476487589234</c:v>
                </c:pt>
                <c:pt idx="219">
                  <c:v>-125.61889936892345</c:v>
                </c:pt>
                <c:pt idx="220">
                  <c:v>-132.3467885889234</c:v>
                </c:pt>
                <c:pt idx="221">
                  <c:v>-137.65760427892343</c:v>
                </c:pt>
                <c:pt idx="222">
                  <c:v>-141.49316000892344</c:v>
                </c:pt>
                <c:pt idx="223">
                  <c:v>-143.81143264892341</c:v>
                </c:pt>
                <c:pt idx="224">
                  <c:v>-144.58702269892342</c:v>
                </c:pt>
                <c:pt idx="225">
                  <c:v>-143.81143264892341</c:v>
                </c:pt>
                <c:pt idx="226">
                  <c:v>-141.49316000892344</c:v>
                </c:pt>
                <c:pt idx="227">
                  <c:v>-137.65760427892343</c:v>
                </c:pt>
                <c:pt idx="228">
                  <c:v>-132.3467885889234</c:v>
                </c:pt>
                <c:pt idx="229">
                  <c:v>-125.61889936892345</c:v>
                </c:pt>
                <c:pt idx="230">
                  <c:v>-117.5476487589234</c:v>
                </c:pt>
                <c:pt idx="231">
                  <c:v>-108.22146708892342</c:v>
                </c:pt>
                <c:pt idx="232">
                  <c:v>-97.742533948923437</c:v>
                </c:pt>
                <c:pt idx="233">
                  <c:v>-86.225658718923398</c:v>
                </c:pt>
                <c:pt idx="234">
                  <c:v>-73.797022698923399</c:v>
                </c:pt>
                <c:pt idx="235">
                  <c:v>-60.592796628923452</c:v>
                </c:pt>
                <c:pt idx="236">
                  <c:v>-46.757648758923438</c:v>
                </c:pt>
                <c:pt idx="237">
                  <c:v>-32.443159888923446</c:v>
                </c:pt>
                <c:pt idx="238">
                  <c:v>-17.806162528923437</c:v>
                </c:pt>
                <c:pt idx="239">
                  <c:v>-3.0070226989234357</c:v>
                </c:pt>
                <c:pt idx="240">
                  <c:v>11.792117131076566</c:v>
                </c:pt>
                <c:pt idx="241">
                  <c:v>26.429114491076575</c:v>
                </c:pt>
                <c:pt idx="242">
                  <c:v>40.743603361076566</c:v>
                </c:pt>
                <c:pt idx="243">
                  <c:v>54.578751231076581</c:v>
                </c:pt>
                <c:pt idx="244">
                  <c:v>67.782977301076585</c:v>
                </c:pt>
                <c:pt idx="245">
                  <c:v>80.211613321076584</c:v>
                </c:pt>
                <c:pt idx="246">
                  <c:v>91.728488551076566</c:v>
                </c:pt>
                <c:pt idx="247">
                  <c:v>102.20742169107655</c:v>
                </c:pt>
                <c:pt idx="248">
                  <c:v>111.53360336107653</c:v>
                </c:pt>
                <c:pt idx="249">
                  <c:v>119.60485397107561</c:v>
                </c:pt>
                <c:pt idx="250">
                  <c:v>126.33274319107659</c:v>
                </c:pt>
                <c:pt idx="251">
                  <c:v>131.64355888107661</c:v>
                </c:pt>
                <c:pt idx="252">
                  <c:v>135.47911461107662</c:v>
                </c:pt>
                <c:pt idx="253">
                  <c:v>137.79738725107654</c:v>
                </c:pt>
                <c:pt idx="254">
                  <c:v>138.57297730107655</c:v>
                </c:pt>
                <c:pt idx="255">
                  <c:v>137.79738725107654</c:v>
                </c:pt>
                <c:pt idx="256">
                  <c:v>135.47911461107662</c:v>
                </c:pt>
                <c:pt idx="257">
                  <c:v>131.64355888107661</c:v>
                </c:pt>
                <c:pt idx="258">
                  <c:v>126.33274319107659</c:v>
                </c:pt>
                <c:pt idx="259">
                  <c:v>119.60485397107561</c:v>
                </c:pt>
                <c:pt idx="260">
                  <c:v>111.53360336107653</c:v>
                </c:pt>
                <c:pt idx="261">
                  <c:v>102.20742169107655</c:v>
                </c:pt>
                <c:pt idx="262">
                  <c:v>91.728488551076566</c:v>
                </c:pt>
                <c:pt idx="263">
                  <c:v>80.211613321076584</c:v>
                </c:pt>
                <c:pt idx="264">
                  <c:v>67.782977301076585</c:v>
                </c:pt>
                <c:pt idx="265">
                  <c:v>54.578751231076581</c:v>
                </c:pt>
                <c:pt idx="266">
                  <c:v>40.743603361076566</c:v>
                </c:pt>
                <c:pt idx="267">
                  <c:v>26.429114491076575</c:v>
                </c:pt>
                <c:pt idx="268">
                  <c:v>11.792117131076566</c:v>
                </c:pt>
                <c:pt idx="269">
                  <c:v>-3.0070226989234357</c:v>
                </c:pt>
                <c:pt idx="270">
                  <c:v>-17.806162528923437</c:v>
                </c:pt>
                <c:pt idx="271">
                  <c:v>-32.443159888923446</c:v>
                </c:pt>
                <c:pt idx="272">
                  <c:v>-46.757648758923438</c:v>
                </c:pt>
                <c:pt idx="273">
                  <c:v>-60.592796628923452</c:v>
                </c:pt>
                <c:pt idx="274">
                  <c:v>-73.797022698923399</c:v>
                </c:pt>
                <c:pt idx="275">
                  <c:v>-86.225658718923398</c:v>
                </c:pt>
                <c:pt idx="276">
                  <c:v>-97.742533948923437</c:v>
                </c:pt>
                <c:pt idx="277">
                  <c:v>-108.22146708892342</c:v>
                </c:pt>
                <c:pt idx="278">
                  <c:v>-117.5476487589234</c:v>
                </c:pt>
                <c:pt idx="279">
                  <c:v>-125.61889936892345</c:v>
                </c:pt>
                <c:pt idx="280">
                  <c:v>-132.3467885889234</c:v>
                </c:pt>
                <c:pt idx="281">
                  <c:v>-137.65760427892343</c:v>
                </c:pt>
                <c:pt idx="282">
                  <c:v>-141.49316000892344</c:v>
                </c:pt>
                <c:pt idx="283">
                  <c:v>-143.81143264892341</c:v>
                </c:pt>
                <c:pt idx="284">
                  <c:v>-144.58702269892342</c:v>
                </c:pt>
                <c:pt idx="285">
                  <c:v>-143.81143264892341</c:v>
                </c:pt>
                <c:pt idx="286">
                  <c:v>-141.49316000892344</c:v>
                </c:pt>
                <c:pt idx="287">
                  <c:v>-137.65760427892343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511-4A1B-8AD1-6F81E89C9304}"/>
            </c:ext>
          </c:extLst>
        </c:ser>
        <c:ser>
          <c:idx val="3"/>
          <c:order val="1"/>
          <c:xVal>
            <c:numRef>
              <c:f>'12'!$BD$5:$BD$292</c:f>
              <c:numCache>
                <c:formatCode>0.0</c:formatCode>
                <c:ptCount val="288"/>
                <c:pt idx="0">
                  <c:v>8.3333333333333329E-2</c:v>
                </c:pt>
                <c:pt idx="1">
                  <c:v>0.16666666666666666</c:v>
                </c:pt>
                <c:pt idx="2">
                  <c:v>0.25</c:v>
                </c:pt>
                <c:pt idx="3">
                  <c:v>0.33333333333333331</c:v>
                </c:pt>
                <c:pt idx="4">
                  <c:v>0.41666666666666669</c:v>
                </c:pt>
                <c:pt idx="5">
                  <c:v>0.5</c:v>
                </c:pt>
                <c:pt idx="6">
                  <c:v>0.58333333333333337</c:v>
                </c:pt>
                <c:pt idx="7">
                  <c:v>0.66666666666666663</c:v>
                </c:pt>
                <c:pt idx="8">
                  <c:v>0.75</c:v>
                </c:pt>
                <c:pt idx="9">
                  <c:v>0.83333333333333337</c:v>
                </c:pt>
                <c:pt idx="10">
                  <c:v>0.91666666666666663</c:v>
                </c:pt>
                <c:pt idx="11">
                  <c:v>1</c:v>
                </c:pt>
                <c:pt idx="12">
                  <c:v>1.0833333333333333</c:v>
                </c:pt>
                <c:pt idx="13">
                  <c:v>1.1666666666666667</c:v>
                </c:pt>
                <c:pt idx="14">
                  <c:v>1.25</c:v>
                </c:pt>
                <c:pt idx="15">
                  <c:v>1.3333333333333333</c:v>
                </c:pt>
                <c:pt idx="16">
                  <c:v>1.4166666666666667</c:v>
                </c:pt>
                <c:pt idx="17">
                  <c:v>1.5</c:v>
                </c:pt>
                <c:pt idx="18">
                  <c:v>1.5833333333333333</c:v>
                </c:pt>
                <c:pt idx="19">
                  <c:v>1.6666666666666667</c:v>
                </c:pt>
                <c:pt idx="20">
                  <c:v>1.75</c:v>
                </c:pt>
                <c:pt idx="21">
                  <c:v>1.8333333333333333</c:v>
                </c:pt>
                <c:pt idx="22">
                  <c:v>1.9166666666666667</c:v>
                </c:pt>
                <c:pt idx="23">
                  <c:v>2</c:v>
                </c:pt>
                <c:pt idx="24">
                  <c:v>2.0833333333333335</c:v>
                </c:pt>
                <c:pt idx="25">
                  <c:v>2.1666666666666665</c:v>
                </c:pt>
                <c:pt idx="26">
                  <c:v>2.25</c:v>
                </c:pt>
                <c:pt idx="27">
                  <c:v>2.3333333333333335</c:v>
                </c:pt>
                <c:pt idx="28">
                  <c:v>2.4166666666666665</c:v>
                </c:pt>
                <c:pt idx="29">
                  <c:v>2.5</c:v>
                </c:pt>
                <c:pt idx="30">
                  <c:v>2.5833333333333335</c:v>
                </c:pt>
                <c:pt idx="31">
                  <c:v>2.6666666666666665</c:v>
                </c:pt>
                <c:pt idx="32">
                  <c:v>2.75</c:v>
                </c:pt>
                <c:pt idx="33">
                  <c:v>2.8333333333333335</c:v>
                </c:pt>
                <c:pt idx="34">
                  <c:v>2.9166666666666665</c:v>
                </c:pt>
                <c:pt idx="35">
                  <c:v>3</c:v>
                </c:pt>
                <c:pt idx="36">
                  <c:v>3.0833333333333335</c:v>
                </c:pt>
                <c:pt idx="37">
                  <c:v>3.1666666666666665</c:v>
                </c:pt>
                <c:pt idx="38">
                  <c:v>3.25</c:v>
                </c:pt>
                <c:pt idx="39">
                  <c:v>3.3333333333333335</c:v>
                </c:pt>
                <c:pt idx="40">
                  <c:v>3.4166666666666665</c:v>
                </c:pt>
                <c:pt idx="41">
                  <c:v>3.5</c:v>
                </c:pt>
                <c:pt idx="42">
                  <c:v>3.5833333333333335</c:v>
                </c:pt>
                <c:pt idx="43">
                  <c:v>3.6666666666666665</c:v>
                </c:pt>
                <c:pt idx="44">
                  <c:v>3.75</c:v>
                </c:pt>
                <c:pt idx="45">
                  <c:v>3.8333333333333335</c:v>
                </c:pt>
                <c:pt idx="46">
                  <c:v>3.9166666666666665</c:v>
                </c:pt>
                <c:pt idx="47">
                  <c:v>4</c:v>
                </c:pt>
                <c:pt idx="48">
                  <c:v>4.083333333333333</c:v>
                </c:pt>
                <c:pt idx="49">
                  <c:v>4.166666666666667</c:v>
                </c:pt>
                <c:pt idx="50">
                  <c:v>4.25</c:v>
                </c:pt>
                <c:pt idx="51">
                  <c:v>4.333333333333333</c:v>
                </c:pt>
                <c:pt idx="52">
                  <c:v>4.416666666666667</c:v>
                </c:pt>
                <c:pt idx="53">
                  <c:v>4.5</c:v>
                </c:pt>
                <c:pt idx="54">
                  <c:v>4.583333333333333</c:v>
                </c:pt>
                <c:pt idx="55">
                  <c:v>4.666666666666667</c:v>
                </c:pt>
                <c:pt idx="56">
                  <c:v>4.75</c:v>
                </c:pt>
                <c:pt idx="57">
                  <c:v>4.833333333333333</c:v>
                </c:pt>
                <c:pt idx="58">
                  <c:v>4.916666666666667</c:v>
                </c:pt>
                <c:pt idx="59">
                  <c:v>5</c:v>
                </c:pt>
                <c:pt idx="60">
                  <c:v>5.083333333333333</c:v>
                </c:pt>
                <c:pt idx="61">
                  <c:v>5.166666666666667</c:v>
                </c:pt>
                <c:pt idx="62">
                  <c:v>5.25</c:v>
                </c:pt>
                <c:pt idx="63">
                  <c:v>5.333333333333333</c:v>
                </c:pt>
                <c:pt idx="64">
                  <c:v>5.416666666666667</c:v>
                </c:pt>
                <c:pt idx="65">
                  <c:v>5.5</c:v>
                </c:pt>
                <c:pt idx="66">
                  <c:v>5.583333333333333</c:v>
                </c:pt>
                <c:pt idx="67">
                  <c:v>5.666666666666667</c:v>
                </c:pt>
                <c:pt idx="68">
                  <c:v>5.75</c:v>
                </c:pt>
                <c:pt idx="69">
                  <c:v>5.833333333333333</c:v>
                </c:pt>
                <c:pt idx="70">
                  <c:v>5.916666666666667</c:v>
                </c:pt>
                <c:pt idx="71">
                  <c:v>6</c:v>
                </c:pt>
                <c:pt idx="72">
                  <c:v>6.083333333333333</c:v>
                </c:pt>
                <c:pt idx="73">
                  <c:v>6.166666666666667</c:v>
                </c:pt>
                <c:pt idx="74">
                  <c:v>6.25</c:v>
                </c:pt>
                <c:pt idx="75">
                  <c:v>6.333333333333333</c:v>
                </c:pt>
                <c:pt idx="76">
                  <c:v>6.416666666666667</c:v>
                </c:pt>
                <c:pt idx="77">
                  <c:v>6.5</c:v>
                </c:pt>
                <c:pt idx="78">
                  <c:v>6.583333333333333</c:v>
                </c:pt>
                <c:pt idx="79">
                  <c:v>6.666666666666667</c:v>
                </c:pt>
                <c:pt idx="80">
                  <c:v>6.75</c:v>
                </c:pt>
                <c:pt idx="81">
                  <c:v>6.833333333333333</c:v>
                </c:pt>
                <c:pt idx="82">
                  <c:v>6.916666666666667</c:v>
                </c:pt>
                <c:pt idx="83">
                  <c:v>7</c:v>
                </c:pt>
                <c:pt idx="84">
                  <c:v>7.083333333333333</c:v>
                </c:pt>
                <c:pt idx="85">
                  <c:v>7.166666666666667</c:v>
                </c:pt>
                <c:pt idx="86">
                  <c:v>7.25</c:v>
                </c:pt>
                <c:pt idx="87">
                  <c:v>7.333333333333333</c:v>
                </c:pt>
                <c:pt idx="88">
                  <c:v>7.416666666666667</c:v>
                </c:pt>
                <c:pt idx="89">
                  <c:v>7.5</c:v>
                </c:pt>
                <c:pt idx="90">
                  <c:v>7.583333333333333</c:v>
                </c:pt>
                <c:pt idx="91">
                  <c:v>7.666666666666667</c:v>
                </c:pt>
                <c:pt idx="92">
                  <c:v>7.75</c:v>
                </c:pt>
                <c:pt idx="93">
                  <c:v>7.833333333333333</c:v>
                </c:pt>
                <c:pt idx="94">
                  <c:v>7.916666666666667</c:v>
                </c:pt>
                <c:pt idx="95">
                  <c:v>8</c:v>
                </c:pt>
                <c:pt idx="96">
                  <c:v>8.0833333333333339</c:v>
                </c:pt>
                <c:pt idx="97">
                  <c:v>8.1666666666666661</c:v>
                </c:pt>
                <c:pt idx="98">
                  <c:v>8.25</c:v>
                </c:pt>
                <c:pt idx="99">
                  <c:v>8.3333333333333339</c:v>
                </c:pt>
                <c:pt idx="100">
                  <c:v>8.4166666666666661</c:v>
                </c:pt>
                <c:pt idx="101">
                  <c:v>8.5</c:v>
                </c:pt>
                <c:pt idx="102">
                  <c:v>8.5833333333333339</c:v>
                </c:pt>
                <c:pt idx="103">
                  <c:v>8.6666666666666661</c:v>
                </c:pt>
                <c:pt idx="104">
                  <c:v>8.75</c:v>
                </c:pt>
                <c:pt idx="105">
                  <c:v>8.8333333333333339</c:v>
                </c:pt>
                <c:pt idx="106">
                  <c:v>8.9166666666666661</c:v>
                </c:pt>
                <c:pt idx="107">
                  <c:v>9</c:v>
                </c:pt>
                <c:pt idx="108">
                  <c:v>9.0833333333333339</c:v>
                </c:pt>
                <c:pt idx="109">
                  <c:v>9.1666666666666661</c:v>
                </c:pt>
                <c:pt idx="110">
                  <c:v>9.25</c:v>
                </c:pt>
                <c:pt idx="111">
                  <c:v>9.3333333333333339</c:v>
                </c:pt>
                <c:pt idx="112">
                  <c:v>9.4166666666666661</c:v>
                </c:pt>
                <c:pt idx="113">
                  <c:v>9.5</c:v>
                </c:pt>
                <c:pt idx="114">
                  <c:v>9.5833333333333339</c:v>
                </c:pt>
                <c:pt idx="115">
                  <c:v>9.6666666666666661</c:v>
                </c:pt>
                <c:pt idx="116">
                  <c:v>9.75</c:v>
                </c:pt>
                <c:pt idx="117">
                  <c:v>9.8333333333333339</c:v>
                </c:pt>
                <c:pt idx="118">
                  <c:v>9.9166666666666661</c:v>
                </c:pt>
                <c:pt idx="119">
                  <c:v>10</c:v>
                </c:pt>
                <c:pt idx="120">
                  <c:v>10.083333333333334</c:v>
                </c:pt>
                <c:pt idx="121">
                  <c:v>10.166666666666666</c:v>
                </c:pt>
                <c:pt idx="122">
                  <c:v>10.25</c:v>
                </c:pt>
                <c:pt idx="123">
                  <c:v>10.333333333333334</c:v>
                </c:pt>
                <c:pt idx="124">
                  <c:v>10.416666666666666</c:v>
                </c:pt>
                <c:pt idx="125">
                  <c:v>10.5</c:v>
                </c:pt>
                <c:pt idx="126">
                  <c:v>10.583333333333334</c:v>
                </c:pt>
                <c:pt idx="127">
                  <c:v>10.666666666666666</c:v>
                </c:pt>
                <c:pt idx="128">
                  <c:v>10.75</c:v>
                </c:pt>
                <c:pt idx="129">
                  <c:v>10.833333333333334</c:v>
                </c:pt>
                <c:pt idx="130">
                  <c:v>10.916666666666666</c:v>
                </c:pt>
                <c:pt idx="131">
                  <c:v>11</c:v>
                </c:pt>
                <c:pt idx="132">
                  <c:v>11.083333333333334</c:v>
                </c:pt>
                <c:pt idx="133">
                  <c:v>11.166666666666666</c:v>
                </c:pt>
                <c:pt idx="134">
                  <c:v>11.25</c:v>
                </c:pt>
                <c:pt idx="135">
                  <c:v>11.333333333333334</c:v>
                </c:pt>
                <c:pt idx="136">
                  <c:v>11.416666666666666</c:v>
                </c:pt>
                <c:pt idx="137">
                  <c:v>11.5</c:v>
                </c:pt>
                <c:pt idx="138">
                  <c:v>11.583333333333334</c:v>
                </c:pt>
                <c:pt idx="139">
                  <c:v>11.666666666666666</c:v>
                </c:pt>
                <c:pt idx="140">
                  <c:v>11.75</c:v>
                </c:pt>
                <c:pt idx="141">
                  <c:v>11.833333333333334</c:v>
                </c:pt>
                <c:pt idx="142">
                  <c:v>11.916666666666666</c:v>
                </c:pt>
                <c:pt idx="143">
                  <c:v>12</c:v>
                </c:pt>
                <c:pt idx="144">
                  <c:v>12.083333333333334</c:v>
                </c:pt>
                <c:pt idx="145">
                  <c:v>12.166666666666666</c:v>
                </c:pt>
                <c:pt idx="146">
                  <c:v>12.25</c:v>
                </c:pt>
                <c:pt idx="147">
                  <c:v>12.333333333333334</c:v>
                </c:pt>
                <c:pt idx="148">
                  <c:v>12.416666666666666</c:v>
                </c:pt>
                <c:pt idx="149">
                  <c:v>12.5</c:v>
                </c:pt>
                <c:pt idx="150">
                  <c:v>12.583333333333334</c:v>
                </c:pt>
                <c:pt idx="151">
                  <c:v>12.666666666666666</c:v>
                </c:pt>
                <c:pt idx="152">
                  <c:v>12.75</c:v>
                </c:pt>
                <c:pt idx="153">
                  <c:v>12.833333333333334</c:v>
                </c:pt>
                <c:pt idx="154">
                  <c:v>12.916666666666666</c:v>
                </c:pt>
                <c:pt idx="155">
                  <c:v>13</c:v>
                </c:pt>
                <c:pt idx="156">
                  <c:v>13.083333333333334</c:v>
                </c:pt>
                <c:pt idx="157">
                  <c:v>13.166666666666666</c:v>
                </c:pt>
                <c:pt idx="158">
                  <c:v>13.25</c:v>
                </c:pt>
                <c:pt idx="159">
                  <c:v>13.333333333333334</c:v>
                </c:pt>
                <c:pt idx="160">
                  <c:v>13.416666666666666</c:v>
                </c:pt>
                <c:pt idx="161">
                  <c:v>13.5</c:v>
                </c:pt>
                <c:pt idx="162">
                  <c:v>13.583333333333334</c:v>
                </c:pt>
                <c:pt idx="163">
                  <c:v>13.666666666666666</c:v>
                </c:pt>
                <c:pt idx="164">
                  <c:v>13.75</c:v>
                </c:pt>
                <c:pt idx="165">
                  <c:v>13.833333333333334</c:v>
                </c:pt>
                <c:pt idx="166">
                  <c:v>13.916666666666666</c:v>
                </c:pt>
                <c:pt idx="167">
                  <c:v>14</c:v>
                </c:pt>
                <c:pt idx="168">
                  <c:v>14.083333333333334</c:v>
                </c:pt>
                <c:pt idx="169">
                  <c:v>14.166666666666666</c:v>
                </c:pt>
                <c:pt idx="170">
                  <c:v>14.25</c:v>
                </c:pt>
                <c:pt idx="171">
                  <c:v>14.333333333333334</c:v>
                </c:pt>
                <c:pt idx="172">
                  <c:v>14.416666666666666</c:v>
                </c:pt>
                <c:pt idx="173">
                  <c:v>14.5</c:v>
                </c:pt>
                <c:pt idx="174">
                  <c:v>14.583333333333334</c:v>
                </c:pt>
                <c:pt idx="175">
                  <c:v>14.666666666666666</c:v>
                </c:pt>
                <c:pt idx="176">
                  <c:v>14.75</c:v>
                </c:pt>
                <c:pt idx="177">
                  <c:v>14.833333333333334</c:v>
                </c:pt>
                <c:pt idx="178">
                  <c:v>14.916666666666666</c:v>
                </c:pt>
                <c:pt idx="179">
                  <c:v>15</c:v>
                </c:pt>
                <c:pt idx="180">
                  <c:v>15.083333333333334</c:v>
                </c:pt>
                <c:pt idx="181">
                  <c:v>15.166666666666666</c:v>
                </c:pt>
                <c:pt idx="182">
                  <c:v>15.25</c:v>
                </c:pt>
                <c:pt idx="183">
                  <c:v>15.333333333333334</c:v>
                </c:pt>
                <c:pt idx="184">
                  <c:v>15.416666666666666</c:v>
                </c:pt>
                <c:pt idx="185">
                  <c:v>15.5</c:v>
                </c:pt>
                <c:pt idx="186">
                  <c:v>15.583333333333334</c:v>
                </c:pt>
                <c:pt idx="187">
                  <c:v>15.666666666666666</c:v>
                </c:pt>
                <c:pt idx="188">
                  <c:v>15.75</c:v>
                </c:pt>
                <c:pt idx="189">
                  <c:v>15.833333333333334</c:v>
                </c:pt>
                <c:pt idx="190">
                  <c:v>15.916666666666666</c:v>
                </c:pt>
                <c:pt idx="191">
                  <c:v>16</c:v>
                </c:pt>
                <c:pt idx="192">
                  <c:v>16.083333333333332</c:v>
                </c:pt>
                <c:pt idx="193">
                  <c:v>16.166666666666668</c:v>
                </c:pt>
                <c:pt idx="194">
                  <c:v>16.25</c:v>
                </c:pt>
                <c:pt idx="195">
                  <c:v>16.333333333333332</c:v>
                </c:pt>
                <c:pt idx="196">
                  <c:v>16.416666666666668</c:v>
                </c:pt>
                <c:pt idx="197">
                  <c:v>16.5</c:v>
                </c:pt>
                <c:pt idx="198">
                  <c:v>16.583333333333332</c:v>
                </c:pt>
                <c:pt idx="199">
                  <c:v>16.666666666666668</c:v>
                </c:pt>
                <c:pt idx="200">
                  <c:v>16.75</c:v>
                </c:pt>
                <c:pt idx="201">
                  <c:v>16.833333333333332</c:v>
                </c:pt>
                <c:pt idx="202">
                  <c:v>16.916666666666668</c:v>
                </c:pt>
                <c:pt idx="203">
                  <c:v>17</c:v>
                </c:pt>
                <c:pt idx="204">
                  <c:v>17.083333333333332</c:v>
                </c:pt>
                <c:pt idx="205">
                  <c:v>17.166666666666668</c:v>
                </c:pt>
                <c:pt idx="206">
                  <c:v>17.25</c:v>
                </c:pt>
                <c:pt idx="207">
                  <c:v>17.333333333333332</c:v>
                </c:pt>
                <c:pt idx="208">
                  <c:v>17.416666666666668</c:v>
                </c:pt>
                <c:pt idx="209">
                  <c:v>17.5</c:v>
                </c:pt>
                <c:pt idx="210">
                  <c:v>17.583333333333332</c:v>
                </c:pt>
                <c:pt idx="211">
                  <c:v>17.666666666666668</c:v>
                </c:pt>
                <c:pt idx="212">
                  <c:v>17.75</c:v>
                </c:pt>
                <c:pt idx="213">
                  <c:v>17.833333333333332</c:v>
                </c:pt>
                <c:pt idx="214">
                  <c:v>17.916666666666668</c:v>
                </c:pt>
                <c:pt idx="215">
                  <c:v>18</c:v>
                </c:pt>
                <c:pt idx="216">
                  <c:v>18.083333333333332</c:v>
                </c:pt>
                <c:pt idx="217">
                  <c:v>18.166666666666668</c:v>
                </c:pt>
                <c:pt idx="218">
                  <c:v>18.25</c:v>
                </c:pt>
                <c:pt idx="219">
                  <c:v>18.333333333333332</c:v>
                </c:pt>
                <c:pt idx="220">
                  <c:v>18.416666666666668</c:v>
                </c:pt>
                <c:pt idx="221">
                  <c:v>18.5</c:v>
                </c:pt>
                <c:pt idx="222">
                  <c:v>18.583333333333332</c:v>
                </c:pt>
                <c:pt idx="223">
                  <c:v>18.666666666666668</c:v>
                </c:pt>
                <c:pt idx="224">
                  <c:v>18.75</c:v>
                </c:pt>
                <c:pt idx="225">
                  <c:v>18.833333333333332</c:v>
                </c:pt>
                <c:pt idx="226">
                  <c:v>18.916666666666668</c:v>
                </c:pt>
                <c:pt idx="227">
                  <c:v>19</c:v>
                </c:pt>
                <c:pt idx="228">
                  <c:v>19.083333333333332</c:v>
                </c:pt>
                <c:pt idx="229">
                  <c:v>19.166666666666668</c:v>
                </c:pt>
                <c:pt idx="230">
                  <c:v>19.25</c:v>
                </c:pt>
                <c:pt idx="231">
                  <c:v>19.333333333333332</c:v>
                </c:pt>
                <c:pt idx="232">
                  <c:v>19.416666666666668</c:v>
                </c:pt>
                <c:pt idx="233">
                  <c:v>19.5</c:v>
                </c:pt>
                <c:pt idx="234">
                  <c:v>19.583333333333332</c:v>
                </c:pt>
                <c:pt idx="235">
                  <c:v>19.666666666666668</c:v>
                </c:pt>
                <c:pt idx="236">
                  <c:v>19.75</c:v>
                </c:pt>
                <c:pt idx="237">
                  <c:v>19.833333333333332</c:v>
                </c:pt>
                <c:pt idx="238">
                  <c:v>19.916666666666668</c:v>
                </c:pt>
                <c:pt idx="239">
                  <c:v>20</c:v>
                </c:pt>
                <c:pt idx="240">
                  <c:v>20.083333333333332</c:v>
                </c:pt>
                <c:pt idx="241">
                  <c:v>20.166666666666668</c:v>
                </c:pt>
                <c:pt idx="242">
                  <c:v>20.25</c:v>
                </c:pt>
                <c:pt idx="243">
                  <c:v>20.333333333333332</c:v>
                </c:pt>
                <c:pt idx="244">
                  <c:v>20.416666666666668</c:v>
                </c:pt>
                <c:pt idx="245">
                  <c:v>20.5</c:v>
                </c:pt>
                <c:pt idx="246">
                  <c:v>20.583333333333332</c:v>
                </c:pt>
                <c:pt idx="247">
                  <c:v>20.666666666666668</c:v>
                </c:pt>
                <c:pt idx="248">
                  <c:v>20.75</c:v>
                </c:pt>
                <c:pt idx="249">
                  <c:v>20.833333333333332</c:v>
                </c:pt>
                <c:pt idx="250">
                  <c:v>20.916666666666668</c:v>
                </c:pt>
                <c:pt idx="251">
                  <c:v>21</c:v>
                </c:pt>
                <c:pt idx="252">
                  <c:v>21.083333333333332</c:v>
                </c:pt>
                <c:pt idx="253">
                  <c:v>21.166666666666668</c:v>
                </c:pt>
                <c:pt idx="254">
                  <c:v>21.25</c:v>
                </c:pt>
                <c:pt idx="255">
                  <c:v>21.333333333333332</c:v>
                </c:pt>
                <c:pt idx="256">
                  <c:v>21.416666666666668</c:v>
                </c:pt>
                <c:pt idx="257">
                  <c:v>21.5</c:v>
                </c:pt>
                <c:pt idx="258">
                  <c:v>21.583333333333332</c:v>
                </c:pt>
                <c:pt idx="259">
                  <c:v>21.666666666666668</c:v>
                </c:pt>
                <c:pt idx="260">
                  <c:v>21.75</c:v>
                </c:pt>
                <c:pt idx="261">
                  <c:v>21.833333333333332</c:v>
                </c:pt>
                <c:pt idx="262">
                  <c:v>21.916666666666668</c:v>
                </c:pt>
                <c:pt idx="263">
                  <c:v>22</c:v>
                </c:pt>
                <c:pt idx="264">
                  <c:v>22.083333333333332</c:v>
                </c:pt>
                <c:pt idx="265">
                  <c:v>22.166666666666668</c:v>
                </c:pt>
                <c:pt idx="266">
                  <c:v>22.25</c:v>
                </c:pt>
                <c:pt idx="267">
                  <c:v>22.333333333333332</c:v>
                </c:pt>
                <c:pt idx="268">
                  <c:v>22.416666666666668</c:v>
                </c:pt>
                <c:pt idx="269">
                  <c:v>22.5</c:v>
                </c:pt>
                <c:pt idx="270">
                  <c:v>22.583333333333332</c:v>
                </c:pt>
                <c:pt idx="271">
                  <c:v>22.666666666666668</c:v>
                </c:pt>
                <c:pt idx="272">
                  <c:v>22.75</c:v>
                </c:pt>
                <c:pt idx="273">
                  <c:v>22.833333333333332</c:v>
                </c:pt>
                <c:pt idx="274">
                  <c:v>22.916666666666668</c:v>
                </c:pt>
                <c:pt idx="275">
                  <c:v>23</c:v>
                </c:pt>
                <c:pt idx="276">
                  <c:v>23.083333333333332</c:v>
                </c:pt>
                <c:pt idx="277">
                  <c:v>23.166666666666668</c:v>
                </c:pt>
                <c:pt idx="278">
                  <c:v>23.25</c:v>
                </c:pt>
                <c:pt idx="279">
                  <c:v>23.333333333333332</c:v>
                </c:pt>
                <c:pt idx="280">
                  <c:v>23.416666666666668</c:v>
                </c:pt>
                <c:pt idx="281">
                  <c:v>23.5</c:v>
                </c:pt>
                <c:pt idx="282">
                  <c:v>23.583333333333332</c:v>
                </c:pt>
                <c:pt idx="283">
                  <c:v>23.666666666666668</c:v>
                </c:pt>
                <c:pt idx="284">
                  <c:v>23.75</c:v>
                </c:pt>
                <c:pt idx="285">
                  <c:v>23.833333333333332</c:v>
                </c:pt>
                <c:pt idx="286">
                  <c:v>23.916666666666668</c:v>
                </c:pt>
                <c:pt idx="287">
                  <c:v>24</c:v>
                </c:pt>
              </c:numCache>
            </c:numRef>
          </c:xVal>
          <c:yVal>
            <c:numRef>
              <c:f>'12'!$BT$5:$BT$292</c:f>
              <c:numCache>
                <c:formatCode>0.0</c:formatCode>
                <c:ptCount val="288"/>
                <c:pt idx="0">
                  <c:v>11.792117131076566</c:v>
                </c:pt>
                <c:pt idx="1">
                  <c:v>26.429114491076575</c:v>
                </c:pt>
                <c:pt idx="2">
                  <c:v>40.743603361076566</c:v>
                </c:pt>
                <c:pt idx="3">
                  <c:v>54.578751231076581</c:v>
                </c:pt>
                <c:pt idx="4">
                  <c:v>67.782977301076585</c:v>
                </c:pt>
                <c:pt idx="5">
                  <c:v>80.211613321076584</c:v>
                </c:pt>
                <c:pt idx="6">
                  <c:v>91.728488551076566</c:v>
                </c:pt>
                <c:pt idx="7">
                  <c:v>102.20742169107655</c:v>
                </c:pt>
                <c:pt idx="8">
                  <c:v>111.53360336107653</c:v>
                </c:pt>
                <c:pt idx="9">
                  <c:v>119.60485397107561</c:v>
                </c:pt>
                <c:pt idx="10">
                  <c:v>126.33274319107659</c:v>
                </c:pt>
                <c:pt idx="11">
                  <c:v>131.64355888107661</c:v>
                </c:pt>
                <c:pt idx="12">
                  <c:v>135.47911461107662</c:v>
                </c:pt>
                <c:pt idx="13">
                  <c:v>137.79738725107654</c:v>
                </c:pt>
                <c:pt idx="14">
                  <c:v>138.57297730107655</c:v>
                </c:pt>
                <c:pt idx="15">
                  <c:v>137.79738725107654</c:v>
                </c:pt>
                <c:pt idx="16">
                  <c:v>135.47911461107662</c:v>
                </c:pt>
                <c:pt idx="17">
                  <c:v>131.64355888107661</c:v>
                </c:pt>
                <c:pt idx="18">
                  <c:v>126.33274319107659</c:v>
                </c:pt>
                <c:pt idx="19">
                  <c:v>119.60485397107561</c:v>
                </c:pt>
                <c:pt idx="20">
                  <c:v>111.53360336107653</c:v>
                </c:pt>
                <c:pt idx="21">
                  <c:v>102.20742169107655</c:v>
                </c:pt>
                <c:pt idx="22">
                  <c:v>91.728488551076566</c:v>
                </c:pt>
                <c:pt idx="23">
                  <c:v>80.211613321076584</c:v>
                </c:pt>
                <c:pt idx="24">
                  <c:v>67.782977301076585</c:v>
                </c:pt>
                <c:pt idx="25">
                  <c:v>54.578751231076581</c:v>
                </c:pt>
                <c:pt idx="26">
                  <c:v>40.743603361076566</c:v>
                </c:pt>
                <c:pt idx="27">
                  <c:v>26.429114491076575</c:v>
                </c:pt>
                <c:pt idx="28">
                  <c:v>11.792117131076566</c:v>
                </c:pt>
                <c:pt idx="29">
                  <c:v>-3.0070226989234357</c:v>
                </c:pt>
                <c:pt idx="30">
                  <c:v>-17.806162528923437</c:v>
                </c:pt>
                <c:pt idx="31">
                  <c:v>-32.443159888923446</c:v>
                </c:pt>
                <c:pt idx="32">
                  <c:v>-46.757648758923438</c:v>
                </c:pt>
                <c:pt idx="33">
                  <c:v>-60.592796628923452</c:v>
                </c:pt>
                <c:pt idx="34">
                  <c:v>-73.797022698923399</c:v>
                </c:pt>
                <c:pt idx="35">
                  <c:v>-86.225658718923398</c:v>
                </c:pt>
                <c:pt idx="36">
                  <c:v>-97.742533948923437</c:v>
                </c:pt>
                <c:pt idx="37">
                  <c:v>-108.22146708892342</c:v>
                </c:pt>
                <c:pt idx="38">
                  <c:v>-117.5476487589234</c:v>
                </c:pt>
                <c:pt idx="39">
                  <c:v>-125.61889936892345</c:v>
                </c:pt>
                <c:pt idx="40">
                  <c:v>-132.3467885889234</c:v>
                </c:pt>
                <c:pt idx="41">
                  <c:v>-137.65760427892343</c:v>
                </c:pt>
                <c:pt idx="42">
                  <c:v>-141.49316000892344</c:v>
                </c:pt>
                <c:pt idx="43">
                  <c:v>-143.81143264892341</c:v>
                </c:pt>
                <c:pt idx="44">
                  <c:v>-144.58702269892342</c:v>
                </c:pt>
                <c:pt idx="45">
                  <c:v>-143.81143264892341</c:v>
                </c:pt>
                <c:pt idx="46">
                  <c:v>-141.49316000892344</c:v>
                </c:pt>
                <c:pt idx="47">
                  <c:v>-137.65760427892343</c:v>
                </c:pt>
                <c:pt idx="48">
                  <c:v>-132.3467885889234</c:v>
                </c:pt>
                <c:pt idx="49">
                  <c:v>-125.61889936892345</c:v>
                </c:pt>
                <c:pt idx="50">
                  <c:v>-117.5476487589234</c:v>
                </c:pt>
                <c:pt idx="51">
                  <c:v>-108.22146708892342</c:v>
                </c:pt>
                <c:pt idx="52">
                  <c:v>-97.742533948923437</c:v>
                </c:pt>
                <c:pt idx="53">
                  <c:v>-86.225658718923398</c:v>
                </c:pt>
                <c:pt idx="54">
                  <c:v>-73.797022698923399</c:v>
                </c:pt>
                <c:pt idx="55">
                  <c:v>-60.592796628923452</c:v>
                </c:pt>
                <c:pt idx="56">
                  <c:v>-46.757648758923438</c:v>
                </c:pt>
                <c:pt idx="57">
                  <c:v>-32.443159888923446</c:v>
                </c:pt>
                <c:pt idx="58">
                  <c:v>-17.806162528923437</c:v>
                </c:pt>
                <c:pt idx="59">
                  <c:v>-3.0070226989234357</c:v>
                </c:pt>
                <c:pt idx="60">
                  <c:v>11.792117131076566</c:v>
                </c:pt>
                <c:pt idx="61">
                  <c:v>26.429114491076575</c:v>
                </c:pt>
                <c:pt idx="62">
                  <c:v>40.743603361076566</c:v>
                </c:pt>
                <c:pt idx="63">
                  <c:v>54.578751231076581</c:v>
                </c:pt>
                <c:pt idx="64">
                  <c:v>67.782977301076585</c:v>
                </c:pt>
                <c:pt idx="65">
                  <c:v>80.211613321076584</c:v>
                </c:pt>
                <c:pt idx="66">
                  <c:v>91.728488551076566</c:v>
                </c:pt>
                <c:pt idx="67">
                  <c:v>102.20742169107655</c:v>
                </c:pt>
                <c:pt idx="68">
                  <c:v>111.53360336107653</c:v>
                </c:pt>
                <c:pt idx="69">
                  <c:v>119.60485397107561</c:v>
                </c:pt>
                <c:pt idx="70">
                  <c:v>126.33274319107659</c:v>
                </c:pt>
                <c:pt idx="71">
                  <c:v>131.64355888107661</c:v>
                </c:pt>
                <c:pt idx="72">
                  <c:v>135.47911461107662</c:v>
                </c:pt>
                <c:pt idx="73">
                  <c:v>137.79738725107654</c:v>
                </c:pt>
                <c:pt idx="74">
                  <c:v>138.57297730107655</c:v>
                </c:pt>
                <c:pt idx="75">
                  <c:v>137.79738725107654</c:v>
                </c:pt>
                <c:pt idx="76">
                  <c:v>135.47911461107662</c:v>
                </c:pt>
                <c:pt idx="77">
                  <c:v>131.64355888107661</c:v>
                </c:pt>
                <c:pt idx="78">
                  <c:v>126.33274319107659</c:v>
                </c:pt>
                <c:pt idx="79">
                  <c:v>119.60485397107561</c:v>
                </c:pt>
                <c:pt idx="80">
                  <c:v>111.53360336107653</c:v>
                </c:pt>
                <c:pt idx="81">
                  <c:v>102.20742169107655</c:v>
                </c:pt>
                <c:pt idx="82">
                  <c:v>91.728488551076566</c:v>
                </c:pt>
                <c:pt idx="83">
                  <c:v>80.211613321076584</c:v>
                </c:pt>
                <c:pt idx="84">
                  <c:v>67.782977301076585</c:v>
                </c:pt>
                <c:pt idx="85">
                  <c:v>54.578751231076581</c:v>
                </c:pt>
                <c:pt idx="86">
                  <c:v>40.743603361076566</c:v>
                </c:pt>
                <c:pt idx="87">
                  <c:v>26.429114491076575</c:v>
                </c:pt>
                <c:pt idx="88">
                  <c:v>11.792117131076566</c:v>
                </c:pt>
                <c:pt idx="89">
                  <c:v>-3.0070226989234357</c:v>
                </c:pt>
                <c:pt idx="90">
                  <c:v>-17.806162528923437</c:v>
                </c:pt>
                <c:pt idx="91">
                  <c:v>-32.443159888923446</c:v>
                </c:pt>
                <c:pt idx="92">
                  <c:v>-46.757648758923438</c:v>
                </c:pt>
                <c:pt idx="93">
                  <c:v>-60.592796628923452</c:v>
                </c:pt>
                <c:pt idx="94">
                  <c:v>-73.797022698923399</c:v>
                </c:pt>
                <c:pt idx="95">
                  <c:v>-86.225658718923398</c:v>
                </c:pt>
                <c:pt idx="96">
                  <c:v>-97.742533948923437</c:v>
                </c:pt>
                <c:pt idx="97">
                  <c:v>-108.22146708892342</c:v>
                </c:pt>
                <c:pt idx="98">
                  <c:v>-117.5476487589234</c:v>
                </c:pt>
                <c:pt idx="99">
                  <c:v>-125.61889936892345</c:v>
                </c:pt>
                <c:pt idx="100">
                  <c:v>-132.3467885889234</c:v>
                </c:pt>
                <c:pt idx="101">
                  <c:v>-137.65760427892343</c:v>
                </c:pt>
                <c:pt idx="102">
                  <c:v>-141.49316000892344</c:v>
                </c:pt>
                <c:pt idx="103">
                  <c:v>-143.81143264892341</c:v>
                </c:pt>
                <c:pt idx="104">
                  <c:v>-144.58702269892342</c:v>
                </c:pt>
                <c:pt idx="105">
                  <c:v>-143.81143264892341</c:v>
                </c:pt>
                <c:pt idx="106">
                  <c:v>-141.49316000892344</c:v>
                </c:pt>
                <c:pt idx="107">
                  <c:v>-137.65760427892343</c:v>
                </c:pt>
                <c:pt idx="108">
                  <c:v>-132.3467885889234</c:v>
                </c:pt>
                <c:pt idx="109">
                  <c:v>-125.61889936892345</c:v>
                </c:pt>
                <c:pt idx="110">
                  <c:v>-117.5476487589234</c:v>
                </c:pt>
                <c:pt idx="111">
                  <c:v>-108.22146708892342</c:v>
                </c:pt>
                <c:pt idx="112">
                  <c:v>-97.742533948923437</c:v>
                </c:pt>
                <c:pt idx="113">
                  <c:v>-86.225658718923398</c:v>
                </c:pt>
                <c:pt idx="114">
                  <c:v>-73.797022698923399</c:v>
                </c:pt>
                <c:pt idx="115">
                  <c:v>-60.592796628923452</c:v>
                </c:pt>
                <c:pt idx="116">
                  <c:v>-46.757648758923438</c:v>
                </c:pt>
                <c:pt idx="117">
                  <c:v>-32.443159888923446</c:v>
                </c:pt>
                <c:pt idx="118">
                  <c:v>-17.806162528923437</c:v>
                </c:pt>
                <c:pt idx="119">
                  <c:v>-3.0070226989234357</c:v>
                </c:pt>
                <c:pt idx="120">
                  <c:v>11.792117131076566</c:v>
                </c:pt>
                <c:pt idx="121">
                  <c:v>26.429114491076575</c:v>
                </c:pt>
                <c:pt idx="122">
                  <c:v>40.743603361076566</c:v>
                </c:pt>
                <c:pt idx="123">
                  <c:v>54.578751231076581</c:v>
                </c:pt>
                <c:pt idx="124">
                  <c:v>67.782977301076585</c:v>
                </c:pt>
                <c:pt idx="125">
                  <c:v>80.211613321076584</c:v>
                </c:pt>
                <c:pt idx="126">
                  <c:v>91.728488551076566</c:v>
                </c:pt>
                <c:pt idx="127">
                  <c:v>102.20742169107655</c:v>
                </c:pt>
                <c:pt idx="128">
                  <c:v>111.53360336107653</c:v>
                </c:pt>
                <c:pt idx="129">
                  <c:v>119.60485397107561</c:v>
                </c:pt>
                <c:pt idx="130">
                  <c:v>126.33274319107659</c:v>
                </c:pt>
                <c:pt idx="131">
                  <c:v>131.64355888107661</c:v>
                </c:pt>
                <c:pt idx="132">
                  <c:v>135.47911461107662</c:v>
                </c:pt>
                <c:pt idx="133">
                  <c:v>137.79738725107654</c:v>
                </c:pt>
                <c:pt idx="134">
                  <c:v>138.57297730107655</c:v>
                </c:pt>
                <c:pt idx="135">
                  <c:v>137.79738725107654</c:v>
                </c:pt>
                <c:pt idx="136">
                  <c:v>135.47911461107662</c:v>
                </c:pt>
                <c:pt idx="137">
                  <c:v>131.64355888107661</c:v>
                </c:pt>
                <c:pt idx="138">
                  <c:v>126.33274319107659</c:v>
                </c:pt>
                <c:pt idx="139">
                  <c:v>119.60485397107561</c:v>
                </c:pt>
                <c:pt idx="140">
                  <c:v>111.53360336107653</c:v>
                </c:pt>
                <c:pt idx="141">
                  <c:v>102.20742169107655</c:v>
                </c:pt>
                <c:pt idx="142">
                  <c:v>91.728488551076566</c:v>
                </c:pt>
                <c:pt idx="143">
                  <c:v>80.211613321076584</c:v>
                </c:pt>
                <c:pt idx="144">
                  <c:v>67.782977301076585</c:v>
                </c:pt>
                <c:pt idx="145">
                  <c:v>54.578751231076581</c:v>
                </c:pt>
                <c:pt idx="146">
                  <c:v>40.743603361076566</c:v>
                </c:pt>
                <c:pt idx="147">
                  <c:v>26.429114491076575</c:v>
                </c:pt>
                <c:pt idx="148">
                  <c:v>11.792117131076566</c:v>
                </c:pt>
                <c:pt idx="149">
                  <c:v>-3.0070226989234357</c:v>
                </c:pt>
                <c:pt idx="150">
                  <c:v>-17.806162528923437</c:v>
                </c:pt>
                <c:pt idx="151">
                  <c:v>-32.443159888923446</c:v>
                </c:pt>
                <c:pt idx="152">
                  <c:v>-46.757648758923438</c:v>
                </c:pt>
                <c:pt idx="153">
                  <c:v>-60.592796628923452</c:v>
                </c:pt>
                <c:pt idx="154">
                  <c:v>-73.797022698923399</c:v>
                </c:pt>
                <c:pt idx="155">
                  <c:v>-86.225658718923398</c:v>
                </c:pt>
                <c:pt idx="156">
                  <c:v>-97.742533948923437</c:v>
                </c:pt>
                <c:pt idx="157">
                  <c:v>-108.22146708892342</c:v>
                </c:pt>
                <c:pt idx="158">
                  <c:v>-117.5476487589234</c:v>
                </c:pt>
                <c:pt idx="159">
                  <c:v>-125.61889936892345</c:v>
                </c:pt>
                <c:pt idx="160">
                  <c:v>-132.3467885889234</c:v>
                </c:pt>
                <c:pt idx="161">
                  <c:v>-137.65760427892343</c:v>
                </c:pt>
                <c:pt idx="162">
                  <c:v>-141.49316000892344</c:v>
                </c:pt>
                <c:pt idx="163">
                  <c:v>-143.81143264892341</c:v>
                </c:pt>
                <c:pt idx="164">
                  <c:v>-144.58702269892342</c:v>
                </c:pt>
                <c:pt idx="165">
                  <c:v>-143.81143264892341</c:v>
                </c:pt>
                <c:pt idx="166">
                  <c:v>-141.49316000892344</c:v>
                </c:pt>
                <c:pt idx="167">
                  <c:v>-137.65760427892343</c:v>
                </c:pt>
                <c:pt idx="168">
                  <c:v>-132.3467885889234</c:v>
                </c:pt>
                <c:pt idx="169">
                  <c:v>-125.61889936892345</c:v>
                </c:pt>
                <c:pt idx="170">
                  <c:v>-117.5476487589234</c:v>
                </c:pt>
                <c:pt idx="171">
                  <c:v>-108.22146708892342</c:v>
                </c:pt>
                <c:pt idx="172">
                  <c:v>-97.742533948923437</c:v>
                </c:pt>
                <c:pt idx="173">
                  <c:v>-86.225658718923398</c:v>
                </c:pt>
                <c:pt idx="174">
                  <c:v>-73.797022698923399</c:v>
                </c:pt>
                <c:pt idx="175">
                  <c:v>-60.592796628923452</c:v>
                </c:pt>
                <c:pt idx="176">
                  <c:v>-46.757648758923438</c:v>
                </c:pt>
                <c:pt idx="177">
                  <c:v>-32.443159888923446</c:v>
                </c:pt>
                <c:pt idx="178">
                  <c:v>-17.806162528923437</c:v>
                </c:pt>
                <c:pt idx="179">
                  <c:v>-3.0070226989234357</c:v>
                </c:pt>
                <c:pt idx="180">
                  <c:v>11.792117131076566</c:v>
                </c:pt>
                <c:pt idx="181">
                  <c:v>26.429114491076575</c:v>
                </c:pt>
                <c:pt idx="182">
                  <c:v>40.743603361076566</c:v>
                </c:pt>
                <c:pt idx="183">
                  <c:v>54.578751231076581</c:v>
                </c:pt>
                <c:pt idx="184">
                  <c:v>67.782977301076585</c:v>
                </c:pt>
                <c:pt idx="185">
                  <c:v>80.211613321076584</c:v>
                </c:pt>
                <c:pt idx="186">
                  <c:v>91.728488551076566</c:v>
                </c:pt>
                <c:pt idx="187">
                  <c:v>102.20742169107655</c:v>
                </c:pt>
                <c:pt idx="188">
                  <c:v>111.53360336107653</c:v>
                </c:pt>
                <c:pt idx="189">
                  <c:v>119.60485397107561</c:v>
                </c:pt>
                <c:pt idx="190">
                  <c:v>126.33274319107659</c:v>
                </c:pt>
                <c:pt idx="191">
                  <c:v>131.64355888107661</c:v>
                </c:pt>
                <c:pt idx="192">
                  <c:v>135.47911461107662</c:v>
                </c:pt>
                <c:pt idx="193">
                  <c:v>137.79738725107654</c:v>
                </c:pt>
                <c:pt idx="194">
                  <c:v>138.57297730107655</c:v>
                </c:pt>
                <c:pt idx="195">
                  <c:v>137.79738725107654</c:v>
                </c:pt>
                <c:pt idx="196">
                  <c:v>135.47911461107662</c:v>
                </c:pt>
                <c:pt idx="197">
                  <c:v>131.64355888107661</c:v>
                </c:pt>
                <c:pt idx="198">
                  <c:v>126.33274319107659</c:v>
                </c:pt>
                <c:pt idx="199">
                  <c:v>119.60485397107561</c:v>
                </c:pt>
                <c:pt idx="200">
                  <c:v>111.53360336107653</c:v>
                </c:pt>
                <c:pt idx="201">
                  <c:v>102.20742169107655</c:v>
                </c:pt>
                <c:pt idx="202">
                  <c:v>91.728488551076566</c:v>
                </c:pt>
                <c:pt idx="203">
                  <c:v>80.211613321076584</c:v>
                </c:pt>
                <c:pt idx="204">
                  <c:v>67.782977301076585</c:v>
                </c:pt>
                <c:pt idx="205">
                  <c:v>54.578751231076581</c:v>
                </c:pt>
                <c:pt idx="206">
                  <c:v>40.743603361076566</c:v>
                </c:pt>
                <c:pt idx="207">
                  <c:v>26.429114491076575</c:v>
                </c:pt>
                <c:pt idx="208">
                  <c:v>11.792117131076566</c:v>
                </c:pt>
                <c:pt idx="209">
                  <c:v>-3.0070226989234357</c:v>
                </c:pt>
                <c:pt idx="210">
                  <c:v>-17.806162528923437</c:v>
                </c:pt>
                <c:pt idx="211">
                  <c:v>-32.443159888923446</c:v>
                </c:pt>
                <c:pt idx="212">
                  <c:v>-46.757648758923438</c:v>
                </c:pt>
                <c:pt idx="213">
                  <c:v>-60.592796628923452</c:v>
                </c:pt>
                <c:pt idx="214">
                  <c:v>-73.797022698923399</c:v>
                </c:pt>
                <c:pt idx="215">
                  <c:v>-86.225658718923398</c:v>
                </c:pt>
                <c:pt idx="216">
                  <c:v>-97.742533948923437</c:v>
                </c:pt>
                <c:pt idx="217">
                  <c:v>-108.22146708892342</c:v>
                </c:pt>
                <c:pt idx="218">
                  <c:v>-117.5476487589234</c:v>
                </c:pt>
                <c:pt idx="219">
                  <c:v>-125.61889936892345</c:v>
                </c:pt>
                <c:pt idx="220">
                  <c:v>-132.3467885889234</c:v>
                </c:pt>
                <c:pt idx="221">
                  <c:v>-137.65760427892343</c:v>
                </c:pt>
                <c:pt idx="222">
                  <c:v>-141.49316000892344</c:v>
                </c:pt>
                <c:pt idx="223">
                  <c:v>-143.81143264892341</c:v>
                </c:pt>
                <c:pt idx="224">
                  <c:v>-144.58702269892342</c:v>
                </c:pt>
                <c:pt idx="225">
                  <c:v>-143.81143264892341</c:v>
                </c:pt>
                <c:pt idx="226">
                  <c:v>-141.49316000892344</c:v>
                </c:pt>
                <c:pt idx="227">
                  <c:v>-137.65760427892343</c:v>
                </c:pt>
                <c:pt idx="228">
                  <c:v>-132.3467885889234</c:v>
                </c:pt>
                <c:pt idx="229">
                  <c:v>-125.61889936892345</c:v>
                </c:pt>
                <c:pt idx="230">
                  <c:v>-117.5476487589234</c:v>
                </c:pt>
                <c:pt idx="231">
                  <c:v>-108.22146708892342</c:v>
                </c:pt>
                <c:pt idx="232">
                  <c:v>-97.742533948923437</c:v>
                </c:pt>
                <c:pt idx="233">
                  <c:v>-86.225658718923398</c:v>
                </c:pt>
                <c:pt idx="234">
                  <c:v>-73.797022698923399</c:v>
                </c:pt>
                <c:pt idx="235">
                  <c:v>-60.592796628923452</c:v>
                </c:pt>
                <c:pt idx="236">
                  <c:v>-46.757648758923438</c:v>
                </c:pt>
                <c:pt idx="237">
                  <c:v>-32.443159888923446</c:v>
                </c:pt>
                <c:pt idx="238">
                  <c:v>-17.806162528923437</c:v>
                </c:pt>
                <c:pt idx="239">
                  <c:v>-3.0070226989234357</c:v>
                </c:pt>
                <c:pt idx="240">
                  <c:v>11.792117131076566</c:v>
                </c:pt>
                <c:pt idx="241">
                  <c:v>26.429114491076575</c:v>
                </c:pt>
                <c:pt idx="242">
                  <c:v>40.743603361076566</c:v>
                </c:pt>
                <c:pt idx="243">
                  <c:v>54.578751231076581</c:v>
                </c:pt>
                <c:pt idx="244">
                  <c:v>67.782977301076585</c:v>
                </c:pt>
                <c:pt idx="245">
                  <c:v>80.211613321076584</c:v>
                </c:pt>
                <c:pt idx="246">
                  <c:v>91.728488551076566</c:v>
                </c:pt>
                <c:pt idx="247">
                  <c:v>102.20742169107655</c:v>
                </c:pt>
                <c:pt idx="248">
                  <c:v>111.53360336107653</c:v>
                </c:pt>
                <c:pt idx="249">
                  <c:v>119.60485397107561</c:v>
                </c:pt>
                <c:pt idx="250">
                  <c:v>126.33274319107659</c:v>
                </c:pt>
                <c:pt idx="251">
                  <c:v>131.64355888107661</c:v>
                </c:pt>
                <c:pt idx="252">
                  <c:v>135.47911461107662</c:v>
                </c:pt>
                <c:pt idx="253">
                  <c:v>137.79738725107654</c:v>
                </c:pt>
                <c:pt idx="254">
                  <c:v>138.57297730107655</c:v>
                </c:pt>
                <c:pt idx="255">
                  <c:v>137.79738725107654</c:v>
                </c:pt>
                <c:pt idx="256">
                  <c:v>135.47911461107662</c:v>
                </c:pt>
                <c:pt idx="257">
                  <c:v>131.64355888107661</c:v>
                </c:pt>
                <c:pt idx="258">
                  <c:v>126.33274319107659</c:v>
                </c:pt>
                <c:pt idx="259">
                  <c:v>119.60485397107561</c:v>
                </c:pt>
                <c:pt idx="260">
                  <c:v>111.53360336107653</c:v>
                </c:pt>
                <c:pt idx="261">
                  <c:v>102.20742169107655</c:v>
                </c:pt>
                <c:pt idx="262">
                  <c:v>91.728488551076566</c:v>
                </c:pt>
                <c:pt idx="263">
                  <c:v>80.211613321076584</c:v>
                </c:pt>
                <c:pt idx="264">
                  <c:v>67.782977301076585</c:v>
                </c:pt>
                <c:pt idx="265">
                  <c:v>54.578751231076581</c:v>
                </c:pt>
                <c:pt idx="266">
                  <c:v>40.743603361076566</c:v>
                </c:pt>
                <c:pt idx="267">
                  <c:v>26.429114491076575</c:v>
                </c:pt>
                <c:pt idx="268">
                  <c:v>11.792117131076566</c:v>
                </c:pt>
                <c:pt idx="269">
                  <c:v>-3.0070226989234357</c:v>
                </c:pt>
                <c:pt idx="270">
                  <c:v>-17.806162528923437</c:v>
                </c:pt>
                <c:pt idx="271">
                  <c:v>-32.443159888923446</c:v>
                </c:pt>
                <c:pt idx="272">
                  <c:v>-46.757648758923438</c:v>
                </c:pt>
                <c:pt idx="273">
                  <c:v>-60.592796628923452</c:v>
                </c:pt>
                <c:pt idx="274">
                  <c:v>-73.797022698923399</c:v>
                </c:pt>
                <c:pt idx="275">
                  <c:v>-86.225658718923398</c:v>
                </c:pt>
                <c:pt idx="276">
                  <c:v>-97.742533948923437</c:v>
                </c:pt>
                <c:pt idx="277">
                  <c:v>-108.22146708892342</c:v>
                </c:pt>
                <c:pt idx="278">
                  <c:v>-117.5476487589234</c:v>
                </c:pt>
                <c:pt idx="279">
                  <c:v>-125.61889936892345</c:v>
                </c:pt>
                <c:pt idx="280">
                  <c:v>-132.3467885889234</c:v>
                </c:pt>
                <c:pt idx="281">
                  <c:v>-137.65760427892343</c:v>
                </c:pt>
                <c:pt idx="282">
                  <c:v>-141.49316000892344</c:v>
                </c:pt>
                <c:pt idx="283">
                  <c:v>-143.81143264892341</c:v>
                </c:pt>
                <c:pt idx="284">
                  <c:v>-144.58702269892342</c:v>
                </c:pt>
                <c:pt idx="285">
                  <c:v>-143.81143264892341</c:v>
                </c:pt>
                <c:pt idx="286">
                  <c:v>-141.49316000892344</c:v>
                </c:pt>
                <c:pt idx="287">
                  <c:v>-137.65760427892343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511-4A1B-8AD1-6F81E89C9304}"/>
            </c:ext>
          </c:extLst>
        </c:ser>
        <c:ser>
          <c:idx val="0"/>
          <c:order val="2"/>
          <c:xVal>
            <c:numRef>
              <c:f>'12'!$BD$5:$BD$292</c:f>
              <c:numCache>
                <c:formatCode>0.0</c:formatCode>
                <c:ptCount val="288"/>
                <c:pt idx="0">
                  <c:v>8.3333333333333329E-2</c:v>
                </c:pt>
                <c:pt idx="1">
                  <c:v>0.16666666666666666</c:v>
                </c:pt>
                <c:pt idx="2">
                  <c:v>0.25</c:v>
                </c:pt>
                <c:pt idx="3">
                  <c:v>0.33333333333333331</c:v>
                </c:pt>
                <c:pt idx="4">
                  <c:v>0.41666666666666669</c:v>
                </c:pt>
                <c:pt idx="5">
                  <c:v>0.5</c:v>
                </c:pt>
                <c:pt idx="6">
                  <c:v>0.58333333333333337</c:v>
                </c:pt>
                <c:pt idx="7">
                  <c:v>0.66666666666666663</c:v>
                </c:pt>
                <c:pt idx="8">
                  <c:v>0.75</c:v>
                </c:pt>
                <c:pt idx="9">
                  <c:v>0.83333333333333337</c:v>
                </c:pt>
                <c:pt idx="10">
                  <c:v>0.91666666666666663</c:v>
                </c:pt>
                <c:pt idx="11">
                  <c:v>1</c:v>
                </c:pt>
                <c:pt idx="12">
                  <c:v>1.0833333333333333</c:v>
                </c:pt>
                <c:pt idx="13">
                  <c:v>1.1666666666666667</c:v>
                </c:pt>
                <c:pt idx="14">
                  <c:v>1.25</c:v>
                </c:pt>
                <c:pt idx="15">
                  <c:v>1.3333333333333333</c:v>
                </c:pt>
                <c:pt idx="16">
                  <c:v>1.4166666666666667</c:v>
                </c:pt>
                <c:pt idx="17">
                  <c:v>1.5</c:v>
                </c:pt>
                <c:pt idx="18">
                  <c:v>1.5833333333333333</c:v>
                </c:pt>
                <c:pt idx="19">
                  <c:v>1.6666666666666667</c:v>
                </c:pt>
                <c:pt idx="20">
                  <c:v>1.75</c:v>
                </c:pt>
                <c:pt idx="21">
                  <c:v>1.8333333333333333</c:v>
                </c:pt>
                <c:pt idx="22">
                  <c:v>1.9166666666666667</c:v>
                </c:pt>
                <c:pt idx="23">
                  <c:v>2</c:v>
                </c:pt>
                <c:pt idx="24">
                  <c:v>2.0833333333333335</c:v>
                </c:pt>
                <c:pt idx="25">
                  <c:v>2.1666666666666665</c:v>
                </c:pt>
                <c:pt idx="26">
                  <c:v>2.25</c:v>
                </c:pt>
                <c:pt idx="27">
                  <c:v>2.3333333333333335</c:v>
                </c:pt>
                <c:pt idx="28">
                  <c:v>2.4166666666666665</c:v>
                </c:pt>
                <c:pt idx="29">
                  <c:v>2.5</c:v>
                </c:pt>
                <c:pt idx="30">
                  <c:v>2.5833333333333335</c:v>
                </c:pt>
                <c:pt idx="31">
                  <c:v>2.6666666666666665</c:v>
                </c:pt>
                <c:pt idx="32">
                  <c:v>2.75</c:v>
                </c:pt>
                <c:pt idx="33">
                  <c:v>2.8333333333333335</c:v>
                </c:pt>
                <c:pt idx="34">
                  <c:v>2.9166666666666665</c:v>
                </c:pt>
                <c:pt idx="35">
                  <c:v>3</c:v>
                </c:pt>
                <c:pt idx="36">
                  <c:v>3.0833333333333335</c:v>
                </c:pt>
                <c:pt idx="37">
                  <c:v>3.1666666666666665</c:v>
                </c:pt>
                <c:pt idx="38">
                  <c:v>3.25</c:v>
                </c:pt>
                <c:pt idx="39">
                  <c:v>3.3333333333333335</c:v>
                </c:pt>
                <c:pt idx="40">
                  <c:v>3.4166666666666665</c:v>
                </c:pt>
                <c:pt idx="41">
                  <c:v>3.5</c:v>
                </c:pt>
                <c:pt idx="42">
                  <c:v>3.5833333333333335</c:v>
                </c:pt>
                <c:pt idx="43">
                  <c:v>3.6666666666666665</c:v>
                </c:pt>
                <c:pt idx="44">
                  <c:v>3.75</c:v>
                </c:pt>
                <c:pt idx="45">
                  <c:v>3.8333333333333335</c:v>
                </c:pt>
                <c:pt idx="46">
                  <c:v>3.9166666666666665</c:v>
                </c:pt>
                <c:pt idx="47">
                  <c:v>4</c:v>
                </c:pt>
                <c:pt idx="48">
                  <c:v>4.083333333333333</c:v>
                </c:pt>
                <c:pt idx="49">
                  <c:v>4.166666666666667</c:v>
                </c:pt>
                <c:pt idx="50">
                  <c:v>4.25</c:v>
                </c:pt>
                <c:pt idx="51">
                  <c:v>4.333333333333333</c:v>
                </c:pt>
                <c:pt idx="52">
                  <c:v>4.416666666666667</c:v>
                </c:pt>
                <c:pt idx="53">
                  <c:v>4.5</c:v>
                </c:pt>
                <c:pt idx="54">
                  <c:v>4.583333333333333</c:v>
                </c:pt>
                <c:pt idx="55">
                  <c:v>4.666666666666667</c:v>
                </c:pt>
                <c:pt idx="56">
                  <c:v>4.75</c:v>
                </c:pt>
                <c:pt idx="57">
                  <c:v>4.833333333333333</c:v>
                </c:pt>
                <c:pt idx="58">
                  <c:v>4.916666666666667</c:v>
                </c:pt>
                <c:pt idx="59">
                  <c:v>5</c:v>
                </c:pt>
                <c:pt idx="60">
                  <c:v>5.083333333333333</c:v>
                </c:pt>
                <c:pt idx="61">
                  <c:v>5.166666666666667</c:v>
                </c:pt>
                <c:pt idx="62">
                  <c:v>5.25</c:v>
                </c:pt>
                <c:pt idx="63">
                  <c:v>5.333333333333333</c:v>
                </c:pt>
                <c:pt idx="64">
                  <c:v>5.416666666666667</c:v>
                </c:pt>
                <c:pt idx="65">
                  <c:v>5.5</c:v>
                </c:pt>
                <c:pt idx="66">
                  <c:v>5.583333333333333</c:v>
                </c:pt>
                <c:pt idx="67">
                  <c:v>5.666666666666667</c:v>
                </c:pt>
                <c:pt idx="68">
                  <c:v>5.75</c:v>
                </c:pt>
                <c:pt idx="69">
                  <c:v>5.833333333333333</c:v>
                </c:pt>
                <c:pt idx="70">
                  <c:v>5.916666666666667</c:v>
                </c:pt>
                <c:pt idx="71">
                  <c:v>6</c:v>
                </c:pt>
                <c:pt idx="72">
                  <c:v>6.083333333333333</c:v>
                </c:pt>
                <c:pt idx="73">
                  <c:v>6.166666666666667</c:v>
                </c:pt>
                <c:pt idx="74">
                  <c:v>6.25</c:v>
                </c:pt>
                <c:pt idx="75">
                  <c:v>6.333333333333333</c:v>
                </c:pt>
                <c:pt idx="76">
                  <c:v>6.416666666666667</c:v>
                </c:pt>
                <c:pt idx="77">
                  <c:v>6.5</c:v>
                </c:pt>
                <c:pt idx="78">
                  <c:v>6.583333333333333</c:v>
                </c:pt>
                <c:pt idx="79">
                  <c:v>6.666666666666667</c:v>
                </c:pt>
                <c:pt idx="80">
                  <c:v>6.75</c:v>
                </c:pt>
                <c:pt idx="81">
                  <c:v>6.833333333333333</c:v>
                </c:pt>
                <c:pt idx="82">
                  <c:v>6.916666666666667</c:v>
                </c:pt>
                <c:pt idx="83">
                  <c:v>7</c:v>
                </c:pt>
                <c:pt idx="84">
                  <c:v>7.083333333333333</c:v>
                </c:pt>
                <c:pt idx="85">
                  <c:v>7.166666666666667</c:v>
                </c:pt>
                <c:pt idx="86">
                  <c:v>7.25</c:v>
                </c:pt>
                <c:pt idx="87">
                  <c:v>7.333333333333333</c:v>
                </c:pt>
                <c:pt idx="88">
                  <c:v>7.416666666666667</c:v>
                </c:pt>
                <c:pt idx="89">
                  <c:v>7.5</c:v>
                </c:pt>
                <c:pt idx="90">
                  <c:v>7.583333333333333</c:v>
                </c:pt>
                <c:pt idx="91">
                  <c:v>7.666666666666667</c:v>
                </c:pt>
                <c:pt idx="92">
                  <c:v>7.75</c:v>
                </c:pt>
                <c:pt idx="93">
                  <c:v>7.833333333333333</c:v>
                </c:pt>
                <c:pt idx="94">
                  <c:v>7.916666666666667</c:v>
                </c:pt>
                <c:pt idx="95">
                  <c:v>8</c:v>
                </c:pt>
                <c:pt idx="96">
                  <c:v>8.0833333333333339</c:v>
                </c:pt>
                <c:pt idx="97">
                  <c:v>8.1666666666666661</c:v>
                </c:pt>
                <c:pt idx="98">
                  <c:v>8.25</c:v>
                </c:pt>
                <c:pt idx="99">
                  <c:v>8.3333333333333339</c:v>
                </c:pt>
                <c:pt idx="100">
                  <c:v>8.4166666666666661</c:v>
                </c:pt>
                <c:pt idx="101">
                  <c:v>8.5</c:v>
                </c:pt>
                <c:pt idx="102">
                  <c:v>8.5833333333333339</c:v>
                </c:pt>
                <c:pt idx="103">
                  <c:v>8.6666666666666661</c:v>
                </c:pt>
                <c:pt idx="104">
                  <c:v>8.75</c:v>
                </c:pt>
                <c:pt idx="105">
                  <c:v>8.8333333333333339</c:v>
                </c:pt>
                <c:pt idx="106">
                  <c:v>8.9166666666666661</c:v>
                </c:pt>
                <c:pt idx="107">
                  <c:v>9</c:v>
                </c:pt>
                <c:pt idx="108">
                  <c:v>9.0833333333333339</c:v>
                </c:pt>
                <c:pt idx="109">
                  <c:v>9.1666666666666661</c:v>
                </c:pt>
                <c:pt idx="110">
                  <c:v>9.25</c:v>
                </c:pt>
                <c:pt idx="111">
                  <c:v>9.3333333333333339</c:v>
                </c:pt>
                <c:pt idx="112">
                  <c:v>9.4166666666666661</c:v>
                </c:pt>
                <c:pt idx="113">
                  <c:v>9.5</c:v>
                </c:pt>
                <c:pt idx="114">
                  <c:v>9.5833333333333339</c:v>
                </c:pt>
                <c:pt idx="115">
                  <c:v>9.6666666666666661</c:v>
                </c:pt>
                <c:pt idx="116">
                  <c:v>9.75</c:v>
                </c:pt>
                <c:pt idx="117">
                  <c:v>9.8333333333333339</c:v>
                </c:pt>
                <c:pt idx="118">
                  <c:v>9.9166666666666661</c:v>
                </c:pt>
                <c:pt idx="119">
                  <c:v>10</c:v>
                </c:pt>
                <c:pt idx="120">
                  <c:v>10.083333333333334</c:v>
                </c:pt>
                <c:pt idx="121">
                  <c:v>10.166666666666666</c:v>
                </c:pt>
                <c:pt idx="122">
                  <c:v>10.25</c:v>
                </c:pt>
                <c:pt idx="123">
                  <c:v>10.333333333333334</c:v>
                </c:pt>
                <c:pt idx="124">
                  <c:v>10.416666666666666</c:v>
                </c:pt>
                <c:pt idx="125">
                  <c:v>10.5</c:v>
                </c:pt>
                <c:pt idx="126">
                  <c:v>10.583333333333334</c:v>
                </c:pt>
                <c:pt idx="127">
                  <c:v>10.666666666666666</c:v>
                </c:pt>
                <c:pt idx="128">
                  <c:v>10.75</c:v>
                </c:pt>
                <c:pt idx="129">
                  <c:v>10.833333333333334</c:v>
                </c:pt>
                <c:pt idx="130">
                  <c:v>10.916666666666666</c:v>
                </c:pt>
                <c:pt idx="131">
                  <c:v>11</c:v>
                </c:pt>
                <c:pt idx="132">
                  <c:v>11.083333333333334</c:v>
                </c:pt>
                <c:pt idx="133">
                  <c:v>11.166666666666666</c:v>
                </c:pt>
                <c:pt idx="134">
                  <c:v>11.25</c:v>
                </c:pt>
                <c:pt idx="135">
                  <c:v>11.333333333333334</c:v>
                </c:pt>
                <c:pt idx="136">
                  <c:v>11.416666666666666</c:v>
                </c:pt>
                <c:pt idx="137">
                  <c:v>11.5</c:v>
                </c:pt>
                <c:pt idx="138">
                  <c:v>11.583333333333334</c:v>
                </c:pt>
                <c:pt idx="139">
                  <c:v>11.666666666666666</c:v>
                </c:pt>
                <c:pt idx="140">
                  <c:v>11.75</c:v>
                </c:pt>
                <c:pt idx="141">
                  <c:v>11.833333333333334</c:v>
                </c:pt>
                <c:pt idx="142">
                  <c:v>11.916666666666666</c:v>
                </c:pt>
                <c:pt idx="143">
                  <c:v>12</c:v>
                </c:pt>
                <c:pt idx="144">
                  <c:v>12.083333333333334</c:v>
                </c:pt>
                <c:pt idx="145">
                  <c:v>12.166666666666666</c:v>
                </c:pt>
                <c:pt idx="146">
                  <c:v>12.25</c:v>
                </c:pt>
                <c:pt idx="147">
                  <c:v>12.333333333333334</c:v>
                </c:pt>
                <c:pt idx="148">
                  <c:v>12.416666666666666</c:v>
                </c:pt>
                <c:pt idx="149">
                  <c:v>12.5</c:v>
                </c:pt>
                <c:pt idx="150">
                  <c:v>12.583333333333334</c:v>
                </c:pt>
                <c:pt idx="151">
                  <c:v>12.666666666666666</c:v>
                </c:pt>
                <c:pt idx="152">
                  <c:v>12.75</c:v>
                </c:pt>
                <c:pt idx="153">
                  <c:v>12.833333333333334</c:v>
                </c:pt>
                <c:pt idx="154">
                  <c:v>12.916666666666666</c:v>
                </c:pt>
                <c:pt idx="155">
                  <c:v>13</c:v>
                </c:pt>
                <c:pt idx="156">
                  <c:v>13.083333333333334</c:v>
                </c:pt>
                <c:pt idx="157">
                  <c:v>13.166666666666666</c:v>
                </c:pt>
                <c:pt idx="158">
                  <c:v>13.25</c:v>
                </c:pt>
                <c:pt idx="159">
                  <c:v>13.333333333333334</c:v>
                </c:pt>
                <c:pt idx="160">
                  <c:v>13.416666666666666</c:v>
                </c:pt>
                <c:pt idx="161">
                  <c:v>13.5</c:v>
                </c:pt>
                <c:pt idx="162">
                  <c:v>13.583333333333334</c:v>
                </c:pt>
                <c:pt idx="163">
                  <c:v>13.666666666666666</c:v>
                </c:pt>
                <c:pt idx="164">
                  <c:v>13.75</c:v>
                </c:pt>
                <c:pt idx="165">
                  <c:v>13.833333333333334</c:v>
                </c:pt>
                <c:pt idx="166">
                  <c:v>13.916666666666666</c:v>
                </c:pt>
                <c:pt idx="167">
                  <c:v>14</c:v>
                </c:pt>
                <c:pt idx="168">
                  <c:v>14.083333333333334</c:v>
                </c:pt>
                <c:pt idx="169">
                  <c:v>14.166666666666666</c:v>
                </c:pt>
                <c:pt idx="170">
                  <c:v>14.25</c:v>
                </c:pt>
                <c:pt idx="171">
                  <c:v>14.333333333333334</c:v>
                </c:pt>
                <c:pt idx="172">
                  <c:v>14.416666666666666</c:v>
                </c:pt>
                <c:pt idx="173">
                  <c:v>14.5</c:v>
                </c:pt>
                <c:pt idx="174">
                  <c:v>14.583333333333334</c:v>
                </c:pt>
                <c:pt idx="175">
                  <c:v>14.666666666666666</c:v>
                </c:pt>
                <c:pt idx="176">
                  <c:v>14.75</c:v>
                </c:pt>
                <c:pt idx="177">
                  <c:v>14.833333333333334</c:v>
                </c:pt>
                <c:pt idx="178">
                  <c:v>14.916666666666666</c:v>
                </c:pt>
                <c:pt idx="179">
                  <c:v>15</c:v>
                </c:pt>
                <c:pt idx="180">
                  <c:v>15.083333333333334</c:v>
                </c:pt>
                <c:pt idx="181">
                  <c:v>15.166666666666666</c:v>
                </c:pt>
                <c:pt idx="182">
                  <c:v>15.25</c:v>
                </c:pt>
                <c:pt idx="183">
                  <c:v>15.333333333333334</c:v>
                </c:pt>
                <c:pt idx="184">
                  <c:v>15.416666666666666</c:v>
                </c:pt>
                <c:pt idx="185">
                  <c:v>15.5</c:v>
                </c:pt>
                <c:pt idx="186">
                  <c:v>15.583333333333334</c:v>
                </c:pt>
                <c:pt idx="187">
                  <c:v>15.666666666666666</c:v>
                </c:pt>
                <c:pt idx="188">
                  <c:v>15.75</c:v>
                </c:pt>
                <c:pt idx="189">
                  <c:v>15.833333333333334</c:v>
                </c:pt>
                <c:pt idx="190">
                  <c:v>15.916666666666666</c:v>
                </c:pt>
                <c:pt idx="191">
                  <c:v>16</c:v>
                </c:pt>
                <c:pt idx="192">
                  <c:v>16.083333333333332</c:v>
                </c:pt>
                <c:pt idx="193">
                  <c:v>16.166666666666668</c:v>
                </c:pt>
                <c:pt idx="194">
                  <c:v>16.25</c:v>
                </c:pt>
                <c:pt idx="195">
                  <c:v>16.333333333333332</c:v>
                </c:pt>
                <c:pt idx="196">
                  <c:v>16.416666666666668</c:v>
                </c:pt>
                <c:pt idx="197">
                  <c:v>16.5</c:v>
                </c:pt>
                <c:pt idx="198">
                  <c:v>16.583333333333332</c:v>
                </c:pt>
                <c:pt idx="199">
                  <c:v>16.666666666666668</c:v>
                </c:pt>
                <c:pt idx="200">
                  <c:v>16.75</c:v>
                </c:pt>
                <c:pt idx="201">
                  <c:v>16.833333333333332</c:v>
                </c:pt>
                <c:pt idx="202">
                  <c:v>16.916666666666668</c:v>
                </c:pt>
                <c:pt idx="203">
                  <c:v>17</c:v>
                </c:pt>
                <c:pt idx="204">
                  <c:v>17.083333333333332</c:v>
                </c:pt>
                <c:pt idx="205">
                  <c:v>17.166666666666668</c:v>
                </c:pt>
                <c:pt idx="206">
                  <c:v>17.25</c:v>
                </c:pt>
                <c:pt idx="207">
                  <c:v>17.333333333333332</c:v>
                </c:pt>
                <c:pt idx="208">
                  <c:v>17.416666666666668</c:v>
                </c:pt>
                <c:pt idx="209">
                  <c:v>17.5</c:v>
                </c:pt>
                <c:pt idx="210">
                  <c:v>17.583333333333332</c:v>
                </c:pt>
                <c:pt idx="211">
                  <c:v>17.666666666666668</c:v>
                </c:pt>
                <c:pt idx="212">
                  <c:v>17.75</c:v>
                </c:pt>
                <c:pt idx="213">
                  <c:v>17.833333333333332</c:v>
                </c:pt>
                <c:pt idx="214">
                  <c:v>17.916666666666668</c:v>
                </c:pt>
                <c:pt idx="215">
                  <c:v>18</c:v>
                </c:pt>
                <c:pt idx="216">
                  <c:v>18.083333333333332</c:v>
                </c:pt>
                <c:pt idx="217">
                  <c:v>18.166666666666668</c:v>
                </c:pt>
                <c:pt idx="218">
                  <c:v>18.25</c:v>
                </c:pt>
                <c:pt idx="219">
                  <c:v>18.333333333333332</c:v>
                </c:pt>
                <c:pt idx="220">
                  <c:v>18.416666666666668</c:v>
                </c:pt>
                <c:pt idx="221">
                  <c:v>18.5</c:v>
                </c:pt>
                <c:pt idx="222">
                  <c:v>18.583333333333332</c:v>
                </c:pt>
                <c:pt idx="223">
                  <c:v>18.666666666666668</c:v>
                </c:pt>
                <c:pt idx="224">
                  <c:v>18.75</c:v>
                </c:pt>
                <c:pt idx="225">
                  <c:v>18.833333333333332</c:v>
                </c:pt>
                <c:pt idx="226">
                  <c:v>18.916666666666668</c:v>
                </c:pt>
                <c:pt idx="227">
                  <c:v>19</c:v>
                </c:pt>
                <c:pt idx="228">
                  <c:v>19.083333333333332</c:v>
                </c:pt>
                <c:pt idx="229">
                  <c:v>19.166666666666668</c:v>
                </c:pt>
                <c:pt idx="230">
                  <c:v>19.25</c:v>
                </c:pt>
                <c:pt idx="231">
                  <c:v>19.333333333333332</c:v>
                </c:pt>
                <c:pt idx="232">
                  <c:v>19.416666666666668</c:v>
                </c:pt>
                <c:pt idx="233">
                  <c:v>19.5</c:v>
                </c:pt>
                <c:pt idx="234">
                  <c:v>19.583333333333332</c:v>
                </c:pt>
                <c:pt idx="235">
                  <c:v>19.666666666666668</c:v>
                </c:pt>
                <c:pt idx="236">
                  <c:v>19.75</c:v>
                </c:pt>
                <c:pt idx="237">
                  <c:v>19.833333333333332</c:v>
                </c:pt>
                <c:pt idx="238">
                  <c:v>19.916666666666668</c:v>
                </c:pt>
                <c:pt idx="239">
                  <c:v>20</c:v>
                </c:pt>
                <c:pt idx="240">
                  <c:v>20.083333333333332</c:v>
                </c:pt>
                <c:pt idx="241">
                  <c:v>20.166666666666668</c:v>
                </c:pt>
                <c:pt idx="242">
                  <c:v>20.25</c:v>
                </c:pt>
                <c:pt idx="243">
                  <c:v>20.333333333333332</c:v>
                </c:pt>
                <c:pt idx="244">
                  <c:v>20.416666666666668</c:v>
                </c:pt>
                <c:pt idx="245">
                  <c:v>20.5</c:v>
                </c:pt>
                <c:pt idx="246">
                  <c:v>20.583333333333332</c:v>
                </c:pt>
                <c:pt idx="247">
                  <c:v>20.666666666666668</c:v>
                </c:pt>
                <c:pt idx="248">
                  <c:v>20.75</c:v>
                </c:pt>
                <c:pt idx="249">
                  <c:v>20.833333333333332</c:v>
                </c:pt>
                <c:pt idx="250">
                  <c:v>20.916666666666668</c:v>
                </c:pt>
                <c:pt idx="251">
                  <c:v>21</c:v>
                </c:pt>
                <c:pt idx="252">
                  <c:v>21.083333333333332</c:v>
                </c:pt>
                <c:pt idx="253">
                  <c:v>21.166666666666668</c:v>
                </c:pt>
                <c:pt idx="254">
                  <c:v>21.25</c:v>
                </c:pt>
                <c:pt idx="255">
                  <c:v>21.333333333333332</c:v>
                </c:pt>
                <c:pt idx="256">
                  <c:v>21.416666666666668</c:v>
                </c:pt>
                <c:pt idx="257">
                  <c:v>21.5</c:v>
                </c:pt>
                <c:pt idx="258">
                  <c:v>21.583333333333332</c:v>
                </c:pt>
                <c:pt idx="259">
                  <c:v>21.666666666666668</c:v>
                </c:pt>
                <c:pt idx="260">
                  <c:v>21.75</c:v>
                </c:pt>
                <c:pt idx="261">
                  <c:v>21.833333333333332</c:v>
                </c:pt>
                <c:pt idx="262">
                  <c:v>21.916666666666668</c:v>
                </c:pt>
                <c:pt idx="263">
                  <c:v>22</c:v>
                </c:pt>
                <c:pt idx="264">
                  <c:v>22.083333333333332</c:v>
                </c:pt>
                <c:pt idx="265">
                  <c:v>22.166666666666668</c:v>
                </c:pt>
                <c:pt idx="266">
                  <c:v>22.25</c:v>
                </c:pt>
                <c:pt idx="267">
                  <c:v>22.333333333333332</c:v>
                </c:pt>
                <c:pt idx="268">
                  <c:v>22.416666666666668</c:v>
                </c:pt>
                <c:pt idx="269">
                  <c:v>22.5</c:v>
                </c:pt>
                <c:pt idx="270">
                  <c:v>22.583333333333332</c:v>
                </c:pt>
                <c:pt idx="271">
                  <c:v>22.666666666666668</c:v>
                </c:pt>
                <c:pt idx="272">
                  <c:v>22.75</c:v>
                </c:pt>
                <c:pt idx="273">
                  <c:v>22.833333333333332</c:v>
                </c:pt>
                <c:pt idx="274">
                  <c:v>22.916666666666668</c:v>
                </c:pt>
                <c:pt idx="275">
                  <c:v>23</c:v>
                </c:pt>
                <c:pt idx="276">
                  <c:v>23.083333333333332</c:v>
                </c:pt>
                <c:pt idx="277">
                  <c:v>23.166666666666668</c:v>
                </c:pt>
                <c:pt idx="278">
                  <c:v>23.25</c:v>
                </c:pt>
                <c:pt idx="279">
                  <c:v>23.333333333333332</c:v>
                </c:pt>
                <c:pt idx="280">
                  <c:v>23.416666666666668</c:v>
                </c:pt>
                <c:pt idx="281">
                  <c:v>23.5</c:v>
                </c:pt>
                <c:pt idx="282">
                  <c:v>23.583333333333332</c:v>
                </c:pt>
                <c:pt idx="283">
                  <c:v>23.666666666666668</c:v>
                </c:pt>
                <c:pt idx="284">
                  <c:v>23.75</c:v>
                </c:pt>
                <c:pt idx="285">
                  <c:v>23.833333333333332</c:v>
                </c:pt>
                <c:pt idx="286">
                  <c:v>23.916666666666668</c:v>
                </c:pt>
                <c:pt idx="287">
                  <c:v>24</c:v>
                </c:pt>
              </c:numCache>
            </c:numRef>
          </c:xVal>
          <c:yVal>
            <c:numRef>
              <c:f>'12'!$BY$15:$BY$302</c:f>
              <c:numCache>
                <c:formatCode>0.0</c:formatCode>
                <c:ptCount val="288"/>
                <c:pt idx="0">
                  <c:v>-0.90347497486122741</c:v>
                </c:pt>
                <c:pt idx="1">
                  <c:v>7.7584001993337033</c:v>
                </c:pt>
                <c:pt idx="2">
                  <c:v>16.300004075272405</c:v>
                </c:pt>
                <c:pt idx="3">
                  <c:v>24.627788326480001</c:v>
                </c:pt>
                <c:pt idx="4">
                  <c:v>32.650546396054807</c:v>
                </c:pt>
                <c:pt idx="5">
                  <c:v>40.280412398149004</c:v>
                </c:pt>
                <c:pt idx="6">
                  <c:v>47.433823432154007</c:v>
                </c:pt>
                <c:pt idx="7">
                  <c:v>54.032434770248607</c:v>
                </c:pt>
                <c:pt idx="8">
                  <c:v>60.003977895102608</c:v>
                </c:pt>
                <c:pt idx="9">
                  <c:v>65.283051990439091</c:v>
                </c:pt>
                <c:pt idx="10">
                  <c:v>69.811840215986692</c:v>
                </c:pt>
                <c:pt idx="11">
                  <c:v>73.540742922123101</c:v>
                </c:pt>
                <c:pt idx="12">
                  <c:v>76.428920869191302</c:v>
                </c:pt>
                <c:pt idx="13">
                  <c:v>78.444742502107204</c:v>
                </c:pt>
                <c:pt idx="14">
                  <c:v>79.566130381671698</c:v>
                </c:pt>
                <c:pt idx="15">
                  <c:v>79.780802978445394</c:v>
                </c:pt>
                <c:pt idx="16">
                  <c:v>79.086409181037894</c:v>
                </c:pt>
                <c:pt idx="17">
                  <c:v>77.490554045666102</c:v>
                </c:pt>
                <c:pt idx="18">
                  <c:v>75.01071550497339</c:v>
                </c:pt>
                <c:pt idx="19">
                  <c:v>71.674052948318192</c:v>
                </c:pt>
                <c:pt idx="20">
                  <c:v>67.517109769975903</c:v>
                </c:pt>
                <c:pt idx="21">
                  <c:v>62.585413142973302</c:v>
                </c:pt>
                <c:pt idx="22">
                  <c:v>56.932975401860006</c:v>
                </c:pt>
                <c:pt idx="23">
                  <c:v>50.621702495315404</c:v>
                </c:pt>
                <c:pt idx="24">
                  <c:v>43.720715987264406</c:v>
                </c:pt>
                <c:pt idx="25">
                  <c:v>36.305596032000103</c:v>
                </c:pt>
                <c:pt idx="26">
                  <c:v>28.457553614309305</c:v>
                </c:pt>
                <c:pt idx="27">
                  <c:v>20.262541120294301</c:v>
                </c:pt>
                <c:pt idx="28">
                  <c:v>11.810310979989403</c:v>
                </c:pt>
                <c:pt idx="29">
                  <c:v>3.1934326915927223</c:v>
                </c:pt>
                <c:pt idx="30">
                  <c:v>-5.4937210070555977</c:v>
                </c:pt>
                <c:pt idx="31">
                  <c:v>-14.156007716221298</c:v>
                </c:pt>
                <c:pt idx="32">
                  <c:v>-22.698557381420898</c:v>
                </c:pt>
                <c:pt idx="33">
                  <c:v>-31.027811317820294</c:v>
                </c:pt>
                <c:pt idx="34">
                  <c:v>-39.052546872408193</c:v>
                </c:pt>
                <c:pt idx="35">
                  <c:v>-46.684876501763497</c:v>
                </c:pt>
                <c:pt idx="36">
                  <c:v>-53.841210323435597</c:v>
                </c:pt>
                <c:pt idx="37">
                  <c:v>-60.443171598999498</c:v>
                </c:pt>
                <c:pt idx="38">
                  <c:v>-66.418455122343104</c:v>
                </c:pt>
                <c:pt idx="39">
                  <c:v>-71.7016191120467</c:v>
                </c:pt>
                <c:pt idx="40">
                  <c:v>-76.234801934990202</c:v>
                </c:pt>
                <c:pt idx="41">
                  <c:v>-79.968355811570305</c:v>
                </c:pt>
                <c:pt idx="42">
                  <c:v>-82.8613905621405</c:v>
                </c:pt>
                <c:pt idx="43">
                  <c:v>-84.882221439517309</c:v>
                </c:pt>
                <c:pt idx="44">
                  <c:v>-86.008716142857509</c:v>
                </c:pt>
                <c:pt idx="45">
                  <c:v>-86.228537212380601</c:v>
                </c:pt>
                <c:pt idx="46">
                  <c:v>-85.539277150211902</c:v>
                </c:pt>
                <c:pt idx="47">
                  <c:v>-83.948484787490997</c:v>
                </c:pt>
                <c:pt idx="48">
                  <c:v>-81.47358260897191</c:v>
                </c:pt>
                <c:pt idx="49">
                  <c:v>-78.141675940580498</c:v>
                </c:pt>
                <c:pt idx="50">
                  <c:v>-73.989256089725302</c:v>
                </c:pt>
                <c:pt idx="51">
                  <c:v>-69.061800689589901</c:v>
                </c:pt>
                <c:pt idx="52">
                  <c:v>-63.413275624468994</c:v>
                </c:pt>
                <c:pt idx="53">
                  <c:v>-57.105543991102593</c:v>
                </c:pt>
                <c:pt idx="54">
                  <c:v>-50.207688569109798</c:v>
                </c:pt>
                <c:pt idx="55">
                  <c:v>-42.795255220879397</c:v>
                </c:pt>
                <c:pt idx="56">
                  <c:v>-34.949425507263797</c:v>
                </c:pt>
                <c:pt idx="57">
                  <c:v>-26.756127580654095</c:v>
                </c:pt>
                <c:pt idx="58">
                  <c:v>-18.305095093005498</c:v>
                </c:pt>
                <c:pt idx="59">
                  <c:v>-9.688884425728908</c:v>
                </c:pt>
                <c:pt idx="60">
                  <c:v>-1.0018610048246472</c:v>
                </c:pt>
                <c:pt idx="61">
                  <c:v>7.6608341967853022</c:v>
                </c:pt>
                <c:pt idx="62">
                  <c:v>16.204326650775499</c:v>
                </c:pt>
                <c:pt idx="63">
                  <c:v>24.535047346813705</c:v>
                </c:pt>
                <c:pt idx="64">
                  <c:v>32.561757567820806</c:v>
                </c:pt>
                <c:pt idx="65">
                  <c:v>40.196548143671002</c:v>
                </c:pt>
                <c:pt idx="66">
                  <c:v>47.355802239431604</c:v>
                </c:pt>
                <c:pt idx="67">
                  <c:v>53.961111133603502</c:v>
                </c:pt>
                <c:pt idx="68">
                  <c:v>59.940132956688402</c:v>
                </c:pt>
                <c:pt idx="69">
                  <c:v>65.227384985109794</c:v>
                </c:pt>
                <c:pt idx="70">
                  <c:v>69.764960813222103</c:v>
                </c:pt>
                <c:pt idx="71">
                  <c:v>73.5031645488788</c:v>
                </c:pt>
                <c:pt idx="72">
                  <c:v>76.401055086806196</c:v>
                </c:pt>
                <c:pt idx="73">
                  <c:v>78.426894498851098</c:v>
                </c:pt>
                <c:pt idx="74">
                  <c:v>79.558495630298893</c:v>
                </c:pt>
                <c:pt idx="75">
                  <c:v>79.783465095361692</c:v>
                </c:pt>
                <c:pt idx="76">
                  <c:v>79.099339010526393</c:v>
                </c:pt>
                <c:pt idx="77">
                  <c:v>77.513609979203594</c:v>
                </c:pt>
                <c:pt idx="78">
                  <c:v>75.043645032138201</c:v>
                </c:pt>
                <c:pt idx="79">
                  <c:v>71.716495422303993</c:v>
                </c:pt>
                <c:pt idx="80">
                  <c:v>67.568600357424799</c:v>
                </c:pt>
                <c:pt idx="81">
                  <c:v>62.645387914867307</c:v>
                </c:pt>
                <c:pt idx="82">
                  <c:v>57.000777509717004</c:v>
                </c:pt>
                <c:pt idx="83">
                  <c:v>50.696589365045703</c:v>
                </c:pt>
                <c:pt idx="84">
                  <c:v>43.801867451901707</c:v>
                </c:pt>
                <c:pt idx="85">
                  <c:v>36.392123314235405</c:v>
                </c:pt>
                <c:pt idx="86">
                  <c:v>28.548509060450705</c:v>
                </c:pt>
                <c:pt idx="87">
                  <c:v>20.356928579046006</c:v>
                </c:pt>
                <c:pt idx="88">
                  <c:v>11.907096712379703</c:v>
                </c:pt>
                <c:pt idx="89">
                  <c:v>3.2915566925660924</c:v>
                </c:pt>
                <c:pt idx="90">
                  <c:v>-5.3953333993790471</c:v>
                </c:pt>
                <c:pt idx="91">
                  <c:v>-14.058434050762997</c:v>
                </c:pt>
                <c:pt idx="92">
                  <c:v>-22.602866292742398</c:v>
                </c:pt>
                <c:pt idx="93">
                  <c:v>-30.935050822351798</c:v>
                </c:pt>
                <c:pt idx="94">
                  <c:v>-38.963732890490093</c:v>
                </c:pt>
                <c:pt idx="95">
                  <c:v>-46.600981731204499</c:v>
                </c:pt>
                <c:pt idx="96">
                  <c:v>-53.763153586449796</c:v>
                </c:pt>
                <c:pt idx="97">
                  <c:v>-60.371807779192395</c:v>
                </c:pt>
                <c:pt idx="98">
                  <c:v>-66.354565801957193</c:v>
                </c:pt>
                <c:pt idx="99">
                  <c:v>-71.6459040120113</c:v>
                </c:pt>
                <c:pt idx="100">
                  <c:v>-76.187871251521898</c:v>
                </c:pt>
                <c:pt idx="101">
                  <c:v>-79.930723533255005</c:v>
                </c:pt>
                <c:pt idx="102">
                  <c:v>-82.833468840689903</c:v>
                </c:pt>
                <c:pt idx="103">
                  <c:v>-84.864316075850397</c:v>
                </c:pt>
                <c:pt idx="104">
                  <c:v>-86.001023237944196</c:v>
                </c:pt>
                <c:pt idx="105">
                  <c:v>-86.231141019528806</c:v>
                </c:pt>
                <c:pt idx="106">
                  <c:v>-85.552149152318108</c:v>
                </c:pt>
                <c:pt idx="107">
                  <c:v>-83.9714840093622</c:v>
                </c:pt>
                <c:pt idx="108">
                  <c:v>-81.506457161296908</c:v>
                </c:pt>
                <c:pt idx="109">
                  <c:v>-78.184065778642008</c:v>
                </c:pt>
                <c:pt idx="110">
                  <c:v>-74.040696956638001</c:v>
                </c:pt>
                <c:pt idx="111">
                  <c:v>-69.121729200879201</c:v>
                </c:pt>
                <c:pt idx="112">
                  <c:v>-63.481035438302598</c:v>
                </c:pt>
                <c:pt idx="113">
                  <c:v>-57.180392996598393</c:v>
                </c:pt>
                <c:pt idx="114">
                  <c:v>-50.288807013993598</c:v>
                </c:pt>
                <c:pt idx="115">
                  <c:v>-42.881754689477198</c:v>
                </c:pt>
                <c:pt idx="116">
                  <c:v>-35.040358650500799</c:v>
                </c:pt>
                <c:pt idx="117">
                  <c:v>-26.850498491497696</c:v>
                </c:pt>
                <c:pt idx="118">
                  <c:v>-18.401870213717999</c:v>
                </c:pt>
                <c:pt idx="119">
                  <c:v>-9.7870038674746276</c:v>
                </c:pt>
                <c:pt idx="120">
                  <c:v>-1.1002501556568371</c:v>
                </c:pt>
                <c:pt idx="121">
                  <c:v>7.5632529026889035</c:v>
                </c:pt>
                <c:pt idx="122">
                  <c:v>16.108621931525605</c:v>
                </c:pt>
                <c:pt idx="123">
                  <c:v>24.442267368124206</c:v>
                </c:pt>
                <c:pt idx="124">
                  <c:v>32.472918463413201</c:v>
                </c:pt>
                <c:pt idx="125">
                  <c:v>40.112622886497903</c:v>
                </c:pt>
                <c:pt idx="126">
                  <c:v>47.277709985599202</c:v>
                </c:pt>
                <c:pt idx="127">
                  <c:v>53.889707155700101</c:v>
                </c:pt>
                <c:pt idx="128">
                  <c:v>59.876199276771203</c:v>
                </c:pt>
                <c:pt idx="129">
                  <c:v>65.171621809937804</c:v>
                </c:pt>
                <c:pt idx="130">
                  <c:v>69.717978865533894</c:v>
                </c:pt>
                <c:pt idx="131">
                  <c:v>73.4654783787105</c:v>
                </c:pt>
                <c:pt idx="132">
                  <c:v>76.373077436097503</c:v>
                </c:pt>
                <c:pt idx="133">
                  <c:v>78.408931781062293</c:v>
                </c:pt>
                <c:pt idx="134">
                  <c:v>79.550744574547195</c:v>
                </c:pt>
                <c:pt idx="135">
                  <c:v>79.786010591827193</c:v>
                </c:pt>
                <c:pt idx="136">
                  <c:v>79.112153180729194</c:v>
                </c:pt>
                <c:pt idx="137">
                  <c:v>77.53655248133019</c:v>
                </c:pt>
                <c:pt idx="138">
                  <c:v>75.076464598076697</c:v>
                </c:pt>
                <c:pt idx="139">
                  <c:v>71.758832609552101</c:v>
                </c:pt>
                <c:pt idx="140">
                  <c:v>67.619991485733195</c:v>
                </c:pt>
                <c:pt idx="141">
                  <c:v>62.705270144502698</c:v>
                </c:pt>
                <c:pt idx="142">
                  <c:v>57.068495005727208</c:v>
                </c:pt>
                <c:pt idx="143">
                  <c:v>50.771400480017007</c:v>
                </c:pt>
                <c:pt idx="144">
                  <c:v>43.882952848540008</c:v>
                </c:pt>
                <c:pt idx="145">
                  <c:v>36.478594938813707</c:v>
                </c:pt>
                <c:pt idx="146">
                  <c:v>28.639419868844001</c:v>
                </c:pt>
                <c:pt idx="147">
                  <c:v>20.4512829088345</c:v>
                </c:pt>
                <c:pt idx="148">
                  <c:v>12.003861187423302</c:v>
                </c:pt>
                <c:pt idx="149">
                  <c:v>3.3896715406209124</c:v>
                </c:pt>
                <c:pt idx="150">
                  <c:v>-5.2969427399494071</c:v>
                </c:pt>
                <c:pt idx="151">
                  <c:v>-13.960845162302697</c:v>
                </c:pt>
                <c:pt idx="152">
                  <c:v>-22.507147976536494</c:v>
                </c:pt>
                <c:pt idx="153">
                  <c:v>-30.842251393029194</c:v>
                </c:pt>
                <c:pt idx="154">
                  <c:v>-38.874868694796696</c:v>
                </c:pt>
                <c:pt idx="155">
                  <c:v>-46.517026016895393</c:v>
                </c:pt>
                <c:pt idx="156">
                  <c:v>-53.685025843199796</c:v>
                </c:pt>
                <c:pt idx="157">
                  <c:v>-60.300363668272396</c:v>
                </c:pt>
                <c:pt idx="158">
                  <c:v>-66.290587784964998</c:v>
                </c:pt>
                <c:pt idx="159">
                  <c:v>-71.590092781288604</c:v>
                </c:pt>
                <c:pt idx="160">
                  <c:v>-76.140838056115896</c:v>
                </c:pt>
                <c:pt idx="161">
                  <c:v>-79.892983484470705</c:v>
                </c:pt>
                <c:pt idx="162">
                  <c:v>-82.805435270549808</c:v>
                </c:pt>
                <c:pt idx="163">
                  <c:v>-84.846296010249006</c:v>
                </c:pt>
                <c:pt idx="164">
                  <c:v>-85.993214034076402</c:v>
                </c:pt>
                <c:pt idx="165">
                  <c:v>-86.233628204417698</c:v>
                </c:pt>
                <c:pt idx="166">
                  <c:v>-85.564905486116601</c:v>
                </c:pt>
                <c:pt idx="167">
                  <c:v>-83.994369783685897</c:v>
                </c:pt>
                <c:pt idx="168">
                  <c:v>-81.539221729321099</c:v>
                </c:pt>
                <c:pt idx="169">
                  <c:v>-78.226350300206107</c:v>
                </c:pt>
                <c:pt idx="170">
                  <c:v>-74.092038328291807</c:v>
                </c:pt>
                <c:pt idx="171">
                  <c:v>-69.181565127827696</c:v>
                </c:pt>
                <c:pt idx="172">
                  <c:v>-63.548710592704495</c:v>
                </c:pt>
                <c:pt idx="173">
                  <c:v>-57.255166194768897</c:v>
                </c:pt>
                <c:pt idx="174">
                  <c:v>-50.369859333906092</c:v>
                </c:pt>
                <c:pt idx="175">
                  <c:v>-42.968198439663496</c:v>
                </c:pt>
                <c:pt idx="176">
                  <c:v>-35.131247092118997</c:v>
                </c:pt>
                <c:pt idx="177">
                  <c:v>-26.944836207090397</c:v>
                </c:pt>
                <c:pt idx="178">
                  <c:v>-18.498624009104795</c:v>
                </c:pt>
                <c:pt idx="179">
                  <c:v>-9.8851140873764862</c:v>
                </c:pt>
                <c:pt idx="180">
                  <c:v>-1.1986422891255173</c:v>
                </c:pt>
                <c:pt idx="181">
                  <c:v>7.4656564541418025</c:v>
                </c:pt>
                <c:pt idx="182">
                  <c:v>16.012890051984002</c:v>
                </c:pt>
                <c:pt idx="183">
                  <c:v>24.349448520762905</c:v>
                </c:pt>
                <c:pt idx="184">
                  <c:v>32.384029207646904</c:v>
                </c:pt>
                <c:pt idx="185">
                  <c:v>40.028636744541203</c:v>
                </c:pt>
                <c:pt idx="186">
                  <c:v>47.199546780372607</c:v>
                </c:pt>
                <c:pt idx="187">
                  <c:v>53.818222936857701</c:v>
                </c:pt>
                <c:pt idx="188">
                  <c:v>59.812176945175608</c:v>
                </c:pt>
                <c:pt idx="189">
                  <c:v>65.115762543267095</c:v>
                </c:pt>
                <c:pt idx="190">
                  <c:v>69.670894438929594</c:v>
                </c:pt>
                <c:pt idx="191">
                  <c:v>73.4276844645658</c:v>
                </c:pt>
                <c:pt idx="192">
                  <c:v>76.344987956372293</c:v>
                </c:pt>
                <c:pt idx="193">
                  <c:v>78.390854373977504</c:v>
                </c:pt>
                <c:pt idx="194">
                  <c:v>79.542877225306199</c:v>
                </c:pt>
                <c:pt idx="195">
                  <c:v>79.788439464265991</c:v>
                </c:pt>
                <c:pt idx="196">
                  <c:v>79.124851673642993</c:v>
                </c:pt>
                <c:pt idx="197">
                  <c:v>77.559381519812703</c:v>
                </c:pt>
                <c:pt idx="198">
                  <c:v>75.109174156678591</c:v>
                </c:pt>
                <c:pt idx="199">
                  <c:v>71.801064450580597</c:v>
                </c:pt>
                <c:pt idx="200">
                  <c:v>67.671283082699091</c:v>
                </c:pt>
                <c:pt idx="201">
                  <c:v>62.765059747747607</c:v>
                </c:pt>
                <c:pt idx="202">
                  <c:v>57.136127794751005</c:v>
                </c:pt>
                <c:pt idx="203">
                  <c:v>50.846135735123305</c:v>
                </c:pt>
                <c:pt idx="204">
                  <c:v>43.963972063258005</c:v>
                </c:pt>
                <c:pt idx="205">
                  <c:v>36.565010784246006</c:v>
                </c:pt>
                <c:pt idx="206">
                  <c:v>28.730285911763602</c:v>
                </c:pt>
                <c:pt idx="207">
                  <c:v>20.545603977096604</c:v>
                </c:pt>
                <c:pt idx="208">
                  <c:v>12.100604269170102</c:v>
                </c:pt>
                <c:pt idx="209">
                  <c:v>3.4877770979101825</c:v>
                </c:pt>
                <c:pt idx="210">
                  <c:v>-5.1985491670007775</c:v>
                </c:pt>
                <c:pt idx="211">
                  <c:v>-13.863241187948297</c:v>
                </c:pt>
                <c:pt idx="212">
                  <c:v>-22.411402567283297</c:v>
                </c:pt>
                <c:pt idx="213">
                  <c:v>-30.749413160230695</c:v>
                </c:pt>
                <c:pt idx="214">
                  <c:v>-38.785954410178896</c:v>
                </c:pt>
                <c:pt idx="215">
                  <c:v>-46.433009476789692</c:v>
                </c:pt>
                <c:pt idx="216">
                  <c:v>-53.606827203450592</c:v>
                </c:pt>
                <c:pt idx="217">
                  <c:v>-60.228839366615496</c:v>
                </c:pt>
                <c:pt idx="218">
                  <c:v>-66.226521161252606</c:v>
                </c:pt>
                <c:pt idx="219">
                  <c:v>-71.534185498290299</c:v>
                </c:pt>
                <c:pt idx="220">
                  <c:v>-76.093702414851407</c:v>
                </c:pt>
                <c:pt idx="221">
                  <c:v>-79.855135718240106</c:v>
                </c:pt>
                <c:pt idx="222">
                  <c:v>-82.777289891105596</c:v>
                </c:pt>
                <c:pt idx="223">
                  <c:v>-84.828161268030399</c:v>
                </c:pt>
                <c:pt idx="224">
                  <c:v>-85.985288542225504</c:v>
                </c:pt>
                <c:pt idx="225">
                  <c:v>-86.235998763552999</c:v>
                </c:pt>
                <c:pt idx="226">
                  <c:v>-85.577546133685601</c:v>
                </c:pt>
                <c:pt idx="227">
                  <c:v>-84.017142078308709</c:v>
                </c:pt>
                <c:pt idx="228">
                  <c:v>-81.571876267012001</c:v>
                </c:pt>
                <c:pt idx="229">
                  <c:v>-78.268529445865497</c:v>
                </c:pt>
                <c:pt idx="230">
                  <c:v>-74.143280132554196</c:v>
                </c:pt>
                <c:pt idx="231">
                  <c:v>-69.2413083863689</c:v>
                </c:pt>
                <c:pt idx="232">
                  <c:v>-63.616300992594795</c:v>
                </c:pt>
                <c:pt idx="233">
                  <c:v>-57.329863480561094</c:v>
                </c:pt>
                <c:pt idx="234">
                  <c:v>-50.450845414972697</c:v>
                </c:pt>
                <c:pt idx="235">
                  <c:v>-43.054586349989293</c:v>
                </c:pt>
                <c:pt idx="236">
                  <c:v>-35.222090704424296</c:v>
                </c:pt>
                <c:pt idx="237">
                  <c:v>-27.0391405948927</c:v>
                </c:pt>
                <c:pt idx="238">
                  <c:v>-18.595356343231799</c:v>
                </c:pt>
                <c:pt idx="239">
                  <c:v>-9.9832149475948064</c:v>
                </c:pt>
                <c:pt idx="240">
                  <c:v>-1.2970372669945973</c:v>
                </c:pt>
                <c:pt idx="241">
                  <c:v>7.3680449882624028</c:v>
                </c:pt>
                <c:pt idx="242">
                  <c:v>15.917131146648702</c:v>
                </c:pt>
                <c:pt idx="243">
                  <c:v>24.256590935135605</c:v>
                </c:pt>
                <c:pt idx="244">
                  <c:v>32.295089925407105</c:v>
                </c:pt>
                <c:pt idx="245">
                  <c:v>39.944589835796705</c:v>
                </c:pt>
                <c:pt idx="246">
                  <c:v>47.121312733567308</c:v>
                </c:pt>
                <c:pt idx="247">
                  <c:v>53.746658577507901</c:v>
                </c:pt>
                <c:pt idx="248">
                  <c:v>59.748066051849207</c:v>
                </c:pt>
                <c:pt idx="249">
                  <c:v>65.059807263578193</c:v>
                </c:pt>
                <c:pt idx="250">
                  <c:v>69.623707599560703</c:v>
                </c:pt>
                <c:pt idx="251">
                  <c:v>73.389782859543104</c:v>
                </c:pt>
                <c:pt idx="252">
                  <c:v>76.316786687095103</c:v>
                </c:pt>
                <c:pt idx="253">
                  <c:v>78.372662302994698</c:v>
                </c:pt>
                <c:pt idx="254">
                  <c:v>79.534893593629192</c:v>
                </c:pt>
                <c:pt idx="255">
                  <c:v>79.790751709265294</c:v>
                </c:pt>
                <c:pt idx="256">
                  <c:v>79.137434471427198</c:v>
                </c:pt>
                <c:pt idx="257">
                  <c:v>77.582097062577304</c:v>
                </c:pt>
                <c:pt idx="258">
                  <c:v>75.141773661988793</c:v>
                </c:pt>
                <c:pt idx="259">
                  <c:v>71.843190886055794</c:v>
                </c:pt>
                <c:pt idx="260">
                  <c:v>67.722475076260295</c:v>
                </c:pt>
                <c:pt idx="261">
                  <c:v>62.824756640600903</c:v>
                </c:pt>
                <c:pt idx="262">
                  <c:v>57.203675781767501</c:v>
                </c:pt>
                <c:pt idx="263">
                  <c:v>50.920795025365301</c:v>
                </c:pt>
                <c:pt idx="264">
                  <c:v>44.044924982227705</c:v>
                </c:pt>
                <c:pt idx="265">
                  <c:v>36.651370729122505</c:v>
                </c:pt>
                <c:pt idx="266">
                  <c:v>28.821107061547103</c:v>
                </c:pt>
                <c:pt idx="267">
                  <c:v>20.639891651315601</c:v>
                </c:pt>
                <c:pt idx="268">
                  <c:v>12.197325821700803</c:v>
                </c:pt>
                <c:pt idx="269">
                  <c:v>3.5858732266005529</c:v>
                </c:pt>
                <c:pt idx="270">
                  <c:v>-5.1001528187713676</c:v>
                </c:pt>
                <c:pt idx="271">
                  <c:v>-13.765622264828897</c:v>
                </c:pt>
                <c:pt idx="272">
                  <c:v>-22.315630199500198</c:v>
                </c:pt>
                <c:pt idx="273">
                  <c:v>-30.656536254389898</c:v>
                </c:pt>
                <c:pt idx="274">
                  <c:v>-38.696990161556094</c:v>
                </c:pt>
                <c:pt idx="275">
                  <c:v>-46.348932228926998</c:v>
                </c:pt>
                <c:pt idx="276">
                  <c:v>-53.528557777067995</c:v>
                </c:pt>
                <c:pt idx="277">
                  <c:v>-60.157234974709297</c:v>
                </c:pt>
                <c:pt idx="278">
                  <c:v>-66.162366020830504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511-4A1B-8AD1-6F81E89C9304}"/>
            </c:ext>
          </c:extLst>
        </c:ser>
        <c:ser>
          <c:idx val="1"/>
          <c:order val="3"/>
          <c:xVal>
            <c:numRef>
              <c:f>'12'!$BD$5:$BD$292</c:f>
              <c:numCache>
                <c:formatCode>0.0</c:formatCode>
                <c:ptCount val="288"/>
                <c:pt idx="0">
                  <c:v>8.3333333333333329E-2</c:v>
                </c:pt>
                <c:pt idx="1">
                  <c:v>0.16666666666666666</c:v>
                </c:pt>
                <c:pt idx="2">
                  <c:v>0.25</c:v>
                </c:pt>
                <c:pt idx="3">
                  <c:v>0.33333333333333331</c:v>
                </c:pt>
                <c:pt idx="4">
                  <c:v>0.41666666666666669</c:v>
                </c:pt>
                <c:pt idx="5">
                  <c:v>0.5</c:v>
                </c:pt>
                <c:pt idx="6">
                  <c:v>0.58333333333333337</c:v>
                </c:pt>
                <c:pt idx="7">
                  <c:v>0.66666666666666663</c:v>
                </c:pt>
                <c:pt idx="8">
                  <c:v>0.75</c:v>
                </c:pt>
                <c:pt idx="9">
                  <c:v>0.83333333333333337</c:v>
                </c:pt>
                <c:pt idx="10">
                  <c:v>0.91666666666666663</c:v>
                </c:pt>
                <c:pt idx="11">
                  <c:v>1</c:v>
                </c:pt>
                <c:pt idx="12">
                  <c:v>1.0833333333333333</c:v>
                </c:pt>
                <c:pt idx="13">
                  <c:v>1.1666666666666667</c:v>
                </c:pt>
                <c:pt idx="14">
                  <c:v>1.25</c:v>
                </c:pt>
                <c:pt idx="15">
                  <c:v>1.3333333333333333</c:v>
                </c:pt>
                <c:pt idx="16">
                  <c:v>1.4166666666666667</c:v>
                </c:pt>
                <c:pt idx="17">
                  <c:v>1.5</c:v>
                </c:pt>
                <c:pt idx="18">
                  <c:v>1.5833333333333333</c:v>
                </c:pt>
                <c:pt idx="19">
                  <c:v>1.6666666666666667</c:v>
                </c:pt>
                <c:pt idx="20">
                  <c:v>1.75</c:v>
                </c:pt>
                <c:pt idx="21">
                  <c:v>1.8333333333333333</c:v>
                </c:pt>
                <c:pt idx="22">
                  <c:v>1.9166666666666667</c:v>
                </c:pt>
                <c:pt idx="23">
                  <c:v>2</c:v>
                </c:pt>
                <c:pt idx="24">
                  <c:v>2.0833333333333335</c:v>
                </c:pt>
                <c:pt idx="25">
                  <c:v>2.1666666666666665</c:v>
                </c:pt>
                <c:pt idx="26">
                  <c:v>2.25</c:v>
                </c:pt>
                <c:pt idx="27">
                  <c:v>2.3333333333333335</c:v>
                </c:pt>
                <c:pt idx="28">
                  <c:v>2.4166666666666665</c:v>
                </c:pt>
                <c:pt idx="29">
                  <c:v>2.5</c:v>
                </c:pt>
                <c:pt idx="30">
                  <c:v>2.5833333333333335</c:v>
                </c:pt>
                <c:pt idx="31">
                  <c:v>2.6666666666666665</c:v>
                </c:pt>
                <c:pt idx="32">
                  <c:v>2.75</c:v>
                </c:pt>
                <c:pt idx="33">
                  <c:v>2.8333333333333335</c:v>
                </c:pt>
                <c:pt idx="34">
                  <c:v>2.9166666666666665</c:v>
                </c:pt>
                <c:pt idx="35">
                  <c:v>3</c:v>
                </c:pt>
                <c:pt idx="36">
                  <c:v>3.0833333333333335</c:v>
                </c:pt>
                <c:pt idx="37">
                  <c:v>3.1666666666666665</c:v>
                </c:pt>
                <c:pt idx="38">
                  <c:v>3.25</c:v>
                </c:pt>
                <c:pt idx="39">
                  <c:v>3.3333333333333335</c:v>
                </c:pt>
                <c:pt idx="40">
                  <c:v>3.4166666666666665</c:v>
                </c:pt>
                <c:pt idx="41">
                  <c:v>3.5</c:v>
                </c:pt>
                <c:pt idx="42">
                  <c:v>3.5833333333333335</c:v>
                </c:pt>
                <c:pt idx="43">
                  <c:v>3.6666666666666665</c:v>
                </c:pt>
                <c:pt idx="44">
                  <c:v>3.75</c:v>
                </c:pt>
                <c:pt idx="45">
                  <c:v>3.8333333333333335</c:v>
                </c:pt>
                <c:pt idx="46">
                  <c:v>3.9166666666666665</c:v>
                </c:pt>
                <c:pt idx="47">
                  <c:v>4</c:v>
                </c:pt>
                <c:pt idx="48">
                  <c:v>4.083333333333333</c:v>
                </c:pt>
                <c:pt idx="49">
                  <c:v>4.166666666666667</c:v>
                </c:pt>
                <c:pt idx="50">
                  <c:v>4.25</c:v>
                </c:pt>
                <c:pt idx="51">
                  <c:v>4.333333333333333</c:v>
                </c:pt>
                <c:pt idx="52">
                  <c:v>4.416666666666667</c:v>
                </c:pt>
                <c:pt idx="53">
                  <c:v>4.5</c:v>
                </c:pt>
                <c:pt idx="54">
                  <c:v>4.583333333333333</c:v>
                </c:pt>
                <c:pt idx="55">
                  <c:v>4.666666666666667</c:v>
                </c:pt>
                <c:pt idx="56">
                  <c:v>4.75</c:v>
                </c:pt>
                <c:pt idx="57">
                  <c:v>4.833333333333333</c:v>
                </c:pt>
                <c:pt idx="58">
                  <c:v>4.916666666666667</c:v>
                </c:pt>
                <c:pt idx="59">
                  <c:v>5</c:v>
                </c:pt>
                <c:pt idx="60">
                  <c:v>5.083333333333333</c:v>
                </c:pt>
                <c:pt idx="61">
                  <c:v>5.166666666666667</c:v>
                </c:pt>
                <c:pt idx="62">
                  <c:v>5.25</c:v>
                </c:pt>
                <c:pt idx="63">
                  <c:v>5.333333333333333</c:v>
                </c:pt>
                <c:pt idx="64">
                  <c:v>5.416666666666667</c:v>
                </c:pt>
                <c:pt idx="65">
                  <c:v>5.5</c:v>
                </c:pt>
                <c:pt idx="66">
                  <c:v>5.583333333333333</c:v>
                </c:pt>
                <c:pt idx="67">
                  <c:v>5.666666666666667</c:v>
                </c:pt>
                <c:pt idx="68">
                  <c:v>5.75</c:v>
                </c:pt>
                <c:pt idx="69">
                  <c:v>5.833333333333333</c:v>
                </c:pt>
                <c:pt idx="70">
                  <c:v>5.916666666666667</c:v>
                </c:pt>
                <c:pt idx="71">
                  <c:v>6</c:v>
                </c:pt>
                <c:pt idx="72">
                  <c:v>6.083333333333333</c:v>
                </c:pt>
                <c:pt idx="73">
                  <c:v>6.166666666666667</c:v>
                </c:pt>
                <c:pt idx="74">
                  <c:v>6.25</c:v>
                </c:pt>
                <c:pt idx="75">
                  <c:v>6.333333333333333</c:v>
                </c:pt>
                <c:pt idx="76">
                  <c:v>6.416666666666667</c:v>
                </c:pt>
                <c:pt idx="77">
                  <c:v>6.5</c:v>
                </c:pt>
                <c:pt idx="78">
                  <c:v>6.583333333333333</c:v>
                </c:pt>
                <c:pt idx="79">
                  <c:v>6.666666666666667</c:v>
                </c:pt>
                <c:pt idx="80">
                  <c:v>6.75</c:v>
                </c:pt>
                <c:pt idx="81">
                  <c:v>6.833333333333333</c:v>
                </c:pt>
                <c:pt idx="82">
                  <c:v>6.916666666666667</c:v>
                </c:pt>
                <c:pt idx="83">
                  <c:v>7</c:v>
                </c:pt>
                <c:pt idx="84">
                  <c:v>7.083333333333333</c:v>
                </c:pt>
                <c:pt idx="85">
                  <c:v>7.166666666666667</c:v>
                </c:pt>
                <c:pt idx="86">
                  <c:v>7.25</c:v>
                </c:pt>
                <c:pt idx="87">
                  <c:v>7.333333333333333</c:v>
                </c:pt>
                <c:pt idx="88">
                  <c:v>7.416666666666667</c:v>
                </c:pt>
                <c:pt idx="89">
                  <c:v>7.5</c:v>
                </c:pt>
                <c:pt idx="90">
                  <c:v>7.583333333333333</c:v>
                </c:pt>
                <c:pt idx="91">
                  <c:v>7.666666666666667</c:v>
                </c:pt>
                <c:pt idx="92">
                  <c:v>7.75</c:v>
                </c:pt>
                <c:pt idx="93">
                  <c:v>7.833333333333333</c:v>
                </c:pt>
                <c:pt idx="94">
                  <c:v>7.916666666666667</c:v>
                </c:pt>
                <c:pt idx="95">
                  <c:v>8</c:v>
                </c:pt>
                <c:pt idx="96">
                  <c:v>8.0833333333333339</c:v>
                </c:pt>
                <c:pt idx="97">
                  <c:v>8.1666666666666661</c:v>
                </c:pt>
                <c:pt idx="98">
                  <c:v>8.25</c:v>
                </c:pt>
                <c:pt idx="99">
                  <c:v>8.3333333333333339</c:v>
                </c:pt>
                <c:pt idx="100">
                  <c:v>8.4166666666666661</c:v>
                </c:pt>
                <c:pt idx="101">
                  <c:v>8.5</c:v>
                </c:pt>
                <c:pt idx="102">
                  <c:v>8.5833333333333339</c:v>
                </c:pt>
                <c:pt idx="103">
                  <c:v>8.6666666666666661</c:v>
                </c:pt>
                <c:pt idx="104">
                  <c:v>8.75</c:v>
                </c:pt>
                <c:pt idx="105">
                  <c:v>8.8333333333333339</c:v>
                </c:pt>
                <c:pt idx="106">
                  <c:v>8.9166666666666661</c:v>
                </c:pt>
                <c:pt idx="107">
                  <c:v>9</c:v>
                </c:pt>
                <c:pt idx="108">
                  <c:v>9.0833333333333339</c:v>
                </c:pt>
                <c:pt idx="109">
                  <c:v>9.1666666666666661</c:v>
                </c:pt>
                <c:pt idx="110">
                  <c:v>9.25</c:v>
                </c:pt>
                <c:pt idx="111">
                  <c:v>9.3333333333333339</c:v>
                </c:pt>
                <c:pt idx="112">
                  <c:v>9.4166666666666661</c:v>
                </c:pt>
                <c:pt idx="113">
                  <c:v>9.5</c:v>
                </c:pt>
                <c:pt idx="114">
                  <c:v>9.5833333333333339</c:v>
                </c:pt>
                <c:pt idx="115">
                  <c:v>9.6666666666666661</c:v>
                </c:pt>
                <c:pt idx="116">
                  <c:v>9.75</c:v>
                </c:pt>
                <c:pt idx="117">
                  <c:v>9.8333333333333339</c:v>
                </c:pt>
                <c:pt idx="118">
                  <c:v>9.9166666666666661</c:v>
                </c:pt>
                <c:pt idx="119">
                  <c:v>10</c:v>
                </c:pt>
                <c:pt idx="120">
                  <c:v>10.083333333333334</c:v>
                </c:pt>
                <c:pt idx="121">
                  <c:v>10.166666666666666</c:v>
                </c:pt>
                <c:pt idx="122">
                  <c:v>10.25</c:v>
                </c:pt>
                <c:pt idx="123">
                  <c:v>10.333333333333334</c:v>
                </c:pt>
                <c:pt idx="124">
                  <c:v>10.416666666666666</c:v>
                </c:pt>
                <c:pt idx="125">
                  <c:v>10.5</c:v>
                </c:pt>
                <c:pt idx="126">
                  <c:v>10.583333333333334</c:v>
                </c:pt>
                <c:pt idx="127">
                  <c:v>10.666666666666666</c:v>
                </c:pt>
                <c:pt idx="128">
                  <c:v>10.75</c:v>
                </c:pt>
                <c:pt idx="129">
                  <c:v>10.833333333333334</c:v>
                </c:pt>
                <c:pt idx="130">
                  <c:v>10.916666666666666</c:v>
                </c:pt>
                <c:pt idx="131">
                  <c:v>11</c:v>
                </c:pt>
                <c:pt idx="132">
                  <c:v>11.083333333333334</c:v>
                </c:pt>
                <c:pt idx="133">
                  <c:v>11.166666666666666</c:v>
                </c:pt>
                <c:pt idx="134">
                  <c:v>11.25</c:v>
                </c:pt>
                <c:pt idx="135">
                  <c:v>11.333333333333334</c:v>
                </c:pt>
                <c:pt idx="136">
                  <c:v>11.416666666666666</c:v>
                </c:pt>
                <c:pt idx="137">
                  <c:v>11.5</c:v>
                </c:pt>
                <c:pt idx="138">
                  <c:v>11.583333333333334</c:v>
                </c:pt>
                <c:pt idx="139">
                  <c:v>11.666666666666666</c:v>
                </c:pt>
                <c:pt idx="140">
                  <c:v>11.75</c:v>
                </c:pt>
                <c:pt idx="141">
                  <c:v>11.833333333333334</c:v>
                </c:pt>
                <c:pt idx="142">
                  <c:v>11.916666666666666</c:v>
                </c:pt>
                <c:pt idx="143">
                  <c:v>12</c:v>
                </c:pt>
                <c:pt idx="144">
                  <c:v>12.083333333333334</c:v>
                </c:pt>
                <c:pt idx="145">
                  <c:v>12.166666666666666</c:v>
                </c:pt>
                <c:pt idx="146">
                  <c:v>12.25</c:v>
                </c:pt>
                <c:pt idx="147">
                  <c:v>12.333333333333334</c:v>
                </c:pt>
                <c:pt idx="148">
                  <c:v>12.416666666666666</c:v>
                </c:pt>
                <c:pt idx="149">
                  <c:v>12.5</c:v>
                </c:pt>
                <c:pt idx="150">
                  <c:v>12.583333333333334</c:v>
                </c:pt>
                <c:pt idx="151">
                  <c:v>12.666666666666666</c:v>
                </c:pt>
                <c:pt idx="152">
                  <c:v>12.75</c:v>
                </c:pt>
                <c:pt idx="153">
                  <c:v>12.833333333333334</c:v>
                </c:pt>
                <c:pt idx="154">
                  <c:v>12.916666666666666</c:v>
                </c:pt>
                <c:pt idx="155">
                  <c:v>13</c:v>
                </c:pt>
                <c:pt idx="156">
                  <c:v>13.083333333333334</c:v>
                </c:pt>
                <c:pt idx="157">
                  <c:v>13.166666666666666</c:v>
                </c:pt>
                <c:pt idx="158">
                  <c:v>13.25</c:v>
                </c:pt>
                <c:pt idx="159">
                  <c:v>13.333333333333334</c:v>
                </c:pt>
                <c:pt idx="160">
                  <c:v>13.416666666666666</c:v>
                </c:pt>
                <c:pt idx="161">
                  <c:v>13.5</c:v>
                </c:pt>
                <c:pt idx="162">
                  <c:v>13.583333333333334</c:v>
                </c:pt>
                <c:pt idx="163">
                  <c:v>13.666666666666666</c:v>
                </c:pt>
                <c:pt idx="164">
                  <c:v>13.75</c:v>
                </c:pt>
                <c:pt idx="165">
                  <c:v>13.833333333333334</c:v>
                </c:pt>
                <c:pt idx="166">
                  <c:v>13.916666666666666</c:v>
                </c:pt>
                <c:pt idx="167">
                  <c:v>14</c:v>
                </c:pt>
                <c:pt idx="168">
                  <c:v>14.083333333333334</c:v>
                </c:pt>
                <c:pt idx="169">
                  <c:v>14.166666666666666</c:v>
                </c:pt>
                <c:pt idx="170">
                  <c:v>14.25</c:v>
                </c:pt>
                <c:pt idx="171">
                  <c:v>14.333333333333334</c:v>
                </c:pt>
                <c:pt idx="172">
                  <c:v>14.416666666666666</c:v>
                </c:pt>
                <c:pt idx="173">
                  <c:v>14.5</c:v>
                </c:pt>
                <c:pt idx="174">
                  <c:v>14.583333333333334</c:v>
                </c:pt>
                <c:pt idx="175">
                  <c:v>14.666666666666666</c:v>
                </c:pt>
                <c:pt idx="176">
                  <c:v>14.75</c:v>
                </c:pt>
                <c:pt idx="177">
                  <c:v>14.833333333333334</c:v>
                </c:pt>
                <c:pt idx="178">
                  <c:v>14.916666666666666</c:v>
                </c:pt>
                <c:pt idx="179">
                  <c:v>15</c:v>
                </c:pt>
                <c:pt idx="180">
                  <c:v>15.083333333333334</c:v>
                </c:pt>
                <c:pt idx="181">
                  <c:v>15.166666666666666</c:v>
                </c:pt>
                <c:pt idx="182">
                  <c:v>15.25</c:v>
                </c:pt>
                <c:pt idx="183">
                  <c:v>15.333333333333334</c:v>
                </c:pt>
                <c:pt idx="184">
                  <c:v>15.416666666666666</c:v>
                </c:pt>
                <c:pt idx="185">
                  <c:v>15.5</c:v>
                </c:pt>
                <c:pt idx="186">
                  <c:v>15.583333333333334</c:v>
                </c:pt>
                <c:pt idx="187">
                  <c:v>15.666666666666666</c:v>
                </c:pt>
                <c:pt idx="188">
                  <c:v>15.75</c:v>
                </c:pt>
                <c:pt idx="189">
                  <c:v>15.833333333333334</c:v>
                </c:pt>
                <c:pt idx="190">
                  <c:v>15.916666666666666</c:v>
                </c:pt>
                <c:pt idx="191">
                  <c:v>16</c:v>
                </c:pt>
                <c:pt idx="192">
                  <c:v>16.083333333333332</c:v>
                </c:pt>
                <c:pt idx="193">
                  <c:v>16.166666666666668</c:v>
                </c:pt>
                <c:pt idx="194">
                  <c:v>16.25</c:v>
                </c:pt>
                <c:pt idx="195">
                  <c:v>16.333333333333332</c:v>
                </c:pt>
                <c:pt idx="196">
                  <c:v>16.416666666666668</c:v>
                </c:pt>
                <c:pt idx="197">
                  <c:v>16.5</c:v>
                </c:pt>
                <c:pt idx="198">
                  <c:v>16.583333333333332</c:v>
                </c:pt>
                <c:pt idx="199">
                  <c:v>16.666666666666668</c:v>
                </c:pt>
                <c:pt idx="200">
                  <c:v>16.75</c:v>
                </c:pt>
                <c:pt idx="201">
                  <c:v>16.833333333333332</c:v>
                </c:pt>
                <c:pt idx="202">
                  <c:v>16.916666666666668</c:v>
                </c:pt>
                <c:pt idx="203">
                  <c:v>17</c:v>
                </c:pt>
                <c:pt idx="204">
                  <c:v>17.083333333333332</c:v>
                </c:pt>
                <c:pt idx="205">
                  <c:v>17.166666666666668</c:v>
                </c:pt>
                <c:pt idx="206">
                  <c:v>17.25</c:v>
                </c:pt>
                <c:pt idx="207">
                  <c:v>17.333333333333332</c:v>
                </c:pt>
                <c:pt idx="208">
                  <c:v>17.416666666666668</c:v>
                </c:pt>
                <c:pt idx="209">
                  <c:v>17.5</c:v>
                </c:pt>
                <c:pt idx="210">
                  <c:v>17.583333333333332</c:v>
                </c:pt>
                <c:pt idx="211">
                  <c:v>17.666666666666668</c:v>
                </c:pt>
                <c:pt idx="212">
                  <c:v>17.75</c:v>
                </c:pt>
                <c:pt idx="213">
                  <c:v>17.833333333333332</c:v>
                </c:pt>
                <c:pt idx="214">
                  <c:v>17.916666666666668</c:v>
                </c:pt>
                <c:pt idx="215">
                  <c:v>18</c:v>
                </c:pt>
                <c:pt idx="216">
                  <c:v>18.083333333333332</c:v>
                </c:pt>
                <c:pt idx="217">
                  <c:v>18.166666666666668</c:v>
                </c:pt>
                <c:pt idx="218">
                  <c:v>18.25</c:v>
                </c:pt>
                <c:pt idx="219">
                  <c:v>18.333333333333332</c:v>
                </c:pt>
                <c:pt idx="220">
                  <c:v>18.416666666666668</c:v>
                </c:pt>
                <c:pt idx="221">
                  <c:v>18.5</c:v>
                </c:pt>
                <c:pt idx="222">
                  <c:v>18.583333333333332</c:v>
                </c:pt>
                <c:pt idx="223">
                  <c:v>18.666666666666668</c:v>
                </c:pt>
                <c:pt idx="224">
                  <c:v>18.75</c:v>
                </c:pt>
                <c:pt idx="225">
                  <c:v>18.833333333333332</c:v>
                </c:pt>
                <c:pt idx="226">
                  <c:v>18.916666666666668</c:v>
                </c:pt>
                <c:pt idx="227">
                  <c:v>19</c:v>
                </c:pt>
                <c:pt idx="228">
                  <c:v>19.083333333333332</c:v>
                </c:pt>
                <c:pt idx="229">
                  <c:v>19.166666666666668</c:v>
                </c:pt>
                <c:pt idx="230">
                  <c:v>19.25</c:v>
                </c:pt>
                <c:pt idx="231">
                  <c:v>19.333333333333332</c:v>
                </c:pt>
                <c:pt idx="232">
                  <c:v>19.416666666666668</c:v>
                </c:pt>
                <c:pt idx="233">
                  <c:v>19.5</c:v>
                </c:pt>
                <c:pt idx="234">
                  <c:v>19.583333333333332</c:v>
                </c:pt>
                <c:pt idx="235">
                  <c:v>19.666666666666668</c:v>
                </c:pt>
                <c:pt idx="236">
                  <c:v>19.75</c:v>
                </c:pt>
                <c:pt idx="237">
                  <c:v>19.833333333333332</c:v>
                </c:pt>
                <c:pt idx="238">
                  <c:v>19.916666666666668</c:v>
                </c:pt>
                <c:pt idx="239">
                  <c:v>20</c:v>
                </c:pt>
                <c:pt idx="240">
                  <c:v>20.083333333333332</c:v>
                </c:pt>
                <c:pt idx="241">
                  <c:v>20.166666666666668</c:v>
                </c:pt>
                <c:pt idx="242">
                  <c:v>20.25</c:v>
                </c:pt>
                <c:pt idx="243">
                  <c:v>20.333333333333332</c:v>
                </c:pt>
                <c:pt idx="244">
                  <c:v>20.416666666666668</c:v>
                </c:pt>
                <c:pt idx="245">
                  <c:v>20.5</c:v>
                </c:pt>
                <c:pt idx="246">
                  <c:v>20.583333333333332</c:v>
                </c:pt>
                <c:pt idx="247">
                  <c:v>20.666666666666668</c:v>
                </c:pt>
                <c:pt idx="248">
                  <c:v>20.75</c:v>
                </c:pt>
                <c:pt idx="249">
                  <c:v>20.833333333333332</c:v>
                </c:pt>
                <c:pt idx="250">
                  <c:v>20.916666666666668</c:v>
                </c:pt>
                <c:pt idx="251">
                  <c:v>21</c:v>
                </c:pt>
                <c:pt idx="252">
                  <c:v>21.083333333333332</c:v>
                </c:pt>
                <c:pt idx="253">
                  <c:v>21.166666666666668</c:v>
                </c:pt>
                <c:pt idx="254">
                  <c:v>21.25</c:v>
                </c:pt>
                <c:pt idx="255">
                  <c:v>21.333333333333332</c:v>
                </c:pt>
                <c:pt idx="256">
                  <c:v>21.416666666666668</c:v>
                </c:pt>
                <c:pt idx="257">
                  <c:v>21.5</c:v>
                </c:pt>
                <c:pt idx="258">
                  <c:v>21.583333333333332</c:v>
                </c:pt>
                <c:pt idx="259">
                  <c:v>21.666666666666668</c:v>
                </c:pt>
                <c:pt idx="260">
                  <c:v>21.75</c:v>
                </c:pt>
                <c:pt idx="261">
                  <c:v>21.833333333333332</c:v>
                </c:pt>
                <c:pt idx="262">
                  <c:v>21.916666666666668</c:v>
                </c:pt>
                <c:pt idx="263">
                  <c:v>22</c:v>
                </c:pt>
                <c:pt idx="264">
                  <c:v>22.083333333333332</c:v>
                </c:pt>
                <c:pt idx="265">
                  <c:v>22.166666666666668</c:v>
                </c:pt>
                <c:pt idx="266">
                  <c:v>22.25</c:v>
                </c:pt>
                <c:pt idx="267">
                  <c:v>22.333333333333332</c:v>
                </c:pt>
                <c:pt idx="268">
                  <c:v>22.416666666666668</c:v>
                </c:pt>
                <c:pt idx="269">
                  <c:v>22.5</c:v>
                </c:pt>
                <c:pt idx="270">
                  <c:v>22.583333333333332</c:v>
                </c:pt>
                <c:pt idx="271">
                  <c:v>22.666666666666668</c:v>
                </c:pt>
                <c:pt idx="272">
                  <c:v>22.75</c:v>
                </c:pt>
                <c:pt idx="273">
                  <c:v>22.833333333333332</c:v>
                </c:pt>
                <c:pt idx="274">
                  <c:v>22.916666666666668</c:v>
                </c:pt>
                <c:pt idx="275">
                  <c:v>23</c:v>
                </c:pt>
                <c:pt idx="276">
                  <c:v>23.083333333333332</c:v>
                </c:pt>
                <c:pt idx="277">
                  <c:v>23.166666666666668</c:v>
                </c:pt>
                <c:pt idx="278">
                  <c:v>23.25</c:v>
                </c:pt>
                <c:pt idx="279">
                  <c:v>23.333333333333332</c:v>
                </c:pt>
                <c:pt idx="280">
                  <c:v>23.416666666666668</c:v>
                </c:pt>
                <c:pt idx="281">
                  <c:v>23.5</c:v>
                </c:pt>
                <c:pt idx="282">
                  <c:v>23.583333333333332</c:v>
                </c:pt>
                <c:pt idx="283">
                  <c:v>23.666666666666668</c:v>
                </c:pt>
                <c:pt idx="284">
                  <c:v>23.75</c:v>
                </c:pt>
                <c:pt idx="285">
                  <c:v>23.833333333333332</c:v>
                </c:pt>
                <c:pt idx="286">
                  <c:v>23.916666666666668</c:v>
                </c:pt>
                <c:pt idx="287">
                  <c:v>24</c:v>
                </c:pt>
              </c:numCache>
            </c:numRef>
          </c:xVal>
          <c:yVal>
            <c:numRef>
              <c:f>'12'!$BX$15:$BX$302</c:f>
              <c:numCache>
                <c:formatCode>0.0</c:formatCode>
                <c:ptCount val="288"/>
                <c:pt idx="0">
                  <c:v>-8.5893752218388322</c:v>
                </c:pt>
                <c:pt idx="1">
                  <c:v>4.2520446264099574</c:v>
                </c:pt>
                <c:pt idx="2">
                  <c:v>16.995222467696568</c:v>
                </c:pt>
                <c:pt idx="3">
                  <c:v>29.500594002583068</c:v>
                </c:pt>
                <c:pt idx="4">
                  <c:v>41.631199405253966</c:v>
                </c:pt>
                <c:pt idx="5">
                  <c:v>53.254183318445364</c:v>
                </c:pt>
                <c:pt idx="6">
                  <c:v>64.242249895906866</c:v>
                </c:pt>
                <c:pt idx="7">
                  <c:v>74.475056956656658</c:v>
                </c:pt>
                <c:pt idx="8">
                  <c:v>83.840533982139164</c:v>
                </c:pt>
                <c:pt idx="9">
                  <c:v>92.23610952147736</c:v>
                </c:pt>
                <c:pt idx="10">
                  <c:v>99.569834562178258</c:v>
                </c:pt>
                <c:pt idx="11">
                  <c:v>105.76138956304726</c:v>
                </c:pt>
                <c:pt idx="12">
                  <c:v>110.74296412020526</c:v>
                </c:pt>
                <c:pt idx="13">
                  <c:v>114.45999963203526</c:v>
                </c:pt>
                <c:pt idx="14">
                  <c:v>116.87178682933727</c:v>
                </c:pt>
                <c:pt idx="15">
                  <c:v>117.95191162649226</c:v>
                </c:pt>
                <c:pt idx="16">
                  <c:v>117.68854441062626</c:v>
                </c:pt>
                <c:pt idx="17">
                  <c:v>116.08456960048126</c:v>
                </c:pt>
                <c:pt idx="18">
                  <c:v>113.15755405602526</c:v>
                </c:pt>
                <c:pt idx="19">
                  <c:v>108.93955468480327</c:v>
                </c:pt>
                <c:pt idx="20">
                  <c:v>103.47676735213527</c:v>
                </c:pt>
                <c:pt idx="21">
                  <c:v>96.829020940310258</c:v>
                </c:pt>
                <c:pt idx="22">
                  <c:v>89.069122097901968</c:v>
                </c:pt>
                <c:pt idx="23">
                  <c:v>80.282057855550363</c:v>
                </c:pt>
                <c:pt idx="24">
                  <c:v>70.56406484122806</c:v>
                </c:pt>
                <c:pt idx="25">
                  <c:v>60.021575289020163</c:v>
                </c:pt>
                <c:pt idx="26">
                  <c:v>48.770051384812461</c:v>
                </c:pt>
                <c:pt idx="27">
                  <c:v>36.932720715228463</c:v>
                </c:pt>
                <c:pt idx="28">
                  <c:v>24.639226669279768</c:v>
                </c:pt>
                <c:pt idx="29">
                  <c:v>12.024208573634667</c:v>
                </c:pt>
                <c:pt idx="30">
                  <c:v>-0.77417288801830253</c:v>
                </c:pt>
                <c:pt idx="31">
                  <c:v>-13.615748821790511</c:v>
                </c:pt>
                <c:pt idx="32">
                  <c:v>-26.359877264492432</c:v>
                </c:pt>
                <c:pt idx="33">
                  <c:v>-38.866983505623438</c:v>
                </c:pt>
                <c:pt idx="34">
                  <c:v>-51.000088720726836</c:v>
                </c:pt>
                <c:pt idx="35">
                  <c:v>-62.626310174393737</c:v>
                </c:pt>
                <c:pt idx="36">
                  <c:v>-73.61831656257263</c:v>
                </c:pt>
                <c:pt idx="37">
                  <c:v>-83.85572255516054</c:v>
                </c:pt>
                <c:pt idx="38">
                  <c:v>-93.22640726573384</c:v>
                </c:pt>
                <c:pt idx="39">
                  <c:v>-101.62774220843323</c:v>
                </c:pt>
                <c:pt idx="40">
                  <c:v>-108.96771529332074</c:v>
                </c:pt>
                <c:pt idx="41">
                  <c:v>-115.16593855012573</c:v>
                </c:pt>
                <c:pt idx="42">
                  <c:v>-120.15452854369474</c:v>
                </c:pt>
                <c:pt idx="43">
                  <c:v>-123.87884983879573</c:v>
                </c:pt>
                <c:pt idx="44">
                  <c:v>-126.29811337174874</c:v>
                </c:pt>
                <c:pt idx="45">
                  <c:v>-127.38582317550873</c:v>
                </c:pt>
                <c:pt idx="46">
                  <c:v>-127.13006656560773</c:v>
                </c:pt>
                <c:pt idx="47">
                  <c:v>-125.53364460882274</c:v>
                </c:pt>
                <c:pt idx="48">
                  <c:v>-122.61404144566873</c:v>
                </c:pt>
                <c:pt idx="49">
                  <c:v>-118.40323280270374</c:v>
                </c:pt>
                <c:pt idx="50">
                  <c:v>-112.94733579181474</c:v>
                </c:pt>
                <c:pt idx="51">
                  <c:v>-106.30610383193974</c:v>
                </c:pt>
                <c:pt idx="52">
                  <c:v>-98.552272224854036</c:v>
                </c:pt>
                <c:pt idx="53">
                  <c:v>-89.770761552353534</c:v>
                </c:pt>
                <c:pt idx="54">
                  <c:v>-80.057747619271439</c:v>
                </c:pt>
                <c:pt idx="55">
                  <c:v>-69.519608128397536</c:v>
                </c:pt>
                <c:pt idx="56">
                  <c:v>-58.271757623399438</c:v>
                </c:pt>
                <c:pt idx="57">
                  <c:v>-46.437383459539937</c:v>
                </c:pt>
                <c:pt idx="58">
                  <c:v>-34.146096645944034</c:v>
                </c:pt>
                <c:pt idx="59">
                  <c:v>-21.532512335495433</c:v>
                </c:pt>
                <c:pt idx="60">
                  <c:v>-8.7347755089529429</c:v>
                </c:pt>
                <c:pt idx="61">
                  <c:v>4.1069519998902271</c:v>
                </c:pt>
                <c:pt idx="62">
                  <c:v>16.852026567781568</c:v>
                </c:pt>
                <c:pt idx="63">
                  <c:v>29.360863122182668</c:v>
                </c:pt>
                <c:pt idx="64">
                  <c:v>41.496463888107762</c:v>
                </c:pt>
                <c:pt idx="65">
                  <c:v>53.125918798676466</c:v>
                </c:pt>
                <c:pt idx="66">
                  <c:v>64.121861136759463</c:v>
                </c:pt>
                <c:pt idx="67">
                  <c:v>74.363862465416659</c:v>
                </c:pt>
                <c:pt idx="68">
                  <c:v>83.739751569737564</c:v>
                </c:pt>
                <c:pt idx="69">
                  <c:v>92.14684296492797</c:v>
                </c:pt>
                <c:pt idx="70">
                  <c:v>99.493061515923259</c:v>
                </c:pt>
                <c:pt idx="71">
                  <c:v>105.69795085160926</c:v>
                </c:pt>
                <c:pt idx="72">
                  <c:v>110.69355452940727</c:v>
                </c:pt>
                <c:pt idx="73">
                  <c:v>114.42516029965526</c:v>
                </c:pt>
                <c:pt idx="74">
                  <c:v>116.85189931852027</c:v>
                </c:pt>
                <c:pt idx="75">
                  <c:v>117.94719374684126</c:v>
                </c:pt>
                <c:pt idx="76">
                  <c:v>117.69904783273526</c:v>
                </c:pt>
                <c:pt idx="77">
                  <c:v>116.11017929003427</c:v>
                </c:pt>
                <c:pt idx="78">
                  <c:v>113.19798953366127</c:v>
                </c:pt>
                <c:pt idx="79">
                  <c:v>108.99437309794827</c:v>
                </c:pt>
                <c:pt idx="80">
                  <c:v>103.54536832515926</c:v>
                </c:pt>
                <c:pt idx="81">
                  <c:v>96.910653149887267</c:v>
                </c:pt>
                <c:pt idx="82">
                  <c:v>89.162891501567771</c:v>
                </c:pt>
                <c:pt idx="83">
                  <c:v>80.386937483321162</c:v>
                </c:pt>
                <c:pt idx="84">
                  <c:v>70.678906043061062</c:v>
                </c:pt>
                <c:pt idx="85">
                  <c:v>60.145120314919168</c:v>
                </c:pt>
                <c:pt idx="86">
                  <c:v>48.900947159806165</c:v>
                </c:pt>
                <c:pt idx="87">
                  <c:v>37.069533658356264</c:v>
                </c:pt>
                <c:pt idx="88">
                  <c:v>24.780458394283567</c:v>
                </c:pt>
                <c:pt idx="89">
                  <c:v>12.168312299404668</c:v>
                </c:pt>
                <c:pt idx="90">
                  <c:v>-0.62877539697233242</c:v>
                </c:pt>
                <c:pt idx="91">
                  <c:v>-13.470649970379984</c:v>
                </c:pt>
                <c:pt idx="92">
                  <c:v>-26.216666186903431</c:v>
                </c:pt>
                <c:pt idx="93">
                  <c:v>-38.727228660992338</c:v>
                </c:pt>
                <c:pt idx="94">
                  <c:v>-50.865320715251833</c:v>
                </c:pt>
                <c:pt idx="95">
                  <c:v>-62.498004998012632</c:v>
                </c:pt>
                <c:pt idx="96">
                  <c:v>-73.497879423803838</c:v>
                </c:pt>
                <c:pt idx="97">
                  <c:v>-83.744472491147633</c:v>
                </c:pt>
                <c:pt idx="98">
                  <c:v>-93.125562696045236</c:v>
                </c:pt>
                <c:pt idx="99">
                  <c:v>-101.53840759083424</c:v>
                </c:pt>
                <c:pt idx="100">
                  <c:v>-108.89086902766473</c:v>
                </c:pt>
                <c:pt idx="101">
                  <c:v>-115.10242226283674</c:v>
                </c:pt>
                <c:pt idx="102">
                  <c:v>-120.10503787021673</c:v>
                </c:pt>
                <c:pt idx="103">
                  <c:v>-123.84392680492773</c:v>
                </c:pt>
                <c:pt idx="104">
                  <c:v>-126.27814045734273</c:v>
                </c:pt>
                <c:pt idx="105">
                  <c:v>-127.38101912551373</c:v>
                </c:pt>
                <c:pt idx="106">
                  <c:v>-127.14048399436274</c:v>
                </c:pt>
                <c:pt idx="107">
                  <c:v>-125.55916942381774</c:v>
                </c:pt>
                <c:pt idx="108">
                  <c:v>-122.65439409709573</c:v>
                </c:pt>
                <c:pt idx="109">
                  <c:v>-118.45797134510774</c:v>
                </c:pt>
                <c:pt idx="110">
                  <c:v>-113.01586072431674</c:v>
                </c:pt>
                <c:pt idx="111">
                  <c:v>-106.38766466401573</c:v>
                </c:pt>
                <c:pt idx="112">
                  <c:v>-98.645975695770929</c:v>
                </c:pt>
                <c:pt idx="113">
                  <c:v>-89.875581414228932</c:v>
                </c:pt>
                <c:pt idx="114">
                  <c:v>-80.172535876623229</c:v>
                </c:pt>
                <c:pt idx="115">
                  <c:v>-69.64310761108203</c:v>
                </c:pt>
                <c:pt idx="116">
                  <c:v>-58.402615755238138</c:v>
                </c:pt>
                <c:pt idx="117">
                  <c:v>-46.574167071842936</c:v>
                </c:pt>
                <c:pt idx="118">
                  <c:v>-34.287307673686733</c:v>
                </c:pt>
                <c:pt idx="119">
                  <c:v>-21.676604224246233</c:v>
                </c:pt>
                <c:pt idx="120">
                  <c:v>-8.8801701528614423</c:v>
                </c:pt>
                <c:pt idx="121">
                  <c:v>3.9618469745532368</c:v>
                </c:pt>
                <c:pt idx="122">
                  <c:v>16.708800362819467</c:v>
                </c:pt>
                <c:pt idx="123">
                  <c:v>29.221084362408366</c:v>
                </c:pt>
                <c:pt idx="124">
                  <c:v>41.361663441639664</c:v>
                </c:pt>
                <c:pt idx="125">
                  <c:v>52.997573010748667</c:v>
                </c:pt>
                <c:pt idx="126">
                  <c:v>64.001375660671371</c:v>
                </c:pt>
                <c:pt idx="127">
                  <c:v>74.252556867706161</c:v>
                </c:pt>
                <c:pt idx="128">
                  <c:v>83.638844878182468</c:v>
                </c:pt>
                <c:pt idx="129">
                  <c:v>92.057440317657367</c:v>
                </c:pt>
                <c:pt idx="130">
                  <c:v>99.416142057856263</c:v>
                </c:pt>
                <c:pt idx="131">
                  <c:v>105.63435701078026</c:v>
                </c:pt>
                <c:pt idx="132">
                  <c:v>110.64398279063226</c:v>
                </c:pt>
                <c:pt idx="133">
                  <c:v>114.39015357656626</c:v>
                </c:pt>
                <c:pt idx="134">
                  <c:v>116.83184100754026</c:v>
                </c:pt>
                <c:pt idx="135">
                  <c:v>117.94230352819027</c:v>
                </c:pt>
                <c:pt idx="136">
                  <c:v>117.70937926447826</c:v>
                </c:pt>
                <c:pt idx="137">
                  <c:v>116.13561922150626</c:v>
                </c:pt>
                <c:pt idx="138">
                  <c:v>113.23825934470527</c:v>
                </c:pt>
                <c:pt idx="139">
                  <c:v>109.04903175038527</c:v>
                </c:pt>
                <c:pt idx="140">
                  <c:v>103.61381719306927</c:v>
                </c:pt>
                <c:pt idx="141">
                  <c:v>96.992142575815265</c:v>
                </c:pt>
                <c:pt idx="142">
                  <c:v>89.25652900682347</c:v>
                </c:pt>
                <c:pt idx="143">
                  <c:v>80.49169754248436</c:v>
                </c:pt>
                <c:pt idx="144">
                  <c:v>70.793641315613769</c:v>
                </c:pt>
                <c:pt idx="145">
                  <c:v>60.268574211011369</c:v>
                </c:pt>
                <c:pt idx="146">
                  <c:v>49.031767602527566</c:v>
                </c:pt>
                <c:pt idx="147">
                  <c:v>37.206287891790566</c:v>
                </c:pt>
                <c:pt idx="148">
                  <c:v>24.921648675166367</c:v>
                </c:pt>
                <c:pt idx="149">
                  <c:v>12.312392300525868</c:v>
                </c:pt>
                <c:pt idx="150">
                  <c:v>-0.48338365126965233</c:v>
                </c:pt>
                <c:pt idx="151">
                  <c:v>-13.325538822082912</c:v>
                </c:pt>
                <c:pt idx="152">
                  <c:v>-26.073424904874731</c:v>
                </c:pt>
                <c:pt idx="153">
                  <c:v>-38.587426035170438</c:v>
                </c:pt>
                <c:pt idx="154">
                  <c:v>-50.730487875137335</c:v>
                </c:pt>
                <c:pt idx="155">
                  <c:v>-62.369618643618033</c:v>
                </c:pt>
                <c:pt idx="156">
                  <c:v>-73.377345652715931</c:v>
                </c:pt>
                <c:pt idx="157">
                  <c:v>-83.633111398834131</c:v>
                </c:pt>
                <c:pt idx="158">
                  <c:v>-93.024593918065932</c:v>
                </c:pt>
                <c:pt idx="159">
                  <c:v>-101.44893694529354</c:v>
                </c:pt>
                <c:pt idx="160">
                  <c:v>-108.81387640420374</c:v>
                </c:pt>
                <c:pt idx="161">
                  <c:v>-115.03875089080474</c:v>
                </c:pt>
                <c:pt idx="162">
                  <c:v>-120.05538508355474</c:v>
                </c:pt>
                <c:pt idx="163">
                  <c:v>-123.80883640491373</c:v>
                </c:pt>
                <c:pt idx="164">
                  <c:v>-126.25799675683274</c:v>
                </c:pt>
                <c:pt idx="165">
                  <c:v>-127.37604273992373</c:v>
                </c:pt>
                <c:pt idx="166">
                  <c:v>-127.15072942546374</c:v>
                </c:pt>
                <c:pt idx="167">
                  <c:v>-125.58452446283073</c:v>
                </c:pt>
                <c:pt idx="168">
                  <c:v>-122.69458105361373</c:v>
                </c:pt>
                <c:pt idx="169">
                  <c:v>-118.51255008837873</c:v>
                </c:pt>
                <c:pt idx="170">
                  <c:v>-113.08423350359374</c:v>
                </c:pt>
                <c:pt idx="171">
                  <c:v>-106.46908265517173</c:v>
                </c:pt>
                <c:pt idx="172">
                  <c:v>-98.73954720247643</c:v>
                </c:pt>
                <c:pt idx="173">
                  <c:v>-89.98028163388463</c:v>
                </c:pt>
                <c:pt idx="174">
                  <c:v>-80.287218124077739</c:v>
                </c:pt>
                <c:pt idx="175">
                  <c:v>-69.76651587722003</c:v>
                </c:pt>
                <c:pt idx="176">
                  <c:v>-58.533398462893132</c:v>
                </c:pt>
                <c:pt idx="177">
                  <c:v>-46.710891878375733</c:v>
                </c:pt>
                <c:pt idx="178">
                  <c:v>-34.428477158118135</c:v>
                </c:pt>
                <c:pt idx="179">
                  <c:v>-21.820672287130932</c:v>
                </c:pt>
                <c:pt idx="180">
                  <c:v>-9.0255589492916535</c:v>
                </c:pt>
                <c:pt idx="181">
                  <c:v>3.8167297542648368</c:v>
                </c:pt>
                <c:pt idx="182">
                  <c:v>16.565544054036469</c:v>
                </c:pt>
                <c:pt idx="183">
                  <c:v>29.081257919642471</c:v>
                </c:pt>
                <c:pt idx="184">
                  <c:v>41.226798255237561</c:v>
                </c:pt>
                <c:pt idx="185">
                  <c:v>52.869146134981762</c:v>
                </c:pt>
                <c:pt idx="186">
                  <c:v>63.880793636919165</c:v>
                </c:pt>
                <c:pt idx="187">
                  <c:v>74.141140319904267</c:v>
                </c:pt>
                <c:pt idx="188">
                  <c:v>83.537814049243167</c:v>
                </c:pt>
                <c:pt idx="189">
                  <c:v>91.967901705271672</c:v>
                </c:pt>
                <c:pt idx="190">
                  <c:v>99.339076296044269</c:v>
                </c:pt>
                <c:pt idx="191">
                  <c:v>105.57060812990827</c:v>
                </c:pt>
                <c:pt idx="192">
                  <c:v>110.59424897352326</c:v>
                </c:pt>
                <c:pt idx="193">
                  <c:v>114.35497951195127</c:v>
                </c:pt>
                <c:pt idx="194">
                  <c:v>116.81161192457726</c:v>
                </c:pt>
                <c:pt idx="195">
                  <c:v>117.93724097740926</c:v>
                </c:pt>
                <c:pt idx="196">
                  <c:v>117.71953869133826</c:v>
                </c:pt>
                <c:pt idx="197">
                  <c:v>116.16088935915526</c:v>
                </c:pt>
                <c:pt idx="198">
                  <c:v>113.27836343258026</c:v>
                </c:pt>
                <c:pt idx="199">
                  <c:v>109.10353056532027</c:v>
                </c:pt>
                <c:pt idx="200">
                  <c:v>103.68211385969927</c:v>
                </c:pt>
                <c:pt idx="201">
                  <c:v>97.07348910360227</c:v>
                </c:pt>
                <c:pt idx="202">
                  <c:v>89.35003448211306</c:v>
                </c:pt>
                <c:pt idx="203">
                  <c:v>80.596337885857366</c:v>
                </c:pt>
                <c:pt idx="204">
                  <c:v>70.908270497688861</c:v>
                </c:pt>
                <c:pt idx="205">
                  <c:v>60.391936803849859</c:v>
                </c:pt>
                <c:pt idx="206">
                  <c:v>49.162512529179764</c:v>
                </c:pt>
                <c:pt idx="207">
                  <c:v>37.342983223398562</c:v>
                </c:pt>
                <c:pt idx="208">
                  <c:v>25.062797313562669</c:v>
                </c:pt>
                <c:pt idx="209">
                  <c:v>12.456448374572268</c:v>
                </c:pt>
                <c:pt idx="210">
                  <c:v>-0.33799785517833225</c:v>
                </c:pt>
                <c:pt idx="211">
                  <c:v>-13.180415580773722</c:v>
                </c:pt>
                <c:pt idx="212">
                  <c:v>-25.930153619653833</c:v>
                </c:pt>
                <c:pt idx="213">
                  <c:v>-38.447575824573335</c:v>
                </c:pt>
                <c:pt idx="214">
                  <c:v>-50.595590389817836</c:v>
                </c:pt>
                <c:pt idx="215">
                  <c:v>-62.241151291586938</c:v>
                </c:pt>
                <c:pt idx="216">
                  <c:v>-73.256715418652732</c:v>
                </c:pt>
                <c:pt idx="217">
                  <c:v>-83.521639434677837</c:v>
                </c:pt>
                <c:pt idx="218">
                  <c:v>-92.923501073652233</c:v>
                </c:pt>
                <c:pt idx="219">
                  <c:v>-101.35933039751264</c:v>
                </c:pt>
                <c:pt idx="220">
                  <c:v>-108.73673753110873</c:v>
                </c:pt>
                <c:pt idx="221">
                  <c:v>-114.97492452348374</c:v>
                </c:pt>
                <c:pt idx="222">
                  <c:v>-120.00557025346873</c:v>
                </c:pt>
                <c:pt idx="223">
                  <c:v>-123.77357868805274</c:v>
                </c:pt>
                <c:pt idx="224">
                  <c:v>-126.23768229852274</c:v>
                </c:pt>
                <c:pt idx="225">
                  <c:v>-127.37089402573073</c:v>
                </c:pt>
                <c:pt idx="226">
                  <c:v>-127.16080284451573</c:v>
                </c:pt>
                <c:pt idx="227">
                  <c:v>-125.60970969023974</c:v>
                </c:pt>
                <c:pt idx="228">
                  <c:v>-122.73460225876073</c:v>
                </c:pt>
                <c:pt idx="229">
                  <c:v>-118.56696895583573</c:v>
                </c:pt>
                <c:pt idx="230">
                  <c:v>-113.15245403358773</c:v>
                </c:pt>
                <c:pt idx="231">
                  <c:v>-106.55035769101873</c:v>
                </c:pt>
                <c:pt idx="232">
                  <c:v>-98.83298661350733</c:v>
                </c:pt>
                <c:pt idx="233">
                  <c:v>-90.084862064221042</c:v>
                </c:pt>
                <c:pt idx="234">
                  <c:v>-80.401794200511432</c:v>
                </c:pt>
                <c:pt idx="235">
                  <c:v>-69.889832753429133</c:v>
                </c:pt>
                <c:pt idx="236">
                  <c:v>-58.664105562619632</c:v>
                </c:pt>
                <c:pt idx="237">
                  <c:v>-46.847557687046134</c:v>
                </c:pt>
                <c:pt idx="238">
                  <c:v>-34.569604900902235</c:v>
                </c:pt>
                <c:pt idx="239">
                  <c:v>-21.96471632174093</c:v>
                </c:pt>
                <c:pt idx="240">
                  <c:v>-9.1709416939790813</c:v>
                </c:pt>
                <c:pt idx="241">
                  <c:v>3.671600542907707</c:v>
                </c:pt>
                <c:pt idx="242">
                  <c:v>16.422257842700368</c:v>
                </c:pt>
                <c:pt idx="243">
                  <c:v>28.941383990334767</c:v>
                </c:pt>
                <c:pt idx="244">
                  <c:v>41.091868518381062</c:v>
                </c:pt>
                <c:pt idx="245">
                  <c:v>52.740638351809267</c:v>
                </c:pt>
                <c:pt idx="246">
                  <c:v>63.760115234915062</c:v>
                </c:pt>
                <c:pt idx="247">
                  <c:v>74.02961297854597</c:v>
                </c:pt>
                <c:pt idx="248">
                  <c:v>83.436659224862964</c:v>
                </c:pt>
                <c:pt idx="249">
                  <c:v>91.878227253568966</c:v>
                </c:pt>
                <c:pt idx="250">
                  <c:v>99.261864338761271</c:v>
                </c:pt>
                <c:pt idx="251">
                  <c:v>105.50670429855626</c:v>
                </c:pt>
                <c:pt idx="252">
                  <c:v>110.54435314795626</c:v>
                </c:pt>
                <c:pt idx="253">
                  <c:v>114.31963815522826</c:v>
                </c:pt>
                <c:pt idx="254">
                  <c:v>116.79121209805426</c:v>
                </c:pt>
                <c:pt idx="255">
                  <c:v>117.93200610161126</c:v>
                </c:pt>
                <c:pt idx="256">
                  <c:v>117.72952609904327</c:v>
                </c:pt>
                <c:pt idx="257">
                  <c:v>116.18598966747726</c:v>
                </c:pt>
                <c:pt idx="258">
                  <c:v>113.31830174094327</c:v>
                </c:pt>
                <c:pt idx="259">
                  <c:v>109.15786946618627</c:v>
                </c:pt>
                <c:pt idx="260">
                  <c:v>103.75025822909527</c:v>
                </c:pt>
                <c:pt idx="261">
                  <c:v>97.154692618963267</c:v>
                </c:pt>
                <c:pt idx="262">
                  <c:v>89.443407796065671</c:v>
                </c:pt>
                <c:pt idx="263">
                  <c:v>80.700858366425166</c:v>
                </c:pt>
                <c:pt idx="264">
                  <c:v>71.022793428237662</c:v>
                </c:pt>
                <c:pt idx="265">
                  <c:v>60.515207920115969</c:v>
                </c:pt>
                <c:pt idx="266">
                  <c:v>49.293181756072165</c:v>
                </c:pt>
                <c:pt idx="267">
                  <c:v>37.479619461129268</c:v>
                </c:pt>
                <c:pt idx="268">
                  <c:v>25.203904111164668</c:v>
                </c:pt>
                <c:pt idx="269">
                  <c:v>12.60048031915197</c:v>
                </c:pt>
                <c:pt idx="270">
                  <c:v>-0.19261821295872306</c:v>
                </c:pt>
                <c:pt idx="271">
                  <c:v>-13.035280450344182</c:v>
                </c:pt>
                <c:pt idx="272">
                  <c:v>-25.786852532530133</c:v>
                </c:pt>
                <c:pt idx="273">
                  <c:v>-38.307678225684135</c:v>
                </c:pt>
                <c:pt idx="274">
                  <c:v>-50.460628448817133</c:v>
                </c:pt>
                <c:pt idx="275">
                  <c:v>-62.112603122409936</c:v>
                </c:pt>
                <c:pt idx="276">
                  <c:v>-73.135988891094328</c:v>
                </c:pt>
                <c:pt idx="277">
                  <c:v>-83.41005675529064</c:v>
                </c:pt>
                <c:pt idx="278">
                  <c:v>-92.822284304834938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511-4A1B-8AD1-6F81E89C93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2288112"/>
        <c:axId val="1202288592"/>
      </c:scatterChart>
      <c:valAx>
        <c:axId val="1202288112"/>
        <c:scaling>
          <c:orientation val="minMax"/>
          <c:max val="2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202288592"/>
        <c:crosses val="autoZero"/>
        <c:crossBetween val="midCat"/>
      </c:valAx>
      <c:valAx>
        <c:axId val="120228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202288112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yVal>
            <c:numRef>
              <c:f>'12'!$AE$5:$AE$69</c:f>
              <c:numCache>
                <c:formatCode>0</c:formatCode>
                <c:ptCount val="65"/>
                <c:pt idx="0">
                  <c:v>60.655749999999898</c:v>
                </c:pt>
                <c:pt idx="1">
                  <c:v>60.04614453125</c:v>
                </c:pt>
                <c:pt idx="2">
                  <c:v>59.436539062499897</c:v>
                </c:pt>
                <c:pt idx="3">
                  <c:v>58.826933593749899</c:v>
                </c:pt>
                <c:pt idx="4">
                  <c:v>58.217328124999902</c:v>
                </c:pt>
                <c:pt idx="5">
                  <c:v>57.607722656249898</c:v>
                </c:pt>
                <c:pt idx="6">
                  <c:v>56.9981171875</c:v>
                </c:pt>
                <c:pt idx="7">
                  <c:v>56.388511718749903</c:v>
                </c:pt>
                <c:pt idx="8">
                  <c:v>55.778906249999899</c:v>
                </c:pt>
                <c:pt idx="9">
                  <c:v>55.169300781250001</c:v>
                </c:pt>
                <c:pt idx="10">
                  <c:v>54.559695312499898</c:v>
                </c:pt>
                <c:pt idx="11">
                  <c:v>53.9500898437499</c:v>
                </c:pt>
                <c:pt idx="12">
                  <c:v>53.340484374999903</c:v>
                </c:pt>
                <c:pt idx="13">
                  <c:v>52.730878906249899</c:v>
                </c:pt>
                <c:pt idx="14">
                  <c:v>52.121273437499902</c:v>
                </c:pt>
                <c:pt idx="15">
                  <c:v>51.511667968749897</c:v>
                </c:pt>
                <c:pt idx="16">
                  <c:v>50.9020624999999</c:v>
                </c:pt>
                <c:pt idx="17">
                  <c:v>50.292457031249903</c:v>
                </c:pt>
                <c:pt idx="18">
                  <c:v>49.682851562499899</c:v>
                </c:pt>
                <c:pt idx="19">
                  <c:v>49.073246093750001</c:v>
                </c:pt>
                <c:pt idx="20">
                  <c:v>48.463640624999897</c:v>
                </c:pt>
                <c:pt idx="21">
                  <c:v>47.8540351562499</c:v>
                </c:pt>
                <c:pt idx="22">
                  <c:v>47.244429687500002</c:v>
                </c:pt>
                <c:pt idx="23">
                  <c:v>46.634824218749898</c:v>
                </c:pt>
                <c:pt idx="24">
                  <c:v>46.025218749999901</c:v>
                </c:pt>
                <c:pt idx="25">
                  <c:v>45.415613281249897</c:v>
                </c:pt>
                <c:pt idx="26">
                  <c:v>44.8060078124999</c:v>
                </c:pt>
                <c:pt idx="27">
                  <c:v>44.196402343749902</c:v>
                </c:pt>
                <c:pt idx="28">
                  <c:v>43.586796874999898</c:v>
                </c:pt>
                <c:pt idx="29">
                  <c:v>42.97719140625</c:v>
                </c:pt>
                <c:pt idx="30">
                  <c:v>42.367585937499904</c:v>
                </c:pt>
                <c:pt idx="31">
                  <c:v>41.757980468749899</c:v>
                </c:pt>
                <c:pt idx="32">
                  <c:v>41.148375000000001</c:v>
                </c:pt>
                <c:pt idx="33">
                  <c:v>40.538769531249898</c:v>
                </c:pt>
                <c:pt idx="34">
                  <c:v>39.9291640624999</c:v>
                </c:pt>
                <c:pt idx="35">
                  <c:v>39.319558593750003</c:v>
                </c:pt>
                <c:pt idx="36">
                  <c:v>38.709953124999899</c:v>
                </c:pt>
                <c:pt idx="37">
                  <c:v>38.100347656249902</c:v>
                </c:pt>
                <c:pt idx="38">
                  <c:v>37.490742187499897</c:v>
                </c:pt>
                <c:pt idx="39">
                  <c:v>36.8811367187499</c:v>
                </c:pt>
                <c:pt idx="40">
                  <c:v>36.271531249999903</c:v>
                </c:pt>
                <c:pt idx="41">
                  <c:v>35.661925781249899</c:v>
                </c:pt>
                <c:pt idx="42">
                  <c:v>35.052320312500001</c:v>
                </c:pt>
                <c:pt idx="43">
                  <c:v>34.442714843749897</c:v>
                </c:pt>
                <c:pt idx="44">
                  <c:v>33.8331093749999</c:v>
                </c:pt>
                <c:pt idx="45">
                  <c:v>33.223503906250002</c:v>
                </c:pt>
                <c:pt idx="46">
                  <c:v>32.613898437499898</c:v>
                </c:pt>
                <c:pt idx="47">
                  <c:v>32.004292968749901</c:v>
                </c:pt>
                <c:pt idx="48">
                  <c:v>31.3946874999999</c:v>
                </c:pt>
                <c:pt idx="49">
                  <c:v>30.7850820312499</c:v>
                </c:pt>
                <c:pt idx="50">
                  <c:v>30.175476562499899</c:v>
                </c:pt>
                <c:pt idx="51">
                  <c:v>29.565871093749902</c:v>
                </c:pt>
                <c:pt idx="52">
                  <c:v>28.956265624999901</c:v>
                </c:pt>
                <c:pt idx="53">
                  <c:v>28.3466601562499</c:v>
                </c:pt>
                <c:pt idx="54">
                  <c:v>27.737054687499899</c:v>
                </c:pt>
                <c:pt idx="55">
                  <c:v>27.127449218750002</c:v>
                </c:pt>
                <c:pt idx="56">
                  <c:v>26.517843749999901</c:v>
                </c:pt>
                <c:pt idx="57">
                  <c:v>25.90823828125</c:v>
                </c:pt>
                <c:pt idx="58">
                  <c:v>25.2986328124999</c:v>
                </c:pt>
                <c:pt idx="59">
                  <c:v>24.689027343749899</c:v>
                </c:pt>
                <c:pt idx="60">
                  <c:v>24.079421875000001</c:v>
                </c:pt>
                <c:pt idx="61">
                  <c:v>23.469816406249901</c:v>
                </c:pt>
                <c:pt idx="62">
                  <c:v>22.8602109374999</c:v>
                </c:pt>
                <c:pt idx="63">
                  <c:v>22.2506054687499</c:v>
                </c:pt>
                <c:pt idx="64">
                  <c:v>21.640999999999899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AAB-42EA-95FD-78205BE0BB16}"/>
            </c:ext>
          </c:extLst>
        </c:ser>
        <c:ser>
          <c:idx val="2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yVal>
            <c:numRef>
              <c:f>'12'!$X$5:$X$69</c:f>
              <c:numCache>
                <c:formatCode>0</c:formatCode>
                <c:ptCount val="65"/>
                <c:pt idx="0">
                  <c:v>86.751810000000006</c:v>
                </c:pt>
                <c:pt idx="1">
                  <c:v>86.142204375000006</c:v>
                </c:pt>
                <c:pt idx="2">
                  <c:v>85.532598750000005</c:v>
                </c:pt>
                <c:pt idx="3">
                  <c:v>84.922993125000005</c:v>
                </c:pt>
                <c:pt idx="4">
                  <c:v>84.313387500000005</c:v>
                </c:pt>
                <c:pt idx="5">
                  <c:v>83.703781875000004</c:v>
                </c:pt>
                <c:pt idx="6">
                  <c:v>83.094176250000004</c:v>
                </c:pt>
                <c:pt idx="7">
                  <c:v>82.484570625000003</c:v>
                </c:pt>
                <c:pt idx="8">
                  <c:v>81.874965000000003</c:v>
                </c:pt>
                <c:pt idx="9">
                  <c:v>81.265359375000003</c:v>
                </c:pt>
                <c:pt idx="10">
                  <c:v>80.655753750000002</c:v>
                </c:pt>
                <c:pt idx="11">
                  <c:v>80.046148125000002</c:v>
                </c:pt>
                <c:pt idx="12">
                  <c:v>79.436542500000002</c:v>
                </c:pt>
                <c:pt idx="13">
                  <c:v>78.826936875000001</c:v>
                </c:pt>
                <c:pt idx="14">
                  <c:v>78.217331250000001</c:v>
                </c:pt>
                <c:pt idx="15">
                  <c:v>77.607725625</c:v>
                </c:pt>
                <c:pt idx="16">
                  <c:v>76.99812</c:v>
                </c:pt>
                <c:pt idx="17">
                  <c:v>76.3885143749999</c:v>
                </c:pt>
                <c:pt idx="18">
                  <c:v>75.7789087499999</c:v>
                </c:pt>
                <c:pt idx="19">
                  <c:v>75.1693031249999</c:v>
                </c:pt>
                <c:pt idx="20">
                  <c:v>74.559697499999899</c:v>
                </c:pt>
                <c:pt idx="21">
                  <c:v>73.950091874999899</c:v>
                </c:pt>
                <c:pt idx="22">
                  <c:v>73.340486249999898</c:v>
                </c:pt>
                <c:pt idx="23">
                  <c:v>72.730880624999898</c:v>
                </c:pt>
                <c:pt idx="24">
                  <c:v>72.121274999999898</c:v>
                </c:pt>
                <c:pt idx="25">
                  <c:v>71.511669374999997</c:v>
                </c:pt>
                <c:pt idx="26">
                  <c:v>70.902063749999996</c:v>
                </c:pt>
                <c:pt idx="27">
                  <c:v>70.292458124999996</c:v>
                </c:pt>
                <c:pt idx="28">
                  <c:v>69.682852499999996</c:v>
                </c:pt>
                <c:pt idx="29">
                  <c:v>69.073246874999995</c:v>
                </c:pt>
                <c:pt idx="30">
                  <c:v>68.463641249999995</c:v>
                </c:pt>
                <c:pt idx="31">
                  <c:v>67.854035624999995</c:v>
                </c:pt>
                <c:pt idx="32">
                  <c:v>67.244429999999994</c:v>
                </c:pt>
                <c:pt idx="33">
                  <c:v>66.634824374999994</c:v>
                </c:pt>
                <c:pt idx="34">
                  <c:v>66.025218749999993</c:v>
                </c:pt>
                <c:pt idx="35">
                  <c:v>65.415613124999993</c:v>
                </c:pt>
                <c:pt idx="36">
                  <c:v>64.806007500000007</c:v>
                </c:pt>
                <c:pt idx="37">
                  <c:v>64.196401875000006</c:v>
                </c:pt>
                <c:pt idx="38">
                  <c:v>63.586796249999999</c:v>
                </c:pt>
                <c:pt idx="39">
                  <c:v>62.977190624999999</c:v>
                </c:pt>
                <c:pt idx="40">
                  <c:v>62.367584999999998</c:v>
                </c:pt>
                <c:pt idx="41">
                  <c:v>61.757979374999998</c:v>
                </c:pt>
                <c:pt idx="42">
                  <c:v>61.148373749999998</c:v>
                </c:pt>
                <c:pt idx="43">
                  <c:v>60.538768124999997</c:v>
                </c:pt>
                <c:pt idx="44">
                  <c:v>59.929162499999997</c:v>
                </c:pt>
                <c:pt idx="45">
                  <c:v>59.319556875000004</c:v>
                </c:pt>
                <c:pt idx="46">
                  <c:v>58.709951250000003</c:v>
                </c:pt>
                <c:pt idx="47">
                  <c:v>58.100345625000003</c:v>
                </c:pt>
                <c:pt idx="48">
                  <c:v>57.490740000000002</c:v>
                </c:pt>
                <c:pt idx="49">
                  <c:v>56.881134375000002</c:v>
                </c:pt>
                <c:pt idx="50">
                  <c:v>56.271528750000002</c:v>
                </c:pt>
                <c:pt idx="51">
                  <c:v>55.661923125000001</c:v>
                </c:pt>
                <c:pt idx="52">
                  <c:v>55.052317500000001</c:v>
                </c:pt>
                <c:pt idx="53">
                  <c:v>54.442711875000001</c:v>
                </c:pt>
                <c:pt idx="54">
                  <c:v>53.83310625</c:v>
                </c:pt>
                <c:pt idx="55">
                  <c:v>53.223500625</c:v>
                </c:pt>
                <c:pt idx="56">
                  <c:v>52.613894999999999</c:v>
                </c:pt>
                <c:pt idx="57">
                  <c:v>52.004289374999999</c:v>
                </c:pt>
                <c:pt idx="58">
                  <c:v>51.394683749999999</c:v>
                </c:pt>
                <c:pt idx="59">
                  <c:v>50.785078124999998</c:v>
                </c:pt>
                <c:pt idx="60">
                  <c:v>50.175472499999998</c:v>
                </c:pt>
                <c:pt idx="61">
                  <c:v>49.565866874999998</c:v>
                </c:pt>
                <c:pt idx="62">
                  <c:v>48.956261249999997</c:v>
                </c:pt>
                <c:pt idx="63">
                  <c:v>48.346655624999997</c:v>
                </c:pt>
                <c:pt idx="64">
                  <c:v>47.737050000000004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AAB-42EA-95FD-78205BE0BB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7564768"/>
        <c:axId val="1337572928"/>
      </c:scatterChart>
      <c:valAx>
        <c:axId val="1337564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337572928"/>
        <c:crosses val="autoZero"/>
        <c:crossBetween val="midCat"/>
      </c:valAx>
      <c:valAx>
        <c:axId val="1337572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337564768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7255704458961008E-2"/>
          <c:y val="8.6807468597775592E-2"/>
          <c:w val="0.86578417425319165"/>
          <c:h val="0.8705529813557849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'14'!$AY$4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'14'!$AX$4</c:f>
              <c:numCache>
                <c:formatCode>0%</c:formatCode>
                <c:ptCount val="1"/>
                <c:pt idx="0">
                  <c:v>0.56989247311827962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C4-4D90-8671-4F43416991C7}"/>
            </c:ext>
          </c:extLst>
        </c:ser>
        <c:ser>
          <c:idx val="8"/>
          <c:order val="1"/>
          <c:tx>
            <c:strRef>
              <c:f>'14'!$AY$5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'14'!$AX$5</c:f>
              <c:numCache>
                <c:formatCode>0%</c:formatCode>
                <c:ptCount val="1"/>
                <c:pt idx="0">
                  <c:v>0.10752688172043011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C4-4D90-8671-4F43416991C7}"/>
            </c:ext>
          </c:extLst>
        </c:ser>
        <c:ser>
          <c:idx val="3"/>
          <c:order val="2"/>
          <c:tx>
            <c:strRef>
              <c:f>'14'!$AY$6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'14'!$AX$6</c:f>
              <c:numCache>
                <c:formatCode>0%</c:formatCode>
                <c:ptCount val="1"/>
                <c:pt idx="0">
                  <c:v>0.10752688172043011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C4-4D90-8671-4F43416991C7}"/>
            </c:ext>
          </c:extLst>
        </c:ser>
        <c:ser>
          <c:idx val="2"/>
          <c:order val="3"/>
          <c:tx>
            <c:strRef>
              <c:f>'14'!$AY$7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'14'!$AX$7</c:f>
              <c:numCache>
                <c:formatCode>0%</c:formatCode>
                <c:ptCount val="1"/>
                <c:pt idx="0">
                  <c:v>0.10752688172043011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8C4-4D90-8671-4F43416991C7}"/>
            </c:ext>
          </c:extLst>
        </c:ser>
        <c:ser>
          <c:idx val="1"/>
          <c:order val="4"/>
          <c:tx>
            <c:strRef>
              <c:f>'14'!$AY$8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'14'!$AX$8</c:f>
              <c:numCache>
                <c:formatCode>0%</c:formatCode>
                <c:ptCount val="1"/>
                <c:pt idx="0">
                  <c:v>0.10752688172043011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8C4-4D90-8671-4F43416991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97642016"/>
        <c:axId val="397636608"/>
      </c:barChart>
      <c:catAx>
        <c:axId val="397642016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397636608"/>
        <c:crosses val="autoZero"/>
        <c:auto val="1"/>
        <c:lblAlgn val="ctr"/>
        <c:lblOffset val="100"/>
        <c:tickMarkSkip val="1"/>
        <c:noMultiLvlLbl val="0"/>
      </c:catAx>
      <c:valAx>
        <c:axId val="397636608"/>
        <c:scaling>
          <c:orientation val="maxMin"/>
          <c:max val="1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crossAx val="397642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17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700" b="1">
          <a:solidFill>
            <a:schemeClr val="bg1"/>
          </a:solidFill>
        </a:defRPr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883037433058024"/>
          <c:y val="7.9272564446813451E-2"/>
          <c:w val="0.78109664523061839"/>
          <c:h val="0.88130280679930284"/>
        </c:manualLayout>
      </c:layout>
      <c:lineChart>
        <c:grouping val="standard"/>
        <c:varyColors val="0"/>
        <c:ser>
          <c:idx val="0"/>
          <c:order val="0"/>
          <c:tx>
            <c:strRef>
              <c:f>'14'!$AY$4</c:f>
              <c:strCache>
                <c:ptCount val="1"/>
                <c:pt idx="0">
                  <c:v>1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30440871698610827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901056411976246"/>
                      <c:h val="0.2720381911530691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3F81-450A-9C67-A943488E310C}"/>
                </c:ext>
              </c:extLst>
            </c:dLbl>
            <c:dLbl>
              <c:idx val="1"/>
              <c:layout>
                <c:manualLayout>
                  <c:x val="-4.1351308671239283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523356163379997"/>
                      <c:h val="0.2720381911530691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3F81-450A-9C67-A943488E31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'14'!$AT$4:$AU$4</c:f>
              <c:numCache>
                <c:formatCode>0</c:formatCode>
                <c:ptCount val="2"/>
                <c:pt idx="0">
                  <c:v>107</c:v>
                </c:pt>
                <c:pt idx="1">
                  <c:v>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F81-450A-9C67-A943488E310C}"/>
            </c:ext>
          </c:extLst>
        </c:ser>
        <c:ser>
          <c:idx val="2"/>
          <c:order val="1"/>
          <c:tx>
            <c:strRef>
              <c:f>'14'!$AY$5</c:f>
              <c:strCache>
                <c:ptCount val="1"/>
                <c:pt idx="0">
                  <c:v>2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31634727936065016"/>
                  <c:y val="5.3636609291293326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036187279100172"/>
                      <c:h val="0.1523614262491260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3F81-450A-9C67-A943488E31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'14'!$AT$5:$AU$5</c:f>
              <c:numCache>
                <c:formatCode>0</c:formatCode>
                <c:ptCount val="2"/>
                <c:pt idx="0">
                  <c:v>97</c:v>
                </c:pt>
                <c:pt idx="1">
                  <c:v>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F81-450A-9C67-A943488E310C}"/>
            </c:ext>
          </c:extLst>
        </c:ser>
        <c:ser>
          <c:idx val="8"/>
          <c:order val="2"/>
          <c:tx>
            <c:strRef>
              <c:f>'14'!$AY$6</c:f>
              <c:strCache>
                <c:ptCount val="1"/>
                <c:pt idx="0">
                  <c:v>3</c:v>
                </c:pt>
              </c:strCache>
            </c:strRef>
          </c:tx>
          <c:spPr>
            <a:ln w="317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32748404962808247"/>
                  <c:y val="5.791724392325740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137535429443103"/>
                      <c:h val="0.1523614262491260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3F81-450A-9C67-A943488E31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'14'!$AT$6:$AU$6</c:f>
              <c:numCache>
                <c:formatCode>0</c:formatCode>
                <c:ptCount val="2"/>
                <c:pt idx="0">
                  <c:v>87</c:v>
                </c:pt>
                <c:pt idx="1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F81-450A-9C67-A943488E310C}"/>
            </c:ext>
          </c:extLst>
        </c:ser>
        <c:ser>
          <c:idx val="9"/>
          <c:order val="3"/>
          <c:tx>
            <c:strRef>
              <c:f>'14'!$AY$7</c:f>
              <c:strCache>
                <c:ptCount val="1"/>
                <c:pt idx="0">
                  <c:v>4</c:v>
                </c:pt>
              </c:strCache>
            </c:strRef>
          </c:tx>
          <c:spPr>
            <a:ln w="317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33250603582586213"/>
                  <c:y val="4.2892130570815737E-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272666296567029"/>
                      <c:h val="0.1523614262491260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3F81-450A-9C67-A943488E31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'14'!$AT$7:$AU$7</c:f>
              <c:numCache>
                <c:formatCode>0</c:formatCode>
                <c:ptCount val="2"/>
                <c:pt idx="0">
                  <c:v>77</c:v>
                </c:pt>
                <c:pt idx="1">
                  <c:v>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F81-450A-9C67-A943488E310C}"/>
            </c:ext>
          </c:extLst>
        </c:ser>
        <c:ser>
          <c:idx val="1"/>
          <c:order val="4"/>
          <c:tx>
            <c:strRef>
              <c:f>'14'!$AY$8</c:f>
              <c:strCache>
                <c:ptCount val="1"/>
                <c:pt idx="0">
                  <c:v>5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3616937105310713"/>
                  <c:y val="4.289213058080234E-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9407797163690944"/>
                      <c:h val="0.1523614262491260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3F81-450A-9C67-A943488E31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'14'!$AT$8:$AU$8</c:f>
              <c:numCache>
                <c:formatCode>0</c:formatCode>
                <c:ptCount val="2"/>
                <c:pt idx="0">
                  <c:v>67</c:v>
                </c:pt>
                <c:pt idx="1">
                  <c:v>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F81-450A-9C67-A943488E310C}"/>
            </c:ext>
          </c:extLst>
        </c:ser>
        <c:ser>
          <c:idx val="3"/>
          <c:order val="5"/>
          <c:tx>
            <c:strRef>
              <c:f>'14'!$AT$38</c:f>
              <c:strCache>
                <c:ptCount val="1"/>
                <c:pt idx="0">
                  <c:v>lak_strt=110</c:v>
                </c:pt>
              </c:strCache>
            </c:strRef>
          </c:tx>
          <c:spPr>
            <a:ln w="317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0.10337908568023717"/>
                  <c:y val="-0.12504146590101806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800" b="0" i="0" u="none" strike="noStrike" kern="1200" baseline="0">
                        <a:solidFill>
                          <a:srgbClr val="FF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C24236C-FC24-4C83-9E05-6BA22F2680ED}" type="CELLRANGE">
                      <a:rPr lang="en-US"/>
                      <a:pPr>
                        <a:defRPr sz="800">
                          <a:solidFill>
                            <a:srgbClr val="FF0000"/>
                          </a:solidFill>
                        </a:defRPr>
                      </a:pPr>
                      <a:t>[CELLRANGE]</a:t>
                    </a:fld>
                    <a:endParaRPr lang="LID4096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49306225976761869"/>
                      <c:h val="0.14624398460422217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3F81-450A-9C67-A943488E310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3F81-450A-9C67-A943488E31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'14'!$AV$38:$AW$38</c:f>
              <c:numCache>
                <c:formatCode>General</c:formatCode>
                <c:ptCount val="2"/>
                <c:pt idx="0">
                  <c:v>110</c:v>
                </c:pt>
                <c:pt idx="1">
                  <c:v>110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'14'!$AT$38</c15:f>
                <c15:dlblRangeCache>
                  <c:ptCount val="1"/>
                  <c:pt idx="0">
                    <c:v>lak_strt=110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D-3F81-450A-9C67-A943488E310C}"/>
            </c:ext>
          </c:extLst>
        </c:ser>
        <c:ser>
          <c:idx val="4"/>
          <c:order val="6"/>
          <c:tx>
            <c:strRef>
              <c:f>'14'!$AU$39</c:f>
              <c:strCache>
                <c:ptCount val="1"/>
                <c:pt idx="0">
                  <c:v>TOP_MAX</c:v>
                </c:pt>
              </c:strCache>
            </c:strRef>
          </c:tx>
          <c:spPr>
            <a:ln w="44450" cap="rnd" cmpd="dbl">
              <a:solidFill>
                <a:srgbClr val="0000FF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'14'!$AV$39:$AW$39</c:f>
              <c:numCache>
                <c:formatCode>General</c:formatCode>
                <c:ptCount val="2"/>
                <c:pt idx="0" formatCode="0">
                  <c:v>160</c:v>
                </c:pt>
                <c:pt idx="1">
                  <c:v>160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F81-450A-9C67-A943488E310C}"/>
            </c:ext>
          </c:extLst>
        </c:ser>
        <c:ser>
          <c:idx val="5"/>
          <c:order val="7"/>
          <c:tx>
            <c:strRef>
              <c:f>'14'!$AU$40</c:f>
              <c:strCache>
                <c:ptCount val="1"/>
                <c:pt idx="0">
                  <c:v>med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'14'!$AV$40:$AW$40</c:f>
              <c:numCache>
                <c:formatCode>General</c:formatCode>
                <c:ptCount val="2"/>
                <c:pt idx="0" formatCode="0">
                  <c:v>149.21568627450901</c:v>
                </c:pt>
                <c:pt idx="1">
                  <c:v>149.21568627450901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3F81-450A-9C67-A943488E310C}"/>
            </c:ext>
          </c:extLst>
        </c:ser>
        <c:ser>
          <c:idx val="6"/>
          <c:order val="8"/>
          <c:tx>
            <c:strRef>
              <c:f>'14'!$AU$41</c:f>
              <c:strCache>
                <c:ptCount val="1"/>
                <c:pt idx="0">
                  <c:v>min / botn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'14'!$AV$41:$AW$41</c:f>
              <c:numCache>
                <c:formatCode>General</c:formatCode>
                <c:ptCount val="2"/>
                <c:pt idx="0" formatCode="0">
                  <c:v>95</c:v>
                </c:pt>
                <c:pt idx="1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F81-450A-9C67-A943488E31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8602376"/>
        <c:axId val="1008602704"/>
        <c:extLst/>
      </c:lineChart>
      <c:catAx>
        <c:axId val="1008602376"/>
        <c:scaling>
          <c:orientation val="minMax"/>
        </c:scaling>
        <c:delete val="1"/>
        <c:axPos val="b"/>
        <c:majorTickMark val="out"/>
        <c:minorTickMark val="none"/>
        <c:tickLblPos val="nextTo"/>
        <c:crossAx val="1008602704"/>
        <c:crosses val="autoZero"/>
        <c:auto val="1"/>
        <c:lblAlgn val="ctr"/>
        <c:lblOffset val="100"/>
        <c:noMultiLvlLbl val="0"/>
      </c:catAx>
      <c:valAx>
        <c:axId val="1008602704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08602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317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900">
          <a:solidFill>
            <a:schemeClr val="tx1"/>
          </a:solidFill>
        </a:defRPr>
      </a:pPr>
      <a:endParaRPr lang="LID4096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3883037433058024"/>
          <c:y val="0.20680114940404989"/>
          <c:w val="0.39256408324012382"/>
          <c:h val="0.75377424348439415"/>
        </c:manualLayout>
      </c:layout>
      <c:lineChart>
        <c:grouping val="standard"/>
        <c:varyColors val="0"/>
        <c:ser>
          <c:idx val="4"/>
          <c:order val="0"/>
          <c:tx>
            <c:strRef>
              <c:f>'14'!$AU$39</c:f>
              <c:strCache>
                <c:ptCount val="1"/>
                <c:pt idx="0">
                  <c:v>TOP_MAX</c:v>
                </c:pt>
              </c:strCache>
            </c:strRef>
          </c:tx>
          <c:spPr>
            <a:ln w="41275" cap="rnd" cmpd="dbl">
              <a:solidFill>
                <a:srgbClr val="0000FF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'14'!$AV$39:$AW$39</c:f>
              <c:numCache>
                <c:formatCode>General</c:formatCode>
                <c:ptCount val="2"/>
                <c:pt idx="0" formatCode="0">
                  <c:v>160</c:v>
                </c:pt>
                <c:pt idx="1">
                  <c:v>160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7F-46C7-B115-BD745CCD4B32}"/>
            </c:ext>
          </c:extLst>
        </c:ser>
        <c:ser>
          <c:idx val="5"/>
          <c:order val="1"/>
          <c:tx>
            <c:strRef>
              <c:f>'14'!$AU$40</c:f>
              <c:strCache>
                <c:ptCount val="1"/>
                <c:pt idx="0">
                  <c:v>med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'14'!$AV$40:$AW$40</c:f>
              <c:numCache>
                <c:formatCode>General</c:formatCode>
                <c:ptCount val="2"/>
                <c:pt idx="0" formatCode="0">
                  <c:v>149.21568627450901</c:v>
                </c:pt>
                <c:pt idx="1">
                  <c:v>149.21568627450901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7F-46C7-B115-BD745CCD4B32}"/>
            </c:ext>
          </c:extLst>
        </c:ser>
        <c:ser>
          <c:idx val="6"/>
          <c:order val="2"/>
          <c:tx>
            <c:strRef>
              <c:f>'14'!$AU$41</c:f>
              <c:strCache>
                <c:ptCount val="1"/>
                <c:pt idx="0">
                  <c:v>min / botn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'14'!$AV$41:$AW$41</c:f>
              <c:numCache>
                <c:formatCode>General</c:formatCode>
                <c:ptCount val="2"/>
                <c:pt idx="0" formatCode="0">
                  <c:v>95</c:v>
                </c:pt>
                <c:pt idx="1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7F-46C7-B115-BD745CCD4B32}"/>
            </c:ext>
          </c:extLst>
        </c:ser>
        <c:ser>
          <c:idx val="3"/>
          <c:order val="3"/>
          <c:tx>
            <c:strRef>
              <c:f>'14'!$AT$38</c:f>
              <c:strCache>
                <c:ptCount val="1"/>
                <c:pt idx="0">
                  <c:v>lak_strt=110</c:v>
                </c:pt>
              </c:strCache>
            </c:strRef>
          </c:tx>
          <c:spPr>
            <a:ln w="317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0.10337908568023717"/>
                  <c:y val="-0.12504146590101806"/>
                </c:manualLayout>
              </c:layout>
              <c:tx>
                <c:rich>
                  <a:bodyPr/>
                  <a:lstStyle/>
                  <a:p>
                    <a:fld id="{40B9CB01-B19F-457D-B37E-32D878F63637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49306225976761869"/>
                      <c:h val="0.14624398460422217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4D7F-46C7-B115-BD745CCD4B32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D7F-46C7-B115-BD745CCD4B3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'14'!$AV$38:$AW$38</c:f>
              <c:numCache>
                <c:formatCode>General</c:formatCode>
                <c:ptCount val="2"/>
                <c:pt idx="0">
                  <c:v>110</c:v>
                </c:pt>
                <c:pt idx="1">
                  <c:v>110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'14'!$AT$38</c15:f>
                <c15:dlblRangeCache>
                  <c:ptCount val="1"/>
                  <c:pt idx="0">
                    <c:v>lak_strt=110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4D7F-46C7-B115-BD745CCD4B32}"/>
            </c:ext>
          </c:extLst>
        </c:ser>
        <c:ser>
          <c:idx val="0"/>
          <c:order val="4"/>
          <c:tx>
            <c:strRef>
              <c:f>'14'!$AY$4</c:f>
              <c:strCache>
                <c:ptCount val="1"/>
                <c:pt idx="0">
                  <c:v>1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30440871698610827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901056411976246"/>
                      <c:h val="0.2720381911530691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4D7F-46C7-B115-BD745CCD4B32}"/>
                </c:ext>
              </c:extLst>
            </c:dLbl>
            <c:dLbl>
              <c:idx val="1"/>
              <c:layout>
                <c:manualLayout>
                  <c:x val="-4.1351308671239283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523356163379997"/>
                      <c:h val="0.2720381911530691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4D7F-46C7-B115-BD745CCD4B3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'14'!$AT$4:$AU$4</c:f>
              <c:numCache>
                <c:formatCode>0</c:formatCode>
                <c:ptCount val="2"/>
                <c:pt idx="0">
                  <c:v>107</c:v>
                </c:pt>
                <c:pt idx="1">
                  <c:v>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D7F-46C7-B115-BD745CCD4B32}"/>
            </c:ext>
          </c:extLst>
        </c:ser>
        <c:ser>
          <c:idx val="2"/>
          <c:order val="5"/>
          <c:tx>
            <c:strRef>
              <c:f>'14'!$AY$5</c:f>
              <c:strCache>
                <c:ptCount val="1"/>
                <c:pt idx="0">
                  <c:v>2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31634727936065016"/>
                  <c:y val="5.3636609291293326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036187279100172"/>
                      <c:h val="0.1523614262491260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4D7F-46C7-B115-BD745CCD4B3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'14'!$AT$5:$AU$5</c:f>
              <c:numCache>
                <c:formatCode>0</c:formatCode>
                <c:ptCount val="2"/>
                <c:pt idx="0">
                  <c:v>97</c:v>
                </c:pt>
                <c:pt idx="1">
                  <c:v>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D7F-46C7-B115-BD745CCD4B32}"/>
            </c:ext>
          </c:extLst>
        </c:ser>
        <c:ser>
          <c:idx val="8"/>
          <c:order val="6"/>
          <c:tx>
            <c:strRef>
              <c:f>'14'!$AY$6</c:f>
              <c:strCache>
                <c:ptCount val="1"/>
                <c:pt idx="0">
                  <c:v>3</c:v>
                </c:pt>
              </c:strCache>
            </c:strRef>
          </c:tx>
          <c:spPr>
            <a:ln w="317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32748404962808247"/>
                  <c:y val="5.791724392325740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137535429443103"/>
                      <c:h val="0.1523614262491260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4D7F-46C7-B115-BD745CCD4B3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'14'!$AT$6:$AU$6</c:f>
              <c:numCache>
                <c:formatCode>0</c:formatCode>
                <c:ptCount val="2"/>
                <c:pt idx="0">
                  <c:v>87</c:v>
                </c:pt>
                <c:pt idx="1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D7F-46C7-B115-BD745CCD4B32}"/>
            </c:ext>
          </c:extLst>
        </c:ser>
        <c:ser>
          <c:idx val="9"/>
          <c:order val="7"/>
          <c:tx>
            <c:strRef>
              <c:f>'14'!$AY$7</c:f>
              <c:strCache>
                <c:ptCount val="1"/>
                <c:pt idx="0">
                  <c:v>4</c:v>
                </c:pt>
              </c:strCache>
            </c:strRef>
          </c:tx>
          <c:spPr>
            <a:ln w="317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33250603582586213"/>
                  <c:y val="4.2892130570815737E-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272666296567029"/>
                      <c:h val="0.1523614262491260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D-4D7F-46C7-B115-BD745CCD4B3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'14'!$AT$7:$AU$7</c:f>
              <c:numCache>
                <c:formatCode>0</c:formatCode>
                <c:ptCount val="2"/>
                <c:pt idx="0">
                  <c:v>77</c:v>
                </c:pt>
                <c:pt idx="1">
                  <c:v>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D7F-46C7-B115-BD745CCD4B32}"/>
            </c:ext>
          </c:extLst>
        </c:ser>
        <c:ser>
          <c:idx val="1"/>
          <c:order val="8"/>
          <c:tx>
            <c:strRef>
              <c:f>'14'!$AY$8</c:f>
              <c:strCache>
                <c:ptCount val="1"/>
                <c:pt idx="0">
                  <c:v>5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3616937105310713"/>
                  <c:y val="4.289213058080234E-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9407797163690944"/>
                      <c:h val="0.1523614262491260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F-4D7F-46C7-B115-BD745CCD4B3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'14'!$AT$8:$AU$8</c:f>
              <c:numCache>
                <c:formatCode>0</c:formatCode>
                <c:ptCount val="2"/>
                <c:pt idx="0">
                  <c:v>67</c:v>
                </c:pt>
                <c:pt idx="1">
                  <c:v>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D7F-46C7-B115-BD745CCD4B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8602376"/>
        <c:axId val="1008602704"/>
        <c:extLst/>
      </c:lineChart>
      <c:catAx>
        <c:axId val="1008602376"/>
        <c:scaling>
          <c:orientation val="minMax"/>
        </c:scaling>
        <c:delete val="1"/>
        <c:axPos val="b"/>
        <c:majorTickMark val="out"/>
        <c:minorTickMark val="none"/>
        <c:tickLblPos val="nextTo"/>
        <c:crossAx val="1008602704"/>
        <c:crosses val="autoZero"/>
        <c:auto val="1"/>
        <c:lblAlgn val="ctr"/>
        <c:lblOffset val="100"/>
        <c:noMultiLvlLbl val="0"/>
      </c:catAx>
      <c:valAx>
        <c:axId val="1008602704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08602376"/>
        <c:crosses val="autoZero"/>
        <c:crossBetween val="between"/>
      </c:valAx>
      <c:spPr>
        <a:solidFill>
          <a:sysClr val="window" lastClr="FFFFFF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"/>
          <c:y val="2.2082728493058028E-2"/>
          <c:w val="1"/>
          <c:h val="0.97791727150694197"/>
        </c:manualLayout>
      </c:layout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/>
  </c:chart>
  <c:spPr>
    <a:solidFill>
      <a:schemeClr val="bg1"/>
    </a:solidFill>
    <a:ln w="317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700">
          <a:solidFill>
            <a:schemeClr val="tx1"/>
          </a:solidFill>
        </a:defRPr>
      </a:pPr>
      <a:endParaRPr lang="LID4096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'14'!$BD$4:$BD$103</c:f>
              <c:numCache>
                <c:formatCode>General</c:formatCode>
                <c:ptCount val="100"/>
                <c:pt idx="0">
                  <c:v>1.02</c:v>
                </c:pt>
                <c:pt idx="1">
                  <c:v>51.514747474747402</c:v>
                </c:pt>
                <c:pt idx="2">
                  <c:v>102.009494949494</c:v>
                </c:pt>
                <c:pt idx="3">
                  <c:v>152.50424242424199</c:v>
                </c:pt>
                <c:pt idx="4">
                  <c:v>202.99898989898901</c:v>
                </c:pt>
                <c:pt idx="5">
                  <c:v>253.49373737373699</c:v>
                </c:pt>
                <c:pt idx="6">
                  <c:v>303.98848484848401</c:v>
                </c:pt>
                <c:pt idx="7">
                  <c:v>354.48323232323202</c:v>
                </c:pt>
                <c:pt idx="8">
                  <c:v>404.977979797979</c:v>
                </c:pt>
                <c:pt idx="9">
                  <c:v>455.47272727272701</c:v>
                </c:pt>
                <c:pt idx="10">
                  <c:v>505.967474747474</c:v>
                </c:pt>
                <c:pt idx="11">
                  <c:v>556.46222222222195</c:v>
                </c:pt>
                <c:pt idx="12">
                  <c:v>606.95696969696905</c:v>
                </c:pt>
                <c:pt idx="13">
                  <c:v>657.45171717171695</c:v>
                </c:pt>
                <c:pt idx="14">
                  <c:v>707.94646464646405</c:v>
                </c:pt>
                <c:pt idx="15">
                  <c:v>758.44121212121195</c:v>
                </c:pt>
                <c:pt idx="16">
                  <c:v>808.93595959595905</c:v>
                </c:pt>
                <c:pt idx="17">
                  <c:v>859.43070707070603</c:v>
                </c:pt>
                <c:pt idx="18">
                  <c:v>909.92545454545404</c:v>
                </c:pt>
                <c:pt idx="19">
                  <c:v>960.42020202020103</c:v>
                </c:pt>
                <c:pt idx="20">
                  <c:v>1010.9149494949399</c:v>
                </c:pt>
                <c:pt idx="21">
                  <c:v>1061.40969696969</c:v>
                </c:pt>
                <c:pt idx="22">
                  <c:v>1111.9044444444401</c:v>
                </c:pt>
                <c:pt idx="23">
                  <c:v>1162.3991919191899</c:v>
                </c:pt>
                <c:pt idx="24">
                  <c:v>1212.8939393939299</c:v>
                </c:pt>
                <c:pt idx="25">
                  <c:v>1263.38868686868</c:v>
                </c:pt>
                <c:pt idx="26">
                  <c:v>1313.8834343434301</c:v>
                </c:pt>
                <c:pt idx="27">
                  <c:v>1364.3781818181801</c:v>
                </c:pt>
                <c:pt idx="28">
                  <c:v>1414.8729292929199</c:v>
                </c:pt>
                <c:pt idx="29">
                  <c:v>1465.36767676767</c:v>
                </c:pt>
                <c:pt idx="30">
                  <c:v>1515.86242424242</c:v>
                </c:pt>
                <c:pt idx="31">
                  <c:v>1566.3571717171701</c:v>
                </c:pt>
                <c:pt idx="32">
                  <c:v>1616.8519191919099</c:v>
                </c:pt>
                <c:pt idx="33">
                  <c:v>1667.34666666666</c:v>
                </c:pt>
                <c:pt idx="34">
                  <c:v>1717.84141414141</c:v>
                </c:pt>
                <c:pt idx="35">
                  <c:v>1768.3361616161601</c:v>
                </c:pt>
                <c:pt idx="36">
                  <c:v>1818.8309090908999</c:v>
                </c:pt>
                <c:pt idx="37">
                  <c:v>1869.32565656565</c:v>
                </c:pt>
                <c:pt idx="38">
                  <c:v>1919.8204040404</c:v>
                </c:pt>
                <c:pt idx="39">
                  <c:v>1970.3151515151501</c:v>
                </c:pt>
                <c:pt idx="40">
                  <c:v>2020.8098989898899</c:v>
                </c:pt>
                <c:pt idx="41">
                  <c:v>2071.30464646464</c:v>
                </c:pt>
                <c:pt idx="42">
                  <c:v>2121.79939393939</c:v>
                </c:pt>
                <c:pt idx="43">
                  <c:v>2172.2941414141401</c:v>
                </c:pt>
                <c:pt idx="44">
                  <c:v>2222.7888888888801</c:v>
                </c:pt>
                <c:pt idx="45">
                  <c:v>2273.2836363636302</c:v>
                </c:pt>
                <c:pt idx="46">
                  <c:v>2323.7783838383798</c:v>
                </c:pt>
                <c:pt idx="47">
                  <c:v>2374.2731313131299</c:v>
                </c:pt>
                <c:pt idx="48">
                  <c:v>2424.7678787878699</c:v>
                </c:pt>
                <c:pt idx="49">
                  <c:v>2475.26262626262</c:v>
                </c:pt>
                <c:pt idx="50">
                  <c:v>2525.75737373737</c:v>
                </c:pt>
                <c:pt idx="51">
                  <c:v>2576.2521212121201</c:v>
                </c:pt>
                <c:pt idx="52">
                  <c:v>2626.7468686868601</c:v>
                </c:pt>
                <c:pt idx="53">
                  <c:v>2677.2416161616102</c:v>
                </c:pt>
                <c:pt idx="54">
                  <c:v>2727.7363636363598</c:v>
                </c:pt>
                <c:pt idx="55">
                  <c:v>2778.2311111111098</c:v>
                </c:pt>
                <c:pt idx="56">
                  <c:v>2828.7258585858499</c:v>
                </c:pt>
                <c:pt idx="57">
                  <c:v>2879.2206060605999</c:v>
                </c:pt>
                <c:pt idx="58">
                  <c:v>2929.71535353535</c:v>
                </c:pt>
                <c:pt idx="59">
                  <c:v>2980.2101010101001</c:v>
                </c:pt>
                <c:pt idx="60">
                  <c:v>3030.7048484848401</c:v>
                </c:pt>
                <c:pt idx="61">
                  <c:v>3081.1995959595902</c:v>
                </c:pt>
                <c:pt idx="62">
                  <c:v>3131.6943434343402</c:v>
                </c:pt>
                <c:pt idx="63">
                  <c:v>3182.1890909090898</c:v>
                </c:pt>
                <c:pt idx="64">
                  <c:v>3232.6838383838299</c:v>
                </c:pt>
                <c:pt idx="65">
                  <c:v>3283.1785858585799</c:v>
                </c:pt>
                <c:pt idx="66">
                  <c:v>3333.67333333333</c:v>
                </c:pt>
                <c:pt idx="67">
                  <c:v>3384.16808080808</c:v>
                </c:pt>
                <c:pt idx="68">
                  <c:v>3434.6628282828201</c:v>
                </c:pt>
                <c:pt idx="69">
                  <c:v>3485.1575757575702</c:v>
                </c:pt>
                <c:pt idx="70">
                  <c:v>3535.6523232323202</c:v>
                </c:pt>
                <c:pt idx="71">
                  <c:v>3586.1470707070698</c:v>
                </c:pt>
                <c:pt idx="72">
                  <c:v>3636.6418181818099</c:v>
                </c:pt>
                <c:pt idx="73">
                  <c:v>3687.1365656565599</c:v>
                </c:pt>
                <c:pt idx="74">
                  <c:v>3737.63131313131</c:v>
                </c:pt>
                <c:pt idx="75">
                  <c:v>3788.12606060606</c:v>
                </c:pt>
                <c:pt idx="76">
                  <c:v>3838.6208080808001</c:v>
                </c:pt>
                <c:pt idx="77">
                  <c:v>3889.1155555555501</c:v>
                </c:pt>
                <c:pt idx="78">
                  <c:v>3939.6103030303002</c:v>
                </c:pt>
                <c:pt idx="79">
                  <c:v>3990.1050505050498</c:v>
                </c:pt>
                <c:pt idx="80">
                  <c:v>4040.5997979797899</c:v>
                </c:pt>
                <c:pt idx="81">
                  <c:v>4091.0945454545399</c:v>
                </c:pt>
                <c:pt idx="82">
                  <c:v>4141.5892929292904</c:v>
                </c:pt>
                <c:pt idx="83">
                  <c:v>4192.08404040404</c:v>
                </c:pt>
                <c:pt idx="84">
                  <c:v>4242.5787878787796</c:v>
                </c:pt>
                <c:pt idx="85">
                  <c:v>4293.0735353535301</c:v>
                </c:pt>
                <c:pt idx="86">
                  <c:v>4343.5682828282797</c:v>
                </c:pt>
                <c:pt idx="87">
                  <c:v>4394.0630303030302</c:v>
                </c:pt>
                <c:pt idx="88">
                  <c:v>4444.5577777777698</c:v>
                </c:pt>
                <c:pt idx="89">
                  <c:v>4495.0525252525204</c:v>
                </c:pt>
                <c:pt idx="90">
                  <c:v>4545.54727272727</c:v>
                </c:pt>
                <c:pt idx="91">
                  <c:v>4596.0420202020196</c:v>
                </c:pt>
                <c:pt idx="92">
                  <c:v>4646.5367676767601</c:v>
                </c:pt>
                <c:pt idx="93">
                  <c:v>4697.0315151515097</c:v>
                </c:pt>
                <c:pt idx="94">
                  <c:v>4747.5262626262602</c:v>
                </c:pt>
                <c:pt idx="95">
                  <c:v>4798.0210101009998</c:v>
                </c:pt>
                <c:pt idx="96">
                  <c:v>4848.5157575757503</c:v>
                </c:pt>
                <c:pt idx="97">
                  <c:v>4899.0105050504999</c:v>
                </c:pt>
                <c:pt idx="98">
                  <c:v>4949.5052525252504</c:v>
                </c:pt>
                <c:pt idx="99">
                  <c:v>5000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31-41CE-8AF4-A76BBA6F77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9030751"/>
        <c:axId val="429033151"/>
      </c:scatterChart>
      <c:valAx>
        <c:axId val="429030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429033151"/>
        <c:crosses val="autoZero"/>
        <c:crossBetween val="midCat"/>
      </c:valAx>
      <c:valAx>
        <c:axId val="429033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4290307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7255704458961008E-2"/>
          <c:y val="8.6807468597775592E-2"/>
          <c:w val="0.86578417425319165"/>
          <c:h val="0.8705529813557849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'15'!$AY$4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'15'!$AX$4</c:f>
              <c:numCache>
                <c:formatCode>0%</c:formatCode>
                <c:ptCount val="1"/>
                <c:pt idx="0">
                  <c:v>0.44444444444444442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32-4597-8CEB-A3B00F2CB582}"/>
            </c:ext>
          </c:extLst>
        </c:ser>
        <c:ser>
          <c:idx val="8"/>
          <c:order val="1"/>
          <c:tx>
            <c:strRef>
              <c:f>'15'!$AY$5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'15'!$AX$5</c:f>
              <c:numCache>
                <c:formatCode>0%</c:formatCode>
                <c:ptCount val="1"/>
                <c:pt idx="0">
                  <c:v>7.9365079365079361E-2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32-4597-8CEB-A3B00F2CB582}"/>
            </c:ext>
          </c:extLst>
        </c:ser>
        <c:ser>
          <c:idx val="3"/>
          <c:order val="2"/>
          <c:tx>
            <c:strRef>
              <c:f>'15'!$AY$6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'15'!$AX$6</c:f>
              <c:numCache>
                <c:formatCode>0%</c:formatCode>
                <c:ptCount val="1"/>
                <c:pt idx="0">
                  <c:v>0.15873015873015872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232-4597-8CEB-A3B00F2CB582}"/>
            </c:ext>
          </c:extLst>
        </c:ser>
        <c:ser>
          <c:idx val="2"/>
          <c:order val="3"/>
          <c:tx>
            <c:strRef>
              <c:f>'15'!$AY$7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'15'!$AX$7</c:f>
              <c:numCache>
                <c:formatCode>0%</c:formatCode>
                <c:ptCount val="1"/>
                <c:pt idx="0">
                  <c:v>0.15873015873015872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232-4597-8CEB-A3B00F2CB582}"/>
            </c:ext>
          </c:extLst>
        </c:ser>
        <c:ser>
          <c:idx val="1"/>
          <c:order val="4"/>
          <c:tx>
            <c:strRef>
              <c:f>'15'!$AY$8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'15'!$AX$8</c:f>
              <c:numCache>
                <c:formatCode>0%</c:formatCode>
                <c:ptCount val="1"/>
                <c:pt idx="0">
                  <c:v>0.15873015873015872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232-4597-8CEB-A3B00F2CB582}"/>
            </c:ext>
          </c:extLst>
        </c:ser>
        <c:ser>
          <c:idx val="4"/>
          <c:order val="5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5-1232-4597-8CEB-A3B00F2CB5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97642016"/>
        <c:axId val="397636608"/>
      </c:barChart>
      <c:catAx>
        <c:axId val="397642016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397636608"/>
        <c:crosses val="autoZero"/>
        <c:auto val="1"/>
        <c:lblAlgn val="ctr"/>
        <c:lblOffset val="100"/>
        <c:tickMarkSkip val="1"/>
        <c:noMultiLvlLbl val="0"/>
      </c:catAx>
      <c:valAx>
        <c:axId val="397636608"/>
        <c:scaling>
          <c:orientation val="maxMin"/>
          <c:max val="1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crossAx val="397642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17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700" b="1">
          <a:solidFill>
            <a:schemeClr val="bg1"/>
          </a:solidFill>
        </a:defRPr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883037433058024"/>
          <c:y val="7.9272564446813451E-2"/>
          <c:w val="0.78109664523061839"/>
          <c:h val="0.88130280679930284"/>
        </c:manualLayout>
      </c:layout>
      <c:lineChart>
        <c:grouping val="standard"/>
        <c:varyColors val="0"/>
        <c:ser>
          <c:idx val="0"/>
          <c:order val="0"/>
          <c:tx>
            <c:strRef>
              <c:f>'15'!$AY$4</c:f>
              <c:strCache>
                <c:ptCount val="1"/>
                <c:pt idx="0">
                  <c:v>1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30440871698610827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901056411976246"/>
                      <c:h val="0.2720381911530691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0FCC-4F85-A84A-F0BDA7667972}"/>
                </c:ext>
              </c:extLst>
            </c:dLbl>
            <c:dLbl>
              <c:idx val="1"/>
              <c:layout>
                <c:manualLayout>
                  <c:x val="-4.1351308671239283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523356163379997"/>
                      <c:h val="0.2720381911530691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0FCC-4F85-A84A-F0BDA76679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'15'!$AT$4:$AU$4</c:f>
              <c:numCache>
                <c:formatCode>0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CC-4F85-A84A-F0BDA7667972}"/>
            </c:ext>
          </c:extLst>
        </c:ser>
        <c:ser>
          <c:idx val="2"/>
          <c:order val="1"/>
          <c:tx>
            <c:strRef>
              <c:f>'15'!$AY$5</c:f>
              <c:strCache>
                <c:ptCount val="1"/>
                <c:pt idx="0">
                  <c:v>2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31634727936065016"/>
                  <c:y val="5.3636609291293326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036187279100172"/>
                      <c:h val="0.1523614262491260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0FCC-4F85-A84A-F0BDA76679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'15'!$AT$5:$AU$5</c:f>
              <c:numCache>
                <c:formatCode>0</c:formatCode>
                <c:ptCount val="2"/>
                <c:pt idx="0">
                  <c:v>97</c:v>
                </c:pt>
                <c:pt idx="1">
                  <c:v>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FCC-4F85-A84A-F0BDA7667972}"/>
            </c:ext>
          </c:extLst>
        </c:ser>
        <c:ser>
          <c:idx val="8"/>
          <c:order val="2"/>
          <c:tx>
            <c:strRef>
              <c:f>'15'!$AY$6</c:f>
              <c:strCache>
                <c:ptCount val="1"/>
                <c:pt idx="0">
                  <c:v>3</c:v>
                </c:pt>
              </c:strCache>
            </c:strRef>
          </c:tx>
          <c:spPr>
            <a:ln w="317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32748404962808247"/>
                  <c:y val="5.791724392325740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137535429443103"/>
                      <c:h val="0.1523614262491260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0FCC-4F85-A84A-F0BDA76679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'15'!$AT$6:$AU$6</c:f>
              <c:numCache>
                <c:formatCode>0</c:formatCode>
                <c:ptCount val="2"/>
                <c:pt idx="0">
                  <c:v>87</c:v>
                </c:pt>
                <c:pt idx="1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FCC-4F85-A84A-F0BDA7667972}"/>
            </c:ext>
          </c:extLst>
        </c:ser>
        <c:ser>
          <c:idx val="9"/>
          <c:order val="3"/>
          <c:tx>
            <c:strRef>
              <c:f>'15'!$AY$7</c:f>
              <c:strCache>
                <c:ptCount val="1"/>
                <c:pt idx="0">
                  <c:v>4</c:v>
                </c:pt>
              </c:strCache>
            </c:strRef>
          </c:tx>
          <c:spPr>
            <a:ln w="317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33250603582586213"/>
                  <c:y val="4.2892130570815737E-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272666296567029"/>
                      <c:h val="0.1523614262491260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0FCC-4F85-A84A-F0BDA76679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'15'!$AT$7:$AU$7</c:f>
              <c:numCache>
                <c:formatCode>0</c:formatCode>
                <c:ptCount val="2"/>
                <c:pt idx="0">
                  <c:v>77</c:v>
                </c:pt>
                <c:pt idx="1">
                  <c:v>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FCC-4F85-A84A-F0BDA7667972}"/>
            </c:ext>
          </c:extLst>
        </c:ser>
        <c:ser>
          <c:idx val="1"/>
          <c:order val="4"/>
          <c:tx>
            <c:strRef>
              <c:f>'15'!$AY$8</c:f>
              <c:strCache>
                <c:ptCount val="1"/>
                <c:pt idx="0">
                  <c:v>5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3616937105310713"/>
                  <c:y val="4.289213058080234E-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9407797163690944"/>
                      <c:h val="0.1523614262491260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0FCC-4F85-A84A-F0BDA76679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'15'!$AT$8:$AU$8</c:f>
              <c:numCache>
                <c:formatCode>0</c:formatCode>
                <c:ptCount val="2"/>
                <c:pt idx="0">
                  <c:v>67</c:v>
                </c:pt>
                <c:pt idx="1">
                  <c:v>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FCC-4F85-A84A-F0BDA7667972}"/>
            </c:ext>
          </c:extLst>
        </c:ser>
        <c:ser>
          <c:idx val="3"/>
          <c:order val="5"/>
          <c:tx>
            <c:strRef>
              <c:f>'15'!$AT$57</c:f>
              <c:strCache>
                <c:ptCount val="1"/>
                <c:pt idx="0">
                  <c:v>lak_strt</c:v>
                </c:pt>
              </c:strCache>
            </c:strRef>
          </c:tx>
          <c:spPr>
            <a:ln w="28575" cap="rnd" cmpd="sng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0675654335619617E-2"/>
                  <c:y val="-9.449728190101749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ID4096"/>
                </a:p>
              </c:txPr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6617755991462746"/>
                      <c:h val="0.1758279425238264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0FCC-4F85-A84A-F0BDA7667972}"/>
                </c:ext>
              </c:extLst>
            </c:dLbl>
            <c:dLbl>
              <c:idx val="1"/>
              <c:layout>
                <c:manualLayout>
                  <c:x val="-6.2026963006858879E-2"/>
                  <c:y val="3.77989127604069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523356163379997"/>
                      <c:h val="0.1573064752712270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0FCC-4F85-A84A-F0BDA76679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'15'!$AV$57:$AW$57</c:f>
              <c:numCache>
                <c:formatCode>General</c:formatCode>
                <c:ptCount val="2"/>
                <c:pt idx="0">
                  <c:v>130</c:v>
                </c:pt>
                <c:pt idx="1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FCC-4F85-A84A-F0BDA7667972}"/>
            </c:ext>
          </c:extLst>
        </c:ser>
        <c:ser>
          <c:idx val="4"/>
          <c:order val="6"/>
          <c:tx>
            <c:strRef>
              <c:f>'15'!$AU$58</c:f>
              <c:strCache>
                <c:ptCount val="1"/>
                <c:pt idx="0">
                  <c:v>TOP_MAX</c:v>
                </c:pt>
              </c:strCache>
            </c:strRef>
          </c:tx>
          <c:spPr>
            <a:ln w="47625" cap="rnd" cmpd="thickThin">
              <a:solidFill>
                <a:srgbClr val="0000FF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'15'!$AV$58:$AW$58</c:f>
              <c:numCache>
                <c:formatCode>General</c:formatCode>
                <c:ptCount val="2"/>
                <c:pt idx="0" formatCode="0">
                  <c:v>160</c:v>
                </c:pt>
                <c:pt idx="1">
                  <c:v>160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FCC-4F85-A84A-F0BDA76679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8602376"/>
        <c:axId val="1008602704"/>
        <c:extLst/>
      </c:lineChart>
      <c:catAx>
        <c:axId val="1008602376"/>
        <c:scaling>
          <c:orientation val="minMax"/>
        </c:scaling>
        <c:delete val="1"/>
        <c:axPos val="b"/>
        <c:majorTickMark val="out"/>
        <c:minorTickMark val="none"/>
        <c:tickLblPos val="nextTo"/>
        <c:crossAx val="1008602704"/>
        <c:crosses val="autoZero"/>
        <c:auto val="1"/>
        <c:lblAlgn val="ctr"/>
        <c:lblOffset val="100"/>
        <c:noMultiLvlLbl val="0"/>
      </c:catAx>
      <c:valAx>
        <c:axId val="1008602704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08602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317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900">
          <a:solidFill>
            <a:schemeClr val="tx1"/>
          </a:solidFill>
        </a:defRPr>
      </a:pPr>
      <a:endParaRPr lang="LID4096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48323399793894656"/>
          <c:y val="0.22416838671561676"/>
          <c:w val="0.2848812126678269"/>
          <c:h val="0.69230841730198123"/>
        </c:manualLayout>
      </c:layout>
      <c:lineChart>
        <c:grouping val="standard"/>
        <c:varyColors val="0"/>
        <c:ser>
          <c:idx val="4"/>
          <c:order val="0"/>
          <c:tx>
            <c:strRef>
              <c:f>'15'!$AU$58</c:f>
              <c:strCache>
                <c:ptCount val="1"/>
                <c:pt idx="0">
                  <c:v>TOP_MAX</c:v>
                </c:pt>
              </c:strCache>
            </c:strRef>
          </c:tx>
          <c:spPr>
            <a:ln w="47625" cap="rnd" cmpd="thickThin">
              <a:solidFill>
                <a:srgbClr val="0000FF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'15'!$AV$58:$AW$58</c:f>
              <c:numCache>
                <c:formatCode>General</c:formatCode>
                <c:ptCount val="2"/>
                <c:pt idx="0" formatCode="0">
                  <c:v>160</c:v>
                </c:pt>
                <c:pt idx="1">
                  <c:v>160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37-4FBF-9C5E-54246E2A0F25}"/>
            </c:ext>
          </c:extLst>
        </c:ser>
        <c:ser>
          <c:idx val="3"/>
          <c:order val="1"/>
          <c:tx>
            <c:strRef>
              <c:f>'15'!$AT$57</c:f>
              <c:strCache>
                <c:ptCount val="1"/>
                <c:pt idx="0">
                  <c:v>lak_strt</c:v>
                </c:pt>
              </c:strCache>
            </c:strRef>
          </c:tx>
          <c:spPr>
            <a:ln w="28575" cap="rnd" cmpd="sng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'15'!$AV$57:$AW$57</c:f>
              <c:numCache>
                <c:formatCode>General</c:formatCode>
                <c:ptCount val="2"/>
                <c:pt idx="0">
                  <c:v>130</c:v>
                </c:pt>
                <c:pt idx="1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37-4FBF-9C5E-54246E2A0F25}"/>
            </c:ext>
          </c:extLst>
        </c:ser>
        <c:ser>
          <c:idx val="0"/>
          <c:order val="2"/>
          <c:tx>
            <c:strRef>
              <c:f>'15'!$AY$4</c:f>
              <c:strCache>
                <c:ptCount val="1"/>
                <c:pt idx="0">
                  <c:v>1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30440871698610827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901056411976246"/>
                      <c:h val="0.2720381911530691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4337-4FBF-9C5E-54246E2A0F25}"/>
                </c:ext>
              </c:extLst>
            </c:dLbl>
            <c:dLbl>
              <c:idx val="1"/>
              <c:layout>
                <c:manualLayout>
                  <c:x val="-4.1351308671239283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523356163379997"/>
                      <c:h val="0.2720381911530691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4337-4FBF-9C5E-54246E2A0F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'15'!$AT$4:$AU$4</c:f>
              <c:numCache>
                <c:formatCode>0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337-4FBF-9C5E-54246E2A0F25}"/>
            </c:ext>
          </c:extLst>
        </c:ser>
        <c:ser>
          <c:idx val="2"/>
          <c:order val="3"/>
          <c:tx>
            <c:strRef>
              <c:f>'15'!$AY$5</c:f>
              <c:strCache>
                <c:ptCount val="1"/>
                <c:pt idx="0">
                  <c:v>2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31634727936065016"/>
                  <c:y val="5.3636609291293326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036187279100172"/>
                      <c:h val="0.1523614262491260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4337-4FBF-9C5E-54246E2A0F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'15'!$AT$5:$AU$5</c:f>
              <c:numCache>
                <c:formatCode>0</c:formatCode>
                <c:ptCount val="2"/>
                <c:pt idx="0">
                  <c:v>97</c:v>
                </c:pt>
                <c:pt idx="1">
                  <c:v>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337-4FBF-9C5E-54246E2A0F25}"/>
            </c:ext>
          </c:extLst>
        </c:ser>
        <c:ser>
          <c:idx val="8"/>
          <c:order val="4"/>
          <c:tx>
            <c:strRef>
              <c:f>'15'!$AY$6</c:f>
              <c:strCache>
                <c:ptCount val="1"/>
                <c:pt idx="0">
                  <c:v>3</c:v>
                </c:pt>
              </c:strCache>
            </c:strRef>
          </c:tx>
          <c:spPr>
            <a:ln w="317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32748404962808247"/>
                  <c:y val="5.791724392325740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137535429443103"/>
                      <c:h val="0.1523614262491260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4337-4FBF-9C5E-54246E2A0F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'15'!$AT$6:$AU$6</c:f>
              <c:numCache>
                <c:formatCode>0</c:formatCode>
                <c:ptCount val="2"/>
                <c:pt idx="0">
                  <c:v>87</c:v>
                </c:pt>
                <c:pt idx="1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337-4FBF-9C5E-54246E2A0F25}"/>
            </c:ext>
          </c:extLst>
        </c:ser>
        <c:ser>
          <c:idx val="9"/>
          <c:order val="5"/>
          <c:tx>
            <c:strRef>
              <c:f>'15'!$AY$7</c:f>
              <c:strCache>
                <c:ptCount val="1"/>
                <c:pt idx="0">
                  <c:v>4</c:v>
                </c:pt>
              </c:strCache>
            </c:strRef>
          </c:tx>
          <c:spPr>
            <a:ln w="317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33250603582586213"/>
                  <c:y val="4.2892130570815737E-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272666296567029"/>
                      <c:h val="0.1523614262491260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4337-4FBF-9C5E-54246E2A0F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'15'!$AT$7:$AU$7</c:f>
              <c:numCache>
                <c:formatCode>0</c:formatCode>
                <c:ptCount val="2"/>
                <c:pt idx="0">
                  <c:v>77</c:v>
                </c:pt>
                <c:pt idx="1">
                  <c:v>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337-4FBF-9C5E-54246E2A0F25}"/>
            </c:ext>
          </c:extLst>
        </c:ser>
        <c:ser>
          <c:idx val="1"/>
          <c:order val="6"/>
          <c:tx>
            <c:strRef>
              <c:f>'15'!$AY$8</c:f>
              <c:strCache>
                <c:ptCount val="1"/>
                <c:pt idx="0">
                  <c:v>5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3616937105310713"/>
                  <c:y val="4.289213058080234E-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9407797163690944"/>
                      <c:h val="0.1523614262491260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4337-4FBF-9C5E-54246E2A0F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'15'!$AT$8:$AU$8</c:f>
              <c:numCache>
                <c:formatCode>0</c:formatCode>
                <c:ptCount val="2"/>
                <c:pt idx="0">
                  <c:v>67</c:v>
                </c:pt>
                <c:pt idx="1">
                  <c:v>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337-4FBF-9C5E-54246E2A0F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8602376"/>
        <c:axId val="1008602704"/>
        <c:extLst/>
      </c:lineChart>
      <c:catAx>
        <c:axId val="1008602376"/>
        <c:scaling>
          <c:orientation val="minMax"/>
        </c:scaling>
        <c:delete val="1"/>
        <c:axPos val="b"/>
        <c:majorTickMark val="out"/>
        <c:minorTickMark val="none"/>
        <c:tickLblPos val="nextTo"/>
        <c:crossAx val="1008602704"/>
        <c:crosses val="autoZero"/>
        <c:auto val="1"/>
        <c:lblAlgn val="ctr"/>
        <c:lblOffset val="100"/>
        <c:noMultiLvlLbl val="0"/>
      </c:catAx>
      <c:valAx>
        <c:axId val="1008602704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08602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5.6735135099935032E-2"/>
          <c:y val="5.2316274713767465E-2"/>
          <c:w val="0.88123790189320617"/>
          <c:h val="0.91426641090394467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/>
  </c:chart>
  <c:spPr>
    <a:solidFill>
      <a:schemeClr val="bg1"/>
    </a:solidFill>
    <a:ln w="317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900">
          <a:solidFill>
            <a:schemeClr val="tx1"/>
          </a:solidFill>
        </a:defRPr>
      </a:pPr>
      <a:endParaRPr lang="LID4096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SFR!$M$18</c:f>
              <c:strCache>
                <c:ptCount val="1"/>
                <c:pt idx="0">
                  <c:v>strtop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SFR!$M$19:$M$511</c:f>
              <c:numCache>
                <c:formatCode>0</c:formatCode>
                <c:ptCount val="493"/>
                <c:pt idx="0">
                  <c:v>1380.8645935168099</c:v>
                </c:pt>
                <c:pt idx="1">
                  <c:v>1379.5054397809299</c:v>
                </c:pt>
                <c:pt idx="2">
                  <c:v>1377.3013672270199</c:v>
                </c:pt>
                <c:pt idx="3">
                  <c:v>1375.39676637053</c:v>
                </c:pt>
                <c:pt idx="4">
                  <c:v>1373.88472496396</c:v>
                </c:pt>
                <c:pt idx="5">
                  <c:v>1372.4825706188001</c:v>
                </c:pt>
                <c:pt idx="6">
                  <c:v>1370.43331624128</c:v>
                </c:pt>
                <c:pt idx="7">
                  <c:v>1368.7781224133901</c:v>
                </c:pt>
                <c:pt idx="8">
                  <c:v>1367.2906707240199</c:v>
                </c:pt>
                <c:pt idx="9">
                  <c:v>1365.06270604987</c:v>
                </c:pt>
                <c:pt idx="10">
                  <c:v>1363.31537762177</c:v>
                </c:pt>
                <c:pt idx="11">
                  <c:v>1361.33451076913</c:v>
                </c:pt>
                <c:pt idx="12">
                  <c:v>1358.71817913372</c:v>
                </c:pt>
                <c:pt idx="13">
                  <c:v>1356.2879193997901</c:v>
                </c:pt>
                <c:pt idx="14">
                  <c:v>1353.90408785152</c:v>
                </c:pt>
                <c:pt idx="15">
                  <c:v>1351.4246509855</c:v>
                </c:pt>
                <c:pt idx="16">
                  <c:v>1349.6800738061299</c:v>
                </c:pt>
                <c:pt idx="17">
                  <c:v>1348.4585539049799</c:v>
                </c:pt>
                <c:pt idx="18">
                  <c:v>1346.4809332956099</c:v>
                </c:pt>
                <c:pt idx="19">
                  <c:v>1344.23409781795</c:v>
                </c:pt>
                <c:pt idx="20">
                  <c:v>1342.00620106165</c:v>
                </c:pt>
                <c:pt idx="21">
                  <c:v>1339.62993256952</c:v>
                </c:pt>
                <c:pt idx="22">
                  <c:v>1337.24937719442</c:v>
                </c:pt>
                <c:pt idx="23">
                  <c:v>1334.88394332699</c:v>
                </c:pt>
                <c:pt idx="24">
                  <c:v>1332.4701703647299</c:v>
                </c:pt>
                <c:pt idx="25">
                  <c:v>1330.05261242095</c:v>
                </c:pt>
                <c:pt idx="26">
                  <c:v>1328.67906473126</c:v>
                </c:pt>
                <c:pt idx="27">
                  <c:v>1327.4494430357299</c:v>
                </c:pt>
                <c:pt idx="28">
                  <c:v>1325.1805492199301</c:v>
                </c:pt>
                <c:pt idx="29">
                  <c:v>1322.6709038730901</c:v>
                </c:pt>
                <c:pt idx="30">
                  <c:v>1320.13349739055</c:v>
                </c:pt>
                <c:pt idx="31">
                  <c:v>1318.54270465477</c:v>
                </c:pt>
                <c:pt idx="32">
                  <c:v>1316.8645948819301</c:v>
                </c:pt>
                <c:pt idx="33">
                  <c:v>1314.8249364916001</c:v>
                </c:pt>
                <c:pt idx="34">
                  <c:v>1313.5117689267299</c:v>
                </c:pt>
                <c:pt idx="35">
                  <c:v>1311.41880307777</c:v>
                </c:pt>
                <c:pt idx="36">
                  <c:v>1308.6668728679699</c:v>
                </c:pt>
                <c:pt idx="37">
                  <c:v>1306.33905858566</c:v>
                </c:pt>
                <c:pt idx="38">
                  <c:v>1304.2192479164701</c:v>
                </c:pt>
                <c:pt idx="39">
                  <c:v>1302.9644758936499</c:v>
                </c:pt>
                <c:pt idx="40">
                  <c:v>1301.57353662831</c:v>
                </c:pt>
                <c:pt idx="41">
                  <c:v>1298.95112461809</c:v>
                </c:pt>
                <c:pt idx="42">
                  <c:v>1297.2027854802</c:v>
                </c:pt>
                <c:pt idx="43">
                  <c:v>1295.3857917506</c:v>
                </c:pt>
                <c:pt idx="44">
                  <c:v>1293.79878860094</c:v>
                </c:pt>
                <c:pt idx="45">
                  <c:v>1292.35224418137</c:v>
                </c:pt>
                <c:pt idx="46">
                  <c:v>1289.7128780325399</c:v>
                </c:pt>
                <c:pt idx="47">
                  <c:v>1287.1360423569099</c:v>
                </c:pt>
                <c:pt idx="48">
                  <c:v>1285.1840601624799</c:v>
                </c:pt>
                <c:pt idx="49">
                  <c:v>1283.9725069188601</c:v>
                </c:pt>
                <c:pt idx="50">
                  <c:v>1282.2272344448299</c:v>
                </c:pt>
                <c:pt idx="51">
                  <c:v>1280.0705040897601</c:v>
                </c:pt>
                <c:pt idx="52">
                  <c:v>1278.79989224163</c:v>
                </c:pt>
                <c:pt idx="53">
                  <c:v>1278.31632631859</c:v>
                </c:pt>
                <c:pt idx="54">
                  <c:v>1297.6706355578599</c:v>
                </c:pt>
                <c:pt idx="55">
                  <c:v>1297.1563850400701</c:v>
                </c:pt>
                <c:pt idx="56">
                  <c:v>1296.6678614959101</c:v>
                </c:pt>
                <c:pt idx="57">
                  <c:v>1296.05178306269</c:v>
                </c:pt>
                <c:pt idx="58">
                  <c:v>1295.2395147536699</c:v>
                </c:pt>
                <c:pt idx="59">
                  <c:v>1294.6887550367101</c:v>
                </c:pt>
                <c:pt idx="60">
                  <c:v>1294.31649426741</c:v>
                </c:pt>
                <c:pt idx="61">
                  <c:v>1293.7575265032499</c:v>
                </c:pt>
                <c:pt idx="62">
                  <c:v>1293.29192155691</c:v>
                </c:pt>
                <c:pt idx="63">
                  <c:v>1292.90807624581</c:v>
                </c:pt>
                <c:pt idx="64">
                  <c:v>1292.4112522569999</c:v>
                </c:pt>
                <c:pt idx="65">
                  <c:v>1292.0157338602801</c:v>
                </c:pt>
                <c:pt idx="66">
                  <c:v>1291.4267260843999</c:v>
                </c:pt>
                <c:pt idx="67">
                  <c:v>1290.6128392518499</c:v>
                </c:pt>
                <c:pt idx="68">
                  <c:v>1289.78746251542</c:v>
                </c:pt>
                <c:pt idx="69">
                  <c:v>1289.21265401237</c:v>
                </c:pt>
                <c:pt idx="70">
                  <c:v>1288.82697795937</c:v>
                </c:pt>
                <c:pt idx="71">
                  <c:v>1288.26056928871</c:v>
                </c:pt>
                <c:pt idx="72">
                  <c:v>1287.5511390608301</c:v>
                </c:pt>
                <c:pt idx="73">
                  <c:v>1286.7943411198601</c:v>
                </c:pt>
                <c:pt idx="74">
                  <c:v>1286.33284216876</c:v>
                </c:pt>
                <c:pt idx="75">
                  <c:v>1285.85364234177</c:v>
                </c:pt>
                <c:pt idx="76">
                  <c:v>1285.3015161106</c:v>
                </c:pt>
                <c:pt idx="77">
                  <c:v>1284.8833957408399</c:v>
                </c:pt>
                <c:pt idx="78">
                  <c:v>1284.53782824225</c:v>
                </c:pt>
                <c:pt idx="79">
                  <c:v>1283.9239507680099</c:v>
                </c:pt>
                <c:pt idx="80">
                  <c:v>1282.9816739742901</c:v>
                </c:pt>
                <c:pt idx="81">
                  <c:v>1282.19659936983</c:v>
                </c:pt>
                <c:pt idx="82">
                  <c:v>1281.43598436607</c:v>
                </c:pt>
                <c:pt idx="83">
                  <c:v>1280.6920256363101</c:v>
                </c:pt>
                <c:pt idx="84">
                  <c:v>1279.9552608224101</c:v>
                </c:pt>
                <c:pt idx="85">
                  <c:v>1279.2072470011501</c:v>
                </c:pt>
                <c:pt idx="86">
                  <c:v>1278.48897959896</c:v>
                </c:pt>
                <c:pt idx="87">
                  <c:v>1398.3964347741701</c:v>
                </c:pt>
                <c:pt idx="88">
                  <c:v>1393.20390865891</c:v>
                </c:pt>
                <c:pt idx="89">
                  <c:v>1389.0027880069599</c:v>
                </c:pt>
                <c:pt idx="90">
                  <c:v>1386.2823736320199</c:v>
                </c:pt>
                <c:pt idx="91">
                  <c:v>1382.44196165114</c:v>
                </c:pt>
                <c:pt idx="92">
                  <c:v>1377.01839001237</c:v>
                </c:pt>
                <c:pt idx="93">
                  <c:v>1372.1234321295101</c:v>
                </c:pt>
                <c:pt idx="94">
                  <c:v>1368.6676956287699</c:v>
                </c:pt>
                <c:pt idx="95">
                  <c:v>1365.3664738141799</c:v>
                </c:pt>
                <c:pt idx="96">
                  <c:v>1360.8175482413101</c:v>
                </c:pt>
                <c:pt idx="97">
                  <c:v>1355.7461865750499</c:v>
                </c:pt>
                <c:pt idx="98">
                  <c:v>1351.3220422204399</c:v>
                </c:pt>
                <c:pt idx="99">
                  <c:v>1347.68765024135</c:v>
                </c:pt>
                <c:pt idx="100">
                  <c:v>1343.71632098438</c:v>
                </c:pt>
                <c:pt idx="101">
                  <c:v>1340.5468371924801</c:v>
                </c:pt>
                <c:pt idx="102">
                  <c:v>1336.87699803804</c:v>
                </c:pt>
                <c:pt idx="103">
                  <c:v>1332.2658949223701</c:v>
                </c:pt>
                <c:pt idx="104">
                  <c:v>1328.7454644269101</c:v>
                </c:pt>
                <c:pt idx="105">
                  <c:v>1325.19842711723</c:v>
                </c:pt>
                <c:pt idx="106">
                  <c:v>1321.5336460815699</c:v>
                </c:pt>
                <c:pt idx="107">
                  <c:v>1316.85951063632</c:v>
                </c:pt>
                <c:pt idx="108">
                  <c:v>1313.38014016385</c:v>
                </c:pt>
                <c:pt idx="109">
                  <c:v>1309.81069180748</c:v>
                </c:pt>
                <c:pt idx="110">
                  <c:v>1305.5640001781501</c:v>
                </c:pt>
                <c:pt idx="111">
                  <c:v>1302.27839145999</c:v>
                </c:pt>
                <c:pt idx="112">
                  <c:v>1298.4169842518099</c:v>
                </c:pt>
                <c:pt idx="113">
                  <c:v>1295.08177268593</c:v>
                </c:pt>
                <c:pt idx="114">
                  <c:v>1291.2016660715501</c:v>
                </c:pt>
                <c:pt idx="115">
                  <c:v>1286.04175959028</c:v>
                </c:pt>
                <c:pt idx="116">
                  <c:v>1280.72479423451</c:v>
                </c:pt>
                <c:pt idx="117">
                  <c:v>1275.89125996748</c:v>
                </c:pt>
                <c:pt idx="118">
                  <c:v>1271.93963367168</c:v>
                </c:pt>
                <c:pt idx="119">
                  <c:v>1267.2863963761799</c:v>
                </c:pt>
                <c:pt idx="120">
                  <c:v>1263.2845519878899</c:v>
                </c:pt>
                <c:pt idx="121">
                  <c:v>1260.3052040406301</c:v>
                </c:pt>
                <c:pt idx="122">
                  <c:v>1256.9155483568099</c:v>
                </c:pt>
                <c:pt idx="123">
                  <c:v>1253.42999517884</c:v>
                </c:pt>
                <c:pt idx="124">
                  <c:v>1249.89928707015</c:v>
                </c:pt>
                <c:pt idx="125">
                  <c:v>1246.4910429259</c:v>
                </c:pt>
                <c:pt idx="126">
                  <c:v>1241.73770228276</c:v>
                </c:pt>
                <c:pt idx="127">
                  <c:v>1238.68208415768</c:v>
                </c:pt>
                <c:pt idx="128">
                  <c:v>1235.64319867278</c:v>
                </c:pt>
                <c:pt idx="129">
                  <c:v>1230.1472576087999</c:v>
                </c:pt>
                <c:pt idx="130">
                  <c:v>1224.8872175219501</c:v>
                </c:pt>
                <c:pt idx="131">
                  <c:v>1219.9268318893601</c:v>
                </c:pt>
                <c:pt idx="132">
                  <c:v>1216.5618263397</c:v>
                </c:pt>
                <c:pt idx="133">
                  <c:v>1213.40223185081</c:v>
                </c:pt>
                <c:pt idx="134">
                  <c:v>1277.9584991394599</c:v>
                </c:pt>
                <c:pt idx="135">
                  <c:v>1275.3015968038501</c:v>
                </c:pt>
                <c:pt idx="136">
                  <c:v>1271.2286612037899</c:v>
                </c:pt>
                <c:pt idx="137">
                  <c:v>1267.9562632966099</c:v>
                </c:pt>
                <c:pt idx="138">
                  <c:v>1266.0379280315699</c:v>
                </c:pt>
                <c:pt idx="139">
                  <c:v>1264.1211548369499</c:v>
                </c:pt>
                <c:pt idx="140">
                  <c:v>1260.7526880641401</c:v>
                </c:pt>
                <c:pt idx="141">
                  <c:v>1258.46693250608</c:v>
                </c:pt>
                <c:pt idx="142">
                  <c:v>1257.7202321535101</c:v>
                </c:pt>
                <c:pt idx="143">
                  <c:v>1255.5901603904799</c:v>
                </c:pt>
                <c:pt idx="144">
                  <c:v>1253.0259972352401</c:v>
                </c:pt>
                <c:pt idx="145">
                  <c:v>1251.1827986318001</c:v>
                </c:pt>
                <c:pt idx="146">
                  <c:v>1249.4739611017301</c:v>
                </c:pt>
                <c:pt idx="147">
                  <c:v>1247.39212938786</c:v>
                </c:pt>
                <c:pt idx="148">
                  <c:v>1244.15247511606</c:v>
                </c:pt>
                <c:pt idx="149">
                  <c:v>1240.95418655599</c:v>
                </c:pt>
                <c:pt idx="150">
                  <c:v>1237.8042608011101</c:v>
                </c:pt>
                <c:pt idx="151">
                  <c:v>1234.49925429018</c:v>
                </c:pt>
                <c:pt idx="152">
                  <c:v>1231.83654413204</c:v>
                </c:pt>
                <c:pt idx="153">
                  <c:v>1229.6027772852699</c:v>
                </c:pt>
                <c:pt idx="154">
                  <c:v>1227.5193988454801</c:v>
                </c:pt>
                <c:pt idx="155">
                  <c:v>1224.8256436884601</c:v>
                </c:pt>
                <c:pt idx="156">
                  <c:v>1221.1671028926801</c:v>
                </c:pt>
                <c:pt idx="157">
                  <c:v>1218.0268564504199</c:v>
                </c:pt>
                <c:pt idx="158">
                  <c:v>1216.20540868026</c:v>
                </c:pt>
                <c:pt idx="159">
                  <c:v>1214.00510512608</c:v>
                </c:pt>
                <c:pt idx="160">
                  <c:v>1211.7595966654601</c:v>
                </c:pt>
                <c:pt idx="161">
                  <c:v>1300.0581949692801</c:v>
                </c:pt>
                <c:pt idx="162">
                  <c:v>1298.1332204390999</c:v>
                </c:pt>
                <c:pt idx="163">
                  <c:v>1296.7428858186299</c:v>
                </c:pt>
                <c:pt idx="164">
                  <c:v>1294.88530831822</c:v>
                </c:pt>
                <c:pt idx="165">
                  <c:v>1292.70899673392</c:v>
                </c:pt>
                <c:pt idx="166">
                  <c:v>1291.15385199361</c:v>
                </c:pt>
                <c:pt idx="167">
                  <c:v>1288.8590791326999</c:v>
                </c:pt>
                <c:pt idx="168">
                  <c:v>1286.12708284005</c:v>
                </c:pt>
                <c:pt idx="169">
                  <c:v>1283.4188367520801</c:v>
                </c:pt>
                <c:pt idx="170">
                  <c:v>1281.93502329032</c:v>
                </c:pt>
                <c:pt idx="171">
                  <c:v>1280.3347961391401</c:v>
                </c:pt>
                <c:pt idx="172">
                  <c:v>1277.4278818217699</c:v>
                </c:pt>
                <c:pt idx="173">
                  <c:v>1275.8556549254899</c:v>
                </c:pt>
                <c:pt idx="174">
                  <c:v>1274.2672099511799</c:v>
                </c:pt>
                <c:pt idx="175">
                  <c:v>1271.9055759146499</c:v>
                </c:pt>
                <c:pt idx="176">
                  <c:v>1270.3425176660201</c:v>
                </c:pt>
                <c:pt idx="177">
                  <c:v>1269.0769603510901</c:v>
                </c:pt>
                <c:pt idx="178">
                  <c:v>1267.56308549558</c:v>
                </c:pt>
                <c:pt idx="179">
                  <c:v>1265.2439416361401</c:v>
                </c:pt>
                <c:pt idx="180">
                  <c:v>1262.4673953182</c:v>
                </c:pt>
                <c:pt idx="181">
                  <c:v>1259.73277904318</c:v>
                </c:pt>
                <c:pt idx="182">
                  <c:v>1257.0620464564299</c:v>
                </c:pt>
                <c:pt idx="183">
                  <c:v>1254.41738204891</c:v>
                </c:pt>
                <c:pt idx="184">
                  <c:v>1251.7727176414</c:v>
                </c:pt>
                <c:pt idx="185">
                  <c:v>1250.19589609625</c:v>
                </c:pt>
                <c:pt idx="186">
                  <c:v>1249.3644298499</c:v>
                </c:pt>
                <c:pt idx="187">
                  <c:v>1248.2961894729699</c:v>
                </c:pt>
                <c:pt idx="188">
                  <c:v>1246.48186588096</c:v>
                </c:pt>
                <c:pt idx="189">
                  <c:v>1243.7545907190899</c:v>
                </c:pt>
                <c:pt idx="190">
                  <c:v>1240.91427170721</c:v>
                </c:pt>
                <c:pt idx="191">
                  <c:v>1239.29096677047</c:v>
                </c:pt>
                <c:pt idx="192">
                  <c:v>1237.51178966112</c:v>
                </c:pt>
                <c:pt idx="193">
                  <c:v>1235.4232739440499</c:v>
                </c:pt>
                <c:pt idx="194">
                  <c:v>1233.49710937077</c:v>
                </c:pt>
                <c:pt idx="195">
                  <c:v>1231.8053028655099</c:v>
                </c:pt>
                <c:pt idx="196">
                  <c:v>1230.1528967650199</c:v>
                </c:pt>
                <c:pt idx="197">
                  <c:v>1227.29297563876</c:v>
                </c:pt>
                <c:pt idx="198">
                  <c:v>1224.70162464583</c:v>
                </c:pt>
                <c:pt idx="199">
                  <c:v>1223.3041389577299</c:v>
                </c:pt>
                <c:pt idx="200">
                  <c:v>1221.20991348599</c:v>
                </c:pt>
                <c:pt idx="201">
                  <c:v>1217.5498523261899</c:v>
                </c:pt>
                <c:pt idx="202">
                  <c:v>1214.25217989982</c:v>
                </c:pt>
                <c:pt idx="203">
                  <c:v>1211.49350108724</c:v>
                </c:pt>
                <c:pt idx="204">
                  <c:v>1209.90349444856</c:v>
                </c:pt>
                <c:pt idx="205">
                  <c:v>1208.16710952412</c:v>
                </c:pt>
                <c:pt idx="206">
                  <c:v>1205.33681613934</c:v>
                </c:pt>
                <c:pt idx="207">
                  <c:v>1202.94964308257</c:v>
                </c:pt>
                <c:pt idx="208">
                  <c:v>1201.1821281213299</c:v>
                </c:pt>
                <c:pt idx="209">
                  <c:v>1198.88546448497</c:v>
                </c:pt>
                <c:pt idx="210">
                  <c:v>1195.6318542251099</c:v>
                </c:pt>
                <c:pt idx="211">
                  <c:v>1193.4298506807099</c:v>
                </c:pt>
                <c:pt idx="212">
                  <c:v>1191.61434487005</c:v>
                </c:pt>
                <c:pt idx="213">
                  <c:v>1188.93856591333</c:v>
                </c:pt>
                <c:pt idx="214">
                  <c:v>1186.25484699034</c:v>
                </c:pt>
                <c:pt idx="215">
                  <c:v>1183.81326090077</c:v>
                </c:pt>
                <c:pt idx="216">
                  <c:v>1182.2348802725201</c:v>
                </c:pt>
                <c:pt idx="217">
                  <c:v>1180.3829063723199</c:v>
                </c:pt>
                <c:pt idx="218">
                  <c:v>1177.6456623711499</c:v>
                </c:pt>
                <c:pt idx="219">
                  <c:v>1174.9219545153201</c:v>
                </c:pt>
                <c:pt idx="220">
                  <c:v>1172.23571627924</c:v>
                </c:pt>
                <c:pt idx="221">
                  <c:v>1169.58839317041</c:v>
                </c:pt>
                <c:pt idx="222">
                  <c:v>1168.1162263691699</c:v>
                </c:pt>
                <c:pt idx="223">
                  <c:v>1166.7739280928899</c:v>
                </c:pt>
                <c:pt idx="224">
                  <c:v>1164.54269432158</c:v>
                </c:pt>
                <c:pt idx="225">
                  <c:v>1163.2153983482799</c:v>
                </c:pt>
                <c:pt idx="226">
                  <c:v>1211.0868037048999</c:v>
                </c:pt>
                <c:pt idx="227">
                  <c:v>1210.07539363714</c:v>
                </c:pt>
                <c:pt idx="228">
                  <c:v>1208.91584989737</c:v>
                </c:pt>
                <c:pt idx="229">
                  <c:v>1208.1057837465801</c:v>
                </c:pt>
                <c:pt idx="230">
                  <c:v>1206.7991144866701</c:v>
                </c:pt>
                <c:pt idx="231">
                  <c:v>1205.78221350187</c:v>
                </c:pt>
                <c:pt idx="232">
                  <c:v>1204.8816274215401</c:v>
                </c:pt>
                <c:pt idx="233">
                  <c:v>1203.7395796163901</c:v>
                </c:pt>
                <c:pt idx="234">
                  <c:v>1202.6742672994301</c:v>
                </c:pt>
                <c:pt idx="235">
                  <c:v>1201.7186116673799</c:v>
                </c:pt>
                <c:pt idx="236">
                  <c:v>1200.8284672055599</c:v>
                </c:pt>
                <c:pt idx="237">
                  <c:v>1199.5221615176299</c:v>
                </c:pt>
                <c:pt idx="238">
                  <c:v>1198.07528286822</c:v>
                </c:pt>
                <c:pt idx="239">
                  <c:v>1197.01088756841</c:v>
                </c:pt>
                <c:pt idx="240">
                  <c:v>1195.9487834049801</c:v>
                </c:pt>
                <c:pt idx="241">
                  <c:v>1195.0088661499699</c:v>
                </c:pt>
                <c:pt idx="242">
                  <c:v>1194.13624135692</c:v>
                </c:pt>
                <c:pt idx="243">
                  <c:v>1192.99375332728</c:v>
                </c:pt>
                <c:pt idx="244">
                  <c:v>1191.79241726962</c:v>
                </c:pt>
                <c:pt idx="245">
                  <c:v>1190.3152770545</c:v>
                </c:pt>
                <c:pt idx="246">
                  <c:v>1189.07369069531</c:v>
                </c:pt>
                <c:pt idx="247">
                  <c:v>1187.8597653424899</c:v>
                </c:pt>
                <c:pt idx="248">
                  <c:v>1186.66207344344</c:v>
                </c:pt>
                <c:pt idx="249">
                  <c:v>1185.4409019674299</c:v>
                </c:pt>
                <c:pt idx="250">
                  <c:v>1183.85518242189</c:v>
                </c:pt>
                <c:pt idx="251">
                  <c:v>1182.27541223604</c:v>
                </c:pt>
                <c:pt idx="252">
                  <c:v>1180.7462073880999</c:v>
                </c:pt>
                <c:pt idx="253">
                  <c:v>1179.69415806448</c:v>
                </c:pt>
                <c:pt idx="254">
                  <c:v>1178.5524773474899</c:v>
                </c:pt>
                <c:pt idx="255">
                  <c:v>1176.92842873573</c:v>
                </c:pt>
                <c:pt idx="256">
                  <c:v>1175.4278539506099</c:v>
                </c:pt>
                <c:pt idx="257">
                  <c:v>1173.89387836319</c:v>
                </c:pt>
                <c:pt idx="258">
                  <c:v>1172.38315450491</c:v>
                </c:pt>
                <c:pt idx="259">
                  <c:v>1170.95401704298</c:v>
                </c:pt>
                <c:pt idx="260">
                  <c:v>1169.5040947968</c:v>
                </c:pt>
                <c:pt idx="261">
                  <c:v>1168.10122453144</c:v>
                </c:pt>
                <c:pt idx="262">
                  <c:v>1167.2386405135201</c:v>
                </c:pt>
                <c:pt idx="263">
                  <c:v>1166.2342029449901</c:v>
                </c:pt>
                <c:pt idx="264">
                  <c:v>1164.6704243004201</c:v>
                </c:pt>
                <c:pt idx="265">
                  <c:v>1163.8538036570801</c:v>
                </c:pt>
                <c:pt idx="266">
                  <c:v>1163.52716552632</c:v>
                </c:pt>
                <c:pt idx="267">
                  <c:v>1163.1733094266101</c:v>
                </c:pt>
                <c:pt idx="268">
                  <c:v>1163.0081281975899</c:v>
                </c:pt>
                <c:pt idx="269">
                  <c:v>1308.87758702322</c:v>
                </c:pt>
                <c:pt idx="270">
                  <c:v>1306.4807760014501</c:v>
                </c:pt>
                <c:pt idx="271">
                  <c:v>1303.22927419712</c:v>
                </c:pt>
                <c:pt idx="272">
                  <c:v>1299.9900510147199</c:v>
                </c:pt>
                <c:pt idx="273">
                  <c:v>1296.982004833</c:v>
                </c:pt>
                <c:pt idx="274">
                  <c:v>1295.2019250523699</c:v>
                </c:pt>
                <c:pt idx="275">
                  <c:v>1293.0333224242099</c:v>
                </c:pt>
                <c:pt idx="276">
                  <c:v>1289.8559192919799</c:v>
                </c:pt>
                <c:pt idx="277">
                  <c:v>1288.07583873368</c:v>
                </c:pt>
                <c:pt idx="278">
                  <c:v>1285.91300019101</c:v>
                </c:pt>
                <c:pt idx="279">
                  <c:v>1282.7298329732901</c:v>
                </c:pt>
                <c:pt idx="280">
                  <c:v>1280.94975397032</c:v>
                </c:pt>
                <c:pt idx="281">
                  <c:v>1278.79267951314</c:v>
                </c:pt>
                <c:pt idx="282">
                  <c:v>1275.3219317118501</c:v>
                </c:pt>
                <c:pt idx="283">
                  <c:v>1272.03402953658</c:v>
                </c:pt>
                <c:pt idx="284">
                  <c:v>1268.79446417965</c:v>
                </c:pt>
                <c:pt idx="285">
                  <c:v>1265.54953912531</c:v>
                </c:pt>
                <c:pt idx="286">
                  <c:v>1262.9439671799</c:v>
                </c:pt>
                <c:pt idx="287">
                  <c:v>1260.9770982118</c:v>
                </c:pt>
                <c:pt idx="288">
                  <c:v>1258.99654226251</c:v>
                </c:pt>
                <c:pt idx="289">
                  <c:v>1256.6505470260699</c:v>
                </c:pt>
                <c:pt idx="290">
                  <c:v>1255.00917313478</c:v>
                </c:pt>
                <c:pt idx="291">
                  <c:v>1252.8977385385199</c:v>
                </c:pt>
                <c:pt idx="292">
                  <c:v>1249.34272559325</c:v>
                </c:pt>
                <c:pt idx="293">
                  <c:v>1247.0734365543699</c:v>
                </c:pt>
                <c:pt idx="294">
                  <c:v>1245.17505226307</c:v>
                </c:pt>
                <c:pt idx="295">
                  <c:v>1242.17247698547</c:v>
                </c:pt>
                <c:pt idx="296">
                  <c:v>1238.92495451539</c:v>
                </c:pt>
                <c:pt idx="297">
                  <c:v>1236.27471324045</c:v>
                </c:pt>
                <c:pt idx="298">
                  <c:v>1234.4215768647</c:v>
                </c:pt>
                <c:pt idx="299">
                  <c:v>1231.9105570739</c:v>
                </c:pt>
                <c:pt idx="300">
                  <c:v>1228.60579813701</c:v>
                </c:pt>
                <c:pt idx="301">
                  <c:v>1225.8809317078001</c:v>
                </c:pt>
                <c:pt idx="302">
                  <c:v>1224.18578664449</c:v>
                </c:pt>
                <c:pt idx="303">
                  <c:v>1221.86100311823</c:v>
                </c:pt>
                <c:pt idx="304">
                  <c:v>1218.4046048724499</c:v>
                </c:pt>
                <c:pt idx="305">
                  <c:v>1214.9213241513301</c:v>
                </c:pt>
                <c:pt idx="306">
                  <c:v>1211.5929054010501</c:v>
                </c:pt>
                <c:pt idx="307">
                  <c:v>1209.7797287890201</c:v>
                </c:pt>
                <c:pt idx="308">
                  <c:v>1207.91269390601</c:v>
                </c:pt>
                <c:pt idx="309">
                  <c:v>1205.4409495298701</c:v>
                </c:pt>
                <c:pt idx="310">
                  <c:v>1203.54065528256</c:v>
                </c:pt>
                <c:pt idx="311">
                  <c:v>1200.9094451328299</c:v>
                </c:pt>
                <c:pt idx="312">
                  <c:v>1198.9935290629001</c:v>
                </c:pt>
                <c:pt idx="313">
                  <c:v>1197.02310147969</c:v>
                </c:pt>
                <c:pt idx="314">
                  <c:v>1195.2469170450099</c:v>
                </c:pt>
                <c:pt idx="315">
                  <c:v>1193.5972998582299</c:v>
                </c:pt>
                <c:pt idx="316">
                  <c:v>1190.4349726247101</c:v>
                </c:pt>
                <c:pt idx="317">
                  <c:v>1187.1250126349701</c:v>
                </c:pt>
                <c:pt idx="318">
                  <c:v>1183.8605431936301</c:v>
                </c:pt>
                <c:pt idx="319">
                  <c:v>1180.67315634182</c:v>
                </c:pt>
                <c:pt idx="320">
                  <c:v>1178.84314474292</c:v>
                </c:pt>
                <c:pt idx="321">
                  <c:v>1178.4352851461199</c:v>
                </c:pt>
                <c:pt idx="322">
                  <c:v>1176.75738567911</c:v>
                </c:pt>
                <c:pt idx="323">
                  <c:v>1174.5821386437201</c:v>
                </c:pt>
                <c:pt idx="324">
                  <c:v>1172.7459430178701</c:v>
                </c:pt>
                <c:pt idx="325">
                  <c:v>1169.6833689918201</c:v>
                </c:pt>
                <c:pt idx="326">
                  <c:v>1165.6124626186599</c:v>
                </c:pt>
                <c:pt idx="327">
                  <c:v>1163.03871290451</c:v>
                </c:pt>
                <c:pt idx="328">
                  <c:v>1161.38995426473</c:v>
                </c:pt>
                <c:pt idx="329">
                  <c:v>1158.42759382642</c:v>
                </c:pt>
                <c:pt idx="330">
                  <c:v>1155.14228284554</c:v>
                </c:pt>
                <c:pt idx="331">
                  <c:v>1151.86515916795</c:v>
                </c:pt>
                <c:pt idx="332">
                  <c:v>1149.6066455160701</c:v>
                </c:pt>
                <c:pt idx="333">
                  <c:v>1147.6044641364999</c:v>
                </c:pt>
                <c:pt idx="334">
                  <c:v>1144.78778294891</c:v>
                </c:pt>
                <c:pt idx="335">
                  <c:v>1142.7101738602601</c:v>
                </c:pt>
                <c:pt idx="336">
                  <c:v>1140.1501484554401</c:v>
                </c:pt>
                <c:pt idx="337">
                  <c:v>1137.13218154536</c:v>
                </c:pt>
                <c:pt idx="338">
                  <c:v>1134.9712809548</c:v>
                </c:pt>
                <c:pt idx="339">
                  <c:v>1162.8532429639799</c:v>
                </c:pt>
                <c:pt idx="340">
                  <c:v>1162.6803592308599</c:v>
                </c:pt>
                <c:pt idx="341">
                  <c:v>1162.52653018364</c:v>
                </c:pt>
                <c:pt idx="342">
                  <c:v>1162.36402209671</c:v>
                </c:pt>
                <c:pt idx="343">
                  <c:v>1162.23378851138</c:v>
                </c:pt>
                <c:pt idx="344">
                  <c:v>1162.0753436283001</c:v>
                </c:pt>
                <c:pt idx="345">
                  <c:v>1161.79785202127</c:v>
                </c:pt>
                <c:pt idx="346">
                  <c:v>1161.5394301281799</c:v>
                </c:pt>
                <c:pt idx="347">
                  <c:v>1161.23854608734</c:v>
                </c:pt>
                <c:pt idx="348">
                  <c:v>1160.8172284758</c:v>
                </c:pt>
                <c:pt idx="349">
                  <c:v>1160.51383568492</c:v>
                </c:pt>
                <c:pt idx="350">
                  <c:v>1160.28435068464</c:v>
                </c:pt>
                <c:pt idx="351">
                  <c:v>1159.9677537131199</c:v>
                </c:pt>
                <c:pt idx="352">
                  <c:v>1159.65220965963</c:v>
                </c:pt>
                <c:pt idx="353">
                  <c:v>1159.28724158775</c:v>
                </c:pt>
                <c:pt idx="354">
                  <c:v>1159.0348646182299</c:v>
                </c:pt>
                <c:pt idx="355">
                  <c:v>1158.8720593804601</c:v>
                </c:pt>
                <c:pt idx="356">
                  <c:v>1158.67868809774</c:v>
                </c:pt>
                <c:pt idx="357">
                  <c:v>1158.5133051246601</c:v>
                </c:pt>
                <c:pt idx="358">
                  <c:v>1158.26509240885</c:v>
                </c:pt>
                <c:pt idx="359">
                  <c:v>1157.9160138013899</c:v>
                </c:pt>
                <c:pt idx="360">
                  <c:v>1157.6910983968401</c:v>
                </c:pt>
                <c:pt idx="361">
                  <c:v>1157.48291713349</c:v>
                </c:pt>
                <c:pt idx="362">
                  <c:v>1157.2540100098299</c:v>
                </c:pt>
                <c:pt idx="363">
                  <c:v>1157.08400630908</c:v>
                </c:pt>
                <c:pt idx="364">
                  <c:v>1156.8178168602401</c:v>
                </c:pt>
                <c:pt idx="365">
                  <c:v>1156.64094776825</c:v>
                </c:pt>
                <c:pt idx="366">
                  <c:v>1156.4840315587701</c:v>
                </c:pt>
                <c:pt idx="367">
                  <c:v>1156.1785179350099</c:v>
                </c:pt>
                <c:pt idx="368">
                  <c:v>1155.9266579979501</c:v>
                </c:pt>
                <c:pt idx="369">
                  <c:v>1155.6770175869799</c:v>
                </c:pt>
                <c:pt idx="370">
                  <c:v>1155.3580125582</c:v>
                </c:pt>
                <c:pt idx="371">
                  <c:v>1155.0835060280799</c:v>
                </c:pt>
                <c:pt idx="372">
                  <c:v>1154.83603886736</c:v>
                </c:pt>
                <c:pt idx="373">
                  <c:v>1154.54050368443</c:v>
                </c:pt>
                <c:pt idx="374">
                  <c:v>1154.30465004398</c:v>
                </c:pt>
                <c:pt idx="375">
                  <c:v>1154.0802733815401</c:v>
                </c:pt>
                <c:pt idx="376">
                  <c:v>1153.7690798277099</c:v>
                </c:pt>
                <c:pt idx="377">
                  <c:v>1153.5966092251199</c:v>
                </c:pt>
                <c:pt idx="378">
                  <c:v>1153.4809876269801</c:v>
                </c:pt>
                <c:pt idx="379">
                  <c:v>1153.35003387399</c:v>
                </c:pt>
                <c:pt idx="380">
                  <c:v>1153.16799388609</c:v>
                </c:pt>
                <c:pt idx="381">
                  <c:v>1152.8748907552899</c:v>
                </c:pt>
                <c:pt idx="382">
                  <c:v>1152.5750690590501</c:v>
                </c:pt>
                <c:pt idx="383">
                  <c:v>1152.26979481275</c:v>
                </c:pt>
                <c:pt idx="384">
                  <c:v>1151.96849114722</c:v>
                </c:pt>
                <c:pt idx="385">
                  <c:v>1151.6344607552301</c:v>
                </c:pt>
                <c:pt idx="386">
                  <c:v>1151.2913020266101</c:v>
                </c:pt>
                <c:pt idx="387">
                  <c:v>1151.04691192316</c:v>
                </c:pt>
                <c:pt idx="388">
                  <c:v>1150.8114787643599</c:v>
                </c:pt>
                <c:pt idx="389">
                  <c:v>1150.58035782768</c:v>
                </c:pt>
                <c:pt idx="390">
                  <c:v>1150.3718274960099</c:v>
                </c:pt>
                <c:pt idx="391">
                  <c:v>1150.09620520413</c:v>
                </c:pt>
                <c:pt idx="392">
                  <c:v>1149.7822242454599</c:v>
                </c:pt>
                <c:pt idx="393">
                  <c:v>1149.4061228364901</c:v>
                </c:pt>
                <c:pt idx="394">
                  <c:v>1149.1689277681801</c:v>
                </c:pt>
                <c:pt idx="395">
                  <c:v>1149.10666449123</c:v>
                </c:pt>
                <c:pt idx="396">
                  <c:v>1148.9264503991801</c:v>
                </c:pt>
                <c:pt idx="397">
                  <c:v>1148.7655259026999</c:v>
                </c:pt>
                <c:pt idx="398">
                  <c:v>1148.5954490747099</c:v>
                </c:pt>
                <c:pt idx="399">
                  <c:v>1148.3704594003</c:v>
                </c:pt>
                <c:pt idx="400">
                  <c:v>1148.2618437348201</c:v>
                </c:pt>
                <c:pt idx="401">
                  <c:v>1148.1513598967899</c:v>
                </c:pt>
                <c:pt idx="402">
                  <c:v>1147.9054455473799</c:v>
                </c:pt>
                <c:pt idx="403">
                  <c:v>1147.6671615687201</c:v>
                </c:pt>
                <c:pt idx="404">
                  <c:v>1147.4652572508301</c:v>
                </c:pt>
                <c:pt idx="405">
                  <c:v>1147.17648233873</c:v>
                </c:pt>
                <c:pt idx="406">
                  <c:v>1146.9597309052899</c:v>
                </c:pt>
                <c:pt idx="407">
                  <c:v>1146.6957609825299</c:v>
                </c:pt>
                <c:pt idx="408">
                  <c:v>1146.42445091276</c:v>
                </c:pt>
                <c:pt idx="409">
                  <c:v>1146.3368284790799</c:v>
                </c:pt>
                <c:pt idx="410">
                  <c:v>1146.1701246451701</c:v>
                </c:pt>
                <c:pt idx="411">
                  <c:v>1145.9639515244801</c:v>
                </c:pt>
                <c:pt idx="412">
                  <c:v>1145.7576949930201</c:v>
                </c:pt>
                <c:pt idx="413">
                  <c:v>1145.5557746785501</c:v>
                </c:pt>
                <c:pt idx="414">
                  <c:v>1145.3584808048099</c:v>
                </c:pt>
                <c:pt idx="415">
                  <c:v>1145.1415648350701</c:v>
                </c:pt>
                <c:pt idx="416">
                  <c:v>1144.92322631194</c:v>
                </c:pt>
                <c:pt idx="417">
                  <c:v>1144.7322659430099</c:v>
                </c:pt>
                <c:pt idx="418">
                  <c:v>1144.5435096748899</c:v>
                </c:pt>
                <c:pt idx="419">
                  <c:v>1144.26325522921</c:v>
                </c:pt>
                <c:pt idx="420">
                  <c:v>1144.0961731903501</c:v>
                </c:pt>
                <c:pt idx="421">
                  <c:v>1143.88417731293</c:v>
                </c:pt>
                <c:pt idx="422">
                  <c:v>1143.66491670096</c:v>
                </c:pt>
                <c:pt idx="423">
                  <c:v>1143.4788307198301</c:v>
                </c:pt>
                <c:pt idx="424">
                  <c:v>1143.18183584857</c:v>
                </c:pt>
                <c:pt idx="425">
                  <c:v>1142.88197987393</c:v>
                </c:pt>
                <c:pt idx="426">
                  <c:v>1142.5516869696201</c:v>
                </c:pt>
                <c:pt idx="427">
                  <c:v>1142.2743359040101</c:v>
                </c:pt>
                <c:pt idx="428">
                  <c:v>1142.1280060055699</c:v>
                </c:pt>
                <c:pt idx="429">
                  <c:v>1142.0654227969301</c:v>
                </c:pt>
                <c:pt idx="430">
                  <c:v>1141.9181628113699</c:v>
                </c:pt>
                <c:pt idx="431">
                  <c:v>1141.63524950483</c:v>
                </c:pt>
                <c:pt idx="432">
                  <c:v>1141.3868111229201</c:v>
                </c:pt>
                <c:pt idx="433">
                  <c:v>1141.1811796008701</c:v>
                </c:pt>
                <c:pt idx="434">
                  <c:v>1141.0113507199401</c:v>
                </c:pt>
                <c:pt idx="435">
                  <c:v>1140.7777206047299</c:v>
                </c:pt>
                <c:pt idx="436">
                  <c:v>1140.5273831997199</c:v>
                </c:pt>
                <c:pt idx="437">
                  <c:v>1140.28421454975</c:v>
                </c:pt>
                <c:pt idx="438">
                  <c:v>1139.97886032053</c:v>
                </c:pt>
                <c:pt idx="439">
                  <c:v>1139.7738069607401</c:v>
                </c:pt>
                <c:pt idx="440">
                  <c:v>1139.61842756598</c:v>
                </c:pt>
                <c:pt idx="441">
                  <c:v>1139.37512865811</c:v>
                </c:pt>
                <c:pt idx="442">
                  <c:v>1139.0604415645</c:v>
                </c:pt>
                <c:pt idx="443">
                  <c:v>1138.7449660678001</c:v>
                </c:pt>
                <c:pt idx="444">
                  <c:v>1138.4385332117499</c:v>
                </c:pt>
                <c:pt idx="445">
                  <c:v>1138.11098486428</c:v>
                </c:pt>
                <c:pt idx="446">
                  <c:v>1137.7826915330199</c:v>
                </c:pt>
                <c:pt idx="447">
                  <c:v>1137.57618705451</c:v>
                </c:pt>
                <c:pt idx="448">
                  <c:v>1137.3502650077501</c:v>
                </c:pt>
                <c:pt idx="449">
                  <c:v>1137.16342033147</c:v>
                </c:pt>
                <c:pt idx="450">
                  <c:v>1136.9506771850399</c:v>
                </c:pt>
                <c:pt idx="451">
                  <c:v>1136.7132627349999</c:v>
                </c:pt>
                <c:pt idx="452">
                  <c:v>1136.55460632566</c:v>
                </c:pt>
                <c:pt idx="453">
                  <c:v>1136.2625178353601</c:v>
                </c:pt>
                <c:pt idx="454">
                  <c:v>1136.02545759541</c:v>
                </c:pt>
                <c:pt idx="455">
                  <c:v>1135.80847763934</c:v>
                </c:pt>
                <c:pt idx="456">
                  <c:v>1135.5044579823</c:v>
                </c:pt>
                <c:pt idx="457">
                  <c:v>1135.2705810626501</c:v>
                </c:pt>
                <c:pt idx="458">
                  <c:v>1135.0439734479901</c:v>
                </c:pt>
                <c:pt idx="459">
                  <c:v>1134.7469762915</c:v>
                </c:pt>
                <c:pt idx="460">
                  <c:v>1134.49577278571</c:v>
                </c:pt>
                <c:pt idx="461">
                  <c:v>1134.3132837508399</c:v>
                </c:pt>
                <c:pt idx="462">
                  <c:v>1134.1178900428099</c:v>
                </c:pt>
                <c:pt idx="463">
                  <c:v>1133.9799263580101</c:v>
                </c:pt>
                <c:pt idx="464">
                  <c:v>1259.72766113281</c:v>
                </c:pt>
                <c:pt idx="465">
                  <c:v>1133.8778539185901</c:v>
                </c:pt>
                <c:pt idx="466">
                  <c:v>1133.6534645573099</c:v>
                </c:pt>
                <c:pt idx="467">
                  <c:v>1133.4469947585201</c:v>
                </c:pt>
                <c:pt idx="468">
                  <c:v>1133.3000504535</c:v>
                </c:pt>
                <c:pt idx="469">
                  <c:v>1133.05615664383</c:v>
                </c:pt>
                <c:pt idx="470">
                  <c:v>1132.8740199229601</c:v>
                </c:pt>
                <c:pt idx="471">
                  <c:v>1132.72452024274</c:v>
                </c:pt>
                <c:pt idx="472">
                  <c:v>1132.4669234933799</c:v>
                </c:pt>
                <c:pt idx="473">
                  <c:v>1132.2727961682899</c:v>
                </c:pt>
                <c:pt idx="474">
                  <c:v>1132.12368954213</c:v>
                </c:pt>
                <c:pt idx="475">
                  <c:v>1131.88156837156</c:v>
                </c:pt>
                <c:pt idx="476">
                  <c:v>1131.6933174109399</c:v>
                </c:pt>
                <c:pt idx="477">
                  <c:v>1131.4971154047</c:v>
                </c:pt>
                <c:pt idx="478">
                  <c:v>1131.29431260453</c:v>
                </c:pt>
                <c:pt idx="479">
                  <c:v>1131.13161297334</c:v>
                </c:pt>
                <c:pt idx="480">
                  <c:v>1130.9038440706499</c:v>
                </c:pt>
                <c:pt idx="481">
                  <c:v>1130.7323609285299</c:v>
                </c:pt>
                <c:pt idx="482">
                  <c:v>1130.5210208082001</c:v>
                </c:pt>
                <c:pt idx="483">
                  <c:v>1130.3475296397701</c:v>
                </c:pt>
                <c:pt idx="484">
                  <c:v>1130.16343026765</c:v>
                </c:pt>
                <c:pt idx="485">
                  <c:v>1129.93340976691</c:v>
                </c:pt>
                <c:pt idx="486">
                  <c:v>1129.7708431835099</c:v>
                </c:pt>
                <c:pt idx="487">
                  <c:v>1129.56508661775</c:v>
                </c:pt>
                <c:pt idx="488">
                  <c:v>1129.32863975187</c:v>
                </c:pt>
                <c:pt idx="489">
                  <c:v>1129.18096875845</c:v>
                </c:pt>
                <c:pt idx="490">
                  <c:v>1128.98681275476</c:v>
                </c:pt>
                <c:pt idx="491">
                  <c:v>1128.78078354581</c:v>
                </c:pt>
                <c:pt idx="492">
                  <c:v>1125.4592895507801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A12-4B69-B61F-E6F6DAF38E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9601824"/>
        <c:axId val="1059598464"/>
      </c:scatterChart>
      <c:valAx>
        <c:axId val="1059601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59598464"/>
        <c:crosses val="autoZero"/>
        <c:crossBetween val="midCat"/>
      </c:valAx>
      <c:valAx>
        <c:axId val="1059598464"/>
        <c:scaling>
          <c:orientation val="minMax"/>
          <c:min val="1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59601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SFR!$B$16</c:f>
              <c:strCache>
                <c:ptCount val="1"/>
                <c:pt idx="0">
                  <c:v>xy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square"/>
            <c:size val="2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SFR!$F$19:$F$511</c:f>
              <c:numCache>
                <c:formatCode>General</c:formatCode>
                <c:ptCount val="493"/>
                <c:pt idx="0">
                  <c:v>82</c:v>
                </c:pt>
                <c:pt idx="1">
                  <c:v>82</c:v>
                </c:pt>
                <c:pt idx="2">
                  <c:v>82</c:v>
                </c:pt>
                <c:pt idx="3">
                  <c:v>83</c:v>
                </c:pt>
                <c:pt idx="4">
                  <c:v>83</c:v>
                </c:pt>
                <c:pt idx="5">
                  <c:v>84</c:v>
                </c:pt>
                <c:pt idx="6">
                  <c:v>84</c:v>
                </c:pt>
                <c:pt idx="7">
                  <c:v>84</c:v>
                </c:pt>
                <c:pt idx="8">
                  <c:v>83</c:v>
                </c:pt>
                <c:pt idx="9">
                  <c:v>83</c:v>
                </c:pt>
                <c:pt idx="10">
                  <c:v>84</c:v>
                </c:pt>
                <c:pt idx="11">
                  <c:v>84</c:v>
                </c:pt>
                <c:pt idx="12">
                  <c:v>85</c:v>
                </c:pt>
                <c:pt idx="13">
                  <c:v>85</c:v>
                </c:pt>
                <c:pt idx="14">
                  <c:v>85</c:v>
                </c:pt>
                <c:pt idx="15">
                  <c:v>85</c:v>
                </c:pt>
                <c:pt idx="16">
                  <c:v>85</c:v>
                </c:pt>
                <c:pt idx="17">
                  <c:v>84</c:v>
                </c:pt>
                <c:pt idx="18">
                  <c:v>84</c:v>
                </c:pt>
                <c:pt idx="19">
                  <c:v>84</c:v>
                </c:pt>
                <c:pt idx="20">
                  <c:v>83</c:v>
                </c:pt>
                <c:pt idx="21">
                  <c:v>82</c:v>
                </c:pt>
                <c:pt idx="22">
                  <c:v>82</c:v>
                </c:pt>
                <c:pt idx="23">
                  <c:v>82</c:v>
                </c:pt>
                <c:pt idx="24">
                  <c:v>82</c:v>
                </c:pt>
                <c:pt idx="25">
                  <c:v>82</c:v>
                </c:pt>
                <c:pt idx="26">
                  <c:v>82</c:v>
                </c:pt>
                <c:pt idx="27">
                  <c:v>81</c:v>
                </c:pt>
                <c:pt idx="28">
                  <c:v>81</c:v>
                </c:pt>
                <c:pt idx="29">
                  <c:v>81</c:v>
                </c:pt>
                <c:pt idx="30">
                  <c:v>80</c:v>
                </c:pt>
                <c:pt idx="31">
                  <c:v>80</c:v>
                </c:pt>
                <c:pt idx="32">
                  <c:v>81</c:v>
                </c:pt>
                <c:pt idx="33">
                  <c:v>81</c:v>
                </c:pt>
                <c:pt idx="34">
                  <c:v>82</c:v>
                </c:pt>
                <c:pt idx="35">
                  <c:v>82</c:v>
                </c:pt>
                <c:pt idx="36">
                  <c:v>83</c:v>
                </c:pt>
                <c:pt idx="37">
                  <c:v>84</c:v>
                </c:pt>
                <c:pt idx="38">
                  <c:v>84</c:v>
                </c:pt>
                <c:pt idx="39">
                  <c:v>85</c:v>
                </c:pt>
                <c:pt idx="40">
                  <c:v>85</c:v>
                </c:pt>
                <c:pt idx="41">
                  <c:v>85</c:v>
                </c:pt>
                <c:pt idx="42">
                  <c:v>85</c:v>
                </c:pt>
                <c:pt idx="43">
                  <c:v>86</c:v>
                </c:pt>
                <c:pt idx="44">
                  <c:v>86</c:v>
                </c:pt>
                <c:pt idx="45">
                  <c:v>87</c:v>
                </c:pt>
                <c:pt idx="46">
                  <c:v>87</c:v>
                </c:pt>
                <c:pt idx="47">
                  <c:v>87</c:v>
                </c:pt>
                <c:pt idx="48">
                  <c:v>87</c:v>
                </c:pt>
                <c:pt idx="49">
                  <c:v>86</c:v>
                </c:pt>
                <c:pt idx="50">
                  <c:v>86</c:v>
                </c:pt>
                <c:pt idx="51">
                  <c:v>86</c:v>
                </c:pt>
                <c:pt idx="52">
                  <c:v>87</c:v>
                </c:pt>
                <c:pt idx="53">
                  <c:v>87</c:v>
                </c:pt>
                <c:pt idx="54">
                  <c:v>110</c:v>
                </c:pt>
                <c:pt idx="55">
                  <c:v>109</c:v>
                </c:pt>
                <c:pt idx="56">
                  <c:v>109</c:v>
                </c:pt>
                <c:pt idx="57">
                  <c:v>108</c:v>
                </c:pt>
                <c:pt idx="58">
                  <c:v>107</c:v>
                </c:pt>
                <c:pt idx="59">
                  <c:v>106</c:v>
                </c:pt>
                <c:pt idx="60">
                  <c:v>106</c:v>
                </c:pt>
                <c:pt idx="61">
                  <c:v>105</c:v>
                </c:pt>
                <c:pt idx="62">
                  <c:v>104</c:v>
                </c:pt>
                <c:pt idx="63">
                  <c:v>104</c:v>
                </c:pt>
                <c:pt idx="64">
                  <c:v>103</c:v>
                </c:pt>
                <c:pt idx="65">
                  <c:v>103</c:v>
                </c:pt>
                <c:pt idx="66">
                  <c:v>102</c:v>
                </c:pt>
                <c:pt idx="67">
                  <c:v>101</c:v>
                </c:pt>
                <c:pt idx="68">
                  <c:v>100</c:v>
                </c:pt>
                <c:pt idx="69">
                  <c:v>100</c:v>
                </c:pt>
                <c:pt idx="70">
                  <c:v>99</c:v>
                </c:pt>
                <c:pt idx="71">
                  <c:v>99</c:v>
                </c:pt>
                <c:pt idx="72">
                  <c:v>98</c:v>
                </c:pt>
                <c:pt idx="73">
                  <c:v>97</c:v>
                </c:pt>
                <c:pt idx="74">
                  <c:v>96</c:v>
                </c:pt>
                <c:pt idx="75">
                  <c:v>96</c:v>
                </c:pt>
                <c:pt idx="76">
                  <c:v>95</c:v>
                </c:pt>
                <c:pt idx="77">
                  <c:v>95</c:v>
                </c:pt>
                <c:pt idx="78">
                  <c:v>94</c:v>
                </c:pt>
                <c:pt idx="79">
                  <c:v>94</c:v>
                </c:pt>
                <c:pt idx="80">
                  <c:v>93</c:v>
                </c:pt>
                <c:pt idx="81">
                  <c:v>92</c:v>
                </c:pt>
                <c:pt idx="82">
                  <c:v>91</c:v>
                </c:pt>
                <c:pt idx="83">
                  <c:v>90</c:v>
                </c:pt>
                <c:pt idx="84">
                  <c:v>89</c:v>
                </c:pt>
                <c:pt idx="85">
                  <c:v>88</c:v>
                </c:pt>
                <c:pt idx="86">
                  <c:v>87</c:v>
                </c:pt>
                <c:pt idx="87">
                  <c:v>101</c:v>
                </c:pt>
                <c:pt idx="88">
                  <c:v>100</c:v>
                </c:pt>
                <c:pt idx="89">
                  <c:v>100</c:v>
                </c:pt>
                <c:pt idx="90">
                  <c:v>99</c:v>
                </c:pt>
                <c:pt idx="91">
                  <c:v>99</c:v>
                </c:pt>
                <c:pt idx="92">
                  <c:v>99</c:v>
                </c:pt>
                <c:pt idx="93">
                  <c:v>99</c:v>
                </c:pt>
                <c:pt idx="94">
                  <c:v>98</c:v>
                </c:pt>
                <c:pt idx="95">
                  <c:v>98</c:v>
                </c:pt>
                <c:pt idx="96">
                  <c:v>97</c:v>
                </c:pt>
                <c:pt idx="97">
                  <c:v>96</c:v>
                </c:pt>
                <c:pt idx="98">
                  <c:v>96</c:v>
                </c:pt>
                <c:pt idx="99">
                  <c:v>95</c:v>
                </c:pt>
                <c:pt idx="100">
                  <c:v>95</c:v>
                </c:pt>
                <c:pt idx="101">
                  <c:v>94</c:v>
                </c:pt>
                <c:pt idx="102">
                  <c:v>94</c:v>
                </c:pt>
                <c:pt idx="103">
                  <c:v>94</c:v>
                </c:pt>
                <c:pt idx="104">
                  <c:v>93</c:v>
                </c:pt>
                <c:pt idx="105">
                  <c:v>93</c:v>
                </c:pt>
                <c:pt idx="106">
                  <c:v>92</c:v>
                </c:pt>
                <c:pt idx="107">
                  <c:v>92</c:v>
                </c:pt>
                <c:pt idx="108">
                  <c:v>92</c:v>
                </c:pt>
                <c:pt idx="109">
                  <c:v>91</c:v>
                </c:pt>
                <c:pt idx="110">
                  <c:v>91</c:v>
                </c:pt>
                <c:pt idx="111">
                  <c:v>90</c:v>
                </c:pt>
                <c:pt idx="112">
                  <c:v>90</c:v>
                </c:pt>
                <c:pt idx="113">
                  <c:v>89</c:v>
                </c:pt>
                <c:pt idx="114">
                  <c:v>89</c:v>
                </c:pt>
                <c:pt idx="115">
                  <c:v>88</c:v>
                </c:pt>
                <c:pt idx="116">
                  <c:v>87</c:v>
                </c:pt>
                <c:pt idx="117">
                  <c:v>86</c:v>
                </c:pt>
                <c:pt idx="118">
                  <c:v>86</c:v>
                </c:pt>
                <c:pt idx="119">
                  <c:v>85</c:v>
                </c:pt>
                <c:pt idx="120">
                  <c:v>84</c:v>
                </c:pt>
                <c:pt idx="121">
                  <c:v>84</c:v>
                </c:pt>
                <c:pt idx="122">
                  <c:v>83</c:v>
                </c:pt>
                <c:pt idx="123">
                  <c:v>83</c:v>
                </c:pt>
                <c:pt idx="124">
                  <c:v>82</c:v>
                </c:pt>
                <c:pt idx="125">
                  <c:v>82</c:v>
                </c:pt>
                <c:pt idx="126">
                  <c:v>81</c:v>
                </c:pt>
                <c:pt idx="127">
                  <c:v>81</c:v>
                </c:pt>
                <c:pt idx="128">
                  <c:v>80</c:v>
                </c:pt>
                <c:pt idx="129">
                  <c:v>79</c:v>
                </c:pt>
                <c:pt idx="130">
                  <c:v>78</c:v>
                </c:pt>
                <c:pt idx="131">
                  <c:v>77</c:v>
                </c:pt>
                <c:pt idx="132">
                  <c:v>77</c:v>
                </c:pt>
                <c:pt idx="133">
                  <c:v>76</c:v>
                </c:pt>
                <c:pt idx="134">
                  <c:v>87</c:v>
                </c:pt>
                <c:pt idx="135">
                  <c:v>86</c:v>
                </c:pt>
                <c:pt idx="136">
                  <c:v>86</c:v>
                </c:pt>
                <c:pt idx="137">
                  <c:v>86</c:v>
                </c:pt>
                <c:pt idx="138">
                  <c:v>86</c:v>
                </c:pt>
                <c:pt idx="139">
                  <c:v>85</c:v>
                </c:pt>
                <c:pt idx="140">
                  <c:v>84</c:v>
                </c:pt>
                <c:pt idx="141">
                  <c:v>83</c:v>
                </c:pt>
                <c:pt idx="142">
                  <c:v>84</c:v>
                </c:pt>
                <c:pt idx="143">
                  <c:v>84</c:v>
                </c:pt>
                <c:pt idx="144">
                  <c:v>84</c:v>
                </c:pt>
                <c:pt idx="145">
                  <c:v>85</c:v>
                </c:pt>
                <c:pt idx="146">
                  <c:v>85</c:v>
                </c:pt>
                <c:pt idx="147">
                  <c:v>84</c:v>
                </c:pt>
                <c:pt idx="148">
                  <c:v>83</c:v>
                </c:pt>
                <c:pt idx="149">
                  <c:v>82</c:v>
                </c:pt>
                <c:pt idx="150">
                  <c:v>81</c:v>
                </c:pt>
                <c:pt idx="151">
                  <c:v>80</c:v>
                </c:pt>
                <c:pt idx="152">
                  <c:v>79</c:v>
                </c:pt>
                <c:pt idx="153">
                  <c:v>79</c:v>
                </c:pt>
                <c:pt idx="154">
                  <c:v>78</c:v>
                </c:pt>
                <c:pt idx="155">
                  <c:v>78</c:v>
                </c:pt>
                <c:pt idx="156">
                  <c:v>77</c:v>
                </c:pt>
                <c:pt idx="157">
                  <c:v>77</c:v>
                </c:pt>
                <c:pt idx="158">
                  <c:v>76</c:v>
                </c:pt>
                <c:pt idx="159">
                  <c:v>76</c:v>
                </c:pt>
                <c:pt idx="160">
                  <c:v>76</c:v>
                </c:pt>
                <c:pt idx="161">
                  <c:v>55</c:v>
                </c:pt>
                <c:pt idx="162">
                  <c:v>55</c:v>
                </c:pt>
                <c:pt idx="163">
                  <c:v>56</c:v>
                </c:pt>
                <c:pt idx="164">
                  <c:v>56</c:v>
                </c:pt>
                <c:pt idx="165">
                  <c:v>56</c:v>
                </c:pt>
                <c:pt idx="166">
                  <c:v>57</c:v>
                </c:pt>
                <c:pt idx="167">
                  <c:v>57</c:v>
                </c:pt>
                <c:pt idx="168">
                  <c:v>57</c:v>
                </c:pt>
                <c:pt idx="169">
                  <c:v>57</c:v>
                </c:pt>
                <c:pt idx="170">
                  <c:v>58</c:v>
                </c:pt>
                <c:pt idx="171">
                  <c:v>58</c:v>
                </c:pt>
                <c:pt idx="172">
                  <c:v>58</c:v>
                </c:pt>
                <c:pt idx="173">
                  <c:v>58</c:v>
                </c:pt>
                <c:pt idx="174">
                  <c:v>59</c:v>
                </c:pt>
                <c:pt idx="175">
                  <c:v>59</c:v>
                </c:pt>
                <c:pt idx="176">
                  <c:v>60</c:v>
                </c:pt>
                <c:pt idx="177">
                  <c:v>60</c:v>
                </c:pt>
                <c:pt idx="178">
                  <c:v>59</c:v>
                </c:pt>
                <c:pt idx="179">
                  <c:v>59</c:v>
                </c:pt>
                <c:pt idx="180">
                  <c:v>59</c:v>
                </c:pt>
                <c:pt idx="181">
                  <c:v>58</c:v>
                </c:pt>
                <c:pt idx="182">
                  <c:v>58</c:v>
                </c:pt>
                <c:pt idx="183">
                  <c:v>58</c:v>
                </c:pt>
                <c:pt idx="184">
                  <c:v>58</c:v>
                </c:pt>
                <c:pt idx="185">
                  <c:v>58</c:v>
                </c:pt>
                <c:pt idx="186">
                  <c:v>59</c:v>
                </c:pt>
                <c:pt idx="187">
                  <c:v>58</c:v>
                </c:pt>
                <c:pt idx="188">
                  <c:v>58</c:v>
                </c:pt>
                <c:pt idx="189">
                  <c:v>58</c:v>
                </c:pt>
                <c:pt idx="190">
                  <c:v>58</c:v>
                </c:pt>
                <c:pt idx="191">
                  <c:v>57</c:v>
                </c:pt>
                <c:pt idx="192">
                  <c:v>57</c:v>
                </c:pt>
                <c:pt idx="193">
                  <c:v>56</c:v>
                </c:pt>
                <c:pt idx="194">
                  <c:v>56</c:v>
                </c:pt>
                <c:pt idx="195">
                  <c:v>55</c:v>
                </c:pt>
                <c:pt idx="196">
                  <c:v>55</c:v>
                </c:pt>
                <c:pt idx="197">
                  <c:v>55</c:v>
                </c:pt>
                <c:pt idx="198">
                  <c:v>55</c:v>
                </c:pt>
                <c:pt idx="199">
                  <c:v>54</c:v>
                </c:pt>
                <c:pt idx="200">
                  <c:v>54</c:v>
                </c:pt>
                <c:pt idx="201">
                  <c:v>53</c:v>
                </c:pt>
                <c:pt idx="202">
                  <c:v>52</c:v>
                </c:pt>
                <c:pt idx="203">
                  <c:v>52</c:v>
                </c:pt>
                <c:pt idx="204">
                  <c:v>51</c:v>
                </c:pt>
                <c:pt idx="205">
                  <c:v>51</c:v>
                </c:pt>
                <c:pt idx="206">
                  <c:v>50</c:v>
                </c:pt>
                <c:pt idx="207">
                  <c:v>49</c:v>
                </c:pt>
                <c:pt idx="208">
                  <c:v>49</c:v>
                </c:pt>
                <c:pt idx="209">
                  <c:v>48</c:v>
                </c:pt>
                <c:pt idx="210">
                  <c:v>47</c:v>
                </c:pt>
                <c:pt idx="211">
                  <c:v>46</c:v>
                </c:pt>
                <c:pt idx="212">
                  <c:v>46</c:v>
                </c:pt>
                <c:pt idx="213">
                  <c:v>46</c:v>
                </c:pt>
                <c:pt idx="214">
                  <c:v>46</c:v>
                </c:pt>
                <c:pt idx="215">
                  <c:v>46</c:v>
                </c:pt>
                <c:pt idx="216">
                  <c:v>47</c:v>
                </c:pt>
                <c:pt idx="217">
                  <c:v>47</c:v>
                </c:pt>
                <c:pt idx="218">
                  <c:v>47</c:v>
                </c:pt>
                <c:pt idx="219">
                  <c:v>47</c:v>
                </c:pt>
                <c:pt idx="220">
                  <c:v>48</c:v>
                </c:pt>
                <c:pt idx="221">
                  <c:v>48</c:v>
                </c:pt>
                <c:pt idx="222">
                  <c:v>47</c:v>
                </c:pt>
                <c:pt idx="223">
                  <c:v>48</c:v>
                </c:pt>
                <c:pt idx="224">
                  <c:v>48</c:v>
                </c:pt>
                <c:pt idx="225">
                  <c:v>48</c:v>
                </c:pt>
                <c:pt idx="226">
                  <c:v>76</c:v>
                </c:pt>
                <c:pt idx="227">
                  <c:v>75</c:v>
                </c:pt>
                <c:pt idx="228">
                  <c:v>74</c:v>
                </c:pt>
                <c:pt idx="229">
                  <c:v>74</c:v>
                </c:pt>
                <c:pt idx="230">
                  <c:v>73</c:v>
                </c:pt>
                <c:pt idx="231">
                  <c:v>72</c:v>
                </c:pt>
                <c:pt idx="232">
                  <c:v>72</c:v>
                </c:pt>
                <c:pt idx="233">
                  <c:v>71</c:v>
                </c:pt>
                <c:pt idx="234">
                  <c:v>71</c:v>
                </c:pt>
                <c:pt idx="235">
                  <c:v>70</c:v>
                </c:pt>
                <c:pt idx="236">
                  <c:v>70</c:v>
                </c:pt>
                <c:pt idx="237">
                  <c:v>69</c:v>
                </c:pt>
                <c:pt idx="238">
                  <c:v>68</c:v>
                </c:pt>
                <c:pt idx="239">
                  <c:v>67</c:v>
                </c:pt>
                <c:pt idx="240">
                  <c:v>67</c:v>
                </c:pt>
                <c:pt idx="241">
                  <c:v>66</c:v>
                </c:pt>
                <c:pt idx="242">
                  <c:v>66</c:v>
                </c:pt>
                <c:pt idx="243">
                  <c:v>65</c:v>
                </c:pt>
                <c:pt idx="244">
                  <c:v>65</c:v>
                </c:pt>
                <c:pt idx="245">
                  <c:v>64</c:v>
                </c:pt>
                <c:pt idx="246">
                  <c:v>63</c:v>
                </c:pt>
                <c:pt idx="247">
                  <c:v>63</c:v>
                </c:pt>
                <c:pt idx="248">
                  <c:v>63</c:v>
                </c:pt>
                <c:pt idx="249">
                  <c:v>62</c:v>
                </c:pt>
                <c:pt idx="250">
                  <c:v>61</c:v>
                </c:pt>
                <c:pt idx="251">
                  <c:v>60</c:v>
                </c:pt>
                <c:pt idx="252">
                  <c:v>59</c:v>
                </c:pt>
                <c:pt idx="253">
                  <c:v>58</c:v>
                </c:pt>
                <c:pt idx="254">
                  <c:v>58</c:v>
                </c:pt>
                <c:pt idx="255">
                  <c:v>57</c:v>
                </c:pt>
                <c:pt idx="256">
                  <c:v>56</c:v>
                </c:pt>
                <c:pt idx="257">
                  <c:v>55</c:v>
                </c:pt>
                <c:pt idx="258">
                  <c:v>54</c:v>
                </c:pt>
                <c:pt idx="259">
                  <c:v>53</c:v>
                </c:pt>
                <c:pt idx="260">
                  <c:v>52</c:v>
                </c:pt>
                <c:pt idx="261">
                  <c:v>51</c:v>
                </c:pt>
                <c:pt idx="262">
                  <c:v>51</c:v>
                </c:pt>
                <c:pt idx="263">
                  <c:v>50</c:v>
                </c:pt>
                <c:pt idx="264">
                  <c:v>49</c:v>
                </c:pt>
                <c:pt idx="265">
                  <c:v>48</c:v>
                </c:pt>
                <c:pt idx="266">
                  <c:v>48</c:v>
                </c:pt>
                <c:pt idx="267">
                  <c:v>48</c:v>
                </c:pt>
                <c:pt idx="268">
                  <c:v>48</c:v>
                </c:pt>
                <c:pt idx="269">
                  <c:v>84</c:v>
                </c:pt>
                <c:pt idx="270">
                  <c:v>84</c:v>
                </c:pt>
                <c:pt idx="271">
                  <c:v>84</c:v>
                </c:pt>
                <c:pt idx="272">
                  <c:v>84</c:v>
                </c:pt>
                <c:pt idx="273">
                  <c:v>84</c:v>
                </c:pt>
                <c:pt idx="274">
                  <c:v>85</c:v>
                </c:pt>
                <c:pt idx="275">
                  <c:v>85</c:v>
                </c:pt>
                <c:pt idx="276">
                  <c:v>85</c:v>
                </c:pt>
                <c:pt idx="277">
                  <c:v>86</c:v>
                </c:pt>
                <c:pt idx="278">
                  <c:v>86</c:v>
                </c:pt>
                <c:pt idx="279">
                  <c:v>86</c:v>
                </c:pt>
                <c:pt idx="280">
                  <c:v>87</c:v>
                </c:pt>
                <c:pt idx="281">
                  <c:v>87</c:v>
                </c:pt>
                <c:pt idx="282">
                  <c:v>87</c:v>
                </c:pt>
                <c:pt idx="283">
                  <c:v>87</c:v>
                </c:pt>
                <c:pt idx="284">
                  <c:v>87</c:v>
                </c:pt>
                <c:pt idx="285">
                  <c:v>87</c:v>
                </c:pt>
                <c:pt idx="286">
                  <c:v>86</c:v>
                </c:pt>
                <c:pt idx="287">
                  <c:v>86</c:v>
                </c:pt>
                <c:pt idx="288">
                  <c:v>85</c:v>
                </c:pt>
                <c:pt idx="289">
                  <c:v>85</c:v>
                </c:pt>
                <c:pt idx="290">
                  <c:v>86</c:v>
                </c:pt>
                <c:pt idx="291">
                  <c:v>86</c:v>
                </c:pt>
                <c:pt idx="292">
                  <c:v>86</c:v>
                </c:pt>
                <c:pt idx="293">
                  <c:v>86</c:v>
                </c:pt>
                <c:pt idx="294">
                  <c:v>85</c:v>
                </c:pt>
                <c:pt idx="295">
                  <c:v>85</c:v>
                </c:pt>
                <c:pt idx="296">
                  <c:v>85</c:v>
                </c:pt>
                <c:pt idx="297">
                  <c:v>85</c:v>
                </c:pt>
                <c:pt idx="298">
                  <c:v>86</c:v>
                </c:pt>
                <c:pt idx="299">
                  <c:v>86</c:v>
                </c:pt>
                <c:pt idx="300">
                  <c:v>86</c:v>
                </c:pt>
                <c:pt idx="301">
                  <c:v>86</c:v>
                </c:pt>
                <c:pt idx="302">
                  <c:v>87</c:v>
                </c:pt>
                <c:pt idx="303">
                  <c:v>87</c:v>
                </c:pt>
                <c:pt idx="304">
                  <c:v>87</c:v>
                </c:pt>
                <c:pt idx="305">
                  <c:v>88</c:v>
                </c:pt>
                <c:pt idx="306">
                  <c:v>88</c:v>
                </c:pt>
                <c:pt idx="307">
                  <c:v>89</c:v>
                </c:pt>
                <c:pt idx="308">
                  <c:v>89</c:v>
                </c:pt>
                <c:pt idx="309">
                  <c:v>89</c:v>
                </c:pt>
                <c:pt idx="310">
                  <c:v>88</c:v>
                </c:pt>
                <c:pt idx="311">
                  <c:v>88</c:v>
                </c:pt>
                <c:pt idx="312">
                  <c:v>87</c:v>
                </c:pt>
                <c:pt idx="313">
                  <c:v>87</c:v>
                </c:pt>
                <c:pt idx="314">
                  <c:v>87</c:v>
                </c:pt>
                <c:pt idx="315">
                  <c:v>88</c:v>
                </c:pt>
                <c:pt idx="316">
                  <c:v>88</c:v>
                </c:pt>
                <c:pt idx="317">
                  <c:v>88</c:v>
                </c:pt>
                <c:pt idx="318">
                  <c:v>88</c:v>
                </c:pt>
                <c:pt idx="319">
                  <c:v>88</c:v>
                </c:pt>
                <c:pt idx="320">
                  <c:v>89</c:v>
                </c:pt>
                <c:pt idx="321">
                  <c:v>89</c:v>
                </c:pt>
                <c:pt idx="322">
                  <c:v>88</c:v>
                </c:pt>
                <c:pt idx="323">
                  <c:v>88</c:v>
                </c:pt>
                <c:pt idx="324">
                  <c:v>89</c:v>
                </c:pt>
                <c:pt idx="325">
                  <c:v>89</c:v>
                </c:pt>
                <c:pt idx="326">
                  <c:v>88</c:v>
                </c:pt>
                <c:pt idx="327">
                  <c:v>87</c:v>
                </c:pt>
                <c:pt idx="328">
                  <c:v>87</c:v>
                </c:pt>
                <c:pt idx="329">
                  <c:v>86</c:v>
                </c:pt>
                <c:pt idx="330">
                  <c:v>85</c:v>
                </c:pt>
                <c:pt idx="331">
                  <c:v>84</c:v>
                </c:pt>
                <c:pt idx="332">
                  <c:v>83</c:v>
                </c:pt>
                <c:pt idx="333">
                  <c:v>83</c:v>
                </c:pt>
                <c:pt idx="334">
                  <c:v>82</c:v>
                </c:pt>
                <c:pt idx="335">
                  <c:v>82</c:v>
                </c:pt>
                <c:pt idx="336">
                  <c:v>81</c:v>
                </c:pt>
                <c:pt idx="337">
                  <c:v>80</c:v>
                </c:pt>
                <c:pt idx="338">
                  <c:v>80</c:v>
                </c:pt>
                <c:pt idx="339">
                  <c:v>48</c:v>
                </c:pt>
                <c:pt idx="340">
                  <c:v>47</c:v>
                </c:pt>
                <c:pt idx="341">
                  <c:v>47</c:v>
                </c:pt>
                <c:pt idx="342">
                  <c:v>48</c:v>
                </c:pt>
                <c:pt idx="343">
                  <c:v>48</c:v>
                </c:pt>
                <c:pt idx="344">
                  <c:v>47</c:v>
                </c:pt>
                <c:pt idx="345">
                  <c:v>47</c:v>
                </c:pt>
                <c:pt idx="346">
                  <c:v>46</c:v>
                </c:pt>
                <c:pt idx="347">
                  <c:v>46</c:v>
                </c:pt>
                <c:pt idx="348">
                  <c:v>46</c:v>
                </c:pt>
                <c:pt idx="349">
                  <c:v>45</c:v>
                </c:pt>
                <c:pt idx="350">
                  <c:v>45</c:v>
                </c:pt>
                <c:pt idx="351">
                  <c:v>45</c:v>
                </c:pt>
                <c:pt idx="352">
                  <c:v>45</c:v>
                </c:pt>
                <c:pt idx="353">
                  <c:v>44</c:v>
                </c:pt>
                <c:pt idx="354">
                  <c:v>43</c:v>
                </c:pt>
                <c:pt idx="355">
                  <c:v>43</c:v>
                </c:pt>
                <c:pt idx="356">
                  <c:v>44</c:v>
                </c:pt>
                <c:pt idx="357">
                  <c:v>44</c:v>
                </c:pt>
                <c:pt idx="358">
                  <c:v>45</c:v>
                </c:pt>
                <c:pt idx="359">
                  <c:v>46</c:v>
                </c:pt>
                <c:pt idx="360">
                  <c:v>47</c:v>
                </c:pt>
                <c:pt idx="361">
                  <c:v>47</c:v>
                </c:pt>
                <c:pt idx="362">
                  <c:v>47</c:v>
                </c:pt>
                <c:pt idx="363">
                  <c:v>48</c:v>
                </c:pt>
                <c:pt idx="364">
                  <c:v>48</c:v>
                </c:pt>
                <c:pt idx="365">
                  <c:v>49</c:v>
                </c:pt>
                <c:pt idx="366">
                  <c:v>49</c:v>
                </c:pt>
                <c:pt idx="367">
                  <c:v>50</c:v>
                </c:pt>
                <c:pt idx="368">
                  <c:v>51</c:v>
                </c:pt>
                <c:pt idx="369">
                  <c:v>51</c:v>
                </c:pt>
                <c:pt idx="370">
                  <c:v>52</c:v>
                </c:pt>
                <c:pt idx="371">
                  <c:v>52</c:v>
                </c:pt>
                <c:pt idx="372">
                  <c:v>53</c:v>
                </c:pt>
                <c:pt idx="373">
                  <c:v>53</c:v>
                </c:pt>
                <c:pt idx="374">
                  <c:v>54</c:v>
                </c:pt>
                <c:pt idx="375">
                  <c:v>54</c:v>
                </c:pt>
                <c:pt idx="376">
                  <c:v>54</c:v>
                </c:pt>
                <c:pt idx="377">
                  <c:v>54</c:v>
                </c:pt>
                <c:pt idx="378">
                  <c:v>53</c:v>
                </c:pt>
                <c:pt idx="379">
                  <c:v>54</c:v>
                </c:pt>
                <c:pt idx="380">
                  <c:v>54</c:v>
                </c:pt>
                <c:pt idx="381">
                  <c:v>54</c:v>
                </c:pt>
                <c:pt idx="382">
                  <c:v>54</c:v>
                </c:pt>
                <c:pt idx="383">
                  <c:v>54</c:v>
                </c:pt>
                <c:pt idx="384">
                  <c:v>54</c:v>
                </c:pt>
                <c:pt idx="385">
                  <c:v>54</c:v>
                </c:pt>
                <c:pt idx="386">
                  <c:v>53</c:v>
                </c:pt>
                <c:pt idx="387">
                  <c:v>52</c:v>
                </c:pt>
                <c:pt idx="388">
                  <c:v>52</c:v>
                </c:pt>
                <c:pt idx="389">
                  <c:v>52</c:v>
                </c:pt>
                <c:pt idx="390">
                  <c:v>51</c:v>
                </c:pt>
                <c:pt idx="391">
                  <c:v>51</c:v>
                </c:pt>
                <c:pt idx="392">
                  <c:v>51</c:v>
                </c:pt>
                <c:pt idx="393">
                  <c:v>52</c:v>
                </c:pt>
                <c:pt idx="394">
                  <c:v>53</c:v>
                </c:pt>
                <c:pt idx="395">
                  <c:v>53</c:v>
                </c:pt>
                <c:pt idx="396">
                  <c:v>52</c:v>
                </c:pt>
                <c:pt idx="397">
                  <c:v>53</c:v>
                </c:pt>
                <c:pt idx="398">
                  <c:v>53</c:v>
                </c:pt>
                <c:pt idx="399">
                  <c:v>53</c:v>
                </c:pt>
                <c:pt idx="400">
                  <c:v>52</c:v>
                </c:pt>
                <c:pt idx="401">
                  <c:v>52</c:v>
                </c:pt>
                <c:pt idx="402">
                  <c:v>52</c:v>
                </c:pt>
                <c:pt idx="403">
                  <c:v>52</c:v>
                </c:pt>
                <c:pt idx="404">
                  <c:v>53</c:v>
                </c:pt>
                <c:pt idx="405">
                  <c:v>53</c:v>
                </c:pt>
                <c:pt idx="406">
                  <c:v>53</c:v>
                </c:pt>
                <c:pt idx="407">
                  <c:v>54</c:v>
                </c:pt>
                <c:pt idx="408">
                  <c:v>55</c:v>
                </c:pt>
                <c:pt idx="409">
                  <c:v>54</c:v>
                </c:pt>
                <c:pt idx="410">
                  <c:v>54</c:v>
                </c:pt>
                <c:pt idx="411">
                  <c:v>54</c:v>
                </c:pt>
                <c:pt idx="412">
                  <c:v>55</c:v>
                </c:pt>
                <c:pt idx="413">
                  <c:v>55</c:v>
                </c:pt>
                <c:pt idx="414">
                  <c:v>56</c:v>
                </c:pt>
                <c:pt idx="415">
                  <c:v>56</c:v>
                </c:pt>
                <c:pt idx="416">
                  <c:v>57</c:v>
                </c:pt>
                <c:pt idx="417">
                  <c:v>57</c:v>
                </c:pt>
                <c:pt idx="418">
                  <c:v>58</c:v>
                </c:pt>
                <c:pt idx="419">
                  <c:v>58</c:v>
                </c:pt>
                <c:pt idx="420">
                  <c:v>59</c:v>
                </c:pt>
                <c:pt idx="421">
                  <c:v>59</c:v>
                </c:pt>
                <c:pt idx="422">
                  <c:v>59</c:v>
                </c:pt>
                <c:pt idx="423">
                  <c:v>60</c:v>
                </c:pt>
                <c:pt idx="424">
                  <c:v>61</c:v>
                </c:pt>
                <c:pt idx="425">
                  <c:v>62</c:v>
                </c:pt>
                <c:pt idx="426">
                  <c:v>63</c:v>
                </c:pt>
                <c:pt idx="427">
                  <c:v>64</c:v>
                </c:pt>
                <c:pt idx="428">
                  <c:v>64</c:v>
                </c:pt>
                <c:pt idx="429">
                  <c:v>65</c:v>
                </c:pt>
                <c:pt idx="430">
                  <c:v>65</c:v>
                </c:pt>
                <c:pt idx="431">
                  <c:v>66</c:v>
                </c:pt>
                <c:pt idx="432">
                  <c:v>67</c:v>
                </c:pt>
                <c:pt idx="433">
                  <c:v>67</c:v>
                </c:pt>
                <c:pt idx="434">
                  <c:v>68</c:v>
                </c:pt>
                <c:pt idx="435">
                  <c:v>68</c:v>
                </c:pt>
                <c:pt idx="436">
                  <c:v>69</c:v>
                </c:pt>
                <c:pt idx="437">
                  <c:v>69</c:v>
                </c:pt>
                <c:pt idx="438">
                  <c:v>69</c:v>
                </c:pt>
                <c:pt idx="439">
                  <c:v>70</c:v>
                </c:pt>
                <c:pt idx="440">
                  <c:v>70</c:v>
                </c:pt>
                <c:pt idx="441">
                  <c:v>71</c:v>
                </c:pt>
                <c:pt idx="442">
                  <c:v>71</c:v>
                </c:pt>
                <c:pt idx="443">
                  <c:v>71</c:v>
                </c:pt>
                <c:pt idx="444">
                  <c:v>71</c:v>
                </c:pt>
                <c:pt idx="445">
                  <c:v>71</c:v>
                </c:pt>
                <c:pt idx="446">
                  <c:v>72</c:v>
                </c:pt>
                <c:pt idx="447">
                  <c:v>73</c:v>
                </c:pt>
                <c:pt idx="448">
                  <c:v>73</c:v>
                </c:pt>
                <c:pt idx="449">
                  <c:v>73</c:v>
                </c:pt>
                <c:pt idx="450">
                  <c:v>74</c:v>
                </c:pt>
                <c:pt idx="451">
                  <c:v>74</c:v>
                </c:pt>
                <c:pt idx="452">
                  <c:v>75</c:v>
                </c:pt>
                <c:pt idx="453">
                  <c:v>75</c:v>
                </c:pt>
                <c:pt idx="454">
                  <c:v>75</c:v>
                </c:pt>
                <c:pt idx="455">
                  <c:v>76</c:v>
                </c:pt>
                <c:pt idx="456">
                  <c:v>77</c:v>
                </c:pt>
                <c:pt idx="457">
                  <c:v>78</c:v>
                </c:pt>
                <c:pt idx="458">
                  <c:v>78</c:v>
                </c:pt>
                <c:pt idx="459">
                  <c:v>78</c:v>
                </c:pt>
                <c:pt idx="460">
                  <c:v>78</c:v>
                </c:pt>
                <c:pt idx="461">
                  <c:v>79</c:v>
                </c:pt>
                <c:pt idx="462">
                  <c:v>79</c:v>
                </c:pt>
                <c:pt idx="463">
                  <c:v>80</c:v>
                </c:pt>
                <c:pt idx="464">
                  <c:v>91</c:v>
                </c:pt>
                <c:pt idx="465">
                  <c:v>80</c:v>
                </c:pt>
                <c:pt idx="466">
                  <c:v>80</c:v>
                </c:pt>
                <c:pt idx="467">
                  <c:v>80</c:v>
                </c:pt>
                <c:pt idx="468">
                  <c:v>81</c:v>
                </c:pt>
                <c:pt idx="469">
                  <c:v>81</c:v>
                </c:pt>
                <c:pt idx="470">
                  <c:v>81</c:v>
                </c:pt>
                <c:pt idx="471">
                  <c:v>82</c:v>
                </c:pt>
                <c:pt idx="472">
                  <c:v>82</c:v>
                </c:pt>
                <c:pt idx="473">
                  <c:v>83</c:v>
                </c:pt>
                <c:pt idx="474">
                  <c:v>83</c:v>
                </c:pt>
                <c:pt idx="475">
                  <c:v>84</c:v>
                </c:pt>
                <c:pt idx="476">
                  <c:v>85</c:v>
                </c:pt>
                <c:pt idx="477">
                  <c:v>85</c:v>
                </c:pt>
                <c:pt idx="478">
                  <c:v>85</c:v>
                </c:pt>
                <c:pt idx="479">
                  <c:v>86</c:v>
                </c:pt>
                <c:pt idx="480">
                  <c:v>86</c:v>
                </c:pt>
                <c:pt idx="481">
                  <c:v>87</c:v>
                </c:pt>
                <c:pt idx="482">
                  <c:v>87</c:v>
                </c:pt>
                <c:pt idx="483">
                  <c:v>88</c:v>
                </c:pt>
                <c:pt idx="484">
                  <c:v>88</c:v>
                </c:pt>
                <c:pt idx="485">
                  <c:v>88</c:v>
                </c:pt>
                <c:pt idx="486">
                  <c:v>89</c:v>
                </c:pt>
                <c:pt idx="487">
                  <c:v>89</c:v>
                </c:pt>
                <c:pt idx="488">
                  <c:v>90</c:v>
                </c:pt>
                <c:pt idx="489">
                  <c:v>90</c:v>
                </c:pt>
                <c:pt idx="490">
                  <c:v>91</c:v>
                </c:pt>
                <c:pt idx="491">
                  <c:v>91</c:v>
                </c:pt>
                <c:pt idx="492">
                  <c:v>91</c:v>
                </c:pt>
              </c:numCache>
            </c:numRef>
          </c:xVal>
          <c:yVal>
            <c:numRef>
              <c:f>SFR!$G$19:$G$511</c:f>
              <c:numCache>
                <c:formatCode>General</c:formatCode>
                <c:ptCount val="493"/>
                <c:pt idx="0">
                  <c:v>159</c:v>
                </c:pt>
                <c:pt idx="1">
                  <c:v>158</c:v>
                </c:pt>
                <c:pt idx="2">
                  <c:v>157</c:v>
                </c:pt>
                <c:pt idx="3">
                  <c:v>157</c:v>
                </c:pt>
                <c:pt idx="4">
                  <c:v>156</c:v>
                </c:pt>
                <c:pt idx="5">
                  <c:v>156</c:v>
                </c:pt>
                <c:pt idx="6">
                  <c:v>155</c:v>
                </c:pt>
                <c:pt idx="7">
                  <c:v>154</c:v>
                </c:pt>
                <c:pt idx="8">
                  <c:v>154</c:v>
                </c:pt>
                <c:pt idx="9">
                  <c:v>153</c:v>
                </c:pt>
                <c:pt idx="10">
                  <c:v>153</c:v>
                </c:pt>
                <c:pt idx="11">
                  <c:v>152</c:v>
                </c:pt>
                <c:pt idx="12">
                  <c:v>151</c:v>
                </c:pt>
                <c:pt idx="13">
                  <c:v>150</c:v>
                </c:pt>
                <c:pt idx="14">
                  <c:v>149</c:v>
                </c:pt>
                <c:pt idx="15">
                  <c:v>148</c:v>
                </c:pt>
                <c:pt idx="16">
                  <c:v>147</c:v>
                </c:pt>
                <c:pt idx="17">
                  <c:v>147</c:v>
                </c:pt>
                <c:pt idx="18">
                  <c:v>146</c:v>
                </c:pt>
                <c:pt idx="19">
                  <c:v>145</c:v>
                </c:pt>
                <c:pt idx="20">
                  <c:v>145</c:v>
                </c:pt>
                <c:pt idx="21">
                  <c:v>145</c:v>
                </c:pt>
                <c:pt idx="22">
                  <c:v>144</c:v>
                </c:pt>
                <c:pt idx="23">
                  <c:v>143</c:v>
                </c:pt>
                <c:pt idx="24">
                  <c:v>142</c:v>
                </c:pt>
                <c:pt idx="25">
                  <c:v>141</c:v>
                </c:pt>
                <c:pt idx="26">
                  <c:v>140</c:v>
                </c:pt>
                <c:pt idx="27">
                  <c:v>140</c:v>
                </c:pt>
                <c:pt idx="28">
                  <c:v>139</c:v>
                </c:pt>
                <c:pt idx="29">
                  <c:v>138</c:v>
                </c:pt>
                <c:pt idx="30">
                  <c:v>137</c:v>
                </c:pt>
                <c:pt idx="31">
                  <c:v>136</c:v>
                </c:pt>
                <c:pt idx="32">
                  <c:v>136</c:v>
                </c:pt>
                <c:pt idx="33">
                  <c:v>135</c:v>
                </c:pt>
                <c:pt idx="34">
                  <c:v>135</c:v>
                </c:pt>
                <c:pt idx="35">
                  <c:v>134</c:v>
                </c:pt>
                <c:pt idx="36">
                  <c:v>133</c:v>
                </c:pt>
                <c:pt idx="37">
                  <c:v>133</c:v>
                </c:pt>
                <c:pt idx="38">
                  <c:v>132</c:v>
                </c:pt>
                <c:pt idx="39">
                  <c:v>132</c:v>
                </c:pt>
                <c:pt idx="40">
                  <c:v>131</c:v>
                </c:pt>
                <c:pt idx="41">
                  <c:v>130</c:v>
                </c:pt>
                <c:pt idx="42">
                  <c:v>129</c:v>
                </c:pt>
                <c:pt idx="43">
                  <c:v>129</c:v>
                </c:pt>
                <c:pt idx="44">
                  <c:v>128</c:v>
                </c:pt>
                <c:pt idx="45">
                  <c:v>128</c:v>
                </c:pt>
                <c:pt idx="46">
                  <c:v>127</c:v>
                </c:pt>
                <c:pt idx="47">
                  <c:v>126</c:v>
                </c:pt>
                <c:pt idx="48">
                  <c:v>125</c:v>
                </c:pt>
                <c:pt idx="49">
                  <c:v>125</c:v>
                </c:pt>
                <c:pt idx="50">
                  <c:v>124</c:v>
                </c:pt>
                <c:pt idx="51">
                  <c:v>123</c:v>
                </c:pt>
                <c:pt idx="52">
                  <c:v>123</c:v>
                </c:pt>
                <c:pt idx="53">
                  <c:v>122</c:v>
                </c:pt>
                <c:pt idx="54">
                  <c:v>120</c:v>
                </c:pt>
                <c:pt idx="55">
                  <c:v>120</c:v>
                </c:pt>
                <c:pt idx="56">
                  <c:v>121</c:v>
                </c:pt>
                <c:pt idx="57">
                  <c:v>121</c:v>
                </c:pt>
                <c:pt idx="58">
                  <c:v>121</c:v>
                </c:pt>
                <c:pt idx="59">
                  <c:v>121</c:v>
                </c:pt>
                <c:pt idx="60">
                  <c:v>122</c:v>
                </c:pt>
                <c:pt idx="61">
                  <c:v>122</c:v>
                </c:pt>
                <c:pt idx="62">
                  <c:v>122</c:v>
                </c:pt>
                <c:pt idx="63">
                  <c:v>121</c:v>
                </c:pt>
                <c:pt idx="64">
                  <c:v>121</c:v>
                </c:pt>
                <c:pt idx="65">
                  <c:v>122</c:v>
                </c:pt>
                <c:pt idx="66">
                  <c:v>122</c:v>
                </c:pt>
                <c:pt idx="67">
                  <c:v>121</c:v>
                </c:pt>
                <c:pt idx="68">
                  <c:v>121</c:v>
                </c:pt>
                <c:pt idx="69">
                  <c:v>122</c:v>
                </c:pt>
                <c:pt idx="70">
                  <c:v>122</c:v>
                </c:pt>
                <c:pt idx="71">
                  <c:v>123</c:v>
                </c:pt>
                <c:pt idx="72">
                  <c:v>123</c:v>
                </c:pt>
                <c:pt idx="73">
                  <c:v>123</c:v>
                </c:pt>
                <c:pt idx="74">
                  <c:v>123</c:v>
                </c:pt>
                <c:pt idx="75">
                  <c:v>122</c:v>
                </c:pt>
                <c:pt idx="76">
                  <c:v>122</c:v>
                </c:pt>
                <c:pt idx="77">
                  <c:v>121</c:v>
                </c:pt>
                <c:pt idx="78">
                  <c:v>121</c:v>
                </c:pt>
                <c:pt idx="79">
                  <c:v>122</c:v>
                </c:pt>
                <c:pt idx="80">
                  <c:v>122</c:v>
                </c:pt>
                <c:pt idx="81">
                  <c:v>122</c:v>
                </c:pt>
                <c:pt idx="82">
                  <c:v>122</c:v>
                </c:pt>
                <c:pt idx="83">
                  <c:v>122</c:v>
                </c:pt>
                <c:pt idx="84">
                  <c:v>122</c:v>
                </c:pt>
                <c:pt idx="85">
                  <c:v>122</c:v>
                </c:pt>
                <c:pt idx="86">
                  <c:v>122</c:v>
                </c:pt>
                <c:pt idx="87">
                  <c:v>95</c:v>
                </c:pt>
                <c:pt idx="88">
                  <c:v>95</c:v>
                </c:pt>
                <c:pt idx="89">
                  <c:v>96</c:v>
                </c:pt>
                <c:pt idx="90">
                  <c:v>96</c:v>
                </c:pt>
                <c:pt idx="91">
                  <c:v>97</c:v>
                </c:pt>
                <c:pt idx="92">
                  <c:v>98</c:v>
                </c:pt>
                <c:pt idx="93">
                  <c:v>99</c:v>
                </c:pt>
                <c:pt idx="94">
                  <c:v>99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101</c:v>
                </c:pt>
                <c:pt idx="99">
                  <c:v>101</c:v>
                </c:pt>
                <c:pt idx="100">
                  <c:v>102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104</c:v>
                </c:pt>
                <c:pt idx="105">
                  <c:v>105</c:v>
                </c:pt>
                <c:pt idx="106">
                  <c:v>105</c:v>
                </c:pt>
                <c:pt idx="107">
                  <c:v>106</c:v>
                </c:pt>
                <c:pt idx="108">
                  <c:v>107</c:v>
                </c:pt>
                <c:pt idx="109">
                  <c:v>107</c:v>
                </c:pt>
                <c:pt idx="110">
                  <c:v>108</c:v>
                </c:pt>
                <c:pt idx="111">
                  <c:v>108</c:v>
                </c:pt>
                <c:pt idx="112">
                  <c:v>109</c:v>
                </c:pt>
                <c:pt idx="113">
                  <c:v>109</c:v>
                </c:pt>
                <c:pt idx="114">
                  <c:v>110</c:v>
                </c:pt>
                <c:pt idx="115">
                  <c:v>110</c:v>
                </c:pt>
                <c:pt idx="116">
                  <c:v>110</c:v>
                </c:pt>
                <c:pt idx="117">
                  <c:v>110</c:v>
                </c:pt>
                <c:pt idx="118">
                  <c:v>111</c:v>
                </c:pt>
                <c:pt idx="119">
                  <c:v>111</c:v>
                </c:pt>
                <c:pt idx="120">
                  <c:v>111</c:v>
                </c:pt>
                <c:pt idx="121">
                  <c:v>110</c:v>
                </c:pt>
                <c:pt idx="122">
                  <c:v>110</c:v>
                </c:pt>
                <c:pt idx="123">
                  <c:v>111</c:v>
                </c:pt>
                <c:pt idx="124">
                  <c:v>111</c:v>
                </c:pt>
                <c:pt idx="125">
                  <c:v>112</c:v>
                </c:pt>
                <c:pt idx="126">
                  <c:v>112</c:v>
                </c:pt>
                <c:pt idx="127">
                  <c:v>111</c:v>
                </c:pt>
                <c:pt idx="128">
                  <c:v>111</c:v>
                </c:pt>
                <c:pt idx="129">
                  <c:v>111</c:v>
                </c:pt>
                <c:pt idx="130">
                  <c:v>111</c:v>
                </c:pt>
                <c:pt idx="131">
                  <c:v>111</c:v>
                </c:pt>
                <c:pt idx="132">
                  <c:v>110</c:v>
                </c:pt>
                <c:pt idx="133">
                  <c:v>110</c:v>
                </c:pt>
                <c:pt idx="134">
                  <c:v>122</c:v>
                </c:pt>
                <c:pt idx="135">
                  <c:v>122</c:v>
                </c:pt>
                <c:pt idx="136">
                  <c:v>121</c:v>
                </c:pt>
                <c:pt idx="137">
                  <c:v>120</c:v>
                </c:pt>
                <c:pt idx="138">
                  <c:v>119</c:v>
                </c:pt>
                <c:pt idx="139">
                  <c:v>119</c:v>
                </c:pt>
                <c:pt idx="140">
                  <c:v>119</c:v>
                </c:pt>
                <c:pt idx="141">
                  <c:v>119</c:v>
                </c:pt>
                <c:pt idx="142">
                  <c:v>119</c:v>
                </c:pt>
                <c:pt idx="143">
                  <c:v>118</c:v>
                </c:pt>
                <c:pt idx="144">
                  <c:v>117</c:v>
                </c:pt>
                <c:pt idx="145">
                  <c:v>117</c:v>
                </c:pt>
                <c:pt idx="146">
                  <c:v>116</c:v>
                </c:pt>
                <c:pt idx="147">
                  <c:v>116</c:v>
                </c:pt>
                <c:pt idx="148">
                  <c:v>116</c:v>
                </c:pt>
                <c:pt idx="149">
                  <c:v>116</c:v>
                </c:pt>
                <c:pt idx="150">
                  <c:v>116</c:v>
                </c:pt>
                <c:pt idx="151">
                  <c:v>116</c:v>
                </c:pt>
                <c:pt idx="152">
                  <c:v>116</c:v>
                </c:pt>
                <c:pt idx="153">
                  <c:v>115</c:v>
                </c:pt>
                <c:pt idx="154">
                  <c:v>115</c:v>
                </c:pt>
                <c:pt idx="155">
                  <c:v>114</c:v>
                </c:pt>
                <c:pt idx="156">
                  <c:v>113</c:v>
                </c:pt>
                <c:pt idx="157">
                  <c:v>112</c:v>
                </c:pt>
                <c:pt idx="158">
                  <c:v>112</c:v>
                </c:pt>
                <c:pt idx="159">
                  <c:v>111</c:v>
                </c:pt>
                <c:pt idx="160">
                  <c:v>110</c:v>
                </c:pt>
                <c:pt idx="161">
                  <c:v>150</c:v>
                </c:pt>
                <c:pt idx="162">
                  <c:v>149</c:v>
                </c:pt>
                <c:pt idx="163">
                  <c:v>149</c:v>
                </c:pt>
                <c:pt idx="164">
                  <c:v>148</c:v>
                </c:pt>
                <c:pt idx="165">
                  <c:v>147</c:v>
                </c:pt>
                <c:pt idx="166">
                  <c:v>147</c:v>
                </c:pt>
                <c:pt idx="167">
                  <c:v>146</c:v>
                </c:pt>
                <c:pt idx="168">
                  <c:v>145</c:v>
                </c:pt>
                <c:pt idx="169">
                  <c:v>144</c:v>
                </c:pt>
                <c:pt idx="170">
                  <c:v>144</c:v>
                </c:pt>
                <c:pt idx="171">
                  <c:v>143</c:v>
                </c:pt>
                <c:pt idx="172">
                  <c:v>142</c:v>
                </c:pt>
                <c:pt idx="173">
                  <c:v>141</c:v>
                </c:pt>
                <c:pt idx="174">
                  <c:v>141</c:v>
                </c:pt>
                <c:pt idx="175">
                  <c:v>140</c:v>
                </c:pt>
                <c:pt idx="176">
                  <c:v>140</c:v>
                </c:pt>
                <c:pt idx="177">
                  <c:v>139</c:v>
                </c:pt>
                <c:pt idx="178">
                  <c:v>139</c:v>
                </c:pt>
                <c:pt idx="179">
                  <c:v>138</c:v>
                </c:pt>
                <c:pt idx="180">
                  <c:v>137</c:v>
                </c:pt>
                <c:pt idx="181">
                  <c:v>136</c:v>
                </c:pt>
                <c:pt idx="182">
                  <c:v>135</c:v>
                </c:pt>
                <c:pt idx="183">
                  <c:v>134</c:v>
                </c:pt>
                <c:pt idx="184">
                  <c:v>133</c:v>
                </c:pt>
                <c:pt idx="185">
                  <c:v>132</c:v>
                </c:pt>
                <c:pt idx="186">
                  <c:v>132</c:v>
                </c:pt>
                <c:pt idx="187">
                  <c:v>132</c:v>
                </c:pt>
                <c:pt idx="188">
                  <c:v>131</c:v>
                </c:pt>
                <c:pt idx="189">
                  <c:v>130</c:v>
                </c:pt>
                <c:pt idx="190">
                  <c:v>129</c:v>
                </c:pt>
                <c:pt idx="191">
                  <c:v>129</c:v>
                </c:pt>
                <c:pt idx="192">
                  <c:v>128</c:v>
                </c:pt>
                <c:pt idx="193">
                  <c:v>128</c:v>
                </c:pt>
                <c:pt idx="194">
                  <c:v>127</c:v>
                </c:pt>
                <c:pt idx="195">
                  <c:v>127</c:v>
                </c:pt>
                <c:pt idx="196">
                  <c:v>126</c:v>
                </c:pt>
                <c:pt idx="197">
                  <c:v>125</c:v>
                </c:pt>
                <c:pt idx="198">
                  <c:v>124</c:v>
                </c:pt>
                <c:pt idx="199">
                  <c:v>124</c:v>
                </c:pt>
                <c:pt idx="200">
                  <c:v>123</c:v>
                </c:pt>
                <c:pt idx="201">
                  <c:v>122</c:v>
                </c:pt>
                <c:pt idx="202">
                  <c:v>121</c:v>
                </c:pt>
                <c:pt idx="203">
                  <c:v>120</c:v>
                </c:pt>
                <c:pt idx="204">
                  <c:v>120</c:v>
                </c:pt>
                <c:pt idx="205">
                  <c:v>119</c:v>
                </c:pt>
                <c:pt idx="206">
                  <c:v>119</c:v>
                </c:pt>
                <c:pt idx="207">
                  <c:v>119</c:v>
                </c:pt>
                <c:pt idx="208">
                  <c:v>120</c:v>
                </c:pt>
                <c:pt idx="209">
                  <c:v>120</c:v>
                </c:pt>
                <c:pt idx="210">
                  <c:v>120</c:v>
                </c:pt>
                <c:pt idx="211">
                  <c:v>120</c:v>
                </c:pt>
                <c:pt idx="212">
                  <c:v>119</c:v>
                </c:pt>
                <c:pt idx="213">
                  <c:v>118</c:v>
                </c:pt>
                <c:pt idx="214">
                  <c:v>117</c:v>
                </c:pt>
                <c:pt idx="215">
                  <c:v>116</c:v>
                </c:pt>
                <c:pt idx="216">
                  <c:v>116</c:v>
                </c:pt>
                <c:pt idx="217">
                  <c:v>115</c:v>
                </c:pt>
                <c:pt idx="218">
                  <c:v>114</c:v>
                </c:pt>
                <c:pt idx="219">
                  <c:v>113</c:v>
                </c:pt>
                <c:pt idx="220">
                  <c:v>112</c:v>
                </c:pt>
                <c:pt idx="221">
                  <c:v>111</c:v>
                </c:pt>
                <c:pt idx="222">
                  <c:v>110</c:v>
                </c:pt>
                <c:pt idx="223">
                  <c:v>110</c:v>
                </c:pt>
                <c:pt idx="224">
                  <c:v>109</c:v>
                </c:pt>
                <c:pt idx="225">
                  <c:v>109</c:v>
                </c:pt>
                <c:pt idx="226">
                  <c:v>110</c:v>
                </c:pt>
                <c:pt idx="227">
                  <c:v>110</c:v>
                </c:pt>
                <c:pt idx="228">
                  <c:v>110</c:v>
                </c:pt>
                <c:pt idx="229">
                  <c:v>109</c:v>
                </c:pt>
                <c:pt idx="230">
                  <c:v>109</c:v>
                </c:pt>
                <c:pt idx="231">
                  <c:v>109</c:v>
                </c:pt>
                <c:pt idx="232">
                  <c:v>108</c:v>
                </c:pt>
                <c:pt idx="233">
                  <c:v>108</c:v>
                </c:pt>
                <c:pt idx="234">
                  <c:v>107</c:v>
                </c:pt>
                <c:pt idx="235">
                  <c:v>107</c:v>
                </c:pt>
                <c:pt idx="236">
                  <c:v>106</c:v>
                </c:pt>
                <c:pt idx="237">
                  <c:v>106</c:v>
                </c:pt>
                <c:pt idx="238">
                  <c:v>106</c:v>
                </c:pt>
                <c:pt idx="239">
                  <c:v>106</c:v>
                </c:pt>
                <c:pt idx="240">
                  <c:v>107</c:v>
                </c:pt>
                <c:pt idx="241">
                  <c:v>107</c:v>
                </c:pt>
                <c:pt idx="242">
                  <c:v>108</c:v>
                </c:pt>
                <c:pt idx="243">
                  <c:v>108</c:v>
                </c:pt>
                <c:pt idx="244">
                  <c:v>109</c:v>
                </c:pt>
                <c:pt idx="245">
                  <c:v>109</c:v>
                </c:pt>
                <c:pt idx="246">
                  <c:v>109</c:v>
                </c:pt>
                <c:pt idx="247">
                  <c:v>108</c:v>
                </c:pt>
                <c:pt idx="248">
                  <c:v>107</c:v>
                </c:pt>
                <c:pt idx="249">
                  <c:v>107</c:v>
                </c:pt>
                <c:pt idx="250">
                  <c:v>107</c:v>
                </c:pt>
                <c:pt idx="251">
                  <c:v>107</c:v>
                </c:pt>
                <c:pt idx="252">
                  <c:v>107</c:v>
                </c:pt>
                <c:pt idx="253">
                  <c:v>107</c:v>
                </c:pt>
                <c:pt idx="254">
                  <c:v>108</c:v>
                </c:pt>
                <c:pt idx="255">
                  <c:v>108</c:v>
                </c:pt>
                <c:pt idx="256">
                  <c:v>108</c:v>
                </c:pt>
                <c:pt idx="257">
                  <c:v>108</c:v>
                </c:pt>
                <c:pt idx="258">
                  <c:v>108</c:v>
                </c:pt>
                <c:pt idx="259">
                  <c:v>108</c:v>
                </c:pt>
                <c:pt idx="260">
                  <c:v>109</c:v>
                </c:pt>
                <c:pt idx="261">
                  <c:v>109</c:v>
                </c:pt>
                <c:pt idx="262">
                  <c:v>108</c:v>
                </c:pt>
                <c:pt idx="263">
                  <c:v>108</c:v>
                </c:pt>
                <c:pt idx="264">
                  <c:v>108</c:v>
                </c:pt>
                <c:pt idx="265">
                  <c:v>108</c:v>
                </c:pt>
                <c:pt idx="266">
                  <c:v>109</c:v>
                </c:pt>
                <c:pt idx="267">
                  <c:v>109</c:v>
                </c:pt>
                <c:pt idx="268">
                  <c:v>108</c:v>
                </c:pt>
                <c:pt idx="269">
                  <c:v>94</c:v>
                </c:pt>
                <c:pt idx="270">
                  <c:v>93</c:v>
                </c:pt>
                <c:pt idx="271">
                  <c:v>92</c:v>
                </c:pt>
                <c:pt idx="272">
                  <c:v>91</c:v>
                </c:pt>
                <c:pt idx="273">
                  <c:v>90</c:v>
                </c:pt>
                <c:pt idx="274">
                  <c:v>90</c:v>
                </c:pt>
                <c:pt idx="275">
                  <c:v>89</c:v>
                </c:pt>
                <c:pt idx="276">
                  <c:v>88</c:v>
                </c:pt>
                <c:pt idx="277">
                  <c:v>88</c:v>
                </c:pt>
                <c:pt idx="278">
                  <c:v>87</c:v>
                </c:pt>
                <c:pt idx="279">
                  <c:v>86</c:v>
                </c:pt>
                <c:pt idx="280">
                  <c:v>86</c:v>
                </c:pt>
                <c:pt idx="281">
                  <c:v>85</c:v>
                </c:pt>
                <c:pt idx="282">
                  <c:v>84</c:v>
                </c:pt>
                <c:pt idx="283">
                  <c:v>83</c:v>
                </c:pt>
                <c:pt idx="284">
                  <c:v>82</c:v>
                </c:pt>
                <c:pt idx="285">
                  <c:v>81</c:v>
                </c:pt>
                <c:pt idx="286">
                  <c:v>81</c:v>
                </c:pt>
                <c:pt idx="287">
                  <c:v>80</c:v>
                </c:pt>
                <c:pt idx="288">
                  <c:v>80</c:v>
                </c:pt>
                <c:pt idx="289">
                  <c:v>79</c:v>
                </c:pt>
                <c:pt idx="290">
                  <c:v>79</c:v>
                </c:pt>
                <c:pt idx="291">
                  <c:v>78</c:v>
                </c:pt>
                <c:pt idx="292">
                  <c:v>77</c:v>
                </c:pt>
                <c:pt idx="293">
                  <c:v>76</c:v>
                </c:pt>
                <c:pt idx="294">
                  <c:v>76</c:v>
                </c:pt>
                <c:pt idx="295">
                  <c:v>75</c:v>
                </c:pt>
                <c:pt idx="296">
                  <c:v>74</c:v>
                </c:pt>
                <c:pt idx="297">
                  <c:v>73</c:v>
                </c:pt>
                <c:pt idx="298">
                  <c:v>73</c:v>
                </c:pt>
                <c:pt idx="299">
                  <c:v>72</c:v>
                </c:pt>
                <c:pt idx="300">
                  <c:v>71</c:v>
                </c:pt>
                <c:pt idx="301">
                  <c:v>70</c:v>
                </c:pt>
                <c:pt idx="302">
                  <c:v>70</c:v>
                </c:pt>
                <c:pt idx="303">
                  <c:v>69</c:v>
                </c:pt>
                <c:pt idx="304">
                  <c:v>68</c:v>
                </c:pt>
                <c:pt idx="305">
                  <c:v>67</c:v>
                </c:pt>
                <c:pt idx="306">
                  <c:v>66</c:v>
                </c:pt>
                <c:pt idx="307">
                  <c:v>66</c:v>
                </c:pt>
                <c:pt idx="308">
                  <c:v>65</c:v>
                </c:pt>
                <c:pt idx="309">
                  <c:v>64</c:v>
                </c:pt>
                <c:pt idx="310">
                  <c:v>64</c:v>
                </c:pt>
                <c:pt idx="311">
                  <c:v>63</c:v>
                </c:pt>
                <c:pt idx="312">
                  <c:v>63</c:v>
                </c:pt>
                <c:pt idx="313">
                  <c:v>62</c:v>
                </c:pt>
                <c:pt idx="314">
                  <c:v>61</c:v>
                </c:pt>
                <c:pt idx="315">
                  <c:v>61</c:v>
                </c:pt>
                <c:pt idx="316">
                  <c:v>60</c:v>
                </c:pt>
                <c:pt idx="317">
                  <c:v>59</c:v>
                </c:pt>
                <c:pt idx="318">
                  <c:v>58</c:v>
                </c:pt>
                <c:pt idx="319">
                  <c:v>57</c:v>
                </c:pt>
                <c:pt idx="320">
                  <c:v>57</c:v>
                </c:pt>
                <c:pt idx="321">
                  <c:v>56</c:v>
                </c:pt>
                <c:pt idx="322">
                  <c:v>56</c:v>
                </c:pt>
                <c:pt idx="323">
                  <c:v>55</c:v>
                </c:pt>
                <c:pt idx="324">
                  <c:v>55</c:v>
                </c:pt>
                <c:pt idx="325">
                  <c:v>54</c:v>
                </c:pt>
                <c:pt idx="326">
                  <c:v>53</c:v>
                </c:pt>
                <c:pt idx="327">
                  <c:v>53</c:v>
                </c:pt>
                <c:pt idx="328">
                  <c:v>52</c:v>
                </c:pt>
                <c:pt idx="329">
                  <c:v>52</c:v>
                </c:pt>
                <c:pt idx="330">
                  <c:v>52</c:v>
                </c:pt>
                <c:pt idx="331">
                  <c:v>52</c:v>
                </c:pt>
                <c:pt idx="332">
                  <c:v>52</c:v>
                </c:pt>
                <c:pt idx="333">
                  <c:v>51</c:v>
                </c:pt>
                <c:pt idx="334">
                  <c:v>51</c:v>
                </c:pt>
                <c:pt idx="335">
                  <c:v>50</c:v>
                </c:pt>
                <c:pt idx="336">
                  <c:v>50</c:v>
                </c:pt>
                <c:pt idx="337">
                  <c:v>50</c:v>
                </c:pt>
                <c:pt idx="338">
                  <c:v>49</c:v>
                </c:pt>
                <c:pt idx="339">
                  <c:v>108</c:v>
                </c:pt>
                <c:pt idx="340">
                  <c:v>108</c:v>
                </c:pt>
                <c:pt idx="341">
                  <c:v>107</c:v>
                </c:pt>
                <c:pt idx="342">
                  <c:v>107</c:v>
                </c:pt>
                <c:pt idx="343">
                  <c:v>106</c:v>
                </c:pt>
                <c:pt idx="344">
                  <c:v>106</c:v>
                </c:pt>
                <c:pt idx="345">
                  <c:v>105</c:v>
                </c:pt>
                <c:pt idx="346">
                  <c:v>105</c:v>
                </c:pt>
                <c:pt idx="347">
                  <c:v>104</c:v>
                </c:pt>
                <c:pt idx="348">
                  <c:v>103</c:v>
                </c:pt>
                <c:pt idx="349">
                  <c:v>103</c:v>
                </c:pt>
                <c:pt idx="350">
                  <c:v>102</c:v>
                </c:pt>
                <c:pt idx="351">
                  <c:v>101</c:v>
                </c:pt>
                <c:pt idx="352">
                  <c:v>100</c:v>
                </c:pt>
                <c:pt idx="353">
                  <c:v>100</c:v>
                </c:pt>
                <c:pt idx="354">
                  <c:v>100</c:v>
                </c:pt>
                <c:pt idx="355">
                  <c:v>99</c:v>
                </c:pt>
                <c:pt idx="356">
                  <c:v>99</c:v>
                </c:pt>
                <c:pt idx="357">
                  <c:v>98</c:v>
                </c:pt>
                <c:pt idx="358">
                  <c:v>98</c:v>
                </c:pt>
                <c:pt idx="359">
                  <c:v>98</c:v>
                </c:pt>
                <c:pt idx="360">
                  <c:v>98</c:v>
                </c:pt>
                <c:pt idx="361">
                  <c:v>97</c:v>
                </c:pt>
                <c:pt idx="362">
                  <c:v>98</c:v>
                </c:pt>
                <c:pt idx="363">
                  <c:v>98</c:v>
                </c:pt>
                <c:pt idx="364">
                  <c:v>97</c:v>
                </c:pt>
                <c:pt idx="365">
                  <c:v>97</c:v>
                </c:pt>
                <c:pt idx="366">
                  <c:v>96</c:v>
                </c:pt>
                <c:pt idx="367">
                  <c:v>96</c:v>
                </c:pt>
                <c:pt idx="368">
                  <c:v>96</c:v>
                </c:pt>
                <c:pt idx="369">
                  <c:v>95</c:v>
                </c:pt>
                <c:pt idx="370">
                  <c:v>94</c:v>
                </c:pt>
                <c:pt idx="371">
                  <c:v>93</c:v>
                </c:pt>
                <c:pt idx="372">
                  <c:v>93</c:v>
                </c:pt>
                <c:pt idx="373">
                  <c:v>92</c:v>
                </c:pt>
                <c:pt idx="374">
                  <c:v>92</c:v>
                </c:pt>
                <c:pt idx="375">
                  <c:v>91</c:v>
                </c:pt>
                <c:pt idx="376">
                  <c:v>90</c:v>
                </c:pt>
                <c:pt idx="377">
                  <c:v>89</c:v>
                </c:pt>
                <c:pt idx="378">
                  <c:v>89</c:v>
                </c:pt>
                <c:pt idx="379">
                  <c:v>89</c:v>
                </c:pt>
                <c:pt idx="380">
                  <c:v>88</c:v>
                </c:pt>
                <c:pt idx="381">
                  <c:v>87</c:v>
                </c:pt>
                <c:pt idx="382">
                  <c:v>86</c:v>
                </c:pt>
                <c:pt idx="383">
                  <c:v>85</c:v>
                </c:pt>
                <c:pt idx="384">
                  <c:v>84</c:v>
                </c:pt>
                <c:pt idx="385">
                  <c:v>83</c:v>
                </c:pt>
                <c:pt idx="386">
                  <c:v>83</c:v>
                </c:pt>
                <c:pt idx="387">
                  <c:v>83</c:v>
                </c:pt>
                <c:pt idx="388">
                  <c:v>82</c:v>
                </c:pt>
                <c:pt idx="389">
                  <c:v>81</c:v>
                </c:pt>
                <c:pt idx="390">
                  <c:v>81</c:v>
                </c:pt>
                <c:pt idx="391">
                  <c:v>80</c:v>
                </c:pt>
                <c:pt idx="392">
                  <c:v>79</c:v>
                </c:pt>
                <c:pt idx="393">
                  <c:v>79</c:v>
                </c:pt>
                <c:pt idx="394">
                  <c:v>79</c:v>
                </c:pt>
                <c:pt idx="395">
                  <c:v>78</c:v>
                </c:pt>
                <c:pt idx="396">
                  <c:v>78</c:v>
                </c:pt>
                <c:pt idx="397">
                  <c:v>78</c:v>
                </c:pt>
                <c:pt idx="398">
                  <c:v>77</c:v>
                </c:pt>
                <c:pt idx="399">
                  <c:v>76</c:v>
                </c:pt>
                <c:pt idx="400">
                  <c:v>76</c:v>
                </c:pt>
                <c:pt idx="401">
                  <c:v>77</c:v>
                </c:pt>
                <c:pt idx="402">
                  <c:v>76</c:v>
                </c:pt>
                <c:pt idx="403">
                  <c:v>75</c:v>
                </c:pt>
                <c:pt idx="404">
                  <c:v>75</c:v>
                </c:pt>
                <c:pt idx="405">
                  <c:v>74</c:v>
                </c:pt>
                <c:pt idx="406">
                  <c:v>73</c:v>
                </c:pt>
                <c:pt idx="407">
                  <c:v>73</c:v>
                </c:pt>
                <c:pt idx="408">
                  <c:v>73</c:v>
                </c:pt>
                <c:pt idx="409">
                  <c:v>73</c:v>
                </c:pt>
                <c:pt idx="410">
                  <c:v>72</c:v>
                </c:pt>
                <c:pt idx="411">
                  <c:v>71</c:v>
                </c:pt>
                <c:pt idx="412">
                  <c:v>71</c:v>
                </c:pt>
                <c:pt idx="413">
                  <c:v>70</c:v>
                </c:pt>
                <c:pt idx="414">
                  <c:v>70</c:v>
                </c:pt>
                <c:pt idx="415">
                  <c:v>69</c:v>
                </c:pt>
                <c:pt idx="416">
                  <c:v>69</c:v>
                </c:pt>
                <c:pt idx="417">
                  <c:v>68</c:v>
                </c:pt>
                <c:pt idx="418">
                  <c:v>68</c:v>
                </c:pt>
                <c:pt idx="419">
                  <c:v>67</c:v>
                </c:pt>
                <c:pt idx="420">
                  <c:v>67</c:v>
                </c:pt>
                <c:pt idx="421">
                  <c:v>66</c:v>
                </c:pt>
                <c:pt idx="422">
                  <c:v>65</c:v>
                </c:pt>
                <c:pt idx="423">
                  <c:v>65</c:v>
                </c:pt>
                <c:pt idx="424">
                  <c:v>65</c:v>
                </c:pt>
                <c:pt idx="425">
                  <c:v>65</c:v>
                </c:pt>
                <c:pt idx="426">
                  <c:v>65</c:v>
                </c:pt>
                <c:pt idx="427">
                  <c:v>65</c:v>
                </c:pt>
                <c:pt idx="428">
                  <c:v>66</c:v>
                </c:pt>
                <c:pt idx="429">
                  <c:v>66</c:v>
                </c:pt>
                <c:pt idx="430">
                  <c:v>65</c:v>
                </c:pt>
                <c:pt idx="431">
                  <c:v>65</c:v>
                </c:pt>
                <c:pt idx="432">
                  <c:v>65</c:v>
                </c:pt>
                <c:pt idx="433">
                  <c:v>66</c:v>
                </c:pt>
                <c:pt idx="434">
                  <c:v>66</c:v>
                </c:pt>
                <c:pt idx="435">
                  <c:v>65</c:v>
                </c:pt>
                <c:pt idx="436">
                  <c:v>65</c:v>
                </c:pt>
                <c:pt idx="437">
                  <c:v>64</c:v>
                </c:pt>
                <c:pt idx="438">
                  <c:v>63</c:v>
                </c:pt>
                <c:pt idx="439">
                  <c:v>63</c:v>
                </c:pt>
                <c:pt idx="440">
                  <c:v>62</c:v>
                </c:pt>
                <c:pt idx="441">
                  <c:v>62</c:v>
                </c:pt>
                <c:pt idx="442">
                  <c:v>61</c:v>
                </c:pt>
                <c:pt idx="443">
                  <c:v>60</c:v>
                </c:pt>
                <c:pt idx="444">
                  <c:v>59</c:v>
                </c:pt>
                <c:pt idx="445">
                  <c:v>58</c:v>
                </c:pt>
                <c:pt idx="446">
                  <c:v>57</c:v>
                </c:pt>
                <c:pt idx="447">
                  <c:v>58</c:v>
                </c:pt>
                <c:pt idx="448">
                  <c:v>57</c:v>
                </c:pt>
                <c:pt idx="449">
                  <c:v>56</c:v>
                </c:pt>
                <c:pt idx="450">
                  <c:v>56</c:v>
                </c:pt>
                <c:pt idx="451">
                  <c:v>55</c:v>
                </c:pt>
                <c:pt idx="452">
                  <c:v>55</c:v>
                </c:pt>
                <c:pt idx="453">
                  <c:v>54</c:v>
                </c:pt>
                <c:pt idx="454">
                  <c:v>53</c:v>
                </c:pt>
                <c:pt idx="455">
                  <c:v>53</c:v>
                </c:pt>
                <c:pt idx="456">
                  <c:v>53</c:v>
                </c:pt>
                <c:pt idx="457">
                  <c:v>53</c:v>
                </c:pt>
                <c:pt idx="458">
                  <c:v>52</c:v>
                </c:pt>
                <c:pt idx="459">
                  <c:v>51</c:v>
                </c:pt>
                <c:pt idx="460">
                  <c:v>50</c:v>
                </c:pt>
                <c:pt idx="461">
                  <c:v>50</c:v>
                </c:pt>
                <c:pt idx="462">
                  <c:v>49</c:v>
                </c:pt>
                <c:pt idx="463">
                  <c:v>49</c:v>
                </c:pt>
                <c:pt idx="464">
                  <c:v>34</c:v>
                </c:pt>
                <c:pt idx="465">
                  <c:v>49</c:v>
                </c:pt>
                <c:pt idx="466">
                  <c:v>48</c:v>
                </c:pt>
                <c:pt idx="467">
                  <c:v>47</c:v>
                </c:pt>
                <c:pt idx="468">
                  <c:v>47</c:v>
                </c:pt>
                <c:pt idx="469">
                  <c:v>46</c:v>
                </c:pt>
                <c:pt idx="470">
                  <c:v>45</c:v>
                </c:pt>
                <c:pt idx="471">
                  <c:v>45</c:v>
                </c:pt>
                <c:pt idx="472">
                  <c:v>44</c:v>
                </c:pt>
                <c:pt idx="473">
                  <c:v>44</c:v>
                </c:pt>
                <c:pt idx="474">
                  <c:v>43</c:v>
                </c:pt>
                <c:pt idx="475">
                  <c:v>43</c:v>
                </c:pt>
                <c:pt idx="476">
                  <c:v>43</c:v>
                </c:pt>
                <c:pt idx="477">
                  <c:v>42</c:v>
                </c:pt>
                <c:pt idx="478">
                  <c:v>41</c:v>
                </c:pt>
                <c:pt idx="479">
                  <c:v>41</c:v>
                </c:pt>
                <c:pt idx="480">
                  <c:v>40</c:v>
                </c:pt>
                <c:pt idx="481">
                  <c:v>40</c:v>
                </c:pt>
                <c:pt idx="482">
                  <c:v>39</c:v>
                </c:pt>
                <c:pt idx="483">
                  <c:v>39</c:v>
                </c:pt>
                <c:pt idx="484">
                  <c:v>38</c:v>
                </c:pt>
                <c:pt idx="485">
                  <c:v>37</c:v>
                </c:pt>
                <c:pt idx="486">
                  <c:v>37</c:v>
                </c:pt>
                <c:pt idx="487">
                  <c:v>36</c:v>
                </c:pt>
                <c:pt idx="488">
                  <c:v>36</c:v>
                </c:pt>
                <c:pt idx="489">
                  <c:v>35</c:v>
                </c:pt>
                <c:pt idx="490">
                  <c:v>35</c:v>
                </c:pt>
                <c:pt idx="491">
                  <c:v>34</c:v>
                </c:pt>
                <c:pt idx="492">
                  <c:v>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5B36-4EAE-8AAB-50CEED605D98}"/>
            </c:ext>
          </c:extLst>
        </c:ser>
        <c:ser>
          <c:idx val="1"/>
          <c:order val="1"/>
          <c:spPr>
            <a:ln>
              <a:noFill/>
            </a:ln>
          </c:spPr>
          <c:xVal>
            <c:numRef>
              <c:f>SFR!$F$19:$F$72</c:f>
              <c:numCache>
                <c:formatCode>General</c:formatCode>
                <c:ptCount val="54"/>
                <c:pt idx="0">
                  <c:v>82</c:v>
                </c:pt>
                <c:pt idx="1">
                  <c:v>82</c:v>
                </c:pt>
                <c:pt idx="2">
                  <c:v>82</c:v>
                </c:pt>
                <c:pt idx="3">
                  <c:v>83</c:v>
                </c:pt>
                <c:pt idx="4">
                  <c:v>83</c:v>
                </c:pt>
                <c:pt idx="5">
                  <c:v>84</c:v>
                </c:pt>
                <c:pt idx="6">
                  <c:v>84</c:v>
                </c:pt>
                <c:pt idx="7">
                  <c:v>84</c:v>
                </c:pt>
                <c:pt idx="8">
                  <c:v>83</c:v>
                </c:pt>
                <c:pt idx="9">
                  <c:v>83</c:v>
                </c:pt>
                <c:pt idx="10">
                  <c:v>84</c:v>
                </c:pt>
                <c:pt idx="11">
                  <c:v>84</c:v>
                </c:pt>
                <c:pt idx="12">
                  <c:v>85</c:v>
                </c:pt>
                <c:pt idx="13">
                  <c:v>85</c:v>
                </c:pt>
                <c:pt idx="14">
                  <c:v>85</c:v>
                </c:pt>
                <c:pt idx="15">
                  <c:v>85</c:v>
                </c:pt>
                <c:pt idx="16">
                  <c:v>85</c:v>
                </c:pt>
                <c:pt idx="17">
                  <c:v>84</c:v>
                </c:pt>
                <c:pt idx="18">
                  <c:v>84</c:v>
                </c:pt>
                <c:pt idx="19">
                  <c:v>84</c:v>
                </c:pt>
                <c:pt idx="20">
                  <c:v>83</c:v>
                </c:pt>
                <c:pt idx="21">
                  <c:v>82</c:v>
                </c:pt>
                <c:pt idx="22">
                  <c:v>82</c:v>
                </c:pt>
                <c:pt idx="23">
                  <c:v>82</c:v>
                </c:pt>
                <c:pt idx="24">
                  <c:v>82</c:v>
                </c:pt>
                <c:pt idx="25">
                  <c:v>82</c:v>
                </c:pt>
                <c:pt idx="26">
                  <c:v>82</c:v>
                </c:pt>
                <c:pt idx="27">
                  <c:v>81</c:v>
                </c:pt>
                <c:pt idx="28">
                  <c:v>81</c:v>
                </c:pt>
                <c:pt idx="29">
                  <c:v>81</c:v>
                </c:pt>
                <c:pt idx="30">
                  <c:v>80</c:v>
                </c:pt>
                <c:pt idx="31">
                  <c:v>80</c:v>
                </c:pt>
                <c:pt idx="32">
                  <c:v>81</c:v>
                </c:pt>
                <c:pt idx="33">
                  <c:v>81</c:v>
                </c:pt>
                <c:pt idx="34">
                  <c:v>82</c:v>
                </c:pt>
                <c:pt idx="35">
                  <c:v>82</c:v>
                </c:pt>
                <c:pt idx="36">
                  <c:v>83</c:v>
                </c:pt>
                <c:pt idx="37">
                  <c:v>84</c:v>
                </c:pt>
                <c:pt idx="38">
                  <c:v>84</c:v>
                </c:pt>
                <c:pt idx="39">
                  <c:v>85</c:v>
                </c:pt>
                <c:pt idx="40">
                  <c:v>85</c:v>
                </c:pt>
                <c:pt idx="41">
                  <c:v>85</c:v>
                </c:pt>
                <c:pt idx="42">
                  <c:v>85</c:v>
                </c:pt>
                <c:pt idx="43">
                  <c:v>86</c:v>
                </c:pt>
                <c:pt idx="44">
                  <c:v>86</c:v>
                </c:pt>
                <c:pt idx="45">
                  <c:v>87</c:v>
                </c:pt>
                <c:pt idx="46">
                  <c:v>87</c:v>
                </c:pt>
                <c:pt idx="47">
                  <c:v>87</c:v>
                </c:pt>
                <c:pt idx="48">
                  <c:v>87</c:v>
                </c:pt>
                <c:pt idx="49">
                  <c:v>86</c:v>
                </c:pt>
                <c:pt idx="50">
                  <c:v>86</c:v>
                </c:pt>
                <c:pt idx="51">
                  <c:v>86</c:v>
                </c:pt>
                <c:pt idx="52">
                  <c:v>87</c:v>
                </c:pt>
                <c:pt idx="53">
                  <c:v>87</c:v>
                </c:pt>
              </c:numCache>
            </c:numRef>
          </c:xVal>
          <c:yVal>
            <c:numRef>
              <c:f>SFR!$G$19:$G$72</c:f>
              <c:numCache>
                <c:formatCode>General</c:formatCode>
                <c:ptCount val="54"/>
                <c:pt idx="0">
                  <c:v>159</c:v>
                </c:pt>
                <c:pt idx="1">
                  <c:v>158</c:v>
                </c:pt>
                <c:pt idx="2">
                  <c:v>157</c:v>
                </c:pt>
                <c:pt idx="3">
                  <c:v>157</c:v>
                </c:pt>
                <c:pt idx="4">
                  <c:v>156</c:v>
                </c:pt>
                <c:pt idx="5">
                  <c:v>156</c:v>
                </c:pt>
                <c:pt idx="6">
                  <c:v>155</c:v>
                </c:pt>
                <c:pt idx="7">
                  <c:v>154</c:v>
                </c:pt>
                <c:pt idx="8">
                  <c:v>154</c:v>
                </c:pt>
                <c:pt idx="9">
                  <c:v>153</c:v>
                </c:pt>
                <c:pt idx="10">
                  <c:v>153</c:v>
                </c:pt>
                <c:pt idx="11">
                  <c:v>152</c:v>
                </c:pt>
                <c:pt idx="12">
                  <c:v>151</c:v>
                </c:pt>
                <c:pt idx="13">
                  <c:v>150</c:v>
                </c:pt>
                <c:pt idx="14">
                  <c:v>149</c:v>
                </c:pt>
                <c:pt idx="15">
                  <c:v>148</c:v>
                </c:pt>
                <c:pt idx="16">
                  <c:v>147</c:v>
                </c:pt>
                <c:pt idx="17">
                  <c:v>147</c:v>
                </c:pt>
                <c:pt idx="18">
                  <c:v>146</c:v>
                </c:pt>
                <c:pt idx="19">
                  <c:v>145</c:v>
                </c:pt>
                <c:pt idx="20">
                  <c:v>145</c:v>
                </c:pt>
                <c:pt idx="21">
                  <c:v>145</c:v>
                </c:pt>
                <c:pt idx="22">
                  <c:v>144</c:v>
                </c:pt>
                <c:pt idx="23">
                  <c:v>143</c:v>
                </c:pt>
                <c:pt idx="24">
                  <c:v>142</c:v>
                </c:pt>
                <c:pt idx="25">
                  <c:v>141</c:v>
                </c:pt>
                <c:pt idx="26">
                  <c:v>140</c:v>
                </c:pt>
                <c:pt idx="27">
                  <c:v>140</c:v>
                </c:pt>
                <c:pt idx="28">
                  <c:v>139</c:v>
                </c:pt>
                <c:pt idx="29">
                  <c:v>138</c:v>
                </c:pt>
                <c:pt idx="30">
                  <c:v>137</c:v>
                </c:pt>
                <c:pt idx="31">
                  <c:v>136</c:v>
                </c:pt>
                <c:pt idx="32">
                  <c:v>136</c:v>
                </c:pt>
                <c:pt idx="33">
                  <c:v>135</c:v>
                </c:pt>
                <c:pt idx="34">
                  <c:v>135</c:v>
                </c:pt>
                <c:pt idx="35">
                  <c:v>134</c:v>
                </c:pt>
                <c:pt idx="36">
                  <c:v>133</c:v>
                </c:pt>
                <c:pt idx="37">
                  <c:v>133</c:v>
                </c:pt>
                <c:pt idx="38">
                  <c:v>132</c:v>
                </c:pt>
                <c:pt idx="39">
                  <c:v>132</c:v>
                </c:pt>
                <c:pt idx="40">
                  <c:v>131</c:v>
                </c:pt>
                <c:pt idx="41">
                  <c:v>130</c:v>
                </c:pt>
                <c:pt idx="42">
                  <c:v>129</c:v>
                </c:pt>
                <c:pt idx="43">
                  <c:v>129</c:v>
                </c:pt>
                <c:pt idx="44">
                  <c:v>128</c:v>
                </c:pt>
                <c:pt idx="45">
                  <c:v>128</c:v>
                </c:pt>
                <c:pt idx="46">
                  <c:v>127</c:v>
                </c:pt>
                <c:pt idx="47">
                  <c:v>126</c:v>
                </c:pt>
                <c:pt idx="48">
                  <c:v>125</c:v>
                </c:pt>
                <c:pt idx="49">
                  <c:v>125</c:v>
                </c:pt>
                <c:pt idx="50">
                  <c:v>124</c:v>
                </c:pt>
                <c:pt idx="51">
                  <c:v>123</c:v>
                </c:pt>
                <c:pt idx="52">
                  <c:v>123</c:v>
                </c:pt>
                <c:pt idx="53">
                  <c:v>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5B36-4EAE-8AAB-50CEED605D98}"/>
            </c:ext>
          </c:extLst>
        </c:ser>
        <c:ser>
          <c:idx val="2"/>
          <c:order val="2"/>
          <c:spPr>
            <a:ln w="19050" cap="rnd">
              <a:noFill/>
              <a:round/>
            </a:ln>
            <a:effectLst/>
          </c:spPr>
          <c:xVal>
            <c:numRef>
              <c:f>SFR!$F$73:$F$105</c:f>
              <c:numCache>
                <c:formatCode>General</c:formatCode>
                <c:ptCount val="33"/>
                <c:pt idx="0">
                  <c:v>110</c:v>
                </c:pt>
                <c:pt idx="1">
                  <c:v>109</c:v>
                </c:pt>
                <c:pt idx="2">
                  <c:v>109</c:v>
                </c:pt>
                <c:pt idx="3">
                  <c:v>108</c:v>
                </c:pt>
                <c:pt idx="4">
                  <c:v>107</c:v>
                </c:pt>
                <c:pt idx="5">
                  <c:v>106</c:v>
                </c:pt>
                <c:pt idx="6">
                  <c:v>106</c:v>
                </c:pt>
                <c:pt idx="7">
                  <c:v>105</c:v>
                </c:pt>
                <c:pt idx="8">
                  <c:v>104</c:v>
                </c:pt>
                <c:pt idx="9">
                  <c:v>104</c:v>
                </c:pt>
                <c:pt idx="10">
                  <c:v>103</c:v>
                </c:pt>
                <c:pt idx="11">
                  <c:v>103</c:v>
                </c:pt>
                <c:pt idx="12">
                  <c:v>102</c:v>
                </c:pt>
                <c:pt idx="13">
                  <c:v>101</c:v>
                </c:pt>
                <c:pt idx="14">
                  <c:v>100</c:v>
                </c:pt>
                <c:pt idx="15">
                  <c:v>100</c:v>
                </c:pt>
                <c:pt idx="16">
                  <c:v>99</c:v>
                </c:pt>
                <c:pt idx="17">
                  <c:v>99</c:v>
                </c:pt>
                <c:pt idx="18">
                  <c:v>98</c:v>
                </c:pt>
                <c:pt idx="19">
                  <c:v>97</c:v>
                </c:pt>
                <c:pt idx="20">
                  <c:v>96</c:v>
                </c:pt>
                <c:pt idx="21">
                  <c:v>96</c:v>
                </c:pt>
                <c:pt idx="22">
                  <c:v>95</c:v>
                </c:pt>
                <c:pt idx="23">
                  <c:v>95</c:v>
                </c:pt>
                <c:pt idx="24">
                  <c:v>94</c:v>
                </c:pt>
                <c:pt idx="25">
                  <c:v>94</c:v>
                </c:pt>
                <c:pt idx="26">
                  <c:v>93</c:v>
                </c:pt>
                <c:pt idx="27">
                  <c:v>92</c:v>
                </c:pt>
                <c:pt idx="28">
                  <c:v>91</c:v>
                </c:pt>
                <c:pt idx="29">
                  <c:v>90</c:v>
                </c:pt>
                <c:pt idx="30">
                  <c:v>89</c:v>
                </c:pt>
                <c:pt idx="31">
                  <c:v>88</c:v>
                </c:pt>
                <c:pt idx="32">
                  <c:v>87</c:v>
                </c:pt>
              </c:numCache>
            </c:numRef>
          </c:xVal>
          <c:yVal>
            <c:numRef>
              <c:f>SFR!$G$73:$G$105</c:f>
              <c:numCache>
                <c:formatCode>General</c:formatCode>
                <c:ptCount val="33"/>
                <c:pt idx="0">
                  <c:v>120</c:v>
                </c:pt>
                <c:pt idx="1">
                  <c:v>120</c:v>
                </c:pt>
                <c:pt idx="2">
                  <c:v>121</c:v>
                </c:pt>
                <c:pt idx="3">
                  <c:v>121</c:v>
                </c:pt>
                <c:pt idx="4">
                  <c:v>121</c:v>
                </c:pt>
                <c:pt idx="5">
                  <c:v>121</c:v>
                </c:pt>
                <c:pt idx="6">
                  <c:v>122</c:v>
                </c:pt>
                <c:pt idx="7">
                  <c:v>122</c:v>
                </c:pt>
                <c:pt idx="8">
                  <c:v>122</c:v>
                </c:pt>
                <c:pt idx="9">
                  <c:v>121</c:v>
                </c:pt>
                <c:pt idx="10">
                  <c:v>121</c:v>
                </c:pt>
                <c:pt idx="11">
                  <c:v>122</c:v>
                </c:pt>
                <c:pt idx="12">
                  <c:v>122</c:v>
                </c:pt>
                <c:pt idx="13">
                  <c:v>121</c:v>
                </c:pt>
                <c:pt idx="14">
                  <c:v>121</c:v>
                </c:pt>
                <c:pt idx="15">
                  <c:v>122</c:v>
                </c:pt>
                <c:pt idx="16">
                  <c:v>122</c:v>
                </c:pt>
                <c:pt idx="17">
                  <c:v>123</c:v>
                </c:pt>
                <c:pt idx="18">
                  <c:v>123</c:v>
                </c:pt>
                <c:pt idx="19">
                  <c:v>123</c:v>
                </c:pt>
                <c:pt idx="20">
                  <c:v>123</c:v>
                </c:pt>
                <c:pt idx="21">
                  <c:v>122</c:v>
                </c:pt>
                <c:pt idx="22">
                  <c:v>122</c:v>
                </c:pt>
                <c:pt idx="23">
                  <c:v>121</c:v>
                </c:pt>
                <c:pt idx="24">
                  <c:v>121</c:v>
                </c:pt>
                <c:pt idx="25">
                  <c:v>122</c:v>
                </c:pt>
                <c:pt idx="26">
                  <c:v>122</c:v>
                </c:pt>
                <c:pt idx="27">
                  <c:v>122</c:v>
                </c:pt>
                <c:pt idx="28">
                  <c:v>122</c:v>
                </c:pt>
                <c:pt idx="29">
                  <c:v>122</c:v>
                </c:pt>
                <c:pt idx="30">
                  <c:v>122</c:v>
                </c:pt>
                <c:pt idx="31">
                  <c:v>122</c:v>
                </c:pt>
                <c:pt idx="32">
                  <c:v>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5B36-4EAE-8AAB-50CEED605D98}"/>
            </c:ext>
          </c:extLst>
        </c:ser>
        <c:ser>
          <c:idx val="3"/>
          <c:order val="3"/>
          <c:spPr>
            <a:ln w="19050" cap="rnd">
              <a:noFill/>
              <a:round/>
            </a:ln>
            <a:effectLst/>
          </c:spPr>
          <c:xVal>
            <c:numRef>
              <c:f>SFR!$F$106:$F$152</c:f>
              <c:numCache>
                <c:formatCode>General</c:formatCode>
                <c:ptCount val="47"/>
                <c:pt idx="0">
                  <c:v>101</c:v>
                </c:pt>
                <c:pt idx="1">
                  <c:v>100</c:v>
                </c:pt>
                <c:pt idx="2">
                  <c:v>100</c:v>
                </c:pt>
                <c:pt idx="3">
                  <c:v>99</c:v>
                </c:pt>
                <c:pt idx="4">
                  <c:v>99</c:v>
                </c:pt>
                <c:pt idx="5">
                  <c:v>99</c:v>
                </c:pt>
                <c:pt idx="6">
                  <c:v>99</c:v>
                </c:pt>
                <c:pt idx="7">
                  <c:v>98</c:v>
                </c:pt>
                <c:pt idx="8">
                  <c:v>98</c:v>
                </c:pt>
                <c:pt idx="9">
                  <c:v>97</c:v>
                </c:pt>
                <c:pt idx="10">
                  <c:v>96</c:v>
                </c:pt>
                <c:pt idx="11">
                  <c:v>96</c:v>
                </c:pt>
                <c:pt idx="12">
                  <c:v>95</c:v>
                </c:pt>
                <c:pt idx="13">
                  <c:v>95</c:v>
                </c:pt>
                <c:pt idx="14">
                  <c:v>94</c:v>
                </c:pt>
                <c:pt idx="15">
                  <c:v>94</c:v>
                </c:pt>
                <c:pt idx="16">
                  <c:v>94</c:v>
                </c:pt>
                <c:pt idx="17">
                  <c:v>93</c:v>
                </c:pt>
                <c:pt idx="18">
                  <c:v>93</c:v>
                </c:pt>
                <c:pt idx="19">
                  <c:v>92</c:v>
                </c:pt>
                <c:pt idx="20">
                  <c:v>92</c:v>
                </c:pt>
                <c:pt idx="21">
                  <c:v>92</c:v>
                </c:pt>
                <c:pt idx="22">
                  <c:v>91</c:v>
                </c:pt>
                <c:pt idx="23">
                  <c:v>91</c:v>
                </c:pt>
                <c:pt idx="24">
                  <c:v>90</c:v>
                </c:pt>
                <c:pt idx="25">
                  <c:v>90</c:v>
                </c:pt>
                <c:pt idx="26">
                  <c:v>89</c:v>
                </c:pt>
                <c:pt idx="27">
                  <c:v>89</c:v>
                </c:pt>
                <c:pt idx="28">
                  <c:v>88</c:v>
                </c:pt>
                <c:pt idx="29">
                  <c:v>87</c:v>
                </c:pt>
                <c:pt idx="30">
                  <c:v>86</c:v>
                </c:pt>
                <c:pt idx="31">
                  <c:v>86</c:v>
                </c:pt>
                <c:pt idx="32">
                  <c:v>85</c:v>
                </c:pt>
                <c:pt idx="33">
                  <c:v>84</c:v>
                </c:pt>
                <c:pt idx="34">
                  <c:v>84</c:v>
                </c:pt>
                <c:pt idx="35">
                  <c:v>83</c:v>
                </c:pt>
                <c:pt idx="36">
                  <c:v>83</c:v>
                </c:pt>
                <c:pt idx="37">
                  <c:v>82</c:v>
                </c:pt>
                <c:pt idx="38">
                  <c:v>82</c:v>
                </c:pt>
                <c:pt idx="39">
                  <c:v>81</c:v>
                </c:pt>
                <c:pt idx="40">
                  <c:v>81</c:v>
                </c:pt>
                <c:pt idx="41">
                  <c:v>80</c:v>
                </c:pt>
                <c:pt idx="42">
                  <c:v>79</c:v>
                </c:pt>
                <c:pt idx="43">
                  <c:v>78</c:v>
                </c:pt>
                <c:pt idx="44">
                  <c:v>77</c:v>
                </c:pt>
                <c:pt idx="45">
                  <c:v>77</c:v>
                </c:pt>
                <c:pt idx="46">
                  <c:v>76</c:v>
                </c:pt>
              </c:numCache>
            </c:numRef>
          </c:xVal>
          <c:yVal>
            <c:numRef>
              <c:f>SFR!$G$106:$G$152</c:f>
              <c:numCache>
                <c:formatCode>General</c:formatCode>
                <c:ptCount val="47"/>
                <c:pt idx="0">
                  <c:v>95</c:v>
                </c:pt>
                <c:pt idx="1">
                  <c:v>95</c:v>
                </c:pt>
                <c:pt idx="2">
                  <c:v>96</c:v>
                </c:pt>
                <c:pt idx="3">
                  <c:v>96</c:v>
                </c:pt>
                <c:pt idx="4">
                  <c:v>97</c:v>
                </c:pt>
                <c:pt idx="5">
                  <c:v>98</c:v>
                </c:pt>
                <c:pt idx="6">
                  <c:v>99</c:v>
                </c:pt>
                <c:pt idx="7">
                  <c:v>99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101</c:v>
                </c:pt>
                <c:pt idx="12">
                  <c:v>101</c:v>
                </c:pt>
                <c:pt idx="13">
                  <c:v>102</c:v>
                </c:pt>
                <c:pt idx="14">
                  <c:v>102</c:v>
                </c:pt>
                <c:pt idx="15">
                  <c:v>103</c:v>
                </c:pt>
                <c:pt idx="16">
                  <c:v>104</c:v>
                </c:pt>
                <c:pt idx="17">
                  <c:v>104</c:v>
                </c:pt>
                <c:pt idx="18">
                  <c:v>105</c:v>
                </c:pt>
                <c:pt idx="19">
                  <c:v>105</c:v>
                </c:pt>
                <c:pt idx="20">
                  <c:v>106</c:v>
                </c:pt>
                <c:pt idx="21">
                  <c:v>107</c:v>
                </c:pt>
                <c:pt idx="22">
                  <c:v>107</c:v>
                </c:pt>
                <c:pt idx="23">
                  <c:v>108</c:v>
                </c:pt>
                <c:pt idx="24">
                  <c:v>108</c:v>
                </c:pt>
                <c:pt idx="25">
                  <c:v>109</c:v>
                </c:pt>
                <c:pt idx="26">
                  <c:v>109</c:v>
                </c:pt>
                <c:pt idx="27">
                  <c:v>110</c:v>
                </c:pt>
                <c:pt idx="28">
                  <c:v>110</c:v>
                </c:pt>
                <c:pt idx="29">
                  <c:v>110</c:v>
                </c:pt>
                <c:pt idx="30">
                  <c:v>110</c:v>
                </c:pt>
                <c:pt idx="31">
                  <c:v>111</c:v>
                </c:pt>
                <c:pt idx="32">
                  <c:v>111</c:v>
                </c:pt>
                <c:pt idx="33">
                  <c:v>111</c:v>
                </c:pt>
                <c:pt idx="34">
                  <c:v>110</c:v>
                </c:pt>
                <c:pt idx="35">
                  <c:v>110</c:v>
                </c:pt>
                <c:pt idx="36">
                  <c:v>111</c:v>
                </c:pt>
                <c:pt idx="37">
                  <c:v>111</c:v>
                </c:pt>
                <c:pt idx="38">
                  <c:v>112</c:v>
                </c:pt>
                <c:pt idx="39">
                  <c:v>112</c:v>
                </c:pt>
                <c:pt idx="40">
                  <c:v>111</c:v>
                </c:pt>
                <c:pt idx="41">
                  <c:v>111</c:v>
                </c:pt>
                <c:pt idx="42">
                  <c:v>111</c:v>
                </c:pt>
                <c:pt idx="43">
                  <c:v>111</c:v>
                </c:pt>
                <c:pt idx="44">
                  <c:v>111</c:v>
                </c:pt>
                <c:pt idx="45">
                  <c:v>110</c:v>
                </c:pt>
                <c:pt idx="46">
                  <c:v>110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5B36-4EAE-8AAB-50CEED605D98}"/>
            </c:ext>
          </c:extLst>
        </c:ser>
        <c:ser>
          <c:idx val="4"/>
          <c:order val="4"/>
          <c:spPr>
            <a:ln w="19050" cap="rnd">
              <a:solidFill>
                <a:schemeClr val="accent1"/>
              </a:solidFill>
              <a:round/>
            </a:ln>
            <a:effectLst/>
          </c:spPr>
          <c:xVal>
            <c:numRef>
              <c:f>SFR!$F$153:$F$179</c:f>
              <c:numCache>
                <c:formatCode>General</c:formatCode>
                <c:ptCount val="27"/>
                <c:pt idx="0">
                  <c:v>87</c:v>
                </c:pt>
                <c:pt idx="1">
                  <c:v>86</c:v>
                </c:pt>
                <c:pt idx="2">
                  <c:v>86</c:v>
                </c:pt>
                <c:pt idx="3">
                  <c:v>86</c:v>
                </c:pt>
                <c:pt idx="4">
                  <c:v>86</c:v>
                </c:pt>
                <c:pt idx="5">
                  <c:v>85</c:v>
                </c:pt>
                <c:pt idx="6">
                  <c:v>84</c:v>
                </c:pt>
                <c:pt idx="7">
                  <c:v>83</c:v>
                </c:pt>
                <c:pt idx="8">
                  <c:v>84</c:v>
                </c:pt>
                <c:pt idx="9">
                  <c:v>84</c:v>
                </c:pt>
                <c:pt idx="10">
                  <c:v>84</c:v>
                </c:pt>
                <c:pt idx="11">
                  <c:v>85</c:v>
                </c:pt>
                <c:pt idx="12">
                  <c:v>85</c:v>
                </c:pt>
                <c:pt idx="13">
                  <c:v>84</c:v>
                </c:pt>
                <c:pt idx="14">
                  <c:v>83</c:v>
                </c:pt>
                <c:pt idx="15">
                  <c:v>82</c:v>
                </c:pt>
                <c:pt idx="16">
                  <c:v>81</c:v>
                </c:pt>
                <c:pt idx="17">
                  <c:v>80</c:v>
                </c:pt>
                <c:pt idx="18">
                  <c:v>79</c:v>
                </c:pt>
                <c:pt idx="19">
                  <c:v>79</c:v>
                </c:pt>
                <c:pt idx="20">
                  <c:v>78</c:v>
                </c:pt>
                <c:pt idx="21">
                  <c:v>78</c:v>
                </c:pt>
                <c:pt idx="22">
                  <c:v>77</c:v>
                </c:pt>
                <c:pt idx="23">
                  <c:v>77</c:v>
                </c:pt>
                <c:pt idx="24">
                  <c:v>76</c:v>
                </c:pt>
                <c:pt idx="25">
                  <c:v>76</c:v>
                </c:pt>
                <c:pt idx="26">
                  <c:v>76</c:v>
                </c:pt>
              </c:numCache>
            </c:numRef>
          </c:xVal>
          <c:yVal>
            <c:numRef>
              <c:f>SFR!$G$153:$G$179</c:f>
              <c:numCache>
                <c:formatCode>General</c:formatCode>
                <c:ptCount val="27"/>
                <c:pt idx="0">
                  <c:v>122</c:v>
                </c:pt>
                <c:pt idx="1">
                  <c:v>122</c:v>
                </c:pt>
                <c:pt idx="2">
                  <c:v>121</c:v>
                </c:pt>
                <c:pt idx="3">
                  <c:v>120</c:v>
                </c:pt>
                <c:pt idx="4">
                  <c:v>119</c:v>
                </c:pt>
                <c:pt idx="5">
                  <c:v>119</c:v>
                </c:pt>
                <c:pt idx="6">
                  <c:v>119</c:v>
                </c:pt>
                <c:pt idx="7">
                  <c:v>119</c:v>
                </c:pt>
                <c:pt idx="8">
                  <c:v>119</c:v>
                </c:pt>
                <c:pt idx="9">
                  <c:v>118</c:v>
                </c:pt>
                <c:pt idx="10">
                  <c:v>117</c:v>
                </c:pt>
                <c:pt idx="11">
                  <c:v>117</c:v>
                </c:pt>
                <c:pt idx="12">
                  <c:v>116</c:v>
                </c:pt>
                <c:pt idx="13">
                  <c:v>116</c:v>
                </c:pt>
                <c:pt idx="14">
                  <c:v>116</c:v>
                </c:pt>
                <c:pt idx="15">
                  <c:v>116</c:v>
                </c:pt>
                <c:pt idx="16">
                  <c:v>116</c:v>
                </c:pt>
                <c:pt idx="17">
                  <c:v>116</c:v>
                </c:pt>
                <c:pt idx="18">
                  <c:v>116</c:v>
                </c:pt>
                <c:pt idx="19">
                  <c:v>115</c:v>
                </c:pt>
                <c:pt idx="20">
                  <c:v>115</c:v>
                </c:pt>
                <c:pt idx="21">
                  <c:v>114</c:v>
                </c:pt>
                <c:pt idx="22">
                  <c:v>113</c:v>
                </c:pt>
                <c:pt idx="23">
                  <c:v>112</c:v>
                </c:pt>
                <c:pt idx="24">
                  <c:v>112</c:v>
                </c:pt>
                <c:pt idx="25">
                  <c:v>111</c:v>
                </c:pt>
                <c:pt idx="26">
                  <c:v>110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5B36-4EAE-8AAB-50CEED605D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2539056"/>
        <c:axId val="1062539536"/>
      </c:scatterChart>
      <c:valAx>
        <c:axId val="1062539056"/>
        <c:scaling>
          <c:orientation val="minMax"/>
          <c:max val="110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62539536"/>
        <c:crosses val="autoZero"/>
        <c:crossBetween val="midCat"/>
      </c:valAx>
      <c:valAx>
        <c:axId val="1062539536"/>
        <c:scaling>
          <c:orientation val="minMax"/>
          <c:max val="160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62539056"/>
        <c:crosses val="autoZero"/>
        <c:crossBetween val="midCat"/>
      </c:valAx>
    </c:plotArea>
    <c:plotVisOnly val="1"/>
    <c:dispBlanksAs val="gap"/>
    <c:showDLblsOverMax val="0"/>
    <c:extLst/>
  </c:chart>
  <c:spPr>
    <a:ln>
      <a:solidFill>
        <a:schemeClr val="tx1"/>
      </a:solidFill>
    </a:ln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strRef>
              <c:f>SFR!$B$16</c:f>
              <c:strCache>
                <c:ptCount val="1"/>
                <c:pt idx="0">
                  <c:v>xy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xVal>
            <c:numRef>
              <c:f>SFR!$F$19:$F$511</c:f>
              <c:numCache>
                <c:formatCode>General</c:formatCode>
                <c:ptCount val="493"/>
                <c:pt idx="0">
                  <c:v>82</c:v>
                </c:pt>
                <c:pt idx="1">
                  <c:v>82</c:v>
                </c:pt>
                <c:pt idx="2">
                  <c:v>82</c:v>
                </c:pt>
                <c:pt idx="3">
                  <c:v>83</c:v>
                </c:pt>
                <c:pt idx="4">
                  <c:v>83</c:v>
                </c:pt>
                <c:pt idx="5">
                  <c:v>84</c:v>
                </c:pt>
                <c:pt idx="6">
                  <c:v>84</c:v>
                </c:pt>
                <c:pt idx="7">
                  <c:v>84</c:v>
                </c:pt>
                <c:pt idx="8">
                  <c:v>83</c:v>
                </c:pt>
                <c:pt idx="9">
                  <c:v>83</c:v>
                </c:pt>
                <c:pt idx="10">
                  <c:v>84</c:v>
                </c:pt>
                <c:pt idx="11">
                  <c:v>84</c:v>
                </c:pt>
                <c:pt idx="12">
                  <c:v>85</c:v>
                </c:pt>
                <c:pt idx="13">
                  <c:v>85</c:v>
                </c:pt>
                <c:pt idx="14">
                  <c:v>85</c:v>
                </c:pt>
                <c:pt idx="15">
                  <c:v>85</c:v>
                </c:pt>
                <c:pt idx="16">
                  <c:v>85</c:v>
                </c:pt>
                <c:pt idx="17">
                  <c:v>84</c:v>
                </c:pt>
                <c:pt idx="18">
                  <c:v>84</c:v>
                </c:pt>
                <c:pt idx="19">
                  <c:v>84</c:v>
                </c:pt>
                <c:pt idx="20">
                  <c:v>83</c:v>
                </c:pt>
                <c:pt idx="21">
                  <c:v>82</c:v>
                </c:pt>
                <c:pt idx="22">
                  <c:v>82</c:v>
                </c:pt>
                <c:pt idx="23">
                  <c:v>82</c:v>
                </c:pt>
                <c:pt idx="24">
                  <c:v>82</c:v>
                </c:pt>
                <c:pt idx="25">
                  <c:v>82</c:v>
                </c:pt>
                <c:pt idx="26">
                  <c:v>82</c:v>
                </c:pt>
                <c:pt idx="27">
                  <c:v>81</c:v>
                </c:pt>
                <c:pt idx="28">
                  <c:v>81</c:v>
                </c:pt>
                <c:pt idx="29">
                  <c:v>81</c:v>
                </c:pt>
                <c:pt idx="30">
                  <c:v>80</c:v>
                </c:pt>
                <c:pt idx="31">
                  <c:v>80</c:v>
                </c:pt>
                <c:pt idx="32">
                  <c:v>81</c:v>
                </c:pt>
                <c:pt idx="33">
                  <c:v>81</c:v>
                </c:pt>
                <c:pt idx="34">
                  <c:v>82</c:v>
                </c:pt>
                <c:pt idx="35">
                  <c:v>82</c:v>
                </c:pt>
                <c:pt idx="36">
                  <c:v>83</c:v>
                </c:pt>
                <c:pt idx="37">
                  <c:v>84</c:v>
                </c:pt>
                <c:pt idx="38">
                  <c:v>84</c:v>
                </c:pt>
                <c:pt idx="39">
                  <c:v>85</c:v>
                </c:pt>
                <c:pt idx="40">
                  <c:v>85</c:v>
                </c:pt>
                <c:pt idx="41">
                  <c:v>85</c:v>
                </c:pt>
                <c:pt idx="42">
                  <c:v>85</c:v>
                </c:pt>
                <c:pt idx="43">
                  <c:v>86</c:v>
                </c:pt>
                <c:pt idx="44">
                  <c:v>86</c:v>
                </c:pt>
                <c:pt idx="45">
                  <c:v>87</c:v>
                </c:pt>
                <c:pt idx="46">
                  <c:v>87</c:v>
                </c:pt>
                <c:pt idx="47">
                  <c:v>87</c:v>
                </c:pt>
                <c:pt idx="48">
                  <c:v>87</c:v>
                </c:pt>
                <c:pt idx="49">
                  <c:v>86</c:v>
                </c:pt>
                <c:pt idx="50">
                  <c:v>86</c:v>
                </c:pt>
                <c:pt idx="51">
                  <c:v>86</c:v>
                </c:pt>
                <c:pt idx="52">
                  <c:v>87</c:v>
                </c:pt>
                <c:pt idx="53">
                  <c:v>87</c:v>
                </c:pt>
                <c:pt idx="54">
                  <c:v>110</c:v>
                </c:pt>
                <c:pt idx="55">
                  <c:v>109</c:v>
                </c:pt>
                <c:pt idx="56">
                  <c:v>109</c:v>
                </c:pt>
                <c:pt idx="57">
                  <c:v>108</c:v>
                </c:pt>
                <c:pt idx="58">
                  <c:v>107</c:v>
                </c:pt>
                <c:pt idx="59">
                  <c:v>106</c:v>
                </c:pt>
                <c:pt idx="60">
                  <c:v>106</c:v>
                </c:pt>
                <c:pt idx="61">
                  <c:v>105</c:v>
                </c:pt>
                <c:pt idx="62">
                  <c:v>104</c:v>
                </c:pt>
                <c:pt idx="63">
                  <c:v>104</c:v>
                </c:pt>
                <c:pt idx="64">
                  <c:v>103</c:v>
                </c:pt>
                <c:pt idx="65">
                  <c:v>103</c:v>
                </c:pt>
                <c:pt idx="66">
                  <c:v>102</c:v>
                </c:pt>
                <c:pt idx="67">
                  <c:v>101</c:v>
                </c:pt>
                <c:pt idx="68">
                  <c:v>100</c:v>
                </c:pt>
                <c:pt idx="69">
                  <c:v>100</c:v>
                </c:pt>
                <c:pt idx="70">
                  <c:v>99</c:v>
                </c:pt>
                <c:pt idx="71">
                  <c:v>99</c:v>
                </c:pt>
                <c:pt idx="72">
                  <c:v>98</c:v>
                </c:pt>
                <c:pt idx="73">
                  <c:v>97</c:v>
                </c:pt>
                <c:pt idx="74">
                  <c:v>96</c:v>
                </c:pt>
                <c:pt idx="75">
                  <c:v>96</c:v>
                </c:pt>
                <c:pt idx="76">
                  <c:v>95</c:v>
                </c:pt>
                <c:pt idx="77">
                  <c:v>95</c:v>
                </c:pt>
                <c:pt idx="78">
                  <c:v>94</c:v>
                </c:pt>
                <c:pt idx="79">
                  <c:v>94</c:v>
                </c:pt>
                <c:pt idx="80">
                  <c:v>93</c:v>
                </c:pt>
                <c:pt idx="81">
                  <c:v>92</c:v>
                </c:pt>
                <c:pt idx="82">
                  <c:v>91</c:v>
                </c:pt>
                <c:pt idx="83">
                  <c:v>90</c:v>
                </c:pt>
                <c:pt idx="84">
                  <c:v>89</c:v>
                </c:pt>
                <c:pt idx="85">
                  <c:v>88</c:v>
                </c:pt>
                <c:pt idx="86">
                  <c:v>87</c:v>
                </c:pt>
                <c:pt idx="87">
                  <c:v>101</c:v>
                </c:pt>
                <c:pt idx="88">
                  <c:v>100</c:v>
                </c:pt>
                <c:pt idx="89">
                  <c:v>100</c:v>
                </c:pt>
                <c:pt idx="90">
                  <c:v>99</c:v>
                </c:pt>
                <c:pt idx="91">
                  <c:v>99</c:v>
                </c:pt>
                <c:pt idx="92">
                  <c:v>99</c:v>
                </c:pt>
                <c:pt idx="93">
                  <c:v>99</c:v>
                </c:pt>
                <c:pt idx="94">
                  <c:v>98</c:v>
                </c:pt>
                <c:pt idx="95">
                  <c:v>98</c:v>
                </c:pt>
                <c:pt idx="96">
                  <c:v>97</c:v>
                </c:pt>
                <c:pt idx="97">
                  <c:v>96</c:v>
                </c:pt>
                <c:pt idx="98">
                  <c:v>96</c:v>
                </c:pt>
                <c:pt idx="99">
                  <c:v>95</c:v>
                </c:pt>
                <c:pt idx="100">
                  <c:v>95</c:v>
                </c:pt>
                <c:pt idx="101">
                  <c:v>94</c:v>
                </c:pt>
                <c:pt idx="102">
                  <c:v>94</c:v>
                </c:pt>
                <c:pt idx="103">
                  <c:v>94</c:v>
                </c:pt>
                <c:pt idx="104">
                  <c:v>93</c:v>
                </c:pt>
                <c:pt idx="105">
                  <c:v>93</c:v>
                </c:pt>
                <c:pt idx="106">
                  <c:v>92</c:v>
                </c:pt>
                <c:pt idx="107">
                  <c:v>92</c:v>
                </c:pt>
                <c:pt idx="108">
                  <c:v>92</c:v>
                </c:pt>
                <c:pt idx="109">
                  <c:v>91</c:v>
                </c:pt>
                <c:pt idx="110">
                  <c:v>91</c:v>
                </c:pt>
                <c:pt idx="111">
                  <c:v>90</c:v>
                </c:pt>
                <c:pt idx="112">
                  <c:v>90</c:v>
                </c:pt>
                <c:pt idx="113">
                  <c:v>89</c:v>
                </c:pt>
                <c:pt idx="114">
                  <c:v>89</c:v>
                </c:pt>
                <c:pt idx="115">
                  <c:v>88</c:v>
                </c:pt>
                <c:pt idx="116">
                  <c:v>87</c:v>
                </c:pt>
                <c:pt idx="117">
                  <c:v>86</c:v>
                </c:pt>
                <c:pt idx="118">
                  <c:v>86</c:v>
                </c:pt>
                <c:pt idx="119">
                  <c:v>85</c:v>
                </c:pt>
                <c:pt idx="120">
                  <c:v>84</c:v>
                </c:pt>
                <c:pt idx="121">
                  <c:v>84</c:v>
                </c:pt>
                <c:pt idx="122">
                  <c:v>83</c:v>
                </c:pt>
                <c:pt idx="123">
                  <c:v>83</c:v>
                </c:pt>
                <c:pt idx="124">
                  <c:v>82</c:v>
                </c:pt>
                <c:pt idx="125">
                  <c:v>82</c:v>
                </c:pt>
                <c:pt idx="126">
                  <c:v>81</c:v>
                </c:pt>
                <c:pt idx="127">
                  <c:v>81</c:v>
                </c:pt>
                <c:pt idx="128">
                  <c:v>80</c:v>
                </c:pt>
                <c:pt idx="129">
                  <c:v>79</c:v>
                </c:pt>
                <c:pt idx="130">
                  <c:v>78</c:v>
                </c:pt>
                <c:pt idx="131">
                  <c:v>77</c:v>
                </c:pt>
                <c:pt idx="132">
                  <c:v>77</c:v>
                </c:pt>
                <c:pt idx="133">
                  <c:v>76</c:v>
                </c:pt>
                <c:pt idx="134">
                  <c:v>87</c:v>
                </c:pt>
                <c:pt idx="135">
                  <c:v>86</c:v>
                </c:pt>
                <c:pt idx="136">
                  <c:v>86</c:v>
                </c:pt>
                <c:pt idx="137">
                  <c:v>86</c:v>
                </c:pt>
                <c:pt idx="138">
                  <c:v>86</c:v>
                </c:pt>
                <c:pt idx="139">
                  <c:v>85</c:v>
                </c:pt>
                <c:pt idx="140">
                  <c:v>84</c:v>
                </c:pt>
                <c:pt idx="141">
                  <c:v>83</c:v>
                </c:pt>
                <c:pt idx="142">
                  <c:v>84</c:v>
                </c:pt>
                <c:pt idx="143">
                  <c:v>84</c:v>
                </c:pt>
                <c:pt idx="144">
                  <c:v>84</c:v>
                </c:pt>
                <c:pt idx="145">
                  <c:v>85</c:v>
                </c:pt>
                <c:pt idx="146">
                  <c:v>85</c:v>
                </c:pt>
                <c:pt idx="147">
                  <c:v>84</c:v>
                </c:pt>
                <c:pt idx="148">
                  <c:v>83</c:v>
                </c:pt>
                <c:pt idx="149">
                  <c:v>82</c:v>
                </c:pt>
                <c:pt idx="150">
                  <c:v>81</c:v>
                </c:pt>
                <c:pt idx="151">
                  <c:v>80</c:v>
                </c:pt>
                <c:pt idx="152">
                  <c:v>79</c:v>
                </c:pt>
                <c:pt idx="153">
                  <c:v>79</c:v>
                </c:pt>
                <c:pt idx="154">
                  <c:v>78</c:v>
                </c:pt>
                <c:pt idx="155">
                  <c:v>78</c:v>
                </c:pt>
                <c:pt idx="156">
                  <c:v>77</c:v>
                </c:pt>
                <c:pt idx="157">
                  <c:v>77</c:v>
                </c:pt>
                <c:pt idx="158">
                  <c:v>76</c:v>
                </c:pt>
                <c:pt idx="159">
                  <c:v>76</c:v>
                </c:pt>
                <c:pt idx="160">
                  <c:v>76</c:v>
                </c:pt>
                <c:pt idx="161">
                  <c:v>55</c:v>
                </c:pt>
                <c:pt idx="162">
                  <c:v>55</c:v>
                </c:pt>
                <c:pt idx="163">
                  <c:v>56</c:v>
                </c:pt>
                <c:pt idx="164">
                  <c:v>56</c:v>
                </c:pt>
                <c:pt idx="165">
                  <c:v>56</c:v>
                </c:pt>
                <c:pt idx="166">
                  <c:v>57</c:v>
                </c:pt>
                <c:pt idx="167">
                  <c:v>57</c:v>
                </c:pt>
                <c:pt idx="168">
                  <c:v>57</c:v>
                </c:pt>
                <c:pt idx="169">
                  <c:v>57</c:v>
                </c:pt>
                <c:pt idx="170">
                  <c:v>58</c:v>
                </c:pt>
                <c:pt idx="171">
                  <c:v>58</c:v>
                </c:pt>
                <c:pt idx="172">
                  <c:v>58</c:v>
                </c:pt>
                <c:pt idx="173">
                  <c:v>58</c:v>
                </c:pt>
                <c:pt idx="174">
                  <c:v>59</c:v>
                </c:pt>
                <c:pt idx="175">
                  <c:v>59</c:v>
                </c:pt>
                <c:pt idx="176">
                  <c:v>60</c:v>
                </c:pt>
                <c:pt idx="177">
                  <c:v>60</c:v>
                </c:pt>
                <c:pt idx="178">
                  <c:v>59</c:v>
                </c:pt>
                <c:pt idx="179">
                  <c:v>59</c:v>
                </c:pt>
                <c:pt idx="180">
                  <c:v>59</c:v>
                </c:pt>
                <c:pt idx="181">
                  <c:v>58</c:v>
                </c:pt>
                <c:pt idx="182">
                  <c:v>58</c:v>
                </c:pt>
                <c:pt idx="183">
                  <c:v>58</c:v>
                </c:pt>
                <c:pt idx="184">
                  <c:v>58</c:v>
                </c:pt>
                <c:pt idx="185">
                  <c:v>58</c:v>
                </c:pt>
                <c:pt idx="186">
                  <c:v>59</c:v>
                </c:pt>
                <c:pt idx="187">
                  <c:v>58</c:v>
                </c:pt>
                <c:pt idx="188">
                  <c:v>58</c:v>
                </c:pt>
                <c:pt idx="189">
                  <c:v>58</c:v>
                </c:pt>
                <c:pt idx="190">
                  <c:v>58</c:v>
                </c:pt>
                <c:pt idx="191">
                  <c:v>57</c:v>
                </c:pt>
                <c:pt idx="192">
                  <c:v>57</c:v>
                </c:pt>
                <c:pt idx="193">
                  <c:v>56</c:v>
                </c:pt>
                <c:pt idx="194">
                  <c:v>56</c:v>
                </c:pt>
                <c:pt idx="195">
                  <c:v>55</c:v>
                </c:pt>
                <c:pt idx="196">
                  <c:v>55</c:v>
                </c:pt>
                <c:pt idx="197">
                  <c:v>55</c:v>
                </c:pt>
                <c:pt idx="198">
                  <c:v>55</c:v>
                </c:pt>
                <c:pt idx="199">
                  <c:v>54</c:v>
                </c:pt>
                <c:pt idx="200">
                  <c:v>54</c:v>
                </c:pt>
                <c:pt idx="201">
                  <c:v>53</c:v>
                </c:pt>
                <c:pt idx="202">
                  <c:v>52</c:v>
                </c:pt>
                <c:pt idx="203">
                  <c:v>52</c:v>
                </c:pt>
                <c:pt idx="204">
                  <c:v>51</c:v>
                </c:pt>
                <c:pt idx="205">
                  <c:v>51</c:v>
                </c:pt>
                <c:pt idx="206">
                  <c:v>50</c:v>
                </c:pt>
                <c:pt idx="207">
                  <c:v>49</c:v>
                </c:pt>
                <c:pt idx="208">
                  <c:v>49</c:v>
                </c:pt>
                <c:pt idx="209">
                  <c:v>48</c:v>
                </c:pt>
                <c:pt idx="210">
                  <c:v>47</c:v>
                </c:pt>
                <c:pt idx="211">
                  <c:v>46</c:v>
                </c:pt>
                <c:pt idx="212">
                  <c:v>46</c:v>
                </c:pt>
                <c:pt idx="213">
                  <c:v>46</c:v>
                </c:pt>
                <c:pt idx="214">
                  <c:v>46</c:v>
                </c:pt>
                <c:pt idx="215">
                  <c:v>46</c:v>
                </c:pt>
                <c:pt idx="216">
                  <c:v>47</c:v>
                </c:pt>
                <c:pt idx="217">
                  <c:v>47</c:v>
                </c:pt>
                <c:pt idx="218">
                  <c:v>47</c:v>
                </c:pt>
                <c:pt idx="219">
                  <c:v>47</c:v>
                </c:pt>
                <c:pt idx="220">
                  <c:v>48</c:v>
                </c:pt>
                <c:pt idx="221">
                  <c:v>48</c:v>
                </c:pt>
                <c:pt idx="222">
                  <c:v>47</c:v>
                </c:pt>
                <c:pt idx="223">
                  <c:v>48</c:v>
                </c:pt>
                <c:pt idx="224">
                  <c:v>48</c:v>
                </c:pt>
                <c:pt idx="225">
                  <c:v>48</c:v>
                </c:pt>
                <c:pt idx="226">
                  <c:v>76</c:v>
                </c:pt>
                <c:pt idx="227">
                  <c:v>75</c:v>
                </c:pt>
                <c:pt idx="228">
                  <c:v>74</c:v>
                </c:pt>
                <c:pt idx="229">
                  <c:v>74</c:v>
                </c:pt>
                <c:pt idx="230">
                  <c:v>73</c:v>
                </c:pt>
                <c:pt idx="231">
                  <c:v>72</c:v>
                </c:pt>
                <c:pt idx="232">
                  <c:v>72</c:v>
                </c:pt>
                <c:pt idx="233">
                  <c:v>71</c:v>
                </c:pt>
                <c:pt idx="234">
                  <c:v>71</c:v>
                </c:pt>
                <c:pt idx="235">
                  <c:v>70</c:v>
                </c:pt>
                <c:pt idx="236">
                  <c:v>70</c:v>
                </c:pt>
                <c:pt idx="237">
                  <c:v>69</c:v>
                </c:pt>
                <c:pt idx="238">
                  <c:v>68</c:v>
                </c:pt>
                <c:pt idx="239">
                  <c:v>67</c:v>
                </c:pt>
                <c:pt idx="240">
                  <c:v>67</c:v>
                </c:pt>
                <c:pt idx="241">
                  <c:v>66</c:v>
                </c:pt>
                <c:pt idx="242">
                  <c:v>66</c:v>
                </c:pt>
                <c:pt idx="243">
                  <c:v>65</c:v>
                </c:pt>
                <c:pt idx="244">
                  <c:v>65</c:v>
                </c:pt>
                <c:pt idx="245">
                  <c:v>64</c:v>
                </c:pt>
                <c:pt idx="246">
                  <c:v>63</c:v>
                </c:pt>
                <c:pt idx="247">
                  <c:v>63</c:v>
                </c:pt>
                <c:pt idx="248">
                  <c:v>63</c:v>
                </c:pt>
                <c:pt idx="249">
                  <c:v>62</c:v>
                </c:pt>
                <c:pt idx="250">
                  <c:v>61</c:v>
                </c:pt>
                <c:pt idx="251">
                  <c:v>60</c:v>
                </c:pt>
                <c:pt idx="252">
                  <c:v>59</c:v>
                </c:pt>
                <c:pt idx="253">
                  <c:v>58</c:v>
                </c:pt>
                <c:pt idx="254">
                  <c:v>58</c:v>
                </c:pt>
                <c:pt idx="255">
                  <c:v>57</c:v>
                </c:pt>
                <c:pt idx="256">
                  <c:v>56</c:v>
                </c:pt>
                <c:pt idx="257">
                  <c:v>55</c:v>
                </c:pt>
                <c:pt idx="258">
                  <c:v>54</c:v>
                </c:pt>
                <c:pt idx="259">
                  <c:v>53</c:v>
                </c:pt>
                <c:pt idx="260">
                  <c:v>52</c:v>
                </c:pt>
                <c:pt idx="261">
                  <c:v>51</c:v>
                </c:pt>
                <c:pt idx="262">
                  <c:v>51</c:v>
                </c:pt>
                <c:pt idx="263">
                  <c:v>50</c:v>
                </c:pt>
                <c:pt idx="264">
                  <c:v>49</c:v>
                </c:pt>
                <c:pt idx="265">
                  <c:v>48</c:v>
                </c:pt>
                <c:pt idx="266">
                  <c:v>48</c:v>
                </c:pt>
                <c:pt idx="267">
                  <c:v>48</c:v>
                </c:pt>
                <c:pt idx="268">
                  <c:v>48</c:v>
                </c:pt>
                <c:pt idx="269">
                  <c:v>84</c:v>
                </c:pt>
                <c:pt idx="270">
                  <c:v>84</c:v>
                </c:pt>
                <c:pt idx="271">
                  <c:v>84</c:v>
                </c:pt>
                <c:pt idx="272">
                  <c:v>84</c:v>
                </c:pt>
                <c:pt idx="273">
                  <c:v>84</c:v>
                </c:pt>
                <c:pt idx="274">
                  <c:v>85</c:v>
                </c:pt>
                <c:pt idx="275">
                  <c:v>85</c:v>
                </c:pt>
                <c:pt idx="276">
                  <c:v>85</c:v>
                </c:pt>
                <c:pt idx="277">
                  <c:v>86</c:v>
                </c:pt>
                <c:pt idx="278">
                  <c:v>86</c:v>
                </c:pt>
                <c:pt idx="279">
                  <c:v>86</c:v>
                </c:pt>
                <c:pt idx="280">
                  <c:v>87</c:v>
                </c:pt>
                <c:pt idx="281">
                  <c:v>87</c:v>
                </c:pt>
                <c:pt idx="282">
                  <c:v>87</c:v>
                </c:pt>
                <c:pt idx="283">
                  <c:v>87</c:v>
                </c:pt>
                <c:pt idx="284">
                  <c:v>87</c:v>
                </c:pt>
                <c:pt idx="285">
                  <c:v>87</c:v>
                </c:pt>
                <c:pt idx="286">
                  <c:v>86</c:v>
                </c:pt>
                <c:pt idx="287">
                  <c:v>86</c:v>
                </c:pt>
                <c:pt idx="288">
                  <c:v>85</c:v>
                </c:pt>
                <c:pt idx="289">
                  <c:v>85</c:v>
                </c:pt>
                <c:pt idx="290">
                  <c:v>86</c:v>
                </c:pt>
                <c:pt idx="291">
                  <c:v>86</c:v>
                </c:pt>
                <c:pt idx="292">
                  <c:v>86</c:v>
                </c:pt>
                <c:pt idx="293">
                  <c:v>86</c:v>
                </c:pt>
                <c:pt idx="294">
                  <c:v>85</c:v>
                </c:pt>
                <c:pt idx="295">
                  <c:v>85</c:v>
                </c:pt>
                <c:pt idx="296">
                  <c:v>85</c:v>
                </c:pt>
                <c:pt idx="297">
                  <c:v>85</c:v>
                </c:pt>
                <c:pt idx="298">
                  <c:v>86</c:v>
                </c:pt>
                <c:pt idx="299">
                  <c:v>86</c:v>
                </c:pt>
                <c:pt idx="300">
                  <c:v>86</c:v>
                </c:pt>
                <c:pt idx="301">
                  <c:v>86</c:v>
                </c:pt>
                <c:pt idx="302">
                  <c:v>87</c:v>
                </c:pt>
                <c:pt idx="303">
                  <c:v>87</c:v>
                </c:pt>
                <c:pt idx="304">
                  <c:v>87</c:v>
                </c:pt>
                <c:pt idx="305">
                  <c:v>88</c:v>
                </c:pt>
                <c:pt idx="306">
                  <c:v>88</c:v>
                </c:pt>
                <c:pt idx="307">
                  <c:v>89</c:v>
                </c:pt>
                <c:pt idx="308">
                  <c:v>89</c:v>
                </c:pt>
                <c:pt idx="309">
                  <c:v>89</c:v>
                </c:pt>
                <c:pt idx="310">
                  <c:v>88</c:v>
                </c:pt>
                <c:pt idx="311">
                  <c:v>88</c:v>
                </c:pt>
                <c:pt idx="312">
                  <c:v>87</c:v>
                </c:pt>
                <c:pt idx="313">
                  <c:v>87</c:v>
                </c:pt>
                <c:pt idx="314">
                  <c:v>87</c:v>
                </c:pt>
                <c:pt idx="315">
                  <c:v>88</c:v>
                </c:pt>
                <c:pt idx="316">
                  <c:v>88</c:v>
                </c:pt>
                <c:pt idx="317">
                  <c:v>88</c:v>
                </c:pt>
                <c:pt idx="318">
                  <c:v>88</c:v>
                </c:pt>
                <c:pt idx="319">
                  <c:v>88</c:v>
                </c:pt>
                <c:pt idx="320">
                  <c:v>89</c:v>
                </c:pt>
                <c:pt idx="321">
                  <c:v>89</c:v>
                </c:pt>
                <c:pt idx="322">
                  <c:v>88</c:v>
                </c:pt>
                <c:pt idx="323">
                  <c:v>88</c:v>
                </c:pt>
                <c:pt idx="324">
                  <c:v>89</c:v>
                </c:pt>
                <c:pt idx="325">
                  <c:v>89</c:v>
                </c:pt>
                <c:pt idx="326">
                  <c:v>88</c:v>
                </c:pt>
                <c:pt idx="327">
                  <c:v>87</c:v>
                </c:pt>
                <c:pt idx="328">
                  <c:v>87</c:v>
                </c:pt>
                <c:pt idx="329">
                  <c:v>86</c:v>
                </c:pt>
                <c:pt idx="330">
                  <c:v>85</c:v>
                </c:pt>
                <c:pt idx="331">
                  <c:v>84</c:v>
                </c:pt>
                <c:pt idx="332">
                  <c:v>83</c:v>
                </c:pt>
                <c:pt idx="333">
                  <c:v>83</c:v>
                </c:pt>
                <c:pt idx="334">
                  <c:v>82</c:v>
                </c:pt>
                <c:pt idx="335">
                  <c:v>82</c:v>
                </c:pt>
                <c:pt idx="336">
                  <c:v>81</c:v>
                </c:pt>
                <c:pt idx="337">
                  <c:v>80</c:v>
                </c:pt>
                <c:pt idx="338">
                  <c:v>80</c:v>
                </c:pt>
                <c:pt idx="339">
                  <c:v>48</c:v>
                </c:pt>
                <c:pt idx="340">
                  <c:v>47</c:v>
                </c:pt>
                <c:pt idx="341">
                  <c:v>47</c:v>
                </c:pt>
                <c:pt idx="342">
                  <c:v>48</c:v>
                </c:pt>
                <c:pt idx="343">
                  <c:v>48</c:v>
                </c:pt>
                <c:pt idx="344">
                  <c:v>47</c:v>
                </c:pt>
                <c:pt idx="345">
                  <c:v>47</c:v>
                </c:pt>
                <c:pt idx="346">
                  <c:v>46</c:v>
                </c:pt>
                <c:pt idx="347">
                  <c:v>46</c:v>
                </c:pt>
                <c:pt idx="348">
                  <c:v>46</c:v>
                </c:pt>
                <c:pt idx="349">
                  <c:v>45</c:v>
                </c:pt>
                <c:pt idx="350">
                  <c:v>45</c:v>
                </c:pt>
                <c:pt idx="351">
                  <c:v>45</c:v>
                </c:pt>
                <c:pt idx="352">
                  <c:v>45</c:v>
                </c:pt>
                <c:pt idx="353">
                  <c:v>44</c:v>
                </c:pt>
                <c:pt idx="354">
                  <c:v>43</c:v>
                </c:pt>
                <c:pt idx="355">
                  <c:v>43</c:v>
                </c:pt>
                <c:pt idx="356">
                  <c:v>44</c:v>
                </c:pt>
                <c:pt idx="357">
                  <c:v>44</c:v>
                </c:pt>
                <c:pt idx="358">
                  <c:v>45</c:v>
                </c:pt>
                <c:pt idx="359">
                  <c:v>46</c:v>
                </c:pt>
                <c:pt idx="360">
                  <c:v>47</c:v>
                </c:pt>
                <c:pt idx="361">
                  <c:v>47</c:v>
                </c:pt>
                <c:pt idx="362">
                  <c:v>47</c:v>
                </c:pt>
                <c:pt idx="363">
                  <c:v>48</c:v>
                </c:pt>
                <c:pt idx="364">
                  <c:v>48</c:v>
                </c:pt>
                <c:pt idx="365">
                  <c:v>49</c:v>
                </c:pt>
                <c:pt idx="366">
                  <c:v>49</c:v>
                </c:pt>
                <c:pt idx="367">
                  <c:v>50</c:v>
                </c:pt>
                <c:pt idx="368">
                  <c:v>51</c:v>
                </c:pt>
                <c:pt idx="369">
                  <c:v>51</c:v>
                </c:pt>
                <c:pt idx="370">
                  <c:v>52</c:v>
                </c:pt>
                <c:pt idx="371">
                  <c:v>52</c:v>
                </c:pt>
                <c:pt idx="372">
                  <c:v>53</c:v>
                </c:pt>
                <c:pt idx="373">
                  <c:v>53</c:v>
                </c:pt>
                <c:pt idx="374">
                  <c:v>54</c:v>
                </c:pt>
                <c:pt idx="375">
                  <c:v>54</c:v>
                </c:pt>
                <c:pt idx="376">
                  <c:v>54</c:v>
                </c:pt>
                <c:pt idx="377">
                  <c:v>54</c:v>
                </c:pt>
                <c:pt idx="378">
                  <c:v>53</c:v>
                </c:pt>
                <c:pt idx="379">
                  <c:v>54</c:v>
                </c:pt>
                <c:pt idx="380">
                  <c:v>54</c:v>
                </c:pt>
                <c:pt idx="381">
                  <c:v>54</c:v>
                </c:pt>
                <c:pt idx="382">
                  <c:v>54</c:v>
                </c:pt>
                <c:pt idx="383">
                  <c:v>54</c:v>
                </c:pt>
                <c:pt idx="384">
                  <c:v>54</c:v>
                </c:pt>
                <c:pt idx="385">
                  <c:v>54</c:v>
                </c:pt>
                <c:pt idx="386">
                  <c:v>53</c:v>
                </c:pt>
                <c:pt idx="387">
                  <c:v>52</c:v>
                </c:pt>
                <c:pt idx="388">
                  <c:v>52</c:v>
                </c:pt>
                <c:pt idx="389">
                  <c:v>52</c:v>
                </c:pt>
                <c:pt idx="390">
                  <c:v>51</c:v>
                </c:pt>
                <c:pt idx="391">
                  <c:v>51</c:v>
                </c:pt>
                <c:pt idx="392">
                  <c:v>51</c:v>
                </c:pt>
                <c:pt idx="393">
                  <c:v>52</c:v>
                </c:pt>
                <c:pt idx="394">
                  <c:v>53</c:v>
                </c:pt>
                <c:pt idx="395">
                  <c:v>53</c:v>
                </c:pt>
                <c:pt idx="396">
                  <c:v>52</c:v>
                </c:pt>
                <c:pt idx="397">
                  <c:v>53</c:v>
                </c:pt>
                <c:pt idx="398">
                  <c:v>53</c:v>
                </c:pt>
                <c:pt idx="399">
                  <c:v>53</c:v>
                </c:pt>
                <c:pt idx="400">
                  <c:v>52</c:v>
                </c:pt>
                <c:pt idx="401">
                  <c:v>52</c:v>
                </c:pt>
                <c:pt idx="402">
                  <c:v>52</c:v>
                </c:pt>
                <c:pt idx="403">
                  <c:v>52</c:v>
                </c:pt>
                <c:pt idx="404">
                  <c:v>53</c:v>
                </c:pt>
                <c:pt idx="405">
                  <c:v>53</c:v>
                </c:pt>
                <c:pt idx="406">
                  <c:v>53</c:v>
                </c:pt>
                <c:pt idx="407">
                  <c:v>54</c:v>
                </c:pt>
                <c:pt idx="408">
                  <c:v>55</c:v>
                </c:pt>
                <c:pt idx="409">
                  <c:v>54</c:v>
                </c:pt>
                <c:pt idx="410">
                  <c:v>54</c:v>
                </c:pt>
                <c:pt idx="411">
                  <c:v>54</c:v>
                </c:pt>
                <c:pt idx="412">
                  <c:v>55</c:v>
                </c:pt>
                <c:pt idx="413">
                  <c:v>55</c:v>
                </c:pt>
                <c:pt idx="414">
                  <c:v>56</c:v>
                </c:pt>
                <c:pt idx="415">
                  <c:v>56</c:v>
                </c:pt>
                <c:pt idx="416">
                  <c:v>57</c:v>
                </c:pt>
                <c:pt idx="417">
                  <c:v>57</c:v>
                </c:pt>
                <c:pt idx="418">
                  <c:v>58</c:v>
                </c:pt>
                <c:pt idx="419">
                  <c:v>58</c:v>
                </c:pt>
                <c:pt idx="420">
                  <c:v>59</c:v>
                </c:pt>
                <c:pt idx="421">
                  <c:v>59</c:v>
                </c:pt>
                <c:pt idx="422">
                  <c:v>59</c:v>
                </c:pt>
                <c:pt idx="423">
                  <c:v>60</c:v>
                </c:pt>
                <c:pt idx="424">
                  <c:v>61</c:v>
                </c:pt>
                <c:pt idx="425">
                  <c:v>62</c:v>
                </c:pt>
                <c:pt idx="426">
                  <c:v>63</c:v>
                </c:pt>
                <c:pt idx="427">
                  <c:v>64</c:v>
                </c:pt>
                <c:pt idx="428">
                  <c:v>64</c:v>
                </c:pt>
                <c:pt idx="429">
                  <c:v>65</c:v>
                </c:pt>
                <c:pt idx="430">
                  <c:v>65</c:v>
                </c:pt>
                <c:pt idx="431">
                  <c:v>66</c:v>
                </c:pt>
                <c:pt idx="432">
                  <c:v>67</c:v>
                </c:pt>
                <c:pt idx="433">
                  <c:v>67</c:v>
                </c:pt>
                <c:pt idx="434">
                  <c:v>68</c:v>
                </c:pt>
                <c:pt idx="435">
                  <c:v>68</c:v>
                </c:pt>
                <c:pt idx="436">
                  <c:v>69</c:v>
                </c:pt>
                <c:pt idx="437">
                  <c:v>69</c:v>
                </c:pt>
                <c:pt idx="438">
                  <c:v>69</c:v>
                </c:pt>
                <c:pt idx="439">
                  <c:v>70</c:v>
                </c:pt>
                <c:pt idx="440">
                  <c:v>70</c:v>
                </c:pt>
                <c:pt idx="441">
                  <c:v>71</c:v>
                </c:pt>
                <c:pt idx="442">
                  <c:v>71</c:v>
                </c:pt>
                <c:pt idx="443">
                  <c:v>71</c:v>
                </c:pt>
                <c:pt idx="444">
                  <c:v>71</c:v>
                </c:pt>
                <c:pt idx="445">
                  <c:v>71</c:v>
                </c:pt>
                <c:pt idx="446">
                  <c:v>72</c:v>
                </c:pt>
                <c:pt idx="447">
                  <c:v>73</c:v>
                </c:pt>
                <c:pt idx="448">
                  <c:v>73</c:v>
                </c:pt>
                <c:pt idx="449">
                  <c:v>73</c:v>
                </c:pt>
                <c:pt idx="450">
                  <c:v>74</c:v>
                </c:pt>
                <c:pt idx="451">
                  <c:v>74</c:v>
                </c:pt>
                <c:pt idx="452">
                  <c:v>75</c:v>
                </c:pt>
                <c:pt idx="453">
                  <c:v>75</c:v>
                </c:pt>
                <c:pt idx="454">
                  <c:v>75</c:v>
                </c:pt>
                <c:pt idx="455">
                  <c:v>76</c:v>
                </c:pt>
                <c:pt idx="456">
                  <c:v>77</c:v>
                </c:pt>
                <c:pt idx="457">
                  <c:v>78</c:v>
                </c:pt>
                <c:pt idx="458">
                  <c:v>78</c:v>
                </c:pt>
                <c:pt idx="459">
                  <c:v>78</c:v>
                </c:pt>
                <c:pt idx="460">
                  <c:v>78</c:v>
                </c:pt>
                <c:pt idx="461">
                  <c:v>79</c:v>
                </c:pt>
                <c:pt idx="462">
                  <c:v>79</c:v>
                </c:pt>
                <c:pt idx="463">
                  <c:v>80</c:v>
                </c:pt>
                <c:pt idx="464">
                  <c:v>91</c:v>
                </c:pt>
                <c:pt idx="465">
                  <c:v>80</c:v>
                </c:pt>
                <c:pt idx="466">
                  <c:v>80</c:v>
                </c:pt>
                <c:pt idx="467">
                  <c:v>80</c:v>
                </c:pt>
                <c:pt idx="468">
                  <c:v>81</c:v>
                </c:pt>
                <c:pt idx="469">
                  <c:v>81</c:v>
                </c:pt>
                <c:pt idx="470">
                  <c:v>81</c:v>
                </c:pt>
                <c:pt idx="471">
                  <c:v>82</c:v>
                </c:pt>
                <c:pt idx="472">
                  <c:v>82</c:v>
                </c:pt>
                <c:pt idx="473">
                  <c:v>83</c:v>
                </c:pt>
                <c:pt idx="474">
                  <c:v>83</c:v>
                </c:pt>
                <c:pt idx="475">
                  <c:v>84</c:v>
                </c:pt>
                <c:pt idx="476">
                  <c:v>85</c:v>
                </c:pt>
                <c:pt idx="477">
                  <c:v>85</c:v>
                </c:pt>
                <c:pt idx="478">
                  <c:v>85</c:v>
                </c:pt>
                <c:pt idx="479">
                  <c:v>86</c:v>
                </c:pt>
                <c:pt idx="480">
                  <c:v>86</c:v>
                </c:pt>
                <c:pt idx="481">
                  <c:v>87</c:v>
                </c:pt>
                <c:pt idx="482">
                  <c:v>87</c:v>
                </c:pt>
                <c:pt idx="483">
                  <c:v>88</c:v>
                </c:pt>
                <c:pt idx="484">
                  <c:v>88</c:v>
                </c:pt>
                <c:pt idx="485">
                  <c:v>88</c:v>
                </c:pt>
                <c:pt idx="486">
                  <c:v>89</c:v>
                </c:pt>
                <c:pt idx="487">
                  <c:v>89</c:v>
                </c:pt>
                <c:pt idx="488">
                  <c:v>90</c:v>
                </c:pt>
                <c:pt idx="489">
                  <c:v>90</c:v>
                </c:pt>
                <c:pt idx="490">
                  <c:v>91</c:v>
                </c:pt>
                <c:pt idx="491">
                  <c:v>91</c:v>
                </c:pt>
                <c:pt idx="492">
                  <c:v>91</c:v>
                </c:pt>
              </c:numCache>
            </c:numRef>
          </c:xVal>
          <c:yVal>
            <c:numRef>
              <c:f>SFR!$G$19:$G$511</c:f>
              <c:numCache>
                <c:formatCode>General</c:formatCode>
                <c:ptCount val="493"/>
                <c:pt idx="0">
                  <c:v>159</c:v>
                </c:pt>
                <c:pt idx="1">
                  <c:v>158</c:v>
                </c:pt>
                <c:pt idx="2">
                  <c:v>157</c:v>
                </c:pt>
                <c:pt idx="3">
                  <c:v>157</c:v>
                </c:pt>
                <c:pt idx="4">
                  <c:v>156</c:v>
                </c:pt>
                <c:pt idx="5">
                  <c:v>156</c:v>
                </c:pt>
                <c:pt idx="6">
                  <c:v>155</c:v>
                </c:pt>
                <c:pt idx="7">
                  <c:v>154</c:v>
                </c:pt>
                <c:pt idx="8">
                  <c:v>154</c:v>
                </c:pt>
                <c:pt idx="9">
                  <c:v>153</c:v>
                </c:pt>
                <c:pt idx="10">
                  <c:v>153</c:v>
                </c:pt>
                <c:pt idx="11">
                  <c:v>152</c:v>
                </c:pt>
                <c:pt idx="12">
                  <c:v>151</c:v>
                </c:pt>
                <c:pt idx="13">
                  <c:v>150</c:v>
                </c:pt>
                <c:pt idx="14">
                  <c:v>149</c:v>
                </c:pt>
                <c:pt idx="15">
                  <c:v>148</c:v>
                </c:pt>
                <c:pt idx="16">
                  <c:v>147</c:v>
                </c:pt>
                <c:pt idx="17">
                  <c:v>147</c:v>
                </c:pt>
                <c:pt idx="18">
                  <c:v>146</c:v>
                </c:pt>
                <c:pt idx="19">
                  <c:v>145</c:v>
                </c:pt>
                <c:pt idx="20">
                  <c:v>145</c:v>
                </c:pt>
                <c:pt idx="21">
                  <c:v>145</c:v>
                </c:pt>
                <c:pt idx="22">
                  <c:v>144</c:v>
                </c:pt>
                <c:pt idx="23">
                  <c:v>143</c:v>
                </c:pt>
                <c:pt idx="24">
                  <c:v>142</c:v>
                </c:pt>
                <c:pt idx="25">
                  <c:v>141</c:v>
                </c:pt>
                <c:pt idx="26">
                  <c:v>140</c:v>
                </c:pt>
                <c:pt idx="27">
                  <c:v>140</c:v>
                </c:pt>
                <c:pt idx="28">
                  <c:v>139</c:v>
                </c:pt>
                <c:pt idx="29">
                  <c:v>138</c:v>
                </c:pt>
                <c:pt idx="30">
                  <c:v>137</c:v>
                </c:pt>
                <c:pt idx="31">
                  <c:v>136</c:v>
                </c:pt>
                <c:pt idx="32">
                  <c:v>136</c:v>
                </c:pt>
                <c:pt idx="33">
                  <c:v>135</c:v>
                </c:pt>
                <c:pt idx="34">
                  <c:v>135</c:v>
                </c:pt>
                <c:pt idx="35">
                  <c:v>134</c:v>
                </c:pt>
                <c:pt idx="36">
                  <c:v>133</c:v>
                </c:pt>
                <c:pt idx="37">
                  <c:v>133</c:v>
                </c:pt>
                <c:pt idx="38">
                  <c:v>132</c:v>
                </c:pt>
                <c:pt idx="39">
                  <c:v>132</c:v>
                </c:pt>
                <c:pt idx="40">
                  <c:v>131</c:v>
                </c:pt>
                <c:pt idx="41">
                  <c:v>130</c:v>
                </c:pt>
                <c:pt idx="42">
                  <c:v>129</c:v>
                </c:pt>
                <c:pt idx="43">
                  <c:v>129</c:v>
                </c:pt>
                <c:pt idx="44">
                  <c:v>128</c:v>
                </c:pt>
                <c:pt idx="45">
                  <c:v>128</c:v>
                </c:pt>
                <c:pt idx="46">
                  <c:v>127</c:v>
                </c:pt>
                <c:pt idx="47">
                  <c:v>126</c:v>
                </c:pt>
                <c:pt idx="48">
                  <c:v>125</c:v>
                </c:pt>
                <c:pt idx="49">
                  <c:v>125</c:v>
                </c:pt>
                <c:pt idx="50">
                  <c:v>124</c:v>
                </c:pt>
                <c:pt idx="51">
                  <c:v>123</c:v>
                </c:pt>
                <c:pt idx="52">
                  <c:v>123</c:v>
                </c:pt>
                <c:pt idx="53">
                  <c:v>122</c:v>
                </c:pt>
                <c:pt idx="54">
                  <c:v>120</c:v>
                </c:pt>
                <c:pt idx="55">
                  <c:v>120</c:v>
                </c:pt>
                <c:pt idx="56">
                  <c:v>121</c:v>
                </c:pt>
                <c:pt idx="57">
                  <c:v>121</c:v>
                </c:pt>
                <c:pt idx="58">
                  <c:v>121</c:v>
                </c:pt>
                <c:pt idx="59">
                  <c:v>121</c:v>
                </c:pt>
                <c:pt idx="60">
                  <c:v>122</c:v>
                </c:pt>
                <c:pt idx="61">
                  <c:v>122</c:v>
                </c:pt>
                <c:pt idx="62">
                  <c:v>122</c:v>
                </c:pt>
                <c:pt idx="63">
                  <c:v>121</c:v>
                </c:pt>
                <c:pt idx="64">
                  <c:v>121</c:v>
                </c:pt>
                <c:pt idx="65">
                  <c:v>122</c:v>
                </c:pt>
                <c:pt idx="66">
                  <c:v>122</c:v>
                </c:pt>
                <c:pt idx="67">
                  <c:v>121</c:v>
                </c:pt>
                <c:pt idx="68">
                  <c:v>121</c:v>
                </c:pt>
                <c:pt idx="69">
                  <c:v>122</c:v>
                </c:pt>
                <c:pt idx="70">
                  <c:v>122</c:v>
                </c:pt>
                <c:pt idx="71">
                  <c:v>123</c:v>
                </c:pt>
                <c:pt idx="72">
                  <c:v>123</c:v>
                </c:pt>
                <c:pt idx="73">
                  <c:v>123</c:v>
                </c:pt>
                <c:pt idx="74">
                  <c:v>123</c:v>
                </c:pt>
                <c:pt idx="75">
                  <c:v>122</c:v>
                </c:pt>
                <c:pt idx="76">
                  <c:v>122</c:v>
                </c:pt>
                <c:pt idx="77">
                  <c:v>121</c:v>
                </c:pt>
                <c:pt idx="78">
                  <c:v>121</c:v>
                </c:pt>
                <c:pt idx="79">
                  <c:v>122</c:v>
                </c:pt>
                <c:pt idx="80">
                  <c:v>122</c:v>
                </c:pt>
                <c:pt idx="81">
                  <c:v>122</c:v>
                </c:pt>
                <c:pt idx="82">
                  <c:v>122</c:v>
                </c:pt>
                <c:pt idx="83">
                  <c:v>122</c:v>
                </c:pt>
                <c:pt idx="84">
                  <c:v>122</c:v>
                </c:pt>
                <c:pt idx="85">
                  <c:v>122</c:v>
                </c:pt>
                <c:pt idx="86">
                  <c:v>122</c:v>
                </c:pt>
                <c:pt idx="87">
                  <c:v>95</c:v>
                </c:pt>
                <c:pt idx="88">
                  <c:v>95</c:v>
                </c:pt>
                <c:pt idx="89">
                  <c:v>96</c:v>
                </c:pt>
                <c:pt idx="90">
                  <c:v>96</c:v>
                </c:pt>
                <c:pt idx="91">
                  <c:v>97</c:v>
                </c:pt>
                <c:pt idx="92">
                  <c:v>98</c:v>
                </c:pt>
                <c:pt idx="93">
                  <c:v>99</c:v>
                </c:pt>
                <c:pt idx="94">
                  <c:v>99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101</c:v>
                </c:pt>
                <c:pt idx="99">
                  <c:v>101</c:v>
                </c:pt>
                <c:pt idx="100">
                  <c:v>102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104</c:v>
                </c:pt>
                <c:pt idx="105">
                  <c:v>105</c:v>
                </c:pt>
                <c:pt idx="106">
                  <c:v>105</c:v>
                </c:pt>
                <c:pt idx="107">
                  <c:v>106</c:v>
                </c:pt>
                <c:pt idx="108">
                  <c:v>107</c:v>
                </c:pt>
                <c:pt idx="109">
                  <c:v>107</c:v>
                </c:pt>
                <c:pt idx="110">
                  <c:v>108</c:v>
                </c:pt>
                <c:pt idx="111">
                  <c:v>108</c:v>
                </c:pt>
                <c:pt idx="112">
                  <c:v>109</c:v>
                </c:pt>
                <c:pt idx="113">
                  <c:v>109</c:v>
                </c:pt>
                <c:pt idx="114">
                  <c:v>110</c:v>
                </c:pt>
                <c:pt idx="115">
                  <c:v>110</c:v>
                </c:pt>
                <c:pt idx="116">
                  <c:v>110</c:v>
                </c:pt>
                <c:pt idx="117">
                  <c:v>110</c:v>
                </c:pt>
                <c:pt idx="118">
                  <c:v>111</c:v>
                </c:pt>
                <c:pt idx="119">
                  <c:v>111</c:v>
                </c:pt>
                <c:pt idx="120">
                  <c:v>111</c:v>
                </c:pt>
                <c:pt idx="121">
                  <c:v>110</c:v>
                </c:pt>
                <c:pt idx="122">
                  <c:v>110</c:v>
                </c:pt>
                <c:pt idx="123">
                  <c:v>111</c:v>
                </c:pt>
                <c:pt idx="124">
                  <c:v>111</c:v>
                </c:pt>
                <c:pt idx="125">
                  <c:v>112</c:v>
                </c:pt>
                <c:pt idx="126">
                  <c:v>112</c:v>
                </c:pt>
                <c:pt idx="127">
                  <c:v>111</c:v>
                </c:pt>
                <c:pt idx="128">
                  <c:v>111</c:v>
                </c:pt>
                <c:pt idx="129">
                  <c:v>111</c:v>
                </c:pt>
                <c:pt idx="130">
                  <c:v>111</c:v>
                </c:pt>
                <c:pt idx="131">
                  <c:v>111</c:v>
                </c:pt>
                <c:pt idx="132">
                  <c:v>110</c:v>
                </c:pt>
                <c:pt idx="133">
                  <c:v>110</c:v>
                </c:pt>
                <c:pt idx="134">
                  <c:v>122</c:v>
                </c:pt>
                <c:pt idx="135">
                  <c:v>122</c:v>
                </c:pt>
                <c:pt idx="136">
                  <c:v>121</c:v>
                </c:pt>
                <c:pt idx="137">
                  <c:v>120</c:v>
                </c:pt>
                <c:pt idx="138">
                  <c:v>119</c:v>
                </c:pt>
                <c:pt idx="139">
                  <c:v>119</c:v>
                </c:pt>
                <c:pt idx="140">
                  <c:v>119</c:v>
                </c:pt>
                <c:pt idx="141">
                  <c:v>119</c:v>
                </c:pt>
                <c:pt idx="142">
                  <c:v>119</c:v>
                </c:pt>
                <c:pt idx="143">
                  <c:v>118</c:v>
                </c:pt>
                <c:pt idx="144">
                  <c:v>117</c:v>
                </c:pt>
                <c:pt idx="145">
                  <c:v>117</c:v>
                </c:pt>
                <c:pt idx="146">
                  <c:v>116</c:v>
                </c:pt>
                <c:pt idx="147">
                  <c:v>116</c:v>
                </c:pt>
                <c:pt idx="148">
                  <c:v>116</c:v>
                </c:pt>
                <c:pt idx="149">
                  <c:v>116</c:v>
                </c:pt>
                <c:pt idx="150">
                  <c:v>116</c:v>
                </c:pt>
                <c:pt idx="151">
                  <c:v>116</c:v>
                </c:pt>
                <c:pt idx="152">
                  <c:v>116</c:v>
                </c:pt>
                <c:pt idx="153">
                  <c:v>115</c:v>
                </c:pt>
                <c:pt idx="154">
                  <c:v>115</c:v>
                </c:pt>
                <c:pt idx="155">
                  <c:v>114</c:v>
                </c:pt>
                <c:pt idx="156">
                  <c:v>113</c:v>
                </c:pt>
                <c:pt idx="157">
                  <c:v>112</c:v>
                </c:pt>
                <c:pt idx="158">
                  <c:v>112</c:v>
                </c:pt>
                <c:pt idx="159">
                  <c:v>111</c:v>
                </c:pt>
                <c:pt idx="160">
                  <c:v>110</c:v>
                </c:pt>
                <c:pt idx="161">
                  <c:v>150</c:v>
                </c:pt>
                <c:pt idx="162">
                  <c:v>149</c:v>
                </c:pt>
                <c:pt idx="163">
                  <c:v>149</c:v>
                </c:pt>
                <c:pt idx="164">
                  <c:v>148</c:v>
                </c:pt>
                <c:pt idx="165">
                  <c:v>147</c:v>
                </c:pt>
                <c:pt idx="166">
                  <c:v>147</c:v>
                </c:pt>
                <c:pt idx="167">
                  <c:v>146</c:v>
                </c:pt>
                <c:pt idx="168">
                  <c:v>145</c:v>
                </c:pt>
                <c:pt idx="169">
                  <c:v>144</c:v>
                </c:pt>
                <c:pt idx="170">
                  <c:v>144</c:v>
                </c:pt>
                <c:pt idx="171">
                  <c:v>143</c:v>
                </c:pt>
                <c:pt idx="172">
                  <c:v>142</c:v>
                </c:pt>
                <c:pt idx="173">
                  <c:v>141</c:v>
                </c:pt>
                <c:pt idx="174">
                  <c:v>141</c:v>
                </c:pt>
                <c:pt idx="175">
                  <c:v>140</c:v>
                </c:pt>
                <c:pt idx="176">
                  <c:v>140</c:v>
                </c:pt>
                <c:pt idx="177">
                  <c:v>139</c:v>
                </c:pt>
                <c:pt idx="178">
                  <c:v>139</c:v>
                </c:pt>
                <c:pt idx="179">
                  <c:v>138</c:v>
                </c:pt>
                <c:pt idx="180">
                  <c:v>137</c:v>
                </c:pt>
                <c:pt idx="181">
                  <c:v>136</c:v>
                </c:pt>
                <c:pt idx="182">
                  <c:v>135</c:v>
                </c:pt>
                <c:pt idx="183">
                  <c:v>134</c:v>
                </c:pt>
                <c:pt idx="184">
                  <c:v>133</c:v>
                </c:pt>
                <c:pt idx="185">
                  <c:v>132</c:v>
                </c:pt>
                <c:pt idx="186">
                  <c:v>132</c:v>
                </c:pt>
                <c:pt idx="187">
                  <c:v>132</c:v>
                </c:pt>
                <c:pt idx="188">
                  <c:v>131</c:v>
                </c:pt>
                <c:pt idx="189">
                  <c:v>130</c:v>
                </c:pt>
                <c:pt idx="190">
                  <c:v>129</c:v>
                </c:pt>
                <c:pt idx="191">
                  <c:v>129</c:v>
                </c:pt>
                <c:pt idx="192">
                  <c:v>128</c:v>
                </c:pt>
                <c:pt idx="193">
                  <c:v>128</c:v>
                </c:pt>
                <c:pt idx="194">
                  <c:v>127</c:v>
                </c:pt>
                <c:pt idx="195">
                  <c:v>127</c:v>
                </c:pt>
                <c:pt idx="196">
                  <c:v>126</c:v>
                </c:pt>
                <c:pt idx="197">
                  <c:v>125</c:v>
                </c:pt>
                <c:pt idx="198">
                  <c:v>124</c:v>
                </c:pt>
                <c:pt idx="199">
                  <c:v>124</c:v>
                </c:pt>
                <c:pt idx="200">
                  <c:v>123</c:v>
                </c:pt>
                <c:pt idx="201">
                  <c:v>122</c:v>
                </c:pt>
                <c:pt idx="202">
                  <c:v>121</c:v>
                </c:pt>
                <c:pt idx="203">
                  <c:v>120</c:v>
                </c:pt>
                <c:pt idx="204">
                  <c:v>120</c:v>
                </c:pt>
                <c:pt idx="205">
                  <c:v>119</c:v>
                </c:pt>
                <c:pt idx="206">
                  <c:v>119</c:v>
                </c:pt>
                <c:pt idx="207">
                  <c:v>119</c:v>
                </c:pt>
                <c:pt idx="208">
                  <c:v>120</c:v>
                </c:pt>
                <c:pt idx="209">
                  <c:v>120</c:v>
                </c:pt>
                <c:pt idx="210">
                  <c:v>120</c:v>
                </c:pt>
                <c:pt idx="211">
                  <c:v>120</c:v>
                </c:pt>
                <c:pt idx="212">
                  <c:v>119</c:v>
                </c:pt>
                <c:pt idx="213">
                  <c:v>118</c:v>
                </c:pt>
                <c:pt idx="214">
                  <c:v>117</c:v>
                </c:pt>
                <c:pt idx="215">
                  <c:v>116</c:v>
                </c:pt>
                <c:pt idx="216">
                  <c:v>116</c:v>
                </c:pt>
                <c:pt idx="217">
                  <c:v>115</c:v>
                </c:pt>
                <c:pt idx="218">
                  <c:v>114</c:v>
                </c:pt>
                <c:pt idx="219">
                  <c:v>113</c:v>
                </c:pt>
                <c:pt idx="220">
                  <c:v>112</c:v>
                </c:pt>
                <c:pt idx="221">
                  <c:v>111</c:v>
                </c:pt>
                <c:pt idx="222">
                  <c:v>110</c:v>
                </c:pt>
                <c:pt idx="223">
                  <c:v>110</c:v>
                </c:pt>
                <c:pt idx="224">
                  <c:v>109</c:v>
                </c:pt>
                <c:pt idx="225">
                  <c:v>109</c:v>
                </c:pt>
                <c:pt idx="226">
                  <c:v>110</c:v>
                </c:pt>
                <c:pt idx="227">
                  <c:v>110</c:v>
                </c:pt>
                <c:pt idx="228">
                  <c:v>110</c:v>
                </c:pt>
                <c:pt idx="229">
                  <c:v>109</c:v>
                </c:pt>
                <c:pt idx="230">
                  <c:v>109</c:v>
                </c:pt>
                <c:pt idx="231">
                  <c:v>109</c:v>
                </c:pt>
                <c:pt idx="232">
                  <c:v>108</c:v>
                </c:pt>
                <c:pt idx="233">
                  <c:v>108</c:v>
                </c:pt>
                <c:pt idx="234">
                  <c:v>107</c:v>
                </c:pt>
                <c:pt idx="235">
                  <c:v>107</c:v>
                </c:pt>
                <c:pt idx="236">
                  <c:v>106</c:v>
                </c:pt>
                <c:pt idx="237">
                  <c:v>106</c:v>
                </c:pt>
                <c:pt idx="238">
                  <c:v>106</c:v>
                </c:pt>
                <c:pt idx="239">
                  <c:v>106</c:v>
                </c:pt>
                <c:pt idx="240">
                  <c:v>107</c:v>
                </c:pt>
                <c:pt idx="241">
                  <c:v>107</c:v>
                </c:pt>
                <c:pt idx="242">
                  <c:v>108</c:v>
                </c:pt>
                <c:pt idx="243">
                  <c:v>108</c:v>
                </c:pt>
                <c:pt idx="244">
                  <c:v>109</c:v>
                </c:pt>
                <c:pt idx="245">
                  <c:v>109</c:v>
                </c:pt>
                <c:pt idx="246">
                  <c:v>109</c:v>
                </c:pt>
                <c:pt idx="247">
                  <c:v>108</c:v>
                </c:pt>
                <c:pt idx="248">
                  <c:v>107</c:v>
                </c:pt>
                <c:pt idx="249">
                  <c:v>107</c:v>
                </c:pt>
                <c:pt idx="250">
                  <c:v>107</c:v>
                </c:pt>
                <c:pt idx="251">
                  <c:v>107</c:v>
                </c:pt>
                <c:pt idx="252">
                  <c:v>107</c:v>
                </c:pt>
                <c:pt idx="253">
                  <c:v>107</c:v>
                </c:pt>
                <c:pt idx="254">
                  <c:v>108</c:v>
                </c:pt>
                <c:pt idx="255">
                  <c:v>108</c:v>
                </c:pt>
                <c:pt idx="256">
                  <c:v>108</c:v>
                </c:pt>
                <c:pt idx="257">
                  <c:v>108</c:v>
                </c:pt>
                <c:pt idx="258">
                  <c:v>108</c:v>
                </c:pt>
                <c:pt idx="259">
                  <c:v>108</c:v>
                </c:pt>
                <c:pt idx="260">
                  <c:v>109</c:v>
                </c:pt>
                <c:pt idx="261">
                  <c:v>109</c:v>
                </c:pt>
                <c:pt idx="262">
                  <c:v>108</c:v>
                </c:pt>
                <c:pt idx="263">
                  <c:v>108</c:v>
                </c:pt>
                <c:pt idx="264">
                  <c:v>108</c:v>
                </c:pt>
                <c:pt idx="265">
                  <c:v>108</c:v>
                </c:pt>
                <c:pt idx="266">
                  <c:v>109</c:v>
                </c:pt>
                <c:pt idx="267">
                  <c:v>109</c:v>
                </c:pt>
                <c:pt idx="268">
                  <c:v>108</c:v>
                </c:pt>
                <c:pt idx="269">
                  <c:v>94</c:v>
                </c:pt>
                <c:pt idx="270">
                  <c:v>93</c:v>
                </c:pt>
                <c:pt idx="271">
                  <c:v>92</c:v>
                </c:pt>
                <c:pt idx="272">
                  <c:v>91</c:v>
                </c:pt>
                <c:pt idx="273">
                  <c:v>90</c:v>
                </c:pt>
                <c:pt idx="274">
                  <c:v>90</c:v>
                </c:pt>
                <c:pt idx="275">
                  <c:v>89</c:v>
                </c:pt>
                <c:pt idx="276">
                  <c:v>88</c:v>
                </c:pt>
                <c:pt idx="277">
                  <c:v>88</c:v>
                </c:pt>
                <c:pt idx="278">
                  <c:v>87</c:v>
                </c:pt>
                <c:pt idx="279">
                  <c:v>86</c:v>
                </c:pt>
                <c:pt idx="280">
                  <c:v>86</c:v>
                </c:pt>
                <c:pt idx="281">
                  <c:v>85</c:v>
                </c:pt>
                <c:pt idx="282">
                  <c:v>84</c:v>
                </c:pt>
                <c:pt idx="283">
                  <c:v>83</c:v>
                </c:pt>
                <c:pt idx="284">
                  <c:v>82</c:v>
                </c:pt>
                <c:pt idx="285">
                  <c:v>81</c:v>
                </c:pt>
                <c:pt idx="286">
                  <c:v>81</c:v>
                </c:pt>
                <c:pt idx="287">
                  <c:v>80</c:v>
                </c:pt>
                <c:pt idx="288">
                  <c:v>80</c:v>
                </c:pt>
                <c:pt idx="289">
                  <c:v>79</c:v>
                </c:pt>
                <c:pt idx="290">
                  <c:v>79</c:v>
                </c:pt>
                <c:pt idx="291">
                  <c:v>78</c:v>
                </c:pt>
                <c:pt idx="292">
                  <c:v>77</c:v>
                </c:pt>
                <c:pt idx="293">
                  <c:v>76</c:v>
                </c:pt>
                <c:pt idx="294">
                  <c:v>76</c:v>
                </c:pt>
                <c:pt idx="295">
                  <c:v>75</c:v>
                </c:pt>
                <c:pt idx="296">
                  <c:v>74</c:v>
                </c:pt>
                <c:pt idx="297">
                  <c:v>73</c:v>
                </c:pt>
                <c:pt idx="298">
                  <c:v>73</c:v>
                </c:pt>
                <c:pt idx="299">
                  <c:v>72</c:v>
                </c:pt>
                <c:pt idx="300">
                  <c:v>71</c:v>
                </c:pt>
                <c:pt idx="301">
                  <c:v>70</c:v>
                </c:pt>
                <c:pt idx="302">
                  <c:v>70</c:v>
                </c:pt>
                <c:pt idx="303">
                  <c:v>69</c:v>
                </c:pt>
                <c:pt idx="304">
                  <c:v>68</c:v>
                </c:pt>
                <c:pt idx="305">
                  <c:v>67</c:v>
                </c:pt>
                <c:pt idx="306">
                  <c:v>66</c:v>
                </c:pt>
                <c:pt idx="307">
                  <c:v>66</c:v>
                </c:pt>
                <c:pt idx="308">
                  <c:v>65</c:v>
                </c:pt>
                <c:pt idx="309">
                  <c:v>64</c:v>
                </c:pt>
                <c:pt idx="310">
                  <c:v>64</c:v>
                </c:pt>
                <c:pt idx="311">
                  <c:v>63</c:v>
                </c:pt>
                <c:pt idx="312">
                  <c:v>63</c:v>
                </c:pt>
                <c:pt idx="313">
                  <c:v>62</c:v>
                </c:pt>
                <c:pt idx="314">
                  <c:v>61</c:v>
                </c:pt>
                <c:pt idx="315">
                  <c:v>61</c:v>
                </c:pt>
                <c:pt idx="316">
                  <c:v>60</c:v>
                </c:pt>
                <c:pt idx="317">
                  <c:v>59</c:v>
                </c:pt>
                <c:pt idx="318">
                  <c:v>58</c:v>
                </c:pt>
                <c:pt idx="319">
                  <c:v>57</c:v>
                </c:pt>
                <c:pt idx="320">
                  <c:v>57</c:v>
                </c:pt>
                <c:pt idx="321">
                  <c:v>56</c:v>
                </c:pt>
                <c:pt idx="322">
                  <c:v>56</c:v>
                </c:pt>
                <c:pt idx="323">
                  <c:v>55</c:v>
                </c:pt>
                <c:pt idx="324">
                  <c:v>55</c:v>
                </c:pt>
                <c:pt idx="325">
                  <c:v>54</c:v>
                </c:pt>
                <c:pt idx="326">
                  <c:v>53</c:v>
                </c:pt>
                <c:pt idx="327">
                  <c:v>53</c:v>
                </c:pt>
                <c:pt idx="328">
                  <c:v>52</c:v>
                </c:pt>
                <c:pt idx="329">
                  <c:v>52</c:v>
                </c:pt>
                <c:pt idx="330">
                  <c:v>52</c:v>
                </c:pt>
                <c:pt idx="331">
                  <c:v>52</c:v>
                </c:pt>
                <c:pt idx="332">
                  <c:v>52</c:v>
                </c:pt>
                <c:pt idx="333">
                  <c:v>51</c:v>
                </c:pt>
                <c:pt idx="334">
                  <c:v>51</c:v>
                </c:pt>
                <c:pt idx="335">
                  <c:v>50</c:v>
                </c:pt>
                <c:pt idx="336">
                  <c:v>50</c:v>
                </c:pt>
                <c:pt idx="337">
                  <c:v>50</c:v>
                </c:pt>
                <c:pt idx="338">
                  <c:v>49</c:v>
                </c:pt>
                <c:pt idx="339">
                  <c:v>108</c:v>
                </c:pt>
                <c:pt idx="340">
                  <c:v>108</c:v>
                </c:pt>
                <c:pt idx="341">
                  <c:v>107</c:v>
                </c:pt>
                <c:pt idx="342">
                  <c:v>107</c:v>
                </c:pt>
                <c:pt idx="343">
                  <c:v>106</c:v>
                </c:pt>
                <c:pt idx="344">
                  <c:v>106</c:v>
                </c:pt>
                <c:pt idx="345">
                  <c:v>105</c:v>
                </c:pt>
                <c:pt idx="346">
                  <c:v>105</c:v>
                </c:pt>
                <c:pt idx="347">
                  <c:v>104</c:v>
                </c:pt>
                <c:pt idx="348">
                  <c:v>103</c:v>
                </c:pt>
                <c:pt idx="349">
                  <c:v>103</c:v>
                </c:pt>
                <c:pt idx="350">
                  <c:v>102</c:v>
                </c:pt>
                <c:pt idx="351">
                  <c:v>101</c:v>
                </c:pt>
                <c:pt idx="352">
                  <c:v>100</c:v>
                </c:pt>
                <c:pt idx="353">
                  <c:v>100</c:v>
                </c:pt>
                <c:pt idx="354">
                  <c:v>100</c:v>
                </c:pt>
                <c:pt idx="355">
                  <c:v>99</c:v>
                </c:pt>
                <c:pt idx="356">
                  <c:v>99</c:v>
                </c:pt>
                <c:pt idx="357">
                  <c:v>98</c:v>
                </c:pt>
                <c:pt idx="358">
                  <c:v>98</c:v>
                </c:pt>
                <c:pt idx="359">
                  <c:v>98</c:v>
                </c:pt>
                <c:pt idx="360">
                  <c:v>98</c:v>
                </c:pt>
                <c:pt idx="361">
                  <c:v>97</c:v>
                </c:pt>
                <c:pt idx="362">
                  <c:v>98</c:v>
                </c:pt>
                <c:pt idx="363">
                  <c:v>98</c:v>
                </c:pt>
                <c:pt idx="364">
                  <c:v>97</c:v>
                </c:pt>
                <c:pt idx="365">
                  <c:v>97</c:v>
                </c:pt>
                <c:pt idx="366">
                  <c:v>96</c:v>
                </c:pt>
                <c:pt idx="367">
                  <c:v>96</c:v>
                </c:pt>
                <c:pt idx="368">
                  <c:v>96</c:v>
                </c:pt>
                <c:pt idx="369">
                  <c:v>95</c:v>
                </c:pt>
                <c:pt idx="370">
                  <c:v>94</c:v>
                </c:pt>
                <c:pt idx="371">
                  <c:v>93</c:v>
                </c:pt>
                <c:pt idx="372">
                  <c:v>93</c:v>
                </c:pt>
                <c:pt idx="373">
                  <c:v>92</c:v>
                </c:pt>
                <c:pt idx="374">
                  <c:v>92</c:v>
                </c:pt>
                <c:pt idx="375">
                  <c:v>91</c:v>
                </c:pt>
                <c:pt idx="376">
                  <c:v>90</c:v>
                </c:pt>
                <c:pt idx="377">
                  <c:v>89</c:v>
                </c:pt>
                <c:pt idx="378">
                  <c:v>89</c:v>
                </c:pt>
                <c:pt idx="379">
                  <c:v>89</c:v>
                </c:pt>
                <c:pt idx="380">
                  <c:v>88</c:v>
                </c:pt>
                <c:pt idx="381">
                  <c:v>87</c:v>
                </c:pt>
                <c:pt idx="382">
                  <c:v>86</c:v>
                </c:pt>
                <c:pt idx="383">
                  <c:v>85</c:v>
                </c:pt>
                <c:pt idx="384">
                  <c:v>84</c:v>
                </c:pt>
                <c:pt idx="385">
                  <c:v>83</c:v>
                </c:pt>
                <c:pt idx="386">
                  <c:v>83</c:v>
                </c:pt>
                <c:pt idx="387">
                  <c:v>83</c:v>
                </c:pt>
                <c:pt idx="388">
                  <c:v>82</c:v>
                </c:pt>
                <c:pt idx="389">
                  <c:v>81</c:v>
                </c:pt>
                <c:pt idx="390">
                  <c:v>81</c:v>
                </c:pt>
                <c:pt idx="391">
                  <c:v>80</c:v>
                </c:pt>
                <c:pt idx="392">
                  <c:v>79</c:v>
                </c:pt>
                <c:pt idx="393">
                  <c:v>79</c:v>
                </c:pt>
                <c:pt idx="394">
                  <c:v>79</c:v>
                </c:pt>
                <c:pt idx="395">
                  <c:v>78</c:v>
                </c:pt>
                <c:pt idx="396">
                  <c:v>78</c:v>
                </c:pt>
                <c:pt idx="397">
                  <c:v>78</c:v>
                </c:pt>
                <c:pt idx="398">
                  <c:v>77</c:v>
                </c:pt>
                <c:pt idx="399">
                  <c:v>76</c:v>
                </c:pt>
                <c:pt idx="400">
                  <c:v>76</c:v>
                </c:pt>
                <c:pt idx="401">
                  <c:v>77</c:v>
                </c:pt>
                <c:pt idx="402">
                  <c:v>76</c:v>
                </c:pt>
                <c:pt idx="403">
                  <c:v>75</c:v>
                </c:pt>
                <c:pt idx="404">
                  <c:v>75</c:v>
                </c:pt>
                <c:pt idx="405">
                  <c:v>74</c:v>
                </c:pt>
                <c:pt idx="406">
                  <c:v>73</c:v>
                </c:pt>
                <c:pt idx="407">
                  <c:v>73</c:v>
                </c:pt>
                <c:pt idx="408">
                  <c:v>73</c:v>
                </c:pt>
                <c:pt idx="409">
                  <c:v>73</c:v>
                </c:pt>
                <c:pt idx="410">
                  <c:v>72</c:v>
                </c:pt>
                <c:pt idx="411">
                  <c:v>71</c:v>
                </c:pt>
                <c:pt idx="412">
                  <c:v>71</c:v>
                </c:pt>
                <c:pt idx="413">
                  <c:v>70</c:v>
                </c:pt>
                <c:pt idx="414">
                  <c:v>70</c:v>
                </c:pt>
                <c:pt idx="415">
                  <c:v>69</c:v>
                </c:pt>
                <c:pt idx="416">
                  <c:v>69</c:v>
                </c:pt>
                <c:pt idx="417">
                  <c:v>68</c:v>
                </c:pt>
                <c:pt idx="418">
                  <c:v>68</c:v>
                </c:pt>
                <c:pt idx="419">
                  <c:v>67</c:v>
                </c:pt>
                <c:pt idx="420">
                  <c:v>67</c:v>
                </c:pt>
                <c:pt idx="421">
                  <c:v>66</c:v>
                </c:pt>
                <c:pt idx="422">
                  <c:v>65</c:v>
                </c:pt>
                <c:pt idx="423">
                  <c:v>65</c:v>
                </c:pt>
                <c:pt idx="424">
                  <c:v>65</c:v>
                </c:pt>
                <c:pt idx="425">
                  <c:v>65</c:v>
                </c:pt>
                <c:pt idx="426">
                  <c:v>65</c:v>
                </c:pt>
                <c:pt idx="427">
                  <c:v>65</c:v>
                </c:pt>
                <c:pt idx="428">
                  <c:v>66</c:v>
                </c:pt>
                <c:pt idx="429">
                  <c:v>66</c:v>
                </c:pt>
                <c:pt idx="430">
                  <c:v>65</c:v>
                </c:pt>
                <c:pt idx="431">
                  <c:v>65</c:v>
                </c:pt>
                <c:pt idx="432">
                  <c:v>65</c:v>
                </c:pt>
                <c:pt idx="433">
                  <c:v>66</c:v>
                </c:pt>
                <c:pt idx="434">
                  <c:v>66</c:v>
                </c:pt>
                <c:pt idx="435">
                  <c:v>65</c:v>
                </c:pt>
                <c:pt idx="436">
                  <c:v>65</c:v>
                </c:pt>
                <c:pt idx="437">
                  <c:v>64</c:v>
                </c:pt>
                <c:pt idx="438">
                  <c:v>63</c:v>
                </c:pt>
                <c:pt idx="439">
                  <c:v>63</c:v>
                </c:pt>
                <c:pt idx="440">
                  <c:v>62</c:v>
                </c:pt>
                <c:pt idx="441">
                  <c:v>62</c:v>
                </c:pt>
                <c:pt idx="442">
                  <c:v>61</c:v>
                </c:pt>
                <c:pt idx="443">
                  <c:v>60</c:v>
                </c:pt>
                <c:pt idx="444">
                  <c:v>59</c:v>
                </c:pt>
                <c:pt idx="445">
                  <c:v>58</c:v>
                </c:pt>
                <c:pt idx="446">
                  <c:v>57</c:v>
                </c:pt>
                <c:pt idx="447">
                  <c:v>58</c:v>
                </c:pt>
                <c:pt idx="448">
                  <c:v>57</c:v>
                </c:pt>
                <c:pt idx="449">
                  <c:v>56</c:v>
                </c:pt>
                <c:pt idx="450">
                  <c:v>56</c:v>
                </c:pt>
                <c:pt idx="451">
                  <c:v>55</c:v>
                </c:pt>
                <c:pt idx="452">
                  <c:v>55</c:v>
                </c:pt>
                <c:pt idx="453">
                  <c:v>54</c:v>
                </c:pt>
                <c:pt idx="454">
                  <c:v>53</c:v>
                </c:pt>
                <c:pt idx="455">
                  <c:v>53</c:v>
                </c:pt>
                <c:pt idx="456">
                  <c:v>53</c:v>
                </c:pt>
                <c:pt idx="457">
                  <c:v>53</c:v>
                </c:pt>
                <c:pt idx="458">
                  <c:v>52</c:v>
                </c:pt>
                <c:pt idx="459">
                  <c:v>51</c:v>
                </c:pt>
                <c:pt idx="460">
                  <c:v>50</c:v>
                </c:pt>
                <c:pt idx="461">
                  <c:v>50</c:v>
                </c:pt>
                <c:pt idx="462">
                  <c:v>49</c:v>
                </c:pt>
                <c:pt idx="463">
                  <c:v>49</c:v>
                </c:pt>
                <c:pt idx="464">
                  <c:v>34</c:v>
                </c:pt>
                <c:pt idx="465">
                  <c:v>49</c:v>
                </c:pt>
                <c:pt idx="466">
                  <c:v>48</c:v>
                </c:pt>
                <c:pt idx="467">
                  <c:v>47</c:v>
                </c:pt>
                <c:pt idx="468">
                  <c:v>47</c:v>
                </c:pt>
                <c:pt idx="469">
                  <c:v>46</c:v>
                </c:pt>
                <c:pt idx="470">
                  <c:v>45</c:v>
                </c:pt>
                <c:pt idx="471">
                  <c:v>45</c:v>
                </c:pt>
                <c:pt idx="472">
                  <c:v>44</c:v>
                </c:pt>
                <c:pt idx="473">
                  <c:v>44</c:v>
                </c:pt>
                <c:pt idx="474">
                  <c:v>43</c:v>
                </c:pt>
                <c:pt idx="475">
                  <c:v>43</c:v>
                </c:pt>
                <c:pt idx="476">
                  <c:v>43</c:v>
                </c:pt>
                <c:pt idx="477">
                  <c:v>42</c:v>
                </c:pt>
                <c:pt idx="478">
                  <c:v>41</c:v>
                </c:pt>
                <c:pt idx="479">
                  <c:v>41</c:v>
                </c:pt>
                <c:pt idx="480">
                  <c:v>40</c:v>
                </c:pt>
                <c:pt idx="481">
                  <c:v>40</c:v>
                </c:pt>
                <c:pt idx="482">
                  <c:v>39</c:v>
                </c:pt>
                <c:pt idx="483">
                  <c:v>39</c:v>
                </c:pt>
                <c:pt idx="484">
                  <c:v>38</c:v>
                </c:pt>
                <c:pt idx="485">
                  <c:v>37</c:v>
                </c:pt>
                <c:pt idx="486">
                  <c:v>37</c:v>
                </c:pt>
                <c:pt idx="487">
                  <c:v>36</c:v>
                </c:pt>
                <c:pt idx="488">
                  <c:v>36</c:v>
                </c:pt>
                <c:pt idx="489">
                  <c:v>35</c:v>
                </c:pt>
                <c:pt idx="490">
                  <c:v>35</c:v>
                </c:pt>
                <c:pt idx="491">
                  <c:v>34</c:v>
                </c:pt>
                <c:pt idx="492">
                  <c:v>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4AA-4D32-96CE-235C2F3D8627}"/>
            </c:ext>
          </c:extLst>
        </c:ser>
        <c:ser>
          <c:idx val="2"/>
          <c:order val="1"/>
          <c:spPr>
            <a:ln>
              <a:noFill/>
            </a:ln>
          </c:spPr>
          <c:xVal>
            <c:numRef>
              <c:f>SFR!$F$19:$F$72</c:f>
              <c:numCache>
                <c:formatCode>General</c:formatCode>
                <c:ptCount val="54"/>
                <c:pt idx="0">
                  <c:v>82</c:v>
                </c:pt>
                <c:pt idx="1">
                  <c:v>82</c:v>
                </c:pt>
                <c:pt idx="2">
                  <c:v>82</c:v>
                </c:pt>
                <c:pt idx="3">
                  <c:v>83</c:v>
                </c:pt>
                <c:pt idx="4">
                  <c:v>83</c:v>
                </c:pt>
                <c:pt idx="5">
                  <c:v>84</c:v>
                </c:pt>
                <c:pt idx="6">
                  <c:v>84</c:v>
                </c:pt>
                <c:pt idx="7">
                  <c:v>84</c:v>
                </c:pt>
                <c:pt idx="8">
                  <c:v>83</c:v>
                </c:pt>
                <c:pt idx="9">
                  <c:v>83</c:v>
                </c:pt>
                <c:pt idx="10">
                  <c:v>84</c:v>
                </c:pt>
                <c:pt idx="11">
                  <c:v>84</c:v>
                </c:pt>
                <c:pt idx="12">
                  <c:v>85</c:v>
                </c:pt>
                <c:pt idx="13">
                  <c:v>85</c:v>
                </c:pt>
                <c:pt idx="14">
                  <c:v>85</c:v>
                </c:pt>
                <c:pt idx="15">
                  <c:v>85</c:v>
                </c:pt>
                <c:pt idx="16">
                  <c:v>85</c:v>
                </c:pt>
                <c:pt idx="17">
                  <c:v>84</c:v>
                </c:pt>
                <c:pt idx="18">
                  <c:v>84</c:v>
                </c:pt>
                <c:pt idx="19">
                  <c:v>84</c:v>
                </c:pt>
                <c:pt idx="20">
                  <c:v>83</c:v>
                </c:pt>
                <c:pt idx="21">
                  <c:v>82</c:v>
                </c:pt>
                <c:pt idx="22">
                  <c:v>82</c:v>
                </c:pt>
                <c:pt idx="23">
                  <c:v>82</c:v>
                </c:pt>
                <c:pt idx="24">
                  <c:v>82</c:v>
                </c:pt>
                <c:pt idx="25">
                  <c:v>82</c:v>
                </c:pt>
                <c:pt idx="26">
                  <c:v>82</c:v>
                </c:pt>
                <c:pt idx="27">
                  <c:v>81</c:v>
                </c:pt>
                <c:pt idx="28">
                  <c:v>81</c:v>
                </c:pt>
                <c:pt idx="29">
                  <c:v>81</c:v>
                </c:pt>
                <c:pt idx="30">
                  <c:v>80</c:v>
                </c:pt>
                <c:pt idx="31">
                  <c:v>80</c:v>
                </c:pt>
                <c:pt idx="32">
                  <c:v>81</c:v>
                </c:pt>
                <c:pt idx="33">
                  <c:v>81</c:v>
                </c:pt>
                <c:pt idx="34">
                  <c:v>82</c:v>
                </c:pt>
                <c:pt idx="35">
                  <c:v>82</c:v>
                </c:pt>
                <c:pt idx="36">
                  <c:v>83</c:v>
                </c:pt>
                <c:pt idx="37">
                  <c:v>84</c:v>
                </c:pt>
                <c:pt idx="38">
                  <c:v>84</c:v>
                </c:pt>
                <c:pt idx="39">
                  <c:v>85</c:v>
                </c:pt>
                <c:pt idx="40">
                  <c:v>85</c:v>
                </c:pt>
                <c:pt idx="41">
                  <c:v>85</c:v>
                </c:pt>
                <c:pt idx="42">
                  <c:v>85</c:v>
                </c:pt>
                <c:pt idx="43">
                  <c:v>86</c:v>
                </c:pt>
                <c:pt idx="44">
                  <c:v>86</c:v>
                </c:pt>
                <c:pt idx="45">
                  <c:v>87</c:v>
                </c:pt>
                <c:pt idx="46">
                  <c:v>87</c:v>
                </c:pt>
                <c:pt idx="47">
                  <c:v>87</c:v>
                </c:pt>
                <c:pt idx="48">
                  <c:v>87</c:v>
                </c:pt>
                <c:pt idx="49">
                  <c:v>86</c:v>
                </c:pt>
                <c:pt idx="50">
                  <c:v>86</c:v>
                </c:pt>
                <c:pt idx="51">
                  <c:v>86</c:v>
                </c:pt>
                <c:pt idx="52">
                  <c:v>87</c:v>
                </c:pt>
                <c:pt idx="53">
                  <c:v>87</c:v>
                </c:pt>
              </c:numCache>
            </c:numRef>
          </c:xVal>
          <c:yVal>
            <c:numRef>
              <c:f>SFR!$G$19:$G$72</c:f>
              <c:numCache>
                <c:formatCode>General</c:formatCode>
                <c:ptCount val="54"/>
                <c:pt idx="0">
                  <c:v>159</c:v>
                </c:pt>
                <c:pt idx="1">
                  <c:v>158</c:v>
                </c:pt>
                <c:pt idx="2">
                  <c:v>157</c:v>
                </c:pt>
                <c:pt idx="3">
                  <c:v>157</c:v>
                </c:pt>
                <c:pt idx="4">
                  <c:v>156</c:v>
                </c:pt>
                <c:pt idx="5">
                  <c:v>156</c:v>
                </c:pt>
                <c:pt idx="6">
                  <c:v>155</c:v>
                </c:pt>
                <c:pt idx="7">
                  <c:v>154</c:v>
                </c:pt>
                <c:pt idx="8">
                  <c:v>154</c:v>
                </c:pt>
                <c:pt idx="9">
                  <c:v>153</c:v>
                </c:pt>
                <c:pt idx="10">
                  <c:v>153</c:v>
                </c:pt>
                <c:pt idx="11">
                  <c:v>152</c:v>
                </c:pt>
                <c:pt idx="12">
                  <c:v>151</c:v>
                </c:pt>
                <c:pt idx="13">
                  <c:v>150</c:v>
                </c:pt>
                <c:pt idx="14">
                  <c:v>149</c:v>
                </c:pt>
                <c:pt idx="15">
                  <c:v>148</c:v>
                </c:pt>
                <c:pt idx="16">
                  <c:v>147</c:v>
                </c:pt>
                <c:pt idx="17">
                  <c:v>147</c:v>
                </c:pt>
                <c:pt idx="18">
                  <c:v>146</c:v>
                </c:pt>
                <c:pt idx="19">
                  <c:v>145</c:v>
                </c:pt>
                <c:pt idx="20">
                  <c:v>145</c:v>
                </c:pt>
                <c:pt idx="21">
                  <c:v>145</c:v>
                </c:pt>
                <c:pt idx="22">
                  <c:v>144</c:v>
                </c:pt>
                <c:pt idx="23">
                  <c:v>143</c:v>
                </c:pt>
                <c:pt idx="24">
                  <c:v>142</c:v>
                </c:pt>
                <c:pt idx="25">
                  <c:v>141</c:v>
                </c:pt>
                <c:pt idx="26">
                  <c:v>140</c:v>
                </c:pt>
                <c:pt idx="27">
                  <c:v>140</c:v>
                </c:pt>
                <c:pt idx="28">
                  <c:v>139</c:v>
                </c:pt>
                <c:pt idx="29">
                  <c:v>138</c:v>
                </c:pt>
                <c:pt idx="30">
                  <c:v>137</c:v>
                </c:pt>
                <c:pt idx="31">
                  <c:v>136</c:v>
                </c:pt>
                <c:pt idx="32">
                  <c:v>136</c:v>
                </c:pt>
                <c:pt idx="33">
                  <c:v>135</c:v>
                </c:pt>
                <c:pt idx="34">
                  <c:v>135</c:v>
                </c:pt>
                <c:pt idx="35">
                  <c:v>134</c:v>
                </c:pt>
                <c:pt idx="36">
                  <c:v>133</c:v>
                </c:pt>
                <c:pt idx="37">
                  <c:v>133</c:v>
                </c:pt>
                <c:pt idx="38">
                  <c:v>132</c:v>
                </c:pt>
                <c:pt idx="39">
                  <c:v>132</c:v>
                </c:pt>
                <c:pt idx="40">
                  <c:v>131</c:v>
                </c:pt>
                <c:pt idx="41">
                  <c:v>130</c:v>
                </c:pt>
                <c:pt idx="42">
                  <c:v>129</c:v>
                </c:pt>
                <c:pt idx="43">
                  <c:v>129</c:v>
                </c:pt>
                <c:pt idx="44">
                  <c:v>128</c:v>
                </c:pt>
                <c:pt idx="45">
                  <c:v>128</c:v>
                </c:pt>
                <c:pt idx="46">
                  <c:v>127</c:v>
                </c:pt>
                <c:pt idx="47">
                  <c:v>126</c:v>
                </c:pt>
                <c:pt idx="48">
                  <c:v>125</c:v>
                </c:pt>
                <c:pt idx="49">
                  <c:v>125</c:v>
                </c:pt>
                <c:pt idx="50">
                  <c:v>124</c:v>
                </c:pt>
                <c:pt idx="51">
                  <c:v>123</c:v>
                </c:pt>
                <c:pt idx="52">
                  <c:v>123</c:v>
                </c:pt>
                <c:pt idx="53">
                  <c:v>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4AA-4D32-96CE-235C2F3D8627}"/>
            </c:ext>
          </c:extLst>
        </c:ser>
        <c:ser>
          <c:idx val="3"/>
          <c:order val="2"/>
          <c:spPr>
            <a:ln w="19050" cap="rnd">
              <a:noFill/>
              <a:round/>
            </a:ln>
            <a:effectLst/>
          </c:spPr>
          <c:xVal>
            <c:numRef>
              <c:f>SFR!$F$73:$F$105</c:f>
              <c:numCache>
                <c:formatCode>General</c:formatCode>
                <c:ptCount val="33"/>
                <c:pt idx="0">
                  <c:v>110</c:v>
                </c:pt>
                <c:pt idx="1">
                  <c:v>109</c:v>
                </c:pt>
                <c:pt idx="2">
                  <c:v>109</c:v>
                </c:pt>
                <c:pt idx="3">
                  <c:v>108</c:v>
                </c:pt>
                <c:pt idx="4">
                  <c:v>107</c:v>
                </c:pt>
                <c:pt idx="5">
                  <c:v>106</c:v>
                </c:pt>
                <c:pt idx="6">
                  <c:v>106</c:v>
                </c:pt>
                <c:pt idx="7">
                  <c:v>105</c:v>
                </c:pt>
                <c:pt idx="8">
                  <c:v>104</c:v>
                </c:pt>
                <c:pt idx="9">
                  <c:v>104</c:v>
                </c:pt>
                <c:pt idx="10">
                  <c:v>103</c:v>
                </c:pt>
                <c:pt idx="11">
                  <c:v>103</c:v>
                </c:pt>
                <c:pt idx="12">
                  <c:v>102</c:v>
                </c:pt>
                <c:pt idx="13">
                  <c:v>101</c:v>
                </c:pt>
                <c:pt idx="14">
                  <c:v>100</c:v>
                </c:pt>
                <c:pt idx="15">
                  <c:v>100</c:v>
                </c:pt>
                <c:pt idx="16">
                  <c:v>99</c:v>
                </c:pt>
                <c:pt idx="17">
                  <c:v>99</c:v>
                </c:pt>
                <c:pt idx="18">
                  <c:v>98</c:v>
                </c:pt>
                <c:pt idx="19">
                  <c:v>97</c:v>
                </c:pt>
                <c:pt idx="20">
                  <c:v>96</c:v>
                </c:pt>
                <c:pt idx="21">
                  <c:v>96</c:v>
                </c:pt>
                <c:pt idx="22">
                  <c:v>95</c:v>
                </c:pt>
                <c:pt idx="23">
                  <c:v>95</c:v>
                </c:pt>
                <c:pt idx="24">
                  <c:v>94</c:v>
                </c:pt>
                <c:pt idx="25">
                  <c:v>94</c:v>
                </c:pt>
                <c:pt idx="26">
                  <c:v>93</c:v>
                </c:pt>
                <c:pt idx="27">
                  <c:v>92</c:v>
                </c:pt>
                <c:pt idx="28">
                  <c:v>91</c:v>
                </c:pt>
                <c:pt idx="29">
                  <c:v>90</c:v>
                </c:pt>
                <c:pt idx="30">
                  <c:v>89</c:v>
                </c:pt>
                <c:pt idx="31">
                  <c:v>88</c:v>
                </c:pt>
                <c:pt idx="32">
                  <c:v>87</c:v>
                </c:pt>
              </c:numCache>
            </c:numRef>
          </c:xVal>
          <c:yVal>
            <c:numRef>
              <c:f>SFR!$G$73:$G$105</c:f>
              <c:numCache>
                <c:formatCode>General</c:formatCode>
                <c:ptCount val="33"/>
                <c:pt idx="0">
                  <c:v>120</c:v>
                </c:pt>
                <c:pt idx="1">
                  <c:v>120</c:v>
                </c:pt>
                <c:pt idx="2">
                  <c:v>121</c:v>
                </c:pt>
                <c:pt idx="3">
                  <c:v>121</c:v>
                </c:pt>
                <c:pt idx="4">
                  <c:v>121</c:v>
                </c:pt>
                <c:pt idx="5">
                  <c:v>121</c:v>
                </c:pt>
                <c:pt idx="6">
                  <c:v>122</c:v>
                </c:pt>
                <c:pt idx="7">
                  <c:v>122</c:v>
                </c:pt>
                <c:pt idx="8">
                  <c:v>122</c:v>
                </c:pt>
                <c:pt idx="9">
                  <c:v>121</c:v>
                </c:pt>
                <c:pt idx="10">
                  <c:v>121</c:v>
                </c:pt>
                <c:pt idx="11">
                  <c:v>122</c:v>
                </c:pt>
                <c:pt idx="12">
                  <c:v>122</c:v>
                </c:pt>
                <c:pt idx="13">
                  <c:v>121</c:v>
                </c:pt>
                <c:pt idx="14">
                  <c:v>121</c:v>
                </c:pt>
                <c:pt idx="15">
                  <c:v>122</c:v>
                </c:pt>
                <c:pt idx="16">
                  <c:v>122</c:v>
                </c:pt>
                <c:pt idx="17">
                  <c:v>123</c:v>
                </c:pt>
                <c:pt idx="18">
                  <c:v>123</c:v>
                </c:pt>
                <c:pt idx="19">
                  <c:v>123</c:v>
                </c:pt>
                <c:pt idx="20">
                  <c:v>123</c:v>
                </c:pt>
                <c:pt idx="21">
                  <c:v>122</c:v>
                </c:pt>
                <c:pt idx="22">
                  <c:v>122</c:v>
                </c:pt>
                <c:pt idx="23">
                  <c:v>121</c:v>
                </c:pt>
                <c:pt idx="24">
                  <c:v>121</c:v>
                </c:pt>
                <c:pt idx="25">
                  <c:v>122</c:v>
                </c:pt>
                <c:pt idx="26">
                  <c:v>122</c:v>
                </c:pt>
                <c:pt idx="27">
                  <c:v>122</c:v>
                </c:pt>
                <c:pt idx="28">
                  <c:v>122</c:v>
                </c:pt>
                <c:pt idx="29">
                  <c:v>122</c:v>
                </c:pt>
                <c:pt idx="30">
                  <c:v>122</c:v>
                </c:pt>
                <c:pt idx="31">
                  <c:v>122</c:v>
                </c:pt>
                <c:pt idx="32">
                  <c:v>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4AA-4D32-96CE-235C2F3D8627}"/>
            </c:ext>
          </c:extLst>
        </c:ser>
        <c:ser>
          <c:idx val="4"/>
          <c:order val="3"/>
          <c:spPr>
            <a:ln w="19050" cap="rnd">
              <a:noFill/>
              <a:round/>
            </a:ln>
            <a:effectLst/>
          </c:spPr>
          <c:xVal>
            <c:numRef>
              <c:f>SFR!$F$106:$F$152</c:f>
              <c:numCache>
                <c:formatCode>General</c:formatCode>
                <c:ptCount val="47"/>
                <c:pt idx="0">
                  <c:v>101</c:v>
                </c:pt>
                <c:pt idx="1">
                  <c:v>100</c:v>
                </c:pt>
                <c:pt idx="2">
                  <c:v>100</c:v>
                </c:pt>
                <c:pt idx="3">
                  <c:v>99</c:v>
                </c:pt>
                <c:pt idx="4">
                  <c:v>99</c:v>
                </c:pt>
                <c:pt idx="5">
                  <c:v>99</c:v>
                </c:pt>
                <c:pt idx="6">
                  <c:v>99</c:v>
                </c:pt>
                <c:pt idx="7">
                  <c:v>98</c:v>
                </c:pt>
                <c:pt idx="8">
                  <c:v>98</c:v>
                </c:pt>
                <c:pt idx="9">
                  <c:v>97</c:v>
                </c:pt>
                <c:pt idx="10">
                  <c:v>96</c:v>
                </c:pt>
                <c:pt idx="11">
                  <c:v>96</c:v>
                </c:pt>
                <c:pt idx="12">
                  <c:v>95</c:v>
                </c:pt>
                <c:pt idx="13">
                  <c:v>95</c:v>
                </c:pt>
                <c:pt idx="14">
                  <c:v>94</c:v>
                </c:pt>
                <c:pt idx="15">
                  <c:v>94</c:v>
                </c:pt>
                <c:pt idx="16">
                  <c:v>94</c:v>
                </c:pt>
                <c:pt idx="17">
                  <c:v>93</c:v>
                </c:pt>
                <c:pt idx="18">
                  <c:v>93</c:v>
                </c:pt>
                <c:pt idx="19">
                  <c:v>92</c:v>
                </c:pt>
                <c:pt idx="20">
                  <c:v>92</c:v>
                </c:pt>
                <c:pt idx="21">
                  <c:v>92</c:v>
                </c:pt>
                <c:pt idx="22">
                  <c:v>91</c:v>
                </c:pt>
                <c:pt idx="23">
                  <c:v>91</c:v>
                </c:pt>
                <c:pt idx="24">
                  <c:v>90</c:v>
                </c:pt>
                <c:pt idx="25">
                  <c:v>90</c:v>
                </c:pt>
                <c:pt idx="26">
                  <c:v>89</c:v>
                </c:pt>
                <c:pt idx="27">
                  <c:v>89</c:v>
                </c:pt>
                <c:pt idx="28">
                  <c:v>88</c:v>
                </c:pt>
                <c:pt idx="29">
                  <c:v>87</c:v>
                </c:pt>
                <c:pt idx="30">
                  <c:v>86</c:v>
                </c:pt>
                <c:pt idx="31">
                  <c:v>86</c:v>
                </c:pt>
                <c:pt idx="32">
                  <c:v>85</c:v>
                </c:pt>
                <c:pt idx="33">
                  <c:v>84</c:v>
                </c:pt>
                <c:pt idx="34">
                  <c:v>84</c:v>
                </c:pt>
                <c:pt idx="35">
                  <c:v>83</c:v>
                </c:pt>
                <c:pt idx="36">
                  <c:v>83</c:v>
                </c:pt>
                <c:pt idx="37">
                  <c:v>82</c:v>
                </c:pt>
                <c:pt idx="38">
                  <c:v>82</c:v>
                </c:pt>
                <c:pt idx="39">
                  <c:v>81</c:v>
                </c:pt>
                <c:pt idx="40">
                  <c:v>81</c:v>
                </c:pt>
                <c:pt idx="41">
                  <c:v>80</c:v>
                </c:pt>
                <c:pt idx="42">
                  <c:v>79</c:v>
                </c:pt>
                <c:pt idx="43">
                  <c:v>78</c:v>
                </c:pt>
                <c:pt idx="44">
                  <c:v>77</c:v>
                </c:pt>
                <c:pt idx="45">
                  <c:v>77</c:v>
                </c:pt>
                <c:pt idx="46">
                  <c:v>76</c:v>
                </c:pt>
              </c:numCache>
            </c:numRef>
          </c:xVal>
          <c:yVal>
            <c:numRef>
              <c:f>SFR!$G$106:$G$152</c:f>
              <c:numCache>
                <c:formatCode>General</c:formatCode>
                <c:ptCount val="47"/>
                <c:pt idx="0">
                  <c:v>95</c:v>
                </c:pt>
                <c:pt idx="1">
                  <c:v>95</c:v>
                </c:pt>
                <c:pt idx="2">
                  <c:v>96</c:v>
                </c:pt>
                <c:pt idx="3">
                  <c:v>96</c:v>
                </c:pt>
                <c:pt idx="4">
                  <c:v>97</c:v>
                </c:pt>
                <c:pt idx="5">
                  <c:v>98</c:v>
                </c:pt>
                <c:pt idx="6">
                  <c:v>99</c:v>
                </c:pt>
                <c:pt idx="7">
                  <c:v>99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101</c:v>
                </c:pt>
                <c:pt idx="12">
                  <c:v>101</c:v>
                </c:pt>
                <c:pt idx="13">
                  <c:v>102</c:v>
                </c:pt>
                <c:pt idx="14">
                  <c:v>102</c:v>
                </c:pt>
                <c:pt idx="15">
                  <c:v>103</c:v>
                </c:pt>
                <c:pt idx="16">
                  <c:v>104</c:v>
                </c:pt>
                <c:pt idx="17">
                  <c:v>104</c:v>
                </c:pt>
                <c:pt idx="18">
                  <c:v>105</c:v>
                </c:pt>
                <c:pt idx="19">
                  <c:v>105</c:v>
                </c:pt>
                <c:pt idx="20">
                  <c:v>106</c:v>
                </c:pt>
                <c:pt idx="21">
                  <c:v>107</c:v>
                </c:pt>
                <c:pt idx="22">
                  <c:v>107</c:v>
                </c:pt>
                <c:pt idx="23">
                  <c:v>108</c:v>
                </c:pt>
                <c:pt idx="24">
                  <c:v>108</c:v>
                </c:pt>
                <c:pt idx="25">
                  <c:v>109</c:v>
                </c:pt>
                <c:pt idx="26">
                  <c:v>109</c:v>
                </c:pt>
                <c:pt idx="27">
                  <c:v>110</c:v>
                </c:pt>
                <c:pt idx="28">
                  <c:v>110</c:v>
                </c:pt>
                <c:pt idx="29">
                  <c:v>110</c:v>
                </c:pt>
                <c:pt idx="30">
                  <c:v>110</c:v>
                </c:pt>
                <c:pt idx="31">
                  <c:v>111</c:v>
                </c:pt>
                <c:pt idx="32">
                  <c:v>111</c:v>
                </c:pt>
                <c:pt idx="33">
                  <c:v>111</c:v>
                </c:pt>
                <c:pt idx="34">
                  <c:v>110</c:v>
                </c:pt>
                <c:pt idx="35">
                  <c:v>110</c:v>
                </c:pt>
                <c:pt idx="36">
                  <c:v>111</c:v>
                </c:pt>
                <c:pt idx="37">
                  <c:v>111</c:v>
                </c:pt>
                <c:pt idx="38">
                  <c:v>112</c:v>
                </c:pt>
                <c:pt idx="39">
                  <c:v>112</c:v>
                </c:pt>
                <c:pt idx="40">
                  <c:v>111</c:v>
                </c:pt>
                <c:pt idx="41">
                  <c:v>111</c:v>
                </c:pt>
                <c:pt idx="42">
                  <c:v>111</c:v>
                </c:pt>
                <c:pt idx="43">
                  <c:v>111</c:v>
                </c:pt>
                <c:pt idx="44">
                  <c:v>111</c:v>
                </c:pt>
                <c:pt idx="45">
                  <c:v>110</c:v>
                </c:pt>
                <c:pt idx="46">
                  <c:v>110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34AA-4D32-96CE-235C2F3D8627}"/>
            </c:ext>
          </c:extLst>
        </c:ser>
        <c:ser>
          <c:idx val="5"/>
          <c:order val="4"/>
          <c:spPr>
            <a:ln w="19050" cap="rnd">
              <a:solidFill>
                <a:schemeClr val="accent1"/>
              </a:solidFill>
              <a:round/>
            </a:ln>
            <a:effectLst/>
          </c:spPr>
          <c:xVal>
            <c:numRef>
              <c:f>SFR!$F$153:$F$179</c:f>
              <c:numCache>
                <c:formatCode>General</c:formatCode>
                <c:ptCount val="27"/>
                <c:pt idx="0">
                  <c:v>87</c:v>
                </c:pt>
                <c:pt idx="1">
                  <c:v>86</c:v>
                </c:pt>
                <c:pt idx="2">
                  <c:v>86</c:v>
                </c:pt>
                <c:pt idx="3">
                  <c:v>86</c:v>
                </c:pt>
                <c:pt idx="4">
                  <c:v>86</c:v>
                </c:pt>
                <c:pt idx="5">
                  <c:v>85</c:v>
                </c:pt>
                <c:pt idx="6">
                  <c:v>84</c:v>
                </c:pt>
                <c:pt idx="7">
                  <c:v>83</c:v>
                </c:pt>
                <c:pt idx="8">
                  <c:v>84</c:v>
                </c:pt>
                <c:pt idx="9">
                  <c:v>84</c:v>
                </c:pt>
                <c:pt idx="10">
                  <c:v>84</c:v>
                </c:pt>
                <c:pt idx="11">
                  <c:v>85</c:v>
                </c:pt>
                <c:pt idx="12">
                  <c:v>85</c:v>
                </c:pt>
                <c:pt idx="13">
                  <c:v>84</c:v>
                </c:pt>
                <c:pt idx="14">
                  <c:v>83</c:v>
                </c:pt>
                <c:pt idx="15">
                  <c:v>82</c:v>
                </c:pt>
                <c:pt idx="16">
                  <c:v>81</c:v>
                </c:pt>
                <c:pt idx="17">
                  <c:v>80</c:v>
                </c:pt>
                <c:pt idx="18">
                  <c:v>79</c:v>
                </c:pt>
                <c:pt idx="19">
                  <c:v>79</c:v>
                </c:pt>
                <c:pt idx="20">
                  <c:v>78</c:v>
                </c:pt>
                <c:pt idx="21">
                  <c:v>78</c:v>
                </c:pt>
                <c:pt idx="22">
                  <c:v>77</c:v>
                </c:pt>
                <c:pt idx="23">
                  <c:v>77</c:v>
                </c:pt>
                <c:pt idx="24">
                  <c:v>76</c:v>
                </c:pt>
                <c:pt idx="25">
                  <c:v>76</c:v>
                </c:pt>
                <c:pt idx="26">
                  <c:v>76</c:v>
                </c:pt>
              </c:numCache>
            </c:numRef>
          </c:xVal>
          <c:yVal>
            <c:numRef>
              <c:f>SFR!$G$153:$G$179</c:f>
              <c:numCache>
                <c:formatCode>General</c:formatCode>
                <c:ptCount val="27"/>
                <c:pt idx="0">
                  <c:v>122</c:v>
                </c:pt>
                <c:pt idx="1">
                  <c:v>122</c:v>
                </c:pt>
                <c:pt idx="2">
                  <c:v>121</c:v>
                </c:pt>
                <c:pt idx="3">
                  <c:v>120</c:v>
                </c:pt>
                <c:pt idx="4">
                  <c:v>119</c:v>
                </c:pt>
                <c:pt idx="5">
                  <c:v>119</c:v>
                </c:pt>
                <c:pt idx="6">
                  <c:v>119</c:v>
                </c:pt>
                <c:pt idx="7">
                  <c:v>119</c:v>
                </c:pt>
                <c:pt idx="8">
                  <c:v>119</c:v>
                </c:pt>
                <c:pt idx="9">
                  <c:v>118</c:v>
                </c:pt>
                <c:pt idx="10">
                  <c:v>117</c:v>
                </c:pt>
                <c:pt idx="11">
                  <c:v>117</c:v>
                </c:pt>
                <c:pt idx="12">
                  <c:v>116</c:v>
                </c:pt>
                <c:pt idx="13">
                  <c:v>116</c:v>
                </c:pt>
                <c:pt idx="14">
                  <c:v>116</c:v>
                </c:pt>
                <c:pt idx="15">
                  <c:v>116</c:v>
                </c:pt>
                <c:pt idx="16">
                  <c:v>116</c:v>
                </c:pt>
                <c:pt idx="17">
                  <c:v>116</c:v>
                </c:pt>
                <c:pt idx="18">
                  <c:v>116</c:v>
                </c:pt>
                <c:pt idx="19">
                  <c:v>115</c:v>
                </c:pt>
                <c:pt idx="20">
                  <c:v>115</c:v>
                </c:pt>
                <c:pt idx="21">
                  <c:v>114</c:v>
                </c:pt>
                <c:pt idx="22">
                  <c:v>113</c:v>
                </c:pt>
                <c:pt idx="23">
                  <c:v>112</c:v>
                </c:pt>
                <c:pt idx="24">
                  <c:v>112</c:v>
                </c:pt>
                <c:pt idx="25">
                  <c:v>111</c:v>
                </c:pt>
                <c:pt idx="26">
                  <c:v>110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34AA-4D32-96CE-235C2F3D8627}"/>
            </c:ext>
          </c:extLst>
        </c:ser>
        <c:ser>
          <c:idx val="0"/>
          <c:order val="5"/>
          <c:spPr>
            <a:ln w="19050" cap="rnd">
              <a:noFill/>
              <a:round/>
            </a:ln>
            <a:effectLst/>
          </c:spPr>
          <c:marker>
            <c:symbol val="square"/>
            <c:size val="2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SFR!$BG$19:$BG$1457</c:f>
              <c:numCache>
                <c:formatCode>General</c:formatCode>
                <c:ptCount val="1439"/>
                <c:pt idx="0">
                  <c:v>110</c:v>
                </c:pt>
                <c:pt idx="1">
                  <c:v>110</c:v>
                </c:pt>
                <c:pt idx="2">
                  <c:v>110</c:v>
                </c:pt>
                <c:pt idx="3">
                  <c:v>109</c:v>
                </c:pt>
                <c:pt idx="4">
                  <c:v>109</c:v>
                </c:pt>
                <c:pt idx="5">
                  <c:v>110</c:v>
                </c:pt>
                <c:pt idx="6">
                  <c:v>110</c:v>
                </c:pt>
                <c:pt idx="7">
                  <c:v>110</c:v>
                </c:pt>
                <c:pt idx="8">
                  <c:v>110</c:v>
                </c:pt>
                <c:pt idx="9">
                  <c:v>82</c:v>
                </c:pt>
                <c:pt idx="10">
                  <c:v>82</c:v>
                </c:pt>
                <c:pt idx="11">
                  <c:v>82</c:v>
                </c:pt>
                <c:pt idx="12">
                  <c:v>83</c:v>
                </c:pt>
                <c:pt idx="13">
                  <c:v>83</c:v>
                </c:pt>
                <c:pt idx="14">
                  <c:v>84</c:v>
                </c:pt>
                <c:pt idx="15">
                  <c:v>84</c:v>
                </c:pt>
                <c:pt idx="16">
                  <c:v>84</c:v>
                </c:pt>
                <c:pt idx="17">
                  <c:v>83</c:v>
                </c:pt>
                <c:pt idx="18">
                  <c:v>83</c:v>
                </c:pt>
                <c:pt idx="19">
                  <c:v>84</c:v>
                </c:pt>
                <c:pt idx="20">
                  <c:v>84</c:v>
                </c:pt>
                <c:pt idx="21">
                  <c:v>85</c:v>
                </c:pt>
                <c:pt idx="22">
                  <c:v>85</c:v>
                </c:pt>
                <c:pt idx="23">
                  <c:v>85</c:v>
                </c:pt>
                <c:pt idx="24">
                  <c:v>85</c:v>
                </c:pt>
                <c:pt idx="25">
                  <c:v>85</c:v>
                </c:pt>
                <c:pt idx="26">
                  <c:v>84</c:v>
                </c:pt>
                <c:pt idx="27">
                  <c:v>84</c:v>
                </c:pt>
                <c:pt idx="28">
                  <c:v>84</c:v>
                </c:pt>
                <c:pt idx="29">
                  <c:v>83</c:v>
                </c:pt>
                <c:pt idx="30">
                  <c:v>82</c:v>
                </c:pt>
                <c:pt idx="31">
                  <c:v>82</c:v>
                </c:pt>
                <c:pt idx="32">
                  <c:v>82</c:v>
                </c:pt>
                <c:pt idx="33">
                  <c:v>82</c:v>
                </c:pt>
                <c:pt idx="34">
                  <c:v>82</c:v>
                </c:pt>
                <c:pt idx="35">
                  <c:v>82</c:v>
                </c:pt>
                <c:pt idx="36">
                  <c:v>81</c:v>
                </c:pt>
                <c:pt idx="37">
                  <c:v>81</c:v>
                </c:pt>
                <c:pt idx="38">
                  <c:v>81</c:v>
                </c:pt>
                <c:pt idx="39">
                  <c:v>80</c:v>
                </c:pt>
                <c:pt idx="40">
                  <c:v>80</c:v>
                </c:pt>
                <c:pt idx="41">
                  <c:v>81</c:v>
                </c:pt>
                <c:pt idx="42">
                  <c:v>81</c:v>
                </c:pt>
                <c:pt idx="43">
                  <c:v>82</c:v>
                </c:pt>
                <c:pt idx="44">
                  <c:v>82</c:v>
                </c:pt>
                <c:pt idx="45">
                  <c:v>83</c:v>
                </c:pt>
                <c:pt idx="46">
                  <c:v>84</c:v>
                </c:pt>
                <c:pt idx="47">
                  <c:v>84</c:v>
                </c:pt>
                <c:pt idx="48">
                  <c:v>85</c:v>
                </c:pt>
                <c:pt idx="49">
                  <c:v>85</c:v>
                </c:pt>
                <c:pt idx="50">
                  <c:v>85</c:v>
                </c:pt>
                <c:pt idx="51">
                  <c:v>85</c:v>
                </c:pt>
                <c:pt idx="52">
                  <c:v>86</c:v>
                </c:pt>
                <c:pt idx="53">
                  <c:v>86</c:v>
                </c:pt>
                <c:pt idx="54">
                  <c:v>87</c:v>
                </c:pt>
                <c:pt idx="55">
                  <c:v>87</c:v>
                </c:pt>
                <c:pt idx="56">
                  <c:v>87</c:v>
                </c:pt>
                <c:pt idx="57">
                  <c:v>87</c:v>
                </c:pt>
                <c:pt idx="58">
                  <c:v>86</c:v>
                </c:pt>
                <c:pt idx="59">
                  <c:v>86</c:v>
                </c:pt>
                <c:pt idx="60">
                  <c:v>86</c:v>
                </c:pt>
                <c:pt idx="61">
                  <c:v>87</c:v>
                </c:pt>
                <c:pt idx="62">
                  <c:v>87</c:v>
                </c:pt>
                <c:pt idx="63">
                  <c:v>110</c:v>
                </c:pt>
                <c:pt idx="64">
                  <c:v>109</c:v>
                </c:pt>
                <c:pt idx="65">
                  <c:v>109</c:v>
                </c:pt>
                <c:pt idx="66">
                  <c:v>108</c:v>
                </c:pt>
                <c:pt idx="67">
                  <c:v>107</c:v>
                </c:pt>
                <c:pt idx="68">
                  <c:v>106</c:v>
                </c:pt>
                <c:pt idx="69">
                  <c:v>106</c:v>
                </c:pt>
                <c:pt idx="70">
                  <c:v>105</c:v>
                </c:pt>
                <c:pt idx="71">
                  <c:v>104</c:v>
                </c:pt>
                <c:pt idx="72">
                  <c:v>104</c:v>
                </c:pt>
                <c:pt idx="73">
                  <c:v>103</c:v>
                </c:pt>
                <c:pt idx="74">
                  <c:v>103</c:v>
                </c:pt>
                <c:pt idx="75">
                  <c:v>102</c:v>
                </c:pt>
                <c:pt idx="76">
                  <c:v>101</c:v>
                </c:pt>
                <c:pt idx="77">
                  <c:v>100</c:v>
                </c:pt>
                <c:pt idx="78">
                  <c:v>100</c:v>
                </c:pt>
                <c:pt idx="79">
                  <c:v>99</c:v>
                </c:pt>
                <c:pt idx="80">
                  <c:v>99</c:v>
                </c:pt>
                <c:pt idx="81">
                  <c:v>98</c:v>
                </c:pt>
                <c:pt idx="82">
                  <c:v>97</c:v>
                </c:pt>
                <c:pt idx="83">
                  <c:v>96</c:v>
                </c:pt>
                <c:pt idx="84">
                  <c:v>96</c:v>
                </c:pt>
                <c:pt idx="85">
                  <c:v>95</c:v>
                </c:pt>
                <c:pt idx="86">
                  <c:v>95</c:v>
                </c:pt>
                <c:pt idx="87">
                  <c:v>94</c:v>
                </c:pt>
                <c:pt idx="88">
                  <c:v>94</c:v>
                </c:pt>
                <c:pt idx="89">
                  <c:v>93</c:v>
                </c:pt>
                <c:pt idx="90">
                  <c:v>92</c:v>
                </c:pt>
                <c:pt idx="91">
                  <c:v>91</c:v>
                </c:pt>
                <c:pt idx="92">
                  <c:v>90</c:v>
                </c:pt>
                <c:pt idx="93">
                  <c:v>89</c:v>
                </c:pt>
                <c:pt idx="94">
                  <c:v>88</c:v>
                </c:pt>
                <c:pt idx="95">
                  <c:v>87</c:v>
                </c:pt>
                <c:pt idx="96">
                  <c:v>101</c:v>
                </c:pt>
                <c:pt idx="97">
                  <c:v>100</c:v>
                </c:pt>
                <c:pt idx="98">
                  <c:v>100</c:v>
                </c:pt>
                <c:pt idx="99">
                  <c:v>99</c:v>
                </c:pt>
                <c:pt idx="100">
                  <c:v>99</c:v>
                </c:pt>
                <c:pt idx="101">
                  <c:v>99</c:v>
                </c:pt>
                <c:pt idx="102">
                  <c:v>99</c:v>
                </c:pt>
                <c:pt idx="103">
                  <c:v>98</c:v>
                </c:pt>
                <c:pt idx="104">
                  <c:v>98</c:v>
                </c:pt>
                <c:pt idx="105">
                  <c:v>97</c:v>
                </c:pt>
                <c:pt idx="106">
                  <c:v>96</c:v>
                </c:pt>
                <c:pt idx="107">
                  <c:v>96</c:v>
                </c:pt>
                <c:pt idx="108">
                  <c:v>95</c:v>
                </c:pt>
                <c:pt idx="109">
                  <c:v>95</c:v>
                </c:pt>
                <c:pt idx="110">
                  <c:v>94</c:v>
                </c:pt>
                <c:pt idx="111">
                  <c:v>94</c:v>
                </c:pt>
                <c:pt idx="112">
                  <c:v>94</c:v>
                </c:pt>
                <c:pt idx="113">
                  <c:v>93</c:v>
                </c:pt>
                <c:pt idx="114">
                  <c:v>93</c:v>
                </c:pt>
                <c:pt idx="115">
                  <c:v>92</c:v>
                </c:pt>
                <c:pt idx="116">
                  <c:v>92</c:v>
                </c:pt>
                <c:pt idx="117">
                  <c:v>92</c:v>
                </c:pt>
                <c:pt idx="118">
                  <c:v>91</c:v>
                </c:pt>
                <c:pt idx="119">
                  <c:v>91</c:v>
                </c:pt>
                <c:pt idx="120">
                  <c:v>90</c:v>
                </c:pt>
                <c:pt idx="121">
                  <c:v>90</c:v>
                </c:pt>
                <c:pt idx="122">
                  <c:v>89</c:v>
                </c:pt>
                <c:pt idx="123">
                  <c:v>89</c:v>
                </c:pt>
                <c:pt idx="124">
                  <c:v>88</c:v>
                </c:pt>
                <c:pt idx="125">
                  <c:v>87</c:v>
                </c:pt>
                <c:pt idx="126">
                  <c:v>86</c:v>
                </c:pt>
                <c:pt idx="127">
                  <c:v>86</c:v>
                </c:pt>
                <c:pt idx="128">
                  <c:v>85</c:v>
                </c:pt>
                <c:pt idx="129">
                  <c:v>84</c:v>
                </c:pt>
                <c:pt idx="130">
                  <c:v>84</c:v>
                </c:pt>
                <c:pt idx="131">
                  <c:v>83</c:v>
                </c:pt>
                <c:pt idx="132">
                  <c:v>83</c:v>
                </c:pt>
                <c:pt idx="133">
                  <c:v>82</c:v>
                </c:pt>
                <c:pt idx="134">
                  <c:v>82</c:v>
                </c:pt>
                <c:pt idx="135">
                  <c:v>81</c:v>
                </c:pt>
                <c:pt idx="136">
                  <c:v>81</c:v>
                </c:pt>
                <c:pt idx="137">
                  <c:v>80</c:v>
                </c:pt>
                <c:pt idx="138">
                  <c:v>79</c:v>
                </c:pt>
                <c:pt idx="139">
                  <c:v>78</c:v>
                </c:pt>
                <c:pt idx="140">
                  <c:v>77</c:v>
                </c:pt>
                <c:pt idx="141">
                  <c:v>77</c:v>
                </c:pt>
                <c:pt idx="142">
                  <c:v>76</c:v>
                </c:pt>
                <c:pt idx="143">
                  <c:v>87</c:v>
                </c:pt>
                <c:pt idx="144">
                  <c:v>86</c:v>
                </c:pt>
                <c:pt idx="145">
                  <c:v>86</c:v>
                </c:pt>
                <c:pt idx="146">
                  <c:v>86</c:v>
                </c:pt>
                <c:pt idx="147">
                  <c:v>86</c:v>
                </c:pt>
                <c:pt idx="148">
                  <c:v>85</c:v>
                </c:pt>
                <c:pt idx="149">
                  <c:v>84</c:v>
                </c:pt>
                <c:pt idx="150">
                  <c:v>83</c:v>
                </c:pt>
                <c:pt idx="151">
                  <c:v>84</c:v>
                </c:pt>
                <c:pt idx="152">
                  <c:v>84</c:v>
                </c:pt>
                <c:pt idx="153">
                  <c:v>84</c:v>
                </c:pt>
                <c:pt idx="154">
                  <c:v>85</c:v>
                </c:pt>
                <c:pt idx="155">
                  <c:v>85</c:v>
                </c:pt>
                <c:pt idx="156">
                  <c:v>84</c:v>
                </c:pt>
                <c:pt idx="157">
                  <c:v>83</c:v>
                </c:pt>
                <c:pt idx="158">
                  <c:v>82</c:v>
                </c:pt>
                <c:pt idx="159">
                  <c:v>81</c:v>
                </c:pt>
                <c:pt idx="160">
                  <c:v>80</c:v>
                </c:pt>
                <c:pt idx="161">
                  <c:v>79</c:v>
                </c:pt>
                <c:pt idx="162">
                  <c:v>79</c:v>
                </c:pt>
                <c:pt idx="163">
                  <c:v>78</c:v>
                </c:pt>
                <c:pt idx="164">
                  <c:v>78</c:v>
                </c:pt>
                <c:pt idx="165">
                  <c:v>77</c:v>
                </c:pt>
                <c:pt idx="166">
                  <c:v>77</c:v>
                </c:pt>
                <c:pt idx="167">
                  <c:v>76</c:v>
                </c:pt>
                <c:pt idx="168">
                  <c:v>76</c:v>
                </c:pt>
                <c:pt idx="169">
                  <c:v>76</c:v>
                </c:pt>
                <c:pt idx="170">
                  <c:v>45</c:v>
                </c:pt>
                <c:pt idx="171">
                  <c:v>45</c:v>
                </c:pt>
                <c:pt idx="172">
                  <c:v>44</c:v>
                </c:pt>
                <c:pt idx="173">
                  <c:v>44</c:v>
                </c:pt>
                <c:pt idx="174">
                  <c:v>43</c:v>
                </c:pt>
                <c:pt idx="175">
                  <c:v>43</c:v>
                </c:pt>
                <c:pt idx="176">
                  <c:v>43</c:v>
                </c:pt>
                <c:pt idx="177">
                  <c:v>43</c:v>
                </c:pt>
                <c:pt idx="178">
                  <c:v>43</c:v>
                </c:pt>
                <c:pt idx="179">
                  <c:v>43</c:v>
                </c:pt>
                <c:pt idx="180">
                  <c:v>42</c:v>
                </c:pt>
                <c:pt idx="181">
                  <c:v>42</c:v>
                </c:pt>
                <c:pt idx="182">
                  <c:v>41</c:v>
                </c:pt>
                <c:pt idx="183">
                  <c:v>41</c:v>
                </c:pt>
                <c:pt idx="184">
                  <c:v>40</c:v>
                </c:pt>
                <c:pt idx="185">
                  <c:v>40</c:v>
                </c:pt>
                <c:pt idx="186">
                  <c:v>39</c:v>
                </c:pt>
                <c:pt idx="187">
                  <c:v>39</c:v>
                </c:pt>
                <c:pt idx="188">
                  <c:v>38</c:v>
                </c:pt>
                <c:pt idx="189">
                  <c:v>37</c:v>
                </c:pt>
                <c:pt idx="190">
                  <c:v>37</c:v>
                </c:pt>
                <c:pt idx="191">
                  <c:v>36</c:v>
                </c:pt>
                <c:pt idx="192">
                  <c:v>36</c:v>
                </c:pt>
                <c:pt idx="193">
                  <c:v>35</c:v>
                </c:pt>
                <c:pt idx="194">
                  <c:v>35</c:v>
                </c:pt>
                <c:pt idx="195">
                  <c:v>34</c:v>
                </c:pt>
                <c:pt idx="196">
                  <c:v>34</c:v>
                </c:pt>
                <c:pt idx="197">
                  <c:v>33</c:v>
                </c:pt>
                <c:pt idx="198">
                  <c:v>32</c:v>
                </c:pt>
                <c:pt idx="199">
                  <c:v>32</c:v>
                </c:pt>
                <c:pt idx="200">
                  <c:v>31</c:v>
                </c:pt>
                <c:pt idx="201">
                  <c:v>31</c:v>
                </c:pt>
                <c:pt idx="202">
                  <c:v>30</c:v>
                </c:pt>
                <c:pt idx="203">
                  <c:v>30</c:v>
                </c:pt>
                <c:pt idx="204">
                  <c:v>29</c:v>
                </c:pt>
                <c:pt idx="205">
                  <c:v>28</c:v>
                </c:pt>
                <c:pt idx="206">
                  <c:v>28</c:v>
                </c:pt>
                <c:pt idx="207">
                  <c:v>28</c:v>
                </c:pt>
                <c:pt idx="208">
                  <c:v>27</c:v>
                </c:pt>
                <c:pt idx="209">
                  <c:v>26</c:v>
                </c:pt>
                <c:pt idx="210">
                  <c:v>26</c:v>
                </c:pt>
                <c:pt idx="211">
                  <c:v>25</c:v>
                </c:pt>
                <c:pt idx="212">
                  <c:v>44</c:v>
                </c:pt>
                <c:pt idx="213">
                  <c:v>44</c:v>
                </c:pt>
                <c:pt idx="214">
                  <c:v>43</c:v>
                </c:pt>
                <c:pt idx="215">
                  <c:v>43</c:v>
                </c:pt>
                <c:pt idx="216">
                  <c:v>42</c:v>
                </c:pt>
                <c:pt idx="217">
                  <c:v>42</c:v>
                </c:pt>
                <c:pt idx="218">
                  <c:v>41</c:v>
                </c:pt>
                <c:pt idx="219">
                  <c:v>41</c:v>
                </c:pt>
                <c:pt idx="220">
                  <c:v>40</c:v>
                </c:pt>
                <c:pt idx="221">
                  <c:v>39</c:v>
                </c:pt>
                <c:pt idx="222">
                  <c:v>38</c:v>
                </c:pt>
                <c:pt idx="223">
                  <c:v>37</c:v>
                </c:pt>
                <c:pt idx="224">
                  <c:v>37</c:v>
                </c:pt>
                <c:pt idx="225">
                  <c:v>36</c:v>
                </c:pt>
                <c:pt idx="226">
                  <c:v>36</c:v>
                </c:pt>
                <c:pt idx="227">
                  <c:v>35</c:v>
                </c:pt>
                <c:pt idx="228">
                  <c:v>35</c:v>
                </c:pt>
                <c:pt idx="229">
                  <c:v>34</c:v>
                </c:pt>
                <c:pt idx="230">
                  <c:v>34</c:v>
                </c:pt>
                <c:pt idx="231">
                  <c:v>34</c:v>
                </c:pt>
                <c:pt idx="232">
                  <c:v>33</c:v>
                </c:pt>
                <c:pt idx="233">
                  <c:v>33</c:v>
                </c:pt>
                <c:pt idx="234">
                  <c:v>33</c:v>
                </c:pt>
                <c:pt idx="235">
                  <c:v>32</c:v>
                </c:pt>
                <c:pt idx="236">
                  <c:v>32</c:v>
                </c:pt>
                <c:pt idx="237">
                  <c:v>32</c:v>
                </c:pt>
                <c:pt idx="238">
                  <c:v>32</c:v>
                </c:pt>
                <c:pt idx="239">
                  <c:v>31</c:v>
                </c:pt>
                <c:pt idx="240">
                  <c:v>31</c:v>
                </c:pt>
                <c:pt idx="241">
                  <c:v>31</c:v>
                </c:pt>
                <c:pt idx="242">
                  <c:v>30</c:v>
                </c:pt>
                <c:pt idx="243">
                  <c:v>30</c:v>
                </c:pt>
                <c:pt idx="244">
                  <c:v>29</c:v>
                </c:pt>
                <c:pt idx="245">
                  <c:v>29</c:v>
                </c:pt>
                <c:pt idx="246">
                  <c:v>29</c:v>
                </c:pt>
                <c:pt idx="247">
                  <c:v>28</c:v>
                </c:pt>
                <c:pt idx="248">
                  <c:v>27</c:v>
                </c:pt>
                <c:pt idx="249">
                  <c:v>27</c:v>
                </c:pt>
                <c:pt idx="250">
                  <c:v>27</c:v>
                </c:pt>
                <c:pt idx="251">
                  <c:v>27</c:v>
                </c:pt>
                <c:pt idx="252">
                  <c:v>27</c:v>
                </c:pt>
                <c:pt idx="253">
                  <c:v>26</c:v>
                </c:pt>
                <c:pt idx="254">
                  <c:v>26</c:v>
                </c:pt>
                <c:pt idx="255">
                  <c:v>26</c:v>
                </c:pt>
                <c:pt idx="256">
                  <c:v>25</c:v>
                </c:pt>
                <c:pt idx="257">
                  <c:v>25</c:v>
                </c:pt>
                <c:pt idx="258">
                  <c:v>25</c:v>
                </c:pt>
                <c:pt idx="259">
                  <c:v>55</c:v>
                </c:pt>
                <c:pt idx="260">
                  <c:v>55</c:v>
                </c:pt>
                <c:pt idx="261">
                  <c:v>56</c:v>
                </c:pt>
                <c:pt idx="262">
                  <c:v>56</c:v>
                </c:pt>
                <c:pt idx="263">
                  <c:v>56</c:v>
                </c:pt>
                <c:pt idx="264">
                  <c:v>57</c:v>
                </c:pt>
                <c:pt idx="265">
                  <c:v>57</c:v>
                </c:pt>
                <c:pt idx="266">
                  <c:v>57</c:v>
                </c:pt>
                <c:pt idx="267">
                  <c:v>57</c:v>
                </c:pt>
                <c:pt idx="268">
                  <c:v>58</c:v>
                </c:pt>
                <c:pt idx="269">
                  <c:v>58</c:v>
                </c:pt>
                <c:pt idx="270">
                  <c:v>58</c:v>
                </c:pt>
                <c:pt idx="271">
                  <c:v>58</c:v>
                </c:pt>
                <c:pt idx="272">
                  <c:v>59</c:v>
                </c:pt>
                <c:pt idx="273">
                  <c:v>59</c:v>
                </c:pt>
                <c:pt idx="274">
                  <c:v>60</c:v>
                </c:pt>
                <c:pt idx="275">
                  <c:v>60</c:v>
                </c:pt>
                <c:pt idx="276">
                  <c:v>59</c:v>
                </c:pt>
                <c:pt idx="277">
                  <c:v>59</c:v>
                </c:pt>
                <c:pt idx="278">
                  <c:v>59</c:v>
                </c:pt>
                <c:pt idx="279">
                  <c:v>58</c:v>
                </c:pt>
                <c:pt idx="280">
                  <c:v>58</c:v>
                </c:pt>
                <c:pt idx="281">
                  <c:v>58</c:v>
                </c:pt>
                <c:pt idx="282">
                  <c:v>58</c:v>
                </c:pt>
                <c:pt idx="283">
                  <c:v>58</c:v>
                </c:pt>
                <c:pt idx="284">
                  <c:v>59</c:v>
                </c:pt>
                <c:pt idx="285">
                  <c:v>58</c:v>
                </c:pt>
                <c:pt idx="286">
                  <c:v>58</c:v>
                </c:pt>
                <c:pt idx="287">
                  <c:v>58</c:v>
                </c:pt>
                <c:pt idx="288">
                  <c:v>58</c:v>
                </c:pt>
                <c:pt idx="289">
                  <c:v>57</c:v>
                </c:pt>
                <c:pt idx="290">
                  <c:v>57</c:v>
                </c:pt>
                <c:pt idx="291">
                  <c:v>56</c:v>
                </c:pt>
                <c:pt idx="292">
                  <c:v>56</c:v>
                </c:pt>
                <c:pt idx="293">
                  <c:v>55</c:v>
                </c:pt>
                <c:pt idx="294">
                  <c:v>55</c:v>
                </c:pt>
                <c:pt idx="295">
                  <c:v>55</c:v>
                </c:pt>
                <c:pt idx="296">
                  <c:v>55</c:v>
                </c:pt>
                <c:pt idx="297">
                  <c:v>54</c:v>
                </c:pt>
                <c:pt idx="298">
                  <c:v>54</c:v>
                </c:pt>
                <c:pt idx="299">
                  <c:v>53</c:v>
                </c:pt>
                <c:pt idx="300">
                  <c:v>52</c:v>
                </c:pt>
                <c:pt idx="301">
                  <c:v>52</c:v>
                </c:pt>
                <c:pt idx="302">
                  <c:v>51</c:v>
                </c:pt>
                <c:pt idx="303">
                  <c:v>51</c:v>
                </c:pt>
                <c:pt idx="304">
                  <c:v>50</c:v>
                </c:pt>
                <c:pt idx="305">
                  <c:v>49</c:v>
                </c:pt>
                <c:pt idx="306">
                  <c:v>49</c:v>
                </c:pt>
                <c:pt idx="307">
                  <c:v>48</c:v>
                </c:pt>
                <c:pt idx="308">
                  <c:v>47</c:v>
                </c:pt>
                <c:pt idx="309">
                  <c:v>46</c:v>
                </c:pt>
                <c:pt idx="310">
                  <c:v>46</c:v>
                </c:pt>
                <c:pt idx="311">
                  <c:v>46</c:v>
                </c:pt>
                <c:pt idx="312">
                  <c:v>46</c:v>
                </c:pt>
                <c:pt idx="313">
                  <c:v>46</c:v>
                </c:pt>
                <c:pt idx="314">
                  <c:v>47</c:v>
                </c:pt>
                <c:pt idx="315">
                  <c:v>47</c:v>
                </c:pt>
                <c:pt idx="316">
                  <c:v>47</c:v>
                </c:pt>
                <c:pt idx="317">
                  <c:v>47</c:v>
                </c:pt>
                <c:pt idx="318">
                  <c:v>48</c:v>
                </c:pt>
                <c:pt idx="319">
                  <c:v>48</c:v>
                </c:pt>
                <c:pt idx="320">
                  <c:v>47</c:v>
                </c:pt>
                <c:pt idx="321">
                  <c:v>48</c:v>
                </c:pt>
                <c:pt idx="322">
                  <c:v>48</c:v>
                </c:pt>
                <c:pt idx="323">
                  <c:v>76</c:v>
                </c:pt>
                <c:pt idx="324">
                  <c:v>75</c:v>
                </c:pt>
                <c:pt idx="325">
                  <c:v>74</c:v>
                </c:pt>
                <c:pt idx="326">
                  <c:v>74</c:v>
                </c:pt>
                <c:pt idx="327">
                  <c:v>73</c:v>
                </c:pt>
                <c:pt idx="328">
                  <c:v>72</c:v>
                </c:pt>
                <c:pt idx="329">
                  <c:v>72</c:v>
                </c:pt>
                <c:pt idx="330">
                  <c:v>71</c:v>
                </c:pt>
                <c:pt idx="331">
                  <c:v>71</c:v>
                </c:pt>
                <c:pt idx="332">
                  <c:v>70</c:v>
                </c:pt>
                <c:pt idx="333">
                  <c:v>70</c:v>
                </c:pt>
                <c:pt idx="334">
                  <c:v>69</c:v>
                </c:pt>
                <c:pt idx="335">
                  <c:v>68</c:v>
                </c:pt>
                <c:pt idx="336">
                  <c:v>67</c:v>
                </c:pt>
                <c:pt idx="337">
                  <c:v>67</c:v>
                </c:pt>
                <c:pt idx="338">
                  <c:v>66</c:v>
                </c:pt>
                <c:pt idx="339">
                  <c:v>66</c:v>
                </c:pt>
                <c:pt idx="340">
                  <c:v>65</c:v>
                </c:pt>
                <c:pt idx="341">
                  <c:v>65</c:v>
                </c:pt>
                <c:pt idx="342">
                  <c:v>64</c:v>
                </c:pt>
                <c:pt idx="343">
                  <c:v>63</c:v>
                </c:pt>
                <c:pt idx="344">
                  <c:v>63</c:v>
                </c:pt>
                <c:pt idx="345">
                  <c:v>63</c:v>
                </c:pt>
                <c:pt idx="346">
                  <c:v>62</c:v>
                </c:pt>
                <c:pt idx="347">
                  <c:v>61</c:v>
                </c:pt>
                <c:pt idx="348">
                  <c:v>60</c:v>
                </c:pt>
                <c:pt idx="349">
                  <c:v>59</c:v>
                </c:pt>
                <c:pt idx="350">
                  <c:v>58</c:v>
                </c:pt>
                <c:pt idx="351">
                  <c:v>58</c:v>
                </c:pt>
                <c:pt idx="352">
                  <c:v>57</c:v>
                </c:pt>
                <c:pt idx="353">
                  <c:v>56</c:v>
                </c:pt>
                <c:pt idx="354">
                  <c:v>55</c:v>
                </c:pt>
                <c:pt idx="355">
                  <c:v>54</c:v>
                </c:pt>
                <c:pt idx="356">
                  <c:v>53</c:v>
                </c:pt>
                <c:pt idx="357">
                  <c:v>52</c:v>
                </c:pt>
                <c:pt idx="358">
                  <c:v>51</c:v>
                </c:pt>
                <c:pt idx="359">
                  <c:v>51</c:v>
                </c:pt>
                <c:pt idx="360">
                  <c:v>50</c:v>
                </c:pt>
                <c:pt idx="361">
                  <c:v>49</c:v>
                </c:pt>
                <c:pt idx="362">
                  <c:v>48</c:v>
                </c:pt>
                <c:pt idx="363">
                  <c:v>48</c:v>
                </c:pt>
                <c:pt idx="364">
                  <c:v>48</c:v>
                </c:pt>
                <c:pt idx="365">
                  <c:v>25</c:v>
                </c:pt>
                <c:pt idx="366">
                  <c:v>25</c:v>
                </c:pt>
                <c:pt idx="367">
                  <c:v>25</c:v>
                </c:pt>
                <c:pt idx="368">
                  <c:v>24</c:v>
                </c:pt>
                <c:pt idx="369">
                  <c:v>23</c:v>
                </c:pt>
                <c:pt idx="370">
                  <c:v>22</c:v>
                </c:pt>
                <c:pt idx="371">
                  <c:v>22</c:v>
                </c:pt>
                <c:pt idx="372">
                  <c:v>21</c:v>
                </c:pt>
                <c:pt idx="373">
                  <c:v>21</c:v>
                </c:pt>
                <c:pt idx="374">
                  <c:v>21</c:v>
                </c:pt>
                <c:pt idx="375">
                  <c:v>20</c:v>
                </c:pt>
                <c:pt idx="376">
                  <c:v>20</c:v>
                </c:pt>
                <c:pt idx="377">
                  <c:v>19</c:v>
                </c:pt>
                <c:pt idx="378">
                  <c:v>19</c:v>
                </c:pt>
                <c:pt idx="379">
                  <c:v>18</c:v>
                </c:pt>
                <c:pt idx="380">
                  <c:v>35</c:v>
                </c:pt>
                <c:pt idx="381">
                  <c:v>35</c:v>
                </c:pt>
                <c:pt idx="382">
                  <c:v>35</c:v>
                </c:pt>
                <c:pt idx="383">
                  <c:v>34</c:v>
                </c:pt>
                <c:pt idx="384">
                  <c:v>34</c:v>
                </c:pt>
                <c:pt idx="385">
                  <c:v>33</c:v>
                </c:pt>
                <c:pt idx="386">
                  <c:v>33</c:v>
                </c:pt>
                <c:pt idx="387">
                  <c:v>32</c:v>
                </c:pt>
                <c:pt idx="388">
                  <c:v>32</c:v>
                </c:pt>
                <c:pt idx="389">
                  <c:v>32</c:v>
                </c:pt>
                <c:pt idx="390">
                  <c:v>31</c:v>
                </c:pt>
                <c:pt idx="391">
                  <c:v>31</c:v>
                </c:pt>
                <c:pt idx="392">
                  <c:v>30</c:v>
                </c:pt>
                <c:pt idx="393">
                  <c:v>30</c:v>
                </c:pt>
                <c:pt idx="394">
                  <c:v>30</c:v>
                </c:pt>
                <c:pt idx="395">
                  <c:v>29</c:v>
                </c:pt>
                <c:pt idx="396">
                  <c:v>28</c:v>
                </c:pt>
                <c:pt idx="397">
                  <c:v>28</c:v>
                </c:pt>
                <c:pt idx="398">
                  <c:v>28</c:v>
                </c:pt>
                <c:pt idx="399">
                  <c:v>28</c:v>
                </c:pt>
                <c:pt idx="400">
                  <c:v>28</c:v>
                </c:pt>
                <c:pt idx="401">
                  <c:v>27</c:v>
                </c:pt>
                <c:pt idx="402">
                  <c:v>27</c:v>
                </c:pt>
                <c:pt idx="403">
                  <c:v>26</c:v>
                </c:pt>
                <c:pt idx="404">
                  <c:v>26</c:v>
                </c:pt>
                <c:pt idx="405">
                  <c:v>26</c:v>
                </c:pt>
                <c:pt idx="406">
                  <c:v>26</c:v>
                </c:pt>
                <c:pt idx="407">
                  <c:v>26</c:v>
                </c:pt>
                <c:pt idx="408">
                  <c:v>25</c:v>
                </c:pt>
                <c:pt idx="409">
                  <c:v>25</c:v>
                </c:pt>
                <c:pt idx="410">
                  <c:v>25</c:v>
                </c:pt>
                <c:pt idx="411">
                  <c:v>24</c:v>
                </c:pt>
                <c:pt idx="412">
                  <c:v>24</c:v>
                </c:pt>
                <c:pt idx="413">
                  <c:v>23</c:v>
                </c:pt>
                <c:pt idx="414">
                  <c:v>23</c:v>
                </c:pt>
                <c:pt idx="415">
                  <c:v>22</c:v>
                </c:pt>
                <c:pt idx="416">
                  <c:v>22</c:v>
                </c:pt>
                <c:pt idx="417">
                  <c:v>22</c:v>
                </c:pt>
                <c:pt idx="418">
                  <c:v>22</c:v>
                </c:pt>
                <c:pt idx="419">
                  <c:v>22</c:v>
                </c:pt>
                <c:pt idx="420">
                  <c:v>21</c:v>
                </c:pt>
                <c:pt idx="421">
                  <c:v>21</c:v>
                </c:pt>
                <c:pt idx="422">
                  <c:v>21</c:v>
                </c:pt>
                <c:pt idx="423">
                  <c:v>20</c:v>
                </c:pt>
                <c:pt idx="424">
                  <c:v>19</c:v>
                </c:pt>
                <c:pt idx="425">
                  <c:v>19</c:v>
                </c:pt>
                <c:pt idx="426">
                  <c:v>18</c:v>
                </c:pt>
                <c:pt idx="427">
                  <c:v>19</c:v>
                </c:pt>
                <c:pt idx="428">
                  <c:v>19</c:v>
                </c:pt>
                <c:pt idx="429">
                  <c:v>18</c:v>
                </c:pt>
                <c:pt idx="430">
                  <c:v>18</c:v>
                </c:pt>
                <c:pt idx="431">
                  <c:v>17</c:v>
                </c:pt>
                <c:pt idx="432">
                  <c:v>17</c:v>
                </c:pt>
                <c:pt idx="433">
                  <c:v>17</c:v>
                </c:pt>
                <c:pt idx="434">
                  <c:v>17</c:v>
                </c:pt>
                <c:pt idx="435">
                  <c:v>18</c:v>
                </c:pt>
                <c:pt idx="436">
                  <c:v>18</c:v>
                </c:pt>
                <c:pt idx="437">
                  <c:v>84</c:v>
                </c:pt>
                <c:pt idx="438">
                  <c:v>84</c:v>
                </c:pt>
                <c:pt idx="439">
                  <c:v>84</c:v>
                </c:pt>
                <c:pt idx="440">
                  <c:v>84</c:v>
                </c:pt>
                <c:pt idx="441">
                  <c:v>84</c:v>
                </c:pt>
                <c:pt idx="442">
                  <c:v>85</c:v>
                </c:pt>
                <c:pt idx="443">
                  <c:v>85</c:v>
                </c:pt>
                <c:pt idx="444">
                  <c:v>85</c:v>
                </c:pt>
                <c:pt idx="445">
                  <c:v>86</c:v>
                </c:pt>
                <c:pt idx="446">
                  <c:v>86</c:v>
                </c:pt>
                <c:pt idx="447">
                  <c:v>86</c:v>
                </c:pt>
                <c:pt idx="448">
                  <c:v>87</c:v>
                </c:pt>
                <c:pt idx="449">
                  <c:v>87</c:v>
                </c:pt>
                <c:pt idx="450">
                  <c:v>87</c:v>
                </c:pt>
                <c:pt idx="451">
                  <c:v>87</c:v>
                </c:pt>
                <c:pt idx="452">
                  <c:v>87</c:v>
                </c:pt>
                <c:pt idx="453">
                  <c:v>87</c:v>
                </c:pt>
                <c:pt idx="454">
                  <c:v>86</c:v>
                </c:pt>
                <c:pt idx="455">
                  <c:v>86</c:v>
                </c:pt>
                <c:pt idx="456">
                  <c:v>85</c:v>
                </c:pt>
                <c:pt idx="457">
                  <c:v>85</c:v>
                </c:pt>
                <c:pt idx="458">
                  <c:v>86</c:v>
                </c:pt>
                <c:pt idx="459">
                  <c:v>86</c:v>
                </c:pt>
                <c:pt idx="460">
                  <c:v>86</c:v>
                </c:pt>
                <c:pt idx="461">
                  <c:v>86</c:v>
                </c:pt>
                <c:pt idx="462">
                  <c:v>85</c:v>
                </c:pt>
                <c:pt idx="463">
                  <c:v>85</c:v>
                </c:pt>
                <c:pt idx="464">
                  <c:v>85</c:v>
                </c:pt>
                <c:pt idx="465">
                  <c:v>85</c:v>
                </c:pt>
                <c:pt idx="466">
                  <c:v>86</c:v>
                </c:pt>
                <c:pt idx="467">
                  <c:v>86</c:v>
                </c:pt>
                <c:pt idx="468">
                  <c:v>86</c:v>
                </c:pt>
                <c:pt idx="469">
                  <c:v>86</c:v>
                </c:pt>
                <c:pt idx="470">
                  <c:v>87</c:v>
                </c:pt>
                <c:pt idx="471">
                  <c:v>87</c:v>
                </c:pt>
                <c:pt idx="472">
                  <c:v>87</c:v>
                </c:pt>
                <c:pt idx="473">
                  <c:v>88</c:v>
                </c:pt>
                <c:pt idx="474">
                  <c:v>88</c:v>
                </c:pt>
                <c:pt idx="475">
                  <c:v>89</c:v>
                </c:pt>
                <c:pt idx="476">
                  <c:v>89</c:v>
                </c:pt>
                <c:pt idx="477">
                  <c:v>89</c:v>
                </c:pt>
                <c:pt idx="478">
                  <c:v>88</c:v>
                </c:pt>
                <c:pt idx="479">
                  <c:v>88</c:v>
                </c:pt>
                <c:pt idx="480">
                  <c:v>87</c:v>
                </c:pt>
                <c:pt idx="481">
                  <c:v>87</c:v>
                </c:pt>
                <c:pt idx="482">
                  <c:v>87</c:v>
                </c:pt>
                <c:pt idx="483">
                  <c:v>88</c:v>
                </c:pt>
                <c:pt idx="484">
                  <c:v>88</c:v>
                </c:pt>
                <c:pt idx="485">
                  <c:v>88</c:v>
                </c:pt>
                <c:pt idx="486">
                  <c:v>88</c:v>
                </c:pt>
                <c:pt idx="487">
                  <c:v>88</c:v>
                </c:pt>
                <c:pt idx="488">
                  <c:v>89</c:v>
                </c:pt>
                <c:pt idx="489">
                  <c:v>89</c:v>
                </c:pt>
                <c:pt idx="490">
                  <c:v>88</c:v>
                </c:pt>
                <c:pt idx="491">
                  <c:v>88</c:v>
                </c:pt>
                <c:pt idx="492">
                  <c:v>89</c:v>
                </c:pt>
                <c:pt idx="493">
                  <c:v>89</c:v>
                </c:pt>
                <c:pt idx="494">
                  <c:v>88</c:v>
                </c:pt>
                <c:pt idx="495">
                  <c:v>87</c:v>
                </c:pt>
                <c:pt idx="496">
                  <c:v>87</c:v>
                </c:pt>
                <c:pt idx="497">
                  <c:v>86</c:v>
                </c:pt>
                <c:pt idx="498">
                  <c:v>85</c:v>
                </c:pt>
                <c:pt idx="499">
                  <c:v>84</c:v>
                </c:pt>
                <c:pt idx="500">
                  <c:v>83</c:v>
                </c:pt>
                <c:pt idx="501">
                  <c:v>83</c:v>
                </c:pt>
                <c:pt idx="502">
                  <c:v>82</c:v>
                </c:pt>
                <c:pt idx="503">
                  <c:v>82</c:v>
                </c:pt>
                <c:pt idx="504">
                  <c:v>81</c:v>
                </c:pt>
                <c:pt idx="505">
                  <c:v>80</c:v>
                </c:pt>
                <c:pt idx="506">
                  <c:v>80</c:v>
                </c:pt>
                <c:pt idx="507">
                  <c:v>48</c:v>
                </c:pt>
                <c:pt idx="508">
                  <c:v>47</c:v>
                </c:pt>
                <c:pt idx="509">
                  <c:v>47</c:v>
                </c:pt>
                <c:pt idx="510">
                  <c:v>48</c:v>
                </c:pt>
                <c:pt idx="511">
                  <c:v>48</c:v>
                </c:pt>
                <c:pt idx="512">
                  <c:v>47</c:v>
                </c:pt>
                <c:pt idx="513">
                  <c:v>47</c:v>
                </c:pt>
                <c:pt idx="514">
                  <c:v>46</c:v>
                </c:pt>
                <c:pt idx="515">
                  <c:v>46</c:v>
                </c:pt>
                <c:pt idx="516">
                  <c:v>46</c:v>
                </c:pt>
                <c:pt idx="517">
                  <c:v>45</c:v>
                </c:pt>
                <c:pt idx="518">
                  <c:v>45</c:v>
                </c:pt>
                <c:pt idx="519">
                  <c:v>45</c:v>
                </c:pt>
                <c:pt idx="520">
                  <c:v>45</c:v>
                </c:pt>
                <c:pt idx="521">
                  <c:v>44</c:v>
                </c:pt>
                <c:pt idx="522">
                  <c:v>43</c:v>
                </c:pt>
                <c:pt idx="523">
                  <c:v>43</c:v>
                </c:pt>
                <c:pt idx="524">
                  <c:v>44</c:v>
                </c:pt>
                <c:pt idx="525">
                  <c:v>44</c:v>
                </c:pt>
                <c:pt idx="526">
                  <c:v>45</c:v>
                </c:pt>
                <c:pt idx="527">
                  <c:v>46</c:v>
                </c:pt>
                <c:pt idx="528">
                  <c:v>47</c:v>
                </c:pt>
                <c:pt idx="529">
                  <c:v>47</c:v>
                </c:pt>
                <c:pt idx="530">
                  <c:v>47</c:v>
                </c:pt>
                <c:pt idx="531">
                  <c:v>48</c:v>
                </c:pt>
                <c:pt idx="532">
                  <c:v>48</c:v>
                </c:pt>
                <c:pt idx="533">
                  <c:v>49</c:v>
                </c:pt>
                <c:pt idx="534">
                  <c:v>49</c:v>
                </c:pt>
                <c:pt idx="535">
                  <c:v>50</c:v>
                </c:pt>
                <c:pt idx="536">
                  <c:v>51</c:v>
                </c:pt>
                <c:pt idx="537">
                  <c:v>51</c:v>
                </c:pt>
                <c:pt idx="538">
                  <c:v>52</c:v>
                </c:pt>
                <c:pt idx="539">
                  <c:v>52</c:v>
                </c:pt>
                <c:pt idx="540">
                  <c:v>53</c:v>
                </c:pt>
                <c:pt idx="541">
                  <c:v>53</c:v>
                </c:pt>
                <c:pt idx="542">
                  <c:v>54</c:v>
                </c:pt>
                <c:pt idx="543">
                  <c:v>54</c:v>
                </c:pt>
                <c:pt idx="544">
                  <c:v>54</c:v>
                </c:pt>
                <c:pt idx="545">
                  <c:v>54</c:v>
                </c:pt>
                <c:pt idx="546">
                  <c:v>53</c:v>
                </c:pt>
                <c:pt idx="547">
                  <c:v>54</c:v>
                </c:pt>
                <c:pt idx="548">
                  <c:v>54</c:v>
                </c:pt>
                <c:pt idx="549">
                  <c:v>54</c:v>
                </c:pt>
                <c:pt idx="550">
                  <c:v>54</c:v>
                </c:pt>
                <c:pt idx="551">
                  <c:v>54</c:v>
                </c:pt>
                <c:pt idx="552">
                  <c:v>54</c:v>
                </c:pt>
                <c:pt idx="553">
                  <c:v>54</c:v>
                </c:pt>
                <c:pt idx="554">
                  <c:v>53</c:v>
                </c:pt>
                <c:pt idx="555">
                  <c:v>52</c:v>
                </c:pt>
                <c:pt idx="556">
                  <c:v>52</c:v>
                </c:pt>
                <c:pt idx="557">
                  <c:v>52</c:v>
                </c:pt>
                <c:pt idx="558">
                  <c:v>51</c:v>
                </c:pt>
                <c:pt idx="559">
                  <c:v>51</c:v>
                </c:pt>
                <c:pt idx="560">
                  <c:v>51</c:v>
                </c:pt>
                <c:pt idx="561">
                  <c:v>52</c:v>
                </c:pt>
                <c:pt idx="562">
                  <c:v>53</c:v>
                </c:pt>
                <c:pt idx="563">
                  <c:v>53</c:v>
                </c:pt>
                <c:pt idx="564">
                  <c:v>52</c:v>
                </c:pt>
                <c:pt idx="565">
                  <c:v>53</c:v>
                </c:pt>
                <c:pt idx="566">
                  <c:v>53</c:v>
                </c:pt>
                <c:pt idx="567">
                  <c:v>53</c:v>
                </c:pt>
                <c:pt idx="568">
                  <c:v>52</c:v>
                </c:pt>
                <c:pt idx="569">
                  <c:v>52</c:v>
                </c:pt>
                <c:pt idx="570">
                  <c:v>52</c:v>
                </c:pt>
                <c:pt idx="571">
                  <c:v>52</c:v>
                </c:pt>
                <c:pt idx="572">
                  <c:v>53</c:v>
                </c:pt>
                <c:pt idx="573">
                  <c:v>53</c:v>
                </c:pt>
                <c:pt idx="574">
                  <c:v>53</c:v>
                </c:pt>
                <c:pt idx="575">
                  <c:v>54</c:v>
                </c:pt>
                <c:pt idx="576">
                  <c:v>55</c:v>
                </c:pt>
                <c:pt idx="577">
                  <c:v>54</c:v>
                </c:pt>
                <c:pt idx="578">
                  <c:v>54</c:v>
                </c:pt>
                <c:pt idx="579">
                  <c:v>54</c:v>
                </c:pt>
                <c:pt idx="580">
                  <c:v>55</c:v>
                </c:pt>
                <c:pt idx="581">
                  <c:v>55</c:v>
                </c:pt>
                <c:pt idx="582">
                  <c:v>56</c:v>
                </c:pt>
                <c:pt idx="583">
                  <c:v>56</c:v>
                </c:pt>
                <c:pt idx="584">
                  <c:v>57</c:v>
                </c:pt>
                <c:pt idx="585">
                  <c:v>57</c:v>
                </c:pt>
                <c:pt idx="586">
                  <c:v>58</c:v>
                </c:pt>
                <c:pt idx="587">
                  <c:v>58</c:v>
                </c:pt>
                <c:pt idx="588">
                  <c:v>59</c:v>
                </c:pt>
                <c:pt idx="589">
                  <c:v>59</c:v>
                </c:pt>
                <c:pt idx="590">
                  <c:v>59</c:v>
                </c:pt>
                <c:pt idx="591">
                  <c:v>60</c:v>
                </c:pt>
                <c:pt idx="592">
                  <c:v>61</c:v>
                </c:pt>
                <c:pt idx="593">
                  <c:v>62</c:v>
                </c:pt>
                <c:pt idx="594">
                  <c:v>63</c:v>
                </c:pt>
                <c:pt idx="595">
                  <c:v>64</c:v>
                </c:pt>
                <c:pt idx="596">
                  <c:v>64</c:v>
                </c:pt>
                <c:pt idx="597">
                  <c:v>65</c:v>
                </c:pt>
                <c:pt idx="598">
                  <c:v>65</c:v>
                </c:pt>
                <c:pt idx="599">
                  <c:v>66</c:v>
                </c:pt>
                <c:pt idx="600">
                  <c:v>67</c:v>
                </c:pt>
                <c:pt idx="601">
                  <c:v>67</c:v>
                </c:pt>
                <c:pt idx="602">
                  <c:v>68</c:v>
                </c:pt>
                <c:pt idx="603">
                  <c:v>68</c:v>
                </c:pt>
                <c:pt idx="604">
                  <c:v>69</c:v>
                </c:pt>
                <c:pt idx="605">
                  <c:v>69</c:v>
                </c:pt>
                <c:pt idx="606">
                  <c:v>69</c:v>
                </c:pt>
                <c:pt idx="607">
                  <c:v>70</c:v>
                </c:pt>
                <c:pt idx="608">
                  <c:v>70</c:v>
                </c:pt>
                <c:pt idx="609">
                  <c:v>71</c:v>
                </c:pt>
                <c:pt idx="610">
                  <c:v>71</c:v>
                </c:pt>
                <c:pt idx="611">
                  <c:v>71</c:v>
                </c:pt>
                <c:pt idx="612">
                  <c:v>71</c:v>
                </c:pt>
                <c:pt idx="613">
                  <c:v>71</c:v>
                </c:pt>
                <c:pt idx="614">
                  <c:v>72</c:v>
                </c:pt>
                <c:pt idx="615">
                  <c:v>73</c:v>
                </c:pt>
                <c:pt idx="616">
                  <c:v>73</c:v>
                </c:pt>
                <c:pt idx="617">
                  <c:v>73</c:v>
                </c:pt>
                <c:pt idx="618">
                  <c:v>74</c:v>
                </c:pt>
                <c:pt idx="619">
                  <c:v>74</c:v>
                </c:pt>
                <c:pt idx="620">
                  <c:v>75</c:v>
                </c:pt>
                <c:pt idx="621">
                  <c:v>75</c:v>
                </c:pt>
                <c:pt idx="622">
                  <c:v>75</c:v>
                </c:pt>
                <c:pt idx="623">
                  <c:v>76</c:v>
                </c:pt>
                <c:pt idx="624">
                  <c:v>77</c:v>
                </c:pt>
                <c:pt idx="625">
                  <c:v>78</c:v>
                </c:pt>
                <c:pt idx="626">
                  <c:v>78</c:v>
                </c:pt>
                <c:pt idx="627">
                  <c:v>78</c:v>
                </c:pt>
                <c:pt idx="628">
                  <c:v>78</c:v>
                </c:pt>
                <c:pt idx="629">
                  <c:v>79</c:v>
                </c:pt>
                <c:pt idx="630">
                  <c:v>79</c:v>
                </c:pt>
                <c:pt idx="631">
                  <c:v>80</c:v>
                </c:pt>
                <c:pt idx="632">
                  <c:v>55</c:v>
                </c:pt>
                <c:pt idx="633">
                  <c:v>54</c:v>
                </c:pt>
                <c:pt idx="634">
                  <c:v>54</c:v>
                </c:pt>
                <c:pt idx="635">
                  <c:v>53</c:v>
                </c:pt>
                <c:pt idx="636">
                  <c:v>53</c:v>
                </c:pt>
                <c:pt idx="637">
                  <c:v>53</c:v>
                </c:pt>
                <c:pt idx="638">
                  <c:v>52</c:v>
                </c:pt>
                <c:pt idx="639">
                  <c:v>52</c:v>
                </c:pt>
                <c:pt idx="640">
                  <c:v>52</c:v>
                </c:pt>
                <c:pt idx="641">
                  <c:v>51</c:v>
                </c:pt>
                <c:pt idx="642">
                  <c:v>51</c:v>
                </c:pt>
                <c:pt idx="643">
                  <c:v>50</c:v>
                </c:pt>
                <c:pt idx="644">
                  <c:v>50</c:v>
                </c:pt>
                <c:pt idx="645">
                  <c:v>50</c:v>
                </c:pt>
                <c:pt idx="646">
                  <c:v>49</c:v>
                </c:pt>
                <c:pt idx="647">
                  <c:v>49</c:v>
                </c:pt>
                <c:pt idx="648">
                  <c:v>48</c:v>
                </c:pt>
                <c:pt idx="649">
                  <c:v>48</c:v>
                </c:pt>
                <c:pt idx="650">
                  <c:v>47</c:v>
                </c:pt>
                <c:pt idx="651">
                  <c:v>47</c:v>
                </c:pt>
                <c:pt idx="652">
                  <c:v>47</c:v>
                </c:pt>
                <c:pt idx="653">
                  <c:v>46</c:v>
                </c:pt>
                <c:pt idx="654">
                  <c:v>45</c:v>
                </c:pt>
                <c:pt idx="655">
                  <c:v>45</c:v>
                </c:pt>
                <c:pt idx="656">
                  <c:v>44</c:v>
                </c:pt>
                <c:pt idx="657">
                  <c:v>43</c:v>
                </c:pt>
                <c:pt idx="658">
                  <c:v>43</c:v>
                </c:pt>
                <c:pt idx="659">
                  <c:v>42</c:v>
                </c:pt>
                <c:pt idx="660">
                  <c:v>41</c:v>
                </c:pt>
                <c:pt idx="661">
                  <c:v>40</c:v>
                </c:pt>
                <c:pt idx="662">
                  <c:v>39</c:v>
                </c:pt>
                <c:pt idx="663">
                  <c:v>39</c:v>
                </c:pt>
                <c:pt idx="664">
                  <c:v>38</c:v>
                </c:pt>
                <c:pt idx="665">
                  <c:v>38</c:v>
                </c:pt>
                <c:pt idx="666">
                  <c:v>37</c:v>
                </c:pt>
                <c:pt idx="667">
                  <c:v>36</c:v>
                </c:pt>
                <c:pt idx="668">
                  <c:v>35</c:v>
                </c:pt>
                <c:pt idx="669">
                  <c:v>35</c:v>
                </c:pt>
                <c:pt idx="670">
                  <c:v>34</c:v>
                </c:pt>
                <c:pt idx="671">
                  <c:v>34</c:v>
                </c:pt>
                <c:pt idx="672">
                  <c:v>33</c:v>
                </c:pt>
                <c:pt idx="673">
                  <c:v>33</c:v>
                </c:pt>
                <c:pt idx="674">
                  <c:v>32</c:v>
                </c:pt>
                <c:pt idx="675">
                  <c:v>32</c:v>
                </c:pt>
                <c:pt idx="676">
                  <c:v>31</c:v>
                </c:pt>
                <c:pt idx="677">
                  <c:v>31</c:v>
                </c:pt>
                <c:pt idx="678">
                  <c:v>30</c:v>
                </c:pt>
                <c:pt idx="679">
                  <c:v>29</c:v>
                </c:pt>
                <c:pt idx="680">
                  <c:v>28</c:v>
                </c:pt>
                <c:pt idx="681">
                  <c:v>27</c:v>
                </c:pt>
                <c:pt idx="682">
                  <c:v>27</c:v>
                </c:pt>
                <c:pt idx="683">
                  <c:v>26</c:v>
                </c:pt>
                <c:pt idx="684">
                  <c:v>26</c:v>
                </c:pt>
                <c:pt idx="685">
                  <c:v>25</c:v>
                </c:pt>
                <c:pt idx="686">
                  <c:v>25</c:v>
                </c:pt>
                <c:pt idx="687">
                  <c:v>24</c:v>
                </c:pt>
                <c:pt idx="688">
                  <c:v>24</c:v>
                </c:pt>
                <c:pt idx="689">
                  <c:v>23</c:v>
                </c:pt>
                <c:pt idx="690">
                  <c:v>23</c:v>
                </c:pt>
                <c:pt idx="691">
                  <c:v>22</c:v>
                </c:pt>
                <c:pt idx="692">
                  <c:v>22</c:v>
                </c:pt>
                <c:pt idx="693">
                  <c:v>22</c:v>
                </c:pt>
                <c:pt idx="694">
                  <c:v>21</c:v>
                </c:pt>
                <c:pt idx="695">
                  <c:v>21</c:v>
                </c:pt>
                <c:pt idx="696">
                  <c:v>20</c:v>
                </c:pt>
                <c:pt idx="697">
                  <c:v>20</c:v>
                </c:pt>
                <c:pt idx="698">
                  <c:v>20</c:v>
                </c:pt>
                <c:pt idx="699">
                  <c:v>19</c:v>
                </c:pt>
                <c:pt idx="700">
                  <c:v>19</c:v>
                </c:pt>
                <c:pt idx="701">
                  <c:v>19</c:v>
                </c:pt>
                <c:pt idx="702">
                  <c:v>18</c:v>
                </c:pt>
                <c:pt idx="703">
                  <c:v>18</c:v>
                </c:pt>
                <c:pt idx="704">
                  <c:v>18</c:v>
                </c:pt>
                <c:pt idx="705">
                  <c:v>17</c:v>
                </c:pt>
                <c:pt idx="706">
                  <c:v>17</c:v>
                </c:pt>
                <c:pt idx="707">
                  <c:v>16</c:v>
                </c:pt>
                <c:pt idx="708">
                  <c:v>18</c:v>
                </c:pt>
                <c:pt idx="709">
                  <c:v>18</c:v>
                </c:pt>
                <c:pt idx="710">
                  <c:v>17</c:v>
                </c:pt>
                <c:pt idx="711">
                  <c:v>17</c:v>
                </c:pt>
                <c:pt idx="712">
                  <c:v>16</c:v>
                </c:pt>
                <c:pt idx="713">
                  <c:v>16</c:v>
                </c:pt>
                <c:pt idx="714">
                  <c:v>16</c:v>
                </c:pt>
                <c:pt idx="715">
                  <c:v>16</c:v>
                </c:pt>
                <c:pt idx="716">
                  <c:v>16</c:v>
                </c:pt>
                <c:pt idx="717">
                  <c:v>15</c:v>
                </c:pt>
                <c:pt idx="718">
                  <c:v>15</c:v>
                </c:pt>
                <c:pt idx="719">
                  <c:v>15</c:v>
                </c:pt>
                <c:pt idx="720">
                  <c:v>14</c:v>
                </c:pt>
                <c:pt idx="721">
                  <c:v>15</c:v>
                </c:pt>
                <c:pt idx="722">
                  <c:v>15</c:v>
                </c:pt>
                <c:pt idx="723">
                  <c:v>15</c:v>
                </c:pt>
                <c:pt idx="724">
                  <c:v>14</c:v>
                </c:pt>
                <c:pt idx="725">
                  <c:v>14</c:v>
                </c:pt>
                <c:pt idx="726">
                  <c:v>15</c:v>
                </c:pt>
                <c:pt idx="727">
                  <c:v>15</c:v>
                </c:pt>
                <c:pt idx="728">
                  <c:v>15</c:v>
                </c:pt>
                <c:pt idx="729">
                  <c:v>57</c:v>
                </c:pt>
                <c:pt idx="730">
                  <c:v>57</c:v>
                </c:pt>
                <c:pt idx="731">
                  <c:v>56</c:v>
                </c:pt>
                <c:pt idx="732">
                  <c:v>56</c:v>
                </c:pt>
                <c:pt idx="733">
                  <c:v>55</c:v>
                </c:pt>
                <c:pt idx="734">
                  <c:v>55</c:v>
                </c:pt>
                <c:pt idx="735">
                  <c:v>54</c:v>
                </c:pt>
                <c:pt idx="736">
                  <c:v>53</c:v>
                </c:pt>
                <c:pt idx="737">
                  <c:v>53</c:v>
                </c:pt>
                <c:pt idx="738">
                  <c:v>52</c:v>
                </c:pt>
                <c:pt idx="739">
                  <c:v>51</c:v>
                </c:pt>
                <c:pt idx="740">
                  <c:v>51</c:v>
                </c:pt>
                <c:pt idx="741">
                  <c:v>50</c:v>
                </c:pt>
                <c:pt idx="742">
                  <c:v>49</c:v>
                </c:pt>
                <c:pt idx="743">
                  <c:v>49</c:v>
                </c:pt>
                <c:pt idx="744">
                  <c:v>48</c:v>
                </c:pt>
                <c:pt idx="745">
                  <c:v>47</c:v>
                </c:pt>
                <c:pt idx="746">
                  <c:v>47</c:v>
                </c:pt>
                <c:pt idx="747">
                  <c:v>46</c:v>
                </c:pt>
                <c:pt idx="748">
                  <c:v>45</c:v>
                </c:pt>
                <c:pt idx="749">
                  <c:v>45</c:v>
                </c:pt>
                <c:pt idx="750">
                  <c:v>44</c:v>
                </c:pt>
                <c:pt idx="751">
                  <c:v>44</c:v>
                </c:pt>
                <c:pt idx="752">
                  <c:v>43</c:v>
                </c:pt>
                <c:pt idx="753">
                  <c:v>43</c:v>
                </c:pt>
                <c:pt idx="754">
                  <c:v>42</c:v>
                </c:pt>
                <c:pt idx="755">
                  <c:v>41</c:v>
                </c:pt>
                <c:pt idx="756">
                  <c:v>41</c:v>
                </c:pt>
                <c:pt idx="757">
                  <c:v>40</c:v>
                </c:pt>
                <c:pt idx="758">
                  <c:v>40</c:v>
                </c:pt>
                <c:pt idx="759">
                  <c:v>40</c:v>
                </c:pt>
                <c:pt idx="760">
                  <c:v>39</c:v>
                </c:pt>
                <c:pt idx="761">
                  <c:v>39</c:v>
                </c:pt>
                <c:pt idx="762">
                  <c:v>39</c:v>
                </c:pt>
                <c:pt idx="763">
                  <c:v>38</c:v>
                </c:pt>
                <c:pt idx="764">
                  <c:v>38</c:v>
                </c:pt>
                <c:pt idx="765">
                  <c:v>37</c:v>
                </c:pt>
                <c:pt idx="766">
                  <c:v>36</c:v>
                </c:pt>
                <c:pt idx="767">
                  <c:v>61</c:v>
                </c:pt>
                <c:pt idx="768">
                  <c:v>61</c:v>
                </c:pt>
                <c:pt idx="769">
                  <c:v>60</c:v>
                </c:pt>
                <c:pt idx="770">
                  <c:v>59</c:v>
                </c:pt>
                <c:pt idx="771">
                  <c:v>58</c:v>
                </c:pt>
                <c:pt idx="772">
                  <c:v>58</c:v>
                </c:pt>
                <c:pt idx="773">
                  <c:v>57</c:v>
                </c:pt>
                <c:pt idx="774">
                  <c:v>57</c:v>
                </c:pt>
                <c:pt idx="775">
                  <c:v>56</c:v>
                </c:pt>
                <c:pt idx="776">
                  <c:v>55</c:v>
                </c:pt>
                <c:pt idx="777">
                  <c:v>54</c:v>
                </c:pt>
                <c:pt idx="778">
                  <c:v>53</c:v>
                </c:pt>
                <c:pt idx="779">
                  <c:v>53</c:v>
                </c:pt>
                <c:pt idx="780">
                  <c:v>52</c:v>
                </c:pt>
                <c:pt idx="781">
                  <c:v>52</c:v>
                </c:pt>
                <c:pt idx="782">
                  <c:v>51</c:v>
                </c:pt>
                <c:pt idx="783">
                  <c:v>51</c:v>
                </c:pt>
                <c:pt idx="784">
                  <c:v>50</c:v>
                </c:pt>
                <c:pt idx="785">
                  <c:v>49</c:v>
                </c:pt>
                <c:pt idx="786">
                  <c:v>49</c:v>
                </c:pt>
                <c:pt idx="787">
                  <c:v>48</c:v>
                </c:pt>
                <c:pt idx="788">
                  <c:v>47</c:v>
                </c:pt>
                <c:pt idx="789">
                  <c:v>47</c:v>
                </c:pt>
                <c:pt idx="790">
                  <c:v>46</c:v>
                </c:pt>
                <c:pt idx="791">
                  <c:v>45</c:v>
                </c:pt>
                <c:pt idx="792">
                  <c:v>45</c:v>
                </c:pt>
                <c:pt idx="793">
                  <c:v>44</c:v>
                </c:pt>
                <c:pt idx="794">
                  <c:v>43</c:v>
                </c:pt>
                <c:pt idx="795">
                  <c:v>42</c:v>
                </c:pt>
                <c:pt idx="796">
                  <c:v>42</c:v>
                </c:pt>
                <c:pt idx="797">
                  <c:v>41</c:v>
                </c:pt>
                <c:pt idx="798">
                  <c:v>40</c:v>
                </c:pt>
                <c:pt idx="799">
                  <c:v>39</c:v>
                </c:pt>
                <c:pt idx="800">
                  <c:v>38</c:v>
                </c:pt>
                <c:pt idx="801">
                  <c:v>37</c:v>
                </c:pt>
                <c:pt idx="802">
                  <c:v>109</c:v>
                </c:pt>
                <c:pt idx="803">
                  <c:v>110</c:v>
                </c:pt>
                <c:pt idx="804">
                  <c:v>26</c:v>
                </c:pt>
                <c:pt idx="805">
                  <c:v>26</c:v>
                </c:pt>
                <c:pt idx="806">
                  <c:v>25</c:v>
                </c:pt>
                <c:pt idx="807">
                  <c:v>24</c:v>
                </c:pt>
                <c:pt idx="808">
                  <c:v>23</c:v>
                </c:pt>
                <c:pt idx="809">
                  <c:v>23</c:v>
                </c:pt>
                <c:pt idx="810">
                  <c:v>22</c:v>
                </c:pt>
                <c:pt idx="811">
                  <c:v>22</c:v>
                </c:pt>
                <c:pt idx="812">
                  <c:v>21</c:v>
                </c:pt>
                <c:pt idx="813">
                  <c:v>21</c:v>
                </c:pt>
                <c:pt idx="814">
                  <c:v>20</c:v>
                </c:pt>
                <c:pt idx="815">
                  <c:v>19</c:v>
                </c:pt>
                <c:pt idx="816">
                  <c:v>19</c:v>
                </c:pt>
                <c:pt idx="817">
                  <c:v>19</c:v>
                </c:pt>
                <c:pt idx="818">
                  <c:v>1</c:v>
                </c:pt>
                <c:pt idx="819">
                  <c:v>1</c:v>
                </c:pt>
                <c:pt idx="820">
                  <c:v>0</c:v>
                </c:pt>
                <c:pt idx="821">
                  <c:v>40</c:v>
                </c:pt>
                <c:pt idx="822">
                  <c:v>40</c:v>
                </c:pt>
                <c:pt idx="823">
                  <c:v>40</c:v>
                </c:pt>
                <c:pt idx="824">
                  <c:v>40</c:v>
                </c:pt>
                <c:pt idx="825">
                  <c:v>40</c:v>
                </c:pt>
                <c:pt idx="826">
                  <c:v>39</c:v>
                </c:pt>
                <c:pt idx="827">
                  <c:v>39</c:v>
                </c:pt>
                <c:pt idx="828">
                  <c:v>38</c:v>
                </c:pt>
                <c:pt idx="829">
                  <c:v>38</c:v>
                </c:pt>
                <c:pt idx="830">
                  <c:v>38</c:v>
                </c:pt>
                <c:pt idx="831">
                  <c:v>37</c:v>
                </c:pt>
                <c:pt idx="832">
                  <c:v>36</c:v>
                </c:pt>
                <c:pt idx="833">
                  <c:v>35</c:v>
                </c:pt>
                <c:pt idx="834">
                  <c:v>35</c:v>
                </c:pt>
                <c:pt idx="835">
                  <c:v>35</c:v>
                </c:pt>
                <c:pt idx="836">
                  <c:v>35</c:v>
                </c:pt>
                <c:pt idx="837">
                  <c:v>34</c:v>
                </c:pt>
                <c:pt idx="838">
                  <c:v>33</c:v>
                </c:pt>
                <c:pt idx="839">
                  <c:v>33</c:v>
                </c:pt>
                <c:pt idx="840">
                  <c:v>32</c:v>
                </c:pt>
                <c:pt idx="841">
                  <c:v>32</c:v>
                </c:pt>
                <c:pt idx="842">
                  <c:v>31</c:v>
                </c:pt>
                <c:pt idx="843">
                  <c:v>31</c:v>
                </c:pt>
                <c:pt idx="844">
                  <c:v>30</c:v>
                </c:pt>
                <c:pt idx="845">
                  <c:v>29</c:v>
                </c:pt>
                <c:pt idx="846">
                  <c:v>28</c:v>
                </c:pt>
                <c:pt idx="847">
                  <c:v>27</c:v>
                </c:pt>
                <c:pt idx="848">
                  <c:v>27</c:v>
                </c:pt>
                <c:pt idx="849">
                  <c:v>26</c:v>
                </c:pt>
                <c:pt idx="850">
                  <c:v>26</c:v>
                </c:pt>
                <c:pt idx="851">
                  <c:v>25</c:v>
                </c:pt>
                <c:pt idx="852">
                  <c:v>25</c:v>
                </c:pt>
                <c:pt idx="853">
                  <c:v>25</c:v>
                </c:pt>
                <c:pt idx="854">
                  <c:v>24</c:v>
                </c:pt>
                <c:pt idx="855">
                  <c:v>24</c:v>
                </c:pt>
                <c:pt idx="856">
                  <c:v>23</c:v>
                </c:pt>
                <c:pt idx="857">
                  <c:v>23</c:v>
                </c:pt>
                <c:pt idx="858">
                  <c:v>23</c:v>
                </c:pt>
                <c:pt idx="859">
                  <c:v>22</c:v>
                </c:pt>
                <c:pt idx="860">
                  <c:v>22</c:v>
                </c:pt>
                <c:pt idx="861">
                  <c:v>21</c:v>
                </c:pt>
                <c:pt idx="862">
                  <c:v>21</c:v>
                </c:pt>
                <c:pt idx="863">
                  <c:v>20</c:v>
                </c:pt>
                <c:pt idx="864">
                  <c:v>20</c:v>
                </c:pt>
                <c:pt idx="865">
                  <c:v>20</c:v>
                </c:pt>
                <c:pt idx="866">
                  <c:v>19</c:v>
                </c:pt>
                <c:pt idx="867">
                  <c:v>19</c:v>
                </c:pt>
                <c:pt idx="868">
                  <c:v>18</c:v>
                </c:pt>
                <c:pt idx="869">
                  <c:v>18</c:v>
                </c:pt>
                <c:pt idx="870">
                  <c:v>18</c:v>
                </c:pt>
                <c:pt idx="871">
                  <c:v>17</c:v>
                </c:pt>
                <c:pt idx="872">
                  <c:v>17</c:v>
                </c:pt>
                <c:pt idx="873">
                  <c:v>16</c:v>
                </c:pt>
                <c:pt idx="874">
                  <c:v>16</c:v>
                </c:pt>
                <c:pt idx="875">
                  <c:v>15</c:v>
                </c:pt>
                <c:pt idx="876">
                  <c:v>15</c:v>
                </c:pt>
                <c:pt idx="877">
                  <c:v>15</c:v>
                </c:pt>
                <c:pt idx="878">
                  <c:v>14</c:v>
                </c:pt>
                <c:pt idx="879">
                  <c:v>14</c:v>
                </c:pt>
                <c:pt idx="880">
                  <c:v>14</c:v>
                </c:pt>
                <c:pt idx="881">
                  <c:v>14</c:v>
                </c:pt>
                <c:pt idx="882">
                  <c:v>13</c:v>
                </c:pt>
                <c:pt idx="883">
                  <c:v>12</c:v>
                </c:pt>
                <c:pt idx="884">
                  <c:v>12</c:v>
                </c:pt>
                <c:pt idx="885">
                  <c:v>11</c:v>
                </c:pt>
                <c:pt idx="886">
                  <c:v>11</c:v>
                </c:pt>
                <c:pt idx="887">
                  <c:v>10</c:v>
                </c:pt>
                <c:pt idx="888">
                  <c:v>10</c:v>
                </c:pt>
                <c:pt idx="889">
                  <c:v>9</c:v>
                </c:pt>
                <c:pt idx="890">
                  <c:v>9</c:v>
                </c:pt>
                <c:pt idx="891">
                  <c:v>8</c:v>
                </c:pt>
                <c:pt idx="892">
                  <c:v>7</c:v>
                </c:pt>
                <c:pt idx="893">
                  <c:v>6</c:v>
                </c:pt>
                <c:pt idx="894">
                  <c:v>6</c:v>
                </c:pt>
                <c:pt idx="895">
                  <c:v>5</c:v>
                </c:pt>
                <c:pt idx="896">
                  <c:v>4</c:v>
                </c:pt>
                <c:pt idx="897">
                  <c:v>3</c:v>
                </c:pt>
                <c:pt idx="898">
                  <c:v>2</c:v>
                </c:pt>
                <c:pt idx="899">
                  <c:v>2</c:v>
                </c:pt>
                <c:pt idx="900">
                  <c:v>1</c:v>
                </c:pt>
                <c:pt idx="901">
                  <c:v>0</c:v>
                </c:pt>
                <c:pt idx="902">
                  <c:v>0</c:v>
                </c:pt>
                <c:pt idx="903">
                  <c:v>8</c:v>
                </c:pt>
                <c:pt idx="904">
                  <c:v>8</c:v>
                </c:pt>
                <c:pt idx="905">
                  <c:v>8</c:v>
                </c:pt>
                <c:pt idx="906">
                  <c:v>8</c:v>
                </c:pt>
                <c:pt idx="907">
                  <c:v>7</c:v>
                </c:pt>
                <c:pt idx="908">
                  <c:v>7</c:v>
                </c:pt>
                <c:pt idx="909">
                  <c:v>6</c:v>
                </c:pt>
                <c:pt idx="910">
                  <c:v>6</c:v>
                </c:pt>
                <c:pt idx="911">
                  <c:v>6</c:v>
                </c:pt>
                <c:pt idx="912">
                  <c:v>5</c:v>
                </c:pt>
                <c:pt idx="913">
                  <c:v>5</c:v>
                </c:pt>
                <c:pt idx="914">
                  <c:v>5</c:v>
                </c:pt>
                <c:pt idx="915">
                  <c:v>4</c:v>
                </c:pt>
                <c:pt idx="916">
                  <c:v>3</c:v>
                </c:pt>
                <c:pt idx="917">
                  <c:v>3</c:v>
                </c:pt>
                <c:pt idx="918">
                  <c:v>2</c:v>
                </c:pt>
                <c:pt idx="919">
                  <c:v>2</c:v>
                </c:pt>
                <c:pt idx="920">
                  <c:v>2</c:v>
                </c:pt>
                <c:pt idx="921">
                  <c:v>2</c:v>
                </c:pt>
                <c:pt idx="922">
                  <c:v>1</c:v>
                </c:pt>
                <c:pt idx="923">
                  <c:v>0</c:v>
                </c:pt>
                <c:pt idx="924">
                  <c:v>35</c:v>
                </c:pt>
                <c:pt idx="925">
                  <c:v>34</c:v>
                </c:pt>
                <c:pt idx="926">
                  <c:v>34</c:v>
                </c:pt>
                <c:pt idx="927">
                  <c:v>33</c:v>
                </c:pt>
                <c:pt idx="928">
                  <c:v>33</c:v>
                </c:pt>
                <c:pt idx="929">
                  <c:v>33</c:v>
                </c:pt>
                <c:pt idx="930">
                  <c:v>32</c:v>
                </c:pt>
                <c:pt idx="931">
                  <c:v>32</c:v>
                </c:pt>
                <c:pt idx="932">
                  <c:v>31</c:v>
                </c:pt>
                <c:pt idx="933">
                  <c:v>31</c:v>
                </c:pt>
                <c:pt idx="934">
                  <c:v>30</c:v>
                </c:pt>
                <c:pt idx="935">
                  <c:v>30</c:v>
                </c:pt>
                <c:pt idx="936">
                  <c:v>29</c:v>
                </c:pt>
                <c:pt idx="937">
                  <c:v>29</c:v>
                </c:pt>
                <c:pt idx="938">
                  <c:v>28</c:v>
                </c:pt>
                <c:pt idx="939">
                  <c:v>28</c:v>
                </c:pt>
                <c:pt idx="940">
                  <c:v>27</c:v>
                </c:pt>
                <c:pt idx="941">
                  <c:v>27</c:v>
                </c:pt>
                <c:pt idx="942">
                  <c:v>26</c:v>
                </c:pt>
                <c:pt idx="943">
                  <c:v>26</c:v>
                </c:pt>
                <c:pt idx="944">
                  <c:v>26</c:v>
                </c:pt>
                <c:pt idx="945">
                  <c:v>25</c:v>
                </c:pt>
                <c:pt idx="946">
                  <c:v>25</c:v>
                </c:pt>
                <c:pt idx="947">
                  <c:v>24</c:v>
                </c:pt>
                <c:pt idx="948">
                  <c:v>24</c:v>
                </c:pt>
                <c:pt idx="949">
                  <c:v>23</c:v>
                </c:pt>
                <c:pt idx="950">
                  <c:v>22</c:v>
                </c:pt>
                <c:pt idx="951">
                  <c:v>22</c:v>
                </c:pt>
                <c:pt idx="952">
                  <c:v>22</c:v>
                </c:pt>
                <c:pt idx="953">
                  <c:v>21</c:v>
                </c:pt>
                <c:pt idx="954">
                  <c:v>21</c:v>
                </c:pt>
                <c:pt idx="955">
                  <c:v>21</c:v>
                </c:pt>
                <c:pt idx="956">
                  <c:v>21</c:v>
                </c:pt>
                <c:pt idx="957">
                  <c:v>20</c:v>
                </c:pt>
                <c:pt idx="958">
                  <c:v>20</c:v>
                </c:pt>
                <c:pt idx="959">
                  <c:v>20</c:v>
                </c:pt>
                <c:pt idx="960">
                  <c:v>19</c:v>
                </c:pt>
                <c:pt idx="961">
                  <c:v>19</c:v>
                </c:pt>
                <c:pt idx="962">
                  <c:v>18</c:v>
                </c:pt>
                <c:pt idx="963">
                  <c:v>18</c:v>
                </c:pt>
                <c:pt idx="964">
                  <c:v>17</c:v>
                </c:pt>
                <c:pt idx="965">
                  <c:v>17</c:v>
                </c:pt>
                <c:pt idx="966">
                  <c:v>17</c:v>
                </c:pt>
                <c:pt idx="967">
                  <c:v>17</c:v>
                </c:pt>
                <c:pt idx="968">
                  <c:v>16</c:v>
                </c:pt>
                <c:pt idx="969">
                  <c:v>16</c:v>
                </c:pt>
                <c:pt idx="970">
                  <c:v>15</c:v>
                </c:pt>
                <c:pt idx="971">
                  <c:v>15</c:v>
                </c:pt>
                <c:pt idx="972">
                  <c:v>14</c:v>
                </c:pt>
                <c:pt idx="973">
                  <c:v>14</c:v>
                </c:pt>
                <c:pt idx="974">
                  <c:v>13</c:v>
                </c:pt>
                <c:pt idx="975">
                  <c:v>13</c:v>
                </c:pt>
                <c:pt idx="976">
                  <c:v>12</c:v>
                </c:pt>
                <c:pt idx="977">
                  <c:v>12</c:v>
                </c:pt>
                <c:pt idx="978">
                  <c:v>11</c:v>
                </c:pt>
                <c:pt idx="979">
                  <c:v>11</c:v>
                </c:pt>
                <c:pt idx="980">
                  <c:v>11</c:v>
                </c:pt>
                <c:pt idx="981">
                  <c:v>10</c:v>
                </c:pt>
                <c:pt idx="982">
                  <c:v>10</c:v>
                </c:pt>
                <c:pt idx="983">
                  <c:v>9</c:v>
                </c:pt>
                <c:pt idx="984">
                  <c:v>9</c:v>
                </c:pt>
                <c:pt idx="985">
                  <c:v>8</c:v>
                </c:pt>
                <c:pt idx="986">
                  <c:v>7</c:v>
                </c:pt>
                <c:pt idx="987">
                  <c:v>7</c:v>
                </c:pt>
                <c:pt idx="988">
                  <c:v>6</c:v>
                </c:pt>
                <c:pt idx="989">
                  <c:v>6</c:v>
                </c:pt>
                <c:pt idx="990">
                  <c:v>5</c:v>
                </c:pt>
                <c:pt idx="991">
                  <c:v>5</c:v>
                </c:pt>
                <c:pt idx="992">
                  <c:v>4</c:v>
                </c:pt>
                <c:pt idx="993">
                  <c:v>4</c:v>
                </c:pt>
                <c:pt idx="994">
                  <c:v>3</c:v>
                </c:pt>
                <c:pt idx="995">
                  <c:v>3</c:v>
                </c:pt>
                <c:pt idx="996">
                  <c:v>2</c:v>
                </c:pt>
                <c:pt idx="997">
                  <c:v>2</c:v>
                </c:pt>
                <c:pt idx="998">
                  <c:v>1</c:v>
                </c:pt>
                <c:pt idx="999">
                  <c:v>0</c:v>
                </c:pt>
                <c:pt idx="1000">
                  <c:v>0</c:v>
                </c:pt>
                <c:pt idx="1001">
                  <c:v>110</c:v>
                </c:pt>
                <c:pt idx="1002">
                  <c:v>109</c:v>
                </c:pt>
                <c:pt idx="1003">
                  <c:v>108</c:v>
                </c:pt>
                <c:pt idx="1004">
                  <c:v>108</c:v>
                </c:pt>
                <c:pt idx="1005">
                  <c:v>109</c:v>
                </c:pt>
                <c:pt idx="1006">
                  <c:v>109</c:v>
                </c:pt>
                <c:pt idx="1007">
                  <c:v>108</c:v>
                </c:pt>
                <c:pt idx="1008">
                  <c:v>108</c:v>
                </c:pt>
                <c:pt idx="1009">
                  <c:v>108</c:v>
                </c:pt>
                <c:pt idx="1010">
                  <c:v>108</c:v>
                </c:pt>
                <c:pt idx="1011">
                  <c:v>108</c:v>
                </c:pt>
                <c:pt idx="1012">
                  <c:v>108</c:v>
                </c:pt>
                <c:pt idx="1013">
                  <c:v>107</c:v>
                </c:pt>
                <c:pt idx="1014">
                  <c:v>107</c:v>
                </c:pt>
                <c:pt idx="1015">
                  <c:v>106</c:v>
                </c:pt>
                <c:pt idx="1016">
                  <c:v>106</c:v>
                </c:pt>
                <c:pt idx="1017">
                  <c:v>106</c:v>
                </c:pt>
                <c:pt idx="1018">
                  <c:v>105</c:v>
                </c:pt>
                <c:pt idx="1019">
                  <c:v>105</c:v>
                </c:pt>
                <c:pt idx="1020">
                  <c:v>105</c:v>
                </c:pt>
                <c:pt idx="1021">
                  <c:v>104</c:v>
                </c:pt>
                <c:pt idx="1022">
                  <c:v>104</c:v>
                </c:pt>
                <c:pt idx="1023">
                  <c:v>104</c:v>
                </c:pt>
                <c:pt idx="1024">
                  <c:v>104</c:v>
                </c:pt>
                <c:pt idx="1025">
                  <c:v>104</c:v>
                </c:pt>
                <c:pt idx="1026">
                  <c:v>104</c:v>
                </c:pt>
                <c:pt idx="1027">
                  <c:v>103</c:v>
                </c:pt>
                <c:pt idx="1028">
                  <c:v>103</c:v>
                </c:pt>
                <c:pt idx="1029">
                  <c:v>102</c:v>
                </c:pt>
                <c:pt idx="1030">
                  <c:v>102</c:v>
                </c:pt>
                <c:pt idx="1031">
                  <c:v>101</c:v>
                </c:pt>
                <c:pt idx="1032">
                  <c:v>100</c:v>
                </c:pt>
                <c:pt idx="1033">
                  <c:v>99</c:v>
                </c:pt>
                <c:pt idx="1034">
                  <c:v>98</c:v>
                </c:pt>
                <c:pt idx="1035">
                  <c:v>97</c:v>
                </c:pt>
                <c:pt idx="1036">
                  <c:v>96</c:v>
                </c:pt>
                <c:pt idx="1037">
                  <c:v>96</c:v>
                </c:pt>
                <c:pt idx="1038">
                  <c:v>95</c:v>
                </c:pt>
                <c:pt idx="1039">
                  <c:v>95</c:v>
                </c:pt>
                <c:pt idx="1040">
                  <c:v>95</c:v>
                </c:pt>
                <c:pt idx="1041">
                  <c:v>96</c:v>
                </c:pt>
                <c:pt idx="1042">
                  <c:v>96</c:v>
                </c:pt>
                <c:pt idx="1043">
                  <c:v>95</c:v>
                </c:pt>
                <c:pt idx="1044">
                  <c:v>95</c:v>
                </c:pt>
                <c:pt idx="1045">
                  <c:v>94</c:v>
                </c:pt>
                <c:pt idx="1046">
                  <c:v>94</c:v>
                </c:pt>
                <c:pt idx="1047">
                  <c:v>94</c:v>
                </c:pt>
                <c:pt idx="1048">
                  <c:v>93</c:v>
                </c:pt>
                <c:pt idx="1049">
                  <c:v>92</c:v>
                </c:pt>
                <c:pt idx="1050">
                  <c:v>91</c:v>
                </c:pt>
                <c:pt idx="1051">
                  <c:v>91</c:v>
                </c:pt>
                <c:pt idx="1052">
                  <c:v>80</c:v>
                </c:pt>
                <c:pt idx="1053">
                  <c:v>80</c:v>
                </c:pt>
                <c:pt idx="1054">
                  <c:v>80</c:v>
                </c:pt>
                <c:pt idx="1055">
                  <c:v>81</c:v>
                </c:pt>
                <c:pt idx="1056">
                  <c:v>81</c:v>
                </c:pt>
                <c:pt idx="1057">
                  <c:v>81</c:v>
                </c:pt>
                <c:pt idx="1058">
                  <c:v>82</c:v>
                </c:pt>
                <c:pt idx="1059">
                  <c:v>82</c:v>
                </c:pt>
                <c:pt idx="1060">
                  <c:v>83</c:v>
                </c:pt>
                <c:pt idx="1061">
                  <c:v>83</c:v>
                </c:pt>
                <c:pt idx="1062">
                  <c:v>84</c:v>
                </c:pt>
                <c:pt idx="1063">
                  <c:v>85</c:v>
                </c:pt>
                <c:pt idx="1064">
                  <c:v>85</c:v>
                </c:pt>
                <c:pt idx="1065">
                  <c:v>85</c:v>
                </c:pt>
                <c:pt idx="1066">
                  <c:v>86</c:v>
                </c:pt>
                <c:pt idx="1067">
                  <c:v>86</c:v>
                </c:pt>
                <c:pt idx="1068">
                  <c:v>87</c:v>
                </c:pt>
                <c:pt idx="1069">
                  <c:v>87</c:v>
                </c:pt>
                <c:pt idx="1070">
                  <c:v>88</c:v>
                </c:pt>
                <c:pt idx="1071">
                  <c:v>88</c:v>
                </c:pt>
                <c:pt idx="1072">
                  <c:v>88</c:v>
                </c:pt>
                <c:pt idx="1073">
                  <c:v>89</c:v>
                </c:pt>
                <c:pt idx="1074">
                  <c:v>89</c:v>
                </c:pt>
                <c:pt idx="1075">
                  <c:v>90</c:v>
                </c:pt>
                <c:pt idx="1076">
                  <c:v>90</c:v>
                </c:pt>
                <c:pt idx="1077">
                  <c:v>91</c:v>
                </c:pt>
                <c:pt idx="1078">
                  <c:v>91</c:v>
                </c:pt>
                <c:pt idx="1079">
                  <c:v>4</c:v>
                </c:pt>
                <c:pt idx="1080">
                  <c:v>3</c:v>
                </c:pt>
                <c:pt idx="1081">
                  <c:v>3</c:v>
                </c:pt>
                <c:pt idx="1082">
                  <c:v>2</c:v>
                </c:pt>
                <c:pt idx="1083">
                  <c:v>2</c:v>
                </c:pt>
                <c:pt idx="1084">
                  <c:v>1</c:v>
                </c:pt>
                <c:pt idx="1085">
                  <c:v>1</c:v>
                </c:pt>
                <c:pt idx="1086">
                  <c:v>1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17</c:v>
                </c:pt>
                <c:pt idx="1091">
                  <c:v>17</c:v>
                </c:pt>
                <c:pt idx="1092">
                  <c:v>17</c:v>
                </c:pt>
                <c:pt idx="1093">
                  <c:v>17</c:v>
                </c:pt>
                <c:pt idx="1094">
                  <c:v>17</c:v>
                </c:pt>
                <c:pt idx="1095">
                  <c:v>17</c:v>
                </c:pt>
                <c:pt idx="1096">
                  <c:v>16</c:v>
                </c:pt>
                <c:pt idx="1097">
                  <c:v>16</c:v>
                </c:pt>
                <c:pt idx="1098">
                  <c:v>16</c:v>
                </c:pt>
                <c:pt idx="1099">
                  <c:v>15</c:v>
                </c:pt>
                <c:pt idx="1100">
                  <c:v>15</c:v>
                </c:pt>
                <c:pt idx="1101">
                  <c:v>15</c:v>
                </c:pt>
                <c:pt idx="1102">
                  <c:v>14</c:v>
                </c:pt>
                <c:pt idx="1103">
                  <c:v>14</c:v>
                </c:pt>
                <c:pt idx="1104">
                  <c:v>14</c:v>
                </c:pt>
                <c:pt idx="1105">
                  <c:v>13</c:v>
                </c:pt>
                <c:pt idx="1106">
                  <c:v>13</c:v>
                </c:pt>
                <c:pt idx="1107">
                  <c:v>13</c:v>
                </c:pt>
                <c:pt idx="1108">
                  <c:v>12</c:v>
                </c:pt>
                <c:pt idx="1109">
                  <c:v>12</c:v>
                </c:pt>
                <c:pt idx="1110">
                  <c:v>11</c:v>
                </c:pt>
                <c:pt idx="1111">
                  <c:v>11</c:v>
                </c:pt>
                <c:pt idx="1112">
                  <c:v>11</c:v>
                </c:pt>
                <c:pt idx="1113">
                  <c:v>11</c:v>
                </c:pt>
                <c:pt idx="1114">
                  <c:v>11</c:v>
                </c:pt>
                <c:pt idx="1115">
                  <c:v>11</c:v>
                </c:pt>
                <c:pt idx="1116">
                  <c:v>11</c:v>
                </c:pt>
                <c:pt idx="1117">
                  <c:v>11</c:v>
                </c:pt>
                <c:pt idx="1118">
                  <c:v>10</c:v>
                </c:pt>
                <c:pt idx="1119">
                  <c:v>10</c:v>
                </c:pt>
                <c:pt idx="1120">
                  <c:v>10</c:v>
                </c:pt>
                <c:pt idx="1121">
                  <c:v>9</c:v>
                </c:pt>
                <c:pt idx="1122">
                  <c:v>9</c:v>
                </c:pt>
                <c:pt idx="1123">
                  <c:v>9</c:v>
                </c:pt>
                <c:pt idx="1124">
                  <c:v>9</c:v>
                </c:pt>
                <c:pt idx="1125">
                  <c:v>9</c:v>
                </c:pt>
                <c:pt idx="1126">
                  <c:v>8</c:v>
                </c:pt>
                <c:pt idx="1127">
                  <c:v>8</c:v>
                </c:pt>
                <c:pt idx="1128">
                  <c:v>8</c:v>
                </c:pt>
                <c:pt idx="1129">
                  <c:v>7</c:v>
                </c:pt>
                <c:pt idx="1130">
                  <c:v>7</c:v>
                </c:pt>
                <c:pt idx="1131">
                  <c:v>7</c:v>
                </c:pt>
                <c:pt idx="1132">
                  <c:v>6</c:v>
                </c:pt>
                <c:pt idx="1133">
                  <c:v>5</c:v>
                </c:pt>
                <c:pt idx="1134">
                  <c:v>5</c:v>
                </c:pt>
                <c:pt idx="1135">
                  <c:v>4</c:v>
                </c:pt>
                <c:pt idx="1136">
                  <c:v>3</c:v>
                </c:pt>
                <c:pt idx="1137">
                  <c:v>3</c:v>
                </c:pt>
                <c:pt idx="1138">
                  <c:v>2</c:v>
                </c:pt>
                <c:pt idx="1139">
                  <c:v>1</c:v>
                </c:pt>
                <c:pt idx="1140">
                  <c:v>1</c:v>
                </c:pt>
                <c:pt idx="1141">
                  <c:v>0</c:v>
                </c:pt>
                <c:pt idx="1142">
                  <c:v>0</c:v>
                </c:pt>
                <c:pt idx="1143">
                  <c:v>7</c:v>
                </c:pt>
                <c:pt idx="1144">
                  <c:v>6</c:v>
                </c:pt>
                <c:pt idx="1145">
                  <c:v>6</c:v>
                </c:pt>
                <c:pt idx="1146">
                  <c:v>6</c:v>
                </c:pt>
                <c:pt idx="1147">
                  <c:v>5</c:v>
                </c:pt>
                <c:pt idx="1148">
                  <c:v>5</c:v>
                </c:pt>
                <c:pt idx="1149">
                  <c:v>4</c:v>
                </c:pt>
                <c:pt idx="1150">
                  <c:v>4</c:v>
                </c:pt>
                <c:pt idx="1151">
                  <c:v>3</c:v>
                </c:pt>
                <c:pt idx="1152">
                  <c:v>3</c:v>
                </c:pt>
                <c:pt idx="1153">
                  <c:v>3</c:v>
                </c:pt>
                <c:pt idx="1154">
                  <c:v>3</c:v>
                </c:pt>
                <c:pt idx="1155">
                  <c:v>2</c:v>
                </c:pt>
                <c:pt idx="1156">
                  <c:v>2</c:v>
                </c:pt>
                <c:pt idx="1157">
                  <c:v>2</c:v>
                </c:pt>
                <c:pt idx="1158">
                  <c:v>1</c:v>
                </c:pt>
                <c:pt idx="1159">
                  <c:v>1</c:v>
                </c:pt>
                <c:pt idx="1160">
                  <c:v>1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37</c:v>
                </c:pt>
                <c:pt idx="1165">
                  <c:v>37</c:v>
                </c:pt>
                <c:pt idx="1166">
                  <c:v>36</c:v>
                </c:pt>
                <c:pt idx="1167">
                  <c:v>36</c:v>
                </c:pt>
                <c:pt idx="1168">
                  <c:v>35</c:v>
                </c:pt>
                <c:pt idx="1169">
                  <c:v>35</c:v>
                </c:pt>
                <c:pt idx="1170">
                  <c:v>35</c:v>
                </c:pt>
                <c:pt idx="1171">
                  <c:v>35</c:v>
                </c:pt>
                <c:pt idx="1172">
                  <c:v>34</c:v>
                </c:pt>
                <c:pt idx="1173">
                  <c:v>34</c:v>
                </c:pt>
                <c:pt idx="1174">
                  <c:v>34</c:v>
                </c:pt>
                <c:pt idx="1175">
                  <c:v>33</c:v>
                </c:pt>
                <c:pt idx="1176">
                  <c:v>33</c:v>
                </c:pt>
                <c:pt idx="1177">
                  <c:v>32</c:v>
                </c:pt>
                <c:pt idx="1178">
                  <c:v>31</c:v>
                </c:pt>
                <c:pt idx="1179">
                  <c:v>31</c:v>
                </c:pt>
                <c:pt idx="1180">
                  <c:v>30</c:v>
                </c:pt>
                <c:pt idx="1181">
                  <c:v>30</c:v>
                </c:pt>
                <c:pt idx="1182">
                  <c:v>30</c:v>
                </c:pt>
                <c:pt idx="1183">
                  <c:v>29</c:v>
                </c:pt>
                <c:pt idx="1184">
                  <c:v>29</c:v>
                </c:pt>
                <c:pt idx="1185">
                  <c:v>28</c:v>
                </c:pt>
                <c:pt idx="1186">
                  <c:v>28</c:v>
                </c:pt>
                <c:pt idx="1187">
                  <c:v>28</c:v>
                </c:pt>
                <c:pt idx="1188">
                  <c:v>27</c:v>
                </c:pt>
                <c:pt idx="1189">
                  <c:v>27</c:v>
                </c:pt>
                <c:pt idx="1190">
                  <c:v>26</c:v>
                </c:pt>
                <c:pt idx="1191">
                  <c:v>26</c:v>
                </c:pt>
                <c:pt idx="1192">
                  <c:v>25</c:v>
                </c:pt>
                <c:pt idx="1193">
                  <c:v>25</c:v>
                </c:pt>
                <c:pt idx="1194">
                  <c:v>24</c:v>
                </c:pt>
                <c:pt idx="1195">
                  <c:v>23</c:v>
                </c:pt>
                <c:pt idx="1196">
                  <c:v>23</c:v>
                </c:pt>
                <c:pt idx="1197">
                  <c:v>22</c:v>
                </c:pt>
                <c:pt idx="1198">
                  <c:v>21</c:v>
                </c:pt>
                <c:pt idx="1199">
                  <c:v>20</c:v>
                </c:pt>
                <c:pt idx="1200">
                  <c:v>20</c:v>
                </c:pt>
                <c:pt idx="1201">
                  <c:v>19</c:v>
                </c:pt>
                <c:pt idx="1202">
                  <c:v>18</c:v>
                </c:pt>
                <c:pt idx="1203">
                  <c:v>18</c:v>
                </c:pt>
                <c:pt idx="1204">
                  <c:v>17</c:v>
                </c:pt>
                <c:pt idx="1205">
                  <c:v>16</c:v>
                </c:pt>
                <c:pt idx="1206">
                  <c:v>15</c:v>
                </c:pt>
                <c:pt idx="1207">
                  <c:v>15</c:v>
                </c:pt>
                <c:pt idx="1208">
                  <c:v>15</c:v>
                </c:pt>
                <c:pt idx="1209">
                  <c:v>14</c:v>
                </c:pt>
                <c:pt idx="1210">
                  <c:v>14</c:v>
                </c:pt>
                <c:pt idx="1211">
                  <c:v>15</c:v>
                </c:pt>
                <c:pt idx="1212">
                  <c:v>69</c:v>
                </c:pt>
                <c:pt idx="1213">
                  <c:v>69</c:v>
                </c:pt>
                <c:pt idx="1214">
                  <c:v>68</c:v>
                </c:pt>
                <c:pt idx="1215">
                  <c:v>68</c:v>
                </c:pt>
                <c:pt idx="1216">
                  <c:v>67</c:v>
                </c:pt>
                <c:pt idx="1217">
                  <c:v>67</c:v>
                </c:pt>
                <c:pt idx="1218">
                  <c:v>66</c:v>
                </c:pt>
                <c:pt idx="1219">
                  <c:v>66</c:v>
                </c:pt>
                <c:pt idx="1220">
                  <c:v>65</c:v>
                </c:pt>
                <c:pt idx="1221">
                  <c:v>64</c:v>
                </c:pt>
                <c:pt idx="1222">
                  <c:v>64</c:v>
                </c:pt>
                <c:pt idx="1223">
                  <c:v>63</c:v>
                </c:pt>
                <c:pt idx="1224">
                  <c:v>62</c:v>
                </c:pt>
                <c:pt idx="1225">
                  <c:v>62</c:v>
                </c:pt>
                <c:pt idx="1226">
                  <c:v>61</c:v>
                </c:pt>
                <c:pt idx="1227">
                  <c:v>61</c:v>
                </c:pt>
                <c:pt idx="1228">
                  <c:v>60</c:v>
                </c:pt>
                <c:pt idx="1229">
                  <c:v>60</c:v>
                </c:pt>
                <c:pt idx="1230">
                  <c:v>59</c:v>
                </c:pt>
                <c:pt idx="1231">
                  <c:v>59</c:v>
                </c:pt>
                <c:pt idx="1232">
                  <c:v>58</c:v>
                </c:pt>
                <c:pt idx="1233">
                  <c:v>58</c:v>
                </c:pt>
                <c:pt idx="1234">
                  <c:v>57</c:v>
                </c:pt>
                <c:pt idx="1235">
                  <c:v>57</c:v>
                </c:pt>
                <c:pt idx="1236">
                  <c:v>56</c:v>
                </c:pt>
                <c:pt idx="1237">
                  <c:v>55</c:v>
                </c:pt>
                <c:pt idx="1238">
                  <c:v>55</c:v>
                </c:pt>
                <c:pt idx="1239">
                  <c:v>55</c:v>
                </c:pt>
                <c:pt idx="1240">
                  <c:v>54</c:v>
                </c:pt>
                <c:pt idx="1241">
                  <c:v>53</c:v>
                </c:pt>
                <c:pt idx="1242">
                  <c:v>53</c:v>
                </c:pt>
                <c:pt idx="1243">
                  <c:v>62</c:v>
                </c:pt>
                <c:pt idx="1244">
                  <c:v>61</c:v>
                </c:pt>
                <c:pt idx="1245">
                  <c:v>61</c:v>
                </c:pt>
                <c:pt idx="1246">
                  <c:v>60</c:v>
                </c:pt>
                <c:pt idx="1247">
                  <c:v>59</c:v>
                </c:pt>
                <c:pt idx="1248">
                  <c:v>58</c:v>
                </c:pt>
                <c:pt idx="1249">
                  <c:v>58</c:v>
                </c:pt>
                <c:pt idx="1250">
                  <c:v>57</c:v>
                </c:pt>
                <c:pt idx="1251">
                  <c:v>56</c:v>
                </c:pt>
                <c:pt idx="1252">
                  <c:v>56</c:v>
                </c:pt>
                <c:pt idx="1253">
                  <c:v>55</c:v>
                </c:pt>
                <c:pt idx="1254">
                  <c:v>55</c:v>
                </c:pt>
                <c:pt idx="1255">
                  <c:v>54</c:v>
                </c:pt>
                <c:pt idx="1256">
                  <c:v>54</c:v>
                </c:pt>
                <c:pt idx="1257">
                  <c:v>54</c:v>
                </c:pt>
                <c:pt idx="1258">
                  <c:v>53</c:v>
                </c:pt>
                <c:pt idx="1259">
                  <c:v>53</c:v>
                </c:pt>
                <c:pt idx="1260">
                  <c:v>52</c:v>
                </c:pt>
                <c:pt idx="1261">
                  <c:v>52</c:v>
                </c:pt>
                <c:pt idx="1262">
                  <c:v>51</c:v>
                </c:pt>
                <c:pt idx="1263">
                  <c:v>51</c:v>
                </c:pt>
                <c:pt idx="1264">
                  <c:v>50</c:v>
                </c:pt>
                <c:pt idx="1265">
                  <c:v>50</c:v>
                </c:pt>
                <c:pt idx="1266">
                  <c:v>49</c:v>
                </c:pt>
                <c:pt idx="1267">
                  <c:v>49</c:v>
                </c:pt>
                <c:pt idx="1268">
                  <c:v>48</c:v>
                </c:pt>
                <c:pt idx="1269">
                  <c:v>48</c:v>
                </c:pt>
                <c:pt idx="1270">
                  <c:v>47</c:v>
                </c:pt>
                <c:pt idx="1271">
                  <c:v>47</c:v>
                </c:pt>
                <c:pt idx="1272">
                  <c:v>46</c:v>
                </c:pt>
                <c:pt idx="1273">
                  <c:v>46</c:v>
                </c:pt>
                <c:pt idx="1274">
                  <c:v>45</c:v>
                </c:pt>
                <c:pt idx="1275">
                  <c:v>45</c:v>
                </c:pt>
                <c:pt idx="1276">
                  <c:v>44</c:v>
                </c:pt>
                <c:pt idx="1277">
                  <c:v>43</c:v>
                </c:pt>
                <c:pt idx="1278">
                  <c:v>42</c:v>
                </c:pt>
                <c:pt idx="1279">
                  <c:v>42</c:v>
                </c:pt>
                <c:pt idx="1280">
                  <c:v>42</c:v>
                </c:pt>
                <c:pt idx="1281">
                  <c:v>41</c:v>
                </c:pt>
                <c:pt idx="1282">
                  <c:v>41</c:v>
                </c:pt>
                <c:pt idx="1283">
                  <c:v>40</c:v>
                </c:pt>
                <c:pt idx="1284">
                  <c:v>39</c:v>
                </c:pt>
                <c:pt idx="1285">
                  <c:v>84</c:v>
                </c:pt>
                <c:pt idx="1286">
                  <c:v>84</c:v>
                </c:pt>
                <c:pt idx="1287">
                  <c:v>83</c:v>
                </c:pt>
                <c:pt idx="1288">
                  <c:v>82</c:v>
                </c:pt>
                <c:pt idx="1289">
                  <c:v>82</c:v>
                </c:pt>
                <c:pt idx="1290">
                  <c:v>82</c:v>
                </c:pt>
                <c:pt idx="1291">
                  <c:v>81</c:v>
                </c:pt>
                <c:pt idx="1292">
                  <c:v>81</c:v>
                </c:pt>
                <c:pt idx="1293">
                  <c:v>81</c:v>
                </c:pt>
                <c:pt idx="1294">
                  <c:v>80</c:v>
                </c:pt>
                <c:pt idx="1295">
                  <c:v>80</c:v>
                </c:pt>
                <c:pt idx="1296">
                  <c:v>80</c:v>
                </c:pt>
                <c:pt idx="1297">
                  <c:v>80</c:v>
                </c:pt>
                <c:pt idx="1298">
                  <c:v>79</c:v>
                </c:pt>
                <c:pt idx="1299">
                  <c:v>79</c:v>
                </c:pt>
                <c:pt idx="1300">
                  <c:v>79</c:v>
                </c:pt>
                <c:pt idx="1301">
                  <c:v>75</c:v>
                </c:pt>
                <c:pt idx="1302">
                  <c:v>75</c:v>
                </c:pt>
                <c:pt idx="1303">
                  <c:v>74</c:v>
                </c:pt>
                <c:pt idx="1304">
                  <c:v>74</c:v>
                </c:pt>
                <c:pt idx="1305">
                  <c:v>74</c:v>
                </c:pt>
                <c:pt idx="1306">
                  <c:v>73</c:v>
                </c:pt>
                <c:pt idx="1307">
                  <c:v>73</c:v>
                </c:pt>
                <c:pt idx="1308">
                  <c:v>72</c:v>
                </c:pt>
                <c:pt idx="1309">
                  <c:v>71</c:v>
                </c:pt>
                <c:pt idx="1310">
                  <c:v>71</c:v>
                </c:pt>
                <c:pt idx="1311">
                  <c:v>70</c:v>
                </c:pt>
                <c:pt idx="1312">
                  <c:v>70</c:v>
                </c:pt>
                <c:pt idx="1313">
                  <c:v>69</c:v>
                </c:pt>
                <c:pt idx="1314">
                  <c:v>68</c:v>
                </c:pt>
                <c:pt idx="1315">
                  <c:v>68</c:v>
                </c:pt>
                <c:pt idx="1316">
                  <c:v>67</c:v>
                </c:pt>
                <c:pt idx="1317">
                  <c:v>66</c:v>
                </c:pt>
                <c:pt idx="1318">
                  <c:v>65</c:v>
                </c:pt>
                <c:pt idx="1319">
                  <c:v>65</c:v>
                </c:pt>
                <c:pt idx="1320">
                  <c:v>64</c:v>
                </c:pt>
                <c:pt idx="1321">
                  <c:v>64</c:v>
                </c:pt>
                <c:pt idx="1322">
                  <c:v>63</c:v>
                </c:pt>
                <c:pt idx="1323">
                  <c:v>62</c:v>
                </c:pt>
                <c:pt idx="1324">
                  <c:v>36</c:v>
                </c:pt>
                <c:pt idx="1325">
                  <c:v>36</c:v>
                </c:pt>
                <c:pt idx="1326">
                  <c:v>35</c:v>
                </c:pt>
                <c:pt idx="1327">
                  <c:v>35</c:v>
                </c:pt>
                <c:pt idx="1328">
                  <c:v>34</c:v>
                </c:pt>
                <c:pt idx="1329">
                  <c:v>34</c:v>
                </c:pt>
                <c:pt idx="1330">
                  <c:v>33</c:v>
                </c:pt>
                <c:pt idx="1331">
                  <c:v>33</c:v>
                </c:pt>
                <c:pt idx="1332">
                  <c:v>33</c:v>
                </c:pt>
                <c:pt idx="1333">
                  <c:v>33</c:v>
                </c:pt>
                <c:pt idx="1334">
                  <c:v>32</c:v>
                </c:pt>
                <c:pt idx="1335">
                  <c:v>32</c:v>
                </c:pt>
                <c:pt idx="1336">
                  <c:v>32</c:v>
                </c:pt>
                <c:pt idx="1337">
                  <c:v>32</c:v>
                </c:pt>
                <c:pt idx="1338">
                  <c:v>32</c:v>
                </c:pt>
                <c:pt idx="1339">
                  <c:v>101</c:v>
                </c:pt>
                <c:pt idx="1340">
                  <c:v>100</c:v>
                </c:pt>
                <c:pt idx="1341">
                  <c:v>100</c:v>
                </c:pt>
                <c:pt idx="1342">
                  <c:v>99</c:v>
                </c:pt>
                <c:pt idx="1343">
                  <c:v>99</c:v>
                </c:pt>
                <c:pt idx="1344">
                  <c:v>98</c:v>
                </c:pt>
                <c:pt idx="1345">
                  <c:v>98</c:v>
                </c:pt>
                <c:pt idx="1346">
                  <c:v>98</c:v>
                </c:pt>
                <c:pt idx="1347">
                  <c:v>98</c:v>
                </c:pt>
                <c:pt idx="1348">
                  <c:v>98</c:v>
                </c:pt>
                <c:pt idx="1349">
                  <c:v>98</c:v>
                </c:pt>
                <c:pt idx="1350">
                  <c:v>98</c:v>
                </c:pt>
                <c:pt idx="1351">
                  <c:v>98</c:v>
                </c:pt>
                <c:pt idx="1352">
                  <c:v>98</c:v>
                </c:pt>
                <c:pt idx="1353">
                  <c:v>97</c:v>
                </c:pt>
                <c:pt idx="1354">
                  <c:v>96</c:v>
                </c:pt>
                <c:pt idx="1355">
                  <c:v>95</c:v>
                </c:pt>
                <c:pt idx="1356">
                  <c:v>95</c:v>
                </c:pt>
                <c:pt idx="1357">
                  <c:v>94</c:v>
                </c:pt>
                <c:pt idx="1358">
                  <c:v>94</c:v>
                </c:pt>
                <c:pt idx="1359">
                  <c:v>94</c:v>
                </c:pt>
                <c:pt idx="1360">
                  <c:v>93</c:v>
                </c:pt>
                <c:pt idx="1361">
                  <c:v>93</c:v>
                </c:pt>
                <c:pt idx="1362">
                  <c:v>93</c:v>
                </c:pt>
                <c:pt idx="1363">
                  <c:v>93</c:v>
                </c:pt>
                <c:pt idx="1364">
                  <c:v>92</c:v>
                </c:pt>
                <c:pt idx="1365">
                  <c:v>110</c:v>
                </c:pt>
                <c:pt idx="1366">
                  <c:v>110</c:v>
                </c:pt>
                <c:pt idx="1367">
                  <c:v>110</c:v>
                </c:pt>
                <c:pt idx="1368">
                  <c:v>110</c:v>
                </c:pt>
                <c:pt idx="1369">
                  <c:v>7</c:v>
                </c:pt>
                <c:pt idx="1370">
                  <c:v>7</c:v>
                </c:pt>
                <c:pt idx="1371">
                  <c:v>6</c:v>
                </c:pt>
                <c:pt idx="1372">
                  <c:v>6</c:v>
                </c:pt>
                <c:pt idx="1373">
                  <c:v>5</c:v>
                </c:pt>
                <c:pt idx="1374">
                  <c:v>5</c:v>
                </c:pt>
                <c:pt idx="1375">
                  <c:v>4</c:v>
                </c:pt>
                <c:pt idx="1376">
                  <c:v>4</c:v>
                </c:pt>
                <c:pt idx="1377">
                  <c:v>3</c:v>
                </c:pt>
                <c:pt idx="1378">
                  <c:v>2</c:v>
                </c:pt>
                <c:pt idx="1379">
                  <c:v>2</c:v>
                </c:pt>
                <c:pt idx="1380">
                  <c:v>1</c:v>
                </c:pt>
                <c:pt idx="1381">
                  <c:v>1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1</c:v>
                </c:pt>
                <c:pt idx="1391">
                  <c:v>1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91</c:v>
                </c:pt>
                <c:pt idx="1398">
                  <c:v>92</c:v>
                </c:pt>
                <c:pt idx="1399">
                  <c:v>92</c:v>
                </c:pt>
                <c:pt idx="1400">
                  <c:v>92</c:v>
                </c:pt>
                <c:pt idx="1401">
                  <c:v>92</c:v>
                </c:pt>
                <c:pt idx="1402">
                  <c:v>92</c:v>
                </c:pt>
                <c:pt idx="1403">
                  <c:v>91</c:v>
                </c:pt>
                <c:pt idx="1404">
                  <c:v>92</c:v>
                </c:pt>
                <c:pt idx="1405">
                  <c:v>92</c:v>
                </c:pt>
                <c:pt idx="1406">
                  <c:v>93</c:v>
                </c:pt>
                <c:pt idx="1407">
                  <c:v>94</c:v>
                </c:pt>
                <c:pt idx="1408">
                  <c:v>94</c:v>
                </c:pt>
                <c:pt idx="1409">
                  <c:v>95</c:v>
                </c:pt>
                <c:pt idx="1410">
                  <c:v>95</c:v>
                </c:pt>
                <c:pt idx="1411">
                  <c:v>96</c:v>
                </c:pt>
                <c:pt idx="1412">
                  <c:v>96</c:v>
                </c:pt>
                <c:pt idx="1413">
                  <c:v>97</c:v>
                </c:pt>
                <c:pt idx="1414">
                  <c:v>97</c:v>
                </c:pt>
                <c:pt idx="1415">
                  <c:v>97</c:v>
                </c:pt>
                <c:pt idx="1416">
                  <c:v>97</c:v>
                </c:pt>
                <c:pt idx="1417">
                  <c:v>98</c:v>
                </c:pt>
                <c:pt idx="1418">
                  <c:v>98</c:v>
                </c:pt>
                <c:pt idx="1419">
                  <c:v>99</c:v>
                </c:pt>
                <c:pt idx="1420">
                  <c:v>100</c:v>
                </c:pt>
                <c:pt idx="1421">
                  <c:v>100</c:v>
                </c:pt>
                <c:pt idx="1422">
                  <c:v>101</c:v>
                </c:pt>
                <c:pt idx="1423">
                  <c:v>101</c:v>
                </c:pt>
                <c:pt idx="1424">
                  <c:v>102</c:v>
                </c:pt>
                <c:pt idx="1425">
                  <c:v>102</c:v>
                </c:pt>
                <c:pt idx="1426">
                  <c:v>103</c:v>
                </c:pt>
                <c:pt idx="1427">
                  <c:v>104</c:v>
                </c:pt>
                <c:pt idx="1428">
                  <c:v>105</c:v>
                </c:pt>
                <c:pt idx="1429">
                  <c:v>105</c:v>
                </c:pt>
                <c:pt idx="1430">
                  <c:v>106</c:v>
                </c:pt>
                <c:pt idx="1431">
                  <c:v>106</c:v>
                </c:pt>
                <c:pt idx="1432">
                  <c:v>107</c:v>
                </c:pt>
                <c:pt idx="1433">
                  <c:v>108</c:v>
                </c:pt>
                <c:pt idx="1434">
                  <c:v>108</c:v>
                </c:pt>
                <c:pt idx="1435">
                  <c:v>109</c:v>
                </c:pt>
                <c:pt idx="1436">
                  <c:v>109</c:v>
                </c:pt>
                <c:pt idx="1437">
                  <c:v>110</c:v>
                </c:pt>
                <c:pt idx="1438">
                  <c:v>110</c:v>
                </c:pt>
              </c:numCache>
            </c:numRef>
          </c:xVal>
          <c:yVal>
            <c:numRef>
              <c:f>SFR!$BH$19:$BH$1457</c:f>
              <c:numCache>
                <c:formatCode>General</c:formatCode>
                <c:ptCount val="1439"/>
                <c:pt idx="0">
                  <c:v>114</c:v>
                </c:pt>
                <c:pt idx="1">
                  <c:v>115</c:v>
                </c:pt>
                <c:pt idx="2">
                  <c:v>116</c:v>
                </c:pt>
                <c:pt idx="3">
                  <c:v>116</c:v>
                </c:pt>
                <c:pt idx="4">
                  <c:v>117</c:v>
                </c:pt>
                <c:pt idx="5">
                  <c:v>117</c:v>
                </c:pt>
                <c:pt idx="6">
                  <c:v>118</c:v>
                </c:pt>
                <c:pt idx="7">
                  <c:v>119</c:v>
                </c:pt>
                <c:pt idx="8">
                  <c:v>119</c:v>
                </c:pt>
                <c:pt idx="9">
                  <c:v>159</c:v>
                </c:pt>
                <c:pt idx="10">
                  <c:v>158</c:v>
                </c:pt>
                <c:pt idx="11">
                  <c:v>157</c:v>
                </c:pt>
                <c:pt idx="12">
                  <c:v>157</c:v>
                </c:pt>
                <c:pt idx="13">
                  <c:v>156</c:v>
                </c:pt>
                <c:pt idx="14">
                  <c:v>156</c:v>
                </c:pt>
                <c:pt idx="15">
                  <c:v>155</c:v>
                </c:pt>
                <c:pt idx="16">
                  <c:v>154</c:v>
                </c:pt>
                <c:pt idx="17">
                  <c:v>154</c:v>
                </c:pt>
                <c:pt idx="18">
                  <c:v>153</c:v>
                </c:pt>
                <c:pt idx="19">
                  <c:v>153</c:v>
                </c:pt>
                <c:pt idx="20">
                  <c:v>152</c:v>
                </c:pt>
                <c:pt idx="21">
                  <c:v>151</c:v>
                </c:pt>
                <c:pt idx="22">
                  <c:v>150</c:v>
                </c:pt>
                <c:pt idx="23">
                  <c:v>149</c:v>
                </c:pt>
                <c:pt idx="24">
                  <c:v>148</c:v>
                </c:pt>
                <c:pt idx="25">
                  <c:v>147</c:v>
                </c:pt>
                <c:pt idx="26">
                  <c:v>147</c:v>
                </c:pt>
                <c:pt idx="27">
                  <c:v>146</c:v>
                </c:pt>
                <c:pt idx="28">
                  <c:v>145</c:v>
                </c:pt>
                <c:pt idx="29">
                  <c:v>145</c:v>
                </c:pt>
                <c:pt idx="30">
                  <c:v>145</c:v>
                </c:pt>
                <c:pt idx="31">
                  <c:v>144</c:v>
                </c:pt>
                <c:pt idx="32">
                  <c:v>143</c:v>
                </c:pt>
                <c:pt idx="33">
                  <c:v>142</c:v>
                </c:pt>
                <c:pt idx="34">
                  <c:v>141</c:v>
                </c:pt>
                <c:pt idx="35">
                  <c:v>140</c:v>
                </c:pt>
                <c:pt idx="36">
                  <c:v>140</c:v>
                </c:pt>
                <c:pt idx="37">
                  <c:v>139</c:v>
                </c:pt>
                <c:pt idx="38">
                  <c:v>138</c:v>
                </c:pt>
                <c:pt idx="39">
                  <c:v>137</c:v>
                </c:pt>
                <c:pt idx="40">
                  <c:v>136</c:v>
                </c:pt>
                <c:pt idx="41">
                  <c:v>136</c:v>
                </c:pt>
                <c:pt idx="42">
                  <c:v>135</c:v>
                </c:pt>
                <c:pt idx="43">
                  <c:v>135</c:v>
                </c:pt>
                <c:pt idx="44">
                  <c:v>134</c:v>
                </c:pt>
                <c:pt idx="45">
                  <c:v>133</c:v>
                </c:pt>
                <c:pt idx="46">
                  <c:v>133</c:v>
                </c:pt>
                <c:pt idx="47">
                  <c:v>132</c:v>
                </c:pt>
                <c:pt idx="48">
                  <c:v>132</c:v>
                </c:pt>
                <c:pt idx="49">
                  <c:v>131</c:v>
                </c:pt>
                <c:pt idx="50">
                  <c:v>130</c:v>
                </c:pt>
                <c:pt idx="51">
                  <c:v>129</c:v>
                </c:pt>
                <c:pt idx="52">
                  <c:v>129</c:v>
                </c:pt>
                <c:pt idx="53">
                  <c:v>128</c:v>
                </c:pt>
                <c:pt idx="54">
                  <c:v>128</c:v>
                </c:pt>
                <c:pt idx="55">
                  <c:v>127</c:v>
                </c:pt>
                <c:pt idx="56">
                  <c:v>126</c:v>
                </c:pt>
                <c:pt idx="57">
                  <c:v>125</c:v>
                </c:pt>
                <c:pt idx="58">
                  <c:v>125</c:v>
                </c:pt>
                <c:pt idx="59">
                  <c:v>124</c:v>
                </c:pt>
                <c:pt idx="60">
                  <c:v>123</c:v>
                </c:pt>
                <c:pt idx="61">
                  <c:v>123</c:v>
                </c:pt>
                <c:pt idx="62">
                  <c:v>122</c:v>
                </c:pt>
                <c:pt idx="63">
                  <c:v>120</c:v>
                </c:pt>
                <c:pt idx="64">
                  <c:v>120</c:v>
                </c:pt>
                <c:pt idx="65">
                  <c:v>121</c:v>
                </c:pt>
                <c:pt idx="66">
                  <c:v>121</c:v>
                </c:pt>
                <c:pt idx="67">
                  <c:v>121</c:v>
                </c:pt>
                <c:pt idx="68">
                  <c:v>121</c:v>
                </c:pt>
                <c:pt idx="69">
                  <c:v>122</c:v>
                </c:pt>
                <c:pt idx="70">
                  <c:v>122</c:v>
                </c:pt>
                <c:pt idx="71">
                  <c:v>122</c:v>
                </c:pt>
                <c:pt idx="72">
                  <c:v>121</c:v>
                </c:pt>
                <c:pt idx="73">
                  <c:v>121</c:v>
                </c:pt>
                <c:pt idx="74">
                  <c:v>122</c:v>
                </c:pt>
                <c:pt idx="75">
                  <c:v>122</c:v>
                </c:pt>
                <c:pt idx="76">
                  <c:v>121</c:v>
                </c:pt>
                <c:pt idx="77">
                  <c:v>121</c:v>
                </c:pt>
                <c:pt idx="78">
                  <c:v>122</c:v>
                </c:pt>
                <c:pt idx="79">
                  <c:v>122</c:v>
                </c:pt>
                <c:pt idx="80">
                  <c:v>123</c:v>
                </c:pt>
                <c:pt idx="81">
                  <c:v>123</c:v>
                </c:pt>
                <c:pt idx="82">
                  <c:v>123</c:v>
                </c:pt>
                <c:pt idx="83">
                  <c:v>123</c:v>
                </c:pt>
                <c:pt idx="84">
                  <c:v>122</c:v>
                </c:pt>
                <c:pt idx="85">
                  <c:v>122</c:v>
                </c:pt>
                <c:pt idx="86">
                  <c:v>121</c:v>
                </c:pt>
                <c:pt idx="87">
                  <c:v>121</c:v>
                </c:pt>
                <c:pt idx="88">
                  <c:v>122</c:v>
                </c:pt>
                <c:pt idx="89">
                  <c:v>122</c:v>
                </c:pt>
                <c:pt idx="90">
                  <c:v>122</c:v>
                </c:pt>
                <c:pt idx="91">
                  <c:v>122</c:v>
                </c:pt>
                <c:pt idx="92">
                  <c:v>122</c:v>
                </c:pt>
                <c:pt idx="93">
                  <c:v>122</c:v>
                </c:pt>
                <c:pt idx="94">
                  <c:v>122</c:v>
                </c:pt>
                <c:pt idx="95">
                  <c:v>122</c:v>
                </c:pt>
                <c:pt idx="96">
                  <c:v>95</c:v>
                </c:pt>
                <c:pt idx="97">
                  <c:v>95</c:v>
                </c:pt>
                <c:pt idx="98">
                  <c:v>96</c:v>
                </c:pt>
                <c:pt idx="99">
                  <c:v>96</c:v>
                </c:pt>
                <c:pt idx="100">
                  <c:v>97</c:v>
                </c:pt>
                <c:pt idx="101">
                  <c:v>98</c:v>
                </c:pt>
                <c:pt idx="102">
                  <c:v>99</c:v>
                </c:pt>
                <c:pt idx="103">
                  <c:v>99</c:v>
                </c:pt>
                <c:pt idx="104">
                  <c:v>100</c:v>
                </c:pt>
                <c:pt idx="105">
                  <c:v>100</c:v>
                </c:pt>
                <c:pt idx="106">
                  <c:v>100</c:v>
                </c:pt>
                <c:pt idx="107">
                  <c:v>101</c:v>
                </c:pt>
                <c:pt idx="108">
                  <c:v>101</c:v>
                </c:pt>
                <c:pt idx="109">
                  <c:v>102</c:v>
                </c:pt>
                <c:pt idx="110">
                  <c:v>102</c:v>
                </c:pt>
                <c:pt idx="111">
                  <c:v>103</c:v>
                </c:pt>
                <c:pt idx="112">
                  <c:v>104</c:v>
                </c:pt>
                <c:pt idx="113">
                  <c:v>104</c:v>
                </c:pt>
                <c:pt idx="114">
                  <c:v>105</c:v>
                </c:pt>
                <c:pt idx="115">
                  <c:v>105</c:v>
                </c:pt>
                <c:pt idx="116">
                  <c:v>106</c:v>
                </c:pt>
                <c:pt idx="117">
                  <c:v>107</c:v>
                </c:pt>
                <c:pt idx="118">
                  <c:v>107</c:v>
                </c:pt>
                <c:pt idx="119">
                  <c:v>108</c:v>
                </c:pt>
                <c:pt idx="120">
                  <c:v>108</c:v>
                </c:pt>
                <c:pt idx="121">
                  <c:v>109</c:v>
                </c:pt>
                <c:pt idx="122">
                  <c:v>109</c:v>
                </c:pt>
                <c:pt idx="123">
                  <c:v>110</c:v>
                </c:pt>
                <c:pt idx="124">
                  <c:v>110</c:v>
                </c:pt>
                <c:pt idx="125">
                  <c:v>110</c:v>
                </c:pt>
                <c:pt idx="126">
                  <c:v>110</c:v>
                </c:pt>
                <c:pt idx="127">
                  <c:v>111</c:v>
                </c:pt>
                <c:pt idx="128">
                  <c:v>111</c:v>
                </c:pt>
                <c:pt idx="129">
                  <c:v>111</c:v>
                </c:pt>
                <c:pt idx="130">
                  <c:v>110</c:v>
                </c:pt>
                <c:pt idx="131">
                  <c:v>110</c:v>
                </c:pt>
                <c:pt idx="132">
                  <c:v>111</c:v>
                </c:pt>
                <c:pt idx="133">
                  <c:v>111</c:v>
                </c:pt>
                <c:pt idx="134">
                  <c:v>112</c:v>
                </c:pt>
                <c:pt idx="135">
                  <c:v>112</c:v>
                </c:pt>
                <c:pt idx="136">
                  <c:v>111</c:v>
                </c:pt>
                <c:pt idx="137">
                  <c:v>111</c:v>
                </c:pt>
                <c:pt idx="138">
                  <c:v>111</c:v>
                </c:pt>
                <c:pt idx="139">
                  <c:v>111</c:v>
                </c:pt>
                <c:pt idx="140">
                  <c:v>111</c:v>
                </c:pt>
                <c:pt idx="141">
                  <c:v>110</c:v>
                </c:pt>
                <c:pt idx="142">
                  <c:v>110</c:v>
                </c:pt>
                <c:pt idx="143">
                  <c:v>122</c:v>
                </c:pt>
                <c:pt idx="144">
                  <c:v>122</c:v>
                </c:pt>
                <c:pt idx="145">
                  <c:v>121</c:v>
                </c:pt>
                <c:pt idx="146">
                  <c:v>120</c:v>
                </c:pt>
                <c:pt idx="147">
                  <c:v>119</c:v>
                </c:pt>
                <c:pt idx="148">
                  <c:v>119</c:v>
                </c:pt>
                <c:pt idx="149">
                  <c:v>119</c:v>
                </c:pt>
                <c:pt idx="150">
                  <c:v>119</c:v>
                </c:pt>
                <c:pt idx="151">
                  <c:v>119</c:v>
                </c:pt>
                <c:pt idx="152">
                  <c:v>118</c:v>
                </c:pt>
                <c:pt idx="153">
                  <c:v>117</c:v>
                </c:pt>
                <c:pt idx="154">
                  <c:v>117</c:v>
                </c:pt>
                <c:pt idx="155">
                  <c:v>116</c:v>
                </c:pt>
                <c:pt idx="156">
                  <c:v>116</c:v>
                </c:pt>
                <c:pt idx="157">
                  <c:v>116</c:v>
                </c:pt>
                <c:pt idx="158">
                  <c:v>116</c:v>
                </c:pt>
                <c:pt idx="159">
                  <c:v>116</c:v>
                </c:pt>
                <c:pt idx="160">
                  <c:v>116</c:v>
                </c:pt>
                <c:pt idx="161">
                  <c:v>116</c:v>
                </c:pt>
                <c:pt idx="162">
                  <c:v>115</c:v>
                </c:pt>
                <c:pt idx="163">
                  <c:v>115</c:v>
                </c:pt>
                <c:pt idx="164">
                  <c:v>114</c:v>
                </c:pt>
                <c:pt idx="165">
                  <c:v>113</c:v>
                </c:pt>
                <c:pt idx="166">
                  <c:v>112</c:v>
                </c:pt>
                <c:pt idx="167">
                  <c:v>112</c:v>
                </c:pt>
                <c:pt idx="168">
                  <c:v>111</c:v>
                </c:pt>
                <c:pt idx="169">
                  <c:v>110</c:v>
                </c:pt>
                <c:pt idx="170">
                  <c:v>46</c:v>
                </c:pt>
                <c:pt idx="171">
                  <c:v>45</c:v>
                </c:pt>
                <c:pt idx="172">
                  <c:v>45</c:v>
                </c:pt>
                <c:pt idx="173">
                  <c:v>44</c:v>
                </c:pt>
                <c:pt idx="174">
                  <c:v>44</c:v>
                </c:pt>
                <c:pt idx="175">
                  <c:v>43</c:v>
                </c:pt>
                <c:pt idx="176">
                  <c:v>42</c:v>
                </c:pt>
                <c:pt idx="177">
                  <c:v>41</c:v>
                </c:pt>
                <c:pt idx="178">
                  <c:v>40</c:v>
                </c:pt>
                <c:pt idx="179">
                  <c:v>39</c:v>
                </c:pt>
                <c:pt idx="180">
                  <c:v>39</c:v>
                </c:pt>
                <c:pt idx="181">
                  <c:v>38</c:v>
                </c:pt>
                <c:pt idx="182">
                  <c:v>38</c:v>
                </c:pt>
                <c:pt idx="183">
                  <c:v>37</c:v>
                </c:pt>
                <c:pt idx="184">
                  <c:v>37</c:v>
                </c:pt>
                <c:pt idx="185">
                  <c:v>36</c:v>
                </c:pt>
                <c:pt idx="186">
                  <c:v>36</c:v>
                </c:pt>
                <c:pt idx="187">
                  <c:v>35</c:v>
                </c:pt>
                <c:pt idx="188">
                  <c:v>34</c:v>
                </c:pt>
                <c:pt idx="189">
                  <c:v>34</c:v>
                </c:pt>
                <c:pt idx="190">
                  <c:v>33</c:v>
                </c:pt>
                <c:pt idx="191">
                  <c:v>33</c:v>
                </c:pt>
                <c:pt idx="192">
                  <c:v>32</c:v>
                </c:pt>
                <c:pt idx="193">
                  <c:v>32</c:v>
                </c:pt>
                <c:pt idx="194">
                  <c:v>31</c:v>
                </c:pt>
                <c:pt idx="195">
                  <c:v>31</c:v>
                </c:pt>
                <c:pt idx="196">
                  <c:v>30</c:v>
                </c:pt>
                <c:pt idx="197">
                  <c:v>30</c:v>
                </c:pt>
                <c:pt idx="198">
                  <c:v>30</c:v>
                </c:pt>
                <c:pt idx="199">
                  <c:v>29</c:v>
                </c:pt>
                <c:pt idx="200">
                  <c:v>29</c:v>
                </c:pt>
                <c:pt idx="201">
                  <c:v>28</c:v>
                </c:pt>
                <c:pt idx="202">
                  <c:v>28</c:v>
                </c:pt>
                <c:pt idx="203">
                  <c:v>27</c:v>
                </c:pt>
                <c:pt idx="204">
                  <c:v>27</c:v>
                </c:pt>
                <c:pt idx="205">
                  <c:v>27</c:v>
                </c:pt>
                <c:pt idx="206">
                  <c:v>26</c:v>
                </c:pt>
                <c:pt idx="207">
                  <c:v>25</c:v>
                </c:pt>
                <c:pt idx="208">
                  <c:v>25</c:v>
                </c:pt>
                <c:pt idx="209">
                  <c:v>25</c:v>
                </c:pt>
                <c:pt idx="210">
                  <c:v>24</c:v>
                </c:pt>
                <c:pt idx="211">
                  <c:v>24</c:v>
                </c:pt>
                <c:pt idx="212">
                  <c:v>52</c:v>
                </c:pt>
                <c:pt idx="213">
                  <c:v>51</c:v>
                </c:pt>
                <c:pt idx="214">
                  <c:v>51</c:v>
                </c:pt>
                <c:pt idx="215">
                  <c:v>50</c:v>
                </c:pt>
                <c:pt idx="216">
                  <c:v>50</c:v>
                </c:pt>
                <c:pt idx="217">
                  <c:v>49</c:v>
                </c:pt>
                <c:pt idx="218">
                  <c:v>49</c:v>
                </c:pt>
                <c:pt idx="219">
                  <c:v>48</c:v>
                </c:pt>
                <c:pt idx="220">
                  <c:v>48</c:v>
                </c:pt>
                <c:pt idx="221">
                  <c:v>48</c:v>
                </c:pt>
                <c:pt idx="222">
                  <c:v>48</c:v>
                </c:pt>
                <c:pt idx="223">
                  <c:v>48</c:v>
                </c:pt>
                <c:pt idx="224">
                  <c:v>47</c:v>
                </c:pt>
                <c:pt idx="225">
                  <c:v>47</c:v>
                </c:pt>
                <c:pt idx="226">
                  <c:v>46</c:v>
                </c:pt>
                <c:pt idx="227">
                  <c:v>46</c:v>
                </c:pt>
                <c:pt idx="228">
                  <c:v>45</c:v>
                </c:pt>
                <c:pt idx="229">
                  <c:v>45</c:v>
                </c:pt>
                <c:pt idx="230">
                  <c:v>44</c:v>
                </c:pt>
                <c:pt idx="231">
                  <c:v>43</c:v>
                </c:pt>
                <c:pt idx="232">
                  <c:v>43</c:v>
                </c:pt>
                <c:pt idx="233">
                  <c:v>42</c:v>
                </c:pt>
                <c:pt idx="234">
                  <c:v>41</c:v>
                </c:pt>
                <c:pt idx="235">
                  <c:v>40</c:v>
                </c:pt>
                <c:pt idx="236">
                  <c:v>39</c:v>
                </c:pt>
                <c:pt idx="237">
                  <c:v>38</c:v>
                </c:pt>
                <c:pt idx="238">
                  <c:v>37</c:v>
                </c:pt>
                <c:pt idx="239">
                  <c:v>37</c:v>
                </c:pt>
                <c:pt idx="240">
                  <c:v>36</c:v>
                </c:pt>
                <c:pt idx="241">
                  <c:v>35</c:v>
                </c:pt>
                <c:pt idx="242">
                  <c:v>35</c:v>
                </c:pt>
                <c:pt idx="243">
                  <c:v>34</c:v>
                </c:pt>
                <c:pt idx="244">
                  <c:v>34</c:v>
                </c:pt>
                <c:pt idx="245">
                  <c:v>33</c:v>
                </c:pt>
                <c:pt idx="246">
                  <c:v>32</c:v>
                </c:pt>
                <c:pt idx="247">
                  <c:v>32</c:v>
                </c:pt>
                <c:pt idx="248">
                  <c:v>32</c:v>
                </c:pt>
                <c:pt idx="249">
                  <c:v>31</c:v>
                </c:pt>
                <c:pt idx="250">
                  <c:v>30</c:v>
                </c:pt>
                <c:pt idx="251">
                  <c:v>29</c:v>
                </c:pt>
                <c:pt idx="252">
                  <c:v>28</c:v>
                </c:pt>
                <c:pt idx="253">
                  <c:v>28</c:v>
                </c:pt>
                <c:pt idx="254">
                  <c:v>27</c:v>
                </c:pt>
                <c:pt idx="255">
                  <c:v>26</c:v>
                </c:pt>
                <c:pt idx="256">
                  <c:v>26</c:v>
                </c:pt>
                <c:pt idx="257">
                  <c:v>25</c:v>
                </c:pt>
                <c:pt idx="258">
                  <c:v>24</c:v>
                </c:pt>
                <c:pt idx="259">
                  <c:v>150</c:v>
                </c:pt>
                <c:pt idx="260">
                  <c:v>149</c:v>
                </c:pt>
                <c:pt idx="261">
                  <c:v>149</c:v>
                </c:pt>
                <c:pt idx="262">
                  <c:v>148</c:v>
                </c:pt>
                <c:pt idx="263">
                  <c:v>147</c:v>
                </c:pt>
                <c:pt idx="264">
                  <c:v>147</c:v>
                </c:pt>
                <c:pt idx="265">
                  <c:v>146</c:v>
                </c:pt>
                <c:pt idx="266">
                  <c:v>145</c:v>
                </c:pt>
                <c:pt idx="267">
                  <c:v>144</c:v>
                </c:pt>
                <c:pt idx="268">
                  <c:v>144</c:v>
                </c:pt>
                <c:pt idx="269">
                  <c:v>143</c:v>
                </c:pt>
                <c:pt idx="270">
                  <c:v>142</c:v>
                </c:pt>
                <c:pt idx="271">
                  <c:v>141</c:v>
                </c:pt>
                <c:pt idx="272">
                  <c:v>141</c:v>
                </c:pt>
                <c:pt idx="273">
                  <c:v>140</c:v>
                </c:pt>
                <c:pt idx="274">
                  <c:v>140</c:v>
                </c:pt>
                <c:pt idx="275">
                  <c:v>139</c:v>
                </c:pt>
                <c:pt idx="276">
                  <c:v>139</c:v>
                </c:pt>
                <c:pt idx="277">
                  <c:v>138</c:v>
                </c:pt>
                <c:pt idx="278">
                  <c:v>137</c:v>
                </c:pt>
                <c:pt idx="279">
                  <c:v>136</c:v>
                </c:pt>
                <c:pt idx="280">
                  <c:v>135</c:v>
                </c:pt>
                <c:pt idx="281">
                  <c:v>134</c:v>
                </c:pt>
                <c:pt idx="282">
                  <c:v>133</c:v>
                </c:pt>
                <c:pt idx="283">
                  <c:v>132</c:v>
                </c:pt>
                <c:pt idx="284">
                  <c:v>132</c:v>
                </c:pt>
                <c:pt idx="285">
                  <c:v>132</c:v>
                </c:pt>
                <c:pt idx="286">
                  <c:v>131</c:v>
                </c:pt>
                <c:pt idx="287">
                  <c:v>130</c:v>
                </c:pt>
                <c:pt idx="288">
                  <c:v>129</c:v>
                </c:pt>
                <c:pt idx="289">
                  <c:v>129</c:v>
                </c:pt>
                <c:pt idx="290">
                  <c:v>128</c:v>
                </c:pt>
                <c:pt idx="291">
                  <c:v>128</c:v>
                </c:pt>
                <c:pt idx="292">
                  <c:v>127</c:v>
                </c:pt>
                <c:pt idx="293">
                  <c:v>127</c:v>
                </c:pt>
                <c:pt idx="294">
                  <c:v>126</c:v>
                </c:pt>
                <c:pt idx="295">
                  <c:v>125</c:v>
                </c:pt>
                <c:pt idx="296">
                  <c:v>124</c:v>
                </c:pt>
                <c:pt idx="297">
                  <c:v>124</c:v>
                </c:pt>
                <c:pt idx="298">
                  <c:v>123</c:v>
                </c:pt>
                <c:pt idx="299">
                  <c:v>122</c:v>
                </c:pt>
                <c:pt idx="300">
                  <c:v>121</c:v>
                </c:pt>
                <c:pt idx="301">
                  <c:v>120</c:v>
                </c:pt>
                <c:pt idx="302">
                  <c:v>120</c:v>
                </c:pt>
                <c:pt idx="303">
                  <c:v>119</c:v>
                </c:pt>
                <c:pt idx="304">
                  <c:v>119</c:v>
                </c:pt>
                <c:pt idx="305">
                  <c:v>119</c:v>
                </c:pt>
                <c:pt idx="306">
                  <c:v>120</c:v>
                </c:pt>
                <c:pt idx="307">
                  <c:v>120</c:v>
                </c:pt>
                <c:pt idx="308">
                  <c:v>120</c:v>
                </c:pt>
                <c:pt idx="309">
                  <c:v>120</c:v>
                </c:pt>
                <c:pt idx="310">
                  <c:v>119</c:v>
                </c:pt>
                <c:pt idx="311">
                  <c:v>118</c:v>
                </c:pt>
                <c:pt idx="312">
                  <c:v>117</c:v>
                </c:pt>
                <c:pt idx="313">
                  <c:v>116</c:v>
                </c:pt>
                <c:pt idx="314">
                  <c:v>116</c:v>
                </c:pt>
                <c:pt idx="315">
                  <c:v>115</c:v>
                </c:pt>
                <c:pt idx="316">
                  <c:v>114</c:v>
                </c:pt>
                <c:pt idx="317">
                  <c:v>113</c:v>
                </c:pt>
                <c:pt idx="318">
                  <c:v>112</c:v>
                </c:pt>
                <c:pt idx="319">
                  <c:v>111</c:v>
                </c:pt>
                <c:pt idx="320">
                  <c:v>110</c:v>
                </c:pt>
                <c:pt idx="321">
                  <c:v>110</c:v>
                </c:pt>
                <c:pt idx="322">
                  <c:v>109</c:v>
                </c:pt>
                <c:pt idx="323">
                  <c:v>110</c:v>
                </c:pt>
                <c:pt idx="324">
                  <c:v>110</c:v>
                </c:pt>
                <c:pt idx="325">
                  <c:v>110</c:v>
                </c:pt>
                <c:pt idx="326">
                  <c:v>109</c:v>
                </c:pt>
                <c:pt idx="327">
                  <c:v>109</c:v>
                </c:pt>
                <c:pt idx="328">
                  <c:v>109</c:v>
                </c:pt>
                <c:pt idx="329">
                  <c:v>108</c:v>
                </c:pt>
                <c:pt idx="330">
                  <c:v>108</c:v>
                </c:pt>
                <c:pt idx="331">
                  <c:v>107</c:v>
                </c:pt>
                <c:pt idx="332">
                  <c:v>107</c:v>
                </c:pt>
                <c:pt idx="333">
                  <c:v>106</c:v>
                </c:pt>
                <c:pt idx="334">
                  <c:v>106</c:v>
                </c:pt>
                <c:pt idx="335">
                  <c:v>106</c:v>
                </c:pt>
                <c:pt idx="336">
                  <c:v>106</c:v>
                </c:pt>
                <c:pt idx="337">
                  <c:v>107</c:v>
                </c:pt>
                <c:pt idx="338">
                  <c:v>107</c:v>
                </c:pt>
                <c:pt idx="339">
                  <c:v>108</c:v>
                </c:pt>
                <c:pt idx="340">
                  <c:v>108</c:v>
                </c:pt>
                <c:pt idx="341">
                  <c:v>109</c:v>
                </c:pt>
                <c:pt idx="342">
                  <c:v>109</c:v>
                </c:pt>
                <c:pt idx="343">
                  <c:v>109</c:v>
                </c:pt>
                <c:pt idx="344">
                  <c:v>108</c:v>
                </c:pt>
                <c:pt idx="345">
                  <c:v>107</c:v>
                </c:pt>
                <c:pt idx="346">
                  <c:v>107</c:v>
                </c:pt>
                <c:pt idx="347">
                  <c:v>107</c:v>
                </c:pt>
                <c:pt idx="348">
                  <c:v>107</c:v>
                </c:pt>
                <c:pt idx="349">
                  <c:v>107</c:v>
                </c:pt>
                <c:pt idx="350">
                  <c:v>107</c:v>
                </c:pt>
                <c:pt idx="351">
                  <c:v>108</c:v>
                </c:pt>
                <c:pt idx="352">
                  <c:v>108</c:v>
                </c:pt>
                <c:pt idx="353">
                  <c:v>108</c:v>
                </c:pt>
                <c:pt idx="354">
                  <c:v>108</c:v>
                </c:pt>
                <c:pt idx="355">
                  <c:v>108</c:v>
                </c:pt>
                <c:pt idx="356">
                  <c:v>108</c:v>
                </c:pt>
                <c:pt idx="357">
                  <c:v>109</c:v>
                </c:pt>
                <c:pt idx="358">
                  <c:v>109</c:v>
                </c:pt>
                <c:pt idx="359">
                  <c:v>108</c:v>
                </c:pt>
                <c:pt idx="360">
                  <c:v>108</c:v>
                </c:pt>
                <c:pt idx="361">
                  <c:v>108</c:v>
                </c:pt>
                <c:pt idx="362">
                  <c:v>108</c:v>
                </c:pt>
                <c:pt idx="363">
                  <c:v>109</c:v>
                </c:pt>
                <c:pt idx="364">
                  <c:v>108</c:v>
                </c:pt>
                <c:pt idx="365">
                  <c:v>24</c:v>
                </c:pt>
                <c:pt idx="366">
                  <c:v>23</c:v>
                </c:pt>
                <c:pt idx="367">
                  <c:v>22</c:v>
                </c:pt>
                <c:pt idx="368">
                  <c:v>22</c:v>
                </c:pt>
                <c:pt idx="369">
                  <c:v>22</c:v>
                </c:pt>
                <c:pt idx="370">
                  <c:v>22</c:v>
                </c:pt>
                <c:pt idx="371">
                  <c:v>21</c:v>
                </c:pt>
                <c:pt idx="372">
                  <c:v>21</c:v>
                </c:pt>
                <c:pt idx="373">
                  <c:v>20</c:v>
                </c:pt>
                <c:pt idx="374">
                  <c:v>19</c:v>
                </c:pt>
                <c:pt idx="375">
                  <c:v>19</c:v>
                </c:pt>
                <c:pt idx="376">
                  <c:v>18</c:v>
                </c:pt>
                <c:pt idx="377">
                  <c:v>18</c:v>
                </c:pt>
                <c:pt idx="378">
                  <c:v>17</c:v>
                </c:pt>
                <c:pt idx="379">
                  <c:v>17</c:v>
                </c:pt>
                <c:pt idx="380">
                  <c:v>53</c:v>
                </c:pt>
                <c:pt idx="381">
                  <c:v>52</c:v>
                </c:pt>
                <c:pt idx="382">
                  <c:v>51</c:v>
                </c:pt>
                <c:pt idx="383">
                  <c:v>51</c:v>
                </c:pt>
                <c:pt idx="384">
                  <c:v>50</c:v>
                </c:pt>
                <c:pt idx="385">
                  <c:v>50</c:v>
                </c:pt>
                <c:pt idx="386">
                  <c:v>49</c:v>
                </c:pt>
                <c:pt idx="387">
                  <c:v>49</c:v>
                </c:pt>
                <c:pt idx="388">
                  <c:v>48</c:v>
                </c:pt>
                <c:pt idx="389">
                  <c:v>47</c:v>
                </c:pt>
                <c:pt idx="390">
                  <c:v>47</c:v>
                </c:pt>
                <c:pt idx="391">
                  <c:v>46</c:v>
                </c:pt>
                <c:pt idx="392">
                  <c:v>46</c:v>
                </c:pt>
                <c:pt idx="393">
                  <c:v>45</c:v>
                </c:pt>
                <c:pt idx="394">
                  <c:v>44</c:v>
                </c:pt>
                <c:pt idx="395">
                  <c:v>44</c:v>
                </c:pt>
                <c:pt idx="396">
                  <c:v>44</c:v>
                </c:pt>
                <c:pt idx="397">
                  <c:v>43</c:v>
                </c:pt>
                <c:pt idx="398">
                  <c:v>42</c:v>
                </c:pt>
                <c:pt idx="399">
                  <c:v>41</c:v>
                </c:pt>
                <c:pt idx="400">
                  <c:v>40</c:v>
                </c:pt>
                <c:pt idx="401">
                  <c:v>40</c:v>
                </c:pt>
                <c:pt idx="402">
                  <c:v>39</c:v>
                </c:pt>
                <c:pt idx="403">
                  <c:v>39</c:v>
                </c:pt>
                <c:pt idx="404">
                  <c:v>38</c:v>
                </c:pt>
                <c:pt idx="405">
                  <c:v>37</c:v>
                </c:pt>
                <c:pt idx="406">
                  <c:v>36</c:v>
                </c:pt>
                <c:pt idx="407">
                  <c:v>35</c:v>
                </c:pt>
                <c:pt idx="408">
                  <c:v>35</c:v>
                </c:pt>
                <c:pt idx="409">
                  <c:v>34</c:v>
                </c:pt>
                <c:pt idx="410">
                  <c:v>33</c:v>
                </c:pt>
                <c:pt idx="411">
                  <c:v>33</c:v>
                </c:pt>
                <c:pt idx="412">
                  <c:v>32</c:v>
                </c:pt>
                <c:pt idx="413">
                  <c:v>32</c:v>
                </c:pt>
                <c:pt idx="414">
                  <c:v>31</c:v>
                </c:pt>
                <c:pt idx="415">
                  <c:v>31</c:v>
                </c:pt>
                <c:pt idx="416">
                  <c:v>30</c:v>
                </c:pt>
                <c:pt idx="417">
                  <c:v>29</c:v>
                </c:pt>
                <c:pt idx="418">
                  <c:v>28</c:v>
                </c:pt>
                <c:pt idx="419">
                  <c:v>27</c:v>
                </c:pt>
                <c:pt idx="420">
                  <c:v>27</c:v>
                </c:pt>
                <c:pt idx="421">
                  <c:v>26</c:v>
                </c:pt>
                <c:pt idx="422">
                  <c:v>25</c:v>
                </c:pt>
                <c:pt idx="423">
                  <c:v>25</c:v>
                </c:pt>
                <c:pt idx="424">
                  <c:v>25</c:v>
                </c:pt>
                <c:pt idx="425">
                  <c:v>24</c:v>
                </c:pt>
                <c:pt idx="426">
                  <c:v>23</c:v>
                </c:pt>
                <c:pt idx="427">
                  <c:v>23</c:v>
                </c:pt>
                <c:pt idx="428">
                  <c:v>22</c:v>
                </c:pt>
                <c:pt idx="429">
                  <c:v>22</c:v>
                </c:pt>
                <c:pt idx="430">
                  <c:v>21</c:v>
                </c:pt>
                <c:pt idx="431">
                  <c:v>21</c:v>
                </c:pt>
                <c:pt idx="432">
                  <c:v>20</c:v>
                </c:pt>
                <c:pt idx="433">
                  <c:v>19</c:v>
                </c:pt>
                <c:pt idx="434">
                  <c:v>18</c:v>
                </c:pt>
                <c:pt idx="435">
                  <c:v>18</c:v>
                </c:pt>
                <c:pt idx="436">
                  <c:v>17</c:v>
                </c:pt>
                <c:pt idx="437">
                  <c:v>94</c:v>
                </c:pt>
                <c:pt idx="438">
                  <c:v>93</c:v>
                </c:pt>
                <c:pt idx="439">
                  <c:v>92</c:v>
                </c:pt>
                <c:pt idx="440">
                  <c:v>91</c:v>
                </c:pt>
                <c:pt idx="441">
                  <c:v>90</c:v>
                </c:pt>
                <c:pt idx="442">
                  <c:v>90</c:v>
                </c:pt>
                <c:pt idx="443">
                  <c:v>89</c:v>
                </c:pt>
                <c:pt idx="444">
                  <c:v>88</c:v>
                </c:pt>
                <c:pt idx="445">
                  <c:v>88</c:v>
                </c:pt>
                <c:pt idx="446">
                  <c:v>87</c:v>
                </c:pt>
                <c:pt idx="447">
                  <c:v>86</c:v>
                </c:pt>
                <c:pt idx="448">
                  <c:v>86</c:v>
                </c:pt>
                <c:pt idx="449">
                  <c:v>85</c:v>
                </c:pt>
                <c:pt idx="450">
                  <c:v>84</c:v>
                </c:pt>
                <c:pt idx="451">
                  <c:v>83</c:v>
                </c:pt>
                <c:pt idx="452">
                  <c:v>82</c:v>
                </c:pt>
                <c:pt idx="453">
                  <c:v>81</c:v>
                </c:pt>
                <c:pt idx="454">
                  <c:v>81</c:v>
                </c:pt>
                <c:pt idx="455">
                  <c:v>80</c:v>
                </c:pt>
                <c:pt idx="456">
                  <c:v>80</c:v>
                </c:pt>
                <c:pt idx="457">
                  <c:v>79</c:v>
                </c:pt>
                <c:pt idx="458">
                  <c:v>79</c:v>
                </c:pt>
                <c:pt idx="459">
                  <c:v>78</c:v>
                </c:pt>
                <c:pt idx="460">
                  <c:v>77</c:v>
                </c:pt>
                <c:pt idx="461">
                  <c:v>76</c:v>
                </c:pt>
                <c:pt idx="462">
                  <c:v>76</c:v>
                </c:pt>
                <c:pt idx="463">
                  <c:v>75</c:v>
                </c:pt>
                <c:pt idx="464">
                  <c:v>74</c:v>
                </c:pt>
                <c:pt idx="465">
                  <c:v>73</c:v>
                </c:pt>
                <c:pt idx="466">
                  <c:v>73</c:v>
                </c:pt>
                <c:pt idx="467">
                  <c:v>72</c:v>
                </c:pt>
                <c:pt idx="468">
                  <c:v>71</c:v>
                </c:pt>
                <c:pt idx="469">
                  <c:v>70</c:v>
                </c:pt>
                <c:pt idx="470">
                  <c:v>70</c:v>
                </c:pt>
                <c:pt idx="471">
                  <c:v>69</c:v>
                </c:pt>
                <c:pt idx="472">
                  <c:v>68</c:v>
                </c:pt>
                <c:pt idx="473">
                  <c:v>67</c:v>
                </c:pt>
                <c:pt idx="474">
                  <c:v>66</c:v>
                </c:pt>
                <c:pt idx="475">
                  <c:v>66</c:v>
                </c:pt>
                <c:pt idx="476">
                  <c:v>65</c:v>
                </c:pt>
                <c:pt idx="477">
                  <c:v>64</c:v>
                </c:pt>
                <c:pt idx="478">
                  <c:v>64</c:v>
                </c:pt>
                <c:pt idx="479">
                  <c:v>63</c:v>
                </c:pt>
                <c:pt idx="480">
                  <c:v>63</c:v>
                </c:pt>
                <c:pt idx="481">
                  <c:v>62</c:v>
                </c:pt>
                <c:pt idx="482">
                  <c:v>61</c:v>
                </c:pt>
                <c:pt idx="483">
                  <c:v>61</c:v>
                </c:pt>
                <c:pt idx="484">
                  <c:v>60</c:v>
                </c:pt>
                <c:pt idx="485">
                  <c:v>59</c:v>
                </c:pt>
                <c:pt idx="486">
                  <c:v>58</c:v>
                </c:pt>
                <c:pt idx="487">
                  <c:v>57</c:v>
                </c:pt>
                <c:pt idx="488">
                  <c:v>57</c:v>
                </c:pt>
                <c:pt idx="489">
                  <c:v>56</c:v>
                </c:pt>
                <c:pt idx="490">
                  <c:v>56</c:v>
                </c:pt>
                <c:pt idx="491">
                  <c:v>55</c:v>
                </c:pt>
                <c:pt idx="492">
                  <c:v>55</c:v>
                </c:pt>
                <c:pt idx="493">
                  <c:v>54</c:v>
                </c:pt>
                <c:pt idx="494">
                  <c:v>53</c:v>
                </c:pt>
                <c:pt idx="495">
                  <c:v>53</c:v>
                </c:pt>
                <c:pt idx="496">
                  <c:v>52</c:v>
                </c:pt>
                <c:pt idx="497">
                  <c:v>52</c:v>
                </c:pt>
                <c:pt idx="498">
                  <c:v>52</c:v>
                </c:pt>
                <c:pt idx="499">
                  <c:v>52</c:v>
                </c:pt>
                <c:pt idx="500">
                  <c:v>52</c:v>
                </c:pt>
                <c:pt idx="501">
                  <c:v>51</c:v>
                </c:pt>
                <c:pt idx="502">
                  <c:v>51</c:v>
                </c:pt>
                <c:pt idx="503">
                  <c:v>50</c:v>
                </c:pt>
                <c:pt idx="504">
                  <c:v>50</c:v>
                </c:pt>
                <c:pt idx="505">
                  <c:v>50</c:v>
                </c:pt>
                <c:pt idx="506">
                  <c:v>49</c:v>
                </c:pt>
                <c:pt idx="507">
                  <c:v>108</c:v>
                </c:pt>
                <c:pt idx="508">
                  <c:v>108</c:v>
                </c:pt>
                <c:pt idx="509">
                  <c:v>107</c:v>
                </c:pt>
                <c:pt idx="510">
                  <c:v>107</c:v>
                </c:pt>
                <c:pt idx="511">
                  <c:v>106</c:v>
                </c:pt>
                <c:pt idx="512">
                  <c:v>106</c:v>
                </c:pt>
                <c:pt idx="513">
                  <c:v>105</c:v>
                </c:pt>
                <c:pt idx="514">
                  <c:v>105</c:v>
                </c:pt>
                <c:pt idx="515">
                  <c:v>104</c:v>
                </c:pt>
                <c:pt idx="516">
                  <c:v>103</c:v>
                </c:pt>
                <c:pt idx="517">
                  <c:v>103</c:v>
                </c:pt>
                <c:pt idx="518">
                  <c:v>102</c:v>
                </c:pt>
                <c:pt idx="519">
                  <c:v>101</c:v>
                </c:pt>
                <c:pt idx="520">
                  <c:v>100</c:v>
                </c:pt>
                <c:pt idx="521">
                  <c:v>100</c:v>
                </c:pt>
                <c:pt idx="522">
                  <c:v>100</c:v>
                </c:pt>
                <c:pt idx="523">
                  <c:v>99</c:v>
                </c:pt>
                <c:pt idx="524">
                  <c:v>99</c:v>
                </c:pt>
                <c:pt idx="525">
                  <c:v>98</c:v>
                </c:pt>
                <c:pt idx="526">
                  <c:v>98</c:v>
                </c:pt>
                <c:pt idx="527">
                  <c:v>98</c:v>
                </c:pt>
                <c:pt idx="528">
                  <c:v>98</c:v>
                </c:pt>
                <c:pt idx="529">
                  <c:v>97</c:v>
                </c:pt>
                <c:pt idx="530">
                  <c:v>98</c:v>
                </c:pt>
                <c:pt idx="531">
                  <c:v>98</c:v>
                </c:pt>
                <c:pt idx="532">
                  <c:v>97</c:v>
                </c:pt>
                <c:pt idx="533">
                  <c:v>97</c:v>
                </c:pt>
                <c:pt idx="534">
                  <c:v>96</c:v>
                </c:pt>
                <c:pt idx="535">
                  <c:v>96</c:v>
                </c:pt>
                <c:pt idx="536">
                  <c:v>96</c:v>
                </c:pt>
                <c:pt idx="537">
                  <c:v>95</c:v>
                </c:pt>
                <c:pt idx="538">
                  <c:v>94</c:v>
                </c:pt>
                <c:pt idx="539">
                  <c:v>93</c:v>
                </c:pt>
                <c:pt idx="540">
                  <c:v>93</c:v>
                </c:pt>
                <c:pt idx="541">
                  <c:v>92</c:v>
                </c:pt>
                <c:pt idx="542">
                  <c:v>92</c:v>
                </c:pt>
                <c:pt idx="543">
                  <c:v>91</c:v>
                </c:pt>
                <c:pt idx="544">
                  <c:v>90</c:v>
                </c:pt>
                <c:pt idx="545">
                  <c:v>89</c:v>
                </c:pt>
                <c:pt idx="546">
                  <c:v>89</c:v>
                </c:pt>
                <c:pt idx="547">
                  <c:v>89</c:v>
                </c:pt>
                <c:pt idx="548">
                  <c:v>88</c:v>
                </c:pt>
                <c:pt idx="549">
                  <c:v>87</c:v>
                </c:pt>
                <c:pt idx="550">
                  <c:v>86</c:v>
                </c:pt>
                <c:pt idx="551">
                  <c:v>85</c:v>
                </c:pt>
                <c:pt idx="552">
                  <c:v>84</c:v>
                </c:pt>
                <c:pt idx="553">
                  <c:v>83</c:v>
                </c:pt>
                <c:pt idx="554">
                  <c:v>83</c:v>
                </c:pt>
                <c:pt idx="555">
                  <c:v>83</c:v>
                </c:pt>
                <c:pt idx="556">
                  <c:v>82</c:v>
                </c:pt>
                <c:pt idx="557">
                  <c:v>81</c:v>
                </c:pt>
                <c:pt idx="558">
                  <c:v>81</c:v>
                </c:pt>
                <c:pt idx="559">
                  <c:v>80</c:v>
                </c:pt>
                <c:pt idx="560">
                  <c:v>79</c:v>
                </c:pt>
                <c:pt idx="561">
                  <c:v>79</c:v>
                </c:pt>
                <c:pt idx="562">
                  <c:v>79</c:v>
                </c:pt>
                <c:pt idx="563">
                  <c:v>78</c:v>
                </c:pt>
                <c:pt idx="564">
                  <c:v>78</c:v>
                </c:pt>
                <c:pt idx="565">
                  <c:v>78</c:v>
                </c:pt>
                <c:pt idx="566">
                  <c:v>77</c:v>
                </c:pt>
                <c:pt idx="567">
                  <c:v>76</c:v>
                </c:pt>
                <c:pt idx="568">
                  <c:v>76</c:v>
                </c:pt>
                <c:pt idx="569">
                  <c:v>77</c:v>
                </c:pt>
                <c:pt idx="570">
                  <c:v>76</c:v>
                </c:pt>
                <c:pt idx="571">
                  <c:v>75</c:v>
                </c:pt>
                <c:pt idx="572">
                  <c:v>75</c:v>
                </c:pt>
                <c:pt idx="573">
                  <c:v>74</c:v>
                </c:pt>
                <c:pt idx="574">
                  <c:v>73</c:v>
                </c:pt>
                <c:pt idx="575">
                  <c:v>73</c:v>
                </c:pt>
                <c:pt idx="576">
                  <c:v>73</c:v>
                </c:pt>
                <c:pt idx="577">
                  <c:v>73</c:v>
                </c:pt>
                <c:pt idx="578">
                  <c:v>72</c:v>
                </c:pt>
                <c:pt idx="579">
                  <c:v>71</c:v>
                </c:pt>
                <c:pt idx="580">
                  <c:v>71</c:v>
                </c:pt>
                <c:pt idx="581">
                  <c:v>70</c:v>
                </c:pt>
                <c:pt idx="582">
                  <c:v>70</c:v>
                </c:pt>
                <c:pt idx="583">
                  <c:v>69</c:v>
                </c:pt>
                <c:pt idx="584">
                  <c:v>69</c:v>
                </c:pt>
                <c:pt idx="585">
                  <c:v>68</c:v>
                </c:pt>
                <c:pt idx="586">
                  <c:v>68</c:v>
                </c:pt>
                <c:pt idx="587">
                  <c:v>67</c:v>
                </c:pt>
                <c:pt idx="588">
                  <c:v>67</c:v>
                </c:pt>
                <c:pt idx="589">
                  <c:v>66</c:v>
                </c:pt>
                <c:pt idx="590">
                  <c:v>65</c:v>
                </c:pt>
                <c:pt idx="591">
                  <c:v>65</c:v>
                </c:pt>
                <c:pt idx="592">
                  <c:v>65</c:v>
                </c:pt>
                <c:pt idx="593">
                  <c:v>65</c:v>
                </c:pt>
                <c:pt idx="594">
                  <c:v>65</c:v>
                </c:pt>
                <c:pt idx="595">
                  <c:v>65</c:v>
                </c:pt>
                <c:pt idx="596">
                  <c:v>66</c:v>
                </c:pt>
                <c:pt idx="597">
                  <c:v>66</c:v>
                </c:pt>
                <c:pt idx="598">
                  <c:v>65</c:v>
                </c:pt>
                <c:pt idx="599">
                  <c:v>65</c:v>
                </c:pt>
                <c:pt idx="600">
                  <c:v>65</c:v>
                </c:pt>
                <c:pt idx="601">
                  <c:v>66</c:v>
                </c:pt>
                <c:pt idx="602">
                  <c:v>66</c:v>
                </c:pt>
                <c:pt idx="603">
                  <c:v>65</c:v>
                </c:pt>
                <c:pt idx="604">
                  <c:v>65</c:v>
                </c:pt>
                <c:pt idx="605">
                  <c:v>64</c:v>
                </c:pt>
                <c:pt idx="606">
                  <c:v>63</c:v>
                </c:pt>
                <c:pt idx="607">
                  <c:v>63</c:v>
                </c:pt>
                <c:pt idx="608">
                  <c:v>62</c:v>
                </c:pt>
                <c:pt idx="609">
                  <c:v>62</c:v>
                </c:pt>
                <c:pt idx="610">
                  <c:v>61</c:v>
                </c:pt>
                <c:pt idx="611">
                  <c:v>60</c:v>
                </c:pt>
                <c:pt idx="612">
                  <c:v>59</c:v>
                </c:pt>
                <c:pt idx="613">
                  <c:v>58</c:v>
                </c:pt>
                <c:pt idx="614">
                  <c:v>57</c:v>
                </c:pt>
                <c:pt idx="615">
                  <c:v>58</c:v>
                </c:pt>
                <c:pt idx="616">
                  <c:v>57</c:v>
                </c:pt>
                <c:pt idx="617">
                  <c:v>56</c:v>
                </c:pt>
                <c:pt idx="618">
                  <c:v>56</c:v>
                </c:pt>
                <c:pt idx="619">
                  <c:v>55</c:v>
                </c:pt>
                <c:pt idx="620">
                  <c:v>55</c:v>
                </c:pt>
                <c:pt idx="621">
                  <c:v>54</c:v>
                </c:pt>
                <c:pt idx="622">
                  <c:v>53</c:v>
                </c:pt>
                <c:pt idx="623">
                  <c:v>53</c:v>
                </c:pt>
                <c:pt idx="624">
                  <c:v>53</c:v>
                </c:pt>
                <c:pt idx="625">
                  <c:v>53</c:v>
                </c:pt>
                <c:pt idx="626">
                  <c:v>52</c:v>
                </c:pt>
                <c:pt idx="627">
                  <c:v>51</c:v>
                </c:pt>
                <c:pt idx="628">
                  <c:v>50</c:v>
                </c:pt>
                <c:pt idx="629">
                  <c:v>50</c:v>
                </c:pt>
                <c:pt idx="630">
                  <c:v>49</c:v>
                </c:pt>
                <c:pt idx="631">
                  <c:v>49</c:v>
                </c:pt>
                <c:pt idx="632">
                  <c:v>42</c:v>
                </c:pt>
                <c:pt idx="633">
                  <c:v>42</c:v>
                </c:pt>
                <c:pt idx="634">
                  <c:v>41</c:v>
                </c:pt>
                <c:pt idx="635">
                  <c:v>41</c:v>
                </c:pt>
                <c:pt idx="636">
                  <c:v>40</c:v>
                </c:pt>
                <c:pt idx="637">
                  <c:v>39</c:v>
                </c:pt>
                <c:pt idx="638">
                  <c:v>39</c:v>
                </c:pt>
                <c:pt idx="639">
                  <c:v>38</c:v>
                </c:pt>
                <c:pt idx="640">
                  <c:v>37</c:v>
                </c:pt>
                <c:pt idx="641">
                  <c:v>37</c:v>
                </c:pt>
                <c:pt idx="642">
                  <c:v>36</c:v>
                </c:pt>
                <c:pt idx="643">
                  <c:v>36</c:v>
                </c:pt>
                <c:pt idx="644">
                  <c:v>35</c:v>
                </c:pt>
                <c:pt idx="645">
                  <c:v>34</c:v>
                </c:pt>
                <c:pt idx="646">
                  <c:v>34</c:v>
                </c:pt>
                <c:pt idx="647">
                  <c:v>33</c:v>
                </c:pt>
                <c:pt idx="648">
                  <c:v>33</c:v>
                </c:pt>
                <c:pt idx="649">
                  <c:v>32</c:v>
                </c:pt>
                <c:pt idx="650">
                  <c:v>31</c:v>
                </c:pt>
                <c:pt idx="651">
                  <c:v>30</c:v>
                </c:pt>
                <c:pt idx="652">
                  <c:v>29</c:v>
                </c:pt>
                <c:pt idx="653">
                  <c:v>29</c:v>
                </c:pt>
                <c:pt idx="654">
                  <c:v>29</c:v>
                </c:pt>
                <c:pt idx="655">
                  <c:v>28</c:v>
                </c:pt>
                <c:pt idx="656">
                  <c:v>28</c:v>
                </c:pt>
                <c:pt idx="657">
                  <c:v>28</c:v>
                </c:pt>
                <c:pt idx="658">
                  <c:v>27</c:v>
                </c:pt>
                <c:pt idx="659">
                  <c:v>27</c:v>
                </c:pt>
                <c:pt idx="660">
                  <c:v>27</c:v>
                </c:pt>
                <c:pt idx="661">
                  <c:v>27</c:v>
                </c:pt>
                <c:pt idx="662">
                  <c:v>27</c:v>
                </c:pt>
                <c:pt idx="663">
                  <c:v>26</c:v>
                </c:pt>
                <c:pt idx="664">
                  <c:v>26</c:v>
                </c:pt>
                <c:pt idx="665">
                  <c:v>25</c:v>
                </c:pt>
                <c:pt idx="666">
                  <c:v>25</c:v>
                </c:pt>
                <c:pt idx="667">
                  <c:v>25</c:v>
                </c:pt>
                <c:pt idx="668">
                  <c:v>25</c:v>
                </c:pt>
                <c:pt idx="669">
                  <c:v>24</c:v>
                </c:pt>
                <c:pt idx="670">
                  <c:v>24</c:v>
                </c:pt>
                <c:pt idx="671">
                  <c:v>23</c:v>
                </c:pt>
                <c:pt idx="672">
                  <c:v>23</c:v>
                </c:pt>
                <c:pt idx="673">
                  <c:v>22</c:v>
                </c:pt>
                <c:pt idx="674">
                  <c:v>22</c:v>
                </c:pt>
                <c:pt idx="675">
                  <c:v>21</c:v>
                </c:pt>
                <c:pt idx="676">
                  <c:v>21</c:v>
                </c:pt>
                <c:pt idx="677">
                  <c:v>20</c:v>
                </c:pt>
                <c:pt idx="678">
                  <c:v>20</c:v>
                </c:pt>
                <c:pt idx="679">
                  <c:v>19</c:v>
                </c:pt>
                <c:pt idx="680">
                  <c:v>19</c:v>
                </c:pt>
                <c:pt idx="681">
                  <c:v>19</c:v>
                </c:pt>
                <c:pt idx="682">
                  <c:v>18</c:v>
                </c:pt>
                <c:pt idx="683">
                  <c:v>18</c:v>
                </c:pt>
                <c:pt idx="684">
                  <c:v>17</c:v>
                </c:pt>
                <c:pt idx="685">
                  <c:v>17</c:v>
                </c:pt>
                <c:pt idx="686">
                  <c:v>16</c:v>
                </c:pt>
                <c:pt idx="687">
                  <c:v>16</c:v>
                </c:pt>
                <c:pt idx="688">
                  <c:v>15</c:v>
                </c:pt>
                <c:pt idx="689">
                  <c:v>15</c:v>
                </c:pt>
                <c:pt idx="690">
                  <c:v>14</c:v>
                </c:pt>
                <c:pt idx="691">
                  <c:v>14</c:v>
                </c:pt>
                <c:pt idx="692">
                  <c:v>13</c:v>
                </c:pt>
                <c:pt idx="693">
                  <c:v>12</c:v>
                </c:pt>
                <c:pt idx="694">
                  <c:v>12</c:v>
                </c:pt>
                <c:pt idx="695">
                  <c:v>11</c:v>
                </c:pt>
                <c:pt idx="696">
                  <c:v>11</c:v>
                </c:pt>
                <c:pt idx="697">
                  <c:v>10</c:v>
                </c:pt>
                <c:pt idx="698">
                  <c:v>9</c:v>
                </c:pt>
                <c:pt idx="699">
                  <c:v>9</c:v>
                </c:pt>
                <c:pt idx="700">
                  <c:v>8</c:v>
                </c:pt>
                <c:pt idx="701">
                  <c:v>7</c:v>
                </c:pt>
                <c:pt idx="702">
                  <c:v>6</c:v>
                </c:pt>
                <c:pt idx="703">
                  <c:v>5</c:v>
                </c:pt>
                <c:pt idx="704">
                  <c:v>4</c:v>
                </c:pt>
                <c:pt idx="705">
                  <c:v>4</c:v>
                </c:pt>
                <c:pt idx="706">
                  <c:v>3</c:v>
                </c:pt>
                <c:pt idx="707">
                  <c:v>3</c:v>
                </c:pt>
                <c:pt idx="708">
                  <c:v>17</c:v>
                </c:pt>
                <c:pt idx="709">
                  <c:v>16</c:v>
                </c:pt>
                <c:pt idx="710">
                  <c:v>16</c:v>
                </c:pt>
                <c:pt idx="711">
                  <c:v>15</c:v>
                </c:pt>
                <c:pt idx="712">
                  <c:v>15</c:v>
                </c:pt>
                <c:pt idx="713">
                  <c:v>14</c:v>
                </c:pt>
                <c:pt idx="714">
                  <c:v>13</c:v>
                </c:pt>
                <c:pt idx="715">
                  <c:v>12</c:v>
                </c:pt>
                <c:pt idx="716">
                  <c:v>11</c:v>
                </c:pt>
                <c:pt idx="717">
                  <c:v>11</c:v>
                </c:pt>
                <c:pt idx="718">
                  <c:v>10</c:v>
                </c:pt>
                <c:pt idx="719">
                  <c:v>9</c:v>
                </c:pt>
                <c:pt idx="720">
                  <c:v>8</c:v>
                </c:pt>
                <c:pt idx="721">
                  <c:v>8</c:v>
                </c:pt>
                <c:pt idx="722">
                  <c:v>7</c:v>
                </c:pt>
                <c:pt idx="723">
                  <c:v>6</c:v>
                </c:pt>
                <c:pt idx="724">
                  <c:v>6</c:v>
                </c:pt>
                <c:pt idx="725">
                  <c:v>5</c:v>
                </c:pt>
                <c:pt idx="726">
                  <c:v>5</c:v>
                </c:pt>
                <c:pt idx="727">
                  <c:v>4</c:v>
                </c:pt>
                <c:pt idx="728">
                  <c:v>3</c:v>
                </c:pt>
                <c:pt idx="729">
                  <c:v>28</c:v>
                </c:pt>
                <c:pt idx="730">
                  <c:v>27</c:v>
                </c:pt>
                <c:pt idx="731">
                  <c:v>27</c:v>
                </c:pt>
                <c:pt idx="732">
                  <c:v>26</c:v>
                </c:pt>
                <c:pt idx="733">
                  <c:v>26</c:v>
                </c:pt>
                <c:pt idx="734">
                  <c:v>25</c:v>
                </c:pt>
                <c:pt idx="735">
                  <c:v>25</c:v>
                </c:pt>
                <c:pt idx="736">
                  <c:v>25</c:v>
                </c:pt>
                <c:pt idx="737">
                  <c:v>24</c:v>
                </c:pt>
                <c:pt idx="738">
                  <c:v>24</c:v>
                </c:pt>
                <c:pt idx="739">
                  <c:v>24</c:v>
                </c:pt>
                <c:pt idx="740">
                  <c:v>23</c:v>
                </c:pt>
                <c:pt idx="741">
                  <c:v>23</c:v>
                </c:pt>
                <c:pt idx="742">
                  <c:v>23</c:v>
                </c:pt>
                <c:pt idx="743">
                  <c:v>22</c:v>
                </c:pt>
                <c:pt idx="744">
                  <c:v>22</c:v>
                </c:pt>
                <c:pt idx="745">
                  <c:v>22</c:v>
                </c:pt>
                <c:pt idx="746">
                  <c:v>21</c:v>
                </c:pt>
                <c:pt idx="747">
                  <c:v>21</c:v>
                </c:pt>
                <c:pt idx="748">
                  <c:v>21</c:v>
                </c:pt>
                <c:pt idx="749">
                  <c:v>20</c:v>
                </c:pt>
                <c:pt idx="750">
                  <c:v>20</c:v>
                </c:pt>
                <c:pt idx="751">
                  <c:v>19</c:v>
                </c:pt>
                <c:pt idx="752">
                  <c:v>19</c:v>
                </c:pt>
                <c:pt idx="753">
                  <c:v>18</c:v>
                </c:pt>
                <c:pt idx="754">
                  <c:v>18</c:v>
                </c:pt>
                <c:pt idx="755">
                  <c:v>18</c:v>
                </c:pt>
                <c:pt idx="756">
                  <c:v>17</c:v>
                </c:pt>
                <c:pt idx="757">
                  <c:v>17</c:v>
                </c:pt>
                <c:pt idx="758">
                  <c:v>16</c:v>
                </c:pt>
                <c:pt idx="759">
                  <c:v>15</c:v>
                </c:pt>
                <c:pt idx="760">
                  <c:v>15</c:v>
                </c:pt>
                <c:pt idx="761">
                  <c:v>14</c:v>
                </c:pt>
                <c:pt idx="762">
                  <c:v>13</c:v>
                </c:pt>
                <c:pt idx="763">
                  <c:v>13</c:v>
                </c:pt>
                <c:pt idx="764">
                  <c:v>12</c:v>
                </c:pt>
                <c:pt idx="765">
                  <c:v>12</c:v>
                </c:pt>
                <c:pt idx="766">
                  <c:v>11</c:v>
                </c:pt>
                <c:pt idx="767">
                  <c:v>23</c:v>
                </c:pt>
                <c:pt idx="768">
                  <c:v>22</c:v>
                </c:pt>
                <c:pt idx="769">
                  <c:v>22</c:v>
                </c:pt>
                <c:pt idx="770">
                  <c:v>21</c:v>
                </c:pt>
                <c:pt idx="771">
                  <c:v>20</c:v>
                </c:pt>
                <c:pt idx="772">
                  <c:v>19</c:v>
                </c:pt>
                <c:pt idx="773">
                  <c:v>19</c:v>
                </c:pt>
                <c:pt idx="774">
                  <c:v>18</c:v>
                </c:pt>
                <c:pt idx="775">
                  <c:v>18</c:v>
                </c:pt>
                <c:pt idx="776">
                  <c:v>18</c:v>
                </c:pt>
                <c:pt idx="777">
                  <c:v>18</c:v>
                </c:pt>
                <c:pt idx="778">
                  <c:v>18</c:v>
                </c:pt>
                <c:pt idx="779">
                  <c:v>17</c:v>
                </c:pt>
                <c:pt idx="780">
                  <c:v>17</c:v>
                </c:pt>
                <c:pt idx="781">
                  <c:v>16</c:v>
                </c:pt>
                <c:pt idx="782">
                  <c:v>16</c:v>
                </c:pt>
                <c:pt idx="783">
                  <c:v>15</c:v>
                </c:pt>
                <c:pt idx="784">
                  <c:v>15</c:v>
                </c:pt>
                <c:pt idx="785">
                  <c:v>15</c:v>
                </c:pt>
                <c:pt idx="786">
                  <c:v>14</c:v>
                </c:pt>
                <c:pt idx="787">
                  <c:v>15</c:v>
                </c:pt>
                <c:pt idx="788">
                  <c:v>15</c:v>
                </c:pt>
                <c:pt idx="789">
                  <c:v>14</c:v>
                </c:pt>
                <c:pt idx="790">
                  <c:v>14</c:v>
                </c:pt>
                <c:pt idx="791">
                  <c:v>14</c:v>
                </c:pt>
                <c:pt idx="792">
                  <c:v>13</c:v>
                </c:pt>
                <c:pt idx="793">
                  <c:v>13</c:v>
                </c:pt>
                <c:pt idx="794">
                  <c:v>13</c:v>
                </c:pt>
                <c:pt idx="795">
                  <c:v>13</c:v>
                </c:pt>
                <c:pt idx="796">
                  <c:v>12</c:v>
                </c:pt>
                <c:pt idx="797">
                  <c:v>12</c:v>
                </c:pt>
                <c:pt idx="798">
                  <c:v>12</c:v>
                </c:pt>
                <c:pt idx="799">
                  <c:v>11</c:v>
                </c:pt>
                <c:pt idx="800">
                  <c:v>11</c:v>
                </c:pt>
                <c:pt idx="801">
                  <c:v>11</c:v>
                </c:pt>
                <c:pt idx="802">
                  <c:v>159</c:v>
                </c:pt>
                <c:pt idx="803">
                  <c:v>159</c:v>
                </c:pt>
                <c:pt idx="804">
                  <c:v>159</c:v>
                </c:pt>
                <c:pt idx="805">
                  <c:v>158</c:v>
                </c:pt>
                <c:pt idx="806">
                  <c:v>158</c:v>
                </c:pt>
                <c:pt idx="807">
                  <c:v>158</c:v>
                </c:pt>
                <c:pt idx="808">
                  <c:v>158</c:v>
                </c:pt>
                <c:pt idx="809">
                  <c:v>157</c:v>
                </c:pt>
                <c:pt idx="810">
                  <c:v>157</c:v>
                </c:pt>
                <c:pt idx="811">
                  <c:v>156</c:v>
                </c:pt>
                <c:pt idx="812">
                  <c:v>156</c:v>
                </c:pt>
                <c:pt idx="813">
                  <c:v>157</c:v>
                </c:pt>
                <c:pt idx="814">
                  <c:v>157</c:v>
                </c:pt>
                <c:pt idx="815">
                  <c:v>157</c:v>
                </c:pt>
                <c:pt idx="816">
                  <c:v>158</c:v>
                </c:pt>
                <c:pt idx="817">
                  <c:v>159</c:v>
                </c:pt>
                <c:pt idx="818">
                  <c:v>138</c:v>
                </c:pt>
                <c:pt idx="819">
                  <c:v>137</c:v>
                </c:pt>
                <c:pt idx="820">
                  <c:v>137</c:v>
                </c:pt>
                <c:pt idx="821">
                  <c:v>90</c:v>
                </c:pt>
                <c:pt idx="822">
                  <c:v>89</c:v>
                </c:pt>
                <c:pt idx="823">
                  <c:v>88</c:v>
                </c:pt>
                <c:pt idx="824">
                  <c:v>87</c:v>
                </c:pt>
                <c:pt idx="825">
                  <c:v>86</c:v>
                </c:pt>
                <c:pt idx="826">
                  <c:v>86</c:v>
                </c:pt>
                <c:pt idx="827">
                  <c:v>85</c:v>
                </c:pt>
                <c:pt idx="828">
                  <c:v>85</c:v>
                </c:pt>
                <c:pt idx="829">
                  <c:v>85</c:v>
                </c:pt>
                <c:pt idx="830">
                  <c:v>84</c:v>
                </c:pt>
                <c:pt idx="831">
                  <c:v>84</c:v>
                </c:pt>
                <c:pt idx="832">
                  <c:v>84</c:v>
                </c:pt>
                <c:pt idx="833">
                  <c:v>84</c:v>
                </c:pt>
                <c:pt idx="834">
                  <c:v>83</c:v>
                </c:pt>
                <c:pt idx="835">
                  <c:v>82</c:v>
                </c:pt>
                <c:pt idx="836">
                  <c:v>81</c:v>
                </c:pt>
                <c:pt idx="837">
                  <c:v>81</c:v>
                </c:pt>
                <c:pt idx="838">
                  <c:v>81</c:v>
                </c:pt>
                <c:pt idx="839">
                  <c:v>80</c:v>
                </c:pt>
                <c:pt idx="840">
                  <c:v>80</c:v>
                </c:pt>
                <c:pt idx="841">
                  <c:v>79</c:v>
                </c:pt>
                <c:pt idx="842">
                  <c:v>79</c:v>
                </c:pt>
                <c:pt idx="843">
                  <c:v>78</c:v>
                </c:pt>
                <c:pt idx="844">
                  <c:v>78</c:v>
                </c:pt>
                <c:pt idx="845">
                  <c:v>78</c:v>
                </c:pt>
                <c:pt idx="846">
                  <c:v>78</c:v>
                </c:pt>
                <c:pt idx="847">
                  <c:v>78</c:v>
                </c:pt>
                <c:pt idx="848">
                  <c:v>79</c:v>
                </c:pt>
                <c:pt idx="849">
                  <c:v>79</c:v>
                </c:pt>
                <c:pt idx="850">
                  <c:v>80</c:v>
                </c:pt>
                <c:pt idx="851">
                  <c:v>80</c:v>
                </c:pt>
                <c:pt idx="852">
                  <c:v>81</c:v>
                </c:pt>
                <c:pt idx="853">
                  <c:v>82</c:v>
                </c:pt>
                <c:pt idx="854">
                  <c:v>82</c:v>
                </c:pt>
                <c:pt idx="855">
                  <c:v>83</c:v>
                </c:pt>
                <c:pt idx="856">
                  <c:v>83</c:v>
                </c:pt>
                <c:pt idx="857">
                  <c:v>84</c:v>
                </c:pt>
                <c:pt idx="858">
                  <c:v>85</c:v>
                </c:pt>
                <c:pt idx="859">
                  <c:v>85</c:v>
                </c:pt>
                <c:pt idx="860">
                  <c:v>86</c:v>
                </c:pt>
                <c:pt idx="861">
                  <c:v>86</c:v>
                </c:pt>
                <c:pt idx="862">
                  <c:v>87</c:v>
                </c:pt>
                <c:pt idx="863">
                  <c:v>87</c:v>
                </c:pt>
                <c:pt idx="864">
                  <c:v>88</c:v>
                </c:pt>
                <c:pt idx="865">
                  <c:v>89</c:v>
                </c:pt>
                <c:pt idx="866">
                  <c:v>89</c:v>
                </c:pt>
                <c:pt idx="867">
                  <c:v>90</c:v>
                </c:pt>
                <c:pt idx="868">
                  <c:v>90</c:v>
                </c:pt>
                <c:pt idx="869">
                  <c:v>91</c:v>
                </c:pt>
                <c:pt idx="870">
                  <c:v>92</c:v>
                </c:pt>
                <c:pt idx="871">
                  <c:v>92</c:v>
                </c:pt>
                <c:pt idx="872">
                  <c:v>93</c:v>
                </c:pt>
                <c:pt idx="873">
                  <c:v>93</c:v>
                </c:pt>
                <c:pt idx="874">
                  <c:v>94</c:v>
                </c:pt>
                <c:pt idx="875">
                  <c:v>94</c:v>
                </c:pt>
                <c:pt idx="876">
                  <c:v>95</c:v>
                </c:pt>
                <c:pt idx="877">
                  <c:v>96</c:v>
                </c:pt>
                <c:pt idx="878">
                  <c:v>96</c:v>
                </c:pt>
                <c:pt idx="879">
                  <c:v>97</c:v>
                </c:pt>
                <c:pt idx="880">
                  <c:v>98</c:v>
                </c:pt>
                <c:pt idx="881">
                  <c:v>99</c:v>
                </c:pt>
                <c:pt idx="882">
                  <c:v>99</c:v>
                </c:pt>
                <c:pt idx="883">
                  <c:v>99</c:v>
                </c:pt>
                <c:pt idx="884">
                  <c:v>100</c:v>
                </c:pt>
                <c:pt idx="885">
                  <c:v>100</c:v>
                </c:pt>
                <c:pt idx="886">
                  <c:v>101</c:v>
                </c:pt>
                <c:pt idx="887">
                  <c:v>101</c:v>
                </c:pt>
                <c:pt idx="888">
                  <c:v>102</c:v>
                </c:pt>
                <c:pt idx="889">
                  <c:v>102</c:v>
                </c:pt>
                <c:pt idx="890">
                  <c:v>103</c:v>
                </c:pt>
                <c:pt idx="891">
                  <c:v>103</c:v>
                </c:pt>
                <c:pt idx="892">
                  <c:v>103</c:v>
                </c:pt>
                <c:pt idx="893">
                  <c:v>103</c:v>
                </c:pt>
                <c:pt idx="894">
                  <c:v>104</c:v>
                </c:pt>
                <c:pt idx="895">
                  <c:v>104</c:v>
                </c:pt>
                <c:pt idx="896">
                  <c:v>104</c:v>
                </c:pt>
                <c:pt idx="897">
                  <c:v>104</c:v>
                </c:pt>
                <c:pt idx="898">
                  <c:v>104</c:v>
                </c:pt>
                <c:pt idx="899">
                  <c:v>105</c:v>
                </c:pt>
                <c:pt idx="900">
                  <c:v>106</c:v>
                </c:pt>
                <c:pt idx="901">
                  <c:v>106</c:v>
                </c:pt>
                <c:pt idx="902">
                  <c:v>107</c:v>
                </c:pt>
                <c:pt idx="903">
                  <c:v>72</c:v>
                </c:pt>
                <c:pt idx="904">
                  <c:v>71</c:v>
                </c:pt>
                <c:pt idx="905">
                  <c:v>70</c:v>
                </c:pt>
                <c:pt idx="906">
                  <c:v>69</c:v>
                </c:pt>
                <c:pt idx="907">
                  <c:v>69</c:v>
                </c:pt>
                <c:pt idx="908">
                  <c:v>68</c:v>
                </c:pt>
                <c:pt idx="909">
                  <c:v>68</c:v>
                </c:pt>
                <c:pt idx="910">
                  <c:v>67</c:v>
                </c:pt>
                <c:pt idx="911">
                  <c:v>66</c:v>
                </c:pt>
                <c:pt idx="912">
                  <c:v>66</c:v>
                </c:pt>
                <c:pt idx="913">
                  <c:v>65</c:v>
                </c:pt>
                <c:pt idx="914">
                  <c:v>64</c:v>
                </c:pt>
                <c:pt idx="915">
                  <c:v>64</c:v>
                </c:pt>
                <c:pt idx="916">
                  <c:v>64</c:v>
                </c:pt>
                <c:pt idx="917">
                  <c:v>63</c:v>
                </c:pt>
                <c:pt idx="918">
                  <c:v>63</c:v>
                </c:pt>
                <c:pt idx="919">
                  <c:v>62</c:v>
                </c:pt>
                <c:pt idx="920">
                  <c:v>61</c:v>
                </c:pt>
                <c:pt idx="921">
                  <c:v>60</c:v>
                </c:pt>
                <c:pt idx="922">
                  <c:v>60</c:v>
                </c:pt>
                <c:pt idx="923">
                  <c:v>60</c:v>
                </c:pt>
                <c:pt idx="924">
                  <c:v>58</c:v>
                </c:pt>
                <c:pt idx="925">
                  <c:v>58</c:v>
                </c:pt>
                <c:pt idx="926">
                  <c:v>57</c:v>
                </c:pt>
                <c:pt idx="927">
                  <c:v>57</c:v>
                </c:pt>
                <c:pt idx="928">
                  <c:v>56</c:v>
                </c:pt>
                <c:pt idx="929">
                  <c:v>55</c:v>
                </c:pt>
                <c:pt idx="930">
                  <c:v>55</c:v>
                </c:pt>
                <c:pt idx="931">
                  <c:v>54</c:v>
                </c:pt>
                <c:pt idx="932">
                  <c:v>54</c:v>
                </c:pt>
                <c:pt idx="933">
                  <c:v>53</c:v>
                </c:pt>
                <c:pt idx="934">
                  <c:v>53</c:v>
                </c:pt>
                <c:pt idx="935">
                  <c:v>52</c:v>
                </c:pt>
                <c:pt idx="936">
                  <c:v>52</c:v>
                </c:pt>
                <c:pt idx="937">
                  <c:v>51</c:v>
                </c:pt>
                <c:pt idx="938">
                  <c:v>51</c:v>
                </c:pt>
                <c:pt idx="939">
                  <c:v>50</c:v>
                </c:pt>
                <c:pt idx="940">
                  <c:v>50</c:v>
                </c:pt>
                <c:pt idx="941">
                  <c:v>49</c:v>
                </c:pt>
                <c:pt idx="942">
                  <c:v>49</c:v>
                </c:pt>
                <c:pt idx="943">
                  <c:v>48</c:v>
                </c:pt>
                <c:pt idx="944">
                  <c:v>47</c:v>
                </c:pt>
                <c:pt idx="945">
                  <c:v>47</c:v>
                </c:pt>
                <c:pt idx="946">
                  <c:v>46</c:v>
                </c:pt>
                <c:pt idx="947">
                  <c:v>46</c:v>
                </c:pt>
                <c:pt idx="948">
                  <c:v>45</c:v>
                </c:pt>
                <c:pt idx="949">
                  <c:v>45</c:v>
                </c:pt>
                <c:pt idx="950">
                  <c:v>45</c:v>
                </c:pt>
                <c:pt idx="951">
                  <c:v>44</c:v>
                </c:pt>
                <c:pt idx="952">
                  <c:v>43</c:v>
                </c:pt>
                <c:pt idx="953">
                  <c:v>43</c:v>
                </c:pt>
                <c:pt idx="954">
                  <c:v>42</c:v>
                </c:pt>
                <c:pt idx="955">
                  <c:v>41</c:v>
                </c:pt>
                <c:pt idx="956">
                  <c:v>40</c:v>
                </c:pt>
                <c:pt idx="957">
                  <c:v>40</c:v>
                </c:pt>
                <c:pt idx="958">
                  <c:v>39</c:v>
                </c:pt>
                <c:pt idx="959">
                  <c:v>38</c:v>
                </c:pt>
                <c:pt idx="960">
                  <c:v>38</c:v>
                </c:pt>
                <c:pt idx="961">
                  <c:v>37</c:v>
                </c:pt>
                <c:pt idx="962">
                  <c:v>37</c:v>
                </c:pt>
                <c:pt idx="963">
                  <c:v>36</c:v>
                </c:pt>
                <c:pt idx="964">
                  <c:v>36</c:v>
                </c:pt>
                <c:pt idx="965">
                  <c:v>35</c:v>
                </c:pt>
                <c:pt idx="966">
                  <c:v>34</c:v>
                </c:pt>
                <c:pt idx="967">
                  <c:v>33</c:v>
                </c:pt>
                <c:pt idx="968">
                  <c:v>33</c:v>
                </c:pt>
                <c:pt idx="969">
                  <c:v>32</c:v>
                </c:pt>
                <c:pt idx="970">
                  <c:v>32</c:v>
                </c:pt>
                <c:pt idx="971">
                  <c:v>31</c:v>
                </c:pt>
                <c:pt idx="972">
                  <c:v>31</c:v>
                </c:pt>
                <c:pt idx="973">
                  <c:v>30</c:v>
                </c:pt>
                <c:pt idx="974">
                  <c:v>30</c:v>
                </c:pt>
                <c:pt idx="975">
                  <c:v>29</c:v>
                </c:pt>
                <c:pt idx="976">
                  <c:v>29</c:v>
                </c:pt>
                <c:pt idx="977">
                  <c:v>28</c:v>
                </c:pt>
                <c:pt idx="978">
                  <c:v>28</c:v>
                </c:pt>
                <c:pt idx="979">
                  <c:v>27</c:v>
                </c:pt>
                <c:pt idx="980">
                  <c:v>26</c:v>
                </c:pt>
                <c:pt idx="981">
                  <c:v>26</c:v>
                </c:pt>
                <c:pt idx="982">
                  <c:v>25</c:v>
                </c:pt>
                <c:pt idx="983">
                  <c:v>25</c:v>
                </c:pt>
                <c:pt idx="984">
                  <c:v>24</c:v>
                </c:pt>
                <c:pt idx="985">
                  <c:v>24</c:v>
                </c:pt>
                <c:pt idx="986">
                  <c:v>24</c:v>
                </c:pt>
                <c:pt idx="987">
                  <c:v>23</c:v>
                </c:pt>
                <c:pt idx="988">
                  <c:v>23</c:v>
                </c:pt>
                <c:pt idx="989">
                  <c:v>22</c:v>
                </c:pt>
                <c:pt idx="990">
                  <c:v>22</c:v>
                </c:pt>
                <c:pt idx="991">
                  <c:v>21</c:v>
                </c:pt>
                <c:pt idx="992">
                  <c:v>21</c:v>
                </c:pt>
                <c:pt idx="993">
                  <c:v>20</c:v>
                </c:pt>
                <c:pt idx="994">
                  <c:v>20</c:v>
                </c:pt>
                <c:pt idx="995">
                  <c:v>19</c:v>
                </c:pt>
                <c:pt idx="996">
                  <c:v>19</c:v>
                </c:pt>
                <c:pt idx="997">
                  <c:v>18</c:v>
                </c:pt>
                <c:pt idx="998">
                  <c:v>18</c:v>
                </c:pt>
                <c:pt idx="999">
                  <c:v>18</c:v>
                </c:pt>
                <c:pt idx="1000">
                  <c:v>17</c:v>
                </c:pt>
                <c:pt idx="1001">
                  <c:v>59</c:v>
                </c:pt>
                <c:pt idx="1002">
                  <c:v>60</c:v>
                </c:pt>
                <c:pt idx="1003">
                  <c:v>60</c:v>
                </c:pt>
                <c:pt idx="1004">
                  <c:v>59</c:v>
                </c:pt>
                <c:pt idx="1005">
                  <c:v>59</c:v>
                </c:pt>
                <c:pt idx="1006">
                  <c:v>58</c:v>
                </c:pt>
                <c:pt idx="1007">
                  <c:v>58</c:v>
                </c:pt>
                <c:pt idx="1008">
                  <c:v>57</c:v>
                </c:pt>
                <c:pt idx="1009">
                  <c:v>57</c:v>
                </c:pt>
                <c:pt idx="1010">
                  <c:v>56</c:v>
                </c:pt>
                <c:pt idx="1011">
                  <c:v>55</c:v>
                </c:pt>
                <c:pt idx="1012">
                  <c:v>54</c:v>
                </c:pt>
                <c:pt idx="1013">
                  <c:v>54</c:v>
                </c:pt>
                <c:pt idx="1014">
                  <c:v>53</c:v>
                </c:pt>
                <c:pt idx="1015">
                  <c:v>53</c:v>
                </c:pt>
                <c:pt idx="1016">
                  <c:v>52</c:v>
                </c:pt>
                <c:pt idx="1017">
                  <c:v>51</c:v>
                </c:pt>
                <c:pt idx="1018">
                  <c:v>51</c:v>
                </c:pt>
                <c:pt idx="1019">
                  <c:v>50</c:v>
                </c:pt>
                <c:pt idx="1020">
                  <c:v>49</c:v>
                </c:pt>
                <c:pt idx="1021">
                  <c:v>49</c:v>
                </c:pt>
                <c:pt idx="1022">
                  <c:v>48</c:v>
                </c:pt>
                <c:pt idx="1023">
                  <c:v>47</c:v>
                </c:pt>
                <c:pt idx="1024">
                  <c:v>46</c:v>
                </c:pt>
                <c:pt idx="1025">
                  <c:v>45</c:v>
                </c:pt>
                <c:pt idx="1026">
                  <c:v>44</c:v>
                </c:pt>
                <c:pt idx="1027">
                  <c:v>44</c:v>
                </c:pt>
                <c:pt idx="1028">
                  <c:v>43</c:v>
                </c:pt>
                <c:pt idx="1029">
                  <c:v>43</c:v>
                </c:pt>
                <c:pt idx="1030">
                  <c:v>42</c:v>
                </c:pt>
                <c:pt idx="1031">
                  <c:v>41</c:v>
                </c:pt>
                <c:pt idx="1032">
                  <c:v>41</c:v>
                </c:pt>
                <c:pt idx="1033">
                  <c:v>41</c:v>
                </c:pt>
                <c:pt idx="1034">
                  <c:v>41</c:v>
                </c:pt>
                <c:pt idx="1035">
                  <c:v>41</c:v>
                </c:pt>
                <c:pt idx="1036">
                  <c:v>41</c:v>
                </c:pt>
                <c:pt idx="1037">
                  <c:v>40</c:v>
                </c:pt>
                <c:pt idx="1038">
                  <c:v>40</c:v>
                </c:pt>
                <c:pt idx="1039">
                  <c:v>39</c:v>
                </c:pt>
                <c:pt idx="1040">
                  <c:v>38</c:v>
                </c:pt>
                <c:pt idx="1041">
                  <c:v>37</c:v>
                </c:pt>
                <c:pt idx="1042">
                  <c:v>36</c:v>
                </c:pt>
                <c:pt idx="1043">
                  <c:v>36</c:v>
                </c:pt>
                <c:pt idx="1044">
                  <c:v>35</c:v>
                </c:pt>
                <c:pt idx="1045">
                  <c:v>35</c:v>
                </c:pt>
                <c:pt idx="1046">
                  <c:v>34</c:v>
                </c:pt>
                <c:pt idx="1047">
                  <c:v>35</c:v>
                </c:pt>
                <c:pt idx="1048">
                  <c:v>35</c:v>
                </c:pt>
                <c:pt idx="1049">
                  <c:v>35</c:v>
                </c:pt>
                <c:pt idx="1050">
                  <c:v>35</c:v>
                </c:pt>
                <c:pt idx="1051">
                  <c:v>34</c:v>
                </c:pt>
                <c:pt idx="1052">
                  <c:v>49</c:v>
                </c:pt>
                <c:pt idx="1053">
                  <c:v>48</c:v>
                </c:pt>
                <c:pt idx="1054">
                  <c:v>47</c:v>
                </c:pt>
                <c:pt idx="1055">
                  <c:v>47</c:v>
                </c:pt>
                <c:pt idx="1056">
                  <c:v>46</c:v>
                </c:pt>
                <c:pt idx="1057">
                  <c:v>45</c:v>
                </c:pt>
                <c:pt idx="1058">
                  <c:v>45</c:v>
                </c:pt>
                <c:pt idx="1059">
                  <c:v>44</c:v>
                </c:pt>
                <c:pt idx="1060">
                  <c:v>44</c:v>
                </c:pt>
                <c:pt idx="1061">
                  <c:v>43</c:v>
                </c:pt>
                <c:pt idx="1062">
                  <c:v>43</c:v>
                </c:pt>
                <c:pt idx="1063">
                  <c:v>43</c:v>
                </c:pt>
                <c:pt idx="1064">
                  <c:v>42</c:v>
                </c:pt>
                <c:pt idx="1065">
                  <c:v>41</c:v>
                </c:pt>
                <c:pt idx="1066">
                  <c:v>41</c:v>
                </c:pt>
                <c:pt idx="1067">
                  <c:v>40</c:v>
                </c:pt>
                <c:pt idx="1068">
                  <c:v>40</c:v>
                </c:pt>
                <c:pt idx="1069">
                  <c:v>39</c:v>
                </c:pt>
                <c:pt idx="1070">
                  <c:v>39</c:v>
                </c:pt>
                <c:pt idx="1071">
                  <c:v>38</c:v>
                </c:pt>
                <c:pt idx="1072">
                  <c:v>37</c:v>
                </c:pt>
                <c:pt idx="1073">
                  <c:v>37</c:v>
                </c:pt>
                <c:pt idx="1074">
                  <c:v>36</c:v>
                </c:pt>
                <c:pt idx="1075">
                  <c:v>36</c:v>
                </c:pt>
                <c:pt idx="1076">
                  <c:v>35</c:v>
                </c:pt>
                <c:pt idx="1077">
                  <c:v>35</c:v>
                </c:pt>
                <c:pt idx="1078">
                  <c:v>34</c:v>
                </c:pt>
                <c:pt idx="1079">
                  <c:v>77</c:v>
                </c:pt>
                <c:pt idx="1080">
                  <c:v>77</c:v>
                </c:pt>
                <c:pt idx="1081">
                  <c:v>76</c:v>
                </c:pt>
                <c:pt idx="1082">
                  <c:v>76</c:v>
                </c:pt>
                <c:pt idx="1083">
                  <c:v>75</c:v>
                </c:pt>
                <c:pt idx="1084">
                  <c:v>75</c:v>
                </c:pt>
                <c:pt idx="1085">
                  <c:v>74</c:v>
                </c:pt>
                <c:pt idx="1086">
                  <c:v>73</c:v>
                </c:pt>
                <c:pt idx="1087">
                  <c:v>73</c:v>
                </c:pt>
                <c:pt idx="1088">
                  <c:v>72</c:v>
                </c:pt>
                <c:pt idx="1089">
                  <c:v>71</c:v>
                </c:pt>
                <c:pt idx="1090">
                  <c:v>58</c:v>
                </c:pt>
                <c:pt idx="1091">
                  <c:v>57</c:v>
                </c:pt>
                <c:pt idx="1092">
                  <c:v>56</c:v>
                </c:pt>
                <c:pt idx="1093">
                  <c:v>55</c:v>
                </c:pt>
                <c:pt idx="1094">
                  <c:v>54</c:v>
                </c:pt>
                <c:pt idx="1095">
                  <c:v>53</c:v>
                </c:pt>
                <c:pt idx="1096">
                  <c:v>53</c:v>
                </c:pt>
                <c:pt idx="1097">
                  <c:v>52</c:v>
                </c:pt>
                <c:pt idx="1098">
                  <c:v>51</c:v>
                </c:pt>
                <c:pt idx="1099">
                  <c:v>51</c:v>
                </c:pt>
                <c:pt idx="1100">
                  <c:v>50</c:v>
                </c:pt>
                <c:pt idx="1101">
                  <c:v>49</c:v>
                </c:pt>
                <c:pt idx="1102">
                  <c:v>49</c:v>
                </c:pt>
                <c:pt idx="1103">
                  <c:v>48</c:v>
                </c:pt>
                <c:pt idx="1104">
                  <c:v>47</c:v>
                </c:pt>
                <c:pt idx="1105">
                  <c:v>47</c:v>
                </c:pt>
                <c:pt idx="1106">
                  <c:v>46</c:v>
                </c:pt>
                <c:pt idx="1107">
                  <c:v>45</c:v>
                </c:pt>
                <c:pt idx="1108">
                  <c:v>45</c:v>
                </c:pt>
                <c:pt idx="1109">
                  <c:v>44</c:v>
                </c:pt>
                <c:pt idx="1110">
                  <c:v>43</c:v>
                </c:pt>
                <c:pt idx="1111">
                  <c:v>42</c:v>
                </c:pt>
                <c:pt idx="1112">
                  <c:v>41</c:v>
                </c:pt>
                <c:pt idx="1113">
                  <c:v>40</c:v>
                </c:pt>
                <c:pt idx="1114">
                  <c:v>39</c:v>
                </c:pt>
                <c:pt idx="1115">
                  <c:v>38</c:v>
                </c:pt>
                <c:pt idx="1116">
                  <c:v>37</c:v>
                </c:pt>
                <c:pt idx="1117">
                  <c:v>36</c:v>
                </c:pt>
                <c:pt idx="1118">
                  <c:v>36</c:v>
                </c:pt>
                <c:pt idx="1119">
                  <c:v>35</c:v>
                </c:pt>
                <c:pt idx="1120">
                  <c:v>34</c:v>
                </c:pt>
                <c:pt idx="1121">
                  <c:v>34</c:v>
                </c:pt>
                <c:pt idx="1122">
                  <c:v>33</c:v>
                </c:pt>
                <c:pt idx="1123">
                  <c:v>32</c:v>
                </c:pt>
                <c:pt idx="1124">
                  <c:v>31</c:v>
                </c:pt>
                <c:pt idx="1125">
                  <c:v>30</c:v>
                </c:pt>
                <c:pt idx="1126">
                  <c:v>30</c:v>
                </c:pt>
                <c:pt idx="1127">
                  <c:v>29</c:v>
                </c:pt>
                <c:pt idx="1128">
                  <c:v>28</c:v>
                </c:pt>
                <c:pt idx="1129">
                  <c:v>28</c:v>
                </c:pt>
                <c:pt idx="1130">
                  <c:v>27</c:v>
                </c:pt>
                <c:pt idx="1131">
                  <c:v>26</c:v>
                </c:pt>
                <c:pt idx="1132">
                  <c:v>26</c:v>
                </c:pt>
                <c:pt idx="1133">
                  <c:v>26</c:v>
                </c:pt>
                <c:pt idx="1134">
                  <c:v>25</c:v>
                </c:pt>
                <c:pt idx="1135">
                  <c:v>25</c:v>
                </c:pt>
                <c:pt idx="1136">
                  <c:v>25</c:v>
                </c:pt>
                <c:pt idx="1137">
                  <c:v>24</c:v>
                </c:pt>
                <c:pt idx="1138">
                  <c:v>24</c:v>
                </c:pt>
                <c:pt idx="1139">
                  <c:v>24</c:v>
                </c:pt>
                <c:pt idx="1140">
                  <c:v>23</c:v>
                </c:pt>
                <c:pt idx="1141">
                  <c:v>23</c:v>
                </c:pt>
                <c:pt idx="1142">
                  <c:v>22</c:v>
                </c:pt>
                <c:pt idx="1143">
                  <c:v>46</c:v>
                </c:pt>
                <c:pt idx="1144">
                  <c:v>46</c:v>
                </c:pt>
                <c:pt idx="1145">
                  <c:v>45</c:v>
                </c:pt>
                <c:pt idx="1146">
                  <c:v>44</c:v>
                </c:pt>
                <c:pt idx="1147">
                  <c:v>44</c:v>
                </c:pt>
                <c:pt idx="1148">
                  <c:v>43</c:v>
                </c:pt>
                <c:pt idx="1149">
                  <c:v>43</c:v>
                </c:pt>
                <c:pt idx="1150">
                  <c:v>42</c:v>
                </c:pt>
                <c:pt idx="1151">
                  <c:v>42</c:v>
                </c:pt>
                <c:pt idx="1152">
                  <c:v>41</c:v>
                </c:pt>
                <c:pt idx="1153">
                  <c:v>40</c:v>
                </c:pt>
                <c:pt idx="1154">
                  <c:v>39</c:v>
                </c:pt>
                <c:pt idx="1155">
                  <c:v>39</c:v>
                </c:pt>
                <c:pt idx="1156">
                  <c:v>38</c:v>
                </c:pt>
                <c:pt idx="1157">
                  <c:v>37</c:v>
                </c:pt>
                <c:pt idx="1158">
                  <c:v>36</c:v>
                </c:pt>
                <c:pt idx="1159">
                  <c:v>35</c:v>
                </c:pt>
                <c:pt idx="1160">
                  <c:v>34</c:v>
                </c:pt>
                <c:pt idx="1161">
                  <c:v>33</c:v>
                </c:pt>
                <c:pt idx="1162">
                  <c:v>32</c:v>
                </c:pt>
                <c:pt idx="1163">
                  <c:v>31</c:v>
                </c:pt>
                <c:pt idx="1164">
                  <c:v>21</c:v>
                </c:pt>
                <c:pt idx="1165">
                  <c:v>20</c:v>
                </c:pt>
                <c:pt idx="1166">
                  <c:v>20</c:v>
                </c:pt>
                <c:pt idx="1167">
                  <c:v>19</c:v>
                </c:pt>
                <c:pt idx="1168">
                  <c:v>19</c:v>
                </c:pt>
                <c:pt idx="1169">
                  <c:v>18</c:v>
                </c:pt>
                <c:pt idx="1170">
                  <c:v>17</c:v>
                </c:pt>
                <c:pt idx="1171">
                  <c:v>16</c:v>
                </c:pt>
                <c:pt idx="1172">
                  <c:v>16</c:v>
                </c:pt>
                <c:pt idx="1173">
                  <c:v>15</c:v>
                </c:pt>
                <c:pt idx="1174">
                  <c:v>14</c:v>
                </c:pt>
                <c:pt idx="1175">
                  <c:v>14</c:v>
                </c:pt>
                <c:pt idx="1176">
                  <c:v>13</c:v>
                </c:pt>
                <c:pt idx="1177">
                  <c:v>13</c:v>
                </c:pt>
                <c:pt idx="1178">
                  <c:v>13</c:v>
                </c:pt>
                <c:pt idx="1179">
                  <c:v>12</c:v>
                </c:pt>
                <c:pt idx="1180">
                  <c:v>12</c:v>
                </c:pt>
                <c:pt idx="1181">
                  <c:v>11</c:v>
                </c:pt>
                <c:pt idx="1182">
                  <c:v>10</c:v>
                </c:pt>
                <c:pt idx="1183">
                  <c:v>10</c:v>
                </c:pt>
                <c:pt idx="1184">
                  <c:v>9</c:v>
                </c:pt>
                <c:pt idx="1185">
                  <c:v>9</c:v>
                </c:pt>
                <c:pt idx="1186">
                  <c:v>8</c:v>
                </c:pt>
                <c:pt idx="1187">
                  <c:v>7</c:v>
                </c:pt>
                <c:pt idx="1188">
                  <c:v>7</c:v>
                </c:pt>
                <c:pt idx="1189">
                  <c:v>6</c:v>
                </c:pt>
                <c:pt idx="1190">
                  <c:v>6</c:v>
                </c:pt>
                <c:pt idx="1191">
                  <c:v>5</c:v>
                </c:pt>
                <c:pt idx="1192">
                  <c:v>5</c:v>
                </c:pt>
                <c:pt idx="1193">
                  <c:v>4</c:v>
                </c:pt>
                <c:pt idx="1194">
                  <c:v>3</c:v>
                </c:pt>
                <c:pt idx="1195">
                  <c:v>3</c:v>
                </c:pt>
                <c:pt idx="1196">
                  <c:v>2</c:v>
                </c:pt>
                <c:pt idx="1197">
                  <c:v>2</c:v>
                </c:pt>
                <c:pt idx="1198">
                  <c:v>2</c:v>
                </c:pt>
                <c:pt idx="1199">
                  <c:v>2</c:v>
                </c:pt>
                <c:pt idx="1200">
                  <c:v>1</c:v>
                </c:pt>
                <c:pt idx="1201">
                  <c:v>1</c:v>
                </c:pt>
                <c:pt idx="1202">
                  <c:v>1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3</c:v>
                </c:pt>
                <c:pt idx="1207">
                  <c:v>2</c:v>
                </c:pt>
                <c:pt idx="1208">
                  <c:v>1</c:v>
                </c:pt>
                <c:pt idx="1209">
                  <c:v>1</c:v>
                </c:pt>
                <c:pt idx="1210">
                  <c:v>0</c:v>
                </c:pt>
                <c:pt idx="1211">
                  <c:v>0</c:v>
                </c:pt>
                <c:pt idx="1212">
                  <c:v>14</c:v>
                </c:pt>
                <c:pt idx="1213">
                  <c:v>13</c:v>
                </c:pt>
                <c:pt idx="1214">
                  <c:v>13</c:v>
                </c:pt>
                <c:pt idx="1215">
                  <c:v>12</c:v>
                </c:pt>
                <c:pt idx="1216">
                  <c:v>12</c:v>
                </c:pt>
                <c:pt idx="1217">
                  <c:v>11</c:v>
                </c:pt>
                <c:pt idx="1218">
                  <c:v>11</c:v>
                </c:pt>
                <c:pt idx="1219">
                  <c:v>10</c:v>
                </c:pt>
                <c:pt idx="1220">
                  <c:v>10</c:v>
                </c:pt>
                <c:pt idx="1221">
                  <c:v>10</c:v>
                </c:pt>
                <c:pt idx="1222">
                  <c:v>9</c:v>
                </c:pt>
                <c:pt idx="1223">
                  <c:v>9</c:v>
                </c:pt>
                <c:pt idx="1224">
                  <c:v>9</c:v>
                </c:pt>
                <c:pt idx="1225">
                  <c:v>8</c:v>
                </c:pt>
                <c:pt idx="1226">
                  <c:v>8</c:v>
                </c:pt>
                <c:pt idx="1227">
                  <c:v>7</c:v>
                </c:pt>
                <c:pt idx="1228">
                  <c:v>7</c:v>
                </c:pt>
                <c:pt idx="1229">
                  <c:v>6</c:v>
                </c:pt>
                <c:pt idx="1230">
                  <c:v>6</c:v>
                </c:pt>
                <c:pt idx="1231">
                  <c:v>5</c:v>
                </c:pt>
                <c:pt idx="1232">
                  <c:v>5</c:v>
                </c:pt>
                <c:pt idx="1233">
                  <c:v>4</c:v>
                </c:pt>
                <c:pt idx="1234">
                  <c:v>4</c:v>
                </c:pt>
                <c:pt idx="1235">
                  <c:v>3</c:v>
                </c:pt>
                <c:pt idx="1236">
                  <c:v>3</c:v>
                </c:pt>
                <c:pt idx="1237">
                  <c:v>3</c:v>
                </c:pt>
                <c:pt idx="1238">
                  <c:v>2</c:v>
                </c:pt>
                <c:pt idx="1239">
                  <c:v>1</c:v>
                </c:pt>
                <c:pt idx="1240">
                  <c:v>1</c:v>
                </c:pt>
                <c:pt idx="1241">
                  <c:v>1</c:v>
                </c:pt>
                <c:pt idx="1242">
                  <c:v>0</c:v>
                </c:pt>
                <c:pt idx="1243">
                  <c:v>19</c:v>
                </c:pt>
                <c:pt idx="1244">
                  <c:v>19</c:v>
                </c:pt>
                <c:pt idx="1245">
                  <c:v>18</c:v>
                </c:pt>
                <c:pt idx="1246">
                  <c:v>18</c:v>
                </c:pt>
                <c:pt idx="1247">
                  <c:v>17</c:v>
                </c:pt>
                <c:pt idx="1248">
                  <c:v>17</c:v>
                </c:pt>
                <c:pt idx="1249">
                  <c:v>16</c:v>
                </c:pt>
                <c:pt idx="1250">
                  <c:v>16</c:v>
                </c:pt>
                <c:pt idx="1251">
                  <c:v>16</c:v>
                </c:pt>
                <c:pt idx="1252">
                  <c:v>15</c:v>
                </c:pt>
                <c:pt idx="1253">
                  <c:v>15</c:v>
                </c:pt>
                <c:pt idx="1254">
                  <c:v>14</c:v>
                </c:pt>
                <c:pt idx="1255">
                  <c:v>14</c:v>
                </c:pt>
                <c:pt idx="1256">
                  <c:v>13</c:v>
                </c:pt>
                <c:pt idx="1257">
                  <c:v>12</c:v>
                </c:pt>
                <c:pt idx="1258">
                  <c:v>12</c:v>
                </c:pt>
                <c:pt idx="1259">
                  <c:v>11</c:v>
                </c:pt>
                <c:pt idx="1260">
                  <c:v>11</c:v>
                </c:pt>
                <c:pt idx="1261">
                  <c:v>10</c:v>
                </c:pt>
                <c:pt idx="1262">
                  <c:v>10</c:v>
                </c:pt>
                <c:pt idx="1263">
                  <c:v>9</c:v>
                </c:pt>
                <c:pt idx="1264">
                  <c:v>9</c:v>
                </c:pt>
                <c:pt idx="1265">
                  <c:v>8</c:v>
                </c:pt>
                <c:pt idx="1266">
                  <c:v>8</c:v>
                </c:pt>
                <c:pt idx="1267">
                  <c:v>7</c:v>
                </c:pt>
                <c:pt idx="1268">
                  <c:v>7</c:v>
                </c:pt>
                <c:pt idx="1269">
                  <c:v>6</c:v>
                </c:pt>
                <c:pt idx="1270">
                  <c:v>6</c:v>
                </c:pt>
                <c:pt idx="1271">
                  <c:v>5</c:v>
                </c:pt>
                <c:pt idx="1272">
                  <c:v>5</c:v>
                </c:pt>
                <c:pt idx="1273">
                  <c:v>4</c:v>
                </c:pt>
                <c:pt idx="1274">
                  <c:v>4</c:v>
                </c:pt>
                <c:pt idx="1275">
                  <c:v>3</c:v>
                </c:pt>
                <c:pt idx="1276">
                  <c:v>3</c:v>
                </c:pt>
                <c:pt idx="1277">
                  <c:v>3</c:v>
                </c:pt>
                <c:pt idx="1278">
                  <c:v>3</c:v>
                </c:pt>
                <c:pt idx="1279">
                  <c:v>2</c:v>
                </c:pt>
                <c:pt idx="1280">
                  <c:v>1</c:v>
                </c:pt>
                <c:pt idx="1281">
                  <c:v>1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10</c:v>
                </c:pt>
                <c:pt idx="1286">
                  <c:v>9</c:v>
                </c:pt>
                <c:pt idx="1287">
                  <c:v>9</c:v>
                </c:pt>
                <c:pt idx="1288">
                  <c:v>9</c:v>
                </c:pt>
                <c:pt idx="1289">
                  <c:v>8</c:v>
                </c:pt>
                <c:pt idx="1290">
                  <c:v>7</c:v>
                </c:pt>
                <c:pt idx="1291">
                  <c:v>7</c:v>
                </c:pt>
                <c:pt idx="1292">
                  <c:v>6</c:v>
                </c:pt>
                <c:pt idx="1293">
                  <c:v>5</c:v>
                </c:pt>
                <c:pt idx="1294">
                  <c:v>5</c:v>
                </c:pt>
                <c:pt idx="1295">
                  <c:v>4</c:v>
                </c:pt>
                <c:pt idx="1296">
                  <c:v>3</c:v>
                </c:pt>
                <c:pt idx="1297">
                  <c:v>2</c:v>
                </c:pt>
                <c:pt idx="1298">
                  <c:v>2</c:v>
                </c:pt>
                <c:pt idx="1299">
                  <c:v>1</c:v>
                </c:pt>
                <c:pt idx="1300">
                  <c:v>0</c:v>
                </c:pt>
                <c:pt idx="1301">
                  <c:v>9</c:v>
                </c:pt>
                <c:pt idx="1302">
                  <c:v>8</c:v>
                </c:pt>
                <c:pt idx="1303">
                  <c:v>8</c:v>
                </c:pt>
                <c:pt idx="1304">
                  <c:v>7</c:v>
                </c:pt>
                <c:pt idx="1305">
                  <c:v>6</c:v>
                </c:pt>
                <c:pt idx="1306">
                  <c:v>6</c:v>
                </c:pt>
                <c:pt idx="1307">
                  <c:v>5</c:v>
                </c:pt>
                <c:pt idx="1308">
                  <c:v>5</c:v>
                </c:pt>
                <c:pt idx="1309">
                  <c:v>5</c:v>
                </c:pt>
                <c:pt idx="1310">
                  <c:v>4</c:v>
                </c:pt>
                <c:pt idx="1311">
                  <c:v>4</c:v>
                </c:pt>
                <c:pt idx="1312">
                  <c:v>3</c:v>
                </c:pt>
                <c:pt idx="1313">
                  <c:v>3</c:v>
                </c:pt>
                <c:pt idx="1314">
                  <c:v>3</c:v>
                </c:pt>
                <c:pt idx="1315">
                  <c:v>2</c:v>
                </c:pt>
                <c:pt idx="1316">
                  <c:v>2</c:v>
                </c:pt>
                <c:pt idx="1317">
                  <c:v>2</c:v>
                </c:pt>
                <c:pt idx="1318">
                  <c:v>2</c:v>
                </c:pt>
                <c:pt idx="1319">
                  <c:v>1</c:v>
                </c:pt>
                <c:pt idx="1320">
                  <c:v>1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11</c:v>
                </c:pt>
                <c:pt idx="1325">
                  <c:v>10</c:v>
                </c:pt>
                <c:pt idx="1326">
                  <c:v>10</c:v>
                </c:pt>
                <c:pt idx="1327">
                  <c:v>9</c:v>
                </c:pt>
                <c:pt idx="1328">
                  <c:v>8</c:v>
                </c:pt>
                <c:pt idx="1329">
                  <c:v>7</c:v>
                </c:pt>
                <c:pt idx="1330">
                  <c:v>7</c:v>
                </c:pt>
                <c:pt idx="1331">
                  <c:v>6</c:v>
                </c:pt>
                <c:pt idx="1332">
                  <c:v>5</c:v>
                </c:pt>
                <c:pt idx="1333">
                  <c:v>4</c:v>
                </c:pt>
                <c:pt idx="1334">
                  <c:v>4</c:v>
                </c:pt>
                <c:pt idx="1335">
                  <c:v>3</c:v>
                </c:pt>
                <c:pt idx="1336">
                  <c:v>2</c:v>
                </c:pt>
                <c:pt idx="1337">
                  <c:v>1</c:v>
                </c:pt>
                <c:pt idx="1338">
                  <c:v>0</c:v>
                </c:pt>
                <c:pt idx="1339">
                  <c:v>14</c:v>
                </c:pt>
                <c:pt idx="1340">
                  <c:v>14</c:v>
                </c:pt>
                <c:pt idx="1341">
                  <c:v>15</c:v>
                </c:pt>
                <c:pt idx="1342">
                  <c:v>15</c:v>
                </c:pt>
                <c:pt idx="1343">
                  <c:v>14</c:v>
                </c:pt>
                <c:pt idx="1344">
                  <c:v>14</c:v>
                </c:pt>
                <c:pt idx="1345">
                  <c:v>13</c:v>
                </c:pt>
                <c:pt idx="1346">
                  <c:v>12</c:v>
                </c:pt>
                <c:pt idx="1347">
                  <c:v>11</c:v>
                </c:pt>
                <c:pt idx="1348">
                  <c:v>10</c:v>
                </c:pt>
                <c:pt idx="1349">
                  <c:v>9</c:v>
                </c:pt>
                <c:pt idx="1350">
                  <c:v>8</c:v>
                </c:pt>
                <c:pt idx="1351">
                  <c:v>7</c:v>
                </c:pt>
                <c:pt idx="1352">
                  <c:v>6</c:v>
                </c:pt>
                <c:pt idx="1353">
                  <c:v>6</c:v>
                </c:pt>
                <c:pt idx="1354">
                  <c:v>6</c:v>
                </c:pt>
                <c:pt idx="1355">
                  <c:v>6</c:v>
                </c:pt>
                <c:pt idx="1356">
                  <c:v>5</c:v>
                </c:pt>
                <c:pt idx="1357">
                  <c:v>5</c:v>
                </c:pt>
                <c:pt idx="1358">
                  <c:v>4</c:v>
                </c:pt>
                <c:pt idx="1359">
                  <c:v>3</c:v>
                </c:pt>
                <c:pt idx="1360">
                  <c:v>3</c:v>
                </c:pt>
                <c:pt idx="1361">
                  <c:v>2</c:v>
                </c:pt>
                <c:pt idx="1362">
                  <c:v>1</c:v>
                </c:pt>
                <c:pt idx="1363">
                  <c:v>0</c:v>
                </c:pt>
                <c:pt idx="1364">
                  <c:v>0</c:v>
                </c:pt>
                <c:pt idx="1365">
                  <c:v>159</c:v>
                </c:pt>
                <c:pt idx="1366">
                  <c:v>158</c:v>
                </c:pt>
                <c:pt idx="1367">
                  <c:v>157</c:v>
                </c:pt>
                <c:pt idx="1368">
                  <c:v>156</c:v>
                </c:pt>
                <c:pt idx="1369">
                  <c:v>159</c:v>
                </c:pt>
                <c:pt idx="1370">
                  <c:v>158</c:v>
                </c:pt>
                <c:pt idx="1371">
                  <c:v>158</c:v>
                </c:pt>
                <c:pt idx="1372">
                  <c:v>157</c:v>
                </c:pt>
                <c:pt idx="1373">
                  <c:v>157</c:v>
                </c:pt>
                <c:pt idx="1374">
                  <c:v>158</c:v>
                </c:pt>
                <c:pt idx="1375">
                  <c:v>158</c:v>
                </c:pt>
                <c:pt idx="1376">
                  <c:v>159</c:v>
                </c:pt>
                <c:pt idx="1377">
                  <c:v>159</c:v>
                </c:pt>
                <c:pt idx="1378">
                  <c:v>159</c:v>
                </c:pt>
                <c:pt idx="1379">
                  <c:v>158</c:v>
                </c:pt>
                <c:pt idx="1380">
                  <c:v>158</c:v>
                </c:pt>
                <c:pt idx="1381">
                  <c:v>157</c:v>
                </c:pt>
                <c:pt idx="1382">
                  <c:v>157</c:v>
                </c:pt>
                <c:pt idx="1383">
                  <c:v>100</c:v>
                </c:pt>
                <c:pt idx="1384">
                  <c:v>12</c:v>
                </c:pt>
                <c:pt idx="1385">
                  <c:v>11</c:v>
                </c:pt>
                <c:pt idx="1386">
                  <c:v>10</c:v>
                </c:pt>
                <c:pt idx="1387">
                  <c:v>9</c:v>
                </c:pt>
                <c:pt idx="1388">
                  <c:v>8</c:v>
                </c:pt>
                <c:pt idx="1389">
                  <c:v>7</c:v>
                </c:pt>
                <c:pt idx="1390">
                  <c:v>7</c:v>
                </c:pt>
                <c:pt idx="1391">
                  <c:v>6</c:v>
                </c:pt>
                <c:pt idx="1392">
                  <c:v>6</c:v>
                </c:pt>
                <c:pt idx="1393">
                  <c:v>5</c:v>
                </c:pt>
                <c:pt idx="1394">
                  <c:v>3</c:v>
                </c:pt>
                <c:pt idx="1395">
                  <c:v>2</c:v>
                </c:pt>
                <c:pt idx="1396">
                  <c:v>0</c:v>
                </c:pt>
                <c:pt idx="1397">
                  <c:v>34</c:v>
                </c:pt>
                <c:pt idx="1398">
                  <c:v>34</c:v>
                </c:pt>
                <c:pt idx="1399">
                  <c:v>33</c:v>
                </c:pt>
                <c:pt idx="1400">
                  <c:v>32</c:v>
                </c:pt>
                <c:pt idx="1401">
                  <c:v>31</c:v>
                </c:pt>
                <c:pt idx="1402">
                  <c:v>30</c:v>
                </c:pt>
                <c:pt idx="1403">
                  <c:v>30</c:v>
                </c:pt>
                <c:pt idx="1404">
                  <c:v>30</c:v>
                </c:pt>
                <c:pt idx="1405">
                  <c:v>29</c:v>
                </c:pt>
                <c:pt idx="1406">
                  <c:v>29</c:v>
                </c:pt>
                <c:pt idx="1407">
                  <c:v>29</c:v>
                </c:pt>
                <c:pt idx="1408">
                  <c:v>28</c:v>
                </c:pt>
                <c:pt idx="1409">
                  <c:v>28</c:v>
                </c:pt>
                <c:pt idx="1410">
                  <c:v>27</c:v>
                </c:pt>
                <c:pt idx="1411">
                  <c:v>27</c:v>
                </c:pt>
                <c:pt idx="1412">
                  <c:v>28</c:v>
                </c:pt>
                <c:pt idx="1413">
                  <c:v>28</c:v>
                </c:pt>
                <c:pt idx="1414">
                  <c:v>27</c:v>
                </c:pt>
                <c:pt idx="1415">
                  <c:v>26</c:v>
                </c:pt>
                <c:pt idx="1416">
                  <c:v>25</c:v>
                </c:pt>
                <c:pt idx="1417">
                  <c:v>25</c:v>
                </c:pt>
                <c:pt idx="1418">
                  <c:v>24</c:v>
                </c:pt>
                <c:pt idx="1419">
                  <c:v>24</c:v>
                </c:pt>
                <c:pt idx="1420">
                  <c:v>24</c:v>
                </c:pt>
                <c:pt idx="1421">
                  <c:v>23</c:v>
                </c:pt>
                <c:pt idx="1422">
                  <c:v>23</c:v>
                </c:pt>
                <c:pt idx="1423">
                  <c:v>22</c:v>
                </c:pt>
                <c:pt idx="1424">
                  <c:v>22</c:v>
                </c:pt>
                <c:pt idx="1425">
                  <c:v>21</c:v>
                </c:pt>
                <c:pt idx="1426">
                  <c:v>21</c:v>
                </c:pt>
                <c:pt idx="1427">
                  <c:v>21</c:v>
                </c:pt>
                <c:pt idx="1428">
                  <c:v>21</c:v>
                </c:pt>
                <c:pt idx="1429">
                  <c:v>20</c:v>
                </c:pt>
                <c:pt idx="1430">
                  <c:v>20</c:v>
                </c:pt>
                <c:pt idx="1431">
                  <c:v>19</c:v>
                </c:pt>
                <c:pt idx="1432">
                  <c:v>19</c:v>
                </c:pt>
                <c:pt idx="1433">
                  <c:v>19</c:v>
                </c:pt>
                <c:pt idx="1434">
                  <c:v>20</c:v>
                </c:pt>
                <c:pt idx="1435">
                  <c:v>20</c:v>
                </c:pt>
                <c:pt idx="1436">
                  <c:v>19</c:v>
                </c:pt>
                <c:pt idx="1437">
                  <c:v>19</c:v>
                </c:pt>
                <c:pt idx="1438">
                  <c:v>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4AA-4D32-96CE-235C2F3D86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1921760"/>
        <c:axId val="2051930400"/>
      </c:scatterChart>
      <c:valAx>
        <c:axId val="2051921760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2051930400"/>
        <c:crosses val="autoZero"/>
        <c:crossBetween val="midCat"/>
      </c:valAx>
      <c:valAx>
        <c:axId val="2051930400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2051921760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'51'!$AC$5:$AC$42</c:f>
              <c:numCache>
                <c:formatCode>General</c:formatCode>
                <c:ptCount val="38"/>
                <c:pt idx="0">
                  <c:v>23</c:v>
                </c:pt>
                <c:pt idx="1">
                  <c:v>23</c:v>
                </c:pt>
                <c:pt idx="2">
                  <c:v>22</c:v>
                </c:pt>
                <c:pt idx="3">
                  <c:v>21</c:v>
                </c:pt>
                <c:pt idx="4">
                  <c:v>20</c:v>
                </c:pt>
                <c:pt idx="5">
                  <c:v>20</c:v>
                </c:pt>
                <c:pt idx="6">
                  <c:v>18</c:v>
                </c:pt>
                <c:pt idx="7">
                  <c:v>18</c:v>
                </c:pt>
                <c:pt idx="8">
                  <c:v>18</c:v>
                </c:pt>
                <c:pt idx="9">
                  <c:v>17</c:v>
                </c:pt>
                <c:pt idx="10">
                  <c:v>17</c:v>
                </c:pt>
                <c:pt idx="11">
                  <c:v>17</c:v>
                </c:pt>
                <c:pt idx="12">
                  <c:v>16</c:v>
                </c:pt>
                <c:pt idx="13">
                  <c:v>16</c:v>
                </c:pt>
                <c:pt idx="14">
                  <c:v>16</c:v>
                </c:pt>
                <c:pt idx="15">
                  <c:v>16</c:v>
                </c:pt>
                <c:pt idx="16">
                  <c:v>16</c:v>
                </c:pt>
                <c:pt idx="17">
                  <c:v>15</c:v>
                </c:pt>
                <c:pt idx="18">
                  <c:v>11</c:v>
                </c:pt>
                <c:pt idx="19">
                  <c:v>11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13</c:v>
                </c:pt>
                <c:pt idx="24">
                  <c:v>13</c:v>
                </c:pt>
                <c:pt idx="25">
                  <c:v>13</c:v>
                </c:pt>
                <c:pt idx="26">
                  <c:v>14</c:v>
                </c:pt>
                <c:pt idx="27">
                  <c:v>14</c:v>
                </c:pt>
                <c:pt idx="28">
                  <c:v>14</c:v>
                </c:pt>
                <c:pt idx="29">
                  <c:v>14</c:v>
                </c:pt>
                <c:pt idx="30">
                  <c:v>15</c:v>
                </c:pt>
                <c:pt idx="31">
                  <c:v>15</c:v>
                </c:pt>
                <c:pt idx="32">
                  <c:v>15</c:v>
                </c:pt>
                <c:pt idx="33">
                  <c:v>15</c:v>
                </c:pt>
                <c:pt idx="34">
                  <c:v>15</c:v>
                </c:pt>
                <c:pt idx="35">
                  <c:v>15</c:v>
                </c:pt>
                <c:pt idx="36">
                  <c:v>15</c:v>
                </c:pt>
                <c:pt idx="37">
                  <c:v>15</c:v>
                </c:pt>
              </c:numCache>
            </c:numRef>
          </c:xVal>
          <c:yVal>
            <c:numRef>
              <c:f>'51'!$AB$5:$AB$42</c:f>
              <c:numCache>
                <c:formatCode>General</c:formatCode>
                <c:ptCount val="38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23</c:v>
                </c:pt>
                <c:pt idx="13">
                  <c:v>24</c:v>
                </c:pt>
                <c:pt idx="14">
                  <c:v>25</c:v>
                </c:pt>
                <c:pt idx="15">
                  <c:v>26</c:v>
                </c:pt>
                <c:pt idx="16">
                  <c:v>27</c:v>
                </c:pt>
                <c:pt idx="17">
                  <c:v>28</c:v>
                </c:pt>
                <c:pt idx="18">
                  <c:v>18</c:v>
                </c:pt>
                <c:pt idx="19">
                  <c:v>19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  <c:pt idx="25">
                  <c:v>24</c:v>
                </c:pt>
                <c:pt idx="26">
                  <c:v>24</c:v>
                </c:pt>
                <c:pt idx="27">
                  <c:v>25</c:v>
                </c:pt>
                <c:pt idx="28">
                  <c:v>26</c:v>
                </c:pt>
                <c:pt idx="29">
                  <c:v>27</c:v>
                </c:pt>
                <c:pt idx="30">
                  <c:v>28</c:v>
                </c:pt>
                <c:pt idx="31">
                  <c:v>29</c:v>
                </c:pt>
                <c:pt idx="32">
                  <c:v>30</c:v>
                </c:pt>
                <c:pt idx="33">
                  <c:v>31</c:v>
                </c:pt>
                <c:pt idx="34">
                  <c:v>32</c:v>
                </c:pt>
                <c:pt idx="35">
                  <c:v>33</c:v>
                </c:pt>
                <c:pt idx="36">
                  <c:v>34</c:v>
                </c:pt>
                <c:pt idx="37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CD-46E8-AEA2-B499FF21CB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7929631"/>
        <c:axId val="907943551"/>
      </c:scatterChart>
      <c:valAx>
        <c:axId val="907929631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907943551"/>
        <c:crosses val="autoZero"/>
        <c:crossBetween val="midCat"/>
      </c:valAx>
      <c:valAx>
        <c:axId val="907943551"/>
        <c:scaling>
          <c:orientation val="maxMin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9079296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>
      <a:outerShdw blurRad="50800" dist="38100" dir="8100000" algn="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0"/>
      <c:rotY val="50"/>
      <c:rAngAx val="0"/>
      <c:perspective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spPr>
            <a:solidFill>
              <a:schemeClr val="accent1"/>
            </a:solidFill>
            <a:ln/>
            <a:effectLst/>
            <a:sp3d/>
          </c:spPr>
          <c:val>
            <c:numRef>
              <c:f>'11'!$BM$37:$BM$51</c:f>
              <c:numCache>
                <c:formatCode>General</c:formatCode>
                <c:ptCount val="15"/>
                <c:pt idx="0">
                  <c:v>1105</c:v>
                </c:pt>
                <c:pt idx="1">
                  <c:v>1105</c:v>
                </c:pt>
                <c:pt idx="2">
                  <c:v>997</c:v>
                </c:pt>
                <c:pt idx="3">
                  <c:v>1110</c:v>
                </c:pt>
                <c:pt idx="4">
                  <c:v>1110</c:v>
                </c:pt>
                <c:pt idx="5">
                  <c:v>1105</c:v>
                </c:pt>
                <c:pt idx="6">
                  <c:v>1105</c:v>
                </c:pt>
                <c:pt idx="7">
                  <c:v>997</c:v>
                </c:pt>
                <c:pt idx="8">
                  <c:v>997</c:v>
                </c:pt>
                <c:pt idx="9">
                  <c:v>997</c:v>
                </c:pt>
                <c:pt idx="10">
                  <c:v>997</c:v>
                </c:pt>
                <c:pt idx="11">
                  <c:v>1027</c:v>
                </c:pt>
                <c:pt idx="12">
                  <c:v>997</c:v>
                </c:pt>
                <c:pt idx="13">
                  <c:v>997</c:v>
                </c:pt>
                <c:pt idx="14">
                  <c:v>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46-4461-8F85-49E06406D1A6}"/>
            </c:ext>
          </c:extLst>
        </c:ser>
        <c:ser>
          <c:idx val="1"/>
          <c:order val="1"/>
          <c:spPr>
            <a:solidFill>
              <a:schemeClr val="accent2"/>
            </a:solidFill>
            <a:ln/>
            <a:effectLst/>
            <a:sp3d/>
          </c:spPr>
          <c:val>
            <c:numRef>
              <c:f>'11'!$BN$37:$BN$51</c:f>
              <c:numCache>
                <c:formatCode>General</c:formatCode>
                <c:ptCount val="15"/>
                <c:pt idx="0">
                  <c:v>1105</c:v>
                </c:pt>
                <c:pt idx="1">
                  <c:v>1095</c:v>
                </c:pt>
                <c:pt idx="2">
                  <c:v>1100</c:v>
                </c:pt>
                <c:pt idx="3">
                  <c:v>1100</c:v>
                </c:pt>
                <c:pt idx="4">
                  <c:v>1100</c:v>
                </c:pt>
                <c:pt idx="5">
                  <c:v>1095</c:v>
                </c:pt>
                <c:pt idx="6">
                  <c:v>1090</c:v>
                </c:pt>
                <c:pt idx="7">
                  <c:v>1080</c:v>
                </c:pt>
                <c:pt idx="8">
                  <c:v>1075</c:v>
                </c:pt>
                <c:pt idx="9">
                  <c:v>1070</c:v>
                </c:pt>
                <c:pt idx="10">
                  <c:v>1055</c:v>
                </c:pt>
                <c:pt idx="11">
                  <c:v>1028</c:v>
                </c:pt>
                <c:pt idx="12">
                  <c:v>1004</c:v>
                </c:pt>
                <c:pt idx="13">
                  <c:v>1030</c:v>
                </c:pt>
                <c:pt idx="14">
                  <c:v>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46-4461-8F85-49E06406D1A6}"/>
            </c:ext>
          </c:extLst>
        </c:ser>
        <c:ser>
          <c:idx val="2"/>
          <c:order val="2"/>
          <c:spPr>
            <a:solidFill>
              <a:schemeClr val="accent3"/>
            </a:solidFill>
            <a:ln/>
            <a:effectLst/>
            <a:sp3d/>
          </c:spPr>
          <c:val>
            <c:numRef>
              <c:f>'11'!$BO$37:$BO$51</c:f>
              <c:numCache>
                <c:formatCode>General</c:formatCode>
                <c:ptCount val="15"/>
                <c:pt idx="0">
                  <c:v>997</c:v>
                </c:pt>
                <c:pt idx="1">
                  <c:v>1105</c:v>
                </c:pt>
                <c:pt idx="2">
                  <c:v>1085</c:v>
                </c:pt>
                <c:pt idx="3">
                  <c:v>1090</c:v>
                </c:pt>
                <c:pt idx="4">
                  <c:v>1085</c:v>
                </c:pt>
                <c:pt idx="5">
                  <c:v>1080</c:v>
                </c:pt>
                <c:pt idx="6">
                  <c:v>1075</c:v>
                </c:pt>
                <c:pt idx="7">
                  <c:v>1070</c:v>
                </c:pt>
                <c:pt idx="8">
                  <c:v>1065</c:v>
                </c:pt>
                <c:pt idx="9">
                  <c:v>1060</c:v>
                </c:pt>
                <c:pt idx="10">
                  <c:v>1050</c:v>
                </c:pt>
                <c:pt idx="11">
                  <c:v>1028</c:v>
                </c:pt>
                <c:pt idx="12">
                  <c:v>1008</c:v>
                </c:pt>
                <c:pt idx="13">
                  <c:v>1040</c:v>
                </c:pt>
                <c:pt idx="14">
                  <c:v>1080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246-4461-8F85-49E06406D1A6}"/>
            </c:ext>
          </c:extLst>
        </c:ser>
        <c:ser>
          <c:idx val="3"/>
          <c:order val="3"/>
          <c:spPr>
            <a:solidFill>
              <a:schemeClr val="accent4"/>
            </a:solidFill>
            <a:ln/>
            <a:effectLst/>
            <a:sp3d/>
          </c:spPr>
          <c:val>
            <c:numRef>
              <c:f>'11'!$BP$37:$BP$51</c:f>
              <c:numCache>
                <c:formatCode>General</c:formatCode>
                <c:ptCount val="15"/>
                <c:pt idx="0">
                  <c:v>997</c:v>
                </c:pt>
                <c:pt idx="1">
                  <c:v>997</c:v>
                </c:pt>
                <c:pt idx="2">
                  <c:v>1080</c:v>
                </c:pt>
                <c:pt idx="3">
                  <c:v>1085</c:v>
                </c:pt>
                <c:pt idx="4">
                  <c:v>1080</c:v>
                </c:pt>
                <c:pt idx="5">
                  <c:v>1077</c:v>
                </c:pt>
                <c:pt idx="6">
                  <c:v>1072</c:v>
                </c:pt>
                <c:pt idx="7">
                  <c:v>1068</c:v>
                </c:pt>
                <c:pt idx="8">
                  <c:v>1062</c:v>
                </c:pt>
                <c:pt idx="9">
                  <c:v>1055</c:v>
                </c:pt>
                <c:pt idx="10">
                  <c:v>1045</c:v>
                </c:pt>
                <c:pt idx="11">
                  <c:v>1032</c:v>
                </c:pt>
                <c:pt idx="12">
                  <c:v>1014</c:v>
                </c:pt>
                <c:pt idx="13">
                  <c:v>1045</c:v>
                </c:pt>
                <c:pt idx="14">
                  <c:v>1080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246-4461-8F85-49E06406D1A6}"/>
            </c:ext>
          </c:extLst>
        </c:ser>
        <c:ser>
          <c:idx val="4"/>
          <c:order val="4"/>
          <c:spPr>
            <a:solidFill>
              <a:schemeClr val="accent5"/>
            </a:solidFill>
            <a:ln/>
            <a:effectLst/>
            <a:sp3d/>
          </c:spPr>
          <c:val>
            <c:numRef>
              <c:f>'11'!$BQ$37:$BQ$51</c:f>
              <c:numCache>
                <c:formatCode>General</c:formatCode>
                <c:ptCount val="15"/>
                <c:pt idx="0">
                  <c:v>997</c:v>
                </c:pt>
                <c:pt idx="1">
                  <c:v>997</c:v>
                </c:pt>
                <c:pt idx="2">
                  <c:v>1078</c:v>
                </c:pt>
                <c:pt idx="3">
                  <c:v>1076</c:v>
                </c:pt>
                <c:pt idx="4">
                  <c:v>1078</c:v>
                </c:pt>
                <c:pt idx="5">
                  <c:v>1073</c:v>
                </c:pt>
                <c:pt idx="6">
                  <c:v>1070</c:v>
                </c:pt>
                <c:pt idx="7">
                  <c:v>1063</c:v>
                </c:pt>
                <c:pt idx="8">
                  <c:v>1058</c:v>
                </c:pt>
                <c:pt idx="9">
                  <c:v>1046</c:v>
                </c:pt>
                <c:pt idx="10">
                  <c:v>1041</c:v>
                </c:pt>
                <c:pt idx="11">
                  <c:v>1032</c:v>
                </c:pt>
                <c:pt idx="12">
                  <c:v>1020</c:v>
                </c:pt>
                <c:pt idx="13">
                  <c:v>1050</c:v>
                </c:pt>
                <c:pt idx="14">
                  <c:v>1080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246-4461-8F85-49E06406D1A6}"/>
            </c:ext>
          </c:extLst>
        </c:ser>
        <c:ser>
          <c:idx val="5"/>
          <c:order val="5"/>
          <c:spPr>
            <a:solidFill>
              <a:schemeClr val="accent6"/>
            </a:solidFill>
            <a:ln/>
            <a:effectLst/>
            <a:sp3d/>
          </c:spPr>
          <c:val>
            <c:numRef>
              <c:f>'11'!$BR$37:$BR$51</c:f>
              <c:numCache>
                <c:formatCode>General</c:formatCode>
                <c:ptCount val="15"/>
                <c:pt idx="0">
                  <c:v>997</c:v>
                </c:pt>
                <c:pt idx="1">
                  <c:v>1100</c:v>
                </c:pt>
                <c:pt idx="2">
                  <c:v>1076</c:v>
                </c:pt>
                <c:pt idx="3">
                  <c:v>1080</c:v>
                </c:pt>
                <c:pt idx="4">
                  <c:v>1074</c:v>
                </c:pt>
                <c:pt idx="5">
                  <c:v>1069</c:v>
                </c:pt>
                <c:pt idx="6">
                  <c:v>1065</c:v>
                </c:pt>
                <c:pt idx="7">
                  <c:v>1060</c:v>
                </c:pt>
                <c:pt idx="8">
                  <c:v>1052</c:v>
                </c:pt>
                <c:pt idx="9">
                  <c:v>1046</c:v>
                </c:pt>
                <c:pt idx="10">
                  <c:v>1042</c:v>
                </c:pt>
                <c:pt idx="11">
                  <c:v>1033</c:v>
                </c:pt>
                <c:pt idx="12">
                  <c:v>1027</c:v>
                </c:pt>
                <c:pt idx="13">
                  <c:v>1050</c:v>
                </c:pt>
                <c:pt idx="14">
                  <c:v>1080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246-4461-8F85-49E06406D1A6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val>
            <c:numRef>
              <c:f>'11'!$BS$37:$BS$51</c:f>
              <c:numCache>
                <c:formatCode>General</c:formatCode>
                <c:ptCount val="15"/>
                <c:pt idx="0">
                  <c:v>997</c:v>
                </c:pt>
                <c:pt idx="1">
                  <c:v>1100</c:v>
                </c:pt>
                <c:pt idx="2">
                  <c:v>1073</c:v>
                </c:pt>
                <c:pt idx="3">
                  <c:v>1080</c:v>
                </c:pt>
                <c:pt idx="4">
                  <c:v>1077</c:v>
                </c:pt>
                <c:pt idx="5">
                  <c:v>1070</c:v>
                </c:pt>
                <c:pt idx="6">
                  <c:v>1065</c:v>
                </c:pt>
                <c:pt idx="7">
                  <c:v>1063</c:v>
                </c:pt>
                <c:pt idx="8">
                  <c:v>1055</c:v>
                </c:pt>
                <c:pt idx="9">
                  <c:v>1044</c:v>
                </c:pt>
                <c:pt idx="10">
                  <c:v>1040</c:v>
                </c:pt>
                <c:pt idx="11">
                  <c:v>1032</c:v>
                </c:pt>
                <c:pt idx="12">
                  <c:v>1032</c:v>
                </c:pt>
                <c:pt idx="13">
                  <c:v>1050</c:v>
                </c:pt>
                <c:pt idx="14">
                  <c:v>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246-4461-8F85-49E06406D1A6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val>
            <c:numRef>
              <c:f>'11'!$BT$37:$BT$51</c:f>
              <c:numCache>
                <c:formatCode>General</c:formatCode>
                <c:ptCount val="15"/>
                <c:pt idx="0">
                  <c:v>997</c:v>
                </c:pt>
                <c:pt idx="1">
                  <c:v>1110</c:v>
                </c:pt>
                <c:pt idx="2">
                  <c:v>1090</c:v>
                </c:pt>
                <c:pt idx="3">
                  <c:v>1070</c:v>
                </c:pt>
                <c:pt idx="4">
                  <c:v>1066</c:v>
                </c:pt>
                <c:pt idx="5">
                  <c:v>1063</c:v>
                </c:pt>
                <c:pt idx="6">
                  <c:v>1069</c:v>
                </c:pt>
                <c:pt idx="7">
                  <c:v>1067</c:v>
                </c:pt>
                <c:pt idx="8">
                  <c:v>1065</c:v>
                </c:pt>
                <c:pt idx="9">
                  <c:v>1060</c:v>
                </c:pt>
                <c:pt idx="10">
                  <c:v>1050</c:v>
                </c:pt>
                <c:pt idx="11">
                  <c:v>1040</c:v>
                </c:pt>
                <c:pt idx="12">
                  <c:v>1038</c:v>
                </c:pt>
                <c:pt idx="13">
                  <c:v>1050</c:v>
                </c:pt>
                <c:pt idx="14">
                  <c:v>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246-4461-8F85-49E06406D1A6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val>
            <c:numRef>
              <c:f>'11'!$BU$37:$BU$51</c:f>
              <c:numCache>
                <c:formatCode>General</c:formatCode>
                <c:ptCount val="15"/>
                <c:pt idx="0">
                  <c:v>997</c:v>
                </c:pt>
                <c:pt idx="1">
                  <c:v>997</c:v>
                </c:pt>
                <c:pt idx="2">
                  <c:v>997</c:v>
                </c:pt>
                <c:pt idx="3">
                  <c:v>1100</c:v>
                </c:pt>
                <c:pt idx="4">
                  <c:v>1075</c:v>
                </c:pt>
                <c:pt idx="5">
                  <c:v>1085</c:v>
                </c:pt>
                <c:pt idx="6">
                  <c:v>1090</c:v>
                </c:pt>
                <c:pt idx="7">
                  <c:v>1090</c:v>
                </c:pt>
                <c:pt idx="8">
                  <c:v>1090</c:v>
                </c:pt>
                <c:pt idx="9">
                  <c:v>1088</c:v>
                </c:pt>
                <c:pt idx="10">
                  <c:v>1075</c:v>
                </c:pt>
                <c:pt idx="11">
                  <c:v>1060</c:v>
                </c:pt>
                <c:pt idx="12">
                  <c:v>1050</c:v>
                </c:pt>
                <c:pt idx="13">
                  <c:v>1044</c:v>
                </c:pt>
                <c:pt idx="14">
                  <c:v>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246-4461-8F85-49E06406D1A6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val>
            <c:numRef>
              <c:f>'11'!$BV$37:$BV$51</c:f>
              <c:numCache>
                <c:formatCode>General</c:formatCode>
                <c:ptCount val="15"/>
                <c:pt idx="0">
                  <c:v>997</c:v>
                </c:pt>
                <c:pt idx="1">
                  <c:v>997</c:v>
                </c:pt>
                <c:pt idx="2">
                  <c:v>997</c:v>
                </c:pt>
                <c:pt idx="3">
                  <c:v>997</c:v>
                </c:pt>
                <c:pt idx="4">
                  <c:v>1080</c:v>
                </c:pt>
                <c:pt idx="5">
                  <c:v>1095</c:v>
                </c:pt>
                <c:pt idx="6">
                  <c:v>997</c:v>
                </c:pt>
                <c:pt idx="7">
                  <c:v>997</c:v>
                </c:pt>
                <c:pt idx="8">
                  <c:v>997</c:v>
                </c:pt>
                <c:pt idx="9">
                  <c:v>1100</c:v>
                </c:pt>
                <c:pt idx="10">
                  <c:v>997</c:v>
                </c:pt>
                <c:pt idx="11">
                  <c:v>997</c:v>
                </c:pt>
                <c:pt idx="12">
                  <c:v>997</c:v>
                </c:pt>
                <c:pt idx="13">
                  <c:v>997</c:v>
                </c:pt>
                <c:pt idx="14">
                  <c:v>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246-4461-8F85-49E06406D1A6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643493935"/>
        <c:axId val="643510255"/>
        <c:axId val="541148207"/>
      </c:surface3DChart>
      <c:catAx>
        <c:axId val="643493935"/>
        <c:scaling>
          <c:orientation val="minMax"/>
        </c:scaling>
        <c:delete val="1"/>
        <c:axPos val="b"/>
        <c:majorTickMark val="out"/>
        <c:minorTickMark val="none"/>
        <c:tickLblPos val="nextTo"/>
        <c:crossAx val="643510255"/>
        <c:crosses val="autoZero"/>
        <c:auto val="1"/>
        <c:lblAlgn val="ctr"/>
        <c:lblOffset val="100"/>
        <c:noMultiLvlLbl val="0"/>
      </c:catAx>
      <c:valAx>
        <c:axId val="64351025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643493935"/>
        <c:crosses val="autoZero"/>
        <c:crossBetween val="midCat"/>
      </c:valAx>
      <c:serAx>
        <c:axId val="541148207"/>
        <c:scaling>
          <c:orientation val="minMax"/>
        </c:scaling>
        <c:delete val="1"/>
        <c:axPos val="b"/>
        <c:majorTickMark val="out"/>
        <c:minorTickMark val="none"/>
        <c:tickLblPos val="nextTo"/>
        <c:crossAx val="643510255"/>
        <c:crosses val="autoZero"/>
      </c:ser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827762788392708"/>
          <c:y val="7.6852796551730621E-2"/>
          <c:w val="0.85632545931758541"/>
          <c:h val="0.85094718428286631"/>
        </c:manualLayout>
      </c:layout>
      <c:scatterChart>
        <c:scatterStyle val="smoothMarker"/>
        <c:varyColors val="0"/>
        <c:ser>
          <c:idx val="7"/>
          <c:order val="0"/>
          <c:tx>
            <c:strRef>
              <c:f>'11'!$AG$44</c:f>
              <c:strCache>
                <c:ptCount val="1"/>
              </c:strCache>
            </c:strRef>
          </c:tx>
          <c:spPr>
            <a:ln>
              <a:solidFill>
                <a:srgbClr val="ED7D31"/>
              </a:solidFill>
            </a:ln>
          </c:spPr>
          <c:marker>
            <c:symbol val="circle"/>
            <c:size val="5"/>
            <c:spPr>
              <a:solidFill>
                <a:srgbClr val="ED7D31"/>
              </a:solidFill>
              <a:ln>
                <a:noFill/>
              </a:ln>
            </c:spPr>
          </c:marker>
          <c:xVal>
            <c:numRef>
              <c:f>'11'!$AG$6:$AG$9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'11'!$AG$38:$AG$41</c:f>
              <c:numCache>
                <c:formatCode>0</c:formatCode>
                <c:ptCount val="4"/>
                <c:pt idx="0">
                  <c:v>1093.048</c:v>
                </c:pt>
                <c:pt idx="1">
                  <c:v>1088.05899999999</c:v>
                </c:pt>
                <c:pt idx="2">
                  <c:v>1082.4190000000001</c:v>
                </c:pt>
                <c:pt idx="3">
                  <c:v>1077.4079999999899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13E-45CA-A873-AFB859518283}"/>
            </c:ext>
          </c:extLst>
        </c:ser>
        <c:ser>
          <c:idx val="6"/>
          <c:order val="1"/>
          <c:tx>
            <c:strRef>
              <c:f>'11'!$AH$44</c:f>
              <c:strCache>
                <c:ptCount val="1"/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FFC000"/>
              </a:solidFill>
              <a:ln>
                <a:noFill/>
              </a:ln>
            </c:spPr>
          </c:marker>
          <c:xVal>
            <c:numRef>
              <c:f>'11'!$AH$6:$AH$10</c:f>
              <c:numCache>
                <c:formatCode>General</c:formatCode>
                <c:ptCount val="5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</c:numCache>
            </c:numRef>
          </c:xVal>
          <c:yVal>
            <c:numRef>
              <c:f>'11'!$AH$38:$AH$42</c:f>
              <c:numCache>
                <c:formatCode>0</c:formatCode>
                <c:ptCount val="5"/>
                <c:pt idx="0">
                  <c:v>1071.93399999999</c:v>
                </c:pt>
                <c:pt idx="1">
                  <c:v>1066.509</c:v>
                </c:pt>
                <c:pt idx="2">
                  <c:v>1061.7919999999899</c:v>
                </c:pt>
                <c:pt idx="3">
                  <c:v>1057.075</c:v>
                </c:pt>
                <c:pt idx="4">
                  <c:v>1052.3589999999899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13E-45CA-A873-AFB859518283}"/>
            </c:ext>
          </c:extLst>
        </c:ser>
        <c:ser>
          <c:idx val="4"/>
          <c:order val="2"/>
          <c:tx>
            <c:strRef>
              <c:f>'11'!$AI$44</c:f>
              <c:strCache>
                <c:ptCount val="1"/>
              </c:strCache>
            </c:strRef>
          </c:tx>
          <c:spPr>
            <a:ln>
              <a:solidFill>
                <a:srgbClr val="0000FF"/>
              </a:solidFill>
            </a:ln>
          </c:spPr>
          <c:marker>
            <c:symbol val="circle"/>
            <c:size val="5"/>
            <c:spPr>
              <a:solidFill>
                <a:srgbClr val="0000FF"/>
              </a:solidFill>
              <a:ln>
                <a:noFill/>
              </a:ln>
            </c:spPr>
          </c:marker>
          <c:xVal>
            <c:numRef>
              <c:f>'11'!$AI$6:$AI$11</c:f>
              <c:numCache>
                <c:formatCode>General</c:formatCode>
                <c:ptCount val="6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</c:numCache>
            </c:numRef>
          </c:xVal>
          <c:yVal>
            <c:numRef>
              <c:f>'11'!$AI$38:$AI$43</c:f>
              <c:numCache>
                <c:formatCode>0</c:formatCode>
                <c:ptCount val="6"/>
                <c:pt idx="0">
                  <c:v>1073.63599999999</c:v>
                </c:pt>
                <c:pt idx="1">
                  <c:v>1070.9090000000001</c:v>
                </c:pt>
                <c:pt idx="2">
                  <c:v>1068.31799999999</c:v>
                </c:pt>
                <c:pt idx="3">
                  <c:v>1065.4549999999899</c:v>
                </c:pt>
                <c:pt idx="4">
                  <c:v>1062.4549999999899</c:v>
                </c:pt>
                <c:pt idx="5">
                  <c:v>1060.5450000000001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13E-45CA-A873-AFB859518283}"/>
            </c:ext>
          </c:extLst>
        </c:ser>
        <c:ser>
          <c:idx val="5"/>
          <c:order val="3"/>
          <c:tx>
            <c:strRef>
              <c:f>'11'!$AJ$44</c:f>
              <c:strCache>
                <c:ptCount val="1"/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7030A0"/>
              </a:solidFill>
              <a:ln>
                <a:noFill/>
              </a:ln>
            </c:spPr>
          </c:marker>
          <c:xVal>
            <c:numRef>
              <c:f>'11'!$AJ$6:$AJ$9</c:f>
              <c:numCache>
                <c:formatCode>General</c:formatCode>
                <c:ptCount val="4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</c:numCache>
            </c:numRef>
          </c:xVal>
          <c:yVal>
            <c:numRef>
              <c:f>'11'!$AJ$38:$AJ$41</c:f>
              <c:numCache>
                <c:formatCode>0</c:formatCode>
                <c:ptCount val="4"/>
                <c:pt idx="0">
                  <c:v>1077.7270000000001</c:v>
                </c:pt>
                <c:pt idx="1">
                  <c:v>1070.9090000000001</c:v>
                </c:pt>
                <c:pt idx="2">
                  <c:v>1063.182</c:v>
                </c:pt>
                <c:pt idx="3">
                  <c:v>1058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13E-45CA-A873-AFB859518283}"/>
            </c:ext>
          </c:extLst>
        </c:ser>
        <c:ser>
          <c:idx val="1"/>
          <c:order val="4"/>
          <c:tx>
            <c:strRef>
              <c:f>'11'!$AK$44</c:f>
              <c:strCache>
                <c:ptCount val="1"/>
              </c:strCache>
            </c:strRef>
          </c:tx>
          <c:spPr>
            <a:ln>
              <a:solidFill>
                <a:srgbClr val="00B050"/>
              </a:solidFill>
            </a:ln>
          </c:spPr>
          <c:marker>
            <c:spPr>
              <a:solidFill>
                <a:srgbClr val="00B050"/>
              </a:solidFill>
              <a:ln>
                <a:noFill/>
              </a:ln>
            </c:spPr>
          </c:marker>
          <c:xVal>
            <c:numRef>
              <c:f>'11'!$AK$6:$AK$9</c:f>
              <c:numCache>
                <c:formatCode>General</c:formatCode>
                <c:ptCount val="4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</c:numCache>
            </c:numRef>
          </c:xVal>
          <c:yVal>
            <c:numRef>
              <c:f>'11'!$AK$38:$AK$41</c:f>
              <c:numCache>
                <c:formatCode>0</c:formatCode>
                <c:ptCount val="4"/>
                <c:pt idx="0">
                  <c:v>1053.5</c:v>
                </c:pt>
                <c:pt idx="1">
                  <c:v>1049.25</c:v>
                </c:pt>
                <c:pt idx="2">
                  <c:v>1046.25</c:v>
                </c:pt>
                <c:pt idx="3">
                  <c:v>1042.7270000000001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13E-45CA-A873-AFB859518283}"/>
            </c:ext>
          </c:extLst>
        </c:ser>
        <c:ser>
          <c:idx val="2"/>
          <c:order val="5"/>
          <c:tx>
            <c:strRef>
              <c:f>'11'!$AL$44</c:f>
              <c:strCache>
                <c:ptCount val="1"/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FF0000"/>
              </a:solidFill>
              <a:ln>
                <a:noFill/>
              </a:ln>
            </c:spPr>
          </c:marker>
          <c:xVal>
            <c:numRef>
              <c:f>'11'!$AL$6:$AL$9</c:f>
              <c:numCache>
                <c:formatCode>General</c:formatCode>
                <c:ptCount val="4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27</c:v>
                </c:pt>
              </c:numCache>
            </c:numRef>
          </c:xVal>
          <c:yVal>
            <c:numRef>
              <c:f>'11'!$AL$38:$AL$41</c:f>
              <c:numCache>
                <c:formatCode>0</c:formatCode>
                <c:ptCount val="4"/>
                <c:pt idx="0">
                  <c:v>1038.182</c:v>
                </c:pt>
                <c:pt idx="1">
                  <c:v>1033.63599999999</c:v>
                </c:pt>
                <c:pt idx="2">
                  <c:v>1029.0909999999899</c:v>
                </c:pt>
                <c:pt idx="3">
                  <c:v>1025.9090000000001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13E-45CA-A873-AFB859518283}"/>
            </c:ext>
          </c:extLst>
        </c:ser>
        <c:ser>
          <c:idx val="3"/>
          <c:order val="6"/>
          <c:tx>
            <c:strRef>
              <c:f>'11'!$AM$44</c:f>
              <c:strCache>
                <c:ptCount val="1"/>
              </c:strCache>
            </c:strRef>
          </c:tx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ysClr val="windowText" lastClr="000000"/>
              </a:solidFill>
              <a:ln>
                <a:noFill/>
              </a:ln>
            </c:spPr>
          </c:marker>
          <c:xVal>
            <c:numRef>
              <c:f>'11'!$AM$6:$AM$9</c:f>
              <c:numCache>
                <c:formatCode>General</c:formatCode>
                <c:ptCount val="4"/>
                <c:pt idx="0">
                  <c:v>28</c:v>
                </c:pt>
                <c:pt idx="1">
                  <c:v>29</c:v>
                </c:pt>
                <c:pt idx="2">
                  <c:v>30</c:v>
                </c:pt>
                <c:pt idx="3">
                  <c:v>31</c:v>
                </c:pt>
              </c:numCache>
            </c:numRef>
          </c:xVal>
          <c:yVal>
            <c:numRef>
              <c:f>'11'!$AM$38:$AM$41</c:f>
              <c:numCache>
                <c:formatCode>0</c:formatCode>
                <c:ptCount val="4"/>
                <c:pt idx="0">
                  <c:v>1037.5809999999899</c:v>
                </c:pt>
                <c:pt idx="1">
                  <c:v>1032.5</c:v>
                </c:pt>
                <c:pt idx="2">
                  <c:v>1027.4190000000001</c:v>
                </c:pt>
                <c:pt idx="3">
                  <c:v>1021.875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C13E-45CA-A873-AFB859518283}"/>
            </c:ext>
          </c:extLst>
        </c:ser>
        <c:ser>
          <c:idx val="0"/>
          <c:order val="7"/>
          <c:tx>
            <c:strRef>
              <c:f>'11'!$AN$44</c:f>
              <c:strCache>
                <c:ptCount val="1"/>
              </c:strCache>
            </c:strRef>
          </c:tx>
          <c:spPr>
            <a:ln w="19050" cap="rnd">
              <a:solidFill>
                <a:srgbClr val="FF66F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66FF"/>
              </a:solidFill>
              <a:ln w="9525">
                <a:noFill/>
              </a:ln>
              <a:effectLst/>
            </c:spPr>
          </c:marker>
          <c:xVal>
            <c:numRef>
              <c:f>'11'!$AN$6:$AN$10</c:f>
              <c:numCache>
                <c:formatCode>General</c:formatCode>
                <c:ptCount val="5"/>
                <c:pt idx="0">
                  <c:v>32</c:v>
                </c:pt>
                <c:pt idx="1">
                  <c:v>33</c:v>
                </c:pt>
                <c:pt idx="2">
                  <c:v>34</c:v>
                </c:pt>
                <c:pt idx="3">
                  <c:v>35</c:v>
                </c:pt>
                <c:pt idx="4">
                  <c:v>36</c:v>
                </c:pt>
              </c:numCache>
            </c:numRef>
          </c:xVal>
          <c:yVal>
            <c:numRef>
              <c:f>'11'!$AN$38:$AN$42</c:f>
              <c:numCache>
                <c:formatCode>0</c:formatCode>
                <c:ptCount val="5"/>
                <c:pt idx="0">
                  <c:v>1015.625</c:v>
                </c:pt>
                <c:pt idx="1">
                  <c:v>1009.375</c:v>
                </c:pt>
                <c:pt idx="2">
                  <c:v>1003.125</c:v>
                </c:pt>
                <c:pt idx="3">
                  <c:v>996.875</c:v>
                </c:pt>
                <c:pt idx="4">
                  <c:v>991.875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C13E-45CA-A873-AFB8595182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0715151"/>
        <c:axId val="630717071"/>
      </c:scatterChart>
      <c:valAx>
        <c:axId val="6307151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30717071"/>
        <c:crosses val="autoZero"/>
        <c:crossBetween val="midCat"/>
      </c:valAx>
      <c:valAx>
        <c:axId val="630717071"/>
        <c:scaling>
          <c:orientation val="minMax"/>
          <c:max val="1100"/>
          <c:min val="9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out"/>
        <c:minorTickMark val="none"/>
        <c:tickLblPos val="nextTo"/>
        <c:crossAx val="630715151"/>
        <c:crosses val="autoZero"/>
        <c:crossBetween val="midCat"/>
        <c:majorUnit val="25"/>
      </c:valAx>
    </c:plotArea>
    <c:legend>
      <c:legendPos val="b"/>
      <c:layout>
        <c:manualLayout>
          <c:xMode val="edge"/>
          <c:yMode val="edge"/>
          <c:x val="0.6011300985485194"/>
          <c:y val="9.8420720665730724E-2"/>
          <c:w val="0.38194475690538682"/>
          <c:h val="0.32765072711510046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'11'!$CW$4</c:f>
              <c:strCache>
                <c:ptCount val="1"/>
                <c:pt idx="0">
                  <c:v>1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numRef>
              <c:f>'11'!$CU$6:$CU$106</c:f>
              <c:numCache>
                <c:formatCode>0.00</c:formatCode>
                <c:ptCount val="101"/>
                <c:pt idx="0">
                  <c:v>0</c:v>
                </c:pt>
                <c:pt idx="1">
                  <c:v>4.2958702306005528E-2</c:v>
                </c:pt>
                <c:pt idx="2">
                  <c:v>9.0213274842605273E-2</c:v>
                </c:pt>
                <c:pt idx="3">
                  <c:v>0.14219330463286184</c:v>
                </c:pt>
                <c:pt idx="4">
                  <c:v>0.19937133740214716</c:v>
                </c:pt>
                <c:pt idx="5">
                  <c:v>0.26226717344836109</c:v>
                </c:pt>
                <c:pt idx="6">
                  <c:v>0.3314525930992851</c:v>
                </c:pt>
                <c:pt idx="7">
                  <c:v>0.40755655471518742</c:v>
                </c:pt>
                <c:pt idx="8">
                  <c:v>0.49127091249271171</c:v>
                </c:pt>
                <c:pt idx="9">
                  <c:v>0.5833567060479885</c:v>
                </c:pt>
                <c:pt idx="10">
                  <c:v>0.68465107895879285</c:v>
                </c:pt>
                <c:pt idx="11">
                  <c:v>0.79607488916045577</c:v>
                </c:pt>
                <c:pt idx="12">
                  <c:v>0.91864108038253867</c:v>
                </c:pt>
                <c:pt idx="13">
                  <c:v>1.0534638907267981</c:v>
                </c:pt>
                <c:pt idx="14">
                  <c:v>1.20176898210542</c:v>
                </c:pt>
                <c:pt idx="15">
                  <c:v>1.3649045826219357</c:v>
                </c:pt>
                <c:pt idx="16">
                  <c:v>1.5443537431902299</c:v>
                </c:pt>
                <c:pt idx="17">
                  <c:v>1.741747819815195</c:v>
                </c:pt>
                <c:pt idx="18">
                  <c:v>1.9588813041026569</c:v>
                </c:pt>
                <c:pt idx="19">
                  <c:v>2.1977281368190229</c:v>
                </c:pt>
                <c:pt idx="20">
                  <c:v>2.4604596528069305</c:v>
                </c:pt>
                <c:pt idx="21">
                  <c:v>2.7494643203935025</c:v>
                </c:pt>
                <c:pt idx="22">
                  <c:v>3.0673694547389534</c:v>
                </c:pt>
                <c:pt idx="23">
                  <c:v>3.4170651025204704</c:v>
                </c:pt>
                <c:pt idx="24">
                  <c:v>3.8017303150778261</c:v>
                </c:pt>
                <c:pt idx="25">
                  <c:v>4.2248620488915503</c:v>
                </c:pt>
                <c:pt idx="26">
                  <c:v>4.6903069560866477</c:v>
                </c:pt>
                <c:pt idx="27">
                  <c:v>5.2022963540003042</c:v>
                </c:pt>
                <c:pt idx="28">
                  <c:v>5.7654846917065932</c:v>
                </c:pt>
                <c:pt idx="29">
                  <c:v>6.3849918631835116</c:v>
                </c:pt>
                <c:pt idx="30">
                  <c:v>7.0664497518062204</c:v>
                </c:pt>
                <c:pt idx="31">
                  <c:v>7.81605342929437</c:v>
                </c:pt>
                <c:pt idx="32">
                  <c:v>8.6406174745291136</c:v>
                </c:pt>
                <c:pt idx="33">
                  <c:v>9.5476379242876508</c:v>
                </c:pt>
                <c:pt idx="34">
                  <c:v>10.54536041902109</c:v>
                </c:pt>
                <c:pt idx="35">
                  <c:v>11.642855163231678</c:v>
                </c:pt>
                <c:pt idx="36">
                  <c:v>12.850099381860472</c:v>
                </c:pt>
                <c:pt idx="37">
                  <c:v>14.178068022352777</c:v>
                </c:pt>
                <c:pt idx="38">
                  <c:v>15.638833526893679</c:v>
                </c:pt>
                <c:pt idx="39">
                  <c:v>17.245675581888356</c:v>
                </c:pt>
                <c:pt idx="40">
                  <c:v>19.013201842383452</c:v>
                </c:pt>
                <c:pt idx="41">
                  <c:v>20.957480728927422</c:v>
                </c:pt>
                <c:pt idx="42">
                  <c:v>23.09618750412579</c:v>
                </c:pt>
                <c:pt idx="43">
                  <c:v>25.448764956843991</c:v>
                </c:pt>
                <c:pt idx="44">
                  <c:v>28.036600154834336</c:v>
                </c:pt>
                <c:pt idx="45">
                  <c:v>30.883218872626561</c:v>
                </c:pt>
                <c:pt idx="46">
                  <c:v>34.014499462189775</c:v>
                </c:pt>
                <c:pt idx="47">
                  <c:v>37.458908110724515</c:v>
                </c:pt>
                <c:pt idx="48">
                  <c:v>41.247757624090546</c:v>
                </c:pt>
                <c:pt idx="49">
                  <c:v>45.41549208881537</c:v>
                </c:pt>
                <c:pt idx="50">
                  <c:v>50</c:v>
                </c:pt>
                <c:pt idx="51">
                  <c:v>50.042958702309427</c:v>
                </c:pt>
                <c:pt idx="52">
                  <c:v>50.090213274837119</c:v>
                </c:pt>
                <c:pt idx="53">
                  <c:v>50.14219330462393</c:v>
                </c:pt>
                <c:pt idx="54">
                  <c:v>50.199371337395746</c:v>
                </c:pt>
                <c:pt idx="55">
                  <c:v>50.262267173454255</c:v>
                </c:pt>
                <c:pt idx="56">
                  <c:v>50.331452593099598</c:v>
                </c:pt>
                <c:pt idx="57">
                  <c:v>50.407556554712649</c:v>
                </c:pt>
                <c:pt idx="58">
                  <c:v>50.491270912490172</c:v>
                </c:pt>
                <c:pt idx="59">
                  <c:v>50.583356706054957</c:v>
                </c:pt>
                <c:pt idx="60">
                  <c:v>50.684651078947702</c:v>
                </c:pt>
                <c:pt idx="61">
                  <c:v>50.796074889155065</c:v>
                </c:pt>
                <c:pt idx="62">
                  <c:v>50.918641080373661</c:v>
                </c:pt>
                <c:pt idx="63">
                  <c:v>51.053463890726803</c:v>
                </c:pt>
                <c:pt idx="64">
                  <c:v>51.20176898211524</c:v>
                </c:pt>
                <c:pt idx="65">
                  <c:v>51.3649045826362</c:v>
                </c:pt>
                <c:pt idx="66">
                  <c:v>51.544353743187067</c:v>
                </c:pt>
                <c:pt idx="67">
                  <c:v>51.741747819827872</c:v>
                </c:pt>
                <c:pt idx="68">
                  <c:v>51.958881304091562</c:v>
                </c:pt>
                <c:pt idx="69">
                  <c:v>52.197728136803818</c:v>
                </c:pt>
                <c:pt idx="70">
                  <c:v>52.460459652793624</c:v>
                </c:pt>
                <c:pt idx="71">
                  <c:v>52.749464320385577</c:v>
                </c:pt>
                <c:pt idx="72">
                  <c:v>53.067369454743073</c:v>
                </c:pt>
                <c:pt idx="73">
                  <c:v>53.417065102510961</c:v>
                </c:pt>
                <c:pt idx="74">
                  <c:v>53.801730315074657</c:v>
                </c:pt>
                <c:pt idx="75">
                  <c:v>54.224862048888383</c:v>
                </c:pt>
                <c:pt idx="76">
                  <c:v>54.690306956073968</c:v>
                </c:pt>
                <c:pt idx="77">
                  <c:v>55.202296354000303</c:v>
                </c:pt>
                <c:pt idx="78">
                  <c:v>55.765484691706597</c:v>
                </c:pt>
                <c:pt idx="79">
                  <c:v>56.384991863196184</c:v>
                </c:pt>
                <c:pt idx="80">
                  <c:v>57.066449751818894</c:v>
                </c:pt>
                <c:pt idx="81">
                  <c:v>57.816053429284864</c:v>
                </c:pt>
                <c:pt idx="82">
                  <c:v>58.640617474522777</c:v>
                </c:pt>
                <c:pt idx="83">
                  <c:v>59.547637924303494</c:v>
                </c:pt>
                <c:pt idx="84">
                  <c:v>60.545360419011587</c:v>
                </c:pt>
                <c:pt idx="85">
                  <c:v>61.642855163225342</c:v>
                </c:pt>
                <c:pt idx="86">
                  <c:v>62.850099381860474</c:v>
                </c:pt>
                <c:pt idx="87">
                  <c:v>64.178068022346437</c:v>
                </c:pt>
                <c:pt idx="88">
                  <c:v>65.63883352688417</c:v>
                </c:pt>
                <c:pt idx="89">
                  <c:v>67.245675581888364</c:v>
                </c:pt>
                <c:pt idx="90">
                  <c:v>69.013201842377114</c:v>
                </c:pt>
                <c:pt idx="91">
                  <c:v>70.957480728921084</c:v>
                </c:pt>
                <c:pt idx="92">
                  <c:v>73.096187504119456</c:v>
                </c:pt>
                <c:pt idx="93">
                  <c:v>75.448764956840819</c:v>
                </c:pt>
                <c:pt idx="94">
                  <c:v>78.036600154827994</c:v>
                </c:pt>
                <c:pt idx="95">
                  <c:v>80.883218872632895</c:v>
                </c:pt>
                <c:pt idx="96">
                  <c:v>84.014499462189775</c:v>
                </c:pt>
                <c:pt idx="97">
                  <c:v>87.458908110724508</c:v>
                </c:pt>
                <c:pt idx="98">
                  <c:v>91.247757624090553</c:v>
                </c:pt>
                <c:pt idx="99">
                  <c:v>95.415492088815384</c:v>
                </c:pt>
                <c:pt idx="100">
                  <c:v>100</c:v>
                </c:pt>
              </c:numCache>
            </c:numRef>
          </c:xVal>
          <c:yVal>
            <c:numRef>
              <c:f>'11'!$DA$6:$DA$106</c:f>
              <c:numCache>
                <c:formatCode>0</c:formatCode>
                <c:ptCount val="101"/>
                <c:pt idx="0">
                  <c:v>-16.431846960000001</c:v>
                </c:pt>
                <c:pt idx="1">
                  <c:v>-16.431833260000001</c:v>
                </c:pt>
                <c:pt idx="2">
                  <c:v>-16.43174015</c:v>
                </c:pt>
                <c:pt idx="3">
                  <c:v>-16.431384439999999</c:v>
                </c:pt>
                <c:pt idx="4">
                  <c:v>-16.430382160000001</c:v>
                </c:pt>
                <c:pt idx="5">
                  <c:v>-16.428065759999999</c:v>
                </c:pt>
                <c:pt idx="6">
                  <c:v>-16.42342536</c:v>
                </c:pt>
                <c:pt idx="7">
                  <c:v>-16.415090249999999</c:v>
                </c:pt>
                <c:pt idx="8">
                  <c:v>-16.401311159999999</c:v>
                </c:pt>
                <c:pt idx="9">
                  <c:v>-16.380027049999999</c:v>
                </c:pt>
                <c:pt idx="10">
                  <c:v>-16.348992039999999</c:v>
                </c:pt>
                <c:pt idx="11">
                  <c:v>-16.305868669999999</c:v>
                </c:pt>
                <c:pt idx="12">
                  <c:v>-16.24831923</c:v>
                </c:pt>
                <c:pt idx="13">
                  <c:v>-16.174118310000001</c:v>
                </c:pt>
                <c:pt idx="14">
                  <c:v>-16.0812375</c:v>
                </c:pt>
                <c:pt idx="15">
                  <c:v>-15.96782441</c:v>
                </c:pt>
                <c:pt idx="16">
                  <c:v>-15.832239230000001</c:v>
                </c:pt>
                <c:pt idx="17">
                  <c:v>-15.67308886</c:v>
                </c:pt>
                <c:pt idx="18">
                  <c:v>-15.48920122</c:v>
                </c:pt>
                <c:pt idx="19">
                  <c:v>-15.27963083</c:v>
                </c:pt>
                <c:pt idx="20">
                  <c:v>-15.0516483</c:v>
                </c:pt>
                <c:pt idx="21">
                  <c:v>-15.02156896</c:v>
                </c:pt>
                <c:pt idx="22">
                  <c:v>-14.97878811</c:v>
                </c:pt>
                <c:pt idx="23">
                  <c:v>-14.92005724</c:v>
                </c:pt>
                <c:pt idx="24">
                  <c:v>-14.843517780000001</c:v>
                </c:pt>
                <c:pt idx="25">
                  <c:v>-14.74846827</c:v>
                </c:pt>
                <c:pt idx="26">
                  <c:v>-14.63508236</c:v>
                </c:pt>
                <c:pt idx="27">
                  <c:v>-14.50417845</c:v>
                </c:pt>
                <c:pt idx="28">
                  <c:v>-14.35704117</c:v>
                </c:pt>
                <c:pt idx="29">
                  <c:v>-14.195293810000001</c:v>
                </c:pt>
                <c:pt idx="30">
                  <c:v>-14.020808280000001</c:v>
                </c:pt>
                <c:pt idx="31">
                  <c:v>-13.83563373</c:v>
                </c:pt>
                <c:pt idx="32">
                  <c:v>-13.777953520000001</c:v>
                </c:pt>
                <c:pt idx="33">
                  <c:v>-13.777953520000001</c:v>
                </c:pt>
                <c:pt idx="34">
                  <c:v>-13.777953520000001</c:v>
                </c:pt>
                <c:pt idx="35">
                  <c:v>-13.777953520000001</c:v>
                </c:pt>
                <c:pt idx="36">
                  <c:v>-13.777953520000001</c:v>
                </c:pt>
                <c:pt idx="37">
                  <c:v>-13.777953520000001</c:v>
                </c:pt>
                <c:pt idx="38">
                  <c:v>-13.777953520000001</c:v>
                </c:pt>
                <c:pt idx="39">
                  <c:v>-13.777953520000001</c:v>
                </c:pt>
                <c:pt idx="40">
                  <c:v>-13.777953520000001</c:v>
                </c:pt>
                <c:pt idx="41">
                  <c:v>-13.777953520000001</c:v>
                </c:pt>
                <c:pt idx="42">
                  <c:v>-13.777953520000001</c:v>
                </c:pt>
                <c:pt idx="43">
                  <c:v>-13.777953520000001</c:v>
                </c:pt>
                <c:pt idx="44">
                  <c:v>-13.777953520000001</c:v>
                </c:pt>
                <c:pt idx="45">
                  <c:v>-13.777953520000001</c:v>
                </c:pt>
                <c:pt idx="46">
                  <c:v>-13.777953520000001</c:v>
                </c:pt>
                <c:pt idx="47">
                  <c:v>-13.777953520000001</c:v>
                </c:pt>
                <c:pt idx="48">
                  <c:v>-13.777953520000001</c:v>
                </c:pt>
                <c:pt idx="49">
                  <c:v>-13.777953520000001</c:v>
                </c:pt>
                <c:pt idx="50">
                  <c:v>-13.777953520000001</c:v>
                </c:pt>
                <c:pt idx="51">
                  <c:v>-13.777953520000001</c:v>
                </c:pt>
                <c:pt idx="52">
                  <c:v>-13.777953520000001</c:v>
                </c:pt>
                <c:pt idx="53">
                  <c:v>-13.777953520000001</c:v>
                </c:pt>
                <c:pt idx="54">
                  <c:v>-13.777953520000001</c:v>
                </c:pt>
                <c:pt idx="55">
                  <c:v>-13.777953520000001</c:v>
                </c:pt>
                <c:pt idx="56">
                  <c:v>-13.777953520000001</c:v>
                </c:pt>
                <c:pt idx="57">
                  <c:v>-13.777953520000001</c:v>
                </c:pt>
                <c:pt idx="58">
                  <c:v>-13.777953520000001</c:v>
                </c:pt>
                <c:pt idx="59">
                  <c:v>-13.777953520000001</c:v>
                </c:pt>
                <c:pt idx="60">
                  <c:v>-13.777953520000001</c:v>
                </c:pt>
                <c:pt idx="61">
                  <c:v>-13.777953520000001</c:v>
                </c:pt>
                <c:pt idx="62">
                  <c:v>-13.777953520000001</c:v>
                </c:pt>
                <c:pt idx="63">
                  <c:v>-13.777953520000001</c:v>
                </c:pt>
                <c:pt idx="64">
                  <c:v>-13.777953520000001</c:v>
                </c:pt>
                <c:pt idx="65">
                  <c:v>-13.777953520000001</c:v>
                </c:pt>
                <c:pt idx="66">
                  <c:v>-13.777953520000001</c:v>
                </c:pt>
                <c:pt idx="67">
                  <c:v>-13.777953520000001</c:v>
                </c:pt>
                <c:pt idx="68">
                  <c:v>-13.777953520000001</c:v>
                </c:pt>
                <c:pt idx="69">
                  <c:v>-13.777953520000001</c:v>
                </c:pt>
                <c:pt idx="70">
                  <c:v>-13.777953520000001</c:v>
                </c:pt>
                <c:pt idx="71">
                  <c:v>-13.777953520000001</c:v>
                </c:pt>
                <c:pt idx="72">
                  <c:v>-13.777953520000001</c:v>
                </c:pt>
                <c:pt idx="73">
                  <c:v>-13.777953520000001</c:v>
                </c:pt>
                <c:pt idx="74">
                  <c:v>-13.777953520000001</c:v>
                </c:pt>
                <c:pt idx="75">
                  <c:v>-13.777953520000001</c:v>
                </c:pt>
                <c:pt idx="76">
                  <c:v>-13.777953520000001</c:v>
                </c:pt>
                <c:pt idx="77">
                  <c:v>-13.777953520000001</c:v>
                </c:pt>
                <c:pt idx="78">
                  <c:v>-13.777953520000001</c:v>
                </c:pt>
                <c:pt idx="79">
                  <c:v>-13.777953520000001</c:v>
                </c:pt>
                <c:pt idx="80">
                  <c:v>-13.777953520000001</c:v>
                </c:pt>
                <c:pt idx="81">
                  <c:v>-13.777953520000001</c:v>
                </c:pt>
                <c:pt idx="82">
                  <c:v>-13.777953520000001</c:v>
                </c:pt>
                <c:pt idx="83">
                  <c:v>-13.777953520000001</c:v>
                </c:pt>
                <c:pt idx="84">
                  <c:v>-13.777953520000001</c:v>
                </c:pt>
                <c:pt idx="85">
                  <c:v>-13.777953520000001</c:v>
                </c:pt>
                <c:pt idx="86">
                  <c:v>-13.777953520000001</c:v>
                </c:pt>
                <c:pt idx="87">
                  <c:v>-13.777953520000001</c:v>
                </c:pt>
                <c:pt idx="88">
                  <c:v>-13.777953520000001</c:v>
                </c:pt>
                <c:pt idx="89">
                  <c:v>-13.777953520000001</c:v>
                </c:pt>
                <c:pt idx="90">
                  <c:v>-14.049901869999999</c:v>
                </c:pt>
                <c:pt idx="91">
                  <c:v>-14.673426989999999</c:v>
                </c:pt>
                <c:pt idx="92">
                  <c:v>-15.49621728</c:v>
                </c:pt>
                <c:pt idx="93">
                  <c:v>-16.05322335</c:v>
                </c:pt>
                <c:pt idx="94">
                  <c:v>-16.274877889999999</c:v>
                </c:pt>
                <c:pt idx="95">
                  <c:v>-16.366034190000001</c:v>
                </c:pt>
                <c:pt idx="96">
                  <c:v>-16.40433273</c:v>
                </c:pt>
                <c:pt idx="97">
                  <c:v>-16.420572180000001</c:v>
                </c:pt>
                <c:pt idx="98">
                  <c:v>-16.427385569999998</c:v>
                </c:pt>
                <c:pt idx="99">
                  <c:v>-16.430160730000001</c:v>
                </c:pt>
                <c:pt idx="100">
                  <c:v>-16.431242650000002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C3B-44D1-B9DA-93F31DDF4E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1304687"/>
        <c:axId val="1051281647"/>
      </c:scatterChart>
      <c:valAx>
        <c:axId val="1051304687"/>
        <c:scaling>
          <c:orientation val="minMax"/>
          <c:max val="10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51281647"/>
        <c:crosses val="autoZero"/>
        <c:crossBetween val="midCat"/>
      </c:valAx>
      <c:valAx>
        <c:axId val="105128164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51304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'11'!$CX$4</c:f>
              <c:strCache>
                <c:ptCount val="1"/>
                <c:pt idx="0">
                  <c:v>2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numRef>
              <c:f>'11'!$CU$6:$CU$106</c:f>
              <c:numCache>
                <c:formatCode>0.00</c:formatCode>
                <c:ptCount val="101"/>
                <c:pt idx="0">
                  <c:v>0</c:v>
                </c:pt>
                <c:pt idx="1">
                  <c:v>4.2958702306005528E-2</c:v>
                </c:pt>
                <c:pt idx="2">
                  <c:v>9.0213274842605273E-2</c:v>
                </c:pt>
                <c:pt idx="3">
                  <c:v>0.14219330463286184</c:v>
                </c:pt>
                <c:pt idx="4">
                  <c:v>0.19937133740214716</c:v>
                </c:pt>
                <c:pt idx="5">
                  <c:v>0.26226717344836109</c:v>
                </c:pt>
                <c:pt idx="6">
                  <c:v>0.3314525930992851</c:v>
                </c:pt>
                <c:pt idx="7">
                  <c:v>0.40755655471518742</c:v>
                </c:pt>
                <c:pt idx="8">
                  <c:v>0.49127091249271171</c:v>
                </c:pt>
                <c:pt idx="9">
                  <c:v>0.5833567060479885</c:v>
                </c:pt>
                <c:pt idx="10">
                  <c:v>0.68465107895879285</c:v>
                </c:pt>
                <c:pt idx="11">
                  <c:v>0.79607488916045577</c:v>
                </c:pt>
                <c:pt idx="12">
                  <c:v>0.91864108038253867</c:v>
                </c:pt>
                <c:pt idx="13">
                  <c:v>1.0534638907267981</c:v>
                </c:pt>
                <c:pt idx="14">
                  <c:v>1.20176898210542</c:v>
                </c:pt>
                <c:pt idx="15">
                  <c:v>1.3649045826219357</c:v>
                </c:pt>
                <c:pt idx="16">
                  <c:v>1.5443537431902299</c:v>
                </c:pt>
                <c:pt idx="17">
                  <c:v>1.741747819815195</c:v>
                </c:pt>
                <c:pt idx="18">
                  <c:v>1.9588813041026569</c:v>
                </c:pt>
                <c:pt idx="19">
                  <c:v>2.1977281368190229</c:v>
                </c:pt>
                <c:pt idx="20">
                  <c:v>2.4604596528069305</c:v>
                </c:pt>
                <c:pt idx="21">
                  <c:v>2.7494643203935025</c:v>
                </c:pt>
                <c:pt idx="22">
                  <c:v>3.0673694547389534</c:v>
                </c:pt>
                <c:pt idx="23">
                  <c:v>3.4170651025204704</c:v>
                </c:pt>
                <c:pt idx="24">
                  <c:v>3.8017303150778261</c:v>
                </c:pt>
                <c:pt idx="25">
                  <c:v>4.2248620488915503</c:v>
                </c:pt>
                <c:pt idx="26">
                  <c:v>4.6903069560866477</c:v>
                </c:pt>
                <c:pt idx="27">
                  <c:v>5.2022963540003042</c:v>
                </c:pt>
                <c:pt idx="28">
                  <c:v>5.7654846917065932</c:v>
                </c:pt>
                <c:pt idx="29">
                  <c:v>6.3849918631835116</c:v>
                </c:pt>
                <c:pt idx="30">
                  <c:v>7.0664497518062204</c:v>
                </c:pt>
                <c:pt idx="31">
                  <c:v>7.81605342929437</c:v>
                </c:pt>
                <c:pt idx="32">
                  <c:v>8.6406174745291136</c:v>
                </c:pt>
                <c:pt idx="33">
                  <c:v>9.5476379242876508</c:v>
                </c:pt>
                <c:pt idx="34">
                  <c:v>10.54536041902109</c:v>
                </c:pt>
                <c:pt idx="35">
                  <c:v>11.642855163231678</c:v>
                </c:pt>
                <c:pt idx="36">
                  <c:v>12.850099381860472</c:v>
                </c:pt>
                <c:pt idx="37">
                  <c:v>14.178068022352777</c:v>
                </c:pt>
                <c:pt idx="38">
                  <c:v>15.638833526893679</c:v>
                </c:pt>
                <c:pt idx="39">
                  <c:v>17.245675581888356</c:v>
                </c:pt>
                <c:pt idx="40">
                  <c:v>19.013201842383452</c:v>
                </c:pt>
                <c:pt idx="41">
                  <c:v>20.957480728927422</c:v>
                </c:pt>
                <c:pt idx="42">
                  <c:v>23.09618750412579</c:v>
                </c:pt>
                <c:pt idx="43">
                  <c:v>25.448764956843991</c:v>
                </c:pt>
                <c:pt idx="44">
                  <c:v>28.036600154834336</c:v>
                </c:pt>
                <c:pt idx="45">
                  <c:v>30.883218872626561</c:v>
                </c:pt>
                <c:pt idx="46">
                  <c:v>34.014499462189775</c:v>
                </c:pt>
                <c:pt idx="47">
                  <c:v>37.458908110724515</c:v>
                </c:pt>
                <c:pt idx="48">
                  <c:v>41.247757624090546</c:v>
                </c:pt>
                <c:pt idx="49">
                  <c:v>45.41549208881537</c:v>
                </c:pt>
                <c:pt idx="50">
                  <c:v>50</c:v>
                </c:pt>
                <c:pt idx="51">
                  <c:v>50.042958702309427</c:v>
                </c:pt>
                <c:pt idx="52">
                  <c:v>50.090213274837119</c:v>
                </c:pt>
                <c:pt idx="53">
                  <c:v>50.14219330462393</c:v>
                </c:pt>
                <c:pt idx="54">
                  <c:v>50.199371337395746</c:v>
                </c:pt>
                <c:pt idx="55">
                  <c:v>50.262267173454255</c:v>
                </c:pt>
                <c:pt idx="56">
                  <c:v>50.331452593099598</c:v>
                </c:pt>
                <c:pt idx="57">
                  <c:v>50.407556554712649</c:v>
                </c:pt>
                <c:pt idx="58">
                  <c:v>50.491270912490172</c:v>
                </c:pt>
                <c:pt idx="59">
                  <c:v>50.583356706054957</c:v>
                </c:pt>
                <c:pt idx="60">
                  <c:v>50.684651078947702</c:v>
                </c:pt>
                <c:pt idx="61">
                  <c:v>50.796074889155065</c:v>
                </c:pt>
                <c:pt idx="62">
                  <c:v>50.918641080373661</c:v>
                </c:pt>
                <c:pt idx="63">
                  <c:v>51.053463890726803</c:v>
                </c:pt>
                <c:pt idx="64">
                  <c:v>51.20176898211524</c:v>
                </c:pt>
                <c:pt idx="65">
                  <c:v>51.3649045826362</c:v>
                </c:pt>
                <c:pt idx="66">
                  <c:v>51.544353743187067</c:v>
                </c:pt>
                <c:pt idx="67">
                  <c:v>51.741747819827872</c:v>
                </c:pt>
                <c:pt idx="68">
                  <c:v>51.958881304091562</c:v>
                </c:pt>
                <c:pt idx="69">
                  <c:v>52.197728136803818</c:v>
                </c:pt>
                <c:pt idx="70">
                  <c:v>52.460459652793624</c:v>
                </c:pt>
                <c:pt idx="71">
                  <c:v>52.749464320385577</c:v>
                </c:pt>
                <c:pt idx="72">
                  <c:v>53.067369454743073</c:v>
                </c:pt>
                <c:pt idx="73">
                  <c:v>53.417065102510961</c:v>
                </c:pt>
                <c:pt idx="74">
                  <c:v>53.801730315074657</c:v>
                </c:pt>
                <c:pt idx="75">
                  <c:v>54.224862048888383</c:v>
                </c:pt>
                <c:pt idx="76">
                  <c:v>54.690306956073968</c:v>
                </c:pt>
                <c:pt idx="77">
                  <c:v>55.202296354000303</c:v>
                </c:pt>
                <c:pt idx="78">
                  <c:v>55.765484691706597</c:v>
                </c:pt>
                <c:pt idx="79">
                  <c:v>56.384991863196184</c:v>
                </c:pt>
                <c:pt idx="80">
                  <c:v>57.066449751818894</c:v>
                </c:pt>
                <c:pt idx="81">
                  <c:v>57.816053429284864</c:v>
                </c:pt>
                <c:pt idx="82">
                  <c:v>58.640617474522777</c:v>
                </c:pt>
                <c:pt idx="83">
                  <c:v>59.547637924303494</c:v>
                </c:pt>
                <c:pt idx="84">
                  <c:v>60.545360419011587</c:v>
                </c:pt>
                <c:pt idx="85">
                  <c:v>61.642855163225342</c:v>
                </c:pt>
                <c:pt idx="86">
                  <c:v>62.850099381860474</c:v>
                </c:pt>
                <c:pt idx="87">
                  <c:v>64.178068022346437</c:v>
                </c:pt>
                <c:pt idx="88">
                  <c:v>65.63883352688417</c:v>
                </c:pt>
                <c:pt idx="89">
                  <c:v>67.245675581888364</c:v>
                </c:pt>
                <c:pt idx="90">
                  <c:v>69.013201842377114</c:v>
                </c:pt>
                <c:pt idx="91">
                  <c:v>70.957480728921084</c:v>
                </c:pt>
                <c:pt idx="92">
                  <c:v>73.096187504119456</c:v>
                </c:pt>
                <c:pt idx="93">
                  <c:v>75.448764956840819</c:v>
                </c:pt>
                <c:pt idx="94">
                  <c:v>78.036600154827994</c:v>
                </c:pt>
                <c:pt idx="95">
                  <c:v>80.883218872632895</c:v>
                </c:pt>
                <c:pt idx="96">
                  <c:v>84.014499462189775</c:v>
                </c:pt>
                <c:pt idx="97">
                  <c:v>87.458908110724508</c:v>
                </c:pt>
                <c:pt idx="98">
                  <c:v>91.247757624090553</c:v>
                </c:pt>
                <c:pt idx="99">
                  <c:v>95.415492088815384</c:v>
                </c:pt>
                <c:pt idx="100">
                  <c:v>100</c:v>
                </c:pt>
              </c:numCache>
            </c:numRef>
          </c:xVal>
          <c:yVal>
            <c:numRef>
              <c:f>'11'!$DB$6:$DB$106</c:f>
              <c:numCache>
                <c:formatCode>0</c:formatCode>
                <c:ptCount val="101"/>
                <c:pt idx="0">
                  <c:v>-3.585604451</c:v>
                </c:pt>
                <c:pt idx="1">
                  <c:v>-3.5771224109999999</c:v>
                </c:pt>
                <c:pt idx="2">
                  <c:v>-3.5465207159999999</c:v>
                </c:pt>
                <c:pt idx="3">
                  <c:v>-3.4785563169999998</c:v>
                </c:pt>
                <c:pt idx="4">
                  <c:v>-3.3592291840000001</c:v>
                </c:pt>
                <c:pt idx="5">
                  <c:v>-3.1775397330000001</c:v>
                </c:pt>
                <c:pt idx="6">
                  <c:v>-2.9261195469999999</c:v>
                </c:pt>
                <c:pt idx="7">
                  <c:v>-2.6008477760000002</c:v>
                </c:pt>
                <c:pt idx="8">
                  <c:v>-2.21281287</c:v>
                </c:pt>
                <c:pt idx="9">
                  <c:v>-1.7979557049999999</c:v>
                </c:pt>
                <c:pt idx="10">
                  <c:v>-1.305696647</c:v>
                </c:pt>
                <c:pt idx="11">
                  <c:v>-0.87097067719999999</c:v>
                </c:pt>
                <c:pt idx="12">
                  <c:v>-0.39441210409999999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-1.2716720420000001</c:v>
                </c:pt>
                <c:pt idx="93">
                  <c:v>-2.696741201</c:v>
                </c:pt>
                <c:pt idx="94">
                  <c:v>-3.2401296980000001</c:v>
                </c:pt>
                <c:pt idx="95">
                  <c:v>-3.448878267</c:v>
                </c:pt>
                <c:pt idx="96">
                  <c:v>-3.531393923</c:v>
                </c:pt>
                <c:pt idx="97">
                  <c:v>-3.564385245</c:v>
                </c:pt>
                <c:pt idx="98">
                  <c:v>-3.577506466</c:v>
                </c:pt>
                <c:pt idx="99">
                  <c:v>-3.5826218089999999</c:v>
                </c:pt>
                <c:pt idx="100">
                  <c:v>-3.5845523400000001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99C-419E-B79A-B3F1DFF9C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1304687"/>
        <c:axId val="1051281647"/>
      </c:scatterChart>
      <c:valAx>
        <c:axId val="1051304687"/>
        <c:scaling>
          <c:orientation val="minMax"/>
          <c:max val="10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51281647"/>
        <c:crosses val="autoZero"/>
        <c:crossBetween val="midCat"/>
      </c:valAx>
      <c:valAx>
        <c:axId val="105128164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51304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'11'!$CY$4</c:f>
              <c:strCache>
                <c:ptCount val="1"/>
                <c:pt idx="0">
                  <c:v>3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numRef>
              <c:f>'11'!$CU$6:$CU$106</c:f>
              <c:numCache>
                <c:formatCode>0.00</c:formatCode>
                <c:ptCount val="101"/>
                <c:pt idx="0">
                  <c:v>0</c:v>
                </c:pt>
                <c:pt idx="1">
                  <c:v>4.2958702306005528E-2</c:v>
                </c:pt>
                <c:pt idx="2">
                  <c:v>9.0213274842605273E-2</c:v>
                </c:pt>
                <c:pt idx="3">
                  <c:v>0.14219330463286184</c:v>
                </c:pt>
                <c:pt idx="4">
                  <c:v>0.19937133740214716</c:v>
                </c:pt>
                <c:pt idx="5">
                  <c:v>0.26226717344836109</c:v>
                </c:pt>
                <c:pt idx="6">
                  <c:v>0.3314525930992851</c:v>
                </c:pt>
                <c:pt idx="7">
                  <c:v>0.40755655471518742</c:v>
                </c:pt>
                <c:pt idx="8">
                  <c:v>0.49127091249271171</c:v>
                </c:pt>
                <c:pt idx="9">
                  <c:v>0.5833567060479885</c:v>
                </c:pt>
                <c:pt idx="10">
                  <c:v>0.68465107895879285</c:v>
                </c:pt>
                <c:pt idx="11">
                  <c:v>0.79607488916045577</c:v>
                </c:pt>
                <c:pt idx="12">
                  <c:v>0.91864108038253867</c:v>
                </c:pt>
                <c:pt idx="13">
                  <c:v>1.0534638907267981</c:v>
                </c:pt>
                <c:pt idx="14">
                  <c:v>1.20176898210542</c:v>
                </c:pt>
                <c:pt idx="15">
                  <c:v>1.3649045826219357</c:v>
                </c:pt>
                <c:pt idx="16">
                  <c:v>1.5443537431902299</c:v>
                </c:pt>
                <c:pt idx="17">
                  <c:v>1.741747819815195</c:v>
                </c:pt>
                <c:pt idx="18">
                  <c:v>1.9588813041026569</c:v>
                </c:pt>
                <c:pt idx="19">
                  <c:v>2.1977281368190229</c:v>
                </c:pt>
                <c:pt idx="20">
                  <c:v>2.4604596528069305</c:v>
                </c:pt>
                <c:pt idx="21">
                  <c:v>2.7494643203935025</c:v>
                </c:pt>
                <c:pt idx="22">
                  <c:v>3.0673694547389534</c:v>
                </c:pt>
                <c:pt idx="23">
                  <c:v>3.4170651025204704</c:v>
                </c:pt>
                <c:pt idx="24">
                  <c:v>3.8017303150778261</c:v>
                </c:pt>
                <c:pt idx="25">
                  <c:v>4.2248620488915503</c:v>
                </c:pt>
                <c:pt idx="26">
                  <c:v>4.6903069560866477</c:v>
                </c:pt>
                <c:pt idx="27">
                  <c:v>5.2022963540003042</c:v>
                </c:pt>
                <c:pt idx="28">
                  <c:v>5.7654846917065932</c:v>
                </c:pt>
                <c:pt idx="29">
                  <c:v>6.3849918631835116</c:v>
                </c:pt>
                <c:pt idx="30">
                  <c:v>7.0664497518062204</c:v>
                </c:pt>
                <c:pt idx="31">
                  <c:v>7.81605342929437</c:v>
                </c:pt>
                <c:pt idx="32">
                  <c:v>8.6406174745291136</c:v>
                </c:pt>
                <c:pt idx="33">
                  <c:v>9.5476379242876508</c:v>
                </c:pt>
                <c:pt idx="34">
                  <c:v>10.54536041902109</c:v>
                </c:pt>
                <c:pt idx="35">
                  <c:v>11.642855163231678</c:v>
                </c:pt>
                <c:pt idx="36">
                  <c:v>12.850099381860472</c:v>
                </c:pt>
                <c:pt idx="37">
                  <c:v>14.178068022352777</c:v>
                </c:pt>
                <c:pt idx="38">
                  <c:v>15.638833526893679</c:v>
                </c:pt>
                <c:pt idx="39">
                  <c:v>17.245675581888356</c:v>
                </c:pt>
                <c:pt idx="40">
                  <c:v>19.013201842383452</c:v>
                </c:pt>
                <c:pt idx="41">
                  <c:v>20.957480728927422</c:v>
                </c:pt>
                <c:pt idx="42">
                  <c:v>23.09618750412579</c:v>
                </c:pt>
                <c:pt idx="43">
                  <c:v>25.448764956843991</c:v>
                </c:pt>
                <c:pt idx="44">
                  <c:v>28.036600154834336</c:v>
                </c:pt>
                <c:pt idx="45">
                  <c:v>30.883218872626561</c:v>
                </c:pt>
                <c:pt idx="46">
                  <c:v>34.014499462189775</c:v>
                </c:pt>
                <c:pt idx="47">
                  <c:v>37.458908110724515</c:v>
                </c:pt>
                <c:pt idx="48">
                  <c:v>41.247757624090546</c:v>
                </c:pt>
                <c:pt idx="49">
                  <c:v>45.41549208881537</c:v>
                </c:pt>
                <c:pt idx="50">
                  <c:v>50</c:v>
                </c:pt>
                <c:pt idx="51">
                  <c:v>50.042958702309427</c:v>
                </c:pt>
                <c:pt idx="52">
                  <c:v>50.090213274837119</c:v>
                </c:pt>
                <c:pt idx="53">
                  <c:v>50.14219330462393</c:v>
                </c:pt>
                <c:pt idx="54">
                  <c:v>50.199371337395746</c:v>
                </c:pt>
                <c:pt idx="55">
                  <c:v>50.262267173454255</c:v>
                </c:pt>
                <c:pt idx="56">
                  <c:v>50.331452593099598</c:v>
                </c:pt>
                <c:pt idx="57">
                  <c:v>50.407556554712649</c:v>
                </c:pt>
                <c:pt idx="58">
                  <c:v>50.491270912490172</c:v>
                </c:pt>
                <c:pt idx="59">
                  <c:v>50.583356706054957</c:v>
                </c:pt>
                <c:pt idx="60">
                  <c:v>50.684651078947702</c:v>
                </c:pt>
                <c:pt idx="61">
                  <c:v>50.796074889155065</c:v>
                </c:pt>
                <c:pt idx="62">
                  <c:v>50.918641080373661</c:v>
                </c:pt>
                <c:pt idx="63">
                  <c:v>51.053463890726803</c:v>
                </c:pt>
                <c:pt idx="64">
                  <c:v>51.20176898211524</c:v>
                </c:pt>
                <c:pt idx="65">
                  <c:v>51.3649045826362</c:v>
                </c:pt>
                <c:pt idx="66">
                  <c:v>51.544353743187067</c:v>
                </c:pt>
                <c:pt idx="67">
                  <c:v>51.741747819827872</c:v>
                </c:pt>
                <c:pt idx="68">
                  <c:v>51.958881304091562</c:v>
                </c:pt>
                <c:pt idx="69">
                  <c:v>52.197728136803818</c:v>
                </c:pt>
                <c:pt idx="70">
                  <c:v>52.460459652793624</c:v>
                </c:pt>
                <c:pt idx="71">
                  <c:v>52.749464320385577</c:v>
                </c:pt>
                <c:pt idx="72">
                  <c:v>53.067369454743073</c:v>
                </c:pt>
                <c:pt idx="73">
                  <c:v>53.417065102510961</c:v>
                </c:pt>
                <c:pt idx="74">
                  <c:v>53.801730315074657</c:v>
                </c:pt>
                <c:pt idx="75">
                  <c:v>54.224862048888383</c:v>
                </c:pt>
                <c:pt idx="76">
                  <c:v>54.690306956073968</c:v>
                </c:pt>
                <c:pt idx="77">
                  <c:v>55.202296354000303</c:v>
                </c:pt>
                <c:pt idx="78">
                  <c:v>55.765484691706597</c:v>
                </c:pt>
                <c:pt idx="79">
                  <c:v>56.384991863196184</c:v>
                </c:pt>
                <c:pt idx="80">
                  <c:v>57.066449751818894</c:v>
                </c:pt>
                <c:pt idx="81">
                  <c:v>57.816053429284864</c:v>
                </c:pt>
                <c:pt idx="82">
                  <c:v>58.640617474522777</c:v>
                </c:pt>
                <c:pt idx="83">
                  <c:v>59.547637924303494</c:v>
                </c:pt>
                <c:pt idx="84">
                  <c:v>60.545360419011587</c:v>
                </c:pt>
                <c:pt idx="85">
                  <c:v>61.642855163225342</c:v>
                </c:pt>
                <c:pt idx="86">
                  <c:v>62.850099381860474</c:v>
                </c:pt>
                <c:pt idx="87">
                  <c:v>64.178068022346437</c:v>
                </c:pt>
                <c:pt idx="88">
                  <c:v>65.63883352688417</c:v>
                </c:pt>
                <c:pt idx="89">
                  <c:v>67.245675581888364</c:v>
                </c:pt>
                <c:pt idx="90">
                  <c:v>69.013201842377114</c:v>
                </c:pt>
                <c:pt idx="91">
                  <c:v>70.957480728921084</c:v>
                </c:pt>
                <c:pt idx="92">
                  <c:v>73.096187504119456</c:v>
                </c:pt>
                <c:pt idx="93">
                  <c:v>75.448764956840819</c:v>
                </c:pt>
                <c:pt idx="94">
                  <c:v>78.036600154827994</c:v>
                </c:pt>
                <c:pt idx="95">
                  <c:v>80.883218872632895</c:v>
                </c:pt>
                <c:pt idx="96">
                  <c:v>84.014499462189775</c:v>
                </c:pt>
                <c:pt idx="97">
                  <c:v>87.458908110724508</c:v>
                </c:pt>
                <c:pt idx="98">
                  <c:v>91.247757624090553</c:v>
                </c:pt>
                <c:pt idx="99">
                  <c:v>95.415492088815384</c:v>
                </c:pt>
                <c:pt idx="100">
                  <c:v>100</c:v>
                </c:pt>
              </c:numCache>
            </c:numRef>
          </c:xVal>
          <c:yVal>
            <c:numRef>
              <c:f>'11'!$DC$6:$DC$106</c:f>
              <c:numCache>
                <c:formatCode>0</c:formatCode>
                <c:ptCount val="101"/>
                <c:pt idx="0">
                  <c:v>-3.7018761690000002</c:v>
                </c:pt>
                <c:pt idx="1">
                  <c:v>-3.3101858769999999</c:v>
                </c:pt>
                <c:pt idx="2">
                  <c:v>-2.5688974689999999</c:v>
                </c:pt>
                <c:pt idx="3">
                  <c:v>-1.7018017160000001</c:v>
                </c:pt>
                <c:pt idx="4">
                  <c:v>-0.78456947580000003</c:v>
                </c:pt>
                <c:pt idx="5">
                  <c:v>-0.50988165090000004</c:v>
                </c:pt>
                <c:pt idx="6">
                  <c:v>-0.50447547969999995</c:v>
                </c:pt>
                <c:pt idx="7">
                  <c:v>-0.49843628870000001</c:v>
                </c:pt>
                <c:pt idx="8">
                  <c:v>-0.49182704820000001</c:v>
                </c:pt>
                <c:pt idx="9">
                  <c:v>-0.48459115619999998</c:v>
                </c:pt>
                <c:pt idx="10">
                  <c:v>-0.47672751679999997</c:v>
                </c:pt>
                <c:pt idx="11">
                  <c:v>-0.4683093626</c:v>
                </c:pt>
                <c:pt idx="12">
                  <c:v>-0.45941540250000001</c:v>
                </c:pt>
                <c:pt idx="13">
                  <c:v>-0.45008878149999998</c:v>
                </c:pt>
                <c:pt idx="14">
                  <c:v>-0.44038516389999999</c:v>
                </c:pt>
                <c:pt idx="15">
                  <c:v>-0.43019646309999998</c:v>
                </c:pt>
                <c:pt idx="16">
                  <c:v>-0.4194881949</c:v>
                </c:pt>
                <c:pt idx="17">
                  <c:v>-0.40838559600000002</c:v>
                </c:pt>
                <c:pt idx="18">
                  <c:v>-0.39702993980000001</c:v>
                </c:pt>
                <c:pt idx="19">
                  <c:v>-0.38552421860000002</c:v>
                </c:pt>
                <c:pt idx="20">
                  <c:v>-0.37393075050000002</c:v>
                </c:pt>
                <c:pt idx="21">
                  <c:v>-0.36209155250000002</c:v>
                </c:pt>
                <c:pt idx="22">
                  <c:v>-0.35005201590000001</c:v>
                </c:pt>
                <c:pt idx="23">
                  <c:v>-0.33789060809999999</c:v>
                </c:pt>
                <c:pt idx="24">
                  <c:v>-0.3256476559</c:v>
                </c:pt>
                <c:pt idx="25">
                  <c:v>-0.31333643859999999</c:v>
                </c:pt>
                <c:pt idx="26">
                  <c:v>-0.30095526</c:v>
                </c:pt>
                <c:pt idx="27">
                  <c:v>-0.28832703030000001</c:v>
                </c:pt>
                <c:pt idx="28">
                  <c:v>-0.27545653790000002</c:v>
                </c:pt>
                <c:pt idx="29">
                  <c:v>-0.26174139629999998</c:v>
                </c:pt>
                <c:pt idx="30">
                  <c:v>-0.2473468912</c:v>
                </c:pt>
                <c:pt idx="31">
                  <c:v>-0.2326328268</c:v>
                </c:pt>
                <c:pt idx="32">
                  <c:v>-0.21771259060000001</c:v>
                </c:pt>
                <c:pt idx="33">
                  <c:v>-0.2026580254</c:v>
                </c:pt>
                <c:pt idx="34">
                  <c:v>-0.18753915099999999</c:v>
                </c:pt>
                <c:pt idx="35">
                  <c:v>-0.17242199580000001</c:v>
                </c:pt>
                <c:pt idx="36">
                  <c:v>-0.1573744537</c:v>
                </c:pt>
                <c:pt idx="37">
                  <c:v>-0.1424656966</c:v>
                </c:pt>
                <c:pt idx="38">
                  <c:v>-0.12776263909999999</c:v>
                </c:pt>
                <c:pt idx="39">
                  <c:v>-0.1133432942</c:v>
                </c:pt>
                <c:pt idx="40">
                  <c:v>-9.9291431139999997E-2</c:v>
                </c:pt>
                <c:pt idx="41">
                  <c:v>-8.5695113269999998E-2</c:v>
                </c:pt>
                <c:pt idx="42">
                  <c:v>-7.2645549490000003E-2</c:v>
                </c:pt>
                <c:pt idx="43">
                  <c:v>-6.023494997E-2</c:v>
                </c:pt>
                <c:pt idx="44">
                  <c:v>-4.855431122E-2</c:v>
                </c:pt>
                <c:pt idx="45">
                  <c:v>-3.7690643310000001E-2</c:v>
                </c:pt>
                <c:pt idx="46">
                  <c:v>-2.7719454040000001E-2</c:v>
                </c:pt>
                <c:pt idx="47">
                  <c:v>-1.870929616E-2</c:v>
                </c:pt>
                <c:pt idx="48">
                  <c:v>-1.072712179E-2</c:v>
                </c:pt>
                <c:pt idx="49">
                  <c:v>-3.8625034650000001E-3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-1.344010946E-3</c:v>
                </c:pt>
                <c:pt idx="56">
                  <c:v>-3.8481051080000001E-3</c:v>
                </c:pt>
                <c:pt idx="57">
                  <c:v>-7.4937307049999999E-3</c:v>
                </c:pt>
                <c:pt idx="58">
                  <c:v>-1.2366685360000001E-2</c:v>
                </c:pt>
                <c:pt idx="59">
                  <c:v>-1.8507203900000001E-2</c:v>
                </c:pt>
                <c:pt idx="60">
                  <c:v>-2.5908804149999999E-2</c:v>
                </c:pt>
                <c:pt idx="61">
                  <c:v>-3.4524642799999998E-2</c:v>
                </c:pt>
                <c:pt idx="62">
                  <c:v>-4.4274813959999999E-2</c:v>
                </c:pt>
                <c:pt idx="63">
                  <c:v>-5.5058400639999998E-2</c:v>
                </c:pt>
                <c:pt idx="64">
                  <c:v>-6.6759160740000004E-2</c:v>
                </c:pt>
                <c:pt idx="65">
                  <c:v>-7.9255423120000001E-2</c:v>
                </c:pt>
                <c:pt idx="66">
                  <c:v>-9.2429108639999993E-2</c:v>
                </c:pt>
                <c:pt idx="67">
                  <c:v>-0.1061720454</c:v>
                </c:pt>
                <c:pt idx="68">
                  <c:v>-0.1203897644</c:v>
                </c:pt>
                <c:pt idx="69">
                  <c:v>-0.1350017526</c:v>
                </c:pt>
                <c:pt idx="70">
                  <c:v>-0.14994250940000001</c:v>
                </c:pt>
                <c:pt idx="71">
                  <c:v>-0.16516244229999999</c:v>
                </c:pt>
                <c:pt idx="72">
                  <c:v>-0.1806243542</c:v>
                </c:pt>
                <c:pt idx="73">
                  <c:v>-0.19630276020000001</c:v>
                </c:pt>
                <c:pt idx="74">
                  <c:v>-0.21218560989999999</c:v>
                </c:pt>
                <c:pt idx="75">
                  <c:v>-0.22827673670000001</c:v>
                </c:pt>
                <c:pt idx="76">
                  <c:v>-0.2445927682</c:v>
                </c:pt>
                <c:pt idx="77">
                  <c:v>-0.2611597417</c:v>
                </c:pt>
                <c:pt idx="78">
                  <c:v>-0.27749522659999998</c:v>
                </c:pt>
                <c:pt idx="79">
                  <c:v>-0.29333574579999999</c:v>
                </c:pt>
                <c:pt idx="80">
                  <c:v>-0.3092658036</c:v>
                </c:pt>
                <c:pt idx="81">
                  <c:v>-0.32544443159999997</c:v>
                </c:pt>
                <c:pt idx="82">
                  <c:v>-0.34193708109999998</c:v>
                </c:pt>
                <c:pt idx="83">
                  <c:v>-0.3582764349</c:v>
                </c:pt>
                <c:pt idx="84">
                  <c:v>-0.37435737359999999</c:v>
                </c:pt>
                <c:pt idx="85">
                  <c:v>-0.39052739879999998</c:v>
                </c:pt>
                <c:pt idx="86">
                  <c:v>-0.40665827370000002</c:v>
                </c:pt>
                <c:pt idx="87">
                  <c:v>-0.42279671540000002</c:v>
                </c:pt>
                <c:pt idx="88">
                  <c:v>-0.4386695994</c:v>
                </c:pt>
                <c:pt idx="89">
                  <c:v>-0.453388976</c:v>
                </c:pt>
                <c:pt idx="90">
                  <c:v>-0.46694354339999999</c:v>
                </c:pt>
                <c:pt idx="91">
                  <c:v>-0.47916846499999999</c:v>
                </c:pt>
                <c:pt idx="92">
                  <c:v>-0.4940008266</c:v>
                </c:pt>
                <c:pt idx="93">
                  <c:v>-1.8350346019999999</c:v>
                </c:pt>
                <c:pt idx="94">
                  <c:v>-2.9948151059999999</c:v>
                </c:pt>
                <c:pt idx="95">
                  <c:v>-3.4178513810000002</c:v>
                </c:pt>
                <c:pt idx="96">
                  <c:v>-3.585952024</c:v>
                </c:pt>
                <c:pt idx="97">
                  <c:v>-3.6549532490000001</c:v>
                </c:pt>
                <c:pt idx="98">
                  <c:v>-3.6833417000000002</c:v>
                </c:pt>
                <c:pt idx="99">
                  <c:v>-3.694812422</c:v>
                </c:pt>
                <c:pt idx="100">
                  <c:v>-3.6992993369999998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1CE-44A2-98EF-5EF64F55B7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1304687"/>
        <c:axId val="1051281647"/>
      </c:scatterChart>
      <c:valAx>
        <c:axId val="1051304687"/>
        <c:scaling>
          <c:orientation val="minMax"/>
          <c:max val="10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51281647"/>
        <c:crosses val="autoZero"/>
        <c:crossBetween val="midCat"/>
      </c:valAx>
      <c:valAx>
        <c:axId val="105128164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51304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'11'!$CZ$4</c:f>
              <c:strCache>
                <c:ptCount val="1"/>
                <c:pt idx="0">
                  <c:v>4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numRef>
              <c:f>'11'!$CU$6:$CU$107</c:f>
              <c:numCache>
                <c:formatCode>0.00</c:formatCode>
                <c:ptCount val="102"/>
                <c:pt idx="0">
                  <c:v>0</c:v>
                </c:pt>
                <c:pt idx="1">
                  <c:v>4.2958702306005528E-2</c:v>
                </c:pt>
                <c:pt idx="2">
                  <c:v>9.0213274842605273E-2</c:v>
                </c:pt>
                <c:pt idx="3">
                  <c:v>0.14219330463286184</c:v>
                </c:pt>
                <c:pt idx="4">
                  <c:v>0.19937133740214716</c:v>
                </c:pt>
                <c:pt idx="5">
                  <c:v>0.26226717344836109</c:v>
                </c:pt>
                <c:pt idx="6">
                  <c:v>0.3314525930992851</c:v>
                </c:pt>
                <c:pt idx="7">
                  <c:v>0.40755655471518742</c:v>
                </c:pt>
                <c:pt idx="8">
                  <c:v>0.49127091249271171</c:v>
                </c:pt>
                <c:pt idx="9">
                  <c:v>0.5833567060479885</c:v>
                </c:pt>
                <c:pt idx="10">
                  <c:v>0.68465107895879285</c:v>
                </c:pt>
                <c:pt idx="11">
                  <c:v>0.79607488916045577</c:v>
                </c:pt>
                <c:pt idx="12">
                  <c:v>0.91864108038253867</c:v>
                </c:pt>
                <c:pt idx="13">
                  <c:v>1.0534638907267981</c:v>
                </c:pt>
                <c:pt idx="14">
                  <c:v>1.20176898210542</c:v>
                </c:pt>
                <c:pt idx="15">
                  <c:v>1.3649045826219357</c:v>
                </c:pt>
                <c:pt idx="16">
                  <c:v>1.5443537431902299</c:v>
                </c:pt>
                <c:pt idx="17">
                  <c:v>1.741747819815195</c:v>
                </c:pt>
                <c:pt idx="18">
                  <c:v>1.9588813041026569</c:v>
                </c:pt>
                <c:pt idx="19">
                  <c:v>2.1977281368190229</c:v>
                </c:pt>
                <c:pt idx="20">
                  <c:v>2.4604596528069305</c:v>
                </c:pt>
                <c:pt idx="21">
                  <c:v>2.7494643203935025</c:v>
                </c:pt>
                <c:pt idx="22">
                  <c:v>3.0673694547389534</c:v>
                </c:pt>
                <c:pt idx="23">
                  <c:v>3.4170651025204704</c:v>
                </c:pt>
                <c:pt idx="24">
                  <c:v>3.8017303150778261</c:v>
                </c:pt>
                <c:pt idx="25">
                  <c:v>4.2248620488915503</c:v>
                </c:pt>
                <c:pt idx="26">
                  <c:v>4.6903069560866477</c:v>
                </c:pt>
                <c:pt idx="27">
                  <c:v>5.2022963540003042</c:v>
                </c:pt>
                <c:pt idx="28">
                  <c:v>5.7654846917065932</c:v>
                </c:pt>
                <c:pt idx="29">
                  <c:v>6.3849918631835116</c:v>
                </c:pt>
                <c:pt idx="30">
                  <c:v>7.0664497518062204</c:v>
                </c:pt>
                <c:pt idx="31">
                  <c:v>7.81605342929437</c:v>
                </c:pt>
                <c:pt idx="32">
                  <c:v>8.6406174745291136</c:v>
                </c:pt>
                <c:pt idx="33">
                  <c:v>9.5476379242876508</c:v>
                </c:pt>
                <c:pt idx="34">
                  <c:v>10.54536041902109</c:v>
                </c:pt>
                <c:pt idx="35">
                  <c:v>11.642855163231678</c:v>
                </c:pt>
                <c:pt idx="36">
                  <c:v>12.850099381860472</c:v>
                </c:pt>
                <c:pt idx="37">
                  <c:v>14.178068022352777</c:v>
                </c:pt>
                <c:pt idx="38">
                  <c:v>15.638833526893679</c:v>
                </c:pt>
                <c:pt idx="39">
                  <c:v>17.245675581888356</c:v>
                </c:pt>
                <c:pt idx="40">
                  <c:v>19.013201842383452</c:v>
                </c:pt>
                <c:pt idx="41">
                  <c:v>20.957480728927422</c:v>
                </c:pt>
                <c:pt idx="42">
                  <c:v>23.09618750412579</c:v>
                </c:pt>
                <c:pt idx="43">
                  <c:v>25.448764956843991</c:v>
                </c:pt>
                <c:pt idx="44">
                  <c:v>28.036600154834336</c:v>
                </c:pt>
                <c:pt idx="45">
                  <c:v>30.883218872626561</c:v>
                </c:pt>
                <c:pt idx="46">
                  <c:v>34.014499462189775</c:v>
                </c:pt>
                <c:pt idx="47">
                  <c:v>37.458908110724515</c:v>
                </c:pt>
                <c:pt idx="48">
                  <c:v>41.247757624090546</c:v>
                </c:pt>
                <c:pt idx="49">
                  <c:v>45.41549208881537</c:v>
                </c:pt>
                <c:pt idx="50">
                  <c:v>50</c:v>
                </c:pt>
                <c:pt idx="51">
                  <c:v>50.042958702309427</c:v>
                </c:pt>
                <c:pt idx="52">
                  <c:v>50.090213274837119</c:v>
                </c:pt>
                <c:pt idx="53">
                  <c:v>50.14219330462393</c:v>
                </c:pt>
                <c:pt idx="54">
                  <c:v>50.199371337395746</c:v>
                </c:pt>
                <c:pt idx="55">
                  <c:v>50.262267173454255</c:v>
                </c:pt>
                <c:pt idx="56">
                  <c:v>50.331452593099598</c:v>
                </c:pt>
                <c:pt idx="57">
                  <c:v>50.407556554712649</c:v>
                </c:pt>
                <c:pt idx="58">
                  <c:v>50.491270912490172</c:v>
                </c:pt>
                <c:pt idx="59">
                  <c:v>50.583356706054957</c:v>
                </c:pt>
                <c:pt idx="60">
                  <c:v>50.684651078947702</c:v>
                </c:pt>
                <c:pt idx="61">
                  <c:v>50.796074889155065</c:v>
                </c:pt>
                <c:pt idx="62">
                  <c:v>50.918641080373661</c:v>
                </c:pt>
                <c:pt idx="63">
                  <c:v>51.053463890726803</c:v>
                </c:pt>
                <c:pt idx="64">
                  <c:v>51.20176898211524</c:v>
                </c:pt>
                <c:pt idx="65">
                  <c:v>51.3649045826362</c:v>
                </c:pt>
                <c:pt idx="66">
                  <c:v>51.544353743187067</c:v>
                </c:pt>
                <c:pt idx="67">
                  <c:v>51.741747819827872</c:v>
                </c:pt>
                <c:pt idx="68">
                  <c:v>51.958881304091562</c:v>
                </c:pt>
                <c:pt idx="69">
                  <c:v>52.197728136803818</c:v>
                </c:pt>
                <c:pt idx="70">
                  <c:v>52.460459652793624</c:v>
                </c:pt>
                <c:pt idx="71">
                  <c:v>52.749464320385577</c:v>
                </c:pt>
                <c:pt idx="72">
                  <c:v>53.067369454743073</c:v>
                </c:pt>
                <c:pt idx="73">
                  <c:v>53.417065102510961</c:v>
                </c:pt>
                <c:pt idx="74">
                  <c:v>53.801730315074657</c:v>
                </c:pt>
                <c:pt idx="75">
                  <c:v>54.224862048888383</c:v>
                </c:pt>
                <c:pt idx="76">
                  <c:v>54.690306956073968</c:v>
                </c:pt>
                <c:pt idx="77">
                  <c:v>55.202296354000303</c:v>
                </c:pt>
                <c:pt idx="78">
                  <c:v>55.765484691706597</c:v>
                </c:pt>
                <c:pt idx="79">
                  <c:v>56.384991863196184</c:v>
                </c:pt>
                <c:pt idx="80">
                  <c:v>57.066449751818894</c:v>
                </c:pt>
                <c:pt idx="81">
                  <c:v>57.816053429284864</c:v>
                </c:pt>
                <c:pt idx="82">
                  <c:v>58.640617474522777</c:v>
                </c:pt>
                <c:pt idx="83">
                  <c:v>59.547637924303494</c:v>
                </c:pt>
                <c:pt idx="84">
                  <c:v>60.545360419011587</c:v>
                </c:pt>
                <c:pt idx="85">
                  <c:v>61.642855163225342</c:v>
                </c:pt>
                <c:pt idx="86">
                  <c:v>62.850099381860474</c:v>
                </c:pt>
                <c:pt idx="87">
                  <c:v>64.178068022346437</c:v>
                </c:pt>
                <c:pt idx="88">
                  <c:v>65.63883352688417</c:v>
                </c:pt>
                <c:pt idx="89">
                  <c:v>67.245675581888364</c:v>
                </c:pt>
                <c:pt idx="90">
                  <c:v>69.013201842377114</c:v>
                </c:pt>
                <c:pt idx="91">
                  <c:v>70.957480728921084</c:v>
                </c:pt>
                <c:pt idx="92">
                  <c:v>73.096187504119456</c:v>
                </c:pt>
                <c:pt idx="93">
                  <c:v>75.448764956840819</c:v>
                </c:pt>
                <c:pt idx="94">
                  <c:v>78.036600154827994</c:v>
                </c:pt>
                <c:pt idx="95">
                  <c:v>80.883218872632895</c:v>
                </c:pt>
                <c:pt idx="96">
                  <c:v>84.014499462189775</c:v>
                </c:pt>
                <c:pt idx="97">
                  <c:v>87.458908110724508</c:v>
                </c:pt>
                <c:pt idx="98">
                  <c:v>91.247757624090553</c:v>
                </c:pt>
                <c:pt idx="99">
                  <c:v>95.415492088815384</c:v>
                </c:pt>
                <c:pt idx="100">
                  <c:v>100</c:v>
                </c:pt>
              </c:numCache>
            </c:numRef>
          </c:xVal>
          <c:yVal>
            <c:numRef>
              <c:f>'11'!$DD$6:$DD$106</c:f>
              <c:numCache>
                <c:formatCode>0</c:formatCode>
                <c:ptCount val="101"/>
                <c:pt idx="0">
                  <c:v>-153.6770181</c:v>
                </c:pt>
                <c:pt idx="1">
                  <c:v>-153.27215150000001</c:v>
                </c:pt>
                <c:pt idx="2">
                  <c:v>-152.44662510000001</c:v>
                </c:pt>
                <c:pt idx="3">
                  <c:v>-151.3740057</c:v>
                </c:pt>
                <c:pt idx="4">
                  <c:v>-150.1099715</c:v>
                </c:pt>
                <c:pt idx="5">
                  <c:v>-149.25292930000001</c:v>
                </c:pt>
                <c:pt idx="6">
                  <c:v>-148.52267230000001</c:v>
                </c:pt>
                <c:pt idx="7">
                  <c:v>-147.6757418</c:v>
                </c:pt>
                <c:pt idx="8">
                  <c:v>-146.71750940000001</c:v>
                </c:pt>
                <c:pt idx="9">
                  <c:v>-145.64390059999999</c:v>
                </c:pt>
                <c:pt idx="10">
                  <c:v>-144.46386390000001</c:v>
                </c:pt>
                <c:pt idx="11">
                  <c:v>-143.1923256</c:v>
                </c:pt>
                <c:pt idx="12">
                  <c:v>-141.84350459999999</c:v>
                </c:pt>
                <c:pt idx="13">
                  <c:v>-140.4296631</c:v>
                </c:pt>
                <c:pt idx="14">
                  <c:v>-138.9636299</c:v>
                </c:pt>
                <c:pt idx="15">
                  <c:v>-137.4450239</c:v>
                </c:pt>
                <c:pt idx="16">
                  <c:v>-135.86067489999999</c:v>
                </c:pt>
                <c:pt idx="17">
                  <c:v>-134.2258028</c:v>
                </c:pt>
                <c:pt idx="18">
                  <c:v>-132.560213</c:v>
                </c:pt>
                <c:pt idx="19">
                  <c:v>-130.87627000000001</c:v>
                </c:pt>
                <c:pt idx="20">
                  <c:v>-129.17840430000001</c:v>
                </c:pt>
                <c:pt idx="21">
                  <c:v>-127.4465161</c:v>
                </c:pt>
                <c:pt idx="22">
                  <c:v>-125.69301470000001</c:v>
                </c:pt>
                <c:pt idx="23">
                  <c:v>-123.9263237</c:v>
                </c:pt>
                <c:pt idx="24">
                  <c:v>-122.15213970000001</c:v>
                </c:pt>
                <c:pt idx="25">
                  <c:v>-120.3726212</c:v>
                </c:pt>
                <c:pt idx="26">
                  <c:v>-118.5877271</c:v>
                </c:pt>
                <c:pt idx="27">
                  <c:v>-116.7761635</c:v>
                </c:pt>
                <c:pt idx="28">
                  <c:v>-114.9371072</c:v>
                </c:pt>
                <c:pt idx="29">
                  <c:v>-113.04882000000001</c:v>
                </c:pt>
                <c:pt idx="30">
                  <c:v>-111.11623969999999</c:v>
                </c:pt>
                <c:pt idx="31">
                  <c:v>-109.1536906</c:v>
                </c:pt>
                <c:pt idx="32">
                  <c:v>-107.1686303</c:v>
                </c:pt>
                <c:pt idx="33">
                  <c:v>-105.1679154</c:v>
                </c:pt>
                <c:pt idx="34">
                  <c:v>-103.15943129999999</c:v>
                </c:pt>
                <c:pt idx="35">
                  <c:v>-101.14859490000001</c:v>
                </c:pt>
                <c:pt idx="36">
                  <c:v>-99.146559539999998</c:v>
                </c:pt>
                <c:pt idx="37">
                  <c:v>-97.161919729999994</c:v>
                </c:pt>
                <c:pt idx="38">
                  <c:v>-95.202944049999999</c:v>
                </c:pt>
                <c:pt idx="39">
                  <c:v>-93.279208940000004</c:v>
                </c:pt>
                <c:pt idx="40">
                  <c:v>-91.401238169999999</c:v>
                </c:pt>
                <c:pt idx="41">
                  <c:v>-89.580254280000005</c:v>
                </c:pt>
                <c:pt idx="42">
                  <c:v>-87.827954480000002</c:v>
                </c:pt>
                <c:pt idx="43">
                  <c:v>-86.156186770000005</c:v>
                </c:pt>
                <c:pt idx="44">
                  <c:v>-84.576586289999995</c:v>
                </c:pt>
                <c:pt idx="45">
                  <c:v>-83.100121490000006</c:v>
                </c:pt>
                <c:pt idx="46">
                  <c:v>-81.736143850000005</c:v>
                </c:pt>
                <c:pt idx="47">
                  <c:v>-80.492475459999994</c:v>
                </c:pt>
                <c:pt idx="48">
                  <c:v>-79.375093550000003</c:v>
                </c:pt>
                <c:pt idx="49">
                  <c:v>-78.387205629999997</c:v>
                </c:pt>
                <c:pt idx="50">
                  <c:v>-77.528588049999996</c:v>
                </c:pt>
                <c:pt idx="51">
                  <c:v>-77.552393019999997</c:v>
                </c:pt>
                <c:pt idx="52">
                  <c:v>-77.648140249999997</c:v>
                </c:pt>
                <c:pt idx="53">
                  <c:v>-77.852873290000005</c:v>
                </c:pt>
                <c:pt idx="54">
                  <c:v>-78.194132949999997</c:v>
                </c:pt>
                <c:pt idx="55">
                  <c:v>-78.689261819999999</c:v>
                </c:pt>
                <c:pt idx="56">
                  <c:v>-79.345433650000004</c:v>
                </c:pt>
                <c:pt idx="57">
                  <c:v>-80.162934010000001</c:v>
                </c:pt>
                <c:pt idx="58">
                  <c:v>-81.137170049999995</c:v>
                </c:pt>
                <c:pt idx="59">
                  <c:v>-82.260248450000006</c:v>
                </c:pt>
                <c:pt idx="60">
                  <c:v>-83.522195089999997</c:v>
                </c:pt>
                <c:pt idx="61">
                  <c:v>-84.911728659999994</c:v>
                </c:pt>
                <c:pt idx="62">
                  <c:v>-86.416452379999996</c:v>
                </c:pt>
                <c:pt idx="63">
                  <c:v>-88.024295649999999</c:v>
                </c:pt>
                <c:pt idx="64">
                  <c:v>-89.722991129999997</c:v>
                </c:pt>
                <c:pt idx="65">
                  <c:v>-91.500594059999997</c:v>
                </c:pt>
                <c:pt idx="66">
                  <c:v>-93.346027329999998</c:v>
                </c:pt>
                <c:pt idx="67">
                  <c:v>-95.249477069999998</c:v>
                </c:pt>
                <c:pt idx="68">
                  <c:v>-97.202605759999997</c:v>
                </c:pt>
                <c:pt idx="69">
                  <c:v>-99.198493089999999</c:v>
                </c:pt>
                <c:pt idx="70">
                  <c:v>-101.2315444</c:v>
                </c:pt>
                <c:pt idx="71">
                  <c:v>-103.2974057</c:v>
                </c:pt>
                <c:pt idx="72">
                  <c:v>-105.3926743</c:v>
                </c:pt>
                <c:pt idx="73">
                  <c:v>-107.5148088</c:v>
                </c:pt>
                <c:pt idx="74">
                  <c:v>-109.6593201</c:v>
                </c:pt>
                <c:pt idx="75">
                  <c:v>-111.8282933</c:v>
                </c:pt>
                <c:pt idx="76">
                  <c:v>-114.0227707</c:v>
                </c:pt>
                <c:pt idx="77">
                  <c:v>-116.24123590000001</c:v>
                </c:pt>
                <c:pt idx="78">
                  <c:v>-118.4715186</c:v>
                </c:pt>
                <c:pt idx="79">
                  <c:v>-120.6996444</c:v>
                </c:pt>
                <c:pt idx="80">
                  <c:v>-122.9465916</c:v>
                </c:pt>
                <c:pt idx="81">
                  <c:v>-125.2232951</c:v>
                </c:pt>
                <c:pt idx="82">
                  <c:v>-127.52684929999999</c:v>
                </c:pt>
                <c:pt idx="83">
                  <c:v>-129.8160058</c:v>
                </c:pt>
                <c:pt idx="84">
                  <c:v>-132.081345</c:v>
                </c:pt>
                <c:pt idx="85">
                  <c:v>-134.3574045</c:v>
                </c:pt>
                <c:pt idx="86">
                  <c:v>-136.59330249999999</c:v>
                </c:pt>
                <c:pt idx="87">
                  <c:v>-138.82358869999999</c:v>
                </c:pt>
                <c:pt idx="88">
                  <c:v>-141.03106930000001</c:v>
                </c:pt>
                <c:pt idx="89">
                  <c:v>-143.15097</c:v>
                </c:pt>
                <c:pt idx="90">
                  <c:v>-145.12731539999999</c:v>
                </c:pt>
                <c:pt idx="91">
                  <c:v>-146.90126660000001</c:v>
                </c:pt>
                <c:pt idx="92">
                  <c:v>-148.59970150000001</c:v>
                </c:pt>
                <c:pt idx="93">
                  <c:v>-151.27753490000001</c:v>
                </c:pt>
                <c:pt idx="94">
                  <c:v>-152.77536910000001</c:v>
                </c:pt>
                <c:pt idx="95">
                  <c:v>-153.31344089999999</c:v>
                </c:pt>
                <c:pt idx="96">
                  <c:v>-153.52734570000001</c:v>
                </c:pt>
                <c:pt idx="97">
                  <c:v>-153.6158173</c:v>
                </c:pt>
                <c:pt idx="98">
                  <c:v>-153.65258789999999</c:v>
                </c:pt>
                <c:pt idx="99">
                  <c:v>-153.66760869999999</c:v>
                </c:pt>
                <c:pt idx="100">
                  <c:v>-153.67354950000001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056-44A9-AA12-31502E40A2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1304687"/>
        <c:axId val="1051281647"/>
      </c:scatterChart>
      <c:valAx>
        <c:axId val="1051304687"/>
        <c:scaling>
          <c:orientation val="minMax"/>
          <c:max val="10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51281647"/>
        <c:crosses val="autoZero"/>
        <c:crossBetween val="midCat"/>
      </c:valAx>
      <c:valAx>
        <c:axId val="105128164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51304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'11'!$CW$4</c:f>
              <c:strCache>
                <c:ptCount val="1"/>
                <c:pt idx="0">
                  <c:v>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'11'!$CU$6:$CU$106</c:f>
              <c:numCache>
                <c:formatCode>0.00</c:formatCode>
                <c:ptCount val="101"/>
                <c:pt idx="0">
                  <c:v>0</c:v>
                </c:pt>
                <c:pt idx="1">
                  <c:v>4.2958702306005528E-2</c:v>
                </c:pt>
                <c:pt idx="2">
                  <c:v>9.0213274842605273E-2</c:v>
                </c:pt>
                <c:pt idx="3">
                  <c:v>0.14219330463286184</c:v>
                </c:pt>
                <c:pt idx="4">
                  <c:v>0.19937133740214716</c:v>
                </c:pt>
                <c:pt idx="5">
                  <c:v>0.26226717344836109</c:v>
                </c:pt>
                <c:pt idx="6">
                  <c:v>0.3314525930992851</c:v>
                </c:pt>
                <c:pt idx="7">
                  <c:v>0.40755655471518742</c:v>
                </c:pt>
                <c:pt idx="8">
                  <c:v>0.49127091249271171</c:v>
                </c:pt>
                <c:pt idx="9">
                  <c:v>0.5833567060479885</c:v>
                </c:pt>
                <c:pt idx="10">
                  <c:v>0.68465107895879285</c:v>
                </c:pt>
                <c:pt idx="11">
                  <c:v>0.79607488916045577</c:v>
                </c:pt>
                <c:pt idx="12">
                  <c:v>0.91864108038253867</c:v>
                </c:pt>
                <c:pt idx="13">
                  <c:v>1.0534638907267981</c:v>
                </c:pt>
                <c:pt idx="14">
                  <c:v>1.20176898210542</c:v>
                </c:pt>
                <c:pt idx="15">
                  <c:v>1.3649045826219357</c:v>
                </c:pt>
                <c:pt idx="16">
                  <c:v>1.5443537431902299</c:v>
                </c:pt>
                <c:pt idx="17">
                  <c:v>1.741747819815195</c:v>
                </c:pt>
                <c:pt idx="18">
                  <c:v>1.9588813041026569</c:v>
                </c:pt>
                <c:pt idx="19">
                  <c:v>2.1977281368190229</c:v>
                </c:pt>
                <c:pt idx="20">
                  <c:v>2.4604596528069305</c:v>
                </c:pt>
                <c:pt idx="21">
                  <c:v>2.7494643203935025</c:v>
                </c:pt>
                <c:pt idx="22">
                  <c:v>3.0673694547389534</c:v>
                </c:pt>
                <c:pt idx="23">
                  <c:v>3.4170651025204704</c:v>
                </c:pt>
                <c:pt idx="24">
                  <c:v>3.8017303150778261</c:v>
                </c:pt>
                <c:pt idx="25">
                  <c:v>4.2248620488915503</c:v>
                </c:pt>
                <c:pt idx="26">
                  <c:v>4.6903069560866477</c:v>
                </c:pt>
                <c:pt idx="27">
                  <c:v>5.2022963540003042</c:v>
                </c:pt>
                <c:pt idx="28">
                  <c:v>5.7654846917065932</c:v>
                </c:pt>
                <c:pt idx="29">
                  <c:v>6.3849918631835116</c:v>
                </c:pt>
                <c:pt idx="30">
                  <c:v>7.0664497518062204</c:v>
                </c:pt>
                <c:pt idx="31">
                  <c:v>7.81605342929437</c:v>
                </c:pt>
                <c:pt idx="32">
                  <c:v>8.6406174745291136</c:v>
                </c:pt>
                <c:pt idx="33">
                  <c:v>9.5476379242876508</c:v>
                </c:pt>
                <c:pt idx="34">
                  <c:v>10.54536041902109</c:v>
                </c:pt>
                <c:pt idx="35">
                  <c:v>11.642855163231678</c:v>
                </c:pt>
                <c:pt idx="36">
                  <c:v>12.850099381860472</c:v>
                </c:pt>
                <c:pt idx="37">
                  <c:v>14.178068022352777</c:v>
                </c:pt>
                <c:pt idx="38">
                  <c:v>15.638833526893679</c:v>
                </c:pt>
                <c:pt idx="39">
                  <c:v>17.245675581888356</c:v>
                </c:pt>
                <c:pt idx="40">
                  <c:v>19.013201842383452</c:v>
                </c:pt>
                <c:pt idx="41">
                  <c:v>20.957480728927422</c:v>
                </c:pt>
                <c:pt idx="42">
                  <c:v>23.09618750412579</c:v>
                </c:pt>
                <c:pt idx="43">
                  <c:v>25.448764956843991</c:v>
                </c:pt>
                <c:pt idx="44">
                  <c:v>28.036600154834336</c:v>
                </c:pt>
                <c:pt idx="45">
                  <c:v>30.883218872626561</c:v>
                </c:pt>
                <c:pt idx="46">
                  <c:v>34.014499462189775</c:v>
                </c:pt>
                <c:pt idx="47">
                  <c:v>37.458908110724515</c:v>
                </c:pt>
                <c:pt idx="48">
                  <c:v>41.247757624090546</c:v>
                </c:pt>
                <c:pt idx="49">
                  <c:v>45.41549208881537</c:v>
                </c:pt>
                <c:pt idx="50">
                  <c:v>50</c:v>
                </c:pt>
                <c:pt idx="51">
                  <c:v>50.042958702309427</c:v>
                </c:pt>
                <c:pt idx="52">
                  <c:v>50.090213274837119</c:v>
                </c:pt>
                <c:pt idx="53">
                  <c:v>50.14219330462393</c:v>
                </c:pt>
                <c:pt idx="54">
                  <c:v>50.199371337395746</c:v>
                </c:pt>
                <c:pt idx="55">
                  <c:v>50.262267173454255</c:v>
                </c:pt>
                <c:pt idx="56">
                  <c:v>50.331452593099598</c:v>
                </c:pt>
                <c:pt idx="57">
                  <c:v>50.407556554712649</c:v>
                </c:pt>
                <c:pt idx="58">
                  <c:v>50.491270912490172</c:v>
                </c:pt>
                <c:pt idx="59">
                  <c:v>50.583356706054957</c:v>
                </c:pt>
                <c:pt idx="60">
                  <c:v>50.684651078947702</c:v>
                </c:pt>
                <c:pt idx="61">
                  <c:v>50.796074889155065</c:v>
                </c:pt>
                <c:pt idx="62">
                  <c:v>50.918641080373661</c:v>
                </c:pt>
                <c:pt idx="63">
                  <c:v>51.053463890726803</c:v>
                </c:pt>
                <c:pt idx="64">
                  <c:v>51.20176898211524</c:v>
                </c:pt>
                <c:pt idx="65">
                  <c:v>51.3649045826362</c:v>
                </c:pt>
                <c:pt idx="66">
                  <c:v>51.544353743187067</c:v>
                </c:pt>
                <c:pt idx="67">
                  <c:v>51.741747819827872</c:v>
                </c:pt>
                <c:pt idx="68">
                  <c:v>51.958881304091562</c:v>
                </c:pt>
                <c:pt idx="69">
                  <c:v>52.197728136803818</c:v>
                </c:pt>
                <c:pt idx="70">
                  <c:v>52.460459652793624</c:v>
                </c:pt>
                <c:pt idx="71">
                  <c:v>52.749464320385577</c:v>
                </c:pt>
                <c:pt idx="72">
                  <c:v>53.067369454743073</c:v>
                </c:pt>
                <c:pt idx="73">
                  <c:v>53.417065102510961</c:v>
                </c:pt>
                <c:pt idx="74">
                  <c:v>53.801730315074657</c:v>
                </c:pt>
                <c:pt idx="75">
                  <c:v>54.224862048888383</c:v>
                </c:pt>
                <c:pt idx="76">
                  <c:v>54.690306956073968</c:v>
                </c:pt>
                <c:pt idx="77">
                  <c:v>55.202296354000303</c:v>
                </c:pt>
                <c:pt idx="78">
                  <c:v>55.765484691706597</c:v>
                </c:pt>
                <c:pt idx="79">
                  <c:v>56.384991863196184</c:v>
                </c:pt>
                <c:pt idx="80">
                  <c:v>57.066449751818894</c:v>
                </c:pt>
                <c:pt idx="81">
                  <c:v>57.816053429284864</c:v>
                </c:pt>
                <c:pt idx="82">
                  <c:v>58.640617474522777</c:v>
                </c:pt>
                <c:pt idx="83">
                  <c:v>59.547637924303494</c:v>
                </c:pt>
                <c:pt idx="84">
                  <c:v>60.545360419011587</c:v>
                </c:pt>
                <c:pt idx="85">
                  <c:v>61.642855163225342</c:v>
                </c:pt>
                <c:pt idx="86">
                  <c:v>62.850099381860474</c:v>
                </c:pt>
                <c:pt idx="87">
                  <c:v>64.178068022346437</c:v>
                </c:pt>
                <c:pt idx="88">
                  <c:v>65.63883352688417</c:v>
                </c:pt>
                <c:pt idx="89">
                  <c:v>67.245675581888364</c:v>
                </c:pt>
                <c:pt idx="90">
                  <c:v>69.013201842377114</c:v>
                </c:pt>
                <c:pt idx="91">
                  <c:v>70.957480728921084</c:v>
                </c:pt>
                <c:pt idx="92">
                  <c:v>73.096187504119456</c:v>
                </c:pt>
                <c:pt idx="93">
                  <c:v>75.448764956840819</c:v>
                </c:pt>
                <c:pt idx="94">
                  <c:v>78.036600154827994</c:v>
                </c:pt>
                <c:pt idx="95">
                  <c:v>80.883218872632895</c:v>
                </c:pt>
                <c:pt idx="96">
                  <c:v>84.014499462189775</c:v>
                </c:pt>
                <c:pt idx="97">
                  <c:v>87.458908110724508</c:v>
                </c:pt>
                <c:pt idx="98">
                  <c:v>91.247757624090553</c:v>
                </c:pt>
                <c:pt idx="99">
                  <c:v>95.415492088815384</c:v>
                </c:pt>
                <c:pt idx="100">
                  <c:v>100</c:v>
                </c:pt>
              </c:numCache>
            </c:numRef>
          </c:xVal>
          <c:yVal>
            <c:numRef>
              <c:f>'11'!$CW$6:$CW$106</c:f>
              <c:numCache>
                <c:formatCode>0</c:formatCode>
                <c:ptCount val="101"/>
                <c:pt idx="0">
                  <c:v>1078.416847</c:v>
                </c:pt>
                <c:pt idx="1">
                  <c:v>1078.416847</c:v>
                </c:pt>
                <c:pt idx="2">
                  <c:v>1078.4168440000001</c:v>
                </c:pt>
                <c:pt idx="3">
                  <c:v>1078.4168320000001</c:v>
                </c:pt>
                <c:pt idx="4">
                  <c:v>1078.4167970000001</c:v>
                </c:pt>
                <c:pt idx="5">
                  <c:v>1078.4167170000001</c:v>
                </c:pt>
                <c:pt idx="6">
                  <c:v>1078.416557</c:v>
                </c:pt>
                <c:pt idx="7">
                  <c:v>1078.4162699999999</c:v>
                </c:pt>
                <c:pt idx="8">
                  <c:v>1078.4157949999999</c:v>
                </c:pt>
                <c:pt idx="9">
                  <c:v>1078.4150609999999</c:v>
                </c:pt>
                <c:pt idx="10">
                  <c:v>1078.4139889999999</c:v>
                </c:pt>
                <c:pt idx="11">
                  <c:v>1078.4124999999999</c:v>
                </c:pt>
                <c:pt idx="12">
                  <c:v>1078.4105099999999</c:v>
                </c:pt>
                <c:pt idx="13">
                  <c:v>1078.4079389999999</c:v>
                </c:pt>
                <c:pt idx="14">
                  <c:v>1078.404716</c:v>
                </c:pt>
                <c:pt idx="15">
                  <c:v>1078.40077</c:v>
                </c:pt>
                <c:pt idx="16">
                  <c:v>1078.3960400000001</c:v>
                </c:pt>
                <c:pt idx="17">
                  <c:v>1078.3904669999999</c:v>
                </c:pt>
                <c:pt idx="18">
                  <c:v>1078.3840009999999</c:v>
                </c:pt>
                <c:pt idx="19">
                  <c:v>1078.3765980000001</c:v>
                </c:pt>
                <c:pt idx="20">
                  <c:v>1078.3685</c:v>
                </c:pt>
                <c:pt idx="21">
                  <c:v>1078.367428</c:v>
                </c:pt>
                <c:pt idx="22">
                  <c:v>1078.365902</c:v>
                </c:pt>
                <c:pt idx="23">
                  <c:v>1078.3638040000001</c:v>
                </c:pt>
                <c:pt idx="24">
                  <c:v>1078.3610659999999</c:v>
                </c:pt>
                <c:pt idx="25">
                  <c:v>1078.357659</c:v>
                </c:pt>
                <c:pt idx="26">
                  <c:v>1078.3535830000001</c:v>
                </c:pt>
                <c:pt idx="27">
                  <c:v>1078.3488620000001</c:v>
                </c:pt>
                <c:pt idx="28">
                  <c:v>1078.343537</c:v>
                </c:pt>
                <c:pt idx="29">
                  <c:v>1078.3376599999999</c:v>
                </c:pt>
                <c:pt idx="30">
                  <c:v>1078.3312920000001</c:v>
                </c:pt>
                <c:pt idx="31">
                  <c:v>1078.3244999999999</c:v>
                </c:pt>
                <c:pt idx="32">
                  <c:v>1078.3223780000001</c:v>
                </c:pt>
                <c:pt idx="33">
                  <c:v>1078.3223780000001</c:v>
                </c:pt>
                <c:pt idx="34">
                  <c:v>1078.3223780000001</c:v>
                </c:pt>
                <c:pt idx="35">
                  <c:v>1078.3223780000001</c:v>
                </c:pt>
                <c:pt idx="36">
                  <c:v>1078.3223780000001</c:v>
                </c:pt>
                <c:pt idx="37">
                  <c:v>1078.3223780000001</c:v>
                </c:pt>
                <c:pt idx="38">
                  <c:v>1078.3223780000001</c:v>
                </c:pt>
                <c:pt idx="39">
                  <c:v>1078.3223780000001</c:v>
                </c:pt>
                <c:pt idx="40">
                  <c:v>1078.3223780000001</c:v>
                </c:pt>
                <c:pt idx="41">
                  <c:v>1078.3223780000001</c:v>
                </c:pt>
                <c:pt idx="42">
                  <c:v>1078.3223780000001</c:v>
                </c:pt>
                <c:pt idx="43">
                  <c:v>1078.3223780000001</c:v>
                </c:pt>
                <c:pt idx="44">
                  <c:v>1078.3223780000001</c:v>
                </c:pt>
                <c:pt idx="45">
                  <c:v>1078.3223780000001</c:v>
                </c:pt>
                <c:pt idx="46">
                  <c:v>1078.3223780000001</c:v>
                </c:pt>
                <c:pt idx="47">
                  <c:v>1078.3223780000001</c:v>
                </c:pt>
                <c:pt idx="48">
                  <c:v>1078.3223780000001</c:v>
                </c:pt>
                <c:pt idx="49">
                  <c:v>1078.3223780000001</c:v>
                </c:pt>
                <c:pt idx="50">
                  <c:v>1078.3223780000001</c:v>
                </c:pt>
                <c:pt idx="51">
                  <c:v>1078.3223780000001</c:v>
                </c:pt>
                <c:pt idx="52">
                  <c:v>1078.3223780000001</c:v>
                </c:pt>
                <c:pt idx="53">
                  <c:v>1078.3223780000001</c:v>
                </c:pt>
                <c:pt idx="54">
                  <c:v>1078.3223780000001</c:v>
                </c:pt>
                <c:pt idx="55">
                  <c:v>1078.3223780000001</c:v>
                </c:pt>
                <c:pt idx="56">
                  <c:v>1078.3223780000001</c:v>
                </c:pt>
                <c:pt idx="57">
                  <c:v>1078.3223780000001</c:v>
                </c:pt>
                <c:pt idx="58">
                  <c:v>1078.3223780000001</c:v>
                </c:pt>
                <c:pt idx="59">
                  <c:v>1078.3223780000001</c:v>
                </c:pt>
                <c:pt idx="60">
                  <c:v>1078.3223780000001</c:v>
                </c:pt>
                <c:pt idx="61">
                  <c:v>1078.3223780000001</c:v>
                </c:pt>
                <c:pt idx="62">
                  <c:v>1078.3223780000001</c:v>
                </c:pt>
                <c:pt idx="63">
                  <c:v>1078.3223780000001</c:v>
                </c:pt>
                <c:pt idx="64">
                  <c:v>1078.3223780000001</c:v>
                </c:pt>
                <c:pt idx="65">
                  <c:v>1078.3223780000001</c:v>
                </c:pt>
                <c:pt idx="66">
                  <c:v>1078.3223780000001</c:v>
                </c:pt>
                <c:pt idx="67">
                  <c:v>1078.3223780000001</c:v>
                </c:pt>
                <c:pt idx="68">
                  <c:v>1078.3223780000001</c:v>
                </c:pt>
                <c:pt idx="69">
                  <c:v>1078.3223780000001</c:v>
                </c:pt>
                <c:pt idx="70">
                  <c:v>1078.3223780000001</c:v>
                </c:pt>
                <c:pt idx="71">
                  <c:v>1078.3223780000001</c:v>
                </c:pt>
                <c:pt idx="72">
                  <c:v>1078.3223780000001</c:v>
                </c:pt>
                <c:pt idx="73">
                  <c:v>1078.3223780000001</c:v>
                </c:pt>
                <c:pt idx="74">
                  <c:v>1078.3223780000001</c:v>
                </c:pt>
                <c:pt idx="75">
                  <c:v>1078.3223780000001</c:v>
                </c:pt>
                <c:pt idx="76">
                  <c:v>1078.3223780000001</c:v>
                </c:pt>
                <c:pt idx="77">
                  <c:v>1078.3223780000001</c:v>
                </c:pt>
                <c:pt idx="78">
                  <c:v>1078.3223780000001</c:v>
                </c:pt>
                <c:pt idx="79">
                  <c:v>1078.3223780000001</c:v>
                </c:pt>
                <c:pt idx="80">
                  <c:v>1078.3223780000001</c:v>
                </c:pt>
                <c:pt idx="81">
                  <c:v>1078.3223780000001</c:v>
                </c:pt>
                <c:pt idx="82">
                  <c:v>1078.3223780000001</c:v>
                </c:pt>
                <c:pt idx="83">
                  <c:v>1078.3223780000001</c:v>
                </c:pt>
                <c:pt idx="84">
                  <c:v>1078.3223780000001</c:v>
                </c:pt>
                <c:pt idx="85">
                  <c:v>1078.3223780000001</c:v>
                </c:pt>
                <c:pt idx="86">
                  <c:v>1078.3223780000001</c:v>
                </c:pt>
                <c:pt idx="87">
                  <c:v>1078.3223780000001</c:v>
                </c:pt>
                <c:pt idx="88">
                  <c:v>1078.3223780000001</c:v>
                </c:pt>
                <c:pt idx="89">
                  <c:v>1078.3223780000001</c:v>
                </c:pt>
                <c:pt idx="90">
                  <c:v>1078.332355</c:v>
                </c:pt>
                <c:pt idx="91">
                  <c:v>1078.3549619999999</c:v>
                </c:pt>
                <c:pt idx="92">
                  <c:v>1078.384249</c:v>
                </c:pt>
                <c:pt idx="93">
                  <c:v>1078.403742</c:v>
                </c:pt>
                <c:pt idx="94">
                  <c:v>1078.4114279999999</c:v>
                </c:pt>
                <c:pt idx="95">
                  <c:v>1078.4145779999999</c:v>
                </c:pt>
                <c:pt idx="96">
                  <c:v>1078.4158990000001</c:v>
                </c:pt>
                <c:pt idx="97">
                  <c:v>1078.416459</c:v>
                </c:pt>
                <c:pt idx="98">
                  <c:v>1078.416694</c:v>
                </c:pt>
                <c:pt idx="99">
                  <c:v>1078.4167890000001</c:v>
                </c:pt>
                <c:pt idx="100">
                  <c:v>1078.416827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7B0-42CC-A249-6F4B0C5446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1304687"/>
        <c:axId val="1051281647"/>
      </c:scatterChart>
      <c:valAx>
        <c:axId val="1051304687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51281647"/>
        <c:crosses val="autoZero"/>
        <c:crossBetween val="midCat"/>
      </c:valAx>
      <c:valAx>
        <c:axId val="105128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51304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'11'!$CX$4</c:f>
              <c:strCache>
                <c:ptCount val="1"/>
                <c:pt idx="0">
                  <c:v>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'11'!$CU$6:$CU$106</c:f>
              <c:numCache>
                <c:formatCode>0.00</c:formatCode>
                <c:ptCount val="101"/>
                <c:pt idx="0">
                  <c:v>0</c:v>
                </c:pt>
                <c:pt idx="1">
                  <c:v>4.2958702306005528E-2</c:v>
                </c:pt>
                <c:pt idx="2">
                  <c:v>9.0213274842605273E-2</c:v>
                </c:pt>
                <c:pt idx="3">
                  <c:v>0.14219330463286184</c:v>
                </c:pt>
                <c:pt idx="4">
                  <c:v>0.19937133740214716</c:v>
                </c:pt>
                <c:pt idx="5">
                  <c:v>0.26226717344836109</c:v>
                </c:pt>
                <c:pt idx="6">
                  <c:v>0.3314525930992851</c:v>
                </c:pt>
                <c:pt idx="7">
                  <c:v>0.40755655471518742</c:v>
                </c:pt>
                <c:pt idx="8">
                  <c:v>0.49127091249271171</c:v>
                </c:pt>
                <c:pt idx="9">
                  <c:v>0.5833567060479885</c:v>
                </c:pt>
                <c:pt idx="10">
                  <c:v>0.68465107895879285</c:v>
                </c:pt>
                <c:pt idx="11">
                  <c:v>0.79607488916045577</c:v>
                </c:pt>
                <c:pt idx="12">
                  <c:v>0.91864108038253867</c:v>
                </c:pt>
                <c:pt idx="13">
                  <c:v>1.0534638907267981</c:v>
                </c:pt>
                <c:pt idx="14">
                  <c:v>1.20176898210542</c:v>
                </c:pt>
                <c:pt idx="15">
                  <c:v>1.3649045826219357</c:v>
                </c:pt>
                <c:pt idx="16">
                  <c:v>1.5443537431902299</c:v>
                </c:pt>
                <c:pt idx="17">
                  <c:v>1.741747819815195</c:v>
                </c:pt>
                <c:pt idx="18">
                  <c:v>1.9588813041026569</c:v>
                </c:pt>
                <c:pt idx="19">
                  <c:v>2.1977281368190229</c:v>
                </c:pt>
                <c:pt idx="20">
                  <c:v>2.4604596528069305</c:v>
                </c:pt>
                <c:pt idx="21">
                  <c:v>2.7494643203935025</c:v>
                </c:pt>
                <c:pt idx="22">
                  <c:v>3.0673694547389534</c:v>
                </c:pt>
                <c:pt idx="23">
                  <c:v>3.4170651025204704</c:v>
                </c:pt>
                <c:pt idx="24">
                  <c:v>3.8017303150778261</c:v>
                </c:pt>
                <c:pt idx="25">
                  <c:v>4.2248620488915503</c:v>
                </c:pt>
                <c:pt idx="26">
                  <c:v>4.6903069560866477</c:v>
                </c:pt>
                <c:pt idx="27">
                  <c:v>5.2022963540003042</c:v>
                </c:pt>
                <c:pt idx="28">
                  <c:v>5.7654846917065932</c:v>
                </c:pt>
                <c:pt idx="29">
                  <c:v>6.3849918631835116</c:v>
                </c:pt>
                <c:pt idx="30">
                  <c:v>7.0664497518062204</c:v>
                </c:pt>
                <c:pt idx="31">
                  <c:v>7.81605342929437</c:v>
                </c:pt>
                <c:pt idx="32">
                  <c:v>8.6406174745291136</c:v>
                </c:pt>
                <c:pt idx="33">
                  <c:v>9.5476379242876508</c:v>
                </c:pt>
                <c:pt idx="34">
                  <c:v>10.54536041902109</c:v>
                </c:pt>
                <c:pt idx="35">
                  <c:v>11.642855163231678</c:v>
                </c:pt>
                <c:pt idx="36">
                  <c:v>12.850099381860472</c:v>
                </c:pt>
                <c:pt idx="37">
                  <c:v>14.178068022352777</c:v>
                </c:pt>
                <c:pt idx="38">
                  <c:v>15.638833526893679</c:v>
                </c:pt>
                <c:pt idx="39">
                  <c:v>17.245675581888356</c:v>
                </c:pt>
                <c:pt idx="40">
                  <c:v>19.013201842383452</c:v>
                </c:pt>
                <c:pt idx="41">
                  <c:v>20.957480728927422</c:v>
                </c:pt>
                <c:pt idx="42">
                  <c:v>23.09618750412579</c:v>
                </c:pt>
                <c:pt idx="43">
                  <c:v>25.448764956843991</c:v>
                </c:pt>
                <c:pt idx="44">
                  <c:v>28.036600154834336</c:v>
                </c:pt>
                <c:pt idx="45">
                  <c:v>30.883218872626561</c:v>
                </c:pt>
                <c:pt idx="46">
                  <c:v>34.014499462189775</c:v>
                </c:pt>
                <c:pt idx="47">
                  <c:v>37.458908110724515</c:v>
                </c:pt>
                <c:pt idx="48">
                  <c:v>41.247757624090546</c:v>
                </c:pt>
                <c:pt idx="49">
                  <c:v>45.41549208881537</c:v>
                </c:pt>
                <c:pt idx="50">
                  <c:v>50</c:v>
                </c:pt>
                <c:pt idx="51">
                  <c:v>50.042958702309427</c:v>
                </c:pt>
                <c:pt idx="52">
                  <c:v>50.090213274837119</c:v>
                </c:pt>
                <c:pt idx="53">
                  <c:v>50.14219330462393</c:v>
                </c:pt>
                <c:pt idx="54">
                  <c:v>50.199371337395746</c:v>
                </c:pt>
                <c:pt idx="55">
                  <c:v>50.262267173454255</c:v>
                </c:pt>
                <c:pt idx="56">
                  <c:v>50.331452593099598</c:v>
                </c:pt>
                <c:pt idx="57">
                  <c:v>50.407556554712649</c:v>
                </c:pt>
                <c:pt idx="58">
                  <c:v>50.491270912490172</c:v>
                </c:pt>
                <c:pt idx="59">
                  <c:v>50.583356706054957</c:v>
                </c:pt>
                <c:pt idx="60">
                  <c:v>50.684651078947702</c:v>
                </c:pt>
                <c:pt idx="61">
                  <c:v>50.796074889155065</c:v>
                </c:pt>
                <c:pt idx="62">
                  <c:v>50.918641080373661</c:v>
                </c:pt>
                <c:pt idx="63">
                  <c:v>51.053463890726803</c:v>
                </c:pt>
                <c:pt idx="64">
                  <c:v>51.20176898211524</c:v>
                </c:pt>
                <c:pt idx="65">
                  <c:v>51.3649045826362</c:v>
                </c:pt>
                <c:pt idx="66">
                  <c:v>51.544353743187067</c:v>
                </c:pt>
                <c:pt idx="67">
                  <c:v>51.741747819827872</c:v>
                </c:pt>
                <c:pt idx="68">
                  <c:v>51.958881304091562</c:v>
                </c:pt>
                <c:pt idx="69">
                  <c:v>52.197728136803818</c:v>
                </c:pt>
                <c:pt idx="70">
                  <c:v>52.460459652793624</c:v>
                </c:pt>
                <c:pt idx="71">
                  <c:v>52.749464320385577</c:v>
                </c:pt>
                <c:pt idx="72">
                  <c:v>53.067369454743073</c:v>
                </c:pt>
                <c:pt idx="73">
                  <c:v>53.417065102510961</c:v>
                </c:pt>
                <c:pt idx="74">
                  <c:v>53.801730315074657</c:v>
                </c:pt>
                <c:pt idx="75">
                  <c:v>54.224862048888383</c:v>
                </c:pt>
                <c:pt idx="76">
                  <c:v>54.690306956073968</c:v>
                </c:pt>
                <c:pt idx="77">
                  <c:v>55.202296354000303</c:v>
                </c:pt>
                <c:pt idx="78">
                  <c:v>55.765484691706597</c:v>
                </c:pt>
                <c:pt idx="79">
                  <c:v>56.384991863196184</c:v>
                </c:pt>
                <c:pt idx="80">
                  <c:v>57.066449751818894</c:v>
                </c:pt>
                <c:pt idx="81">
                  <c:v>57.816053429284864</c:v>
                </c:pt>
                <c:pt idx="82">
                  <c:v>58.640617474522777</c:v>
                </c:pt>
                <c:pt idx="83">
                  <c:v>59.547637924303494</c:v>
                </c:pt>
                <c:pt idx="84">
                  <c:v>60.545360419011587</c:v>
                </c:pt>
                <c:pt idx="85">
                  <c:v>61.642855163225342</c:v>
                </c:pt>
                <c:pt idx="86">
                  <c:v>62.850099381860474</c:v>
                </c:pt>
                <c:pt idx="87">
                  <c:v>64.178068022346437</c:v>
                </c:pt>
                <c:pt idx="88">
                  <c:v>65.63883352688417</c:v>
                </c:pt>
                <c:pt idx="89">
                  <c:v>67.245675581888364</c:v>
                </c:pt>
                <c:pt idx="90">
                  <c:v>69.013201842377114</c:v>
                </c:pt>
                <c:pt idx="91">
                  <c:v>70.957480728921084</c:v>
                </c:pt>
                <c:pt idx="92">
                  <c:v>73.096187504119456</c:v>
                </c:pt>
                <c:pt idx="93">
                  <c:v>75.448764956840819</c:v>
                </c:pt>
                <c:pt idx="94">
                  <c:v>78.036600154827994</c:v>
                </c:pt>
                <c:pt idx="95">
                  <c:v>80.883218872632895</c:v>
                </c:pt>
                <c:pt idx="96">
                  <c:v>84.014499462189775</c:v>
                </c:pt>
                <c:pt idx="97">
                  <c:v>87.458908110724508</c:v>
                </c:pt>
                <c:pt idx="98">
                  <c:v>91.247757624090553</c:v>
                </c:pt>
                <c:pt idx="99">
                  <c:v>95.415492088815384</c:v>
                </c:pt>
                <c:pt idx="100">
                  <c:v>100</c:v>
                </c:pt>
              </c:numCache>
            </c:numRef>
          </c:xVal>
          <c:yVal>
            <c:numRef>
              <c:f>'11'!$CX$6:$CX$106</c:f>
              <c:numCache>
                <c:formatCode>0</c:formatCode>
                <c:ptCount val="101"/>
                <c:pt idx="0">
                  <c:v>1061.5809999999999</c:v>
                </c:pt>
                <c:pt idx="1">
                  <c:v>1061.5809999999999</c:v>
                </c:pt>
                <c:pt idx="2">
                  <c:v>1061.5809999999999</c:v>
                </c:pt>
                <c:pt idx="3">
                  <c:v>1061.5809999999999</c:v>
                </c:pt>
                <c:pt idx="4">
                  <c:v>1061.5809999999999</c:v>
                </c:pt>
                <c:pt idx="5">
                  <c:v>1061.5809999999999</c:v>
                </c:pt>
                <c:pt idx="6">
                  <c:v>1061.5809999999999</c:v>
                </c:pt>
                <c:pt idx="7">
                  <c:v>1061.5809999999999</c:v>
                </c:pt>
                <c:pt idx="8">
                  <c:v>1061.5809999999999</c:v>
                </c:pt>
                <c:pt idx="9">
                  <c:v>1061.5809999999999</c:v>
                </c:pt>
                <c:pt idx="10">
                  <c:v>1061.5809999999999</c:v>
                </c:pt>
                <c:pt idx="11">
                  <c:v>1061.5809999999999</c:v>
                </c:pt>
                <c:pt idx="12">
                  <c:v>1061.5809999999999</c:v>
                </c:pt>
                <c:pt idx="13">
                  <c:v>1060.5450000000001</c:v>
                </c:pt>
                <c:pt idx="14">
                  <c:v>1060.5450000000001</c:v>
                </c:pt>
                <c:pt idx="15">
                  <c:v>1060.5450000000001</c:v>
                </c:pt>
                <c:pt idx="16">
                  <c:v>1060.5450000000001</c:v>
                </c:pt>
                <c:pt idx="17">
                  <c:v>1060.5450000000001</c:v>
                </c:pt>
                <c:pt idx="18">
                  <c:v>1060.5450000000001</c:v>
                </c:pt>
                <c:pt idx="19">
                  <c:v>1060.5450000000001</c:v>
                </c:pt>
                <c:pt idx="20">
                  <c:v>1060.5450000000001</c:v>
                </c:pt>
                <c:pt idx="21">
                  <c:v>1060.5450000000001</c:v>
                </c:pt>
                <c:pt idx="22">
                  <c:v>1060.5450000000001</c:v>
                </c:pt>
                <c:pt idx="23">
                  <c:v>1060.5450000000001</c:v>
                </c:pt>
                <c:pt idx="24">
                  <c:v>1060.5450000000001</c:v>
                </c:pt>
                <c:pt idx="25">
                  <c:v>1060.5450000000001</c:v>
                </c:pt>
                <c:pt idx="26">
                  <c:v>1060.5450000000001</c:v>
                </c:pt>
                <c:pt idx="27">
                  <c:v>1060.5450000000001</c:v>
                </c:pt>
                <c:pt idx="28">
                  <c:v>1060.5450000000001</c:v>
                </c:pt>
                <c:pt idx="29">
                  <c:v>1060.5450000000001</c:v>
                </c:pt>
                <c:pt idx="30">
                  <c:v>1060.5450000000001</c:v>
                </c:pt>
                <c:pt idx="31">
                  <c:v>1060.5450000000001</c:v>
                </c:pt>
                <c:pt idx="32">
                  <c:v>1060.5450000000001</c:v>
                </c:pt>
                <c:pt idx="33">
                  <c:v>1060.5450000000001</c:v>
                </c:pt>
                <c:pt idx="34">
                  <c:v>1060.5450000000001</c:v>
                </c:pt>
                <c:pt idx="35">
                  <c:v>1060.5450000000001</c:v>
                </c:pt>
                <c:pt idx="36">
                  <c:v>1060.5450000000001</c:v>
                </c:pt>
                <c:pt idx="37">
                  <c:v>1060.5450000000001</c:v>
                </c:pt>
                <c:pt idx="38">
                  <c:v>1060.5450000000001</c:v>
                </c:pt>
                <c:pt idx="39">
                  <c:v>1060.5450000000001</c:v>
                </c:pt>
                <c:pt idx="40">
                  <c:v>1060.5450000000001</c:v>
                </c:pt>
                <c:pt idx="41">
                  <c:v>1060.5450000000001</c:v>
                </c:pt>
                <c:pt idx="42">
                  <c:v>1060.5450000000001</c:v>
                </c:pt>
                <c:pt idx="43">
                  <c:v>1060.5450000000001</c:v>
                </c:pt>
                <c:pt idx="44">
                  <c:v>1060.5450000000001</c:v>
                </c:pt>
                <c:pt idx="45">
                  <c:v>1060.5450000000001</c:v>
                </c:pt>
                <c:pt idx="46">
                  <c:v>1060.5450000000001</c:v>
                </c:pt>
                <c:pt idx="47">
                  <c:v>1060.5450000000001</c:v>
                </c:pt>
                <c:pt idx="48">
                  <c:v>1060.5450000000001</c:v>
                </c:pt>
                <c:pt idx="49">
                  <c:v>1060.5450000000001</c:v>
                </c:pt>
                <c:pt idx="50">
                  <c:v>1060.5450000000001</c:v>
                </c:pt>
                <c:pt idx="51">
                  <c:v>1060.5450000000001</c:v>
                </c:pt>
                <c:pt idx="52">
                  <c:v>1060.5450000000001</c:v>
                </c:pt>
                <c:pt idx="53">
                  <c:v>1060.5450000000001</c:v>
                </c:pt>
                <c:pt idx="54">
                  <c:v>1060.5450000000001</c:v>
                </c:pt>
                <c:pt idx="55">
                  <c:v>1060.5450000000001</c:v>
                </c:pt>
                <c:pt idx="56">
                  <c:v>1060.5450000000001</c:v>
                </c:pt>
                <c:pt idx="57">
                  <c:v>1060.5450000000001</c:v>
                </c:pt>
                <c:pt idx="58">
                  <c:v>1060.5450000000001</c:v>
                </c:pt>
                <c:pt idx="59">
                  <c:v>1060.5450000000001</c:v>
                </c:pt>
                <c:pt idx="60">
                  <c:v>1060.5450000000001</c:v>
                </c:pt>
                <c:pt idx="61">
                  <c:v>1060.5450000000001</c:v>
                </c:pt>
                <c:pt idx="62">
                  <c:v>1060.5450000000001</c:v>
                </c:pt>
                <c:pt idx="63">
                  <c:v>1060.5450000000001</c:v>
                </c:pt>
                <c:pt idx="64">
                  <c:v>1060.5450000000001</c:v>
                </c:pt>
                <c:pt idx="65">
                  <c:v>1060.5450000000001</c:v>
                </c:pt>
                <c:pt idx="66">
                  <c:v>1060.5450000000001</c:v>
                </c:pt>
                <c:pt idx="67">
                  <c:v>1060.5450000000001</c:v>
                </c:pt>
                <c:pt idx="68">
                  <c:v>1060.5450000000001</c:v>
                </c:pt>
                <c:pt idx="69">
                  <c:v>1060.5450000000001</c:v>
                </c:pt>
                <c:pt idx="70">
                  <c:v>1060.5450000000001</c:v>
                </c:pt>
                <c:pt idx="71">
                  <c:v>1060.5450000000001</c:v>
                </c:pt>
                <c:pt idx="72">
                  <c:v>1060.5450000000001</c:v>
                </c:pt>
                <c:pt idx="73">
                  <c:v>1060.5450000000001</c:v>
                </c:pt>
                <c:pt idx="74">
                  <c:v>1060.5450000000001</c:v>
                </c:pt>
                <c:pt idx="75">
                  <c:v>1060.5450000000001</c:v>
                </c:pt>
                <c:pt idx="76">
                  <c:v>1060.5450000000001</c:v>
                </c:pt>
                <c:pt idx="77">
                  <c:v>1060.5450000000001</c:v>
                </c:pt>
                <c:pt idx="78">
                  <c:v>1060.5450000000001</c:v>
                </c:pt>
                <c:pt idx="79">
                  <c:v>1060.5450000000001</c:v>
                </c:pt>
                <c:pt idx="80">
                  <c:v>1060.5450000000001</c:v>
                </c:pt>
                <c:pt idx="81">
                  <c:v>1060.5450000000001</c:v>
                </c:pt>
                <c:pt idx="82">
                  <c:v>1060.5450000000001</c:v>
                </c:pt>
                <c:pt idx="83">
                  <c:v>1060.5450000000001</c:v>
                </c:pt>
                <c:pt idx="84">
                  <c:v>1060.5450000000001</c:v>
                </c:pt>
                <c:pt idx="85">
                  <c:v>1060.5450000000001</c:v>
                </c:pt>
                <c:pt idx="86">
                  <c:v>1060.5450000000001</c:v>
                </c:pt>
                <c:pt idx="87">
                  <c:v>1060.5450000000001</c:v>
                </c:pt>
                <c:pt idx="88">
                  <c:v>1060.5450000000001</c:v>
                </c:pt>
                <c:pt idx="89">
                  <c:v>1060.5450000000001</c:v>
                </c:pt>
                <c:pt idx="90">
                  <c:v>1060.5450000000001</c:v>
                </c:pt>
                <c:pt idx="91">
                  <c:v>1060.5450000000001</c:v>
                </c:pt>
                <c:pt idx="92">
                  <c:v>1061.5809999999999</c:v>
                </c:pt>
                <c:pt idx="93">
                  <c:v>1061.5809999999999</c:v>
                </c:pt>
                <c:pt idx="94">
                  <c:v>1061.5809999999999</c:v>
                </c:pt>
                <c:pt idx="95">
                  <c:v>1061.5809999999999</c:v>
                </c:pt>
                <c:pt idx="96">
                  <c:v>1061.5809999999999</c:v>
                </c:pt>
                <c:pt idx="97">
                  <c:v>1061.5809999999999</c:v>
                </c:pt>
                <c:pt idx="98">
                  <c:v>1061.5809999999999</c:v>
                </c:pt>
                <c:pt idx="99">
                  <c:v>1061.5809999999999</c:v>
                </c:pt>
                <c:pt idx="100">
                  <c:v>1061.5809999999999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5C2-4651-AC10-B25A6149DC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1304687"/>
        <c:axId val="1051281647"/>
      </c:scatterChart>
      <c:valAx>
        <c:axId val="1051304687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51281647"/>
        <c:crosses val="autoZero"/>
        <c:crossBetween val="midCat"/>
      </c:valAx>
      <c:valAx>
        <c:axId val="105128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51304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'11'!$CY$4</c:f>
              <c:strCache>
                <c:ptCount val="1"/>
                <c:pt idx="0">
                  <c:v>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'11'!$CU$6:$CU$106</c:f>
              <c:numCache>
                <c:formatCode>0.00</c:formatCode>
                <c:ptCount val="101"/>
                <c:pt idx="0">
                  <c:v>0</c:v>
                </c:pt>
                <c:pt idx="1">
                  <c:v>4.2958702306005528E-2</c:v>
                </c:pt>
                <c:pt idx="2">
                  <c:v>9.0213274842605273E-2</c:v>
                </c:pt>
                <c:pt idx="3">
                  <c:v>0.14219330463286184</c:v>
                </c:pt>
                <c:pt idx="4">
                  <c:v>0.19937133740214716</c:v>
                </c:pt>
                <c:pt idx="5">
                  <c:v>0.26226717344836109</c:v>
                </c:pt>
                <c:pt idx="6">
                  <c:v>0.3314525930992851</c:v>
                </c:pt>
                <c:pt idx="7">
                  <c:v>0.40755655471518742</c:v>
                </c:pt>
                <c:pt idx="8">
                  <c:v>0.49127091249271171</c:v>
                </c:pt>
                <c:pt idx="9">
                  <c:v>0.5833567060479885</c:v>
                </c:pt>
                <c:pt idx="10">
                  <c:v>0.68465107895879285</c:v>
                </c:pt>
                <c:pt idx="11">
                  <c:v>0.79607488916045577</c:v>
                </c:pt>
                <c:pt idx="12">
                  <c:v>0.91864108038253867</c:v>
                </c:pt>
                <c:pt idx="13">
                  <c:v>1.0534638907267981</c:v>
                </c:pt>
                <c:pt idx="14">
                  <c:v>1.20176898210542</c:v>
                </c:pt>
                <c:pt idx="15">
                  <c:v>1.3649045826219357</c:v>
                </c:pt>
                <c:pt idx="16">
                  <c:v>1.5443537431902299</c:v>
                </c:pt>
                <c:pt idx="17">
                  <c:v>1.741747819815195</c:v>
                </c:pt>
                <c:pt idx="18">
                  <c:v>1.9588813041026569</c:v>
                </c:pt>
                <c:pt idx="19">
                  <c:v>2.1977281368190229</c:v>
                </c:pt>
                <c:pt idx="20">
                  <c:v>2.4604596528069305</c:v>
                </c:pt>
                <c:pt idx="21">
                  <c:v>2.7494643203935025</c:v>
                </c:pt>
                <c:pt idx="22">
                  <c:v>3.0673694547389534</c:v>
                </c:pt>
                <c:pt idx="23">
                  <c:v>3.4170651025204704</c:v>
                </c:pt>
                <c:pt idx="24">
                  <c:v>3.8017303150778261</c:v>
                </c:pt>
                <c:pt idx="25">
                  <c:v>4.2248620488915503</c:v>
                </c:pt>
                <c:pt idx="26">
                  <c:v>4.6903069560866477</c:v>
                </c:pt>
                <c:pt idx="27">
                  <c:v>5.2022963540003042</c:v>
                </c:pt>
                <c:pt idx="28">
                  <c:v>5.7654846917065932</c:v>
                </c:pt>
                <c:pt idx="29">
                  <c:v>6.3849918631835116</c:v>
                </c:pt>
                <c:pt idx="30">
                  <c:v>7.0664497518062204</c:v>
                </c:pt>
                <c:pt idx="31">
                  <c:v>7.81605342929437</c:v>
                </c:pt>
                <c:pt idx="32">
                  <c:v>8.6406174745291136</c:v>
                </c:pt>
                <c:pt idx="33">
                  <c:v>9.5476379242876508</c:v>
                </c:pt>
                <c:pt idx="34">
                  <c:v>10.54536041902109</c:v>
                </c:pt>
                <c:pt idx="35">
                  <c:v>11.642855163231678</c:v>
                </c:pt>
                <c:pt idx="36">
                  <c:v>12.850099381860472</c:v>
                </c:pt>
                <c:pt idx="37">
                  <c:v>14.178068022352777</c:v>
                </c:pt>
                <c:pt idx="38">
                  <c:v>15.638833526893679</c:v>
                </c:pt>
                <c:pt idx="39">
                  <c:v>17.245675581888356</c:v>
                </c:pt>
                <c:pt idx="40">
                  <c:v>19.013201842383452</c:v>
                </c:pt>
                <c:pt idx="41">
                  <c:v>20.957480728927422</c:v>
                </c:pt>
                <c:pt idx="42">
                  <c:v>23.09618750412579</c:v>
                </c:pt>
                <c:pt idx="43">
                  <c:v>25.448764956843991</c:v>
                </c:pt>
                <c:pt idx="44">
                  <c:v>28.036600154834336</c:v>
                </c:pt>
                <c:pt idx="45">
                  <c:v>30.883218872626561</c:v>
                </c:pt>
                <c:pt idx="46">
                  <c:v>34.014499462189775</c:v>
                </c:pt>
                <c:pt idx="47">
                  <c:v>37.458908110724515</c:v>
                </c:pt>
                <c:pt idx="48">
                  <c:v>41.247757624090546</c:v>
                </c:pt>
                <c:pt idx="49">
                  <c:v>45.41549208881537</c:v>
                </c:pt>
                <c:pt idx="50">
                  <c:v>50</c:v>
                </c:pt>
                <c:pt idx="51">
                  <c:v>50.042958702309427</c:v>
                </c:pt>
                <c:pt idx="52">
                  <c:v>50.090213274837119</c:v>
                </c:pt>
                <c:pt idx="53">
                  <c:v>50.14219330462393</c:v>
                </c:pt>
                <c:pt idx="54">
                  <c:v>50.199371337395746</c:v>
                </c:pt>
                <c:pt idx="55">
                  <c:v>50.262267173454255</c:v>
                </c:pt>
                <c:pt idx="56">
                  <c:v>50.331452593099598</c:v>
                </c:pt>
                <c:pt idx="57">
                  <c:v>50.407556554712649</c:v>
                </c:pt>
                <c:pt idx="58">
                  <c:v>50.491270912490172</c:v>
                </c:pt>
                <c:pt idx="59">
                  <c:v>50.583356706054957</c:v>
                </c:pt>
                <c:pt idx="60">
                  <c:v>50.684651078947702</c:v>
                </c:pt>
                <c:pt idx="61">
                  <c:v>50.796074889155065</c:v>
                </c:pt>
                <c:pt idx="62">
                  <c:v>50.918641080373661</c:v>
                </c:pt>
                <c:pt idx="63">
                  <c:v>51.053463890726803</c:v>
                </c:pt>
                <c:pt idx="64">
                  <c:v>51.20176898211524</c:v>
                </c:pt>
                <c:pt idx="65">
                  <c:v>51.3649045826362</c:v>
                </c:pt>
                <c:pt idx="66">
                  <c:v>51.544353743187067</c:v>
                </c:pt>
                <c:pt idx="67">
                  <c:v>51.741747819827872</c:v>
                </c:pt>
                <c:pt idx="68">
                  <c:v>51.958881304091562</c:v>
                </c:pt>
                <c:pt idx="69">
                  <c:v>52.197728136803818</c:v>
                </c:pt>
                <c:pt idx="70">
                  <c:v>52.460459652793624</c:v>
                </c:pt>
                <c:pt idx="71">
                  <c:v>52.749464320385577</c:v>
                </c:pt>
                <c:pt idx="72">
                  <c:v>53.067369454743073</c:v>
                </c:pt>
                <c:pt idx="73">
                  <c:v>53.417065102510961</c:v>
                </c:pt>
                <c:pt idx="74">
                  <c:v>53.801730315074657</c:v>
                </c:pt>
                <c:pt idx="75">
                  <c:v>54.224862048888383</c:v>
                </c:pt>
                <c:pt idx="76">
                  <c:v>54.690306956073968</c:v>
                </c:pt>
                <c:pt idx="77">
                  <c:v>55.202296354000303</c:v>
                </c:pt>
                <c:pt idx="78">
                  <c:v>55.765484691706597</c:v>
                </c:pt>
                <c:pt idx="79">
                  <c:v>56.384991863196184</c:v>
                </c:pt>
                <c:pt idx="80">
                  <c:v>57.066449751818894</c:v>
                </c:pt>
                <c:pt idx="81">
                  <c:v>57.816053429284864</c:v>
                </c:pt>
                <c:pt idx="82">
                  <c:v>58.640617474522777</c:v>
                </c:pt>
                <c:pt idx="83">
                  <c:v>59.547637924303494</c:v>
                </c:pt>
                <c:pt idx="84">
                  <c:v>60.545360419011587</c:v>
                </c:pt>
                <c:pt idx="85">
                  <c:v>61.642855163225342</c:v>
                </c:pt>
                <c:pt idx="86">
                  <c:v>62.850099381860474</c:v>
                </c:pt>
                <c:pt idx="87">
                  <c:v>64.178068022346437</c:v>
                </c:pt>
                <c:pt idx="88">
                  <c:v>65.63883352688417</c:v>
                </c:pt>
                <c:pt idx="89">
                  <c:v>67.245675581888364</c:v>
                </c:pt>
                <c:pt idx="90">
                  <c:v>69.013201842377114</c:v>
                </c:pt>
                <c:pt idx="91">
                  <c:v>70.957480728921084</c:v>
                </c:pt>
                <c:pt idx="92">
                  <c:v>73.096187504119456</c:v>
                </c:pt>
                <c:pt idx="93">
                  <c:v>75.448764956840819</c:v>
                </c:pt>
                <c:pt idx="94">
                  <c:v>78.036600154827994</c:v>
                </c:pt>
                <c:pt idx="95">
                  <c:v>80.883218872632895</c:v>
                </c:pt>
                <c:pt idx="96">
                  <c:v>84.014499462189775</c:v>
                </c:pt>
                <c:pt idx="97">
                  <c:v>87.458908110724508</c:v>
                </c:pt>
                <c:pt idx="98">
                  <c:v>91.247757624090553</c:v>
                </c:pt>
                <c:pt idx="99">
                  <c:v>95.415492088815384</c:v>
                </c:pt>
                <c:pt idx="100">
                  <c:v>100</c:v>
                </c:pt>
              </c:numCache>
            </c:numRef>
          </c:xVal>
          <c:yVal>
            <c:numRef>
              <c:f>'11'!$CY$6:$CY$106</c:f>
              <c:numCache>
                <c:formatCode>0</c:formatCode>
                <c:ptCount val="101"/>
                <c:pt idx="0">
                  <c:v>1026.2829119999999</c:v>
                </c:pt>
                <c:pt idx="1">
                  <c:v>1026.25684</c:v>
                </c:pt>
                <c:pt idx="2">
                  <c:v>1026.2034719999999</c:v>
                </c:pt>
                <c:pt idx="3">
                  <c:v>1026.131185</c:v>
                </c:pt>
                <c:pt idx="4">
                  <c:v>1026.0302610000001</c:v>
                </c:pt>
                <c:pt idx="5">
                  <c:v>1025.986956</c:v>
                </c:pt>
                <c:pt idx="6">
                  <c:v>1025.986459</c:v>
                </c:pt>
                <c:pt idx="7">
                  <c:v>1025.985901</c:v>
                </c:pt>
                <c:pt idx="8">
                  <c:v>1025.9852880000001</c:v>
                </c:pt>
                <c:pt idx="9">
                  <c:v>1025.984612</c:v>
                </c:pt>
                <c:pt idx="10">
                  <c:v>1025.983874</c:v>
                </c:pt>
                <c:pt idx="11">
                  <c:v>1025.983078</c:v>
                </c:pt>
                <c:pt idx="12">
                  <c:v>1025.9822300000001</c:v>
                </c:pt>
                <c:pt idx="13">
                  <c:v>1025.9813349999999</c:v>
                </c:pt>
                <c:pt idx="14">
                  <c:v>1025.980395</c:v>
                </c:pt>
                <c:pt idx="15">
                  <c:v>1025.9793990000001</c:v>
                </c:pt>
                <c:pt idx="16">
                  <c:v>1025.9783420000001</c:v>
                </c:pt>
                <c:pt idx="17">
                  <c:v>1025.9772350000001</c:v>
                </c:pt>
                <c:pt idx="18">
                  <c:v>1025.976091</c:v>
                </c:pt>
                <c:pt idx="19">
                  <c:v>1025.974917</c:v>
                </c:pt>
                <c:pt idx="20">
                  <c:v>1025.9737210000001</c:v>
                </c:pt>
                <c:pt idx="21">
                  <c:v>1025.972483</c:v>
                </c:pt>
                <c:pt idx="22">
                  <c:v>1025.9712079999999</c:v>
                </c:pt>
                <c:pt idx="23">
                  <c:v>1025.969902</c:v>
                </c:pt>
                <c:pt idx="24">
                  <c:v>1025.968568</c:v>
                </c:pt>
                <c:pt idx="25">
                  <c:v>1025.9672069999999</c:v>
                </c:pt>
                <c:pt idx="26">
                  <c:v>1025.9658159999999</c:v>
                </c:pt>
                <c:pt idx="27">
                  <c:v>1025.964373</c:v>
                </c:pt>
                <c:pt idx="28">
                  <c:v>1025.9628769999999</c:v>
                </c:pt>
                <c:pt idx="29">
                  <c:v>1025.9612509999999</c:v>
                </c:pt>
                <c:pt idx="30">
                  <c:v>1025.959507</c:v>
                </c:pt>
                <c:pt idx="31">
                  <c:v>1025.957682</c:v>
                </c:pt>
                <c:pt idx="32">
                  <c:v>1025.955784</c:v>
                </c:pt>
                <c:pt idx="33">
                  <c:v>1025.9538150000001</c:v>
                </c:pt>
                <c:pt idx="34">
                  <c:v>1025.9517780000001</c:v>
                </c:pt>
                <c:pt idx="35">
                  <c:v>1025.9496750000001</c:v>
                </c:pt>
                <c:pt idx="36">
                  <c:v>1025.947506</c:v>
                </c:pt>
                <c:pt idx="37">
                  <c:v>1025.9452739999999</c:v>
                </c:pt>
                <c:pt idx="38">
                  <c:v>1025.9429789999999</c:v>
                </c:pt>
                <c:pt idx="39">
                  <c:v>1025.940623</c:v>
                </c:pt>
                <c:pt idx="40">
                  <c:v>1025.9382089999999</c:v>
                </c:pt>
                <c:pt idx="41">
                  <c:v>1025.935739</c:v>
                </c:pt>
                <c:pt idx="42">
                  <c:v>1025.933215</c:v>
                </c:pt>
                <c:pt idx="43">
                  <c:v>1025.9306409999999</c:v>
                </c:pt>
                <c:pt idx="44">
                  <c:v>1025.928015</c:v>
                </c:pt>
                <c:pt idx="45">
                  <c:v>1025.9253349999999</c:v>
                </c:pt>
                <c:pt idx="46">
                  <c:v>1025.9225839999999</c:v>
                </c:pt>
                <c:pt idx="47">
                  <c:v>1025.9197300000001</c:v>
                </c:pt>
                <c:pt idx="48">
                  <c:v>1025.9166849999999</c:v>
                </c:pt>
                <c:pt idx="49">
                  <c:v>1025.9131640000001</c:v>
                </c:pt>
                <c:pt idx="50">
                  <c:v>1025.9090000000001</c:v>
                </c:pt>
                <c:pt idx="51">
                  <c:v>1025.9090000000001</c:v>
                </c:pt>
                <c:pt idx="52">
                  <c:v>1025.9090000000001</c:v>
                </c:pt>
                <c:pt idx="53">
                  <c:v>1025.9090000000001</c:v>
                </c:pt>
                <c:pt idx="54">
                  <c:v>1025.9090000000001</c:v>
                </c:pt>
                <c:pt idx="55">
                  <c:v>1025.91121</c:v>
                </c:pt>
                <c:pt idx="56">
                  <c:v>1025.9131540000001</c:v>
                </c:pt>
                <c:pt idx="57">
                  <c:v>1025.915197</c:v>
                </c:pt>
                <c:pt idx="58">
                  <c:v>1025.9173699999999</c:v>
                </c:pt>
                <c:pt idx="59">
                  <c:v>1025.91966</c:v>
                </c:pt>
                <c:pt idx="60">
                  <c:v>1025.922045</c:v>
                </c:pt>
                <c:pt idx="61">
                  <c:v>1025.924497</c:v>
                </c:pt>
                <c:pt idx="62">
                  <c:v>1025.926991</c:v>
                </c:pt>
                <c:pt idx="63">
                  <c:v>1025.9295050000001</c:v>
                </c:pt>
                <c:pt idx="64">
                  <c:v>1025.932018</c:v>
                </c:pt>
                <c:pt idx="65">
                  <c:v>1025.934514</c:v>
                </c:pt>
                <c:pt idx="66">
                  <c:v>1025.9369799999999</c:v>
                </c:pt>
                <c:pt idx="67">
                  <c:v>1025.9394070000001</c:v>
                </c:pt>
                <c:pt idx="68">
                  <c:v>1025.9417880000001</c:v>
                </c:pt>
                <c:pt idx="69">
                  <c:v>1025.944121</c:v>
                </c:pt>
                <c:pt idx="70">
                  <c:v>1025.946404</c:v>
                </c:pt>
                <c:pt idx="71">
                  <c:v>1025.9486380000001</c:v>
                </c:pt>
                <c:pt idx="72">
                  <c:v>1025.9508249999999</c:v>
                </c:pt>
                <c:pt idx="73">
                  <c:v>1025.9529669999999</c:v>
                </c:pt>
                <c:pt idx="74">
                  <c:v>1025.955068</c:v>
                </c:pt>
                <c:pt idx="75">
                  <c:v>1025.9571330000001</c:v>
                </c:pt>
                <c:pt idx="76">
                  <c:v>1025.959169</c:v>
                </c:pt>
                <c:pt idx="77">
                  <c:v>1025.9611809999999</c:v>
                </c:pt>
                <c:pt idx="78">
                  <c:v>1025.963115</c:v>
                </c:pt>
                <c:pt idx="79">
                  <c:v>1025.964948</c:v>
                </c:pt>
                <c:pt idx="80">
                  <c:v>1025.966752</c:v>
                </c:pt>
                <c:pt idx="81">
                  <c:v>1025.9685460000001</c:v>
                </c:pt>
                <c:pt idx="82">
                  <c:v>1025.970339</c:v>
                </c:pt>
                <c:pt idx="83">
                  <c:v>1025.9720809999999</c:v>
                </c:pt>
                <c:pt idx="84">
                  <c:v>1025.973765</c:v>
                </c:pt>
                <c:pt idx="85">
                  <c:v>1025.9754290000001</c:v>
                </c:pt>
                <c:pt idx="86">
                  <c:v>1025.9770619999999</c:v>
                </c:pt>
                <c:pt idx="87">
                  <c:v>1025.97867</c:v>
                </c:pt>
                <c:pt idx="88">
                  <c:v>1025.9802279999999</c:v>
                </c:pt>
                <c:pt idx="89">
                  <c:v>1025.9816519999999</c:v>
                </c:pt>
                <c:pt idx="90">
                  <c:v>1025.9829480000001</c:v>
                </c:pt>
                <c:pt idx="91">
                  <c:v>1025.9841039999999</c:v>
                </c:pt>
                <c:pt idx="92">
                  <c:v>1025.98549</c:v>
                </c:pt>
                <c:pt idx="93">
                  <c:v>1026.14339</c:v>
                </c:pt>
                <c:pt idx="94">
                  <c:v>1026.234897</c:v>
                </c:pt>
                <c:pt idx="95">
                  <c:v>1026.2641510000001</c:v>
                </c:pt>
                <c:pt idx="96">
                  <c:v>1026.275333</c:v>
                </c:pt>
                <c:pt idx="97">
                  <c:v>1026.279857</c:v>
                </c:pt>
                <c:pt idx="98">
                  <c:v>1026.2817070000001</c:v>
                </c:pt>
                <c:pt idx="99">
                  <c:v>1026.282453</c:v>
                </c:pt>
                <c:pt idx="100">
                  <c:v>1026.282745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C2E-47D3-8D51-AD3E945E7B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1304687"/>
        <c:axId val="1051281647"/>
      </c:scatterChart>
      <c:valAx>
        <c:axId val="1051304687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51281647"/>
        <c:crosses val="autoZero"/>
        <c:crossBetween val="midCat"/>
      </c:valAx>
      <c:valAx>
        <c:axId val="105128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51304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'11'!$CZ$4</c:f>
              <c:strCache>
                <c:ptCount val="1"/>
                <c:pt idx="0">
                  <c:v>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'11'!$CU$6:$CU$106</c:f>
              <c:numCache>
                <c:formatCode>0.00</c:formatCode>
                <c:ptCount val="101"/>
                <c:pt idx="0">
                  <c:v>0</c:v>
                </c:pt>
                <c:pt idx="1">
                  <c:v>4.2958702306005528E-2</c:v>
                </c:pt>
                <c:pt idx="2">
                  <c:v>9.0213274842605273E-2</c:v>
                </c:pt>
                <c:pt idx="3">
                  <c:v>0.14219330463286184</c:v>
                </c:pt>
                <c:pt idx="4">
                  <c:v>0.19937133740214716</c:v>
                </c:pt>
                <c:pt idx="5">
                  <c:v>0.26226717344836109</c:v>
                </c:pt>
                <c:pt idx="6">
                  <c:v>0.3314525930992851</c:v>
                </c:pt>
                <c:pt idx="7">
                  <c:v>0.40755655471518742</c:v>
                </c:pt>
                <c:pt idx="8">
                  <c:v>0.49127091249271171</c:v>
                </c:pt>
                <c:pt idx="9">
                  <c:v>0.5833567060479885</c:v>
                </c:pt>
                <c:pt idx="10">
                  <c:v>0.68465107895879285</c:v>
                </c:pt>
                <c:pt idx="11">
                  <c:v>0.79607488916045577</c:v>
                </c:pt>
                <c:pt idx="12">
                  <c:v>0.91864108038253867</c:v>
                </c:pt>
                <c:pt idx="13">
                  <c:v>1.0534638907267981</c:v>
                </c:pt>
                <c:pt idx="14">
                  <c:v>1.20176898210542</c:v>
                </c:pt>
                <c:pt idx="15">
                  <c:v>1.3649045826219357</c:v>
                </c:pt>
                <c:pt idx="16">
                  <c:v>1.5443537431902299</c:v>
                </c:pt>
                <c:pt idx="17">
                  <c:v>1.741747819815195</c:v>
                </c:pt>
                <c:pt idx="18">
                  <c:v>1.9588813041026569</c:v>
                </c:pt>
                <c:pt idx="19">
                  <c:v>2.1977281368190229</c:v>
                </c:pt>
                <c:pt idx="20">
                  <c:v>2.4604596528069305</c:v>
                </c:pt>
                <c:pt idx="21">
                  <c:v>2.7494643203935025</c:v>
                </c:pt>
                <c:pt idx="22">
                  <c:v>3.0673694547389534</c:v>
                </c:pt>
                <c:pt idx="23">
                  <c:v>3.4170651025204704</c:v>
                </c:pt>
                <c:pt idx="24">
                  <c:v>3.8017303150778261</c:v>
                </c:pt>
                <c:pt idx="25">
                  <c:v>4.2248620488915503</c:v>
                </c:pt>
                <c:pt idx="26">
                  <c:v>4.6903069560866477</c:v>
                </c:pt>
                <c:pt idx="27">
                  <c:v>5.2022963540003042</c:v>
                </c:pt>
                <c:pt idx="28">
                  <c:v>5.7654846917065932</c:v>
                </c:pt>
                <c:pt idx="29">
                  <c:v>6.3849918631835116</c:v>
                </c:pt>
                <c:pt idx="30">
                  <c:v>7.0664497518062204</c:v>
                </c:pt>
                <c:pt idx="31">
                  <c:v>7.81605342929437</c:v>
                </c:pt>
                <c:pt idx="32">
                  <c:v>8.6406174745291136</c:v>
                </c:pt>
                <c:pt idx="33">
                  <c:v>9.5476379242876508</c:v>
                </c:pt>
                <c:pt idx="34">
                  <c:v>10.54536041902109</c:v>
                </c:pt>
                <c:pt idx="35">
                  <c:v>11.642855163231678</c:v>
                </c:pt>
                <c:pt idx="36">
                  <c:v>12.850099381860472</c:v>
                </c:pt>
                <c:pt idx="37">
                  <c:v>14.178068022352777</c:v>
                </c:pt>
                <c:pt idx="38">
                  <c:v>15.638833526893679</c:v>
                </c:pt>
                <c:pt idx="39">
                  <c:v>17.245675581888356</c:v>
                </c:pt>
                <c:pt idx="40">
                  <c:v>19.013201842383452</c:v>
                </c:pt>
                <c:pt idx="41">
                  <c:v>20.957480728927422</c:v>
                </c:pt>
                <c:pt idx="42">
                  <c:v>23.09618750412579</c:v>
                </c:pt>
                <c:pt idx="43">
                  <c:v>25.448764956843991</c:v>
                </c:pt>
                <c:pt idx="44">
                  <c:v>28.036600154834336</c:v>
                </c:pt>
                <c:pt idx="45">
                  <c:v>30.883218872626561</c:v>
                </c:pt>
                <c:pt idx="46">
                  <c:v>34.014499462189775</c:v>
                </c:pt>
                <c:pt idx="47">
                  <c:v>37.458908110724515</c:v>
                </c:pt>
                <c:pt idx="48">
                  <c:v>41.247757624090546</c:v>
                </c:pt>
                <c:pt idx="49">
                  <c:v>45.41549208881537</c:v>
                </c:pt>
                <c:pt idx="50">
                  <c:v>50</c:v>
                </c:pt>
                <c:pt idx="51">
                  <c:v>50.042958702309427</c:v>
                </c:pt>
                <c:pt idx="52">
                  <c:v>50.090213274837119</c:v>
                </c:pt>
                <c:pt idx="53">
                  <c:v>50.14219330462393</c:v>
                </c:pt>
                <c:pt idx="54">
                  <c:v>50.199371337395746</c:v>
                </c:pt>
                <c:pt idx="55">
                  <c:v>50.262267173454255</c:v>
                </c:pt>
                <c:pt idx="56">
                  <c:v>50.331452593099598</c:v>
                </c:pt>
                <c:pt idx="57">
                  <c:v>50.407556554712649</c:v>
                </c:pt>
                <c:pt idx="58">
                  <c:v>50.491270912490172</c:v>
                </c:pt>
                <c:pt idx="59">
                  <c:v>50.583356706054957</c:v>
                </c:pt>
                <c:pt idx="60">
                  <c:v>50.684651078947702</c:v>
                </c:pt>
                <c:pt idx="61">
                  <c:v>50.796074889155065</c:v>
                </c:pt>
                <c:pt idx="62">
                  <c:v>50.918641080373661</c:v>
                </c:pt>
                <c:pt idx="63">
                  <c:v>51.053463890726803</c:v>
                </c:pt>
                <c:pt idx="64">
                  <c:v>51.20176898211524</c:v>
                </c:pt>
                <c:pt idx="65">
                  <c:v>51.3649045826362</c:v>
                </c:pt>
                <c:pt idx="66">
                  <c:v>51.544353743187067</c:v>
                </c:pt>
                <c:pt idx="67">
                  <c:v>51.741747819827872</c:v>
                </c:pt>
                <c:pt idx="68">
                  <c:v>51.958881304091562</c:v>
                </c:pt>
                <c:pt idx="69">
                  <c:v>52.197728136803818</c:v>
                </c:pt>
                <c:pt idx="70">
                  <c:v>52.460459652793624</c:v>
                </c:pt>
                <c:pt idx="71">
                  <c:v>52.749464320385577</c:v>
                </c:pt>
                <c:pt idx="72">
                  <c:v>53.067369454743073</c:v>
                </c:pt>
                <c:pt idx="73">
                  <c:v>53.417065102510961</c:v>
                </c:pt>
                <c:pt idx="74">
                  <c:v>53.801730315074657</c:v>
                </c:pt>
                <c:pt idx="75">
                  <c:v>54.224862048888383</c:v>
                </c:pt>
                <c:pt idx="76">
                  <c:v>54.690306956073968</c:v>
                </c:pt>
                <c:pt idx="77">
                  <c:v>55.202296354000303</c:v>
                </c:pt>
                <c:pt idx="78">
                  <c:v>55.765484691706597</c:v>
                </c:pt>
                <c:pt idx="79">
                  <c:v>56.384991863196184</c:v>
                </c:pt>
                <c:pt idx="80">
                  <c:v>57.066449751818894</c:v>
                </c:pt>
                <c:pt idx="81">
                  <c:v>57.816053429284864</c:v>
                </c:pt>
                <c:pt idx="82">
                  <c:v>58.640617474522777</c:v>
                </c:pt>
                <c:pt idx="83">
                  <c:v>59.547637924303494</c:v>
                </c:pt>
                <c:pt idx="84">
                  <c:v>60.545360419011587</c:v>
                </c:pt>
                <c:pt idx="85">
                  <c:v>61.642855163225342</c:v>
                </c:pt>
                <c:pt idx="86">
                  <c:v>62.850099381860474</c:v>
                </c:pt>
                <c:pt idx="87">
                  <c:v>64.178068022346437</c:v>
                </c:pt>
                <c:pt idx="88">
                  <c:v>65.63883352688417</c:v>
                </c:pt>
                <c:pt idx="89">
                  <c:v>67.245675581888364</c:v>
                </c:pt>
                <c:pt idx="90">
                  <c:v>69.013201842377114</c:v>
                </c:pt>
                <c:pt idx="91">
                  <c:v>70.957480728921084</c:v>
                </c:pt>
                <c:pt idx="92">
                  <c:v>73.096187504119456</c:v>
                </c:pt>
                <c:pt idx="93">
                  <c:v>75.448764956840819</c:v>
                </c:pt>
                <c:pt idx="94">
                  <c:v>78.036600154827994</c:v>
                </c:pt>
                <c:pt idx="95">
                  <c:v>80.883218872632895</c:v>
                </c:pt>
                <c:pt idx="96">
                  <c:v>84.014499462189775</c:v>
                </c:pt>
                <c:pt idx="97">
                  <c:v>87.458908110724508</c:v>
                </c:pt>
                <c:pt idx="98">
                  <c:v>91.247757624090553</c:v>
                </c:pt>
                <c:pt idx="99">
                  <c:v>95.415492088815384</c:v>
                </c:pt>
                <c:pt idx="100">
                  <c:v>100</c:v>
                </c:pt>
              </c:numCache>
            </c:numRef>
          </c:xVal>
          <c:yVal>
            <c:numRef>
              <c:f>'11'!$CZ$6:$CZ$106</c:f>
              <c:numCache>
                <c:formatCode>0</c:formatCode>
                <c:ptCount val="101"/>
                <c:pt idx="0">
                  <c:v>993.31165269999997</c:v>
                </c:pt>
                <c:pt idx="1">
                  <c:v>993.30937219999998</c:v>
                </c:pt>
                <c:pt idx="2">
                  <c:v>993.30471910000006</c:v>
                </c:pt>
                <c:pt idx="3">
                  <c:v>993.29866400000003</c:v>
                </c:pt>
                <c:pt idx="4">
                  <c:v>993.29151119999995</c:v>
                </c:pt>
                <c:pt idx="5">
                  <c:v>993.28665860000001</c:v>
                </c:pt>
                <c:pt idx="6">
                  <c:v>993.28251739999996</c:v>
                </c:pt>
                <c:pt idx="7">
                  <c:v>993.27770020000003</c:v>
                </c:pt>
                <c:pt idx="8">
                  <c:v>993.27223579999998</c:v>
                </c:pt>
                <c:pt idx="9">
                  <c:v>993.26609689999998</c:v>
                </c:pt>
                <c:pt idx="10">
                  <c:v>993.25933020000002</c:v>
                </c:pt>
                <c:pt idx="11">
                  <c:v>993.25201630000004</c:v>
                </c:pt>
                <c:pt idx="12">
                  <c:v>993.24423230000002</c:v>
                </c:pt>
                <c:pt idx="13">
                  <c:v>993.23604439999997</c:v>
                </c:pt>
                <c:pt idx="14">
                  <c:v>993.22752290000005</c:v>
                </c:pt>
                <c:pt idx="15">
                  <c:v>993.21866120000004</c:v>
                </c:pt>
                <c:pt idx="16">
                  <c:v>993.20937719999995</c:v>
                </c:pt>
                <c:pt idx="17">
                  <c:v>993.19975529999999</c:v>
                </c:pt>
                <c:pt idx="18">
                  <c:v>993.18990810000003</c:v>
                </c:pt>
                <c:pt idx="19">
                  <c:v>993.17990569999995</c:v>
                </c:pt>
                <c:pt idx="20">
                  <c:v>993.16977159999999</c:v>
                </c:pt>
                <c:pt idx="21">
                  <c:v>993.15938129999995</c:v>
                </c:pt>
                <c:pt idx="22">
                  <c:v>993.14880540000001</c:v>
                </c:pt>
                <c:pt idx="23">
                  <c:v>993.13809140000001</c:v>
                </c:pt>
                <c:pt idx="24">
                  <c:v>993.12727110000003</c:v>
                </c:pt>
                <c:pt idx="25">
                  <c:v>993.11635509999996</c:v>
                </c:pt>
                <c:pt idx="26">
                  <c:v>993.10534070000006</c:v>
                </c:pt>
                <c:pt idx="27">
                  <c:v>993.09409219999998</c:v>
                </c:pt>
                <c:pt idx="28">
                  <c:v>993.08259969999995</c:v>
                </c:pt>
                <c:pt idx="29">
                  <c:v>993.07072049999999</c:v>
                </c:pt>
                <c:pt idx="30">
                  <c:v>993.05847859999994</c:v>
                </c:pt>
                <c:pt idx="31">
                  <c:v>993.04595819999997</c:v>
                </c:pt>
                <c:pt idx="32">
                  <c:v>993.03320129999997</c:v>
                </c:pt>
                <c:pt idx="33">
                  <c:v>993.0202468</c:v>
                </c:pt>
                <c:pt idx="34">
                  <c:v>993.00714200000004</c:v>
                </c:pt>
                <c:pt idx="35">
                  <c:v>992.99391849999995</c:v>
                </c:pt>
                <c:pt idx="36">
                  <c:v>992.98064720000002</c:v>
                </c:pt>
                <c:pt idx="37">
                  <c:v>992.96738440000001</c:v>
                </c:pt>
                <c:pt idx="38">
                  <c:v>992.95418619999998</c:v>
                </c:pt>
                <c:pt idx="39">
                  <c:v>992.9411192</c:v>
                </c:pt>
                <c:pt idx="40">
                  <c:v>992.92825860000005</c:v>
                </c:pt>
                <c:pt idx="41">
                  <c:v>992.91568710000001</c:v>
                </c:pt>
                <c:pt idx="42">
                  <c:v>992.90349300000003</c:v>
                </c:pt>
                <c:pt idx="43">
                  <c:v>992.89176840000005</c:v>
                </c:pt>
                <c:pt idx="44">
                  <c:v>992.8806065</c:v>
                </c:pt>
                <c:pt idx="45">
                  <c:v>992.87009799999998</c:v>
                </c:pt>
                <c:pt idx="46">
                  <c:v>992.86032360000002</c:v>
                </c:pt>
                <c:pt idx="47">
                  <c:v>992.85135460000004</c:v>
                </c:pt>
                <c:pt idx="48">
                  <c:v>992.84324900000001</c:v>
                </c:pt>
                <c:pt idx="49">
                  <c:v>992.83604430000003</c:v>
                </c:pt>
                <c:pt idx="50">
                  <c:v>992.82975260000001</c:v>
                </c:pt>
                <c:pt idx="51">
                  <c:v>992.82992920000004</c:v>
                </c:pt>
                <c:pt idx="52">
                  <c:v>992.83063749999997</c:v>
                </c:pt>
                <c:pt idx="53">
                  <c:v>992.83214910000004</c:v>
                </c:pt>
                <c:pt idx="54">
                  <c:v>992.83466290000001</c:v>
                </c:pt>
                <c:pt idx="55">
                  <c:v>992.83829969999999</c:v>
                </c:pt>
                <c:pt idx="56">
                  <c:v>992.84310230000006</c:v>
                </c:pt>
                <c:pt idx="57">
                  <c:v>992.84906049999995</c:v>
                </c:pt>
                <c:pt idx="58">
                  <c:v>992.85612619999995</c:v>
                </c:pt>
                <c:pt idx="59">
                  <c:v>992.86422649999997</c:v>
                </c:pt>
                <c:pt idx="60">
                  <c:v>992.8732728</c:v>
                </c:pt>
                <c:pt idx="61">
                  <c:v>992.88316769999994</c:v>
                </c:pt>
                <c:pt idx="62">
                  <c:v>992.89380719999997</c:v>
                </c:pt>
                <c:pt idx="63">
                  <c:v>992.90509120000002</c:v>
                </c:pt>
                <c:pt idx="64">
                  <c:v>992.91692049999995</c:v>
                </c:pt>
                <c:pt idx="65">
                  <c:v>992.92920040000001</c:v>
                </c:pt>
                <c:pt idx="66">
                  <c:v>992.94184480000001</c:v>
                </c:pt>
                <c:pt idx="67">
                  <c:v>992.95477900000003</c:v>
                </c:pt>
                <c:pt idx="68">
                  <c:v>992.96794009999996</c:v>
                </c:pt>
                <c:pt idx="69">
                  <c:v>992.98127720000002</c:v>
                </c:pt>
                <c:pt idx="70">
                  <c:v>992.99474970000006</c:v>
                </c:pt>
                <c:pt idx="71">
                  <c:v>993.00832639999999</c:v>
                </c:pt>
                <c:pt idx="72">
                  <c:v>993.0219836</c:v>
                </c:pt>
                <c:pt idx="73">
                  <c:v>993.03570390000004</c:v>
                </c:pt>
                <c:pt idx="74">
                  <c:v>993.04945829999997</c:v>
                </c:pt>
                <c:pt idx="75">
                  <c:v>993.06326000000001</c:v>
                </c:pt>
                <c:pt idx="76">
                  <c:v>993.07711510000001</c:v>
                </c:pt>
                <c:pt idx="77">
                  <c:v>993.09101380000004</c:v>
                </c:pt>
                <c:pt idx="78">
                  <c:v>993.10488020000003</c:v>
                </c:pt>
                <c:pt idx="79">
                  <c:v>993.11862959999996</c:v>
                </c:pt>
                <c:pt idx="80">
                  <c:v>993.1323946</c:v>
                </c:pt>
                <c:pt idx="81">
                  <c:v>993.14624170000002</c:v>
                </c:pt>
                <c:pt idx="82">
                  <c:v>993.16015159999995</c:v>
                </c:pt>
                <c:pt idx="83">
                  <c:v>993.17387550000001</c:v>
                </c:pt>
                <c:pt idx="84">
                  <c:v>993.18736160000003</c:v>
                </c:pt>
                <c:pt idx="85">
                  <c:v>993.20081930000003</c:v>
                </c:pt>
                <c:pt idx="86">
                  <c:v>993.21395040000004</c:v>
                </c:pt>
                <c:pt idx="87">
                  <c:v>993.22696370000006</c:v>
                </c:pt>
                <c:pt idx="88">
                  <c:v>993.23976170000003</c:v>
                </c:pt>
                <c:pt idx="89">
                  <c:v>993.25197560000004</c:v>
                </c:pt>
                <c:pt idx="90">
                  <c:v>993.26329569999996</c:v>
                </c:pt>
                <c:pt idx="91">
                  <c:v>993.27340219999996</c:v>
                </c:pt>
                <c:pt idx="92">
                  <c:v>993.28303840000001</c:v>
                </c:pt>
                <c:pt idx="93">
                  <c:v>993.29818030000001</c:v>
                </c:pt>
                <c:pt idx="94">
                  <c:v>993.30660220000004</c:v>
                </c:pt>
                <c:pt idx="95">
                  <c:v>993.30961760000002</c:v>
                </c:pt>
                <c:pt idx="96">
                  <c:v>993.31081510000001</c:v>
                </c:pt>
                <c:pt idx="97">
                  <c:v>993.31131019999998</c:v>
                </c:pt>
                <c:pt idx="98">
                  <c:v>993.31151590000002</c:v>
                </c:pt>
                <c:pt idx="99">
                  <c:v>993.3116</c:v>
                </c:pt>
                <c:pt idx="100">
                  <c:v>993.31163330000004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46F-465C-A7F4-419A58EDF4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1304687"/>
        <c:axId val="1051281647"/>
      </c:scatterChart>
      <c:valAx>
        <c:axId val="1051304687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51281647"/>
        <c:crosses val="autoZero"/>
        <c:crossBetween val="midCat"/>
      </c:valAx>
      <c:valAx>
        <c:axId val="105128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51304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'11'!$CW$4</c:f>
              <c:strCache>
                <c:ptCount val="1"/>
                <c:pt idx="0">
                  <c:v>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numRef>
              <c:f>'11'!$CU$6:$CU$106</c:f>
              <c:numCache>
                <c:formatCode>0.00</c:formatCode>
                <c:ptCount val="101"/>
                <c:pt idx="0">
                  <c:v>0</c:v>
                </c:pt>
                <c:pt idx="1">
                  <c:v>4.2958702306005528E-2</c:v>
                </c:pt>
                <c:pt idx="2">
                  <c:v>9.0213274842605273E-2</c:v>
                </c:pt>
                <c:pt idx="3">
                  <c:v>0.14219330463286184</c:v>
                </c:pt>
                <c:pt idx="4">
                  <c:v>0.19937133740214716</c:v>
                </c:pt>
                <c:pt idx="5">
                  <c:v>0.26226717344836109</c:v>
                </c:pt>
                <c:pt idx="6">
                  <c:v>0.3314525930992851</c:v>
                </c:pt>
                <c:pt idx="7">
                  <c:v>0.40755655471518742</c:v>
                </c:pt>
                <c:pt idx="8">
                  <c:v>0.49127091249271171</c:v>
                </c:pt>
                <c:pt idx="9">
                  <c:v>0.5833567060479885</c:v>
                </c:pt>
                <c:pt idx="10">
                  <c:v>0.68465107895879285</c:v>
                </c:pt>
                <c:pt idx="11">
                  <c:v>0.79607488916045577</c:v>
                </c:pt>
                <c:pt idx="12">
                  <c:v>0.91864108038253867</c:v>
                </c:pt>
                <c:pt idx="13">
                  <c:v>1.0534638907267981</c:v>
                </c:pt>
                <c:pt idx="14">
                  <c:v>1.20176898210542</c:v>
                </c:pt>
                <c:pt idx="15">
                  <c:v>1.3649045826219357</c:v>
                </c:pt>
                <c:pt idx="16">
                  <c:v>1.5443537431902299</c:v>
                </c:pt>
                <c:pt idx="17">
                  <c:v>1.741747819815195</c:v>
                </c:pt>
                <c:pt idx="18">
                  <c:v>1.9588813041026569</c:v>
                </c:pt>
                <c:pt idx="19">
                  <c:v>2.1977281368190229</c:v>
                </c:pt>
                <c:pt idx="20">
                  <c:v>2.4604596528069305</c:v>
                </c:pt>
                <c:pt idx="21">
                  <c:v>2.7494643203935025</c:v>
                </c:pt>
                <c:pt idx="22">
                  <c:v>3.0673694547389534</c:v>
                </c:pt>
                <c:pt idx="23">
                  <c:v>3.4170651025204704</c:v>
                </c:pt>
                <c:pt idx="24">
                  <c:v>3.8017303150778261</c:v>
                </c:pt>
                <c:pt idx="25">
                  <c:v>4.2248620488915503</c:v>
                </c:pt>
                <c:pt idx="26">
                  <c:v>4.6903069560866477</c:v>
                </c:pt>
                <c:pt idx="27">
                  <c:v>5.2022963540003042</c:v>
                </c:pt>
                <c:pt idx="28">
                  <c:v>5.7654846917065932</c:v>
                </c:pt>
                <c:pt idx="29">
                  <c:v>6.3849918631835116</c:v>
                </c:pt>
                <c:pt idx="30">
                  <c:v>7.0664497518062204</c:v>
                </c:pt>
                <c:pt idx="31">
                  <c:v>7.81605342929437</c:v>
                </c:pt>
                <c:pt idx="32">
                  <c:v>8.6406174745291136</c:v>
                </c:pt>
                <c:pt idx="33">
                  <c:v>9.5476379242876508</c:v>
                </c:pt>
                <c:pt idx="34">
                  <c:v>10.54536041902109</c:v>
                </c:pt>
                <c:pt idx="35">
                  <c:v>11.642855163231678</c:v>
                </c:pt>
                <c:pt idx="36">
                  <c:v>12.850099381860472</c:v>
                </c:pt>
                <c:pt idx="37">
                  <c:v>14.178068022352777</c:v>
                </c:pt>
                <c:pt idx="38">
                  <c:v>15.638833526893679</c:v>
                </c:pt>
                <c:pt idx="39">
                  <c:v>17.245675581888356</c:v>
                </c:pt>
                <c:pt idx="40">
                  <c:v>19.013201842383452</c:v>
                </c:pt>
                <c:pt idx="41">
                  <c:v>20.957480728927422</c:v>
                </c:pt>
                <c:pt idx="42">
                  <c:v>23.09618750412579</c:v>
                </c:pt>
                <c:pt idx="43">
                  <c:v>25.448764956843991</c:v>
                </c:pt>
                <c:pt idx="44">
                  <c:v>28.036600154834336</c:v>
                </c:pt>
                <c:pt idx="45">
                  <c:v>30.883218872626561</c:v>
                </c:pt>
                <c:pt idx="46">
                  <c:v>34.014499462189775</c:v>
                </c:pt>
                <c:pt idx="47">
                  <c:v>37.458908110724515</c:v>
                </c:pt>
                <c:pt idx="48">
                  <c:v>41.247757624090546</c:v>
                </c:pt>
                <c:pt idx="49">
                  <c:v>45.41549208881537</c:v>
                </c:pt>
                <c:pt idx="50">
                  <c:v>50</c:v>
                </c:pt>
                <c:pt idx="51">
                  <c:v>50.042958702309427</c:v>
                </c:pt>
                <c:pt idx="52">
                  <c:v>50.090213274837119</c:v>
                </c:pt>
                <c:pt idx="53">
                  <c:v>50.14219330462393</c:v>
                </c:pt>
                <c:pt idx="54">
                  <c:v>50.199371337395746</c:v>
                </c:pt>
                <c:pt idx="55">
                  <c:v>50.262267173454255</c:v>
                </c:pt>
                <c:pt idx="56">
                  <c:v>50.331452593099598</c:v>
                </c:pt>
                <c:pt idx="57">
                  <c:v>50.407556554712649</c:v>
                </c:pt>
                <c:pt idx="58">
                  <c:v>50.491270912490172</c:v>
                </c:pt>
                <c:pt idx="59">
                  <c:v>50.583356706054957</c:v>
                </c:pt>
                <c:pt idx="60">
                  <c:v>50.684651078947702</c:v>
                </c:pt>
                <c:pt idx="61">
                  <c:v>50.796074889155065</c:v>
                </c:pt>
                <c:pt idx="62">
                  <c:v>50.918641080373661</c:v>
                </c:pt>
                <c:pt idx="63">
                  <c:v>51.053463890726803</c:v>
                </c:pt>
                <c:pt idx="64">
                  <c:v>51.20176898211524</c:v>
                </c:pt>
                <c:pt idx="65">
                  <c:v>51.3649045826362</c:v>
                </c:pt>
                <c:pt idx="66">
                  <c:v>51.544353743187067</c:v>
                </c:pt>
                <c:pt idx="67">
                  <c:v>51.741747819827872</c:v>
                </c:pt>
                <c:pt idx="68">
                  <c:v>51.958881304091562</c:v>
                </c:pt>
                <c:pt idx="69">
                  <c:v>52.197728136803818</c:v>
                </c:pt>
                <c:pt idx="70">
                  <c:v>52.460459652793624</c:v>
                </c:pt>
                <c:pt idx="71">
                  <c:v>52.749464320385577</c:v>
                </c:pt>
                <c:pt idx="72">
                  <c:v>53.067369454743073</c:v>
                </c:pt>
                <c:pt idx="73">
                  <c:v>53.417065102510961</c:v>
                </c:pt>
                <c:pt idx="74">
                  <c:v>53.801730315074657</c:v>
                </c:pt>
                <c:pt idx="75">
                  <c:v>54.224862048888383</c:v>
                </c:pt>
                <c:pt idx="76">
                  <c:v>54.690306956073968</c:v>
                </c:pt>
                <c:pt idx="77">
                  <c:v>55.202296354000303</c:v>
                </c:pt>
                <c:pt idx="78">
                  <c:v>55.765484691706597</c:v>
                </c:pt>
                <c:pt idx="79">
                  <c:v>56.384991863196184</c:v>
                </c:pt>
                <c:pt idx="80">
                  <c:v>57.066449751818894</c:v>
                </c:pt>
                <c:pt idx="81">
                  <c:v>57.816053429284864</c:v>
                </c:pt>
                <c:pt idx="82">
                  <c:v>58.640617474522777</c:v>
                </c:pt>
                <c:pt idx="83">
                  <c:v>59.547637924303494</c:v>
                </c:pt>
                <c:pt idx="84">
                  <c:v>60.545360419011587</c:v>
                </c:pt>
                <c:pt idx="85">
                  <c:v>61.642855163225342</c:v>
                </c:pt>
                <c:pt idx="86">
                  <c:v>62.850099381860474</c:v>
                </c:pt>
                <c:pt idx="87">
                  <c:v>64.178068022346437</c:v>
                </c:pt>
                <c:pt idx="88">
                  <c:v>65.63883352688417</c:v>
                </c:pt>
                <c:pt idx="89">
                  <c:v>67.245675581888364</c:v>
                </c:pt>
                <c:pt idx="90">
                  <c:v>69.013201842377114</c:v>
                </c:pt>
                <c:pt idx="91">
                  <c:v>70.957480728921084</c:v>
                </c:pt>
                <c:pt idx="92">
                  <c:v>73.096187504119456</c:v>
                </c:pt>
                <c:pt idx="93">
                  <c:v>75.448764956840819</c:v>
                </c:pt>
                <c:pt idx="94">
                  <c:v>78.036600154827994</c:v>
                </c:pt>
                <c:pt idx="95">
                  <c:v>80.883218872632895</c:v>
                </c:pt>
                <c:pt idx="96">
                  <c:v>84.014499462189775</c:v>
                </c:pt>
                <c:pt idx="97">
                  <c:v>87.458908110724508</c:v>
                </c:pt>
                <c:pt idx="98">
                  <c:v>91.247757624090553</c:v>
                </c:pt>
                <c:pt idx="99">
                  <c:v>95.415492088815384</c:v>
                </c:pt>
                <c:pt idx="100">
                  <c:v>100</c:v>
                </c:pt>
              </c:numCache>
            </c:numRef>
          </c:xVal>
          <c:yVal>
            <c:numRef>
              <c:f>'11'!$DE$6:$DE$106</c:f>
              <c:numCache>
                <c:formatCode>0</c:formatCode>
                <c:ptCount val="101"/>
                <c:pt idx="0">
                  <c:v>0</c:v>
                </c:pt>
                <c:pt idx="1">
                  <c:v>1.3700000000227419E-5</c:v>
                </c:pt>
                <c:pt idx="2">
                  <c:v>1.0681000000190011E-4</c:v>
                </c:pt>
                <c:pt idx="3">
                  <c:v>4.6252000000279736E-4</c:v>
                </c:pt>
                <c:pt idx="4">
                  <c:v>1.464800000000821E-3</c:v>
                </c:pt>
                <c:pt idx="5">
                  <c:v>3.7812000000023716E-3</c:v>
                </c:pt>
                <c:pt idx="6">
                  <c:v>8.4216000000019164E-3</c:v>
                </c:pt>
                <c:pt idx="7">
                  <c:v>1.6756710000002784E-2</c:v>
                </c:pt>
                <c:pt idx="8">
                  <c:v>3.0535800000002666E-2</c:v>
                </c:pt>
                <c:pt idx="9">
                  <c:v>5.1819910000002523E-2</c:v>
                </c:pt>
                <c:pt idx="10">
                  <c:v>8.2854920000002608E-2</c:v>
                </c:pt>
                <c:pt idx="11">
                  <c:v>0.1259782900000026</c:v>
                </c:pt>
                <c:pt idx="12">
                  <c:v>0.18352773000000155</c:v>
                </c:pt>
                <c:pt idx="13">
                  <c:v>0.25772865000000067</c:v>
                </c:pt>
                <c:pt idx="14">
                  <c:v>0.35060946000000115</c:v>
                </c:pt>
                <c:pt idx="15">
                  <c:v>0.46402255000000103</c:v>
                </c:pt>
                <c:pt idx="16">
                  <c:v>0.59960773000000067</c:v>
                </c:pt>
                <c:pt idx="17">
                  <c:v>0.75875810000000143</c:v>
                </c:pt>
                <c:pt idx="18">
                  <c:v>0.94264574000000145</c:v>
                </c:pt>
                <c:pt idx="19">
                  <c:v>1.1522161300000011</c:v>
                </c:pt>
                <c:pt idx="20">
                  <c:v>1.3801986600000014</c:v>
                </c:pt>
                <c:pt idx="21">
                  <c:v>1.4102780000000017</c:v>
                </c:pt>
                <c:pt idx="22">
                  <c:v>1.4530588500000015</c:v>
                </c:pt>
                <c:pt idx="23">
                  <c:v>1.5117897200000012</c:v>
                </c:pt>
                <c:pt idx="24">
                  <c:v>1.5883291800000006</c:v>
                </c:pt>
                <c:pt idx="25">
                  <c:v>1.6833786900000014</c:v>
                </c:pt>
                <c:pt idx="26">
                  <c:v>1.7967646000000013</c:v>
                </c:pt>
                <c:pt idx="27">
                  <c:v>1.9276685100000019</c:v>
                </c:pt>
                <c:pt idx="28">
                  <c:v>2.074805790000001</c:v>
                </c:pt>
                <c:pt idx="29">
                  <c:v>2.2365531500000007</c:v>
                </c:pt>
                <c:pt idx="30">
                  <c:v>2.4110386800000008</c:v>
                </c:pt>
                <c:pt idx="31">
                  <c:v>2.5962132300000018</c:v>
                </c:pt>
                <c:pt idx="32">
                  <c:v>2.6538934400000009</c:v>
                </c:pt>
                <c:pt idx="33">
                  <c:v>2.6538934400000009</c:v>
                </c:pt>
                <c:pt idx="34">
                  <c:v>2.6538934400000009</c:v>
                </c:pt>
                <c:pt idx="35">
                  <c:v>2.6538934400000009</c:v>
                </c:pt>
                <c:pt idx="36">
                  <c:v>2.6538934400000009</c:v>
                </c:pt>
                <c:pt idx="37">
                  <c:v>2.6538934400000009</c:v>
                </c:pt>
                <c:pt idx="38">
                  <c:v>2.6538934400000009</c:v>
                </c:pt>
                <c:pt idx="39">
                  <c:v>2.6538934400000009</c:v>
                </c:pt>
                <c:pt idx="40">
                  <c:v>2.6538934400000009</c:v>
                </c:pt>
                <c:pt idx="41">
                  <c:v>2.6538934400000009</c:v>
                </c:pt>
                <c:pt idx="42">
                  <c:v>2.6538934400000009</c:v>
                </c:pt>
                <c:pt idx="43">
                  <c:v>2.6538934400000009</c:v>
                </c:pt>
                <c:pt idx="44">
                  <c:v>2.6538934400000009</c:v>
                </c:pt>
                <c:pt idx="45">
                  <c:v>2.6538934400000009</c:v>
                </c:pt>
                <c:pt idx="46">
                  <c:v>2.6538934400000009</c:v>
                </c:pt>
                <c:pt idx="47">
                  <c:v>2.6538934400000009</c:v>
                </c:pt>
                <c:pt idx="48">
                  <c:v>2.6538934400000009</c:v>
                </c:pt>
                <c:pt idx="49">
                  <c:v>2.6538934400000009</c:v>
                </c:pt>
                <c:pt idx="50">
                  <c:v>2.6538934400000009</c:v>
                </c:pt>
                <c:pt idx="51">
                  <c:v>2.6538934400000009</c:v>
                </c:pt>
                <c:pt idx="52">
                  <c:v>2.6538934400000009</c:v>
                </c:pt>
                <c:pt idx="53">
                  <c:v>2.6538934400000009</c:v>
                </c:pt>
                <c:pt idx="54">
                  <c:v>2.6538934400000009</c:v>
                </c:pt>
                <c:pt idx="55">
                  <c:v>2.6538934400000009</c:v>
                </c:pt>
                <c:pt idx="56">
                  <c:v>2.6538934400000009</c:v>
                </c:pt>
                <c:pt idx="57">
                  <c:v>2.6538934400000009</c:v>
                </c:pt>
                <c:pt idx="58">
                  <c:v>2.6538934400000009</c:v>
                </c:pt>
                <c:pt idx="59">
                  <c:v>2.6538934400000009</c:v>
                </c:pt>
                <c:pt idx="60">
                  <c:v>2.6538934400000009</c:v>
                </c:pt>
                <c:pt idx="61">
                  <c:v>2.6538934400000009</c:v>
                </c:pt>
                <c:pt idx="62">
                  <c:v>2.6538934400000009</c:v>
                </c:pt>
                <c:pt idx="63">
                  <c:v>2.6538934400000009</c:v>
                </c:pt>
                <c:pt idx="64">
                  <c:v>2.6538934400000009</c:v>
                </c:pt>
                <c:pt idx="65">
                  <c:v>2.6538934400000009</c:v>
                </c:pt>
                <c:pt idx="66">
                  <c:v>2.6538934400000009</c:v>
                </c:pt>
                <c:pt idx="67">
                  <c:v>2.6538934400000009</c:v>
                </c:pt>
                <c:pt idx="68">
                  <c:v>2.6538934400000009</c:v>
                </c:pt>
                <c:pt idx="69">
                  <c:v>2.6538934400000009</c:v>
                </c:pt>
                <c:pt idx="70">
                  <c:v>2.6538934400000009</c:v>
                </c:pt>
                <c:pt idx="71">
                  <c:v>2.6538934400000009</c:v>
                </c:pt>
                <c:pt idx="72">
                  <c:v>2.6538934400000009</c:v>
                </c:pt>
                <c:pt idx="73">
                  <c:v>2.6538934400000009</c:v>
                </c:pt>
                <c:pt idx="74">
                  <c:v>2.6538934400000009</c:v>
                </c:pt>
                <c:pt idx="75">
                  <c:v>2.6538934400000009</c:v>
                </c:pt>
                <c:pt idx="76">
                  <c:v>2.6538934400000009</c:v>
                </c:pt>
                <c:pt idx="77">
                  <c:v>2.6538934400000009</c:v>
                </c:pt>
                <c:pt idx="78">
                  <c:v>2.6538934400000009</c:v>
                </c:pt>
                <c:pt idx="79">
                  <c:v>2.6538934400000009</c:v>
                </c:pt>
                <c:pt idx="80">
                  <c:v>2.6538934400000009</c:v>
                </c:pt>
                <c:pt idx="81">
                  <c:v>2.6538934400000009</c:v>
                </c:pt>
                <c:pt idx="82">
                  <c:v>2.6538934400000009</c:v>
                </c:pt>
                <c:pt idx="83">
                  <c:v>2.6538934400000009</c:v>
                </c:pt>
                <c:pt idx="84">
                  <c:v>2.6538934400000009</c:v>
                </c:pt>
                <c:pt idx="85">
                  <c:v>2.6538934400000009</c:v>
                </c:pt>
                <c:pt idx="86">
                  <c:v>2.6538934400000009</c:v>
                </c:pt>
                <c:pt idx="87">
                  <c:v>2.6538934400000009</c:v>
                </c:pt>
                <c:pt idx="88">
                  <c:v>2.6538934400000009</c:v>
                </c:pt>
                <c:pt idx="89">
                  <c:v>2.6538934400000009</c:v>
                </c:pt>
                <c:pt idx="90">
                  <c:v>2.3819450900000021</c:v>
                </c:pt>
                <c:pt idx="91">
                  <c:v>1.7584199700000021</c:v>
                </c:pt>
                <c:pt idx="92">
                  <c:v>0.93562968000000168</c:v>
                </c:pt>
                <c:pt idx="93">
                  <c:v>0.37862361000000178</c:v>
                </c:pt>
                <c:pt idx="94">
                  <c:v>0.15696907000000238</c:v>
                </c:pt>
                <c:pt idx="95">
                  <c:v>6.5812770000000853E-2</c:v>
                </c:pt>
                <c:pt idx="96">
                  <c:v>2.7514230000001305E-2</c:v>
                </c:pt>
                <c:pt idx="97">
                  <c:v>1.1274780000000817E-2</c:v>
                </c:pt>
                <c:pt idx="98">
                  <c:v>4.4613900000030071E-3</c:v>
                </c:pt>
                <c:pt idx="99">
                  <c:v>1.6862300000006769E-3</c:v>
                </c:pt>
                <c:pt idx="100">
                  <c:v>6.0430999999994128E-4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2CA-4BF9-B91F-DA4960AF7A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1304687"/>
        <c:axId val="1051281647"/>
      </c:scatterChart>
      <c:valAx>
        <c:axId val="1051304687"/>
        <c:scaling>
          <c:orientation val="minMax"/>
          <c:max val="10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51281647"/>
        <c:crosses val="autoZero"/>
        <c:crossBetween val="midCat"/>
      </c:valAx>
      <c:valAx>
        <c:axId val="105128164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51304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3175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'11'!$A$7:$A$42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xVal>
          <c:yVal>
            <c:numRef>
              <c:f>'11'!$I$7:$I$42</c:f>
              <c:numCache>
                <c:formatCode>0</c:formatCode>
                <c:ptCount val="36"/>
                <c:pt idx="0">
                  <c:v>1093.048</c:v>
                </c:pt>
                <c:pt idx="1">
                  <c:v>1088.05899999999</c:v>
                </c:pt>
                <c:pt idx="2">
                  <c:v>1082.4190000000001</c:v>
                </c:pt>
                <c:pt idx="3">
                  <c:v>1077.4079999999899</c:v>
                </c:pt>
                <c:pt idx="4">
                  <c:v>1071.93399999999</c:v>
                </c:pt>
                <c:pt idx="5">
                  <c:v>1066.509</c:v>
                </c:pt>
                <c:pt idx="6">
                  <c:v>1061.7919999999899</c:v>
                </c:pt>
                <c:pt idx="7">
                  <c:v>1057.075</c:v>
                </c:pt>
                <c:pt idx="8">
                  <c:v>1052.3589999999899</c:v>
                </c:pt>
                <c:pt idx="9">
                  <c:v>1073.63599999999</c:v>
                </c:pt>
                <c:pt idx="10">
                  <c:v>1070.9090000000001</c:v>
                </c:pt>
                <c:pt idx="11">
                  <c:v>1068.31799999999</c:v>
                </c:pt>
                <c:pt idx="12">
                  <c:v>1065.4549999999899</c:v>
                </c:pt>
                <c:pt idx="13">
                  <c:v>1062.4549999999899</c:v>
                </c:pt>
                <c:pt idx="14">
                  <c:v>1060.5450000000001</c:v>
                </c:pt>
                <c:pt idx="15">
                  <c:v>1077.7270000000001</c:v>
                </c:pt>
                <c:pt idx="16">
                  <c:v>1070.9090000000001</c:v>
                </c:pt>
                <c:pt idx="17">
                  <c:v>1063.182</c:v>
                </c:pt>
                <c:pt idx="18">
                  <c:v>1058</c:v>
                </c:pt>
                <c:pt idx="19">
                  <c:v>1053.5</c:v>
                </c:pt>
                <c:pt idx="20">
                  <c:v>1049.25</c:v>
                </c:pt>
                <c:pt idx="21">
                  <c:v>1046.25</c:v>
                </c:pt>
                <c:pt idx="22">
                  <c:v>1042.7270000000001</c:v>
                </c:pt>
                <c:pt idx="23">
                  <c:v>1038.182</c:v>
                </c:pt>
                <c:pt idx="24">
                  <c:v>1033.63599999999</c:v>
                </c:pt>
                <c:pt idx="25">
                  <c:v>1029.0909999999899</c:v>
                </c:pt>
                <c:pt idx="26">
                  <c:v>1025.9090000000001</c:v>
                </c:pt>
                <c:pt idx="27">
                  <c:v>1037.5809999999899</c:v>
                </c:pt>
                <c:pt idx="28">
                  <c:v>1032.5</c:v>
                </c:pt>
                <c:pt idx="29">
                  <c:v>1027.4190000000001</c:v>
                </c:pt>
                <c:pt idx="30">
                  <c:v>1021.875</c:v>
                </c:pt>
                <c:pt idx="31">
                  <c:v>1015.625</c:v>
                </c:pt>
                <c:pt idx="32">
                  <c:v>1009.375</c:v>
                </c:pt>
                <c:pt idx="33">
                  <c:v>1003.125</c:v>
                </c:pt>
                <c:pt idx="34">
                  <c:v>996.875</c:v>
                </c:pt>
                <c:pt idx="35">
                  <c:v>991.875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398-4948-B989-57922EDF9948}"/>
            </c:ext>
          </c:extLst>
        </c:ser>
        <c:ser>
          <c:idx val="1"/>
          <c:order val="1"/>
          <c:spPr>
            <a:ln>
              <a:noFill/>
            </a:ln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8398-4948-B989-57922EDF994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8398-4948-B989-57922EDF994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8398-4948-B989-57922EDF994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8398-4948-B989-57922EDF994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8398-4948-B989-57922EDF994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8398-4948-B989-57922EDF9948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8398-4948-B989-57922EDF9948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8398-4948-B989-57922EDF9948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8398-4948-B989-57922EDF9948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8398-4948-B989-57922EDF9948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8398-4948-B989-57922EDF9948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8398-4948-B989-57922EDF9948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8398-4948-B989-57922EDF9948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8398-4948-B989-57922EDF9948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8398-4948-B989-57922EDF9948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8398-4948-B989-57922EDF9948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8398-4948-B989-57922EDF9948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8398-4948-B989-57922EDF9948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8398-4948-B989-57922EDF9948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8398-4948-B989-57922EDF9948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8398-4948-B989-57922EDF9948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8398-4948-B989-57922EDF9948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8398-4948-B989-57922EDF9948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8398-4948-B989-57922EDF9948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8398-4948-B989-57922EDF9948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8398-4948-B989-57922EDF9948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8398-4948-B989-57922EDF9948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8398-4948-B989-57922EDF9948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8398-4948-B989-57922EDF9948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8398-4948-B989-57922EDF9948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8398-4948-B989-57922EDF9948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8398-4948-B989-57922EDF9948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8398-4948-B989-57922EDF9948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8398-4948-B989-57922EDF9948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8398-4948-B989-57922EDF9948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8398-4948-B989-57922EDF994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1"/>
                </a:pPr>
                <a:endParaRPr lang="LID4096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multiLvlStrRef>
              <c:f>'11'!$S$7:$Z$42</c:f>
              <c:multiLvlStrCache>
                <c:ptCount val="36"/>
                <c:lvl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</c:lvl>
                <c:lvl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</c:lvl>
                <c:lvl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</c:lvl>
                <c:lvl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</c:lvl>
                <c:lvl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</c:lvl>
                <c:lvl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</c:lvl>
                <c:lvl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</c:lvl>
              </c:multiLvlStrCache>
            </c:multiLvlStrRef>
          </c:xVal>
          <c:yVal>
            <c:numRef>
              <c:f>'11'!$I$7:$I$42</c:f>
              <c:numCache>
                <c:formatCode>0</c:formatCode>
                <c:ptCount val="36"/>
                <c:pt idx="0">
                  <c:v>1093.048</c:v>
                </c:pt>
                <c:pt idx="1">
                  <c:v>1088.05899999999</c:v>
                </c:pt>
                <c:pt idx="2">
                  <c:v>1082.4190000000001</c:v>
                </c:pt>
                <c:pt idx="3">
                  <c:v>1077.4079999999899</c:v>
                </c:pt>
                <c:pt idx="4">
                  <c:v>1071.93399999999</c:v>
                </c:pt>
                <c:pt idx="5">
                  <c:v>1066.509</c:v>
                </c:pt>
                <c:pt idx="6">
                  <c:v>1061.7919999999899</c:v>
                </c:pt>
                <c:pt idx="7">
                  <c:v>1057.075</c:v>
                </c:pt>
                <c:pt idx="8">
                  <c:v>1052.3589999999899</c:v>
                </c:pt>
                <c:pt idx="9">
                  <c:v>1073.63599999999</c:v>
                </c:pt>
                <c:pt idx="10">
                  <c:v>1070.9090000000001</c:v>
                </c:pt>
                <c:pt idx="11">
                  <c:v>1068.31799999999</c:v>
                </c:pt>
                <c:pt idx="12">
                  <c:v>1065.4549999999899</c:v>
                </c:pt>
                <c:pt idx="13">
                  <c:v>1062.4549999999899</c:v>
                </c:pt>
                <c:pt idx="14">
                  <c:v>1060.5450000000001</c:v>
                </c:pt>
                <c:pt idx="15">
                  <c:v>1077.7270000000001</c:v>
                </c:pt>
                <c:pt idx="16">
                  <c:v>1070.9090000000001</c:v>
                </c:pt>
                <c:pt idx="17">
                  <c:v>1063.182</c:v>
                </c:pt>
                <c:pt idx="18">
                  <c:v>1058</c:v>
                </c:pt>
                <c:pt idx="19">
                  <c:v>1053.5</c:v>
                </c:pt>
                <c:pt idx="20">
                  <c:v>1049.25</c:v>
                </c:pt>
                <c:pt idx="21">
                  <c:v>1046.25</c:v>
                </c:pt>
                <c:pt idx="22">
                  <c:v>1042.7270000000001</c:v>
                </c:pt>
                <c:pt idx="23">
                  <c:v>1038.182</c:v>
                </c:pt>
                <c:pt idx="24">
                  <c:v>1033.63599999999</c:v>
                </c:pt>
                <c:pt idx="25">
                  <c:v>1029.0909999999899</c:v>
                </c:pt>
                <c:pt idx="26">
                  <c:v>1025.9090000000001</c:v>
                </c:pt>
                <c:pt idx="27">
                  <c:v>1037.5809999999899</c:v>
                </c:pt>
                <c:pt idx="28">
                  <c:v>1032.5</c:v>
                </c:pt>
                <c:pt idx="29">
                  <c:v>1027.4190000000001</c:v>
                </c:pt>
                <c:pt idx="30">
                  <c:v>1021.875</c:v>
                </c:pt>
                <c:pt idx="31">
                  <c:v>1015.625</c:v>
                </c:pt>
                <c:pt idx="32">
                  <c:v>1009.375</c:v>
                </c:pt>
                <c:pt idx="33">
                  <c:v>1003.125</c:v>
                </c:pt>
                <c:pt idx="34">
                  <c:v>996.875</c:v>
                </c:pt>
                <c:pt idx="35">
                  <c:v>991.875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datalabelsRange>
                <c15:f>'11'!$AC$7:$AC$42</c15:f>
              </c15:datalabelsRange>
            </c:ext>
            <c:ext xmlns:c16="http://schemas.microsoft.com/office/drawing/2014/chart" uri="{C3380CC4-5D6E-409C-BE32-E72D297353CC}">
              <c16:uniqueId val="{00000025-8398-4948-B989-57922EDF99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4745023"/>
        <c:axId val="394748383"/>
      </c:scatterChart>
      <c:valAx>
        <c:axId val="394745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394748383"/>
        <c:crosses val="autoZero"/>
        <c:crossBetween val="midCat"/>
      </c:valAx>
      <c:valAx>
        <c:axId val="39474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394745023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'11'!$CU$6:$CU$106</c:f>
              <c:numCache>
                <c:formatCode>0.00</c:formatCode>
                <c:ptCount val="101"/>
                <c:pt idx="0">
                  <c:v>0</c:v>
                </c:pt>
                <c:pt idx="1">
                  <c:v>4.2958702306005528E-2</c:v>
                </c:pt>
                <c:pt idx="2">
                  <c:v>9.0213274842605273E-2</c:v>
                </c:pt>
                <c:pt idx="3">
                  <c:v>0.14219330463286184</c:v>
                </c:pt>
                <c:pt idx="4">
                  <c:v>0.19937133740214716</c:v>
                </c:pt>
                <c:pt idx="5">
                  <c:v>0.26226717344836109</c:v>
                </c:pt>
                <c:pt idx="6">
                  <c:v>0.3314525930992851</c:v>
                </c:pt>
                <c:pt idx="7">
                  <c:v>0.40755655471518742</c:v>
                </c:pt>
                <c:pt idx="8">
                  <c:v>0.49127091249271171</c:v>
                </c:pt>
                <c:pt idx="9">
                  <c:v>0.5833567060479885</c:v>
                </c:pt>
                <c:pt idx="10">
                  <c:v>0.68465107895879285</c:v>
                </c:pt>
                <c:pt idx="11">
                  <c:v>0.79607488916045577</c:v>
                </c:pt>
                <c:pt idx="12">
                  <c:v>0.91864108038253867</c:v>
                </c:pt>
                <c:pt idx="13">
                  <c:v>1.0534638907267981</c:v>
                </c:pt>
                <c:pt idx="14">
                  <c:v>1.20176898210542</c:v>
                </c:pt>
                <c:pt idx="15">
                  <c:v>1.3649045826219357</c:v>
                </c:pt>
                <c:pt idx="16">
                  <c:v>1.5443537431902299</c:v>
                </c:pt>
                <c:pt idx="17">
                  <c:v>1.741747819815195</c:v>
                </c:pt>
                <c:pt idx="18">
                  <c:v>1.9588813041026569</c:v>
                </c:pt>
                <c:pt idx="19">
                  <c:v>2.1977281368190229</c:v>
                </c:pt>
                <c:pt idx="20">
                  <c:v>2.4604596528069305</c:v>
                </c:pt>
                <c:pt idx="21">
                  <c:v>2.7494643203935025</c:v>
                </c:pt>
                <c:pt idx="22">
                  <c:v>3.0673694547389534</c:v>
                </c:pt>
                <c:pt idx="23">
                  <c:v>3.4170651025204704</c:v>
                </c:pt>
                <c:pt idx="24">
                  <c:v>3.8017303150778261</c:v>
                </c:pt>
                <c:pt idx="25">
                  <c:v>4.2248620488915503</c:v>
                </c:pt>
                <c:pt idx="26">
                  <c:v>4.6903069560866477</c:v>
                </c:pt>
                <c:pt idx="27">
                  <c:v>5.2022963540003042</c:v>
                </c:pt>
                <c:pt idx="28">
                  <c:v>5.7654846917065932</c:v>
                </c:pt>
                <c:pt idx="29">
                  <c:v>6.3849918631835116</c:v>
                </c:pt>
                <c:pt idx="30">
                  <c:v>7.0664497518062204</c:v>
                </c:pt>
                <c:pt idx="31">
                  <c:v>7.81605342929437</c:v>
                </c:pt>
                <c:pt idx="32">
                  <c:v>8.6406174745291136</c:v>
                </c:pt>
                <c:pt idx="33">
                  <c:v>9.5476379242876508</c:v>
                </c:pt>
                <c:pt idx="34">
                  <c:v>10.54536041902109</c:v>
                </c:pt>
                <c:pt idx="35">
                  <c:v>11.642855163231678</c:v>
                </c:pt>
                <c:pt idx="36">
                  <c:v>12.850099381860472</c:v>
                </c:pt>
                <c:pt idx="37">
                  <c:v>14.178068022352777</c:v>
                </c:pt>
                <c:pt idx="38">
                  <c:v>15.638833526893679</c:v>
                </c:pt>
                <c:pt idx="39">
                  <c:v>17.245675581888356</c:v>
                </c:pt>
                <c:pt idx="40">
                  <c:v>19.013201842383452</c:v>
                </c:pt>
                <c:pt idx="41">
                  <c:v>20.957480728927422</c:v>
                </c:pt>
                <c:pt idx="42">
                  <c:v>23.09618750412579</c:v>
                </c:pt>
                <c:pt idx="43">
                  <c:v>25.448764956843991</c:v>
                </c:pt>
                <c:pt idx="44">
                  <c:v>28.036600154834336</c:v>
                </c:pt>
                <c:pt idx="45">
                  <c:v>30.883218872626561</c:v>
                </c:pt>
                <c:pt idx="46">
                  <c:v>34.014499462189775</c:v>
                </c:pt>
                <c:pt idx="47">
                  <c:v>37.458908110724515</c:v>
                </c:pt>
                <c:pt idx="48">
                  <c:v>41.247757624090546</c:v>
                </c:pt>
                <c:pt idx="49">
                  <c:v>45.41549208881537</c:v>
                </c:pt>
                <c:pt idx="50">
                  <c:v>50</c:v>
                </c:pt>
                <c:pt idx="51">
                  <c:v>50.042958702309427</c:v>
                </c:pt>
                <c:pt idx="52">
                  <c:v>50.090213274837119</c:v>
                </c:pt>
                <c:pt idx="53">
                  <c:v>50.14219330462393</c:v>
                </c:pt>
                <c:pt idx="54">
                  <c:v>50.199371337395746</c:v>
                </c:pt>
                <c:pt idx="55">
                  <c:v>50.262267173454255</c:v>
                </c:pt>
                <c:pt idx="56">
                  <c:v>50.331452593099598</c:v>
                </c:pt>
                <c:pt idx="57">
                  <c:v>50.407556554712649</c:v>
                </c:pt>
                <c:pt idx="58">
                  <c:v>50.491270912490172</c:v>
                </c:pt>
                <c:pt idx="59">
                  <c:v>50.583356706054957</c:v>
                </c:pt>
                <c:pt idx="60">
                  <c:v>50.684651078947702</c:v>
                </c:pt>
                <c:pt idx="61">
                  <c:v>50.796074889155065</c:v>
                </c:pt>
                <c:pt idx="62">
                  <c:v>50.918641080373661</c:v>
                </c:pt>
                <c:pt idx="63">
                  <c:v>51.053463890726803</c:v>
                </c:pt>
                <c:pt idx="64">
                  <c:v>51.20176898211524</c:v>
                </c:pt>
                <c:pt idx="65">
                  <c:v>51.3649045826362</c:v>
                </c:pt>
                <c:pt idx="66">
                  <c:v>51.544353743187067</c:v>
                </c:pt>
                <c:pt idx="67">
                  <c:v>51.741747819827872</c:v>
                </c:pt>
                <c:pt idx="68">
                  <c:v>51.958881304091562</c:v>
                </c:pt>
                <c:pt idx="69">
                  <c:v>52.197728136803818</c:v>
                </c:pt>
                <c:pt idx="70">
                  <c:v>52.460459652793624</c:v>
                </c:pt>
                <c:pt idx="71">
                  <c:v>52.749464320385577</c:v>
                </c:pt>
                <c:pt idx="72">
                  <c:v>53.067369454743073</c:v>
                </c:pt>
                <c:pt idx="73">
                  <c:v>53.417065102510961</c:v>
                </c:pt>
                <c:pt idx="74">
                  <c:v>53.801730315074657</c:v>
                </c:pt>
                <c:pt idx="75">
                  <c:v>54.224862048888383</c:v>
                </c:pt>
                <c:pt idx="76">
                  <c:v>54.690306956073968</c:v>
                </c:pt>
                <c:pt idx="77">
                  <c:v>55.202296354000303</c:v>
                </c:pt>
                <c:pt idx="78">
                  <c:v>55.765484691706597</c:v>
                </c:pt>
                <c:pt idx="79">
                  <c:v>56.384991863196184</c:v>
                </c:pt>
                <c:pt idx="80">
                  <c:v>57.066449751818894</c:v>
                </c:pt>
                <c:pt idx="81">
                  <c:v>57.816053429284864</c:v>
                </c:pt>
                <c:pt idx="82">
                  <c:v>58.640617474522777</c:v>
                </c:pt>
                <c:pt idx="83">
                  <c:v>59.547637924303494</c:v>
                </c:pt>
                <c:pt idx="84">
                  <c:v>60.545360419011587</c:v>
                </c:pt>
                <c:pt idx="85">
                  <c:v>61.642855163225342</c:v>
                </c:pt>
                <c:pt idx="86">
                  <c:v>62.850099381860474</c:v>
                </c:pt>
                <c:pt idx="87">
                  <c:v>64.178068022346437</c:v>
                </c:pt>
                <c:pt idx="88">
                  <c:v>65.63883352688417</c:v>
                </c:pt>
                <c:pt idx="89">
                  <c:v>67.245675581888364</c:v>
                </c:pt>
                <c:pt idx="90">
                  <c:v>69.013201842377114</c:v>
                </c:pt>
                <c:pt idx="91">
                  <c:v>70.957480728921084</c:v>
                </c:pt>
                <c:pt idx="92">
                  <c:v>73.096187504119456</c:v>
                </c:pt>
                <c:pt idx="93">
                  <c:v>75.448764956840819</c:v>
                </c:pt>
                <c:pt idx="94">
                  <c:v>78.036600154827994</c:v>
                </c:pt>
                <c:pt idx="95">
                  <c:v>80.883218872632895</c:v>
                </c:pt>
                <c:pt idx="96">
                  <c:v>84.014499462189775</c:v>
                </c:pt>
                <c:pt idx="97">
                  <c:v>87.458908110724508</c:v>
                </c:pt>
                <c:pt idx="98">
                  <c:v>91.247757624090553</c:v>
                </c:pt>
                <c:pt idx="99">
                  <c:v>95.415492088815384</c:v>
                </c:pt>
                <c:pt idx="100">
                  <c:v>100</c:v>
                </c:pt>
              </c:numCache>
            </c:numRef>
          </c:xVal>
          <c:yVal>
            <c:numRef>
              <c:f>'11'!$CW$6:$CW$106</c:f>
              <c:numCache>
                <c:formatCode>0</c:formatCode>
                <c:ptCount val="101"/>
                <c:pt idx="0">
                  <c:v>1078.416847</c:v>
                </c:pt>
                <c:pt idx="1">
                  <c:v>1078.416847</c:v>
                </c:pt>
                <c:pt idx="2">
                  <c:v>1078.4168440000001</c:v>
                </c:pt>
                <c:pt idx="3">
                  <c:v>1078.4168320000001</c:v>
                </c:pt>
                <c:pt idx="4">
                  <c:v>1078.4167970000001</c:v>
                </c:pt>
                <c:pt idx="5">
                  <c:v>1078.4167170000001</c:v>
                </c:pt>
                <c:pt idx="6">
                  <c:v>1078.416557</c:v>
                </c:pt>
                <c:pt idx="7">
                  <c:v>1078.4162699999999</c:v>
                </c:pt>
                <c:pt idx="8">
                  <c:v>1078.4157949999999</c:v>
                </c:pt>
                <c:pt idx="9">
                  <c:v>1078.4150609999999</c:v>
                </c:pt>
                <c:pt idx="10">
                  <c:v>1078.4139889999999</c:v>
                </c:pt>
                <c:pt idx="11">
                  <c:v>1078.4124999999999</c:v>
                </c:pt>
                <c:pt idx="12">
                  <c:v>1078.4105099999999</c:v>
                </c:pt>
                <c:pt idx="13">
                  <c:v>1078.4079389999999</c:v>
                </c:pt>
                <c:pt idx="14">
                  <c:v>1078.404716</c:v>
                </c:pt>
                <c:pt idx="15">
                  <c:v>1078.40077</c:v>
                </c:pt>
                <c:pt idx="16">
                  <c:v>1078.3960400000001</c:v>
                </c:pt>
                <c:pt idx="17">
                  <c:v>1078.3904669999999</c:v>
                </c:pt>
                <c:pt idx="18">
                  <c:v>1078.3840009999999</c:v>
                </c:pt>
                <c:pt idx="19">
                  <c:v>1078.3765980000001</c:v>
                </c:pt>
                <c:pt idx="20">
                  <c:v>1078.3685</c:v>
                </c:pt>
                <c:pt idx="21">
                  <c:v>1078.367428</c:v>
                </c:pt>
                <c:pt idx="22">
                  <c:v>1078.365902</c:v>
                </c:pt>
                <c:pt idx="23">
                  <c:v>1078.3638040000001</c:v>
                </c:pt>
                <c:pt idx="24">
                  <c:v>1078.3610659999999</c:v>
                </c:pt>
                <c:pt idx="25">
                  <c:v>1078.357659</c:v>
                </c:pt>
                <c:pt idx="26">
                  <c:v>1078.3535830000001</c:v>
                </c:pt>
                <c:pt idx="27">
                  <c:v>1078.3488620000001</c:v>
                </c:pt>
                <c:pt idx="28">
                  <c:v>1078.343537</c:v>
                </c:pt>
                <c:pt idx="29">
                  <c:v>1078.3376599999999</c:v>
                </c:pt>
                <c:pt idx="30">
                  <c:v>1078.3312920000001</c:v>
                </c:pt>
                <c:pt idx="31">
                  <c:v>1078.3244999999999</c:v>
                </c:pt>
                <c:pt idx="32">
                  <c:v>1078.3223780000001</c:v>
                </c:pt>
                <c:pt idx="33">
                  <c:v>1078.3223780000001</c:v>
                </c:pt>
                <c:pt idx="34">
                  <c:v>1078.3223780000001</c:v>
                </c:pt>
                <c:pt idx="35">
                  <c:v>1078.3223780000001</c:v>
                </c:pt>
                <c:pt idx="36">
                  <c:v>1078.3223780000001</c:v>
                </c:pt>
                <c:pt idx="37">
                  <c:v>1078.3223780000001</c:v>
                </c:pt>
                <c:pt idx="38">
                  <c:v>1078.3223780000001</c:v>
                </c:pt>
                <c:pt idx="39">
                  <c:v>1078.3223780000001</c:v>
                </c:pt>
                <c:pt idx="40">
                  <c:v>1078.3223780000001</c:v>
                </c:pt>
                <c:pt idx="41">
                  <c:v>1078.3223780000001</c:v>
                </c:pt>
                <c:pt idx="42">
                  <c:v>1078.3223780000001</c:v>
                </c:pt>
                <c:pt idx="43">
                  <c:v>1078.3223780000001</c:v>
                </c:pt>
                <c:pt idx="44">
                  <c:v>1078.3223780000001</c:v>
                </c:pt>
                <c:pt idx="45">
                  <c:v>1078.3223780000001</c:v>
                </c:pt>
                <c:pt idx="46">
                  <c:v>1078.3223780000001</c:v>
                </c:pt>
                <c:pt idx="47">
                  <c:v>1078.3223780000001</c:v>
                </c:pt>
                <c:pt idx="48">
                  <c:v>1078.3223780000001</c:v>
                </c:pt>
                <c:pt idx="49">
                  <c:v>1078.3223780000001</c:v>
                </c:pt>
                <c:pt idx="50">
                  <c:v>1078.3223780000001</c:v>
                </c:pt>
                <c:pt idx="51">
                  <c:v>1078.3223780000001</c:v>
                </c:pt>
                <c:pt idx="52">
                  <c:v>1078.3223780000001</c:v>
                </c:pt>
                <c:pt idx="53">
                  <c:v>1078.3223780000001</c:v>
                </c:pt>
                <c:pt idx="54">
                  <c:v>1078.3223780000001</c:v>
                </c:pt>
                <c:pt idx="55">
                  <c:v>1078.3223780000001</c:v>
                </c:pt>
                <c:pt idx="56">
                  <c:v>1078.3223780000001</c:v>
                </c:pt>
                <c:pt idx="57">
                  <c:v>1078.3223780000001</c:v>
                </c:pt>
                <c:pt idx="58">
                  <c:v>1078.3223780000001</c:v>
                </c:pt>
                <c:pt idx="59">
                  <c:v>1078.3223780000001</c:v>
                </c:pt>
                <c:pt idx="60">
                  <c:v>1078.3223780000001</c:v>
                </c:pt>
                <c:pt idx="61">
                  <c:v>1078.3223780000001</c:v>
                </c:pt>
                <c:pt idx="62">
                  <c:v>1078.3223780000001</c:v>
                </c:pt>
                <c:pt idx="63">
                  <c:v>1078.3223780000001</c:v>
                </c:pt>
                <c:pt idx="64">
                  <c:v>1078.3223780000001</c:v>
                </c:pt>
                <c:pt idx="65">
                  <c:v>1078.3223780000001</c:v>
                </c:pt>
                <c:pt idx="66">
                  <c:v>1078.3223780000001</c:v>
                </c:pt>
                <c:pt idx="67">
                  <c:v>1078.3223780000001</c:v>
                </c:pt>
                <c:pt idx="68">
                  <c:v>1078.3223780000001</c:v>
                </c:pt>
                <c:pt idx="69">
                  <c:v>1078.3223780000001</c:v>
                </c:pt>
                <c:pt idx="70">
                  <c:v>1078.3223780000001</c:v>
                </c:pt>
                <c:pt idx="71">
                  <c:v>1078.3223780000001</c:v>
                </c:pt>
                <c:pt idx="72">
                  <c:v>1078.3223780000001</c:v>
                </c:pt>
                <c:pt idx="73">
                  <c:v>1078.3223780000001</c:v>
                </c:pt>
                <c:pt idx="74">
                  <c:v>1078.3223780000001</c:v>
                </c:pt>
                <c:pt idx="75">
                  <c:v>1078.3223780000001</c:v>
                </c:pt>
                <c:pt idx="76">
                  <c:v>1078.3223780000001</c:v>
                </c:pt>
                <c:pt idx="77">
                  <c:v>1078.3223780000001</c:v>
                </c:pt>
                <c:pt idx="78">
                  <c:v>1078.3223780000001</c:v>
                </c:pt>
                <c:pt idx="79">
                  <c:v>1078.3223780000001</c:v>
                </c:pt>
                <c:pt idx="80">
                  <c:v>1078.3223780000001</c:v>
                </c:pt>
                <c:pt idx="81">
                  <c:v>1078.3223780000001</c:v>
                </c:pt>
                <c:pt idx="82">
                  <c:v>1078.3223780000001</c:v>
                </c:pt>
                <c:pt idx="83">
                  <c:v>1078.3223780000001</c:v>
                </c:pt>
                <c:pt idx="84">
                  <c:v>1078.3223780000001</c:v>
                </c:pt>
                <c:pt idx="85">
                  <c:v>1078.3223780000001</c:v>
                </c:pt>
                <c:pt idx="86">
                  <c:v>1078.3223780000001</c:v>
                </c:pt>
                <c:pt idx="87">
                  <c:v>1078.3223780000001</c:v>
                </c:pt>
                <c:pt idx="88">
                  <c:v>1078.3223780000001</c:v>
                </c:pt>
                <c:pt idx="89">
                  <c:v>1078.3223780000001</c:v>
                </c:pt>
                <c:pt idx="90">
                  <c:v>1078.332355</c:v>
                </c:pt>
                <c:pt idx="91">
                  <c:v>1078.3549619999999</c:v>
                </c:pt>
                <c:pt idx="92">
                  <c:v>1078.384249</c:v>
                </c:pt>
                <c:pt idx="93">
                  <c:v>1078.403742</c:v>
                </c:pt>
                <c:pt idx="94">
                  <c:v>1078.4114279999999</c:v>
                </c:pt>
                <c:pt idx="95">
                  <c:v>1078.4145779999999</c:v>
                </c:pt>
                <c:pt idx="96">
                  <c:v>1078.4158990000001</c:v>
                </c:pt>
                <c:pt idx="97">
                  <c:v>1078.416459</c:v>
                </c:pt>
                <c:pt idx="98">
                  <c:v>1078.416694</c:v>
                </c:pt>
                <c:pt idx="99">
                  <c:v>1078.4167890000001</c:v>
                </c:pt>
                <c:pt idx="100">
                  <c:v>1078.416827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011-4DC0-A35C-272A5AA79B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3358927"/>
        <c:axId val="693362767"/>
      </c:scatterChart>
      <c:scatterChart>
        <c:scatterStyle val="smoothMarker"/>
        <c:varyColors val="0"/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'11'!$CU$6:$CU$106</c:f>
              <c:numCache>
                <c:formatCode>0.00</c:formatCode>
                <c:ptCount val="101"/>
                <c:pt idx="0">
                  <c:v>0</c:v>
                </c:pt>
                <c:pt idx="1">
                  <c:v>4.2958702306005528E-2</c:v>
                </c:pt>
                <c:pt idx="2">
                  <c:v>9.0213274842605273E-2</c:v>
                </c:pt>
                <c:pt idx="3">
                  <c:v>0.14219330463286184</c:v>
                </c:pt>
                <c:pt idx="4">
                  <c:v>0.19937133740214716</c:v>
                </c:pt>
                <c:pt idx="5">
                  <c:v>0.26226717344836109</c:v>
                </c:pt>
                <c:pt idx="6">
                  <c:v>0.3314525930992851</c:v>
                </c:pt>
                <c:pt idx="7">
                  <c:v>0.40755655471518742</c:v>
                </c:pt>
                <c:pt idx="8">
                  <c:v>0.49127091249271171</c:v>
                </c:pt>
                <c:pt idx="9">
                  <c:v>0.5833567060479885</c:v>
                </c:pt>
                <c:pt idx="10">
                  <c:v>0.68465107895879285</c:v>
                </c:pt>
                <c:pt idx="11">
                  <c:v>0.79607488916045577</c:v>
                </c:pt>
                <c:pt idx="12">
                  <c:v>0.91864108038253867</c:v>
                </c:pt>
                <c:pt idx="13">
                  <c:v>1.0534638907267981</c:v>
                </c:pt>
                <c:pt idx="14">
                  <c:v>1.20176898210542</c:v>
                </c:pt>
                <c:pt idx="15">
                  <c:v>1.3649045826219357</c:v>
                </c:pt>
                <c:pt idx="16">
                  <c:v>1.5443537431902299</c:v>
                </c:pt>
                <c:pt idx="17">
                  <c:v>1.741747819815195</c:v>
                </c:pt>
                <c:pt idx="18">
                  <c:v>1.9588813041026569</c:v>
                </c:pt>
                <c:pt idx="19">
                  <c:v>2.1977281368190229</c:v>
                </c:pt>
                <c:pt idx="20">
                  <c:v>2.4604596528069305</c:v>
                </c:pt>
                <c:pt idx="21">
                  <c:v>2.7494643203935025</c:v>
                </c:pt>
                <c:pt idx="22">
                  <c:v>3.0673694547389534</c:v>
                </c:pt>
                <c:pt idx="23">
                  <c:v>3.4170651025204704</c:v>
                </c:pt>
                <c:pt idx="24">
                  <c:v>3.8017303150778261</c:v>
                </c:pt>
                <c:pt idx="25">
                  <c:v>4.2248620488915503</c:v>
                </c:pt>
                <c:pt idx="26">
                  <c:v>4.6903069560866477</c:v>
                </c:pt>
                <c:pt idx="27">
                  <c:v>5.2022963540003042</c:v>
                </c:pt>
                <c:pt idx="28">
                  <c:v>5.7654846917065932</c:v>
                </c:pt>
                <c:pt idx="29">
                  <c:v>6.3849918631835116</c:v>
                </c:pt>
                <c:pt idx="30">
                  <c:v>7.0664497518062204</c:v>
                </c:pt>
                <c:pt idx="31">
                  <c:v>7.81605342929437</c:v>
                </c:pt>
                <c:pt idx="32">
                  <c:v>8.6406174745291136</c:v>
                </c:pt>
                <c:pt idx="33">
                  <c:v>9.5476379242876508</c:v>
                </c:pt>
                <c:pt idx="34">
                  <c:v>10.54536041902109</c:v>
                </c:pt>
                <c:pt idx="35">
                  <c:v>11.642855163231678</c:v>
                </c:pt>
                <c:pt idx="36">
                  <c:v>12.850099381860472</c:v>
                </c:pt>
                <c:pt idx="37">
                  <c:v>14.178068022352777</c:v>
                </c:pt>
                <c:pt idx="38">
                  <c:v>15.638833526893679</c:v>
                </c:pt>
                <c:pt idx="39">
                  <c:v>17.245675581888356</c:v>
                </c:pt>
                <c:pt idx="40">
                  <c:v>19.013201842383452</c:v>
                </c:pt>
                <c:pt idx="41">
                  <c:v>20.957480728927422</c:v>
                </c:pt>
                <c:pt idx="42">
                  <c:v>23.09618750412579</c:v>
                </c:pt>
                <c:pt idx="43">
                  <c:v>25.448764956843991</c:v>
                </c:pt>
                <c:pt idx="44">
                  <c:v>28.036600154834336</c:v>
                </c:pt>
                <c:pt idx="45">
                  <c:v>30.883218872626561</c:v>
                </c:pt>
                <c:pt idx="46">
                  <c:v>34.014499462189775</c:v>
                </c:pt>
                <c:pt idx="47">
                  <c:v>37.458908110724515</c:v>
                </c:pt>
                <c:pt idx="48">
                  <c:v>41.247757624090546</c:v>
                </c:pt>
                <c:pt idx="49">
                  <c:v>45.41549208881537</c:v>
                </c:pt>
                <c:pt idx="50">
                  <c:v>50</c:v>
                </c:pt>
                <c:pt idx="51">
                  <c:v>50.042958702309427</c:v>
                </c:pt>
                <c:pt idx="52">
                  <c:v>50.090213274837119</c:v>
                </c:pt>
                <c:pt idx="53">
                  <c:v>50.14219330462393</c:v>
                </c:pt>
                <c:pt idx="54">
                  <c:v>50.199371337395746</c:v>
                </c:pt>
                <c:pt idx="55">
                  <c:v>50.262267173454255</c:v>
                </c:pt>
                <c:pt idx="56">
                  <c:v>50.331452593099598</c:v>
                </c:pt>
                <c:pt idx="57">
                  <c:v>50.407556554712649</c:v>
                </c:pt>
                <c:pt idx="58">
                  <c:v>50.491270912490172</c:v>
                </c:pt>
                <c:pt idx="59">
                  <c:v>50.583356706054957</c:v>
                </c:pt>
                <c:pt idx="60">
                  <c:v>50.684651078947702</c:v>
                </c:pt>
                <c:pt idx="61">
                  <c:v>50.796074889155065</c:v>
                </c:pt>
                <c:pt idx="62">
                  <c:v>50.918641080373661</c:v>
                </c:pt>
                <c:pt idx="63">
                  <c:v>51.053463890726803</c:v>
                </c:pt>
                <c:pt idx="64">
                  <c:v>51.20176898211524</c:v>
                </c:pt>
                <c:pt idx="65">
                  <c:v>51.3649045826362</c:v>
                </c:pt>
                <c:pt idx="66">
                  <c:v>51.544353743187067</c:v>
                </c:pt>
                <c:pt idx="67">
                  <c:v>51.741747819827872</c:v>
                </c:pt>
                <c:pt idx="68">
                  <c:v>51.958881304091562</c:v>
                </c:pt>
                <c:pt idx="69">
                  <c:v>52.197728136803818</c:v>
                </c:pt>
                <c:pt idx="70">
                  <c:v>52.460459652793624</c:v>
                </c:pt>
                <c:pt idx="71">
                  <c:v>52.749464320385577</c:v>
                </c:pt>
                <c:pt idx="72">
                  <c:v>53.067369454743073</c:v>
                </c:pt>
                <c:pt idx="73">
                  <c:v>53.417065102510961</c:v>
                </c:pt>
                <c:pt idx="74">
                  <c:v>53.801730315074657</c:v>
                </c:pt>
                <c:pt idx="75">
                  <c:v>54.224862048888383</c:v>
                </c:pt>
                <c:pt idx="76">
                  <c:v>54.690306956073968</c:v>
                </c:pt>
                <c:pt idx="77">
                  <c:v>55.202296354000303</c:v>
                </c:pt>
                <c:pt idx="78">
                  <c:v>55.765484691706597</c:v>
                </c:pt>
                <c:pt idx="79">
                  <c:v>56.384991863196184</c:v>
                </c:pt>
                <c:pt idx="80">
                  <c:v>57.066449751818894</c:v>
                </c:pt>
                <c:pt idx="81">
                  <c:v>57.816053429284864</c:v>
                </c:pt>
                <c:pt idx="82">
                  <c:v>58.640617474522777</c:v>
                </c:pt>
                <c:pt idx="83">
                  <c:v>59.547637924303494</c:v>
                </c:pt>
                <c:pt idx="84">
                  <c:v>60.545360419011587</c:v>
                </c:pt>
                <c:pt idx="85">
                  <c:v>61.642855163225342</c:v>
                </c:pt>
                <c:pt idx="86">
                  <c:v>62.850099381860474</c:v>
                </c:pt>
                <c:pt idx="87">
                  <c:v>64.178068022346437</c:v>
                </c:pt>
                <c:pt idx="88">
                  <c:v>65.63883352688417</c:v>
                </c:pt>
                <c:pt idx="89">
                  <c:v>67.245675581888364</c:v>
                </c:pt>
                <c:pt idx="90">
                  <c:v>69.013201842377114</c:v>
                </c:pt>
                <c:pt idx="91">
                  <c:v>70.957480728921084</c:v>
                </c:pt>
                <c:pt idx="92">
                  <c:v>73.096187504119456</c:v>
                </c:pt>
                <c:pt idx="93">
                  <c:v>75.448764956840819</c:v>
                </c:pt>
                <c:pt idx="94">
                  <c:v>78.036600154827994</c:v>
                </c:pt>
                <c:pt idx="95">
                  <c:v>80.883218872632895</c:v>
                </c:pt>
                <c:pt idx="96">
                  <c:v>84.014499462189775</c:v>
                </c:pt>
                <c:pt idx="97">
                  <c:v>87.458908110724508</c:v>
                </c:pt>
                <c:pt idx="98">
                  <c:v>91.247757624090553</c:v>
                </c:pt>
                <c:pt idx="99">
                  <c:v>95.415492088815384</c:v>
                </c:pt>
                <c:pt idx="100">
                  <c:v>100</c:v>
                </c:pt>
              </c:numCache>
            </c:numRef>
          </c:xVal>
          <c:yVal>
            <c:numRef>
              <c:f>'11'!$CX$6:$CX$106</c:f>
              <c:numCache>
                <c:formatCode>0</c:formatCode>
                <c:ptCount val="101"/>
                <c:pt idx="0">
                  <c:v>1061.5809999999999</c:v>
                </c:pt>
                <c:pt idx="1">
                  <c:v>1061.5809999999999</c:v>
                </c:pt>
                <c:pt idx="2">
                  <c:v>1061.5809999999999</c:v>
                </c:pt>
                <c:pt idx="3">
                  <c:v>1061.5809999999999</c:v>
                </c:pt>
                <c:pt idx="4">
                  <c:v>1061.5809999999999</c:v>
                </c:pt>
                <c:pt idx="5">
                  <c:v>1061.5809999999999</c:v>
                </c:pt>
                <c:pt idx="6">
                  <c:v>1061.5809999999999</c:v>
                </c:pt>
                <c:pt idx="7">
                  <c:v>1061.5809999999999</c:v>
                </c:pt>
                <c:pt idx="8">
                  <c:v>1061.5809999999999</c:v>
                </c:pt>
                <c:pt idx="9">
                  <c:v>1061.5809999999999</c:v>
                </c:pt>
                <c:pt idx="10">
                  <c:v>1061.5809999999999</c:v>
                </c:pt>
                <c:pt idx="11">
                  <c:v>1061.5809999999999</c:v>
                </c:pt>
                <c:pt idx="12">
                  <c:v>1061.5809999999999</c:v>
                </c:pt>
                <c:pt idx="13">
                  <c:v>1060.5450000000001</c:v>
                </c:pt>
                <c:pt idx="14">
                  <c:v>1060.5450000000001</c:v>
                </c:pt>
                <c:pt idx="15">
                  <c:v>1060.5450000000001</c:v>
                </c:pt>
                <c:pt idx="16">
                  <c:v>1060.5450000000001</c:v>
                </c:pt>
                <c:pt idx="17">
                  <c:v>1060.5450000000001</c:v>
                </c:pt>
                <c:pt idx="18">
                  <c:v>1060.5450000000001</c:v>
                </c:pt>
                <c:pt idx="19">
                  <c:v>1060.5450000000001</c:v>
                </c:pt>
                <c:pt idx="20">
                  <c:v>1060.5450000000001</c:v>
                </c:pt>
                <c:pt idx="21">
                  <c:v>1060.5450000000001</c:v>
                </c:pt>
                <c:pt idx="22">
                  <c:v>1060.5450000000001</c:v>
                </c:pt>
                <c:pt idx="23">
                  <c:v>1060.5450000000001</c:v>
                </c:pt>
                <c:pt idx="24">
                  <c:v>1060.5450000000001</c:v>
                </c:pt>
                <c:pt idx="25">
                  <c:v>1060.5450000000001</c:v>
                </c:pt>
                <c:pt idx="26">
                  <c:v>1060.5450000000001</c:v>
                </c:pt>
                <c:pt idx="27">
                  <c:v>1060.5450000000001</c:v>
                </c:pt>
                <c:pt idx="28">
                  <c:v>1060.5450000000001</c:v>
                </c:pt>
                <c:pt idx="29">
                  <c:v>1060.5450000000001</c:v>
                </c:pt>
                <c:pt idx="30">
                  <c:v>1060.5450000000001</c:v>
                </c:pt>
                <c:pt idx="31">
                  <c:v>1060.5450000000001</c:v>
                </c:pt>
                <c:pt idx="32">
                  <c:v>1060.5450000000001</c:v>
                </c:pt>
                <c:pt idx="33">
                  <c:v>1060.5450000000001</c:v>
                </c:pt>
                <c:pt idx="34">
                  <c:v>1060.5450000000001</c:v>
                </c:pt>
                <c:pt idx="35">
                  <c:v>1060.5450000000001</c:v>
                </c:pt>
                <c:pt idx="36">
                  <c:v>1060.5450000000001</c:v>
                </c:pt>
                <c:pt idx="37">
                  <c:v>1060.5450000000001</c:v>
                </c:pt>
                <c:pt idx="38">
                  <c:v>1060.5450000000001</c:v>
                </c:pt>
                <c:pt idx="39">
                  <c:v>1060.5450000000001</c:v>
                </c:pt>
                <c:pt idx="40">
                  <c:v>1060.5450000000001</c:v>
                </c:pt>
                <c:pt idx="41">
                  <c:v>1060.5450000000001</c:v>
                </c:pt>
                <c:pt idx="42">
                  <c:v>1060.5450000000001</c:v>
                </c:pt>
                <c:pt idx="43">
                  <c:v>1060.5450000000001</c:v>
                </c:pt>
                <c:pt idx="44">
                  <c:v>1060.5450000000001</c:v>
                </c:pt>
                <c:pt idx="45">
                  <c:v>1060.5450000000001</c:v>
                </c:pt>
                <c:pt idx="46">
                  <c:v>1060.5450000000001</c:v>
                </c:pt>
                <c:pt idx="47">
                  <c:v>1060.5450000000001</c:v>
                </c:pt>
                <c:pt idx="48">
                  <c:v>1060.5450000000001</c:v>
                </c:pt>
                <c:pt idx="49">
                  <c:v>1060.5450000000001</c:v>
                </c:pt>
                <c:pt idx="50">
                  <c:v>1060.5450000000001</c:v>
                </c:pt>
                <c:pt idx="51">
                  <c:v>1060.5450000000001</c:v>
                </c:pt>
                <c:pt idx="52">
                  <c:v>1060.5450000000001</c:v>
                </c:pt>
                <c:pt idx="53">
                  <c:v>1060.5450000000001</c:v>
                </c:pt>
                <c:pt idx="54">
                  <c:v>1060.5450000000001</c:v>
                </c:pt>
                <c:pt idx="55">
                  <c:v>1060.5450000000001</c:v>
                </c:pt>
                <c:pt idx="56">
                  <c:v>1060.5450000000001</c:v>
                </c:pt>
                <c:pt idx="57">
                  <c:v>1060.5450000000001</c:v>
                </c:pt>
                <c:pt idx="58">
                  <c:v>1060.5450000000001</c:v>
                </c:pt>
                <c:pt idx="59">
                  <c:v>1060.5450000000001</c:v>
                </c:pt>
                <c:pt idx="60">
                  <c:v>1060.5450000000001</c:v>
                </c:pt>
                <c:pt idx="61">
                  <c:v>1060.5450000000001</c:v>
                </c:pt>
                <c:pt idx="62">
                  <c:v>1060.5450000000001</c:v>
                </c:pt>
                <c:pt idx="63">
                  <c:v>1060.5450000000001</c:v>
                </c:pt>
                <c:pt idx="64">
                  <c:v>1060.5450000000001</c:v>
                </c:pt>
                <c:pt idx="65">
                  <c:v>1060.5450000000001</c:v>
                </c:pt>
                <c:pt idx="66">
                  <c:v>1060.5450000000001</c:v>
                </c:pt>
                <c:pt idx="67">
                  <c:v>1060.5450000000001</c:v>
                </c:pt>
                <c:pt idx="68">
                  <c:v>1060.5450000000001</c:v>
                </c:pt>
                <c:pt idx="69">
                  <c:v>1060.5450000000001</c:v>
                </c:pt>
                <c:pt idx="70">
                  <c:v>1060.5450000000001</c:v>
                </c:pt>
                <c:pt idx="71">
                  <c:v>1060.5450000000001</c:v>
                </c:pt>
                <c:pt idx="72">
                  <c:v>1060.5450000000001</c:v>
                </c:pt>
                <c:pt idx="73">
                  <c:v>1060.5450000000001</c:v>
                </c:pt>
                <c:pt idx="74">
                  <c:v>1060.5450000000001</c:v>
                </c:pt>
                <c:pt idx="75">
                  <c:v>1060.5450000000001</c:v>
                </c:pt>
                <c:pt idx="76">
                  <c:v>1060.5450000000001</c:v>
                </c:pt>
                <c:pt idx="77">
                  <c:v>1060.5450000000001</c:v>
                </c:pt>
                <c:pt idx="78">
                  <c:v>1060.5450000000001</c:v>
                </c:pt>
                <c:pt idx="79">
                  <c:v>1060.5450000000001</c:v>
                </c:pt>
                <c:pt idx="80">
                  <c:v>1060.5450000000001</c:v>
                </c:pt>
                <c:pt idx="81">
                  <c:v>1060.5450000000001</c:v>
                </c:pt>
                <c:pt idx="82">
                  <c:v>1060.5450000000001</c:v>
                </c:pt>
                <c:pt idx="83">
                  <c:v>1060.5450000000001</c:v>
                </c:pt>
                <c:pt idx="84">
                  <c:v>1060.5450000000001</c:v>
                </c:pt>
                <c:pt idx="85">
                  <c:v>1060.5450000000001</c:v>
                </c:pt>
                <c:pt idx="86">
                  <c:v>1060.5450000000001</c:v>
                </c:pt>
                <c:pt idx="87">
                  <c:v>1060.5450000000001</c:v>
                </c:pt>
                <c:pt idx="88">
                  <c:v>1060.5450000000001</c:v>
                </c:pt>
                <c:pt idx="89">
                  <c:v>1060.5450000000001</c:v>
                </c:pt>
                <c:pt idx="90">
                  <c:v>1060.5450000000001</c:v>
                </c:pt>
                <c:pt idx="91">
                  <c:v>1060.5450000000001</c:v>
                </c:pt>
                <c:pt idx="92">
                  <c:v>1061.5809999999999</c:v>
                </c:pt>
                <c:pt idx="93">
                  <c:v>1061.5809999999999</c:v>
                </c:pt>
                <c:pt idx="94">
                  <c:v>1061.5809999999999</c:v>
                </c:pt>
                <c:pt idx="95">
                  <c:v>1061.5809999999999</c:v>
                </c:pt>
                <c:pt idx="96">
                  <c:v>1061.5809999999999</c:v>
                </c:pt>
                <c:pt idx="97">
                  <c:v>1061.5809999999999</c:v>
                </c:pt>
                <c:pt idx="98">
                  <c:v>1061.5809999999999</c:v>
                </c:pt>
                <c:pt idx="99">
                  <c:v>1061.5809999999999</c:v>
                </c:pt>
                <c:pt idx="100">
                  <c:v>1061.5809999999999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011-4DC0-A35C-272A5AA79B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3413167"/>
        <c:axId val="693390127"/>
      </c:scatterChart>
      <c:valAx>
        <c:axId val="693358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693362767"/>
        <c:crosses val="autoZero"/>
        <c:crossBetween val="midCat"/>
      </c:valAx>
      <c:valAx>
        <c:axId val="693362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693358927"/>
        <c:crosses val="autoZero"/>
        <c:crossBetween val="midCat"/>
      </c:valAx>
      <c:valAx>
        <c:axId val="693390127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693413167"/>
        <c:crosses val="max"/>
        <c:crossBetween val="midCat"/>
      </c:valAx>
      <c:valAx>
        <c:axId val="693413167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6933901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4.2024832855778411E-2"/>
          <c:y val="5.0228292442997001E-2"/>
          <c:w val="0.91595033428844319"/>
          <c:h val="0.78307274185713804"/>
        </c:manualLayout>
      </c:layout>
      <c:scatterChart>
        <c:scatterStyle val="smoothMarker"/>
        <c:varyColors val="0"/>
        <c:ser>
          <c:idx val="1"/>
          <c:order val="0"/>
          <c:tx>
            <c:strRef>
              <c:f>'11'!$R$9</c:f>
              <c:strCache>
                <c:ptCount val="1"/>
                <c:pt idx="0">
                  <c:v>1</c:v>
                </c:pt>
              </c:strCache>
            </c:strRef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3"/>
            <c:spPr>
              <a:solidFill>
                <a:sysClr val="windowText" lastClr="000000"/>
              </a:solidFill>
              <a:ln>
                <a:noFill/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7829E4F7-2391-491C-B80F-3F864111984A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8C80-4035-BE03-DF696B7C869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E18EFD7-7416-4940-A0CE-D67C67218319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8C80-4035-BE03-DF696B7C869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072C92C-4459-46C0-B9CA-5D278C1547FC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8C80-4035-BE03-DF696B7C869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0DFCB82-8075-41C2-8E83-3059F54C57F1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8C80-4035-BE03-DF696B7C869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8C80-4035-BE03-DF696B7C869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8C80-4035-BE03-DF696B7C869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'11'!$AG$21:$AG$27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xVal>
          <c:yVal>
            <c:numRef>
              <c:f>'11'!$AG$14:$AG$19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datalabelsRange>
                <c15:f>'11'!$AG$30:$AG$36</c15:f>
                <c15:dlblRangeCache>
                  <c:ptCount val="7"/>
                  <c:pt idx="0">
                    <c:v>1,2</c:v>
                  </c:pt>
                  <c:pt idx="1">
                    <c:v>1,3</c:v>
                  </c:pt>
                  <c:pt idx="2">
                    <c:v>1,4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8C80-4035-BE03-DF696B7C869D}"/>
            </c:ext>
          </c:extLst>
        </c:ser>
        <c:ser>
          <c:idx val="7"/>
          <c:order val="1"/>
          <c:tx>
            <c:strRef>
              <c:f>'11'!$R$12</c:f>
              <c:strCache>
                <c:ptCount val="1"/>
                <c:pt idx="0">
                  <c:v>2</c:v>
                </c:pt>
              </c:strCache>
            </c:strRef>
          </c:tx>
          <c:marker>
            <c:spPr>
              <a:solidFill>
                <a:sysClr val="windowText" lastClr="000000"/>
              </a:solidFill>
              <a:ln>
                <a:noFill/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BE95DA1F-E400-416A-80B7-97A559D07918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8C80-4035-BE03-DF696B7C869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C6BC75A-947B-468E-8C5D-5D1CBDFCA529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8C80-4035-BE03-DF696B7C869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53E0049-7951-4AC2-8746-D0CF79136237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8C80-4035-BE03-DF696B7C869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4D2A954F-55B7-43D0-B06E-F34620556B0B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8C80-4035-BE03-DF696B7C869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791B231-B480-455C-8E87-0CF723A463DF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8C80-4035-BE03-DF696B7C869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5E8C9086-A1A7-4BE3-BE01-DA4730D5C282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FB08-45A5-A2B2-9782E03EDB17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DEC6-4081-8844-E15F4A5C0E5A}"/>
                </c:ext>
              </c:extLst>
            </c:dLbl>
            <c:spPr>
              <a:noFill/>
              <a:ln>
                <a:noFill/>
              </a:ln>
              <a:effectLst/>
            </c:spPr>
            <c:dLblPos val="l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'11'!$AH$20:$AH$27</c:f>
              <c:numCache>
                <c:formatCode>General</c:formatCode>
                <c:ptCount val="8"/>
                <c:pt idx="0" formatCode="0.0">
                  <c:v>3.5</c:v>
                </c:pt>
                <c:pt idx="1">
                  <c:v>4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</c:numCache>
            </c:numRef>
          </c:xVal>
          <c:yVal>
            <c:numRef>
              <c:f>'11'!$AH$13:$AH$19</c:f>
              <c:numCache>
                <c:formatCode>General</c:formatCode>
                <c:ptCount val="7"/>
                <c:pt idx="0">
                  <c:v>2.5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5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datalabelsRange>
                <c15:f>'11'!$AH$30:$AH$35</c15:f>
                <c15:dlblRangeCache>
                  <c:ptCount val="6"/>
                  <c:pt idx="0">
                    <c:v>2,1</c:v>
                  </c:pt>
                  <c:pt idx="1">
                    <c:v>2,2</c:v>
                  </c:pt>
                  <c:pt idx="2">
                    <c:v>2,3</c:v>
                  </c:pt>
                  <c:pt idx="3">
                    <c:v>2,4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8C80-4035-BE03-DF696B7C869D}"/>
            </c:ext>
          </c:extLst>
        </c:ser>
        <c:ser>
          <c:idx val="2"/>
          <c:order val="2"/>
          <c:tx>
            <c:strRef>
              <c:f>'11'!$R$20</c:f>
              <c:strCache>
                <c:ptCount val="1"/>
                <c:pt idx="0">
                  <c:v>3</c:v>
                </c:pt>
              </c:strCache>
            </c:strRef>
          </c:tx>
          <c:spPr>
            <a:ln w="22225">
              <a:solidFill>
                <a:srgbClr val="0000FF"/>
              </a:solidFill>
            </a:ln>
          </c:spPr>
          <c:marker>
            <c:symbol val="circle"/>
            <c:size val="3"/>
            <c:spPr>
              <a:solidFill>
                <a:sysClr val="windowText" lastClr="000000"/>
              </a:solidFill>
              <a:ln>
                <a:noFill/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40865F61-74E3-48D6-99FC-42B35566E31C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8C80-4035-BE03-DF696B7C869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4579746-8271-47AE-A006-91FB5A3630E2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8C80-4035-BE03-DF696B7C869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A9872E3-24E4-403E-9AE1-195C25BEE2E0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8C80-4035-BE03-DF696B7C869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A4C8CDE-8F29-499A-A7CC-B4767FEED7B6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8C80-4035-BE03-DF696B7C869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6FAFE72-C964-46FA-B7F3-4CC9771304B7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8C80-4035-BE03-DF696B7C869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DFE6E7F9-8E18-4355-9042-0490F6AC04C5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8C80-4035-BE03-DF696B7C869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20413685-9068-4125-99FC-B00FBCC403CC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FB08-45A5-A2B2-9782E03EDB17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'11'!$AI$20:$AI$27</c:f>
              <c:numCache>
                <c:formatCode>General</c:formatCode>
                <c:ptCount val="8"/>
                <c:pt idx="0" formatCode="0.0">
                  <c:v>3.5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</c:numCache>
            </c:numRef>
          </c:xVal>
          <c:yVal>
            <c:numRef>
              <c:f>'11'!$AI$13:$AI$19</c:f>
              <c:numCache>
                <c:formatCode>General</c:formatCode>
                <c:ptCount val="7"/>
                <c:pt idx="0" formatCode="0.0">
                  <c:v>2.5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datalabelsRange>
                <c15:f>'11'!$AI$30:$AI$35</c15:f>
                <c15:dlblRangeCache>
                  <c:ptCount val="6"/>
                  <c:pt idx="0">
                    <c:v>3,1</c:v>
                  </c:pt>
                  <c:pt idx="1">
                    <c:v>3,2</c:v>
                  </c:pt>
                  <c:pt idx="2">
                    <c:v>3,3</c:v>
                  </c:pt>
                  <c:pt idx="3">
                    <c:v>3,4</c:v>
                  </c:pt>
                  <c:pt idx="4">
                    <c:v>3,5</c:v>
                  </c:pt>
                  <c:pt idx="5">
                    <c:v>15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8C80-4035-BE03-DF696B7C869D}"/>
            </c:ext>
          </c:extLst>
        </c:ser>
        <c:ser>
          <c:idx val="6"/>
          <c:order val="3"/>
          <c:tx>
            <c:strRef>
              <c:f>'11'!$R$23</c:f>
              <c:strCache>
                <c:ptCount val="1"/>
                <c:pt idx="0">
                  <c:v>4</c:v>
                </c:pt>
              </c:strCache>
            </c:strRef>
          </c:tx>
          <c:spPr>
            <a:ln w="22225">
              <a:solidFill>
                <a:srgbClr val="7030A0"/>
              </a:solidFill>
            </a:ln>
          </c:spPr>
          <c:marker>
            <c:symbol val="circle"/>
            <c:size val="3"/>
            <c:spPr>
              <a:solidFill>
                <a:sysClr val="windowText" lastClr="000000"/>
              </a:solidFill>
              <a:ln>
                <a:noFill/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8C80-4035-BE03-DF696B7C869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6F929C7-A506-4E4C-9E35-EAF59C6C4FCF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8C80-4035-BE03-DF696B7C869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20893D30-26A8-4BA3-A2AF-F9848C362BD3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8C80-4035-BE03-DF696B7C869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DBE660A-2AD0-47C0-B8A7-FD46798E797F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8C80-4035-BE03-DF696B7C869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253DC93-D7B1-4220-9730-B9322DE9C451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8C80-4035-BE03-DF696B7C869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8C80-4035-BE03-DF696B7C869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DEC6-4081-8844-E15F4A5C0E5A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'11'!$AJ$20:$AJ$27</c:f>
              <c:numCache>
                <c:formatCode>General</c:formatCode>
                <c:ptCount val="8"/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7</c:v>
                </c:pt>
              </c:numCache>
            </c:numRef>
          </c:xVal>
          <c:yVal>
            <c:numRef>
              <c:f>'11'!$AJ$13:$AJ$19</c:f>
              <c:numCache>
                <c:formatCode>General</c:formatCode>
                <c:ptCount val="7"/>
                <c:pt idx="1">
                  <c:v>4</c:v>
                </c:pt>
                <c:pt idx="2">
                  <c:v>4</c:v>
                </c:pt>
                <c:pt idx="3">
                  <c:v>5</c:v>
                </c:pt>
                <c:pt idx="4">
                  <c:v>5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datalabelsRange>
                <c15:f>'11'!$AJ$30:$AJ$35</c15:f>
                <c15:dlblRangeCache>
                  <c:ptCount val="6"/>
                  <c:pt idx="0">
                    <c:v>4,1</c:v>
                  </c:pt>
                  <c:pt idx="1">
                    <c:v>4,2</c:v>
                  </c:pt>
                  <c:pt idx="2">
                    <c:v>4,3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3-8C80-4035-BE03-DF696B7C869D}"/>
            </c:ext>
          </c:extLst>
        </c:ser>
        <c:ser>
          <c:idx val="3"/>
          <c:order val="4"/>
          <c:tx>
            <c:strRef>
              <c:f>'11'!$R$27</c:f>
              <c:strCache>
                <c:ptCount val="1"/>
                <c:pt idx="0">
                  <c:v>5</c:v>
                </c:pt>
              </c:strCache>
            </c:strRef>
          </c:tx>
          <c:spPr>
            <a:ln w="22225">
              <a:solidFill>
                <a:srgbClr val="00B050"/>
              </a:solidFill>
            </a:ln>
          </c:spPr>
          <c:marker>
            <c:symbol val="circle"/>
            <c:size val="3"/>
            <c:spPr>
              <a:solidFill>
                <a:sysClr val="windowText" lastClr="000000"/>
              </a:solidFill>
              <a:ln>
                <a:noFill/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8C80-4035-BE03-DF696B7C869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D486588-EC4E-48E1-8390-CC048A32EF71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8C80-4035-BE03-DF696B7C869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AF6C99C-4C8C-4C07-8CB0-2EC20351146A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8C80-4035-BE03-DF696B7C869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3BC90A3-2188-48CF-A182-FCB71B108648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8C80-4035-BE03-DF696B7C869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71F3463-8E47-40A9-8040-E807350F11DE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8C80-4035-BE03-DF696B7C869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8C80-4035-BE03-DF696B7C869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DEC6-4081-8844-E15F4A5C0E5A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'11'!$AK$20:$AK$27</c:f>
              <c:numCache>
                <c:formatCode>General</c:formatCode>
                <c:ptCount val="8"/>
                <c:pt idx="1">
                  <c:v>6</c:v>
                </c:pt>
                <c:pt idx="2">
                  <c:v>6</c:v>
                </c:pt>
                <c:pt idx="3">
                  <c:v>5</c:v>
                </c:pt>
                <c:pt idx="4">
                  <c:v>5</c:v>
                </c:pt>
              </c:numCache>
            </c:numRef>
          </c:xVal>
          <c:yVal>
            <c:numRef>
              <c:f>'11'!$AK$13:$AK$19</c:f>
              <c:numCache>
                <c:formatCode>General</c:formatCode>
                <c:ptCount val="7"/>
                <c:pt idx="1">
                  <c:v>6</c:v>
                </c:pt>
                <c:pt idx="2">
                  <c:v>7</c:v>
                </c:pt>
                <c:pt idx="3">
                  <c:v>7</c:v>
                </c:pt>
                <c:pt idx="4">
                  <c:v>8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datalabelsRange>
                <c15:f>'11'!$AK$30:$AK$35</c15:f>
                <c15:dlblRangeCache>
                  <c:ptCount val="6"/>
                  <c:pt idx="0">
                    <c:v>5,1</c:v>
                  </c:pt>
                  <c:pt idx="1">
                    <c:v>5,2</c:v>
                  </c:pt>
                  <c:pt idx="2">
                    <c:v>5,3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8C80-4035-BE03-DF696B7C869D}"/>
            </c:ext>
          </c:extLst>
        </c:ser>
        <c:ser>
          <c:idx val="0"/>
          <c:order val="5"/>
          <c:tx>
            <c:strRef>
              <c:f>'11'!$R$31</c:f>
              <c:strCache>
                <c:ptCount val="1"/>
                <c:pt idx="0">
                  <c:v>6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3"/>
            <c:spPr>
              <a:solidFill>
                <a:sysClr val="windowText" lastClr="000000"/>
              </a:solidFill>
              <a:ln>
                <a:noFill/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8C80-4035-BE03-DF696B7C869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9E7238D-C790-482A-B109-1930379617FD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8C80-4035-BE03-DF696B7C869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6F351A3-8237-4EBE-92DA-05FED85CED37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8C80-4035-BE03-DF696B7C869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304630B-A390-4B77-B579-F4085D691FED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8C80-4035-BE03-DF696B7C869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7B468B53-CA13-439E-A69A-D5EFC39F9C08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8C80-4035-BE03-DF696B7C869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8C80-4035-BE03-DF696B7C869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DEC6-4081-8844-E15F4A5C0E5A}"/>
                </c:ext>
              </c:extLst>
            </c:dLbl>
            <c:spPr>
              <a:noFill/>
              <a:ln>
                <a:noFill/>
              </a:ln>
              <a:effectLst/>
            </c:spPr>
            <c:dLblPos val="l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'11'!$AL$20:$AL$27</c:f>
              <c:numCache>
                <c:formatCode>General</c:formatCode>
                <c:ptCount val="8"/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</c:numCache>
            </c:numRef>
          </c:xVal>
          <c:yVal>
            <c:numRef>
              <c:f>'11'!$AL$13:$AL$19</c:f>
              <c:numCache>
                <c:formatCode>General</c:formatCode>
                <c:ptCount val="7"/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datalabelsRange>
                <c15:f>'11'!$AL$30:$AL$35</c15:f>
                <c15:dlblRangeCache>
                  <c:ptCount val="6"/>
                  <c:pt idx="0">
                    <c:v>6,1</c:v>
                  </c:pt>
                  <c:pt idx="1">
                    <c:v>6,2</c:v>
                  </c:pt>
                  <c:pt idx="2">
                    <c:v>6,3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8C80-4035-BE03-DF696B7C869D}"/>
            </c:ext>
          </c:extLst>
        </c:ser>
        <c:ser>
          <c:idx val="5"/>
          <c:order val="6"/>
          <c:tx>
            <c:strRef>
              <c:f>'11'!$R$35</c:f>
              <c:strCache>
                <c:ptCount val="1"/>
                <c:pt idx="0">
                  <c:v>7</c:v>
                </c:pt>
              </c:strCache>
            </c:strRef>
          </c:tx>
          <c:spPr>
            <a:ln w="22225">
              <a:solidFill>
                <a:sysClr val="windowText" lastClr="000000"/>
              </a:solidFill>
            </a:ln>
          </c:spPr>
          <c:marker>
            <c:symbol val="circle"/>
            <c:size val="3"/>
            <c:spPr>
              <a:solidFill>
                <a:sysClr val="windowText" lastClr="000000"/>
              </a:solidFill>
              <a:ln>
                <a:noFill/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8C80-4035-BE03-DF696B7C869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2C8D699-C630-4467-B4CB-B82B67ACB311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8C80-4035-BE03-DF696B7C869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E0FAE5A-39DE-48B4-8275-3E835A66BD36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8C80-4035-BE03-DF696B7C869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0E474B6-79DC-4665-89A3-4EE82CE4E568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8C80-4035-BE03-DF696B7C869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7286228-63BE-411F-9709-1F0201DAF545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8C80-4035-BE03-DF696B7C869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8C80-4035-BE03-DF696B7C869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DEC6-4081-8844-E15F4A5C0E5A}"/>
                </c:ext>
              </c:extLst>
            </c:dLbl>
            <c:spPr>
              <a:noFill/>
              <a:ln>
                <a:noFill/>
              </a:ln>
              <a:effectLst/>
            </c:sp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'11'!$AM$20:$AM$27</c:f>
              <c:numCache>
                <c:formatCode>General</c:formatCode>
                <c:ptCount val="8"/>
                <c:pt idx="1">
                  <c:v>8</c:v>
                </c:pt>
                <c:pt idx="2">
                  <c:v>7</c:v>
                </c:pt>
                <c:pt idx="3">
                  <c:v>6</c:v>
                </c:pt>
                <c:pt idx="4">
                  <c:v>5</c:v>
                </c:pt>
              </c:numCache>
            </c:numRef>
          </c:xVal>
          <c:yVal>
            <c:numRef>
              <c:f>'11'!$AM$13:$AM$19</c:f>
              <c:numCache>
                <c:formatCode>General</c:formatCode>
                <c:ptCount val="7"/>
                <c:pt idx="1">
                  <c:v>13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0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datalabelsRange>
                <c15:f>'11'!$AM$30:$AM$35</c15:f>
                <c15:dlblRangeCache>
                  <c:ptCount val="6"/>
                  <c:pt idx="0">
                    <c:v>7,1</c:v>
                  </c:pt>
                  <c:pt idx="1">
                    <c:v>7,2</c:v>
                  </c:pt>
                  <c:pt idx="2">
                    <c:v>7,3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8C80-4035-BE03-DF696B7C869D}"/>
            </c:ext>
          </c:extLst>
        </c:ser>
        <c:ser>
          <c:idx val="4"/>
          <c:order val="7"/>
          <c:tx>
            <c:strRef>
              <c:f>'11'!$R$39</c:f>
              <c:strCache>
                <c:ptCount val="1"/>
                <c:pt idx="0">
                  <c:v>8</c:v>
                </c:pt>
              </c:strCache>
            </c:strRef>
          </c:tx>
          <c:spPr>
            <a:ln w="22225">
              <a:solidFill>
                <a:srgbClr val="FF66FF"/>
              </a:solidFill>
            </a:ln>
          </c:spPr>
          <c:marker>
            <c:symbol val="circle"/>
            <c:size val="3"/>
            <c:spPr>
              <a:solidFill>
                <a:sysClr val="windowText" lastClr="000000"/>
              </a:solidFill>
              <a:ln>
                <a:noFill/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8C80-4035-BE03-DF696B7C869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724C65B-4DF1-444A-AC71-3EDF64DDD3CB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8C80-4035-BE03-DF696B7C869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D044926-0A12-44F0-AC33-387F938D890A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8C80-4035-BE03-DF696B7C869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B62E082-86FA-418A-A60E-F78A0BB50E4F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8C80-4035-BE03-DF696B7C869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457532E3-3AFA-4B69-9E9F-A338A9B9C782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8C80-4035-BE03-DF696B7C869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FB69951-C45B-4C10-A06B-EAD04CE3BBA3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8C80-4035-BE03-DF696B7C869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DEC6-4081-8844-E15F4A5C0E5A}"/>
                </c:ext>
              </c:extLst>
            </c:dLbl>
            <c:spPr>
              <a:noFill/>
              <a:ln>
                <a:noFill/>
              </a:ln>
              <a:effectLst/>
            </c:sp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'11'!$AN$20:$AN$27</c:f>
              <c:numCache>
                <c:formatCode>General</c:formatCode>
                <c:ptCount val="8"/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</c:numCache>
            </c:numRef>
          </c:xVal>
          <c:yVal>
            <c:numRef>
              <c:f>'11'!$AN$13:$AN$19</c:f>
              <c:numCache>
                <c:formatCode>General</c:formatCode>
                <c:ptCount val="7"/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0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datalabelsRange>
                <c15:f>'11'!$AN$30:$AN$35</c15:f>
                <c15:dlblRangeCache>
                  <c:ptCount val="6"/>
                  <c:pt idx="0">
                    <c:v>8,1</c:v>
                  </c:pt>
                  <c:pt idx="1">
                    <c:v>8,2</c:v>
                  </c:pt>
                  <c:pt idx="2">
                    <c:v>8,3</c:v>
                  </c:pt>
                  <c:pt idx="3">
                    <c:v>8,4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7-8C80-4035-BE03-DF696B7C86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0715151"/>
        <c:axId val="630717071"/>
      </c:scatterChart>
      <c:valAx>
        <c:axId val="630715151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630717071"/>
        <c:crosses val="autoZero"/>
        <c:crossBetween val="midCat"/>
      </c:valAx>
      <c:valAx>
        <c:axId val="630717071"/>
        <c:scaling>
          <c:orientation val="maxMin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630715151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4.2620160903556727E-2"/>
          <c:y val="0.89342174333471469"/>
          <c:w val="0.92513580884389479"/>
          <c:h val="7.8848507780920965E-2"/>
        </c:manualLayout>
      </c:layout>
      <c:overlay val="0"/>
      <c:txPr>
        <a:bodyPr/>
        <a:lstStyle/>
        <a:p>
          <a:pPr>
            <a:defRPr sz="1200"/>
          </a:pPr>
          <a:endParaRPr lang="LID4096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2.xml"/><Relationship Id="rId13" Type="http://schemas.openxmlformats.org/officeDocument/2006/relationships/image" Target="../media/image1.png"/><Relationship Id="rId3" Type="http://schemas.openxmlformats.org/officeDocument/2006/relationships/chart" Target="../charts/chart17.xml"/><Relationship Id="rId7" Type="http://schemas.openxmlformats.org/officeDocument/2006/relationships/chart" Target="../charts/chart21.xml"/><Relationship Id="rId12" Type="http://schemas.openxmlformats.org/officeDocument/2006/relationships/image" Target="../media/image8.png"/><Relationship Id="rId17" Type="http://schemas.openxmlformats.org/officeDocument/2006/relationships/chart" Target="../charts/chart28.xml"/><Relationship Id="rId2" Type="http://schemas.openxmlformats.org/officeDocument/2006/relationships/chart" Target="../charts/chart16.xml"/><Relationship Id="rId16" Type="http://schemas.openxmlformats.org/officeDocument/2006/relationships/chart" Target="../charts/chart27.xml"/><Relationship Id="rId1" Type="http://schemas.openxmlformats.org/officeDocument/2006/relationships/chart" Target="../charts/chart15.xml"/><Relationship Id="rId6" Type="http://schemas.openxmlformats.org/officeDocument/2006/relationships/chart" Target="../charts/chart20.xml"/><Relationship Id="rId11" Type="http://schemas.openxmlformats.org/officeDocument/2006/relationships/chart" Target="../charts/chart25.xml"/><Relationship Id="rId5" Type="http://schemas.openxmlformats.org/officeDocument/2006/relationships/chart" Target="../charts/chart19.xml"/><Relationship Id="rId15" Type="http://schemas.openxmlformats.org/officeDocument/2006/relationships/chart" Target="../charts/chart26.xml"/><Relationship Id="rId10" Type="http://schemas.openxmlformats.org/officeDocument/2006/relationships/chart" Target="../charts/chart24.xml"/><Relationship Id="rId4" Type="http://schemas.openxmlformats.org/officeDocument/2006/relationships/chart" Target="../charts/chart18.xml"/><Relationship Id="rId9" Type="http://schemas.openxmlformats.org/officeDocument/2006/relationships/chart" Target="../charts/chart23.xml"/><Relationship Id="rId1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57</xdr:col>
      <xdr:colOff>228601</xdr:colOff>
      <xdr:row>7</xdr:row>
      <xdr:rowOff>180975</xdr:rowOff>
    </xdr:from>
    <xdr:to>
      <xdr:col>70</xdr:col>
      <xdr:colOff>133351</xdr:colOff>
      <xdr:row>19</xdr:row>
      <xdr:rowOff>104774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992FD8-F026-4182-848D-04547BEEE0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57</xdr:col>
      <xdr:colOff>219075</xdr:colOff>
      <xdr:row>19</xdr:row>
      <xdr:rowOff>133349</xdr:rowOff>
    </xdr:from>
    <xdr:to>
      <xdr:col>70</xdr:col>
      <xdr:colOff>133350</xdr:colOff>
      <xdr:row>31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4E7B75-A3C1-4AC0-9898-4AC74C6F80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57150</xdr:colOff>
      <xdr:row>6</xdr:row>
      <xdr:rowOff>76199</xdr:rowOff>
    </xdr:from>
    <xdr:to>
      <xdr:col>37</xdr:col>
      <xdr:colOff>47626</xdr:colOff>
      <xdr:row>24</xdr:row>
      <xdr:rowOff>47625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1578DEA-FB6D-4B4A-AAB2-731ABBD953D8}"/>
            </a:ext>
          </a:extLst>
        </xdr:cNvPr>
        <xdr:cNvSpPr txBox="1"/>
      </xdr:nvSpPr>
      <xdr:spPr>
        <a:xfrm>
          <a:off x="3590925" y="1371599"/>
          <a:ext cx="1590676" cy="27146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 _ ifno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 _ 0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 _ ifno 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 _ jcol_sfr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 _ delc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 _ delr[7]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 _ slope 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 _ top[ifno  ,   jcol_sfr] 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 _ 1.0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 _ leakance2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 _ roughness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 _ nconn[ifno]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 _ upstream_frac[ifno]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 _ 0 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 _ </a:t>
          </a:r>
          <a:r>
            <a:rPr lang="en-US" sz="1100" b="1"/>
            <a:t>int(obs_loc / delc)</a:t>
          </a:r>
          <a:endParaRPr lang="LID4096" sz="1100" b="1"/>
        </a:p>
      </xdr:txBody>
    </xdr:sp>
    <xdr:clientData/>
  </xdr:twoCellAnchor>
  <xdr:twoCellAnchor>
    <xdr:from>
      <xdr:col>5</xdr:col>
      <xdr:colOff>95250</xdr:colOff>
      <xdr:row>24</xdr:row>
      <xdr:rowOff>104775</xdr:rowOff>
    </xdr:from>
    <xdr:to>
      <xdr:col>37</xdr:col>
      <xdr:colOff>19049</xdr:colOff>
      <xdr:row>33</xdr:row>
      <xdr:rowOff>66675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699EFAB-5D61-49A7-933C-13F6E5C706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32</xdr:col>
      <xdr:colOff>47625</xdr:colOff>
      <xdr:row>0</xdr:row>
      <xdr:rowOff>66675</xdr:rowOff>
    </xdr:from>
    <xdr:to>
      <xdr:col>37</xdr:col>
      <xdr:colOff>57150</xdr:colOff>
      <xdr:row>2</xdr:row>
      <xdr:rowOff>295275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9F649F5-EA16-4142-BB83-18EA0EAE24E6}"/>
            </a:ext>
          </a:extLst>
        </xdr:cNvPr>
        <xdr:cNvSpPr txBox="1"/>
      </xdr:nvSpPr>
      <xdr:spPr>
        <a:xfrm>
          <a:off x="4610100" y="66675"/>
          <a:ext cx="581025" cy="533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SFR</a:t>
          </a:r>
        </a:p>
        <a:p>
          <a:r>
            <a:rPr lang="en-US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STR</a:t>
          </a:r>
          <a:endParaRPr lang="LID4096" sz="14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12122</xdr:colOff>
      <xdr:row>6</xdr:row>
      <xdr:rowOff>62298</xdr:rowOff>
    </xdr:from>
    <xdr:to>
      <xdr:col>26</xdr:col>
      <xdr:colOff>185864</xdr:colOff>
      <xdr:row>46</xdr:row>
      <xdr:rowOff>97847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29266232-0A13-4125-99C8-C258C05A5F67}"/>
            </a:ext>
          </a:extLst>
        </xdr:cNvPr>
        <xdr:cNvGrpSpPr/>
      </xdr:nvGrpSpPr>
      <xdr:grpSpPr>
        <a:xfrm>
          <a:off x="3345872" y="789662"/>
          <a:ext cx="2130697" cy="4884640"/>
          <a:chOff x="5410201" y="47626"/>
          <a:chExt cx="2924175" cy="5648324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9BF996D3-9CCC-4109-C573-5B07BC2AD433}"/>
              </a:ext>
            </a:extLst>
          </xdr:cNvPr>
          <xdr:cNvSpPr/>
        </xdr:nvSpPr>
        <xdr:spPr>
          <a:xfrm>
            <a:off x="5410201" y="47626"/>
            <a:ext cx="2924175" cy="5648324"/>
          </a:xfrm>
          <a:prstGeom prst="rect">
            <a:avLst/>
          </a:prstGeom>
          <a:solidFill>
            <a:schemeClr val="accent2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LID4096" sz="1100"/>
          </a:p>
        </xdr:txBody>
      </xdr:sp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E3660699-2B59-A2BE-F3AB-ED306A38B143}"/>
              </a:ext>
            </a:extLst>
          </xdr:cNvPr>
          <xdr:cNvGrpSpPr/>
        </xdr:nvGrpSpPr>
        <xdr:grpSpPr>
          <a:xfrm>
            <a:off x="5572125" y="228600"/>
            <a:ext cx="2609569" cy="5292024"/>
            <a:chOff x="5438775" y="28575"/>
            <a:chExt cx="2609569" cy="5292024"/>
          </a:xfrm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xdr:grpSpPr>
        <xdr:pic>
          <xdr:nvPicPr>
            <xdr:cNvPr id="5" name="Picture 4">
              <a:extLst>
                <a:ext uri="{FF2B5EF4-FFF2-40B4-BE49-F238E27FC236}">
                  <a16:creationId xmlns:a16="http://schemas.microsoft.com/office/drawing/2014/main" id="{DE7B616A-E53A-47A8-8190-5D4E03BD53A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5438775" y="28575"/>
              <a:ext cx="2609569" cy="3705225"/>
            </a:xfrm>
            <a:prstGeom prst="rect">
              <a:avLst/>
            </a:prstGeom>
          </xdr:spPr>
        </xdr:pic>
        <xdr:pic>
          <xdr:nvPicPr>
            <xdr:cNvPr id="6" name="Picture 5">
              <a:extLst>
                <a:ext uri="{FF2B5EF4-FFF2-40B4-BE49-F238E27FC236}">
                  <a16:creationId xmlns:a16="http://schemas.microsoft.com/office/drawing/2014/main" id="{8027BF0A-BE9B-0FA3-1F54-4A6E96D87B9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438776" y="3781871"/>
              <a:ext cx="2600324" cy="1538728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19</xdr:col>
      <xdr:colOff>112566</xdr:colOff>
      <xdr:row>9</xdr:row>
      <xdr:rowOff>77933</xdr:rowOff>
    </xdr:from>
    <xdr:to>
      <xdr:col>27</xdr:col>
      <xdr:colOff>225137</xdr:colOff>
      <xdr:row>49</xdr:row>
      <xdr:rowOff>49073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229B777A-4115-4BE3-9DF5-8BFE9D7C02C0}"/>
            </a:ext>
          </a:extLst>
        </xdr:cNvPr>
        <xdr:cNvGrpSpPr>
          <a:grpSpLocks noChangeAspect="1"/>
        </xdr:cNvGrpSpPr>
      </xdr:nvGrpSpPr>
      <xdr:grpSpPr>
        <a:xfrm>
          <a:off x="3229839" y="1168978"/>
          <a:ext cx="2597730" cy="4820231"/>
          <a:chOff x="8477250" y="409575"/>
          <a:chExt cx="3429000" cy="6362700"/>
        </a:xfrm>
        <a:effectLst>
          <a:outerShdw blurRad="50800" dist="38100" dir="8100000" algn="tr" rotWithShape="0">
            <a:prstClr val="black">
              <a:alpha val="40000"/>
            </a:prstClr>
          </a:outerShdw>
        </a:effectLst>
      </xdr:grpSpPr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B43E267-7AF5-C3AC-67B4-87CE55C0EFF8}"/>
              </a:ext>
            </a:extLst>
          </xdr:cNvPr>
          <xdr:cNvSpPr/>
        </xdr:nvSpPr>
        <xdr:spPr>
          <a:xfrm>
            <a:off x="8477250" y="409575"/>
            <a:ext cx="3429000" cy="6362700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LID4096" sz="1100"/>
          </a:p>
        </xdr:txBody>
      </xdr:sp>
      <xdr:grpSp>
        <xdr:nvGrpSpPr>
          <xdr:cNvPr id="9" name="Group 8">
            <a:extLst>
              <a:ext uri="{FF2B5EF4-FFF2-40B4-BE49-F238E27FC236}">
                <a16:creationId xmlns:a16="http://schemas.microsoft.com/office/drawing/2014/main" id="{00288105-0E52-C9C9-2072-AD49AD3180E7}"/>
              </a:ext>
            </a:extLst>
          </xdr:cNvPr>
          <xdr:cNvGrpSpPr>
            <a:grpSpLocks noChangeAspect="1"/>
          </xdr:cNvGrpSpPr>
        </xdr:nvGrpSpPr>
        <xdr:grpSpPr>
          <a:xfrm>
            <a:off x="8543926" y="485776"/>
            <a:ext cx="3333751" cy="6153149"/>
            <a:chOff x="8210551" y="159152"/>
            <a:chExt cx="3627079" cy="6694549"/>
          </a:xfrm>
        </xdr:grpSpPr>
        <xdr:pic>
          <xdr:nvPicPr>
            <xdr:cNvPr id="10" name="Picture 9">
              <a:extLst>
                <a:ext uri="{FF2B5EF4-FFF2-40B4-BE49-F238E27FC236}">
                  <a16:creationId xmlns:a16="http://schemas.microsoft.com/office/drawing/2014/main" id="{2E65674E-B22A-ADA4-63D6-35C34DDDA46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8210551" y="159152"/>
              <a:ext cx="3614509" cy="4563037"/>
            </a:xfrm>
            <a:prstGeom prst="rect">
              <a:avLst/>
            </a:prstGeom>
          </xdr:spPr>
        </xdr:pic>
        <xdr:pic>
          <xdr:nvPicPr>
            <xdr:cNvPr id="11" name="Picture 10">
              <a:extLst>
                <a:ext uri="{FF2B5EF4-FFF2-40B4-BE49-F238E27FC236}">
                  <a16:creationId xmlns:a16="http://schemas.microsoft.com/office/drawing/2014/main" id="{0AF19110-45F6-B4E8-DD8F-A2F5A4620C5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8217563" y="4758614"/>
              <a:ext cx="3620067" cy="2095087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36</xdr:col>
      <xdr:colOff>310860</xdr:colOff>
      <xdr:row>6</xdr:row>
      <xdr:rowOff>80532</xdr:rowOff>
    </xdr:from>
    <xdr:to>
      <xdr:col>43</xdr:col>
      <xdr:colOff>63225</xdr:colOff>
      <xdr:row>34</xdr:row>
      <xdr:rowOff>25978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D5D7D257-2C22-46C0-B4E9-FE060AB35034}"/>
            </a:ext>
          </a:extLst>
        </xdr:cNvPr>
        <xdr:cNvGrpSpPr>
          <a:grpSpLocks noChangeAspect="1"/>
        </xdr:cNvGrpSpPr>
      </xdr:nvGrpSpPr>
      <xdr:grpSpPr>
        <a:xfrm>
          <a:off x="8060746" y="807896"/>
          <a:ext cx="1735297" cy="3339809"/>
          <a:chOff x="3272270" y="851190"/>
          <a:chExt cx="1978249" cy="3807402"/>
        </a:xfrm>
      </xdr:grpSpPr>
      <xdr:grpSp>
        <xdr:nvGrpSpPr>
          <xdr:cNvPr id="13" name="Group 12">
            <a:extLst>
              <a:ext uri="{FF2B5EF4-FFF2-40B4-BE49-F238E27FC236}">
                <a16:creationId xmlns:a16="http://schemas.microsoft.com/office/drawing/2014/main" id="{FC56A8D7-79A3-A2A8-A7A9-6B4D03824E14}"/>
              </a:ext>
            </a:extLst>
          </xdr:cNvPr>
          <xdr:cNvGrpSpPr>
            <a:grpSpLocks noChangeAspect="1"/>
          </xdr:cNvGrpSpPr>
        </xdr:nvGrpSpPr>
        <xdr:grpSpPr>
          <a:xfrm>
            <a:off x="3272270" y="851190"/>
            <a:ext cx="1978249" cy="3807402"/>
            <a:chOff x="1905001" y="847725"/>
            <a:chExt cx="2435694" cy="5400675"/>
          </a:xfrm>
        </xdr:grpSpPr>
        <xdr:grpSp>
          <xdr:nvGrpSpPr>
            <xdr:cNvPr id="16" name="Group 15">
              <a:extLst>
                <a:ext uri="{FF2B5EF4-FFF2-40B4-BE49-F238E27FC236}">
                  <a16:creationId xmlns:a16="http://schemas.microsoft.com/office/drawing/2014/main" id="{934C1A17-0546-9764-C0AE-1F7B0991989B}"/>
                </a:ext>
              </a:extLst>
            </xdr:cNvPr>
            <xdr:cNvGrpSpPr/>
          </xdr:nvGrpSpPr>
          <xdr:grpSpPr>
            <a:xfrm>
              <a:off x="1905001" y="847725"/>
              <a:ext cx="2435694" cy="5400675"/>
              <a:chOff x="2105025" y="3371850"/>
              <a:chExt cx="2600325" cy="5765714"/>
            </a:xfrm>
          </xdr:grpSpPr>
          <xdr:sp macro="" textlink="">
            <xdr:nvSpPr>
              <xdr:cNvPr id="20" name="TextBox 19">
                <a:extLst>
                  <a:ext uri="{FF2B5EF4-FFF2-40B4-BE49-F238E27FC236}">
                    <a16:creationId xmlns:a16="http://schemas.microsoft.com/office/drawing/2014/main" id="{2643B459-5E5E-2DBC-1F91-D6DB797A2936}"/>
                  </a:ext>
                </a:extLst>
              </xdr:cNvPr>
              <xdr:cNvSpPr txBox="1"/>
            </xdr:nvSpPr>
            <xdr:spPr>
              <a:xfrm>
                <a:off x="2105025" y="3371850"/>
                <a:ext cx="2600325" cy="5765714"/>
              </a:xfrm>
              <a:prstGeom prst="rect">
                <a:avLst/>
              </a:prstGeom>
              <a:solidFill>
                <a:schemeClr val="accent6">
                  <a:lumMod val="40000"/>
                  <a:lumOff val="60000"/>
                </a:schemeClr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1100" b="1" i="0" u="none" strike="noStrike">
                    <a:solidFill>
                      <a:sysClr val="windowText" lastClr="000000"/>
                    </a:solidFill>
                    <a:effectLst/>
                    <a:latin typeface="+mn-lt"/>
                    <a:ea typeface="+mn-ea"/>
                    <a:cs typeface="+mn-cs"/>
                  </a:rPr>
                  <a:t>aa1</a:t>
                </a:r>
                <a:r>
                  <a:rPr lang="en-US" sz="1100" b="1">
                    <a:solidFill>
                      <a:sysClr val="windowText" lastClr="000000"/>
                    </a:solidFill>
                  </a:rPr>
                  <a:t> </a:t>
                </a:r>
              </a:p>
              <a:p>
                <a:r>
                  <a:rPr lang="en-US" sz="1100" b="1" i="0" u="none" strike="noStrike">
                    <a:solidFill>
                      <a:sysClr val="windowText" lastClr="000000"/>
                    </a:solidFill>
                    <a:effectLst/>
                    <a:latin typeface="+mn-lt"/>
                    <a:ea typeface="+mn-ea"/>
                    <a:cs typeface="+mn-cs"/>
                  </a:rPr>
                  <a:t>aa2</a:t>
                </a:r>
                <a:r>
                  <a:rPr lang="en-US" sz="1100" b="1">
                    <a:solidFill>
                      <a:sysClr val="windowText" lastClr="000000"/>
                    </a:solidFill>
                  </a:rPr>
                  <a:t> </a:t>
                </a:r>
              </a:p>
              <a:p>
                <a:r>
                  <a:rPr lang="en-US" sz="1100" b="1" i="0" u="none" strike="noStrike">
                    <a:solidFill>
                      <a:sysClr val="windowText" lastClr="000000"/>
                    </a:solidFill>
                    <a:effectLst/>
                    <a:latin typeface="+mn-lt"/>
                    <a:ea typeface="+mn-ea"/>
                    <a:cs typeface="+mn-cs"/>
                  </a:rPr>
                  <a:t>aa3</a:t>
                </a:r>
                <a:r>
                  <a:rPr lang="en-US" sz="1100" b="1">
                    <a:solidFill>
                      <a:sysClr val="windowText" lastClr="000000"/>
                    </a:solidFill>
                  </a:rPr>
                  <a:t> </a:t>
                </a:r>
              </a:p>
              <a:p>
                <a:r>
                  <a:rPr lang="en-US" sz="1100" b="1" i="0" u="none" strike="noStrike">
                    <a:solidFill>
                      <a:sysClr val="windowText" lastClr="000000"/>
                    </a:solidFill>
                    <a:effectLst/>
                    <a:latin typeface="+mn-lt"/>
                    <a:ea typeface="+mn-ea"/>
                    <a:cs typeface="+mn-cs"/>
                  </a:rPr>
                  <a:t>aa4</a:t>
                </a:r>
                <a:r>
                  <a:rPr lang="en-US" sz="1100" b="1">
                    <a:solidFill>
                      <a:sysClr val="windowText" lastClr="000000"/>
                    </a:solidFill>
                  </a:rPr>
                  <a:t> </a:t>
                </a:r>
              </a:p>
              <a:p>
                <a:r>
                  <a:rPr lang="en-US" sz="1100" b="1" i="0" u="none" strike="noStrike">
                    <a:solidFill>
                      <a:sysClr val="windowText" lastClr="000000"/>
                    </a:solidFill>
                    <a:effectLst/>
                    <a:latin typeface="+mn-lt"/>
                    <a:ea typeface="+mn-ea"/>
                    <a:cs typeface="+mn-cs"/>
                  </a:rPr>
                  <a:t>aa5</a:t>
                </a:r>
                <a:r>
                  <a:rPr lang="en-US" sz="1100" b="1">
                    <a:solidFill>
                      <a:sysClr val="windowText" lastClr="000000"/>
                    </a:solidFill>
                  </a:rPr>
                  <a:t> </a:t>
                </a:r>
              </a:p>
              <a:p>
                <a:r>
                  <a:rPr lang="en-US" sz="1100" b="1" i="0" u="none" strike="noStrike">
                    <a:solidFill>
                      <a:sysClr val="windowText" lastClr="000000"/>
                    </a:solidFill>
                    <a:effectLst/>
                    <a:latin typeface="+mn-lt"/>
                    <a:ea typeface="+mn-ea"/>
                    <a:cs typeface="+mn-cs"/>
                  </a:rPr>
                  <a:t>aa6</a:t>
                </a:r>
                <a:r>
                  <a:rPr lang="en-US" sz="1100" b="1">
                    <a:solidFill>
                      <a:sysClr val="windowText" lastClr="000000"/>
                    </a:solidFill>
                  </a:rPr>
                  <a:t> </a:t>
                </a:r>
              </a:p>
              <a:p>
                <a:r>
                  <a:rPr lang="en-US" sz="1100" b="1" i="0" u="none" strike="noStrike">
                    <a:solidFill>
                      <a:sysClr val="windowText" lastClr="000000"/>
                    </a:solidFill>
                    <a:effectLst/>
                    <a:latin typeface="+mn-lt"/>
                    <a:ea typeface="+mn-ea"/>
                    <a:cs typeface="+mn-cs"/>
                  </a:rPr>
                  <a:t>aa7</a:t>
                </a:r>
                <a:r>
                  <a:rPr lang="en-US" sz="1100" b="1">
                    <a:solidFill>
                      <a:sysClr val="windowText" lastClr="000000"/>
                    </a:solidFill>
                  </a:rPr>
                  <a:t> </a:t>
                </a:r>
                <a:endParaRPr lang="LID4096" sz="1100" b="1">
                  <a:solidFill>
                    <a:sysClr val="windowText" lastClr="000000"/>
                  </a:solidFill>
                </a:endParaRPr>
              </a:p>
            </xdr:txBody>
          </xdr:sp>
          <xdr:pic>
            <xdr:nvPicPr>
              <xdr:cNvPr id="21" name="Picture 20">
                <a:extLst>
                  <a:ext uri="{FF2B5EF4-FFF2-40B4-BE49-F238E27FC236}">
                    <a16:creationId xmlns:a16="http://schemas.microsoft.com/office/drawing/2014/main" id="{3CD7E011-9DDC-3D85-F7BD-44C683B63904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5"/>
              <a:stretch>
                <a:fillRect/>
              </a:stretch>
            </xdr:blipFill>
            <xdr:spPr>
              <a:xfrm>
                <a:off x="2667001" y="3448050"/>
                <a:ext cx="1928474" cy="2105025"/>
              </a:xfrm>
              <a:prstGeom prst="rect">
                <a:avLst/>
              </a:prstGeom>
            </xdr:spPr>
          </xdr:pic>
        </xdr:grpSp>
        <xdr:pic>
          <xdr:nvPicPr>
            <xdr:cNvPr id="17" name="Picture 16">
              <a:extLst>
                <a:ext uri="{FF2B5EF4-FFF2-40B4-BE49-F238E27FC236}">
                  <a16:creationId xmlns:a16="http://schemas.microsoft.com/office/drawing/2014/main" id="{67B7CC6E-2A98-F1F2-FCF0-D03BD6CCB8B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2076449" y="2933699"/>
              <a:ext cx="1971675" cy="3272431"/>
            </a:xfrm>
            <a:prstGeom prst="rect">
              <a:avLst/>
            </a:prstGeom>
          </xdr:spPr>
        </xdr:pic>
        <xdr:sp macro="" textlink="">
          <xdr:nvSpPr>
            <xdr:cNvPr id="18" name="Rectangle 17">
              <a:extLst>
                <a:ext uri="{FF2B5EF4-FFF2-40B4-BE49-F238E27FC236}">
                  <a16:creationId xmlns:a16="http://schemas.microsoft.com/office/drawing/2014/main" id="{A70C9F36-A73E-C2DC-B1C3-B963A697F323}"/>
                </a:ext>
              </a:extLst>
            </xdr:cNvPr>
            <xdr:cNvSpPr/>
          </xdr:nvSpPr>
          <xdr:spPr>
            <a:xfrm>
              <a:off x="1971675" y="5229225"/>
              <a:ext cx="2228850" cy="952500"/>
            </a:xfrm>
            <a:prstGeom prst="rect">
              <a:avLst/>
            </a:prstGeom>
            <a:noFill/>
            <a:effectLst>
              <a:outerShdw blurRad="50800" dist="38100" dir="8100000" algn="tr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LID4096" sz="1100"/>
            </a:p>
          </xdr:txBody>
        </xdr:sp>
        <xdr:sp macro="" textlink="">
          <xdr:nvSpPr>
            <xdr:cNvPr id="19" name="Rectangle 18">
              <a:extLst>
                <a:ext uri="{FF2B5EF4-FFF2-40B4-BE49-F238E27FC236}">
                  <a16:creationId xmlns:a16="http://schemas.microsoft.com/office/drawing/2014/main" id="{7E995FE3-FD34-D555-DE90-32D46BA17AC8}"/>
                </a:ext>
              </a:extLst>
            </xdr:cNvPr>
            <xdr:cNvSpPr/>
          </xdr:nvSpPr>
          <xdr:spPr>
            <a:xfrm>
              <a:off x="1971675" y="4086225"/>
              <a:ext cx="2228850" cy="304800"/>
            </a:xfrm>
            <a:prstGeom prst="rect">
              <a:avLst/>
            </a:prstGeom>
            <a:noFill/>
            <a:effectLst>
              <a:outerShdw blurRad="50800" dist="38100" dir="8100000" algn="tr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LID4096" sz="1100"/>
            </a:p>
          </xdr:txBody>
        </xdr:sp>
      </xdr:grp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A987DCFD-56F4-BCF7-5C41-FCB313115551}"/>
              </a:ext>
            </a:extLst>
          </xdr:cNvPr>
          <xdr:cNvSpPr txBox="1"/>
        </xdr:nvSpPr>
        <xdr:spPr>
          <a:xfrm>
            <a:off x="4927025" y="3160568"/>
            <a:ext cx="181840" cy="164523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 anchorCtr="0"/>
          <a:lstStyle/>
          <a:p>
            <a:pPr marL="0" indent="0" algn="ctr"/>
            <a:r>
              <a:rPr lang="pt-BR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c1</a:t>
            </a:r>
            <a:endParaRPr lang="LID4096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CDEC1B40-866A-7EAF-158C-A1ACA64FED20}"/>
              </a:ext>
            </a:extLst>
          </xdr:cNvPr>
          <xdr:cNvSpPr txBox="1"/>
        </xdr:nvSpPr>
        <xdr:spPr>
          <a:xfrm>
            <a:off x="4923561" y="2762250"/>
            <a:ext cx="193961" cy="256309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 anchorCtr="0"/>
          <a:lstStyle/>
          <a:p>
            <a:pPr marL="0" indent="0" algn="ctr"/>
            <a:r>
              <a:rPr lang="pt-BR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c2</a:t>
            </a:r>
            <a:endParaRPr lang="LID4096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78827</xdr:colOff>
      <xdr:row>9</xdr:row>
      <xdr:rowOff>6569</xdr:rowOff>
    </xdr:from>
    <xdr:to>
      <xdr:col>51</xdr:col>
      <xdr:colOff>118242</xdr:colOff>
      <xdr:row>36</xdr:row>
      <xdr:rowOff>28550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D8936627-2F00-45C7-849B-10DAE7351DAB}"/>
            </a:ext>
          </a:extLst>
        </xdr:cNvPr>
        <xdr:cNvGrpSpPr/>
      </xdr:nvGrpSpPr>
      <xdr:grpSpPr>
        <a:xfrm>
          <a:off x="7566942" y="1127588"/>
          <a:ext cx="1219050" cy="3385039"/>
          <a:chOff x="8957304" y="-1476398"/>
          <a:chExt cx="2173409" cy="4984223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4E84FAB6-EB5F-8872-02FE-9B22DD7D2BDF}"/>
              </a:ext>
            </a:extLst>
          </xdr:cNvPr>
          <xdr:cNvGraphicFramePr>
            <a:graphicFrameLocks/>
          </xdr:cNvGraphicFramePr>
        </xdr:nvGraphicFramePr>
        <xdr:xfrm>
          <a:off x="8957304" y="1303629"/>
          <a:ext cx="2161848" cy="220419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Gráfico 45">
            <a:extLst>
              <a:ext uri="{FF2B5EF4-FFF2-40B4-BE49-F238E27FC236}">
                <a16:creationId xmlns:a16="http://schemas.microsoft.com/office/drawing/2014/main" id="{D536B60A-4B02-4465-DEF5-B7DB52FE200F}"/>
              </a:ext>
            </a:extLst>
          </xdr:cNvPr>
          <xdr:cNvGraphicFramePr>
            <a:graphicFrameLocks/>
          </xdr:cNvGraphicFramePr>
        </xdr:nvGraphicFramePr>
        <xdr:xfrm>
          <a:off x="8968687" y="-1476398"/>
          <a:ext cx="2162026" cy="268349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>
    <xdr:from>
      <xdr:col>31</xdr:col>
      <xdr:colOff>164223</xdr:colOff>
      <xdr:row>11</xdr:row>
      <xdr:rowOff>85396</xdr:rowOff>
    </xdr:from>
    <xdr:to>
      <xdr:col>36</xdr:col>
      <xdr:colOff>111673</xdr:colOff>
      <xdr:row>29</xdr:row>
      <xdr:rowOff>13138</xdr:rowOff>
    </xdr:to>
    <xdr:graphicFrame macro="">
      <xdr:nvGraphicFramePr>
        <xdr:cNvPr id="5" name="Gráfico 45">
          <a:extLst>
            <a:ext uri="{FF2B5EF4-FFF2-40B4-BE49-F238E27FC236}">
              <a16:creationId xmlns:a16="http://schemas.microsoft.com/office/drawing/2014/main" id="{F9176EDF-ABE3-458A-B501-2A7E218D6A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56</xdr:col>
      <xdr:colOff>39414</xdr:colOff>
      <xdr:row>7</xdr:row>
      <xdr:rowOff>26276</xdr:rowOff>
    </xdr:from>
    <xdr:to>
      <xdr:col>63</xdr:col>
      <xdr:colOff>262758</xdr:colOff>
      <xdr:row>10</xdr:row>
      <xdr:rowOff>32845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A6E0D7E-3ADB-4260-AF8D-5B5CAE4ED514}"/>
            </a:ext>
          </a:extLst>
        </xdr:cNvPr>
        <xdr:cNvSpPr txBox="1"/>
      </xdr:nvSpPr>
      <xdr:spPr>
        <a:xfrm>
          <a:off x="9812064" y="893051"/>
          <a:ext cx="2290269" cy="3780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 anchorCtr="0"/>
        <a:lstStyle/>
        <a:p>
          <a:pPr algn="ctr"/>
          <a:r>
            <a:rPr lang="en-US" sz="1100"/>
            <a:t>tdis_ds = list(zip(perlen, 	, tsmult))</a:t>
          </a:r>
          <a:endParaRPr lang="LID4096" sz="1100"/>
        </a:p>
      </xdr:txBody>
    </xdr:sp>
    <xdr:clientData/>
  </xdr:twoCellAnchor>
  <xdr:twoCellAnchor>
    <xdr:from>
      <xdr:col>56</xdr:col>
      <xdr:colOff>59121</xdr:colOff>
      <xdr:row>11</xdr:row>
      <xdr:rowOff>19706</xdr:rowOff>
    </xdr:from>
    <xdr:to>
      <xdr:col>63</xdr:col>
      <xdr:colOff>210207</xdr:colOff>
      <xdr:row>23</xdr:row>
      <xdr:rowOff>76199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DF26BE2-97E8-43AA-A734-65B826BDE6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78827</xdr:colOff>
      <xdr:row>10</xdr:row>
      <xdr:rowOff>32846</xdr:rowOff>
    </xdr:from>
    <xdr:to>
      <xdr:col>51</xdr:col>
      <xdr:colOff>118242</xdr:colOff>
      <xdr:row>54</xdr:row>
      <xdr:rowOff>19707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204540F1-3DE3-4526-B3DD-7AB5426B2969}"/>
            </a:ext>
          </a:extLst>
        </xdr:cNvPr>
        <xdr:cNvGrpSpPr/>
      </xdr:nvGrpSpPr>
      <xdr:grpSpPr>
        <a:xfrm>
          <a:off x="7462344" y="945932"/>
          <a:ext cx="1234967" cy="3770585"/>
          <a:chOff x="8957304" y="-1476398"/>
          <a:chExt cx="2173409" cy="4984223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3C4C7E6B-5BF0-3947-D099-F605FB82E6A1}"/>
              </a:ext>
            </a:extLst>
          </xdr:cNvPr>
          <xdr:cNvGraphicFramePr>
            <a:graphicFrameLocks/>
          </xdr:cNvGraphicFramePr>
        </xdr:nvGraphicFramePr>
        <xdr:xfrm>
          <a:off x="8957304" y="1303629"/>
          <a:ext cx="2161848" cy="220419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Gráfico 45">
            <a:extLst>
              <a:ext uri="{FF2B5EF4-FFF2-40B4-BE49-F238E27FC236}">
                <a16:creationId xmlns:a16="http://schemas.microsoft.com/office/drawing/2014/main" id="{93EA1839-8BBC-D851-F717-8AB4489D8D6E}"/>
              </a:ext>
            </a:extLst>
          </xdr:cNvPr>
          <xdr:cNvGraphicFramePr>
            <a:graphicFrameLocks/>
          </xdr:cNvGraphicFramePr>
        </xdr:nvGraphicFramePr>
        <xdr:xfrm>
          <a:off x="8968687" y="-1476398"/>
          <a:ext cx="2162026" cy="268349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>
    <xdr:from>
      <xdr:col>32</xdr:col>
      <xdr:colOff>0</xdr:colOff>
      <xdr:row>13</xdr:row>
      <xdr:rowOff>85396</xdr:rowOff>
    </xdr:from>
    <xdr:to>
      <xdr:col>38</xdr:col>
      <xdr:colOff>124912</xdr:colOff>
      <xdr:row>37</xdr:row>
      <xdr:rowOff>51810</xdr:rowOff>
    </xdr:to>
    <xdr:graphicFrame macro="">
      <xdr:nvGraphicFramePr>
        <xdr:cNvPr id="5" name="Gráfico 45">
          <a:extLst>
            <a:ext uri="{FF2B5EF4-FFF2-40B4-BE49-F238E27FC236}">
              <a16:creationId xmlns:a16="http://schemas.microsoft.com/office/drawing/2014/main" id="{99FB25CE-5140-4D5F-9471-31E8059773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145676</xdr:colOff>
      <xdr:row>2</xdr:row>
      <xdr:rowOff>78441</xdr:rowOff>
    </xdr:from>
    <xdr:to>
      <xdr:col>28</xdr:col>
      <xdr:colOff>392207</xdr:colOff>
      <xdr:row>12</xdr:row>
      <xdr:rowOff>91048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CCCE5329-0F7F-9A70-DC78-4221B2DE36F1}"/>
            </a:ext>
          </a:extLst>
        </xdr:cNvPr>
        <xdr:cNvGrpSpPr>
          <a:grpSpLocks noChangeAspect="1"/>
        </xdr:cNvGrpSpPr>
      </xdr:nvGrpSpPr>
      <xdr:grpSpPr>
        <a:xfrm>
          <a:off x="750794" y="459441"/>
          <a:ext cx="5513295" cy="1928813"/>
          <a:chOff x="717177" y="5378823"/>
          <a:chExt cx="6543674" cy="2914931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BA858E30-6F5E-C21F-99E6-20E79B5DD01F}"/>
              </a:ext>
            </a:extLst>
          </xdr:cNvPr>
          <xdr:cNvGraphicFramePr/>
        </xdr:nvGraphicFramePr>
        <xdr:xfrm>
          <a:off x="4193801" y="5382756"/>
          <a:ext cx="3067050" cy="291099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13" name="Chart 12">
            <a:extLst>
              <a:ext uri="{FF2B5EF4-FFF2-40B4-BE49-F238E27FC236}">
                <a16:creationId xmlns:a16="http://schemas.microsoft.com/office/drawing/2014/main" id="{9498FD75-BAF2-40FC-B87E-2083BEB0A15C}"/>
              </a:ext>
            </a:extLst>
          </xdr:cNvPr>
          <xdr:cNvGraphicFramePr>
            <a:graphicFrameLocks/>
          </xdr:cNvGraphicFramePr>
        </xdr:nvGraphicFramePr>
        <xdr:xfrm>
          <a:off x="717177" y="5378823"/>
          <a:ext cx="3473823" cy="290779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>
    <xdr:from>
      <xdr:col>58</xdr:col>
      <xdr:colOff>168089</xdr:colOff>
      <xdr:row>2</xdr:row>
      <xdr:rowOff>78441</xdr:rowOff>
    </xdr:from>
    <xdr:to>
      <xdr:col>64</xdr:col>
      <xdr:colOff>293447</xdr:colOff>
      <xdr:row>12</xdr:row>
      <xdr:rowOff>86324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17F8B3-B1D2-4496-902C-3612DB881E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46</xdr:row>
      <xdr:rowOff>132248</xdr:rowOff>
    </xdr:from>
    <xdr:to>
      <xdr:col>14</xdr:col>
      <xdr:colOff>54620</xdr:colOff>
      <xdr:row>60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698CEE-FCAC-4885-B847-605F23B629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451" r="49221" b="8927"/>
        <a:stretch>
          <a:fillRect/>
        </a:stretch>
      </xdr:blipFill>
      <xdr:spPr>
        <a:xfrm>
          <a:off x="2514600" y="8895248"/>
          <a:ext cx="6074420" cy="2601427"/>
        </a:xfrm>
        <a:prstGeom prst="rect">
          <a:avLst/>
        </a:prstGeom>
        <a:ln>
          <a:solidFill>
            <a:sysClr val="windowText" lastClr="000000"/>
          </a:solidFill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5</xdr:col>
      <xdr:colOff>133350</xdr:colOff>
      <xdr:row>6</xdr:row>
      <xdr:rowOff>85726</xdr:rowOff>
    </xdr:from>
    <xdr:to>
      <xdr:col>13</xdr:col>
      <xdr:colOff>114300</xdr:colOff>
      <xdr:row>18</xdr:row>
      <xdr:rowOff>51942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6093BB3-7F9F-4517-8F00-17D6BE8D98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57150</xdr:colOff>
      <xdr:row>64</xdr:row>
      <xdr:rowOff>42224</xdr:rowOff>
    </xdr:from>
    <xdr:to>
      <xdr:col>22</xdr:col>
      <xdr:colOff>76200</xdr:colOff>
      <xdr:row>77</xdr:row>
      <xdr:rowOff>5605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C857383-6791-488C-9E19-9C7F0587B8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5631" b="14290"/>
        <a:stretch>
          <a:fillRect/>
        </a:stretch>
      </xdr:blipFill>
      <xdr:spPr>
        <a:xfrm>
          <a:off x="7372350" y="12234224"/>
          <a:ext cx="6115050" cy="2439881"/>
        </a:xfrm>
        <a:prstGeom prst="rect">
          <a:avLst/>
        </a:prstGeom>
        <a:ln>
          <a:solidFill>
            <a:sysClr val="windowText" lastClr="000000"/>
          </a:solidFill>
        </a:ln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65</xdr:col>
      <xdr:colOff>66674</xdr:colOff>
      <xdr:row>36</xdr:row>
      <xdr:rowOff>123824</xdr:rowOff>
    </xdr:from>
    <xdr:to>
      <xdr:col>94</xdr:col>
      <xdr:colOff>123824</xdr:colOff>
      <xdr:row>49</xdr:row>
      <xdr:rowOff>38099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EAE391-2FED-42AF-A445-499678A4B9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9525</xdr:colOff>
      <xdr:row>42</xdr:row>
      <xdr:rowOff>38100</xdr:rowOff>
    </xdr:from>
    <xdr:to>
      <xdr:col>14</xdr:col>
      <xdr:colOff>142874</xdr:colOff>
      <xdr:row>50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235B00C-292B-4D05-BADF-0DF6BD3BC5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110</xdr:col>
      <xdr:colOff>590550</xdr:colOff>
      <xdr:row>6</xdr:row>
      <xdr:rowOff>57150</xdr:rowOff>
    </xdr:from>
    <xdr:to>
      <xdr:col>121</xdr:col>
      <xdr:colOff>38100</xdr:colOff>
      <xdr:row>49</xdr:row>
      <xdr:rowOff>47625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5511D8EB-9221-49A4-A500-C6FE49A521A6}"/>
            </a:ext>
          </a:extLst>
        </xdr:cNvPr>
        <xdr:cNvGrpSpPr>
          <a:grpSpLocks noChangeAspect="1"/>
        </xdr:cNvGrpSpPr>
      </xdr:nvGrpSpPr>
      <xdr:grpSpPr>
        <a:xfrm>
          <a:off x="23345775" y="971550"/>
          <a:ext cx="5648325" cy="6134100"/>
          <a:chOff x="21345525" y="238125"/>
          <a:chExt cx="5648325" cy="6829425"/>
        </a:xfrm>
      </xdr:grpSpPr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F1D3B512-32F9-29C0-5F40-438EC79427F8}"/>
              </a:ext>
            </a:extLst>
          </xdr:cNvPr>
          <xdr:cNvGrpSpPr>
            <a:grpSpLocks noChangeAspect="1"/>
          </xdr:cNvGrpSpPr>
        </xdr:nvGrpSpPr>
        <xdr:grpSpPr>
          <a:xfrm>
            <a:off x="24183975" y="238125"/>
            <a:ext cx="2809875" cy="6829425"/>
            <a:chOff x="22250400" y="581025"/>
            <a:chExt cx="2809875" cy="6829425"/>
          </a:xfrm>
        </xdr:grpSpPr>
        <xdr:graphicFrame macro="">
          <xdr:nvGraphicFramePr>
            <xdr:cNvPr id="12" name="Chart 11">
              <a:extLst>
                <a:ext uri="{FF2B5EF4-FFF2-40B4-BE49-F238E27FC236}">
                  <a16:creationId xmlns:a16="http://schemas.microsoft.com/office/drawing/2014/main" id="{E37E9B9C-4CBD-DEB5-2E0D-691F9FDD450E}"/>
                </a:ext>
              </a:extLst>
            </xdr:cNvPr>
            <xdr:cNvGraphicFramePr>
              <a:graphicFrameLocks/>
            </xdr:cNvGraphicFramePr>
          </xdr:nvGraphicFramePr>
          <xdr:xfrm>
            <a:off x="22250400" y="581025"/>
            <a:ext cx="2809875" cy="168592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0E0C7468-4C1E-13F5-6C1D-421ECD2133DF}"/>
                </a:ext>
              </a:extLst>
            </xdr:cNvPr>
            <xdr:cNvGraphicFramePr>
              <a:graphicFrameLocks/>
            </xdr:cNvGraphicFramePr>
          </xdr:nvGraphicFramePr>
          <xdr:xfrm>
            <a:off x="22250400" y="2295525"/>
            <a:ext cx="2809875" cy="168592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4"/>
            </a:graphicData>
          </a:graphic>
        </xdr:graphicFrame>
        <xdr:graphicFrame macro="">
          <xdr:nvGraphicFramePr>
            <xdr:cNvPr id="14" name="Chart 13">
              <a:extLst>
                <a:ext uri="{FF2B5EF4-FFF2-40B4-BE49-F238E27FC236}">
                  <a16:creationId xmlns:a16="http://schemas.microsoft.com/office/drawing/2014/main" id="{34703F7D-133F-1A79-82CA-EB7F4A3507E4}"/>
                </a:ext>
              </a:extLst>
            </xdr:cNvPr>
            <xdr:cNvGraphicFramePr>
              <a:graphicFrameLocks/>
            </xdr:cNvGraphicFramePr>
          </xdr:nvGraphicFramePr>
          <xdr:xfrm>
            <a:off x="22250400" y="4010025"/>
            <a:ext cx="2809875" cy="168592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"/>
            </a:graphicData>
          </a:graphic>
        </xdr:graphicFrame>
        <xdr:graphicFrame macro="">
          <xdr:nvGraphicFramePr>
            <xdr:cNvPr id="15" name="Chart 14">
              <a:extLst>
                <a:ext uri="{FF2B5EF4-FFF2-40B4-BE49-F238E27FC236}">
                  <a16:creationId xmlns:a16="http://schemas.microsoft.com/office/drawing/2014/main" id="{D7740B24-010D-C160-37E8-43F82B74077D}"/>
                </a:ext>
              </a:extLst>
            </xdr:cNvPr>
            <xdr:cNvGraphicFramePr>
              <a:graphicFrameLocks/>
            </xdr:cNvGraphicFramePr>
          </xdr:nvGraphicFramePr>
          <xdr:xfrm>
            <a:off x="22250400" y="5724525"/>
            <a:ext cx="2809875" cy="168592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AC13E878-1A44-B3DA-A2CB-1AF795A77984}"/>
              </a:ext>
            </a:extLst>
          </xdr:cNvPr>
          <xdr:cNvGrpSpPr>
            <a:grpSpLocks noChangeAspect="1"/>
          </xdr:cNvGrpSpPr>
        </xdr:nvGrpSpPr>
        <xdr:grpSpPr>
          <a:xfrm>
            <a:off x="21345525" y="238125"/>
            <a:ext cx="2809875" cy="6829425"/>
            <a:chOff x="22250400" y="581025"/>
            <a:chExt cx="2809875" cy="6829425"/>
          </a:xfrm>
        </xdr:grpSpPr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DF2AB11B-80A8-3CF6-5B40-F3A665EBE164}"/>
                </a:ext>
              </a:extLst>
            </xdr:cNvPr>
            <xdr:cNvGraphicFramePr>
              <a:graphicFrameLocks/>
            </xdr:cNvGraphicFramePr>
          </xdr:nvGraphicFramePr>
          <xdr:xfrm>
            <a:off x="22250400" y="581025"/>
            <a:ext cx="2809875" cy="168592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7"/>
            </a:graphicData>
          </a:graphic>
        </xdr:graphicFrame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11600933-402B-FFD6-0650-357726F7B042}"/>
                </a:ext>
              </a:extLst>
            </xdr:cNvPr>
            <xdr:cNvGraphicFramePr>
              <a:graphicFrameLocks/>
            </xdr:cNvGraphicFramePr>
          </xdr:nvGraphicFramePr>
          <xdr:xfrm>
            <a:off x="22250400" y="2295525"/>
            <a:ext cx="2809875" cy="168592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8"/>
            </a:graphicData>
          </a:graphic>
        </xdr:graphicFrame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FA78A424-2CF0-A1C9-CE20-9BA8F6A804BB}"/>
                </a:ext>
              </a:extLst>
            </xdr:cNvPr>
            <xdr:cNvGraphicFramePr>
              <a:graphicFrameLocks/>
            </xdr:cNvGraphicFramePr>
          </xdr:nvGraphicFramePr>
          <xdr:xfrm>
            <a:off x="22250400" y="4010025"/>
            <a:ext cx="2809875" cy="168592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9"/>
            </a:graphicData>
          </a:graphic>
        </xdr:graphicFrame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61D67551-8C1E-202D-7E9F-E54CF993142D}"/>
                </a:ext>
              </a:extLst>
            </xdr:cNvPr>
            <xdr:cNvGraphicFramePr>
              <a:graphicFrameLocks/>
            </xdr:cNvGraphicFramePr>
          </xdr:nvGraphicFramePr>
          <xdr:xfrm>
            <a:off x="22250400" y="5724525"/>
            <a:ext cx="2809875" cy="168592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0"/>
            </a:graphicData>
          </a:graphic>
        </xdr:graphicFrame>
      </xdr:grpSp>
    </xdr:grpSp>
    <xdr:clientData/>
  </xdr:twoCellAnchor>
  <xdr:twoCellAnchor>
    <xdr:from>
      <xdr:col>96</xdr:col>
      <xdr:colOff>209550</xdr:colOff>
      <xdr:row>3</xdr:row>
      <xdr:rowOff>38100</xdr:rowOff>
    </xdr:from>
    <xdr:to>
      <xdr:col>97</xdr:col>
      <xdr:colOff>247650</xdr:colOff>
      <xdr:row>5</xdr:row>
      <xdr:rowOff>104775</xdr:rowOff>
    </xdr:to>
    <xdr:sp macro="" textlink="">
      <xdr:nvSpPr>
        <xdr:cNvPr id="16" name="Arrow: Right 15">
          <a:extLst>
            <a:ext uri="{FF2B5EF4-FFF2-40B4-BE49-F238E27FC236}">
              <a16:creationId xmlns:a16="http://schemas.microsoft.com/office/drawing/2014/main" id="{C678A0DB-C6DD-4625-B014-8E71CF0B4AF7}"/>
            </a:ext>
          </a:extLst>
        </xdr:cNvPr>
        <xdr:cNvSpPr/>
      </xdr:nvSpPr>
      <xdr:spPr>
        <a:xfrm>
          <a:off x="16268700" y="381000"/>
          <a:ext cx="314325" cy="39052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LID4096" sz="1100"/>
        </a:p>
      </xdr:txBody>
    </xdr:sp>
    <xdr:clientData/>
  </xdr:twoCellAnchor>
  <xdr:twoCellAnchor>
    <xdr:from>
      <xdr:col>102</xdr:col>
      <xdr:colOff>0</xdr:colOff>
      <xdr:row>11</xdr:row>
      <xdr:rowOff>0</xdr:rowOff>
    </xdr:from>
    <xdr:to>
      <xdr:col>109</xdr:col>
      <xdr:colOff>161925</xdr:colOff>
      <xdr:row>20</xdr:row>
      <xdr:rowOff>142875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2C5AB11C-87D8-48A8-A9E6-AC243F9AB1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</xdr:col>
      <xdr:colOff>171451</xdr:colOff>
      <xdr:row>56</xdr:row>
      <xdr:rowOff>0</xdr:rowOff>
    </xdr:from>
    <xdr:to>
      <xdr:col>95</xdr:col>
      <xdr:colOff>38100</xdr:colOff>
      <xdr:row>97</xdr:row>
      <xdr:rowOff>99963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6AA0B198-C991-44D6-B9A8-580DB6ABE948}"/>
            </a:ext>
          </a:extLst>
        </xdr:cNvPr>
        <xdr:cNvGrpSpPr/>
      </xdr:nvGrpSpPr>
      <xdr:grpSpPr>
        <a:xfrm>
          <a:off x="381001" y="8058150"/>
          <a:ext cx="16744949" cy="5957838"/>
          <a:chOff x="590551" y="8143875"/>
          <a:chExt cx="15982949" cy="6348363"/>
        </a:xfrm>
      </xdr:grpSpPr>
      <xdr:pic>
        <xdr:nvPicPr>
          <xdr:cNvPr id="19" name="Picture 18">
            <a:extLst>
              <a:ext uri="{FF2B5EF4-FFF2-40B4-BE49-F238E27FC236}">
                <a16:creationId xmlns:a16="http://schemas.microsoft.com/office/drawing/2014/main" id="{FADBADDF-CE5D-EA9A-49AE-5226303C55F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590551" y="8143875"/>
            <a:ext cx="5543550" cy="3718491"/>
          </a:xfrm>
          <a:prstGeom prst="rect">
            <a:avLst/>
          </a:prstGeom>
        </xdr:spPr>
      </xdr:pic>
      <xdr:pic>
        <xdr:nvPicPr>
          <xdr:cNvPr id="20" name="Picture 19">
            <a:extLst>
              <a:ext uri="{FF2B5EF4-FFF2-40B4-BE49-F238E27FC236}">
                <a16:creationId xmlns:a16="http://schemas.microsoft.com/office/drawing/2014/main" id="{F1B12DA1-B176-4BF4-4934-BA1E9FA41F5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12115800" y="8162925"/>
            <a:ext cx="4457700" cy="6329313"/>
          </a:xfrm>
          <a:prstGeom prst="rect">
            <a:avLst/>
          </a:prstGeom>
        </xdr:spPr>
      </xdr:pic>
      <xdr:pic>
        <xdr:nvPicPr>
          <xdr:cNvPr id="21" name="Picture 20">
            <a:extLst>
              <a:ext uri="{FF2B5EF4-FFF2-40B4-BE49-F238E27FC236}">
                <a16:creationId xmlns:a16="http://schemas.microsoft.com/office/drawing/2014/main" id="{5B9B953D-7E61-8262-08F9-2E55CFFAAA1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/>
          <a:stretch>
            <a:fillRect/>
          </a:stretch>
        </xdr:blipFill>
        <xdr:spPr>
          <a:xfrm>
            <a:off x="619125" y="12011025"/>
            <a:ext cx="6476190" cy="1104762"/>
          </a:xfrm>
          <a:prstGeom prst="rect">
            <a:avLst/>
          </a:prstGeom>
        </xdr:spPr>
      </xdr:pic>
      <xdr:graphicFrame macro="">
        <xdr:nvGraphicFramePr>
          <xdr:cNvPr id="22" name="Chart 21">
            <a:extLst>
              <a:ext uri="{FF2B5EF4-FFF2-40B4-BE49-F238E27FC236}">
                <a16:creationId xmlns:a16="http://schemas.microsoft.com/office/drawing/2014/main" id="{80E4A534-1817-CEE0-AA6A-741F9664B2DE}"/>
              </a:ext>
            </a:extLst>
          </xdr:cNvPr>
          <xdr:cNvGraphicFramePr>
            <a:graphicFrameLocks/>
          </xdr:cNvGraphicFramePr>
        </xdr:nvGraphicFramePr>
        <xdr:xfrm>
          <a:off x="9934575" y="8143875"/>
          <a:ext cx="1590675" cy="212407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5"/>
          </a:graphicData>
        </a:graphic>
      </xdr:graphicFrame>
    </xdr:grpSp>
    <xdr:clientData/>
  </xdr:twoCellAnchor>
  <xdr:twoCellAnchor>
    <xdr:from>
      <xdr:col>100</xdr:col>
      <xdr:colOff>276225</xdr:colOff>
      <xdr:row>26</xdr:row>
      <xdr:rowOff>123824</xdr:rowOff>
    </xdr:from>
    <xdr:to>
      <xdr:col>110</xdr:col>
      <xdr:colOff>323850</xdr:colOff>
      <xdr:row>43</xdr:row>
      <xdr:rowOff>100011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2F2A6AFC-B1CA-417A-8431-74DD6CC3B5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</xdr:col>
      <xdr:colOff>66675</xdr:colOff>
      <xdr:row>21</xdr:row>
      <xdr:rowOff>104775</xdr:rowOff>
    </xdr:from>
    <xdr:to>
      <xdr:col>14</xdr:col>
      <xdr:colOff>38100</xdr:colOff>
      <xdr:row>41</xdr:row>
      <xdr:rowOff>66676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7F89E869-9395-44D0-B7EF-E673F03E47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9057B-AC18-4E6F-B868-4C982C96E418}">
  <dimension ref="A1:BZ1525"/>
  <sheetViews>
    <sheetView workbookViewId="0">
      <selection activeCell="BA11" sqref="BA11"/>
    </sheetView>
  </sheetViews>
  <sheetFormatPr defaultRowHeight="12" customHeight="1" x14ac:dyDescent="0.25"/>
  <cols>
    <col min="1" max="1" width="1.85546875" style="289" customWidth="1"/>
    <col min="2" max="5" width="3" style="135" hidden="1" customWidth="1"/>
    <col min="6" max="6" width="14.140625" style="135" hidden="1" customWidth="1"/>
    <col min="7" max="7" width="19" style="318" hidden="1" customWidth="1"/>
    <col min="8" max="9" width="3" style="135" hidden="1" customWidth="1"/>
    <col min="10" max="10" width="11.85546875" style="318" hidden="1" customWidth="1"/>
    <col min="11" max="11" width="1.140625" style="318" hidden="1" customWidth="1"/>
    <col min="12" max="12" width="1.85546875" style="289" hidden="1" customWidth="1"/>
    <col min="13" max="13" width="1.85546875" style="317" customWidth="1"/>
    <col min="14" max="15" width="7" style="317" customWidth="1"/>
    <col min="16" max="16" width="3.85546875" style="319" customWidth="1"/>
    <col min="17" max="17" width="1.28515625" style="302" bestFit="1" customWidth="1"/>
    <col min="18" max="23" width="2.42578125" style="320" hidden="1" customWidth="1"/>
    <col min="24" max="24" width="1.28515625" style="320" hidden="1" customWidth="1"/>
    <col min="25" max="25" width="2.42578125" style="320" hidden="1" customWidth="1"/>
    <col min="26" max="27" width="7" style="321" hidden="1" customWidth="1"/>
    <col min="28" max="28" width="11.5703125" style="321" hidden="1" customWidth="1"/>
    <col min="29" max="30" width="7.5703125" style="321" hidden="1" customWidth="1"/>
    <col min="31" max="31" width="7" style="321" hidden="1" customWidth="1"/>
    <col min="32" max="32" width="1.28515625" style="321" hidden="1" customWidth="1"/>
    <col min="33" max="33" width="2.42578125" style="321" hidden="1" customWidth="1"/>
    <col min="34" max="39" width="2.42578125" style="322" hidden="1" customWidth="1"/>
    <col min="40" max="40" width="2" style="322" hidden="1" customWidth="1"/>
    <col min="41" max="41" width="1.85546875" style="302" bestFit="1" customWidth="1"/>
    <col min="42" max="45" width="3.28515625" style="265" customWidth="1"/>
    <col min="46" max="48" width="3.28515625" style="134" customWidth="1"/>
    <col min="49" max="49" width="3.5703125" style="323" customWidth="1"/>
    <col min="50" max="50" width="2.140625" style="323" customWidth="1"/>
    <col min="51" max="52" width="15.5703125" style="319" customWidth="1"/>
    <col min="53" max="53" width="1.42578125" style="323" bestFit="1" customWidth="1"/>
    <col min="54" max="54" width="2.7109375" style="323" hidden="1" customWidth="1"/>
    <col min="55" max="55" width="2.7109375" style="319" hidden="1" customWidth="1"/>
    <col min="56" max="56" width="8.5703125" style="319" hidden="1" customWidth="1"/>
    <col min="57" max="57" width="16.140625" style="323" hidden="1" customWidth="1"/>
    <col min="58" max="58" width="1.28515625" style="319" bestFit="1" customWidth="1"/>
    <col min="59" max="64" width="15.42578125" style="324" customWidth="1"/>
    <col min="65" max="65" width="3.28515625" style="324" customWidth="1"/>
    <col min="66" max="16384" width="9.140625" style="134"/>
  </cols>
  <sheetData>
    <row r="1" spans="1:78" s="302" customFormat="1" ht="12" customHeight="1" x14ac:dyDescent="0.25">
      <c r="A1" s="62">
        <f>COLUMN()</f>
        <v>1</v>
      </c>
      <c r="B1" s="62"/>
      <c r="C1" s="62"/>
      <c r="D1" s="62"/>
      <c r="E1" s="62"/>
      <c r="F1" s="62"/>
      <c r="G1" s="297"/>
      <c r="H1" s="62"/>
      <c r="I1" s="62"/>
      <c r="J1" s="297"/>
      <c r="K1" s="297"/>
      <c r="L1" s="62"/>
      <c r="M1" s="62">
        <f>COLUMN()-COLUMN(A1)</f>
        <v>12</v>
      </c>
      <c r="N1" s="296"/>
      <c r="O1" s="295"/>
      <c r="P1" s="298"/>
      <c r="Q1" s="62">
        <f>COLUMN()-COLUMN(P1)</f>
        <v>1</v>
      </c>
      <c r="R1" s="295"/>
      <c r="S1" s="295"/>
      <c r="T1" s="295"/>
      <c r="U1" s="295"/>
      <c r="V1" s="295"/>
      <c r="W1" s="295"/>
      <c r="X1" s="295"/>
      <c r="Y1" s="295"/>
      <c r="Z1" s="295"/>
      <c r="AA1" s="295"/>
      <c r="AB1" s="295"/>
      <c r="AC1" s="295"/>
      <c r="AD1" s="295"/>
      <c r="AE1" s="295"/>
      <c r="AF1" s="295"/>
      <c r="AG1" s="295"/>
      <c r="AH1" s="295"/>
      <c r="AI1" s="295"/>
      <c r="AJ1" s="295"/>
      <c r="AK1" s="295"/>
      <c r="AL1" s="295"/>
      <c r="AM1" s="295"/>
      <c r="AN1" s="295"/>
      <c r="AO1" s="62">
        <f>COLUMN()-$Q1</f>
        <v>40</v>
      </c>
      <c r="AP1" s="297"/>
      <c r="AQ1" s="299"/>
      <c r="AR1" s="299"/>
      <c r="AS1" s="297"/>
      <c r="AT1" s="299"/>
      <c r="AU1" s="299"/>
      <c r="AV1" s="299"/>
      <c r="AW1" s="300"/>
      <c r="AX1" s="62"/>
      <c r="AY1" s="298"/>
      <c r="AZ1" s="298"/>
      <c r="BA1" s="62">
        <f>COLUMN()-COLUMN(AZ1)</f>
        <v>1</v>
      </c>
      <c r="BB1" s="300"/>
      <c r="BC1" s="298"/>
      <c r="BD1" s="298"/>
      <c r="BE1" s="300"/>
      <c r="BF1" s="62">
        <f>COLUMN()-COLUMN(BA1)</f>
        <v>5</v>
      </c>
      <c r="BG1" s="301"/>
      <c r="BH1" s="301"/>
      <c r="BI1" s="301"/>
      <c r="BJ1" s="301"/>
      <c r="BK1" s="301"/>
      <c r="BL1" s="301"/>
      <c r="BM1" s="301"/>
      <c r="BN1" s="299"/>
      <c r="BO1" s="299"/>
      <c r="BP1" s="299"/>
      <c r="BQ1" s="299"/>
      <c r="BR1" s="299"/>
      <c r="BS1" s="299"/>
      <c r="BT1" s="299"/>
      <c r="BU1" s="299"/>
      <c r="BV1" s="299"/>
      <c r="BW1" s="299"/>
      <c r="BX1" s="299"/>
      <c r="BY1" s="299"/>
      <c r="BZ1" s="299"/>
    </row>
    <row r="2" spans="1:78" ht="12" customHeight="1" x14ac:dyDescent="0.25">
      <c r="A2" s="62"/>
      <c r="B2" s="238"/>
      <c r="C2" s="238"/>
      <c r="D2" s="238"/>
      <c r="E2" s="285"/>
      <c r="F2" s="238"/>
      <c r="G2" s="241"/>
      <c r="H2" s="238"/>
      <c r="I2" s="238"/>
      <c r="J2" s="241"/>
      <c r="K2" s="241"/>
      <c r="L2" s="62"/>
      <c r="M2" s="303"/>
      <c r="N2" s="241" t="s">
        <v>828</v>
      </c>
      <c r="O2" s="335" t="s">
        <v>827</v>
      </c>
      <c r="P2" s="305"/>
      <c r="Q2" s="305"/>
      <c r="R2" s="292"/>
      <c r="S2" s="292"/>
      <c r="T2" s="292"/>
      <c r="U2" s="292"/>
      <c r="V2" s="292"/>
      <c r="W2" s="292"/>
      <c r="X2" s="292"/>
      <c r="Y2" s="292"/>
      <c r="Z2" s="293"/>
      <c r="AA2" s="293"/>
      <c r="AB2" s="293"/>
      <c r="AC2" s="293"/>
      <c r="AD2" s="293"/>
      <c r="AE2" s="293"/>
      <c r="AF2" s="293"/>
      <c r="AG2" s="293"/>
      <c r="AH2" s="292"/>
      <c r="AI2" s="292"/>
      <c r="AJ2" s="292"/>
      <c r="AK2" s="292"/>
      <c r="AL2" s="292"/>
      <c r="AM2" s="292"/>
      <c r="AN2" s="292"/>
      <c r="AO2" s="305"/>
      <c r="AP2" s="304"/>
      <c r="AQ2" s="304"/>
      <c r="AR2" s="304"/>
      <c r="AS2" s="304"/>
      <c r="AT2" s="305"/>
      <c r="AU2" s="305"/>
      <c r="AV2" s="305"/>
      <c r="AW2" s="305"/>
      <c r="AX2" s="305"/>
      <c r="AY2" s="343" t="s">
        <v>830</v>
      </c>
      <c r="AZ2" s="305"/>
      <c r="BA2" s="305"/>
      <c r="BB2" s="305"/>
      <c r="BC2" s="305"/>
      <c r="BD2" s="305"/>
      <c r="BE2" s="305"/>
      <c r="BF2" s="305"/>
      <c r="BG2" s="305"/>
      <c r="BH2" s="305"/>
      <c r="BI2" s="305"/>
      <c r="BJ2" s="305"/>
      <c r="BK2" s="305"/>
      <c r="BL2" s="305"/>
      <c r="BM2" s="305"/>
      <c r="BN2" s="90"/>
      <c r="BO2" s="90"/>
      <c r="BP2" s="90"/>
      <c r="BQ2" s="90"/>
      <c r="BR2" s="90"/>
      <c r="BS2" s="90"/>
      <c r="BT2" s="90"/>
      <c r="BU2" s="90"/>
      <c r="BV2" s="90"/>
      <c r="BW2" s="90"/>
      <c r="BX2" s="90"/>
      <c r="BY2" s="90"/>
      <c r="BZ2" s="90"/>
    </row>
    <row r="3" spans="1:78" ht="12" customHeight="1" x14ac:dyDescent="0.25">
      <c r="A3" s="303"/>
      <c r="B3" s="168"/>
      <c r="C3" s="287">
        <f>MAX(C5:C1000)</f>
        <v>22</v>
      </c>
      <c r="D3" s="287">
        <f>COUNTA(N5:N1000)-C3</f>
        <v>14</v>
      </c>
      <c r="E3" s="286"/>
      <c r="F3" s="168"/>
      <c r="G3" s="168"/>
      <c r="H3" s="287"/>
      <c r="I3" s="287"/>
      <c r="J3" s="168"/>
      <c r="K3" s="168"/>
      <c r="L3" s="153"/>
      <c r="M3" s="303"/>
      <c r="N3" s="337">
        <f>COUNTA(N5:N181)</f>
        <v>36</v>
      </c>
      <c r="O3" s="336">
        <f>COUNTA(O5:O181)</f>
        <v>32</v>
      </c>
      <c r="P3" s="291">
        <f>SUM(K5:K52)</f>
        <v>46</v>
      </c>
      <c r="Q3" s="305"/>
      <c r="R3" s="292"/>
      <c r="S3" s="292"/>
      <c r="T3" s="292"/>
      <c r="U3" s="292"/>
      <c r="V3" s="292"/>
      <c r="W3" s="292"/>
      <c r="X3" s="292"/>
      <c r="Y3" s="292"/>
      <c r="Z3" s="293"/>
      <c r="AA3" s="293"/>
      <c r="AB3" s="293"/>
      <c r="AC3" s="293"/>
      <c r="AD3" s="293"/>
      <c r="AE3" s="293"/>
      <c r="AF3" s="293"/>
      <c r="AG3" s="293"/>
      <c r="AH3" s="292">
        <f t="shared" ref="AH3:AN3" si="0">MAX(AH5:AH1000)</f>
        <v>21</v>
      </c>
      <c r="AI3" s="292">
        <f t="shared" si="0"/>
        <v>15</v>
      </c>
      <c r="AJ3" s="292">
        <f t="shared" si="0"/>
        <v>36</v>
      </c>
      <c r="AK3" s="292">
        <f t="shared" si="0"/>
        <v>22</v>
      </c>
      <c r="AL3" s="292">
        <f t="shared" si="0"/>
        <v>24</v>
      </c>
      <c r="AM3" s="292">
        <f t="shared" si="0"/>
        <v>24</v>
      </c>
      <c r="AN3" s="292">
        <f t="shared" si="0"/>
        <v>0</v>
      </c>
      <c r="AO3" s="305"/>
      <c r="AP3" s="291">
        <f>COUNTA(AP5:AP322)</f>
        <v>21</v>
      </c>
      <c r="AQ3" s="291">
        <f>COUNTA(AQ5:AQ322)</f>
        <v>16</v>
      </c>
      <c r="AR3" s="291">
        <f t="shared" ref="AR3:AU3" si="1">COUNTA(AR5:AR322)</f>
        <v>36</v>
      </c>
      <c r="AS3" s="291">
        <f t="shared" si="1"/>
        <v>22</v>
      </c>
      <c r="AT3" s="291">
        <f t="shared" si="1"/>
        <v>24</v>
      </c>
      <c r="AU3" s="291">
        <f t="shared" si="1"/>
        <v>24</v>
      </c>
      <c r="AV3" s="291"/>
      <c r="AW3" s="291"/>
      <c r="AX3" s="291"/>
      <c r="AY3" s="343" t="s">
        <v>826</v>
      </c>
      <c r="AZ3" s="344" t="s">
        <v>829</v>
      </c>
      <c r="BA3" s="291"/>
      <c r="BB3" s="291"/>
      <c r="BC3" s="291"/>
      <c r="BD3" s="291"/>
      <c r="BE3" s="294"/>
      <c r="BF3" s="291"/>
      <c r="BG3" s="305"/>
      <c r="BH3" s="305"/>
      <c r="BI3" s="305"/>
      <c r="BJ3" s="305"/>
      <c r="BK3" s="305"/>
      <c r="BL3" s="305"/>
      <c r="BM3" s="305"/>
      <c r="BN3" s="90"/>
      <c r="BO3" s="90"/>
      <c r="BP3" s="90"/>
      <c r="BQ3" s="90"/>
      <c r="BR3" s="90"/>
      <c r="BS3" s="90"/>
      <c r="BT3" s="90"/>
      <c r="BU3" s="90"/>
      <c r="BV3" s="90"/>
      <c r="BW3" s="90"/>
      <c r="BX3" s="90"/>
      <c r="BY3" s="90"/>
      <c r="BZ3" s="90"/>
    </row>
    <row r="4" spans="1:78" ht="12" customHeight="1" x14ac:dyDescent="0.25">
      <c r="A4" s="310"/>
      <c r="B4" s="168">
        <f>COUNTA(N5:N1000)</f>
        <v>36</v>
      </c>
      <c r="C4" s="168"/>
      <c r="D4" s="168"/>
      <c r="E4" s="168">
        <f>COUNTA(O5:O1000)</f>
        <v>32</v>
      </c>
      <c r="F4" s="168"/>
      <c r="G4" s="275"/>
      <c r="H4" s="168"/>
      <c r="I4" s="168"/>
      <c r="J4" s="275"/>
      <c r="K4" s="275"/>
      <c r="L4" s="310"/>
      <c r="M4" s="303"/>
      <c r="N4" s="338" t="s">
        <v>823</v>
      </c>
      <c r="O4" s="339" t="s">
        <v>823</v>
      </c>
      <c r="P4" s="340" t="s">
        <v>824</v>
      </c>
      <c r="Q4" s="299" t="s">
        <v>821</v>
      </c>
      <c r="R4" s="306">
        <v>1</v>
      </c>
      <c r="S4" s="306">
        <f>R4+1</f>
        <v>2</v>
      </c>
      <c r="T4" s="306">
        <f t="shared" ref="T4:X4" si="2">S4+1</f>
        <v>3</v>
      </c>
      <c r="U4" s="306">
        <f t="shared" si="2"/>
        <v>4</v>
      </c>
      <c r="V4" s="306">
        <f t="shared" si="2"/>
        <v>5</v>
      </c>
      <c r="W4" s="306">
        <f t="shared" si="2"/>
        <v>6</v>
      </c>
      <c r="X4" s="306">
        <f t="shared" si="2"/>
        <v>7</v>
      </c>
      <c r="Y4" s="306"/>
      <c r="Z4" s="139">
        <v>1</v>
      </c>
      <c r="AA4" s="139">
        <f>Z4+1</f>
        <v>2</v>
      </c>
      <c r="AB4" s="139">
        <f t="shared" ref="AB4:AF4" si="3">AA4+1</f>
        <v>3</v>
      </c>
      <c r="AC4" s="139">
        <f t="shared" si="3"/>
        <v>4</v>
      </c>
      <c r="AD4" s="139">
        <f t="shared" si="3"/>
        <v>5</v>
      </c>
      <c r="AE4" s="139">
        <f t="shared" si="3"/>
        <v>6</v>
      </c>
      <c r="AF4" s="139">
        <f t="shared" si="3"/>
        <v>7</v>
      </c>
      <c r="AG4" s="139"/>
      <c r="AH4" s="306" t="s">
        <v>800</v>
      </c>
      <c r="AI4" s="306" t="s">
        <v>801</v>
      </c>
      <c r="AJ4" s="306" t="s">
        <v>816</v>
      </c>
      <c r="AK4" s="306" t="s">
        <v>817</v>
      </c>
      <c r="AL4" s="306" t="s">
        <v>818</v>
      </c>
      <c r="AM4" s="306" t="s">
        <v>819</v>
      </c>
      <c r="AN4" s="306" t="s">
        <v>820</v>
      </c>
      <c r="AO4" s="299"/>
      <c r="AP4" s="288">
        <v>11</v>
      </c>
      <c r="AQ4" s="288">
        <v>12</v>
      </c>
      <c r="AR4" s="288">
        <v>13</v>
      </c>
      <c r="AS4" s="288">
        <v>14</v>
      </c>
      <c r="AT4" s="288">
        <v>15</v>
      </c>
      <c r="AU4" s="288">
        <v>51</v>
      </c>
      <c r="AV4" s="283" t="s">
        <v>831</v>
      </c>
      <c r="AW4" s="341" t="s">
        <v>825</v>
      </c>
      <c r="AX4" s="310" t="s">
        <v>821</v>
      </c>
      <c r="AY4" s="332" t="s">
        <v>831</v>
      </c>
      <c r="AZ4" s="332" t="s">
        <v>831</v>
      </c>
      <c r="BA4" s="310"/>
      <c r="BB4" s="328"/>
      <c r="BC4" s="8">
        <f>COUNT(BC5:BC54)</f>
        <v>37</v>
      </c>
      <c r="BD4" s="8">
        <f>ROW()</f>
        <v>4</v>
      </c>
      <c r="BE4" s="310" t="str">
        <f>P4</f>
        <v>RES</v>
      </c>
      <c r="BF4" s="328"/>
      <c r="BG4" s="71">
        <f t="shared" ref="BG4:BL4" si="4">IF(AP4=0,"",AP4)</f>
        <v>11</v>
      </c>
      <c r="BH4" s="71">
        <f t="shared" si="4"/>
        <v>12</v>
      </c>
      <c r="BI4" s="71">
        <f t="shared" si="4"/>
        <v>13</v>
      </c>
      <c r="BJ4" s="71">
        <f t="shared" si="4"/>
        <v>14</v>
      </c>
      <c r="BK4" s="71">
        <f t="shared" si="4"/>
        <v>15</v>
      </c>
      <c r="BL4" s="71">
        <f t="shared" si="4"/>
        <v>51</v>
      </c>
      <c r="BM4" s="311" t="str">
        <f t="shared" ref="BM4:BM35" si="5">IF(ISNUMBER(MATCH($BE4,AF$5:AF$501,0)),INDEX(AF$5:AF$501,MATCH($BE4,AF$5:AF$501,0),1),"")</f>
        <v/>
      </c>
      <c r="BN4" s="90"/>
      <c r="BO4" s="90"/>
      <c r="BP4" s="90"/>
      <c r="BQ4" s="90"/>
      <c r="BR4" s="90"/>
      <c r="BS4" s="90"/>
      <c r="BT4" s="90"/>
      <c r="BU4" s="90"/>
      <c r="BV4" s="90"/>
      <c r="BW4" s="90"/>
      <c r="BX4" s="90"/>
      <c r="BY4" s="90"/>
      <c r="BZ4" s="90"/>
    </row>
    <row r="5" spans="1:78" ht="12" customHeight="1" x14ac:dyDescent="0.25">
      <c r="A5" s="62"/>
      <c r="B5" s="238">
        <f t="shared" ref="B5:B36" si="6">IF(ISNUMBER(MATCH(O5,$N$5:$N$1000,0)),MATCH(O5,$N$5:$N$1000,0),"")</f>
        <v>1</v>
      </c>
      <c r="C5" s="284">
        <f>IF(ISNUMBER(B5),MAX(C$4:C4)+1,"")</f>
        <v>1</v>
      </c>
      <c r="D5" s="284" t="str">
        <f>IF(IF(ISNUMBER(B5),"",MAX(D$4:D4)+1)&lt;=D$3,IF(ISNUMBER(B5),"",MAX(D$4:D4)+1),"")</f>
        <v/>
      </c>
      <c r="E5" s="285">
        <f t="shared" ref="E5:E36" si="7">IF(M5&lt;=D$3,MATCH(M5,D$5:D$1000,0),"")</f>
        <v>2</v>
      </c>
      <c r="F5" s="238" t="str">
        <f t="shared" ref="F5:F36" si="8">IF(ISNUMBER(E5),INDEX($N$5:$N$1000,E5,1),"")</f>
        <v>.dis</v>
      </c>
      <c r="G5" s="241" t="str">
        <f t="shared" ref="G5:G36" si="9">IF(ISNUMBER(C5),N5,IF(ISTEXT(N5),INDEX($F$5:$F$1000,MATCH(M5,$E$5:$E$1000,0),1),""))</f>
        <v>.cbc</v>
      </c>
      <c r="H5" s="284" t="str">
        <f>IF(O5="","",IF(ISNUMBER(MATCH(O5,$G$5:$G$1000,0)),"",IF(D5=1,C$3,0)+MAX(H$4:H4)+1))</f>
        <v/>
      </c>
      <c r="I5" s="284" t="str">
        <f>IF(O5="","",IF(ISNUMBER(MATCH(O5,$G$5:$G$1000,0)),"",IF(D5=1,B$4,0)+MAX(I$4:I4)+1))</f>
        <v/>
      </c>
      <c r="J5" s="241" t="str">
        <f t="shared" ref="J5:J36" si="10">IF(ISNUMBER(MATCH(M5,$I$5:$I$1000,0)),INDEX($O$5:$O$1000,MATCH(M5,$I$5:$I$1000,0),1),"")</f>
        <v/>
      </c>
      <c r="K5" s="241">
        <f t="shared" ref="K5:K52" si="11">IF(P5="",0,1)</f>
        <v>1</v>
      </c>
      <c r="L5" s="62"/>
      <c r="M5" s="290">
        <f t="shared" ref="M5:M68" si="12">IF(ROW()-ROW(M$4)&lt;=1000,ROW()-ROW(M$4),"")</f>
        <v>1</v>
      </c>
      <c r="N5" s="326" t="s">
        <v>798</v>
      </c>
      <c r="O5" s="326" t="s">
        <v>798</v>
      </c>
      <c r="P5" s="330" t="str">
        <f t="shared" ref="P5:P36" si="13">IF(M5&lt;=$B$4,IF(ISTEXT(G5),G5,""),IF(ISTEXT(J5),J5,""))</f>
        <v>.cbc</v>
      </c>
      <c r="Q5" s="299" t="s">
        <v>821</v>
      </c>
      <c r="R5" s="292">
        <f t="shared" ref="R5:R36" si="14">IF(ROW()-ROW(R$4)&lt;=AH$3,ROW()-ROW(R$4),"")</f>
        <v>1</v>
      </c>
      <c r="S5" s="292">
        <f t="shared" ref="S5:S36" si="15">IF(ROW()-ROW(S$4)&lt;=AI$3,ROW()-ROW(S$4),"")</f>
        <v>1</v>
      </c>
      <c r="T5" s="292">
        <f t="shared" ref="T5:T36" si="16">IF(ROW()-ROW(T$4)&lt;=AJ$3,ROW()-ROW(T$4),"")</f>
        <v>1</v>
      </c>
      <c r="U5" s="292">
        <f t="shared" ref="U5:U36" si="17">IF(ROW()-ROW(U$4)&lt;=AK$3,ROW()-ROW(U$4),"")</f>
        <v>1</v>
      </c>
      <c r="V5" s="292">
        <f t="shared" ref="V5:V36" si="18">IF(ROW()-ROW(V$4)&lt;=AL$3,ROW()-ROW(V$4),"")</f>
        <v>1</v>
      </c>
      <c r="W5" s="292">
        <f t="shared" ref="W5:W36" si="19">IF(ROW()-ROW(W$4)&lt;=AM$3,ROW()-ROW(W$4),"")</f>
        <v>1</v>
      </c>
      <c r="X5" s="292" t="str">
        <f t="shared" ref="X5:X36" si="20">IF(ROW()-ROW(X$4)&lt;=AN$3,ROW()-ROW(X$4),"")</f>
        <v/>
      </c>
      <c r="Y5" s="292"/>
      <c r="Z5" s="293" t="str">
        <f t="shared" ref="Z5:Z36" si="21">IF(ISNUMBER(R5),INDEX($BE$5:$BE$2999,MATCH(R5,AH$5:AH$2999,0),1),"")</f>
        <v>.ic</v>
      </c>
      <c r="AA5" s="293" t="str">
        <f t="shared" ref="AA5:AA36" si="22">IF(ISNUMBER(S5),INDEX($BE$5:$BE$2999,MATCH(S5,AI$5:AI$2999,0),1),"")</f>
        <v>.ic</v>
      </c>
      <c r="AB5" s="293" t="str">
        <f t="shared" ref="AB5:AB36" si="23">IF(ISNUMBER(T5),INDEX($BE$5:$BE$2999,MATCH(T5,AJ$5:AJ$2999,0),1),"")</f>
        <v>.ic</v>
      </c>
      <c r="AC5" s="293" t="str">
        <f t="shared" ref="AC5:AC36" si="24">IF(ISNUMBER(U5),INDEX($BE$5:$BE$2999,MATCH(U5,AK$5:AK$2999,0),1),"")</f>
        <v>.chd</v>
      </c>
      <c r="AD5" s="293" t="str">
        <f t="shared" ref="AD5:AD36" si="25">IF(ISNUMBER(V5),INDEX($BE$5:$BE$2999,MATCH(V5,AL$5:AL$2999,0),1),"")</f>
        <v>.chd</v>
      </c>
      <c r="AE5" s="293" t="str">
        <f t="shared" ref="AE5:AE36" si="26">IF(ISNUMBER(W5),INDEX($BE$5:$BE$2999,MATCH(W5,AM$5:AM$2999,0),1),"")</f>
        <v>.chd</v>
      </c>
      <c r="AF5" s="293" t="str">
        <f t="shared" ref="AF5:AF36" si="27">IF(ISNUMBER(X5),INDEX($BE$5:$BE$2999,MATCH(X5,AN$5:AN$2999,0),1),"")</f>
        <v/>
      </c>
      <c r="AG5" s="293"/>
      <c r="AH5" s="292">
        <f>IF($BE5="","",IF(ISNUMBER(MATCH($BE5,AP$5:AP$29999,0)),MAX(AH$4:AH4)+1,0))</f>
        <v>0</v>
      </c>
      <c r="AI5" s="292">
        <f>IF($BE5="","",IF(ISNUMBER(MATCH($BE5,AQ$5:AQ$29999,0)),MAX(AI$4:AI4)+1,0))</f>
        <v>0</v>
      </c>
      <c r="AJ5" s="292">
        <f>IF($BE5="","",IF(ISNUMBER(MATCH($BE5,AR$5:AR$29999,0)),MAX(AJ$4:AJ4)+1,0))</f>
        <v>0</v>
      </c>
      <c r="AK5" s="292">
        <f>IF($BE5="","",IF(ISNUMBER(MATCH($BE5,AS$5:AS$29999,0)),MAX(AK$4:AK4)+1,0))</f>
        <v>1</v>
      </c>
      <c r="AL5" s="292">
        <f>IF($BE5="","",IF(ISNUMBER(MATCH($BE5,AT$5:AT$29999,0)),MAX(AL$4:AL4)+1,0))</f>
        <v>1</v>
      </c>
      <c r="AM5" s="292">
        <f>IF($BE5="","",IF(ISNUMBER(MATCH($BE5,AU$5:AU$29999,0)),MAX(AM$4:AM4)+1,0))</f>
        <v>1</v>
      </c>
      <c r="AN5" s="292">
        <f>IF($BE5="","",IF(ISNUMBER(MATCH($BE5,AV$5:AV$29999,0)),MAX(AN$4:AN4)+1,0))</f>
        <v>0</v>
      </c>
      <c r="AO5" s="299"/>
      <c r="AP5" s="307" t="s">
        <v>798</v>
      </c>
      <c r="AQ5" s="307" t="s">
        <v>796</v>
      </c>
      <c r="AR5" s="307" t="s">
        <v>798</v>
      </c>
      <c r="AS5" s="307" t="s">
        <v>798</v>
      </c>
      <c r="AT5" s="307" t="s">
        <v>798</v>
      </c>
      <c r="AU5" s="307" t="s">
        <v>799</v>
      </c>
      <c r="AV5" s="309" t="s">
        <v>821</v>
      </c>
      <c r="AW5" s="331" t="s">
        <v>798</v>
      </c>
      <c r="AX5" s="310" t="s">
        <v>821</v>
      </c>
      <c r="AY5" s="332" t="s">
        <v>797</v>
      </c>
      <c r="AZ5" s="332" t="s">
        <v>797</v>
      </c>
      <c r="BA5" s="329" t="s">
        <v>821</v>
      </c>
      <c r="BB5" s="8">
        <f>IF(ISTEXT(AW5),IF(ISNUMBER(MATCH(AW5,$AY$5:$AY$100,0)),0,MAX(BB$4:BB4)+1),"")</f>
        <v>0</v>
      </c>
      <c r="BC5" s="10">
        <f t="shared" ref="BC5:BC36" si="28">IF(ISTEXT(AY5),MATCH(AY5,$AW$5:$AW$127,0),"")</f>
        <v>2</v>
      </c>
      <c r="BD5" s="10" t="str">
        <f>IF(ISNUMBER(BC5),AY5,INDEX($AW$5:$AW$140,ROW()-SUM($BC$4:$BD$4),1))</f>
        <v>.chd</v>
      </c>
      <c r="BE5" s="310" t="str">
        <f t="shared" ref="BE5:BE50" si="29">IF(ISTEXT(AW5),IF(ISNUMBER(BC5),AY5,INDEX($AW$5:$AW$140,MATCH(BD5,$BB$5:$BB$185,0),1)),"")</f>
        <v>.chd</v>
      </c>
      <c r="BF5" s="10"/>
      <c r="BG5" s="311" t="str">
        <f t="shared" ref="BG5:BL5" si="30">IF(ISNUMBER(MATCH($BE5,Z$5:Z$501,0)),INDEX(Z$5:Z$501,MATCH($BE5,Z$5:Z$501,0),1),"")</f>
        <v/>
      </c>
      <c r="BH5" s="311" t="str">
        <f t="shared" si="30"/>
        <v/>
      </c>
      <c r="BI5" s="311" t="str">
        <f t="shared" si="30"/>
        <v/>
      </c>
      <c r="BJ5" s="311" t="str">
        <f t="shared" si="30"/>
        <v>.chd</v>
      </c>
      <c r="BK5" s="311" t="str">
        <f t="shared" si="30"/>
        <v>.chd</v>
      </c>
      <c r="BL5" s="311" t="str">
        <f t="shared" si="30"/>
        <v>.chd</v>
      </c>
      <c r="BM5" s="311" t="str">
        <f t="shared" si="5"/>
        <v/>
      </c>
      <c r="BN5" s="90"/>
      <c r="BO5" s="90"/>
      <c r="BP5" s="90"/>
      <c r="BQ5" s="90"/>
      <c r="BR5" s="90"/>
      <c r="BS5" s="90"/>
      <c r="BT5" s="90"/>
      <c r="BU5" s="90"/>
      <c r="BV5" s="90"/>
      <c r="BW5" s="90"/>
      <c r="BX5" s="90"/>
      <c r="BY5" s="90"/>
      <c r="BZ5" s="90"/>
    </row>
    <row r="6" spans="1:78" ht="12" customHeight="1" x14ac:dyDescent="0.25">
      <c r="A6" s="62"/>
      <c r="B6" s="238" t="str">
        <f t="shared" si="6"/>
        <v/>
      </c>
      <c r="C6" s="284" t="str">
        <f>IF(ISNUMBER(B6),MAX(C$4:C5)+1,"")</f>
        <v/>
      </c>
      <c r="D6" s="284">
        <f>IF(IF(ISNUMBER(B6),"",MAX(D$4:D5)+1)&lt;=D$3,IF(ISNUMBER(B6),"",MAX(D$4:D5)+1),"")</f>
        <v>1</v>
      </c>
      <c r="E6" s="285">
        <f t="shared" si="7"/>
        <v>5</v>
      </c>
      <c r="F6" s="238" t="str">
        <f t="shared" si="8"/>
        <v>.hds</v>
      </c>
      <c r="G6" s="241" t="str">
        <f t="shared" si="9"/>
        <v>.dis</v>
      </c>
      <c r="H6" s="284">
        <f>IF(O6="","",IF(ISNUMBER(MATCH(O6,$G$5:$G$1000,0)),"",IF(D6=1,C$3,0)+MAX(H$4:H5)+1))</f>
        <v>23</v>
      </c>
      <c r="I6" s="284">
        <f>IF(O6="","",IF(ISNUMBER(MATCH(O6,$G$5:$G$1000,0)),"",IF(D6=1,B$4,0)+MAX(I$4:I5)+1))</f>
        <v>37</v>
      </c>
      <c r="J6" s="241" t="str">
        <f t="shared" si="10"/>
        <v/>
      </c>
      <c r="K6" s="241">
        <f t="shared" si="11"/>
        <v>1</v>
      </c>
      <c r="L6" s="62"/>
      <c r="M6" s="290">
        <f t="shared" si="12"/>
        <v>2</v>
      </c>
      <c r="N6" s="326" t="s">
        <v>796</v>
      </c>
      <c r="O6" s="326" t="s">
        <v>797</v>
      </c>
      <c r="P6" s="330" t="str">
        <f t="shared" si="13"/>
        <v>.dis</v>
      </c>
      <c r="Q6" s="299" t="s">
        <v>821</v>
      </c>
      <c r="R6" s="292">
        <f t="shared" si="14"/>
        <v>2</v>
      </c>
      <c r="S6" s="292">
        <f t="shared" si="15"/>
        <v>2</v>
      </c>
      <c r="T6" s="292">
        <f t="shared" si="16"/>
        <v>2</v>
      </c>
      <c r="U6" s="292">
        <f t="shared" si="17"/>
        <v>2</v>
      </c>
      <c r="V6" s="292">
        <f t="shared" si="18"/>
        <v>2</v>
      </c>
      <c r="W6" s="292">
        <f t="shared" si="19"/>
        <v>2</v>
      </c>
      <c r="X6" s="292" t="str">
        <f t="shared" si="20"/>
        <v/>
      </c>
      <c r="Y6" s="292"/>
      <c r="Z6" s="293" t="str">
        <f t="shared" si="21"/>
        <v>.oc</v>
      </c>
      <c r="AA6" s="293" t="str">
        <f t="shared" si="22"/>
        <v>.oc</v>
      </c>
      <c r="AB6" s="293" t="str">
        <f t="shared" si="23"/>
        <v>.oc</v>
      </c>
      <c r="AC6" s="293" t="str">
        <f t="shared" si="24"/>
        <v>.ic</v>
      </c>
      <c r="AD6" s="293" t="str">
        <f t="shared" si="25"/>
        <v>.ic</v>
      </c>
      <c r="AE6" s="293" t="str">
        <f t="shared" si="26"/>
        <v>.ic</v>
      </c>
      <c r="AF6" s="293" t="str">
        <f t="shared" si="27"/>
        <v/>
      </c>
      <c r="AG6" s="293"/>
      <c r="AH6" s="292">
        <f>IF($BE6="","",IF(ISNUMBER(MATCH($BE6,AP$5:AP$29999,0)),MAX(AH$4:AH5)+1,0))</f>
        <v>1</v>
      </c>
      <c r="AI6" s="292">
        <f>IF($BE6="","",IF(ISNUMBER(MATCH($BE6,AQ$5:AQ$29999,0)),MAX(AI$4:AI5)+1,0))</f>
        <v>1</v>
      </c>
      <c r="AJ6" s="292">
        <f>IF($BE6="","",IF(ISNUMBER(MATCH($BE6,AR$5:AR$29999,0)),MAX(AJ$4:AJ5)+1,0))</f>
        <v>1</v>
      </c>
      <c r="AK6" s="292">
        <f>IF($BE6="","",IF(ISNUMBER(MATCH($BE6,AS$5:AS$29999,0)),MAX(AK$4:AK5)+1,0))</f>
        <v>2</v>
      </c>
      <c r="AL6" s="292">
        <f>IF($BE6="","",IF(ISNUMBER(MATCH($BE6,AT$5:AT$29999,0)),MAX(AL$4:AL5)+1,0))</f>
        <v>2</v>
      </c>
      <c r="AM6" s="292">
        <f>IF($BE6="","",IF(ISNUMBER(MATCH($BE6,AU$5:AU$29999,0)),MAX(AM$4:AM5)+1,0))</f>
        <v>2</v>
      </c>
      <c r="AN6" s="292">
        <f>IF($BE6="","",IF(ISNUMBER(MATCH($BE6,AV$5:AV$29999,0)),MAX(AN$4:AN5)+1,0))</f>
        <v>0</v>
      </c>
      <c r="AO6" s="299"/>
      <c r="AP6" s="307" t="s">
        <v>796</v>
      </c>
      <c r="AQ6" s="307" t="s">
        <v>795</v>
      </c>
      <c r="AR6" s="307" t="s">
        <v>796</v>
      </c>
      <c r="AS6" s="307" t="s">
        <v>797</v>
      </c>
      <c r="AT6" s="307" t="s">
        <v>797</v>
      </c>
      <c r="AU6" s="307" t="s">
        <v>797</v>
      </c>
      <c r="AV6" s="309" t="s">
        <v>821</v>
      </c>
      <c r="AW6" s="331" t="s">
        <v>797</v>
      </c>
      <c r="AX6" s="310" t="s">
        <v>821</v>
      </c>
      <c r="AY6" s="332" t="s">
        <v>789</v>
      </c>
      <c r="AZ6" s="332" t="s">
        <v>789</v>
      </c>
      <c r="BA6" s="329" t="s">
        <v>821</v>
      </c>
      <c r="BB6" s="8">
        <f>IF(ISTEXT(AW6),IF(ISNUMBER(MATCH(AW6,$AY$5:$AY$100,0)),0,MAX(BB$4:BB5)+1),"")</f>
        <v>0</v>
      </c>
      <c r="BC6" s="10">
        <f t="shared" si="28"/>
        <v>9</v>
      </c>
      <c r="BD6" s="10" t="str">
        <f t="shared" ref="BD6:BD37" si="31">IF(ISNUMBER(BC6),AY6,ROW()-SUM($BC$4:$BD$4))</f>
        <v>.ic</v>
      </c>
      <c r="BE6" s="310" t="str">
        <f t="shared" si="29"/>
        <v>.ic</v>
      </c>
      <c r="BF6" s="10"/>
      <c r="BG6" s="311" t="str">
        <f t="shared" ref="BG6:BG69" si="32">IF(ISNUMBER(MATCH($BE6,Z$5:Z$501,0)),INDEX(Z$5:Z$501,MATCH($BE6,Z$5:Z$501,0),1),"")</f>
        <v>.ic</v>
      </c>
      <c r="BH6" s="311" t="str">
        <f t="shared" ref="BH6:BH69" si="33">IF(ISNUMBER(MATCH($BE6,AA$5:AA$501,0)),INDEX(AA$5:AA$501,MATCH($BE6,AA$5:AA$501,0),1),"")</f>
        <v>.ic</v>
      </c>
      <c r="BI6" s="311" t="str">
        <f t="shared" ref="BI6:BI69" si="34">IF(ISNUMBER(MATCH($BE6,AB$5:AB$501,0)),INDEX(AB$5:AB$501,MATCH($BE6,AB$5:AB$501,0),1),"")</f>
        <v>.ic</v>
      </c>
      <c r="BJ6" s="311" t="str">
        <f t="shared" ref="BJ6:BJ69" si="35">IF(ISNUMBER(MATCH($BE6,AC$5:AC$501,0)),INDEX(AC$5:AC$501,MATCH($BE6,AC$5:AC$501,0),1),"")</f>
        <v>.ic</v>
      </c>
      <c r="BK6" s="311" t="str">
        <f t="shared" ref="BK6:BK69" si="36">IF(ISNUMBER(MATCH($BE6,AD$5:AD$501,0)),INDEX(AD$5:AD$501,MATCH($BE6,AD$5:AD$501,0),1),"")</f>
        <v>.ic</v>
      </c>
      <c r="BL6" s="311" t="str">
        <f t="shared" ref="BL6:BL69" si="37">IF(ISNUMBER(MATCH($BE6,AE$5:AE$501,0)),INDEX(AE$5:AE$501,MATCH($BE6,AE$5:AE$501,0),1),"")</f>
        <v>.ic</v>
      </c>
      <c r="BM6" s="311" t="str">
        <f t="shared" si="5"/>
        <v/>
      </c>
      <c r="BN6" s="90"/>
      <c r="BO6" s="90"/>
      <c r="BP6" s="90"/>
      <c r="BQ6" s="90"/>
      <c r="BR6" s="90"/>
      <c r="BS6" s="90"/>
      <c r="BT6" s="90"/>
      <c r="BU6" s="90"/>
      <c r="BV6" s="90"/>
      <c r="BW6" s="90"/>
      <c r="BX6" s="90"/>
      <c r="BY6" s="90"/>
      <c r="BZ6" s="90"/>
    </row>
    <row r="7" spans="1:78" ht="12" customHeight="1" x14ac:dyDescent="0.25">
      <c r="A7" s="62"/>
      <c r="B7" s="238">
        <f t="shared" si="6"/>
        <v>2</v>
      </c>
      <c r="C7" s="284">
        <f>IF(ISNUMBER(B7),MAX(C$4:C6)+1,"")</f>
        <v>2</v>
      </c>
      <c r="D7" s="284" t="str">
        <f>IF(IF(ISNUMBER(B7),"",MAX(D$4:D6)+1)&lt;=D$3,IF(ISNUMBER(B7),"",MAX(D$4:D6)+1),"")</f>
        <v/>
      </c>
      <c r="E7" s="285">
        <f t="shared" si="7"/>
        <v>6</v>
      </c>
      <c r="F7" s="238" t="str">
        <f t="shared" si="8"/>
        <v>.ic</v>
      </c>
      <c r="G7" s="241" t="str">
        <f t="shared" si="9"/>
        <v>.dis.grb</v>
      </c>
      <c r="H7" s="284" t="str">
        <f>IF(O7="","",IF(ISNUMBER(MATCH(O7,$G$5:$G$1000,0)),"",IF(D7=1,C$3,0)+MAX(H$4:H6)+1))</f>
        <v/>
      </c>
      <c r="I7" s="284" t="str">
        <f>IF(O7="","",IF(ISNUMBER(MATCH(O7,$G$5:$G$1000,0)),"",IF(D7=1,B$4,0)+MAX(I$4:I6)+1))</f>
        <v/>
      </c>
      <c r="J7" s="241" t="str">
        <f t="shared" si="10"/>
        <v/>
      </c>
      <c r="K7" s="241">
        <f t="shared" si="11"/>
        <v>1</v>
      </c>
      <c r="L7" s="62"/>
      <c r="M7" s="290">
        <f t="shared" si="12"/>
        <v>3</v>
      </c>
      <c r="N7" s="326" t="s">
        <v>795</v>
      </c>
      <c r="O7" s="326" t="s">
        <v>796</v>
      </c>
      <c r="P7" s="330" t="str">
        <f t="shared" si="13"/>
        <v>.dis.grb</v>
      </c>
      <c r="Q7" s="299" t="s">
        <v>821</v>
      </c>
      <c r="R7" s="292">
        <f t="shared" si="14"/>
        <v>3</v>
      </c>
      <c r="S7" s="292">
        <f t="shared" si="15"/>
        <v>3</v>
      </c>
      <c r="T7" s="292">
        <f t="shared" si="16"/>
        <v>3</v>
      </c>
      <c r="U7" s="292">
        <f t="shared" si="17"/>
        <v>3</v>
      </c>
      <c r="V7" s="292">
        <f t="shared" si="18"/>
        <v>3</v>
      </c>
      <c r="W7" s="292">
        <f t="shared" si="19"/>
        <v>3</v>
      </c>
      <c r="X7" s="292" t="str">
        <f t="shared" si="20"/>
        <v/>
      </c>
      <c r="Y7" s="292"/>
      <c r="Z7" s="293" t="str">
        <f t="shared" si="21"/>
        <v>.ims</v>
      </c>
      <c r="AA7" s="293" t="str">
        <f t="shared" si="22"/>
        <v>.ims</v>
      </c>
      <c r="AB7" s="293" t="str">
        <f t="shared" si="23"/>
        <v>.ims</v>
      </c>
      <c r="AC7" s="293" t="str">
        <f t="shared" si="24"/>
        <v>.oc</v>
      </c>
      <c r="AD7" s="293" t="str">
        <f t="shared" si="25"/>
        <v>.oc</v>
      </c>
      <c r="AE7" s="293" t="str">
        <f t="shared" si="26"/>
        <v>.oc</v>
      </c>
      <c r="AF7" s="293" t="str">
        <f t="shared" si="27"/>
        <v/>
      </c>
      <c r="AG7" s="293"/>
      <c r="AH7" s="292">
        <f>IF($BE7="","",IF(ISNUMBER(MATCH($BE7,AP$5:AP$29999,0)),MAX(AH$4:AH6)+1,0))</f>
        <v>2</v>
      </c>
      <c r="AI7" s="292">
        <f>IF($BE7="","",IF(ISNUMBER(MATCH($BE7,AQ$5:AQ$29999,0)),MAX(AI$4:AI6)+1,0))</f>
        <v>2</v>
      </c>
      <c r="AJ7" s="292">
        <f>IF($BE7="","",IF(ISNUMBER(MATCH($BE7,AR$5:AR$29999,0)),MAX(AJ$4:AJ6)+1,0))</f>
        <v>2</v>
      </c>
      <c r="AK7" s="292">
        <f>IF($BE7="","",IF(ISNUMBER(MATCH($BE7,AS$5:AS$29999,0)),MAX(AK$4:AK6)+1,0))</f>
        <v>3</v>
      </c>
      <c r="AL7" s="292">
        <f>IF($BE7="","",IF(ISNUMBER(MATCH($BE7,AT$5:AT$29999,0)),MAX(AL$4:AL6)+1,0))</f>
        <v>3</v>
      </c>
      <c r="AM7" s="292">
        <f>IF($BE7="","",IF(ISNUMBER(MATCH($BE7,AU$5:AU$29999,0)),MAX(AM$4:AM6)+1,0))</f>
        <v>3</v>
      </c>
      <c r="AN7" s="292">
        <f>IF($BE7="","",IF(ISNUMBER(MATCH($BE7,AV$5:AV$29999,0)),MAX(AN$4:AN6)+1,0))</f>
        <v>0</v>
      </c>
      <c r="AO7" s="299"/>
      <c r="AP7" s="307" t="s">
        <v>795</v>
      </c>
      <c r="AQ7" s="307" t="s">
        <v>789</v>
      </c>
      <c r="AR7" s="307" t="s">
        <v>795</v>
      </c>
      <c r="AS7" s="307" t="s">
        <v>796</v>
      </c>
      <c r="AT7" s="307" t="s">
        <v>796</v>
      </c>
      <c r="AU7" s="307" t="s">
        <v>796</v>
      </c>
      <c r="AV7" s="309" t="s">
        <v>821</v>
      </c>
      <c r="AW7" s="331" t="s">
        <v>796</v>
      </c>
      <c r="AX7" s="310" t="s">
        <v>821</v>
      </c>
      <c r="AY7" s="332" t="s">
        <v>778</v>
      </c>
      <c r="AZ7" s="332" t="s">
        <v>778</v>
      </c>
      <c r="BA7" s="329" t="s">
        <v>821</v>
      </c>
      <c r="BB7" s="8">
        <f>IF(ISTEXT(AW7),IF(ISNUMBER(MATCH(AW7,$AY$5:$AY$100,0)),0,MAX(BB$4:BB6)+1),"")</f>
        <v>0</v>
      </c>
      <c r="BC7" s="10">
        <f t="shared" si="28"/>
        <v>18</v>
      </c>
      <c r="BD7" s="10" t="str">
        <f t="shared" si="31"/>
        <v>.oc</v>
      </c>
      <c r="BE7" s="310" t="str">
        <f t="shared" si="29"/>
        <v>.oc</v>
      </c>
      <c r="BF7" s="10"/>
      <c r="BG7" s="311" t="str">
        <f t="shared" si="32"/>
        <v>.oc</v>
      </c>
      <c r="BH7" s="311" t="str">
        <f t="shared" si="33"/>
        <v>.oc</v>
      </c>
      <c r="BI7" s="311" t="str">
        <f t="shared" si="34"/>
        <v>.oc</v>
      </c>
      <c r="BJ7" s="311" t="str">
        <f t="shared" si="35"/>
        <v>.oc</v>
      </c>
      <c r="BK7" s="311" t="str">
        <f t="shared" si="36"/>
        <v>.oc</v>
      </c>
      <c r="BL7" s="311" t="str">
        <f t="shared" si="37"/>
        <v>.oc</v>
      </c>
      <c r="BM7" s="311" t="str">
        <f t="shared" si="5"/>
        <v/>
      </c>
      <c r="BN7" s="90"/>
      <c r="BO7" s="90"/>
      <c r="BP7" s="90"/>
      <c r="BQ7" s="90"/>
      <c r="BR7" s="90"/>
      <c r="BS7" s="90"/>
      <c r="BT7" s="90"/>
      <c r="BU7" s="90"/>
      <c r="BV7" s="90"/>
      <c r="BW7" s="90"/>
      <c r="BX7" s="90"/>
      <c r="BY7" s="90"/>
      <c r="BZ7" s="90"/>
    </row>
    <row r="8" spans="1:78" ht="12" customHeight="1" x14ac:dyDescent="0.25">
      <c r="A8" s="62"/>
      <c r="B8" s="238">
        <f t="shared" si="6"/>
        <v>3</v>
      </c>
      <c r="C8" s="284">
        <f>IF(ISNUMBER(B8),MAX(C$4:C7)+1,"")</f>
        <v>3</v>
      </c>
      <c r="D8" s="284" t="str">
        <f>IF(IF(ISNUMBER(B8),"",MAX(D$4:D7)+1)&lt;=D$3,IF(ISNUMBER(B8),"",MAX(D$4:D7)+1),"")</f>
        <v/>
      </c>
      <c r="E8" s="285">
        <f t="shared" si="7"/>
        <v>7</v>
      </c>
      <c r="F8" s="238" t="str">
        <f t="shared" si="8"/>
        <v>.ims</v>
      </c>
      <c r="G8" s="241" t="str">
        <f t="shared" si="9"/>
        <v>.ghb</v>
      </c>
      <c r="H8" s="284" t="str">
        <f>IF(O8="","",IF(ISNUMBER(MATCH(O8,$G$5:$G$1000,0)),"",IF(D8=1,C$3,0)+MAX(H$4:H7)+1))</f>
        <v/>
      </c>
      <c r="I8" s="284" t="str">
        <f>IF(O8="","",IF(ISNUMBER(MATCH(O8,$G$5:$G$1000,0)),"",IF(D8=1,B$4,0)+MAX(I$4:I7)+1))</f>
        <v/>
      </c>
      <c r="J8" s="241" t="str">
        <f t="shared" si="10"/>
        <v/>
      </c>
      <c r="K8" s="241">
        <f t="shared" si="11"/>
        <v>1</v>
      </c>
      <c r="L8" s="62"/>
      <c r="M8" s="290">
        <f t="shared" si="12"/>
        <v>4</v>
      </c>
      <c r="N8" s="326" t="s">
        <v>802</v>
      </c>
      <c r="O8" s="326" t="s">
        <v>795</v>
      </c>
      <c r="P8" s="330" t="str">
        <f t="shared" si="13"/>
        <v>.ghb</v>
      </c>
      <c r="Q8" s="299" t="s">
        <v>821</v>
      </c>
      <c r="R8" s="292">
        <f t="shared" si="14"/>
        <v>4</v>
      </c>
      <c r="S8" s="292">
        <f t="shared" si="15"/>
        <v>4</v>
      </c>
      <c r="T8" s="292">
        <f t="shared" si="16"/>
        <v>4</v>
      </c>
      <c r="U8" s="292">
        <f t="shared" si="17"/>
        <v>4</v>
      </c>
      <c r="V8" s="292">
        <f t="shared" si="18"/>
        <v>4</v>
      </c>
      <c r="W8" s="292">
        <f t="shared" si="19"/>
        <v>4</v>
      </c>
      <c r="X8" s="292" t="str">
        <f t="shared" si="20"/>
        <v/>
      </c>
      <c r="Y8" s="292"/>
      <c r="Z8" s="293" t="str">
        <f t="shared" si="21"/>
        <v>.npf</v>
      </c>
      <c r="AA8" s="293" t="str">
        <f t="shared" si="22"/>
        <v>.npf</v>
      </c>
      <c r="AB8" s="293" t="str">
        <f t="shared" si="23"/>
        <v>.npf</v>
      </c>
      <c r="AC8" s="293" t="str">
        <f t="shared" si="24"/>
        <v>.ims</v>
      </c>
      <c r="AD8" s="293" t="str">
        <f t="shared" si="25"/>
        <v>.ims</v>
      </c>
      <c r="AE8" s="293" t="str">
        <f t="shared" si="26"/>
        <v>.ims</v>
      </c>
      <c r="AF8" s="293" t="str">
        <f t="shared" si="27"/>
        <v/>
      </c>
      <c r="AG8" s="293"/>
      <c r="AH8" s="292">
        <f>IF($BE8="","",IF(ISNUMBER(MATCH($BE8,AP$5:AP$29999,0)),MAX(AH$4:AH7)+1,0))</f>
        <v>3</v>
      </c>
      <c r="AI8" s="292">
        <f>IF($BE8="","",IF(ISNUMBER(MATCH($BE8,AQ$5:AQ$29999,0)),MAX(AI$4:AI7)+1,0))</f>
        <v>3</v>
      </c>
      <c r="AJ8" s="292">
        <f>IF($BE8="","",IF(ISNUMBER(MATCH($BE8,AR$5:AR$29999,0)),MAX(AJ$4:AJ7)+1,0))</f>
        <v>3</v>
      </c>
      <c r="AK8" s="292">
        <f>IF($BE8="","",IF(ISNUMBER(MATCH($BE8,AS$5:AS$29999,0)),MAX(AK$4:AK7)+1,0))</f>
        <v>4</v>
      </c>
      <c r="AL8" s="292">
        <f>IF($BE8="","",IF(ISNUMBER(MATCH($BE8,AT$5:AT$29999,0)),MAX(AL$4:AL7)+1,0))</f>
        <v>4</v>
      </c>
      <c r="AM8" s="292">
        <f>IF($BE8="","",IF(ISNUMBER(MATCH($BE8,AU$5:AU$29999,0)),MAX(AM$4:AM7)+1,0))</f>
        <v>4</v>
      </c>
      <c r="AN8" s="292">
        <f>IF($BE8="","",IF(ISNUMBER(MATCH($BE8,AV$5:AV$29999,0)),MAX(AN$4:AN7)+1,0))</f>
        <v>0</v>
      </c>
      <c r="AO8" s="299"/>
      <c r="AP8" s="307" t="s">
        <v>794</v>
      </c>
      <c r="AQ8" s="307" t="s">
        <v>787</v>
      </c>
      <c r="AR8" s="307" t="s">
        <v>802</v>
      </c>
      <c r="AS8" s="307" t="s">
        <v>795</v>
      </c>
      <c r="AT8" s="307" t="s">
        <v>795</v>
      </c>
      <c r="AU8" s="307" t="s">
        <v>795</v>
      </c>
      <c r="AV8" s="309" t="s">
        <v>821</v>
      </c>
      <c r="AW8" s="331" t="s">
        <v>795</v>
      </c>
      <c r="AX8" s="310" t="s">
        <v>821</v>
      </c>
      <c r="AY8" s="332" t="s">
        <v>787</v>
      </c>
      <c r="AZ8" s="332" t="s">
        <v>787</v>
      </c>
      <c r="BA8" s="329" t="s">
        <v>821</v>
      </c>
      <c r="BB8" s="8">
        <f>IF(ISTEXT(AW8),IF(ISNUMBER(MATCH(AW8,$AY$5:$AY$100,0)),0,MAX(BB$4:BB7)+1),"")</f>
        <v>0</v>
      </c>
      <c r="BC8" s="10">
        <f t="shared" si="28"/>
        <v>10</v>
      </c>
      <c r="BD8" s="10" t="str">
        <f t="shared" si="31"/>
        <v>.ims</v>
      </c>
      <c r="BE8" s="310" t="str">
        <f t="shared" si="29"/>
        <v>.ims</v>
      </c>
      <c r="BF8" s="10"/>
      <c r="BG8" s="311" t="str">
        <f t="shared" si="32"/>
        <v>.ims</v>
      </c>
      <c r="BH8" s="311" t="str">
        <f t="shared" si="33"/>
        <v>.ims</v>
      </c>
      <c r="BI8" s="311" t="str">
        <f t="shared" si="34"/>
        <v>.ims</v>
      </c>
      <c r="BJ8" s="311" t="str">
        <f t="shared" si="35"/>
        <v>.ims</v>
      </c>
      <c r="BK8" s="311" t="str">
        <f t="shared" si="36"/>
        <v>.ims</v>
      </c>
      <c r="BL8" s="311" t="str">
        <f t="shared" si="37"/>
        <v>.ims</v>
      </c>
      <c r="BM8" s="311" t="str">
        <f t="shared" si="5"/>
        <v/>
      </c>
      <c r="BN8" s="90"/>
      <c r="BO8" s="90"/>
      <c r="BP8" s="90"/>
      <c r="BQ8" s="90"/>
      <c r="BR8" s="90"/>
      <c r="BS8" s="90"/>
      <c r="BT8" s="90"/>
      <c r="BU8" s="90"/>
      <c r="BV8" s="90"/>
      <c r="BW8" s="90"/>
      <c r="BX8" s="90"/>
      <c r="BY8" s="90"/>
      <c r="BZ8" s="90"/>
    </row>
    <row r="9" spans="1:78" ht="12" customHeight="1" x14ac:dyDescent="0.25">
      <c r="A9" s="62"/>
      <c r="B9" s="238" t="str">
        <f t="shared" si="6"/>
        <v/>
      </c>
      <c r="C9" s="284" t="str">
        <f>IF(ISNUMBER(B9),MAX(C$4:C8)+1,"")</f>
        <v/>
      </c>
      <c r="D9" s="284">
        <f>IF(IF(ISNUMBER(B9),"",MAX(D$4:D8)+1)&lt;=D$3,IF(ISNUMBER(B9),"",MAX(D$4:D8)+1),"")</f>
        <v>2</v>
      </c>
      <c r="E9" s="285">
        <f t="shared" si="7"/>
        <v>13</v>
      </c>
      <c r="F9" s="238" t="str">
        <f t="shared" si="8"/>
        <v>.mvr.bud</v>
      </c>
      <c r="G9" s="241" t="str">
        <f t="shared" si="9"/>
        <v>.hds</v>
      </c>
      <c r="H9" s="284">
        <f>IF(O9="","",IF(ISNUMBER(MATCH(O9,$G$5:$G$1000,0)),"",IF(D9=1,C$3,0)+MAX(H$4:H8)+1))</f>
        <v>24</v>
      </c>
      <c r="I9" s="284">
        <f>IF(O9="","",IF(ISNUMBER(MATCH(O9,$G$5:$G$1000,0)),"",IF(D9=1,B$4,0)+MAX(I$4:I8)+1))</f>
        <v>38</v>
      </c>
      <c r="J9" s="241" t="str">
        <f t="shared" si="10"/>
        <v/>
      </c>
      <c r="K9" s="241">
        <f t="shared" si="11"/>
        <v>1</v>
      </c>
      <c r="L9" s="62"/>
      <c r="M9" s="290">
        <f t="shared" si="12"/>
        <v>5</v>
      </c>
      <c r="N9" s="326" t="s">
        <v>791</v>
      </c>
      <c r="O9" s="326" t="s">
        <v>794</v>
      </c>
      <c r="P9" s="330" t="str">
        <f t="shared" si="13"/>
        <v>.hds</v>
      </c>
      <c r="Q9" s="299" t="s">
        <v>821</v>
      </c>
      <c r="R9" s="292">
        <f t="shared" si="14"/>
        <v>5</v>
      </c>
      <c r="S9" s="292">
        <f t="shared" si="15"/>
        <v>5</v>
      </c>
      <c r="T9" s="292">
        <f t="shared" si="16"/>
        <v>5</v>
      </c>
      <c r="U9" s="292">
        <f t="shared" si="17"/>
        <v>5</v>
      </c>
      <c r="V9" s="292">
        <f t="shared" si="18"/>
        <v>5</v>
      </c>
      <c r="W9" s="292">
        <f t="shared" si="19"/>
        <v>5</v>
      </c>
      <c r="X9" s="292" t="str">
        <f t="shared" si="20"/>
        <v/>
      </c>
      <c r="Y9" s="292"/>
      <c r="Z9" s="293" t="str">
        <f t="shared" si="21"/>
        <v>.lst</v>
      </c>
      <c r="AA9" s="293" t="str">
        <f t="shared" si="22"/>
        <v>.lst</v>
      </c>
      <c r="AB9" s="293" t="str">
        <f t="shared" si="23"/>
        <v>.lst</v>
      </c>
      <c r="AC9" s="293" t="str">
        <f t="shared" si="24"/>
        <v>.npf</v>
      </c>
      <c r="AD9" s="293" t="str">
        <f t="shared" si="25"/>
        <v>.npf</v>
      </c>
      <c r="AE9" s="293" t="str">
        <f t="shared" si="26"/>
        <v>.npf</v>
      </c>
      <c r="AF9" s="293" t="str">
        <f t="shared" si="27"/>
        <v/>
      </c>
      <c r="AG9" s="293"/>
      <c r="AH9" s="292">
        <f>IF($BE9="","",IF(ISNUMBER(MATCH($BE9,AP$5:AP$29999,0)),MAX(AH$4:AH8)+1,0))</f>
        <v>4</v>
      </c>
      <c r="AI9" s="292">
        <f>IF($BE9="","",IF(ISNUMBER(MATCH($BE9,AQ$5:AQ$29999,0)),MAX(AI$4:AI8)+1,0))</f>
        <v>4</v>
      </c>
      <c r="AJ9" s="292">
        <f>IF($BE9="","",IF(ISNUMBER(MATCH($BE9,AR$5:AR$29999,0)),MAX(AJ$4:AJ8)+1,0))</f>
        <v>4</v>
      </c>
      <c r="AK9" s="292">
        <f>IF($BE9="","",IF(ISNUMBER(MATCH($BE9,AS$5:AS$29999,0)),MAX(AK$4:AK8)+1,0))</f>
        <v>5</v>
      </c>
      <c r="AL9" s="292">
        <f>IF($BE9="","",IF(ISNUMBER(MATCH($BE9,AT$5:AT$29999,0)),MAX(AL$4:AL8)+1,0))</f>
        <v>5</v>
      </c>
      <c r="AM9" s="292">
        <f>IF($BE9="","",IF(ISNUMBER(MATCH($BE9,AU$5:AU$29999,0)),MAX(AM$4:AM8)+1,0))</f>
        <v>5</v>
      </c>
      <c r="AN9" s="292">
        <f>IF($BE9="","",IF(ISNUMBER(MATCH($BE9,AV$5:AV$29999,0)),MAX(AN$4:AN8)+1,0))</f>
        <v>0</v>
      </c>
      <c r="AO9" s="299"/>
      <c r="AP9" s="307" t="s">
        <v>802</v>
      </c>
      <c r="AQ9" s="307" t="s">
        <v>781</v>
      </c>
      <c r="AR9" s="307" t="s">
        <v>791</v>
      </c>
      <c r="AS9" s="307" t="s">
        <v>794</v>
      </c>
      <c r="AT9" s="307" t="s">
        <v>794</v>
      </c>
      <c r="AU9" s="307" t="s">
        <v>791</v>
      </c>
      <c r="AV9" s="309" t="s">
        <v>821</v>
      </c>
      <c r="AW9" s="331" t="s">
        <v>794</v>
      </c>
      <c r="AX9" s="310" t="s">
        <v>821</v>
      </c>
      <c r="AY9" s="332" t="s">
        <v>779</v>
      </c>
      <c r="AZ9" s="332" t="s">
        <v>779</v>
      </c>
      <c r="BA9" s="329" t="s">
        <v>821</v>
      </c>
      <c r="BB9" s="8">
        <f>IF(ISTEXT(AW9),IF(ISNUMBER(MATCH(AW9,$AY$5:$AY$100,0)),0,MAX(BB$4:BB8)+1),"")</f>
        <v>0</v>
      </c>
      <c r="BC9" s="10">
        <f t="shared" si="28"/>
        <v>17</v>
      </c>
      <c r="BD9" s="10" t="str">
        <f t="shared" si="31"/>
        <v>.npf</v>
      </c>
      <c r="BE9" s="310" t="str">
        <f t="shared" si="29"/>
        <v>.npf</v>
      </c>
      <c r="BF9" s="10"/>
      <c r="BG9" s="311" t="str">
        <f t="shared" si="32"/>
        <v>.npf</v>
      </c>
      <c r="BH9" s="311" t="str">
        <f t="shared" si="33"/>
        <v>.npf</v>
      </c>
      <c r="BI9" s="311" t="str">
        <f t="shared" si="34"/>
        <v>.npf</v>
      </c>
      <c r="BJ9" s="311" t="str">
        <f t="shared" si="35"/>
        <v>.npf</v>
      </c>
      <c r="BK9" s="311" t="str">
        <f t="shared" si="36"/>
        <v>.npf</v>
      </c>
      <c r="BL9" s="311" t="str">
        <f t="shared" si="37"/>
        <v>.npf</v>
      </c>
      <c r="BM9" s="311" t="str">
        <f t="shared" si="5"/>
        <v/>
      </c>
      <c r="BN9" s="90"/>
      <c r="BO9" s="90"/>
      <c r="BP9" s="90"/>
      <c r="BQ9" s="90"/>
      <c r="BR9" s="90"/>
      <c r="BS9" s="90"/>
      <c r="BT9" s="90"/>
      <c r="BU9" s="90"/>
      <c r="BV9" s="90"/>
      <c r="BW9" s="90"/>
      <c r="BX9" s="90"/>
      <c r="BY9" s="90"/>
      <c r="BZ9" s="90"/>
    </row>
    <row r="10" spans="1:78" ht="12" customHeight="1" x14ac:dyDescent="0.25">
      <c r="A10" s="62"/>
      <c r="B10" s="238" t="str">
        <f t="shared" si="6"/>
        <v/>
      </c>
      <c r="C10" s="284" t="str">
        <f>IF(ISNUMBER(B10),MAX(C$4:C9)+1,"")</f>
        <v/>
      </c>
      <c r="D10" s="284">
        <f>IF(IF(ISNUMBER(B10),"",MAX(D$4:D9)+1)&lt;=D$3,IF(ISNUMBER(B10),"",MAX(D$4:D9)+1),"")</f>
        <v>3</v>
      </c>
      <c r="E10" s="285">
        <f t="shared" si="7"/>
        <v>19</v>
      </c>
      <c r="F10" s="238" t="str">
        <f t="shared" si="8"/>
        <v>.sfr.obs</v>
      </c>
      <c r="G10" s="241" t="str">
        <f t="shared" si="9"/>
        <v>.ic</v>
      </c>
      <c r="H10" s="284">
        <f>IF(O10="","",IF(ISNUMBER(MATCH(O10,$G$5:$G$1000,0)),"",IF(D10=1,C$3,0)+MAX(H$4:H9)+1))</f>
        <v>25</v>
      </c>
      <c r="I10" s="284">
        <f>IF(O10="","",IF(ISNUMBER(MATCH(O10,$G$5:$G$1000,0)),"",IF(D10=1,B$4,0)+MAX(I$4:I9)+1))</f>
        <v>39</v>
      </c>
      <c r="J10" s="241" t="str">
        <f t="shared" si="10"/>
        <v/>
      </c>
      <c r="K10" s="241">
        <f t="shared" si="11"/>
        <v>1</v>
      </c>
      <c r="L10" s="62"/>
      <c r="M10" s="290">
        <f t="shared" si="12"/>
        <v>6</v>
      </c>
      <c r="N10" s="326" t="s">
        <v>789</v>
      </c>
      <c r="O10" s="326" t="s">
        <v>793</v>
      </c>
      <c r="P10" s="330" t="str">
        <f t="shared" si="13"/>
        <v>.ic</v>
      </c>
      <c r="Q10" s="299" t="s">
        <v>821</v>
      </c>
      <c r="R10" s="292">
        <f t="shared" si="14"/>
        <v>6</v>
      </c>
      <c r="S10" s="292">
        <f t="shared" si="15"/>
        <v>6</v>
      </c>
      <c r="T10" s="292">
        <f t="shared" si="16"/>
        <v>6</v>
      </c>
      <c r="U10" s="292">
        <f t="shared" si="17"/>
        <v>6</v>
      </c>
      <c r="V10" s="292">
        <f t="shared" si="18"/>
        <v>6</v>
      </c>
      <c r="W10" s="292">
        <f t="shared" si="19"/>
        <v>6</v>
      </c>
      <c r="X10" s="292" t="str">
        <f t="shared" si="20"/>
        <v/>
      </c>
      <c r="Y10" s="292"/>
      <c r="Z10" s="293" t="str">
        <f t="shared" si="21"/>
        <v>.dis</v>
      </c>
      <c r="AA10" s="293" t="str">
        <f t="shared" si="22"/>
        <v>.dis</v>
      </c>
      <c r="AB10" s="293" t="str">
        <f t="shared" si="23"/>
        <v>.dis</v>
      </c>
      <c r="AC10" s="293" t="str">
        <f t="shared" si="24"/>
        <v>.lst</v>
      </c>
      <c r="AD10" s="293" t="str">
        <f t="shared" si="25"/>
        <v>.lst</v>
      </c>
      <c r="AE10" s="293" t="str">
        <f t="shared" si="26"/>
        <v>.lst</v>
      </c>
      <c r="AF10" s="293" t="str">
        <f t="shared" si="27"/>
        <v/>
      </c>
      <c r="AG10" s="293"/>
      <c r="AH10" s="292">
        <f>IF($BE10="","",IF(ISNUMBER(MATCH($BE10,AP$5:AP$29999,0)),MAX(AH$4:AH9)+1,0))</f>
        <v>5</v>
      </c>
      <c r="AI10" s="292">
        <f>IF($BE10="","",IF(ISNUMBER(MATCH($BE10,AQ$5:AQ$29999,0)),MAX(AI$4:AI9)+1,0))</f>
        <v>5</v>
      </c>
      <c r="AJ10" s="292">
        <f>IF($BE10="","",IF(ISNUMBER(MATCH($BE10,AR$5:AR$29999,0)),MAX(AJ$4:AJ9)+1,0))</f>
        <v>5</v>
      </c>
      <c r="AK10" s="292">
        <f>IF($BE10="","",IF(ISNUMBER(MATCH($BE10,AS$5:AS$29999,0)),MAX(AK$4:AK9)+1,0))</f>
        <v>6</v>
      </c>
      <c r="AL10" s="292">
        <f>IF($BE10="","",IF(ISNUMBER(MATCH($BE10,AT$5:AT$29999,0)),MAX(AL$4:AL9)+1,0))</f>
        <v>6</v>
      </c>
      <c r="AM10" s="292">
        <f>IF($BE10="","",IF(ISNUMBER(MATCH($BE10,AU$5:AU$29999,0)),MAX(AM$4:AM9)+1,0))</f>
        <v>6</v>
      </c>
      <c r="AN10" s="292">
        <f>IF($BE10="","",IF(ISNUMBER(MATCH($BE10,AV$5:AV$29999,0)),MAX(AN$4:AN9)+1,0))</f>
        <v>0</v>
      </c>
      <c r="AO10" s="299"/>
      <c r="AP10" s="307" t="s">
        <v>791</v>
      </c>
      <c r="AQ10" s="307" t="s">
        <v>780</v>
      </c>
      <c r="AR10" s="307" t="s">
        <v>789</v>
      </c>
      <c r="AS10" s="307" t="s">
        <v>793</v>
      </c>
      <c r="AT10" s="307" t="s">
        <v>793</v>
      </c>
      <c r="AU10" s="307" t="s">
        <v>789</v>
      </c>
      <c r="AV10" s="309" t="s">
        <v>821</v>
      </c>
      <c r="AW10" s="331" t="s">
        <v>793</v>
      </c>
      <c r="AX10" s="310" t="s">
        <v>821</v>
      </c>
      <c r="AY10" s="332" t="s">
        <v>781</v>
      </c>
      <c r="AZ10" s="332" t="s">
        <v>781</v>
      </c>
      <c r="BA10" s="329" t="s">
        <v>821</v>
      </c>
      <c r="BB10" s="8">
        <f>IF(ISTEXT(AW10),IF(ISNUMBER(MATCH(AW10,$AY$5:$AY$100,0)),0,MAX(BB$4:BB9)+1),"")</f>
        <v>0</v>
      </c>
      <c r="BC10" s="10">
        <f t="shared" si="28"/>
        <v>14</v>
      </c>
      <c r="BD10" s="10" t="str">
        <f t="shared" si="31"/>
        <v>.lst</v>
      </c>
      <c r="BE10" s="310" t="str">
        <f t="shared" si="29"/>
        <v>.lst</v>
      </c>
      <c r="BF10" s="10"/>
      <c r="BG10" s="311" t="str">
        <f t="shared" si="32"/>
        <v>.lst</v>
      </c>
      <c r="BH10" s="311" t="str">
        <f t="shared" si="33"/>
        <v>.lst</v>
      </c>
      <c r="BI10" s="311" t="str">
        <f t="shared" si="34"/>
        <v>.lst</v>
      </c>
      <c r="BJ10" s="311" t="str">
        <f t="shared" si="35"/>
        <v>.lst</v>
      </c>
      <c r="BK10" s="311" t="str">
        <f t="shared" si="36"/>
        <v>.lst</v>
      </c>
      <c r="BL10" s="311" t="str">
        <f t="shared" si="37"/>
        <v>.lst</v>
      </c>
      <c r="BM10" s="311" t="str">
        <f t="shared" si="5"/>
        <v/>
      </c>
      <c r="BN10" s="90"/>
      <c r="BO10" s="90"/>
      <c r="BP10" s="90"/>
      <c r="BQ10" s="90"/>
      <c r="BR10" s="90"/>
      <c r="BS10" s="90"/>
      <c r="BT10" s="90"/>
      <c r="BU10" s="90"/>
      <c r="BV10" s="90"/>
      <c r="BW10" s="90"/>
      <c r="BX10" s="90"/>
      <c r="BY10" s="90"/>
      <c r="BZ10" s="90"/>
    </row>
    <row r="11" spans="1:78" ht="12" customHeight="1" x14ac:dyDescent="0.25">
      <c r="A11" s="62"/>
      <c r="B11" s="238" t="str">
        <f t="shared" si="6"/>
        <v/>
      </c>
      <c r="C11" s="284" t="str">
        <f>IF(ISNUMBER(B11),MAX(C$4:C10)+1,"")</f>
        <v/>
      </c>
      <c r="D11" s="284">
        <f>IF(IF(ISNUMBER(B11),"",MAX(D$4:D10)+1)&lt;=D$3,IF(ISNUMBER(B11),"",MAX(D$4:D10)+1),"")</f>
        <v>4</v>
      </c>
      <c r="E11" s="285">
        <f t="shared" si="7"/>
        <v>25</v>
      </c>
      <c r="F11" s="238" t="str">
        <f t="shared" si="8"/>
        <v>.wel</v>
      </c>
      <c r="G11" s="241" t="str">
        <f t="shared" si="9"/>
        <v>.ims</v>
      </c>
      <c r="H11" s="284">
        <f>IF(O11="","",IF(ISNUMBER(MATCH(O11,$G$5:$G$1000,0)),"",IF(D11=1,C$3,0)+MAX(H$4:H10)+1))</f>
        <v>26</v>
      </c>
      <c r="I11" s="284">
        <f>IF(O11="","",IF(ISNUMBER(MATCH(O11,$G$5:$G$1000,0)),"",IF(D11=1,B$4,0)+MAX(I$4:I10)+1))</f>
        <v>40</v>
      </c>
      <c r="J11" s="241" t="str">
        <f t="shared" si="10"/>
        <v/>
      </c>
      <c r="K11" s="241">
        <f t="shared" si="11"/>
        <v>1</v>
      </c>
      <c r="L11" s="62"/>
      <c r="M11" s="290">
        <f t="shared" si="12"/>
        <v>7</v>
      </c>
      <c r="N11" s="326" t="s">
        <v>787</v>
      </c>
      <c r="O11" s="326" t="s">
        <v>792</v>
      </c>
      <c r="P11" s="330" t="str">
        <f t="shared" si="13"/>
        <v>.ims</v>
      </c>
      <c r="Q11" s="299" t="s">
        <v>821</v>
      </c>
      <c r="R11" s="292">
        <f t="shared" si="14"/>
        <v>7</v>
      </c>
      <c r="S11" s="292">
        <f t="shared" si="15"/>
        <v>7</v>
      </c>
      <c r="T11" s="292">
        <f t="shared" si="16"/>
        <v>7</v>
      </c>
      <c r="U11" s="292">
        <f t="shared" si="17"/>
        <v>7</v>
      </c>
      <c r="V11" s="292">
        <f t="shared" si="18"/>
        <v>7</v>
      </c>
      <c r="W11" s="292">
        <f t="shared" si="19"/>
        <v>7</v>
      </c>
      <c r="X11" s="292" t="str">
        <f t="shared" si="20"/>
        <v/>
      </c>
      <c r="Y11" s="292"/>
      <c r="Z11" s="293" t="str">
        <f t="shared" si="21"/>
        <v>.sfr</v>
      </c>
      <c r="AA11" s="293" t="str">
        <f t="shared" si="22"/>
        <v>.sfr</v>
      </c>
      <c r="AB11" s="293" t="str">
        <f t="shared" si="23"/>
        <v>.sfr</v>
      </c>
      <c r="AC11" s="293" t="str">
        <f t="shared" si="24"/>
        <v>.dis</v>
      </c>
      <c r="AD11" s="293" t="str">
        <f t="shared" si="25"/>
        <v>.dis</v>
      </c>
      <c r="AE11" s="293" t="str">
        <f t="shared" si="26"/>
        <v>.dis</v>
      </c>
      <c r="AF11" s="293" t="str">
        <f t="shared" si="27"/>
        <v/>
      </c>
      <c r="AG11" s="293"/>
      <c r="AH11" s="292">
        <f>IF($BE11="","",IF(ISNUMBER(MATCH($BE11,AP$5:AP$29999,0)),MAX(AH$4:AH10)+1,0))</f>
        <v>6</v>
      </c>
      <c r="AI11" s="292">
        <f>IF($BE11="","",IF(ISNUMBER(MATCH($BE11,AQ$5:AQ$29999,0)),MAX(AI$4:AI10)+1,0))</f>
        <v>6</v>
      </c>
      <c r="AJ11" s="292">
        <f>IF($BE11="","",IF(ISNUMBER(MATCH($BE11,AR$5:AR$29999,0)),MAX(AJ$4:AJ10)+1,0))</f>
        <v>6</v>
      </c>
      <c r="AK11" s="292">
        <f>IF($BE11="","",IF(ISNUMBER(MATCH($BE11,AS$5:AS$29999,0)),MAX(AK$4:AK10)+1,0))</f>
        <v>7</v>
      </c>
      <c r="AL11" s="292">
        <f>IF($BE11="","",IF(ISNUMBER(MATCH($BE11,AT$5:AT$29999,0)),MAX(AL$4:AL10)+1,0))</f>
        <v>7</v>
      </c>
      <c r="AM11" s="292">
        <f>IF($BE11="","",IF(ISNUMBER(MATCH($BE11,AU$5:AU$29999,0)),MAX(AM$4:AM10)+1,0))</f>
        <v>7</v>
      </c>
      <c r="AN11" s="292">
        <f>IF($BE11="","",IF(ISNUMBER(MATCH($BE11,AV$5:AV$29999,0)),MAX(AN$4:AN10)+1,0))</f>
        <v>0</v>
      </c>
      <c r="AO11" s="299"/>
      <c r="AP11" s="307" t="s">
        <v>789</v>
      </c>
      <c r="AQ11" s="307" t="s">
        <v>779</v>
      </c>
      <c r="AR11" s="307" t="s">
        <v>787</v>
      </c>
      <c r="AS11" s="307" t="s">
        <v>792</v>
      </c>
      <c r="AT11" s="307" t="s">
        <v>792</v>
      </c>
      <c r="AU11" s="307" t="s">
        <v>787</v>
      </c>
      <c r="AV11" s="309" t="s">
        <v>821</v>
      </c>
      <c r="AW11" s="331" t="s">
        <v>792</v>
      </c>
      <c r="AX11" s="310" t="s">
        <v>821</v>
      </c>
      <c r="AY11" s="332" t="s">
        <v>796</v>
      </c>
      <c r="AZ11" s="332" t="s">
        <v>796</v>
      </c>
      <c r="BA11" s="329" t="s">
        <v>821</v>
      </c>
      <c r="BB11" s="8">
        <f>IF(ISTEXT(AW11),IF(ISNUMBER(MATCH(AW11,$AY$5:$AY$100,0)),0,MAX(BB$4:BB10)+1),"")</f>
        <v>0</v>
      </c>
      <c r="BC11" s="10">
        <f t="shared" si="28"/>
        <v>3</v>
      </c>
      <c r="BD11" s="10" t="str">
        <f t="shared" si="31"/>
        <v>.dis</v>
      </c>
      <c r="BE11" s="310" t="str">
        <f t="shared" si="29"/>
        <v>.dis</v>
      </c>
      <c r="BF11" s="10"/>
      <c r="BG11" s="311" t="str">
        <f t="shared" si="32"/>
        <v>.dis</v>
      </c>
      <c r="BH11" s="311" t="str">
        <f t="shared" si="33"/>
        <v>.dis</v>
      </c>
      <c r="BI11" s="311" t="str">
        <f t="shared" si="34"/>
        <v>.dis</v>
      </c>
      <c r="BJ11" s="311" t="str">
        <f t="shared" si="35"/>
        <v>.dis</v>
      </c>
      <c r="BK11" s="311" t="str">
        <f t="shared" si="36"/>
        <v>.dis</v>
      </c>
      <c r="BL11" s="311" t="str">
        <f t="shared" si="37"/>
        <v>.dis</v>
      </c>
      <c r="BM11" s="311" t="str">
        <f t="shared" si="5"/>
        <v/>
      </c>
      <c r="BN11" s="90"/>
      <c r="BO11" s="90"/>
      <c r="BP11" s="90"/>
      <c r="BQ11" s="90"/>
      <c r="BR11" s="90"/>
      <c r="BS11" s="90"/>
      <c r="BT11" s="90"/>
      <c r="BU11" s="90"/>
      <c r="BV11" s="90"/>
      <c r="BW11" s="90"/>
      <c r="BX11" s="90"/>
      <c r="BY11" s="90"/>
      <c r="BZ11" s="90"/>
    </row>
    <row r="12" spans="1:78" ht="12" customHeight="1" x14ac:dyDescent="0.25">
      <c r="A12" s="62"/>
      <c r="B12" s="238">
        <f t="shared" si="6"/>
        <v>5</v>
      </c>
      <c r="C12" s="284">
        <f>IF(ISNUMBER(B12),MAX(C$4:C11)+1,"")</f>
        <v>4</v>
      </c>
      <c r="D12" s="284" t="str">
        <f>IF(IF(ISNUMBER(B12),"",MAX(D$4:D11)+1)&lt;=D$3,IF(ISNUMBER(B12),"",MAX(D$4:D11)+1),"")</f>
        <v/>
      </c>
      <c r="E12" s="285">
        <f t="shared" si="7"/>
        <v>26</v>
      </c>
      <c r="F12" s="238" t="str">
        <f t="shared" si="8"/>
        <v>mfsim.lst</v>
      </c>
      <c r="G12" s="241" t="str">
        <f t="shared" si="9"/>
        <v>.lak</v>
      </c>
      <c r="H12" s="284" t="str">
        <f>IF(O12="","",IF(ISNUMBER(MATCH(O12,$G$5:$G$1000,0)),"",IF(D12=1,C$3,0)+MAX(H$4:H11)+1))</f>
        <v/>
      </c>
      <c r="I12" s="284" t="str">
        <f>IF(O12="","",IF(ISNUMBER(MATCH(O12,$G$5:$G$1000,0)),"",IF(D12=1,B$4,0)+MAX(I$4:I11)+1))</f>
        <v/>
      </c>
      <c r="J12" s="241" t="str">
        <f t="shared" si="10"/>
        <v/>
      </c>
      <c r="K12" s="241">
        <f t="shared" si="11"/>
        <v>1</v>
      </c>
      <c r="L12" s="62"/>
      <c r="M12" s="290">
        <f t="shared" si="12"/>
        <v>8</v>
      </c>
      <c r="N12" s="326" t="s">
        <v>786</v>
      </c>
      <c r="O12" s="326" t="s">
        <v>791</v>
      </c>
      <c r="P12" s="330" t="str">
        <f t="shared" si="13"/>
        <v>.lak</v>
      </c>
      <c r="Q12" s="299" t="s">
        <v>821</v>
      </c>
      <c r="R12" s="292">
        <f t="shared" si="14"/>
        <v>8</v>
      </c>
      <c r="S12" s="292">
        <f t="shared" si="15"/>
        <v>8</v>
      </c>
      <c r="T12" s="292">
        <f t="shared" si="16"/>
        <v>8</v>
      </c>
      <c r="U12" s="292">
        <f t="shared" si="17"/>
        <v>8</v>
      </c>
      <c r="V12" s="292">
        <f t="shared" si="18"/>
        <v>8</v>
      </c>
      <c r="W12" s="292">
        <f t="shared" si="19"/>
        <v>8</v>
      </c>
      <c r="X12" s="292" t="str">
        <f t="shared" si="20"/>
        <v/>
      </c>
      <c r="Y12" s="292"/>
      <c r="Z12" s="293" t="str">
        <f t="shared" si="21"/>
        <v>.sfr.obs</v>
      </c>
      <c r="AA12" s="293" t="str">
        <f t="shared" si="22"/>
        <v>.sfr.obs</v>
      </c>
      <c r="AB12" s="293" t="str">
        <f t="shared" si="23"/>
        <v>.sfr.obs</v>
      </c>
      <c r="AC12" s="293" t="str">
        <f t="shared" si="24"/>
        <v>.lak</v>
      </c>
      <c r="AD12" s="293" t="str">
        <f t="shared" si="25"/>
        <v>.sfr</v>
      </c>
      <c r="AE12" s="293" t="str">
        <f t="shared" si="26"/>
        <v>.sfr</v>
      </c>
      <c r="AF12" s="293" t="str">
        <f t="shared" si="27"/>
        <v/>
      </c>
      <c r="AG12" s="293"/>
      <c r="AH12" s="292">
        <f>IF($BE12="","",IF(ISNUMBER(MATCH($BE12,AP$5:AP$29999,0)),MAX(AH$4:AH11)+1,0))</f>
        <v>7</v>
      </c>
      <c r="AI12" s="292">
        <f>IF($BE12="","",IF(ISNUMBER(MATCH($BE12,AQ$5:AQ$29999,0)),MAX(AI$4:AI11)+1,0))</f>
        <v>7</v>
      </c>
      <c r="AJ12" s="292">
        <f>IF($BE12="","",IF(ISNUMBER(MATCH($BE12,AR$5:AR$29999,0)),MAX(AJ$4:AJ11)+1,0))</f>
        <v>7</v>
      </c>
      <c r="AK12" s="292">
        <f>IF($BE12="","",IF(ISNUMBER(MATCH($BE12,AS$5:AS$29999,0)),MAX(AK$4:AK11)+1,0))</f>
        <v>0</v>
      </c>
      <c r="AL12" s="292">
        <f>IF($BE12="","",IF(ISNUMBER(MATCH($BE12,AT$5:AT$29999,0)),MAX(AL$4:AL11)+1,0))</f>
        <v>8</v>
      </c>
      <c r="AM12" s="292">
        <f>IF($BE12="","",IF(ISNUMBER(MATCH($BE12,AU$5:AU$29999,0)),MAX(AM$4:AM11)+1,0))</f>
        <v>8</v>
      </c>
      <c r="AN12" s="292">
        <f>IF($BE12="","",IF(ISNUMBER(MATCH($BE12,AV$5:AV$29999,0)),MAX(AN$4:AN11)+1,0))</f>
        <v>0</v>
      </c>
      <c r="AO12" s="299"/>
      <c r="AP12" s="307" t="s">
        <v>787</v>
      </c>
      <c r="AQ12" s="307" t="s">
        <v>778</v>
      </c>
      <c r="AR12" s="307" t="s">
        <v>786</v>
      </c>
      <c r="AS12" s="307" t="s">
        <v>791</v>
      </c>
      <c r="AT12" s="307" t="s">
        <v>791</v>
      </c>
      <c r="AU12" s="307" t="s">
        <v>786</v>
      </c>
      <c r="AV12" s="309" t="s">
        <v>821</v>
      </c>
      <c r="AW12" s="331" t="s">
        <v>791</v>
      </c>
      <c r="AX12" s="310" t="s">
        <v>821</v>
      </c>
      <c r="AY12" s="334" t="s">
        <v>777</v>
      </c>
      <c r="AZ12" s="334" t="s">
        <v>777</v>
      </c>
      <c r="BA12" s="329" t="s">
        <v>821</v>
      </c>
      <c r="BB12" s="8">
        <f>IF(ISTEXT(AW12),IF(ISNUMBER(MATCH(AW12,$AY$5:$AY$100,0)),0,MAX(BB$4:BB11)+1),"")</f>
        <v>0</v>
      </c>
      <c r="BC12" s="10">
        <f t="shared" si="28"/>
        <v>20</v>
      </c>
      <c r="BD12" s="10" t="str">
        <f t="shared" si="31"/>
        <v>.sfr</v>
      </c>
      <c r="BE12" s="310" t="str">
        <f t="shared" si="29"/>
        <v>.sfr</v>
      </c>
      <c r="BF12" s="10"/>
      <c r="BG12" s="311" t="str">
        <f t="shared" si="32"/>
        <v>.sfr</v>
      </c>
      <c r="BH12" s="311" t="str">
        <f t="shared" si="33"/>
        <v>.sfr</v>
      </c>
      <c r="BI12" s="311" t="str">
        <f t="shared" si="34"/>
        <v>.sfr</v>
      </c>
      <c r="BJ12" s="311" t="str">
        <f t="shared" si="35"/>
        <v/>
      </c>
      <c r="BK12" s="311" t="str">
        <f t="shared" si="36"/>
        <v>.sfr</v>
      </c>
      <c r="BL12" s="311" t="str">
        <f t="shared" si="37"/>
        <v>.sfr</v>
      </c>
      <c r="BM12" s="311" t="str">
        <f t="shared" si="5"/>
        <v/>
      </c>
      <c r="BN12" s="90"/>
      <c r="BO12" s="90"/>
      <c r="BP12" s="90"/>
      <c r="BQ12" s="90"/>
      <c r="BR12" s="90"/>
      <c r="BS12" s="90"/>
      <c r="BT12" s="90"/>
      <c r="BU12" s="90"/>
      <c r="BV12" s="90"/>
      <c r="BW12" s="90"/>
      <c r="BX12" s="90"/>
      <c r="BY12" s="90"/>
      <c r="BZ12" s="90"/>
    </row>
    <row r="13" spans="1:78" ht="12" customHeight="1" x14ac:dyDescent="0.25">
      <c r="A13" s="62"/>
      <c r="B13" s="238">
        <f t="shared" si="6"/>
        <v>6</v>
      </c>
      <c r="C13" s="284">
        <f>IF(ISNUMBER(B13),MAX(C$4:C12)+1,"")</f>
        <v>5</v>
      </c>
      <c r="D13" s="284" t="str">
        <f>IF(IF(ISNUMBER(B13),"",MAX(D$4:D12)+1)&lt;=D$3,IF(ISNUMBER(B13),"",MAX(D$4:D12)+1),"")</f>
        <v/>
      </c>
      <c r="E13" s="285">
        <f t="shared" si="7"/>
        <v>29</v>
      </c>
      <c r="F13" s="238" t="str">
        <f t="shared" si="8"/>
        <v>obs_uzf.csv</v>
      </c>
      <c r="G13" s="241" t="str">
        <f t="shared" si="9"/>
        <v>.lak.bud</v>
      </c>
      <c r="H13" s="284" t="str">
        <f>IF(O13="","",IF(ISNUMBER(MATCH(O13,$G$5:$G$1000,0)),"",IF(D13=1,C$3,0)+MAX(H$4:H12)+1))</f>
        <v/>
      </c>
      <c r="I13" s="284" t="str">
        <f>IF(O13="","",IF(ISNUMBER(MATCH(O13,$G$5:$G$1000,0)),"",IF(D13=1,B$4,0)+MAX(I$4:I12)+1))</f>
        <v/>
      </c>
      <c r="J13" s="241" t="str">
        <f t="shared" si="10"/>
        <v/>
      </c>
      <c r="K13" s="241">
        <f t="shared" si="11"/>
        <v>1</v>
      </c>
      <c r="L13" s="62"/>
      <c r="M13" s="290">
        <f t="shared" si="12"/>
        <v>9</v>
      </c>
      <c r="N13" s="326" t="s">
        <v>788</v>
      </c>
      <c r="O13" s="326" t="s">
        <v>789</v>
      </c>
      <c r="P13" s="330" t="str">
        <f t="shared" si="13"/>
        <v>.lak.bud</v>
      </c>
      <c r="Q13" s="299" t="s">
        <v>821</v>
      </c>
      <c r="R13" s="292">
        <f t="shared" ref="R13:X13" si="38">IF(ROW()-ROW(R$4)&lt;=AH$3,ROW()-ROW(R$4),"")</f>
        <v>9</v>
      </c>
      <c r="S13" s="292">
        <f t="shared" si="38"/>
        <v>9</v>
      </c>
      <c r="T13" s="292">
        <f t="shared" si="38"/>
        <v>9</v>
      </c>
      <c r="U13" s="292">
        <f t="shared" si="38"/>
        <v>9</v>
      </c>
      <c r="V13" s="292">
        <f t="shared" si="38"/>
        <v>9</v>
      </c>
      <c r="W13" s="292">
        <f t="shared" si="38"/>
        <v>9</v>
      </c>
      <c r="X13" s="292" t="str">
        <f t="shared" si="38"/>
        <v/>
      </c>
      <c r="Y13" s="292"/>
      <c r="Z13" s="293" t="str">
        <f t="shared" si="21"/>
        <v>.sfr.obs.csv</v>
      </c>
      <c r="AA13" s="293" t="str">
        <f t="shared" si="22"/>
        <v>.sfr.obs.csv</v>
      </c>
      <c r="AB13" s="293" t="str">
        <f t="shared" si="23"/>
        <v>.sfr.bud</v>
      </c>
      <c r="AC13" s="293" t="str">
        <f t="shared" si="24"/>
        <v>.lak.obs</v>
      </c>
      <c r="AD13" s="293" t="str">
        <f t="shared" si="25"/>
        <v>.lak</v>
      </c>
      <c r="AE13" s="293" t="str">
        <f t="shared" si="26"/>
        <v>.sfr.obs</v>
      </c>
      <c r="AF13" s="293" t="str">
        <f t="shared" si="27"/>
        <v/>
      </c>
      <c r="AG13" s="293"/>
      <c r="AH13" s="292">
        <f>IF($BE13="","",IF(ISNUMBER(MATCH($BE13,AP$5:AP$29999,0)),MAX(AH$4:AH12)+1,0))</f>
        <v>8</v>
      </c>
      <c r="AI13" s="292">
        <f>IF($BE13="","",IF(ISNUMBER(MATCH($BE13,AQ$5:AQ$29999,0)),MAX(AI$4:AI12)+1,0))</f>
        <v>8</v>
      </c>
      <c r="AJ13" s="292">
        <f>IF($BE13="","",IF(ISNUMBER(MATCH($BE13,AR$5:AR$29999,0)),MAX(AJ$4:AJ12)+1,0))</f>
        <v>8</v>
      </c>
      <c r="AK13" s="292">
        <f>IF($BE13="","",IF(ISNUMBER(MATCH($BE13,AS$5:AS$29999,0)),MAX(AK$4:AK12)+1,0))</f>
        <v>0</v>
      </c>
      <c r="AL13" s="292">
        <f>IF($BE13="","",IF(ISNUMBER(MATCH($BE13,AT$5:AT$29999,0)),MAX(AL$4:AL12)+1,0))</f>
        <v>0</v>
      </c>
      <c r="AM13" s="292">
        <f>IF($BE13="","",IF(ISNUMBER(MATCH($BE13,AU$5:AU$29999,0)),MAX(AM$4:AM12)+1,0))</f>
        <v>9</v>
      </c>
      <c r="AN13" s="292">
        <f>IF($BE13="","",IF(ISNUMBER(MATCH($BE13,AV$5:AV$29999,0)),MAX(AN$4:AN12)+1,0))</f>
        <v>0</v>
      </c>
      <c r="AO13" s="299"/>
      <c r="AP13" s="307" t="s">
        <v>781</v>
      </c>
      <c r="AQ13" s="307" t="s">
        <v>777</v>
      </c>
      <c r="AR13" s="307" t="s">
        <v>788</v>
      </c>
      <c r="AS13" s="307" t="s">
        <v>789</v>
      </c>
      <c r="AT13" s="307" t="s">
        <v>789</v>
      </c>
      <c r="AU13" s="307" t="s">
        <v>790</v>
      </c>
      <c r="AV13" s="309" t="s">
        <v>821</v>
      </c>
      <c r="AW13" s="331" t="s">
        <v>789</v>
      </c>
      <c r="AX13" s="310" t="s">
        <v>821</v>
      </c>
      <c r="AY13" s="334" t="s">
        <v>772</v>
      </c>
      <c r="AZ13" s="334" t="s">
        <v>772</v>
      </c>
      <c r="BA13" s="329" t="s">
        <v>821</v>
      </c>
      <c r="BB13" s="8">
        <f>IF(ISTEXT(AW13),IF(ISNUMBER(MATCH(AW13,$AY$5:$AY$100,0)),0,MAX(BB$4:BB12)+1),"")</f>
        <v>0</v>
      </c>
      <c r="BC13" s="10">
        <f t="shared" si="28"/>
        <v>31</v>
      </c>
      <c r="BD13" s="10" t="str">
        <f t="shared" si="31"/>
        <v>.sfr.obs</v>
      </c>
      <c r="BE13" s="310" t="str">
        <f t="shared" si="29"/>
        <v>.sfr.obs</v>
      </c>
      <c r="BF13" s="10"/>
      <c r="BG13" s="311" t="str">
        <f t="shared" si="32"/>
        <v>.sfr.obs</v>
      </c>
      <c r="BH13" s="311" t="str">
        <f t="shared" si="33"/>
        <v>.sfr.obs</v>
      </c>
      <c r="BI13" s="311" t="str">
        <f t="shared" si="34"/>
        <v>.sfr.obs</v>
      </c>
      <c r="BJ13" s="311" t="str">
        <f t="shared" si="35"/>
        <v/>
      </c>
      <c r="BK13" s="311" t="str">
        <f t="shared" si="36"/>
        <v/>
      </c>
      <c r="BL13" s="311" t="str">
        <f t="shared" si="37"/>
        <v>.sfr.obs</v>
      </c>
      <c r="BM13" s="311" t="str">
        <f t="shared" si="5"/>
        <v/>
      </c>
      <c r="BN13" s="90"/>
      <c r="BO13" s="90"/>
      <c r="BP13" s="90"/>
      <c r="BQ13" s="90"/>
      <c r="BR13" s="90"/>
      <c r="BS13" s="90"/>
      <c r="BT13" s="90"/>
      <c r="BU13" s="90"/>
      <c r="BV13" s="90"/>
      <c r="BW13" s="90"/>
      <c r="BX13" s="90"/>
      <c r="BY13" s="90"/>
      <c r="BZ13" s="90"/>
    </row>
    <row r="14" spans="1:78" ht="12" customHeight="1" x14ac:dyDescent="0.25">
      <c r="A14" s="62"/>
      <c r="B14" s="238">
        <f t="shared" si="6"/>
        <v>7</v>
      </c>
      <c r="C14" s="284">
        <f>IF(ISNUMBER(B14),MAX(C$4:C13)+1,"")</f>
        <v>6</v>
      </c>
      <c r="D14" s="284" t="str">
        <f>IF(IF(ISNUMBER(B14),"",MAX(D$4:D13)+1)&lt;=D$3,IF(ISNUMBER(B14),"",MAX(D$4:D13)+1),"")</f>
        <v/>
      </c>
      <c r="E14" s="285">
        <f t="shared" si="7"/>
        <v>32</v>
      </c>
      <c r="F14" s="238" t="str">
        <f t="shared" si="8"/>
        <v>sfr.reach01.csv</v>
      </c>
      <c r="G14" s="241" t="str">
        <f t="shared" si="9"/>
        <v>.lak.obs</v>
      </c>
      <c r="H14" s="284" t="str">
        <f>IF(O14="","",IF(ISNUMBER(MATCH(O14,$G$5:$G$1000,0)),"",IF(D14=1,C$3,0)+MAX(H$4:H13)+1))</f>
        <v/>
      </c>
      <c r="I14" s="284" t="str">
        <f>IF(O14="","",IF(ISNUMBER(MATCH(O14,$G$5:$G$1000,0)),"",IF(D14=1,B$4,0)+MAX(I$4:I13)+1))</f>
        <v/>
      </c>
      <c r="J14" s="241" t="str">
        <f t="shared" si="10"/>
        <v/>
      </c>
      <c r="K14" s="241">
        <f t="shared" si="11"/>
        <v>1</v>
      </c>
      <c r="L14" s="62"/>
      <c r="M14" s="290">
        <f t="shared" si="12"/>
        <v>10</v>
      </c>
      <c r="N14" s="326" t="s">
        <v>784</v>
      </c>
      <c r="O14" s="326" t="s">
        <v>787</v>
      </c>
      <c r="P14" s="330" t="str">
        <f t="shared" si="13"/>
        <v>.lak.obs</v>
      </c>
      <c r="Q14" s="299" t="s">
        <v>821</v>
      </c>
      <c r="R14" s="292">
        <f t="shared" si="14"/>
        <v>10</v>
      </c>
      <c r="S14" s="292">
        <f t="shared" si="15"/>
        <v>10</v>
      </c>
      <c r="T14" s="292">
        <f t="shared" si="16"/>
        <v>10</v>
      </c>
      <c r="U14" s="292">
        <f t="shared" si="17"/>
        <v>10</v>
      </c>
      <c r="V14" s="292">
        <f t="shared" si="18"/>
        <v>10</v>
      </c>
      <c r="W14" s="292">
        <f t="shared" si="19"/>
        <v>10</v>
      </c>
      <c r="X14" s="292" t="str">
        <f t="shared" si="20"/>
        <v/>
      </c>
      <c r="Y14" s="292"/>
      <c r="Z14" s="293" t="str">
        <f t="shared" si="21"/>
        <v>.nam</v>
      </c>
      <c r="AA14" s="293" t="str">
        <f t="shared" si="22"/>
        <v>.nam</v>
      </c>
      <c r="AB14" s="293" t="str">
        <f t="shared" si="23"/>
        <v>.lak</v>
      </c>
      <c r="AC14" s="293" t="str">
        <f t="shared" si="24"/>
        <v>.lak.obs.csv</v>
      </c>
      <c r="AD14" s="293" t="str">
        <f t="shared" si="25"/>
        <v>.lak.obs</v>
      </c>
      <c r="AE14" s="293" t="str">
        <f t="shared" si="26"/>
        <v>.sfr.obs.csv</v>
      </c>
      <c r="AF14" s="293" t="str">
        <f t="shared" si="27"/>
        <v/>
      </c>
      <c r="AG14" s="293"/>
      <c r="AH14" s="292">
        <f>IF($BE14="","",IF(ISNUMBER(MATCH($BE14,AP$5:AP$29999,0)),MAX(AH$4:AH13)+1,0))</f>
        <v>9</v>
      </c>
      <c r="AI14" s="292">
        <f>IF($BE14="","",IF(ISNUMBER(MATCH($BE14,AQ$5:AQ$29999,0)),MAX(AI$4:AI13)+1,0))</f>
        <v>9</v>
      </c>
      <c r="AJ14" s="292">
        <f>IF($BE14="","",IF(ISNUMBER(MATCH($BE14,AR$5:AR$29999,0)),MAX(AJ$4:AJ13)+1,0))</f>
        <v>0</v>
      </c>
      <c r="AK14" s="292">
        <f>IF($BE14="","",IF(ISNUMBER(MATCH($BE14,AS$5:AS$29999,0)),MAX(AK$4:AK13)+1,0))</f>
        <v>0</v>
      </c>
      <c r="AL14" s="292">
        <f>IF($BE14="","",IF(ISNUMBER(MATCH($BE14,AT$5:AT$29999,0)),MAX(AL$4:AL13)+1,0))</f>
        <v>0</v>
      </c>
      <c r="AM14" s="292">
        <f>IF($BE14="","",IF(ISNUMBER(MATCH($BE14,AU$5:AU$29999,0)),MAX(AM$4:AM13)+1,0))</f>
        <v>10</v>
      </c>
      <c r="AN14" s="292">
        <f>IF($BE14="","",IF(ISNUMBER(MATCH($BE14,AV$5:AV$29999,0)),MAX(AN$4:AN13)+1,0))</f>
        <v>0</v>
      </c>
      <c r="AO14" s="299"/>
      <c r="AP14" s="307" t="s">
        <v>780</v>
      </c>
      <c r="AQ14" s="307" t="s">
        <v>772</v>
      </c>
      <c r="AR14" s="307" t="s">
        <v>784</v>
      </c>
      <c r="AS14" s="307" t="s">
        <v>787</v>
      </c>
      <c r="AT14" s="307" t="s">
        <v>787</v>
      </c>
      <c r="AU14" s="307" t="s">
        <v>788</v>
      </c>
      <c r="AV14" s="309" t="s">
        <v>821</v>
      </c>
      <c r="AW14" s="331" t="s">
        <v>787</v>
      </c>
      <c r="AX14" s="310" t="s">
        <v>821</v>
      </c>
      <c r="AY14" s="334" t="s">
        <v>771</v>
      </c>
      <c r="AZ14" s="334" t="s">
        <v>771</v>
      </c>
      <c r="BA14" s="329" t="s">
        <v>821</v>
      </c>
      <c r="BB14" s="8">
        <f>IF(ISTEXT(AW14),IF(ISNUMBER(MATCH(AW14,$AY$5:$AY$100,0)),0,MAX(BB$4:BB13)+1),"")</f>
        <v>0</v>
      </c>
      <c r="BC14" s="10">
        <f t="shared" si="28"/>
        <v>32</v>
      </c>
      <c r="BD14" s="10" t="str">
        <f t="shared" si="31"/>
        <v>.sfr.obs.csv</v>
      </c>
      <c r="BE14" s="310" t="str">
        <f t="shared" si="29"/>
        <v>.sfr.obs.csv</v>
      </c>
      <c r="BF14" s="10"/>
      <c r="BG14" s="311" t="str">
        <f t="shared" si="32"/>
        <v>.sfr.obs.csv</v>
      </c>
      <c r="BH14" s="311" t="str">
        <f t="shared" si="33"/>
        <v>.sfr.obs.csv</v>
      </c>
      <c r="BI14" s="311" t="str">
        <f t="shared" si="34"/>
        <v/>
      </c>
      <c r="BJ14" s="311" t="str">
        <f t="shared" si="35"/>
        <v/>
      </c>
      <c r="BK14" s="311" t="str">
        <f t="shared" si="36"/>
        <v/>
      </c>
      <c r="BL14" s="311" t="str">
        <f t="shared" si="37"/>
        <v>.sfr.obs.csv</v>
      </c>
      <c r="BM14" s="311" t="str">
        <f t="shared" si="5"/>
        <v/>
      </c>
      <c r="BN14" s="90"/>
      <c r="BO14" s="90"/>
      <c r="BP14" s="90"/>
      <c r="BQ14" s="90"/>
      <c r="BR14" s="90"/>
      <c r="BS14" s="90"/>
      <c r="BT14" s="90"/>
      <c r="BU14" s="90"/>
      <c r="BV14" s="90"/>
      <c r="BW14" s="90"/>
      <c r="BX14" s="90"/>
      <c r="BY14" s="90"/>
      <c r="BZ14" s="90"/>
    </row>
    <row r="15" spans="1:78" ht="12" customHeight="1" x14ac:dyDescent="0.25">
      <c r="A15" s="62"/>
      <c r="B15" s="238">
        <f t="shared" si="6"/>
        <v>8</v>
      </c>
      <c r="C15" s="284">
        <f>IF(ISNUMBER(B15),MAX(C$4:C14)+1,"")</f>
        <v>7</v>
      </c>
      <c r="D15" s="284" t="str">
        <f>IF(IF(ISNUMBER(B15),"",MAX(D$4:D14)+1)&lt;=D$3,IF(ISNUMBER(B15),"",MAX(D$4:D14)+1),"")</f>
        <v/>
      </c>
      <c r="E15" s="285">
        <f t="shared" si="7"/>
        <v>33</v>
      </c>
      <c r="F15" s="238" t="str">
        <f t="shared" si="8"/>
        <v>sfr.reach24.csv</v>
      </c>
      <c r="G15" s="241" t="str">
        <f t="shared" si="9"/>
        <v>.lst</v>
      </c>
      <c r="H15" s="284" t="str">
        <f>IF(O15="","",IF(ISNUMBER(MATCH(O15,$G$5:$G$1000,0)),"",IF(D15=1,C$3,0)+MAX(H$4:H14)+1))</f>
        <v/>
      </c>
      <c r="I15" s="284" t="str">
        <f>IF(O15="","",IF(ISNUMBER(MATCH(O15,$G$5:$G$1000,0)),"",IF(D15=1,B$4,0)+MAX(I$4:I14)+1))</f>
        <v/>
      </c>
      <c r="J15" s="241" t="str">
        <f t="shared" si="10"/>
        <v/>
      </c>
      <c r="K15" s="241">
        <f t="shared" si="11"/>
        <v>1</v>
      </c>
      <c r="L15" s="62"/>
      <c r="M15" s="290">
        <f t="shared" si="12"/>
        <v>11</v>
      </c>
      <c r="N15" s="326" t="s">
        <v>781</v>
      </c>
      <c r="O15" s="326" t="s">
        <v>786</v>
      </c>
      <c r="P15" s="330" t="str">
        <f t="shared" si="13"/>
        <v>.lst</v>
      </c>
      <c r="Q15" s="299" t="s">
        <v>821</v>
      </c>
      <c r="R15" s="292">
        <f t="shared" si="14"/>
        <v>11</v>
      </c>
      <c r="S15" s="292">
        <f t="shared" si="15"/>
        <v>11</v>
      </c>
      <c r="T15" s="292">
        <f t="shared" si="16"/>
        <v>11</v>
      </c>
      <c r="U15" s="292">
        <f t="shared" si="17"/>
        <v>11</v>
      </c>
      <c r="V15" s="292">
        <f t="shared" si="18"/>
        <v>11</v>
      </c>
      <c r="W15" s="292">
        <f t="shared" si="19"/>
        <v>11</v>
      </c>
      <c r="X15" s="292" t="str">
        <f t="shared" si="20"/>
        <v/>
      </c>
      <c r="Y15" s="292"/>
      <c r="Z15" s="293" t="str">
        <f t="shared" si="21"/>
        <v>.tdis</v>
      </c>
      <c r="AA15" s="293" t="str">
        <f t="shared" si="22"/>
        <v>.tdis</v>
      </c>
      <c r="AB15" s="293" t="str">
        <f t="shared" si="23"/>
        <v>.lak.obs</v>
      </c>
      <c r="AC15" s="293" t="str">
        <f t="shared" si="24"/>
        <v>.nam</v>
      </c>
      <c r="AD15" s="293" t="str">
        <f t="shared" si="25"/>
        <v>.lak.obs.csv</v>
      </c>
      <c r="AE15" s="293" t="str">
        <f t="shared" si="26"/>
        <v>.sfr.bud</v>
      </c>
      <c r="AF15" s="293" t="str">
        <f t="shared" si="27"/>
        <v/>
      </c>
      <c r="AG15" s="293"/>
      <c r="AH15" s="292">
        <f>IF($BE15="","",IF(ISNUMBER(MATCH($BE15,AP$5:AP$29999,0)),MAX(AH$4:AH14)+1,0))</f>
        <v>0</v>
      </c>
      <c r="AI15" s="292">
        <f>IF($BE15="","",IF(ISNUMBER(MATCH($BE15,AQ$5:AQ$29999,0)),MAX(AI$4:AI14)+1,0))</f>
        <v>0</v>
      </c>
      <c r="AJ15" s="292">
        <f>IF($BE15="","",IF(ISNUMBER(MATCH($BE15,AR$5:AR$29999,0)),MAX(AJ$4:AJ14)+1,0))</f>
        <v>9</v>
      </c>
      <c r="AK15" s="292">
        <f>IF($BE15="","",IF(ISNUMBER(MATCH($BE15,AS$5:AS$29999,0)),MAX(AK$4:AK14)+1,0))</f>
        <v>0</v>
      </c>
      <c r="AL15" s="292">
        <f>IF($BE15="","",IF(ISNUMBER(MATCH($BE15,AT$5:AT$29999,0)),MAX(AL$4:AL14)+1,0))</f>
        <v>0</v>
      </c>
      <c r="AM15" s="292">
        <f>IF($BE15="","",IF(ISNUMBER(MATCH($BE15,AU$5:AU$29999,0)),MAX(AM$4:AM14)+1,0))</f>
        <v>11</v>
      </c>
      <c r="AN15" s="292">
        <f>IF($BE15="","",IF(ISNUMBER(MATCH($BE15,AV$5:AV$29999,0)),MAX(AN$4:AN14)+1,0))</f>
        <v>0</v>
      </c>
      <c r="AO15" s="299"/>
      <c r="AP15" s="307" t="s">
        <v>779</v>
      </c>
      <c r="AQ15" s="307" t="s">
        <v>771</v>
      </c>
      <c r="AR15" s="307" t="s">
        <v>781</v>
      </c>
      <c r="AS15" s="307" t="s">
        <v>786</v>
      </c>
      <c r="AT15" s="307" t="s">
        <v>786</v>
      </c>
      <c r="AU15" s="307" t="s">
        <v>781</v>
      </c>
      <c r="AV15" s="309" t="s">
        <v>821</v>
      </c>
      <c r="AW15" s="331" t="s">
        <v>786</v>
      </c>
      <c r="AX15" s="310" t="s">
        <v>821</v>
      </c>
      <c r="AY15" s="334" t="s">
        <v>773</v>
      </c>
      <c r="AZ15" s="334" t="s">
        <v>773</v>
      </c>
      <c r="BA15" s="329" t="s">
        <v>821</v>
      </c>
      <c r="BB15" s="8">
        <f>IF(ISTEXT(AW15),IF(ISNUMBER(MATCH(AW15,$AY$5:$AY$100,0)),0,MAX(BB$4:BB14)+1),"")</f>
        <v>0</v>
      </c>
      <c r="BC15" s="10">
        <f t="shared" si="28"/>
        <v>30</v>
      </c>
      <c r="BD15" s="10" t="str">
        <f t="shared" si="31"/>
        <v>.sfr.bud</v>
      </c>
      <c r="BE15" s="310" t="str">
        <f t="shared" si="29"/>
        <v>.sfr.bud</v>
      </c>
      <c r="BF15" s="10"/>
      <c r="BG15" s="311" t="str">
        <f t="shared" si="32"/>
        <v/>
      </c>
      <c r="BH15" s="311" t="str">
        <f t="shared" si="33"/>
        <v/>
      </c>
      <c r="BI15" s="311" t="str">
        <f t="shared" si="34"/>
        <v>.sfr.bud</v>
      </c>
      <c r="BJ15" s="311" t="str">
        <f t="shared" si="35"/>
        <v/>
      </c>
      <c r="BK15" s="311" t="str">
        <f t="shared" si="36"/>
        <v/>
      </c>
      <c r="BL15" s="311" t="str">
        <f t="shared" si="37"/>
        <v>.sfr.bud</v>
      </c>
      <c r="BM15" s="311" t="str">
        <f t="shared" si="5"/>
        <v/>
      </c>
      <c r="BN15" s="90"/>
      <c r="BO15" s="90"/>
      <c r="BP15" s="90"/>
      <c r="BQ15" s="90"/>
      <c r="BR15" s="90"/>
      <c r="BS15" s="90"/>
      <c r="BT15" s="90"/>
      <c r="BU15" s="90"/>
      <c r="BV15" s="90"/>
      <c r="BW15" s="90"/>
      <c r="BX15" s="90"/>
      <c r="BY15" s="90"/>
      <c r="BZ15" s="90"/>
    </row>
    <row r="16" spans="1:78" ht="12" customHeight="1" x14ac:dyDescent="0.25">
      <c r="A16" s="62"/>
      <c r="B16" s="238">
        <f t="shared" si="6"/>
        <v>10</v>
      </c>
      <c r="C16" s="284">
        <f>IF(ISNUMBER(B16),MAX(C$4:C15)+1,"")</f>
        <v>8</v>
      </c>
      <c r="D16" s="284" t="str">
        <f>IF(IF(ISNUMBER(B16),"",MAX(D$4:D15)+1)&lt;=D$3,IF(ISNUMBER(B16),"",MAX(D$4:D15)+1),"")</f>
        <v/>
      </c>
      <c r="E16" s="285">
        <f t="shared" si="7"/>
        <v>34</v>
      </c>
      <c r="F16" s="238" t="str">
        <f t="shared" si="8"/>
        <v>sfr.reach29.csv</v>
      </c>
      <c r="G16" s="241" t="str">
        <f t="shared" si="9"/>
        <v>.mvr</v>
      </c>
      <c r="H16" s="284" t="str">
        <f>IF(O16="","",IF(ISNUMBER(MATCH(O16,$G$5:$G$1000,0)),"",IF(D16=1,C$3,0)+MAX(H$4:H15)+1))</f>
        <v/>
      </c>
      <c r="I16" s="284" t="str">
        <f>IF(O16="","",IF(ISNUMBER(MATCH(O16,$G$5:$G$1000,0)),"",IF(D16=1,B$4,0)+MAX(I$4:I15)+1))</f>
        <v/>
      </c>
      <c r="J16" s="241" t="str">
        <f t="shared" si="10"/>
        <v/>
      </c>
      <c r="K16" s="241">
        <f t="shared" si="11"/>
        <v>1</v>
      </c>
      <c r="L16" s="62"/>
      <c r="M16" s="290">
        <f t="shared" si="12"/>
        <v>12</v>
      </c>
      <c r="N16" s="326" t="s">
        <v>785</v>
      </c>
      <c r="O16" s="326" t="s">
        <v>784</v>
      </c>
      <c r="P16" s="330" t="str">
        <f t="shared" si="13"/>
        <v>.mvr</v>
      </c>
      <c r="Q16" s="299" t="s">
        <v>821</v>
      </c>
      <c r="R16" s="292">
        <f t="shared" si="14"/>
        <v>12</v>
      </c>
      <c r="S16" s="292">
        <f t="shared" si="15"/>
        <v>12</v>
      </c>
      <c r="T16" s="292">
        <f t="shared" si="16"/>
        <v>12</v>
      </c>
      <c r="U16" s="292">
        <f t="shared" si="17"/>
        <v>12</v>
      </c>
      <c r="V16" s="292">
        <f t="shared" si="18"/>
        <v>12</v>
      </c>
      <c r="W16" s="292">
        <f t="shared" si="19"/>
        <v>12</v>
      </c>
      <c r="X16" s="292" t="str">
        <f t="shared" si="20"/>
        <v/>
      </c>
      <c r="Y16" s="292"/>
      <c r="Z16" s="293" t="str">
        <f t="shared" si="21"/>
        <v>mfsim.lst</v>
      </c>
      <c r="AA16" s="293" t="str">
        <f t="shared" si="22"/>
        <v>mfsim.lst</v>
      </c>
      <c r="AB16" s="293" t="str">
        <f t="shared" si="23"/>
        <v>.lak.bud</v>
      </c>
      <c r="AC16" s="293" t="str">
        <f t="shared" si="24"/>
        <v>.tdis</v>
      </c>
      <c r="AD16" s="293" t="str">
        <f t="shared" si="25"/>
        <v>.mvr</v>
      </c>
      <c r="AE16" s="293" t="str">
        <f t="shared" si="26"/>
        <v>.sfr.bin</v>
      </c>
      <c r="AF16" s="293" t="str">
        <f t="shared" si="27"/>
        <v/>
      </c>
      <c r="AG16" s="293"/>
      <c r="AH16" s="292">
        <f>IF($BE16="","",IF(ISNUMBER(MATCH($BE16,AP$5:AP$29999,0)),MAX(AH$4:AH15)+1,0))</f>
        <v>0</v>
      </c>
      <c r="AI16" s="292">
        <f>IF($BE16="","",IF(ISNUMBER(MATCH($BE16,AQ$5:AQ$29999,0)),MAX(AI$4:AI15)+1,0))</f>
        <v>0</v>
      </c>
      <c r="AJ16" s="292">
        <f>IF($BE16="","",IF(ISNUMBER(MATCH($BE16,AR$5:AR$29999,0)),MAX(AJ$4:AJ15)+1,0))</f>
        <v>0</v>
      </c>
      <c r="AK16" s="292">
        <f>IF($BE16="","",IF(ISNUMBER(MATCH($BE16,AS$5:AS$29999,0)),MAX(AK$4:AK15)+1,0))</f>
        <v>0</v>
      </c>
      <c r="AL16" s="292">
        <f>IF($BE16="","",IF(ISNUMBER(MATCH($BE16,AT$5:AT$29999,0)),MAX(AL$4:AL15)+1,0))</f>
        <v>0</v>
      </c>
      <c r="AM16" s="292">
        <f>IF($BE16="","",IF(ISNUMBER(MATCH($BE16,AU$5:AU$29999,0)),MAX(AM$4:AM15)+1,0))</f>
        <v>12</v>
      </c>
      <c r="AN16" s="292">
        <f>IF($BE16="","",IF(ISNUMBER(MATCH($BE16,AV$5:AV$29999,0)),MAX(AN$4:AN15)+1,0))</f>
        <v>0</v>
      </c>
      <c r="AO16" s="299"/>
      <c r="AP16" s="307" t="s">
        <v>778</v>
      </c>
      <c r="AQ16" s="307" t="s">
        <v>822</v>
      </c>
      <c r="AR16" s="307" t="s">
        <v>785</v>
      </c>
      <c r="AS16" s="307" t="s">
        <v>784</v>
      </c>
      <c r="AT16" s="307" t="s">
        <v>784</v>
      </c>
      <c r="AU16" s="307" t="s">
        <v>785</v>
      </c>
      <c r="AV16" s="309" t="s">
        <v>821</v>
      </c>
      <c r="AW16" s="331" t="s">
        <v>784</v>
      </c>
      <c r="AX16" s="310" t="s">
        <v>821</v>
      </c>
      <c r="AY16" s="334" t="s">
        <v>775</v>
      </c>
      <c r="AZ16" s="334" t="s">
        <v>775</v>
      </c>
      <c r="BA16" s="329" t="s">
        <v>821</v>
      </c>
      <c r="BB16" s="8">
        <f>IF(ISTEXT(AW16),IF(ISNUMBER(MATCH(AW16,$AY$5:$AY$100,0)),0,MAX(BB$4:BB15)+1),"")</f>
        <v>0</v>
      </c>
      <c r="BC16" s="10">
        <f t="shared" si="28"/>
        <v>29</v>
      </c>
      <c r="BD16" s="10" t="str">
        <f t="shared" si="31"/>
        <v>.sfr.bin</v>
      </c>
      <c r="BE16" s="310" t="str">
        <f t="shared" si="29"/>
        <v>.sfr.bin</v>
      </c>
      <c r="BF16" s="10"/>
      <c r="BG16" s="311" t="str">
        <f t="shared" si="32"/>
        <v/>
      </c>
      <c r="BH16" s="311" t="str">
        <f t="shared" si="33"/>
        <v/>
      </c>
      <c r="BI16" s="311" t="str">
        <f t="shared" si="34"/>
        <v/>
      </c>
      <c r="BJ16" s="311" t="str">
        <f t="shared" si="35"/>
        <v/>
      </c>
      <c r="BK16" s="311" t="str">
        <f t="shared" si="36"/>
        <v/>
      </c>
      <c r="BL16" s="311" t="str">
        <f t="shared" si="37"/>
        <v>.sfr.bin</v>
      </c>
      <c r="BM16" s="311" t="str">
        <f t="shared" si="5"/>
        <v/>
      </c>
      <c r="BN16" s="90"/>
      <c r="BO16" s="90"/>
      <c r="BP16" s="90"/>
      <c r="BQ16" s="90"/>
      <c r="BR16" s="90"/>
      <c r="BS16" s="90"/>
      <c r="BT16" s="90"/>
      <c r="BU16" s="90"/>
      <c r="BV16" s="90"/>
      <c r="BW16" s="90"/>
      <c r="BX16" s="90"/>
      <c r="BY16" s="90"/>
      <c r="BZ16" s="90"/>
    </row>
    <row r="17" spans="1:78" ht="12" customHeight="1" x14ac:dyDescent="0.25">
      <c r="A17" s="62"/>
      <c r="B17" s="238" t="str">
        <f t="shared" si="6"/>
        <v/>
      </c>
      <c r="C17" s="284" t="str">
        <f>IF(ISNUMBER(B17),MAX(C$4:C16)+1,"")</f>
        <v/>
      </c>
      <c r="D17" s="284">
        <f>IF(IF(ISNUMBER(B17),"",MAX(D$4:D16)+1)&lt;=D$3,IF(ISNUMBER(B17),"",MAX(D$4:D16)+1),"")</f>
        <v>5</v>
      </c>
      <c r="E17" s="285">
        <f t="shared" si="7"/>
        <v>35</v>
      </c>
      <c r="F17" s="238" t="str">
        <f t="shared" si="8"/>
        <v>sfr.reach31.csv</v>
      </c>
      <c r="G17" s="241" t="str">
        <f t="shared" si="9"/>
        <v>.mvr.bud</v>
      </c>
      <c r="H17" s="284">
        <f>IF(O17="","",IF(ISNUMBER(MATCH(O17,$G$5:$G$1000,0)),"",IF(D17=1,C$3,0)+MAX(H$4:H16)+1))</f>
        <v>27</v>
      </c>
      <c r="I17" s="284">
        <f>IF(O17="","",IF(ISNUMBER(MATCH(O17,$G$5:$G$1000,0)),"",IF(D17=1,B$4,0)+MAX(I$4:I16)+1))</f>
        <v>41</v>
      </c>
      <c r="J17" s="241" t="str">
        <f t="shared" si="10"/>
        <v/>
      </c>
      <c r="K17" s="241">
        <f t="shared" si="11"/>
        <v>1</v>
      </c>
      <c r="L17" s="62"/>
      <c r="M17" s="290">
        <f t="shared" si="12"/>
        <v>13</v>
      </c>
      <c r="N17" s="326" t="s">
        <v>783</v>
      </c>
      <c r="O17" s="326" t="s">
        <v>782</v>
      </c>
      <c r="P17" s="330" t="str">
        <f t="shared" si="13"/>
        <v>.mvr.bud</v>
      </c>
      <c r="Q17" s="299" t="s">
        <v>821</v>
      </c>
      <c r="R17" s="292">
        <f t="shared" si="14"/>
        <v>13</v>
      </c>
      <c r="S17" s="292">
        <f t="shared" si="15"/>
        <v>13</v>
      </c>
      <c r="T17" s="292">
        <f t="shared" si="16"/>
        <v>13</v>
      </c>
      <c r="U17" s="292">
        <f t="shared" si="17"/>
        <v>13</v>
      </c>
      <c r="V17" s="292">
        <f t="shared" si="18"/>
        <v>13</v>
      </c>
      <c r="W17" s="292">
        <f t="shared" si="19"/>
        <v>13</v>
      </c>
      <c r="X17" s="292" t="str">
        <f t="shared" si="20"/>
        <v/>
      </c>
      <c r="Y17" s="292"/>
      <c r="Z17" s="293" t="str">
        <f t="shared" si="21"/>
        <v>.dis.grb</v>
      </c>
      <c r="AA17" s="293" t="str">
        <f t="shared" si="22"/>
        <v>.dis.grb</v>
      </c>
      <c r="AB17" s="293" t="str">
        <f t="shared" si="23"/>
        <v>.mvr</v>
      </c>
      <c r="AC17" s="293" t="str">
        <f t="shared" si="24"/>
        <v>mfsim.lst</v>
      </c>
      <c r="AD17" s="293" t="str">
        <f t="shared" si="25"/>
        <v>.nam</v>
      </c>
      <c r="AE17" s="293" t="str">
        <f t="shared" si="26"/>
        <v>.lak</v>
      </c>
      <c r="AF17" s="293" t="str">
        <f t="shared" si="27"/>
        <v/>
      </c>
      <c r="AG17" s="293"/>
      <c r="AH17" s="292">
        <f>IF($BE17="","",IF(ISNUMBER(MATCH($BE17,AP$5:AP$29999,0)),MAX(AH$4:AH16)+1,0))</f>
        <v>0</v>
      </c>
      <c r="AI17" s="292">
        <f>IF($BE17="","",IF(ISNUMBER(MATCH($BE17,AQ$5:AQ$29999,0)),MAX(AI$4:AI16)+1,0))</f>
        <v>0</v>
      </c>
      <c r="AJ17" s="292">
        <f>IF($BE17="","",IF(ISNUMBER(MATCH($BE17,AR$5:AR$29999,0)),MAX(AJ$4:AJ16)+1,0))</f>
        <v>10</v>
      </c>
      <c r="AK17" s="292">
        <f>IF($BE17="","",IF(ISNUMBER(MATCH($BE17,AS$5:AS$29999,0)),MAX(AK$4:AK16)+1,0))</f>
        <v>8</v>
      </c>
      <c r="AL17" s="292">
        <f>IF($BE17="","",IF(ISNUMBER(MATCH($BE17,AT$5:AT$29999,0)),MAX(AL$4:AL16)+1,0))</f>
        <v>9</v>
      </c>
      <c r="AM17" s="292">
        <f>IF($BE17="","",IF(ISNUMBER(MATCH($BE17,AU$5:AU$29999,0)),MAX(AM$4:AM16)+1,0))</f>
        <v>13</v>
      </c>
      <c r="AN17" s="292">
        <f>IF($BE17="","",IF(ISNUMBER(MATCH($BE17,AV$5:AV$29999,0)),MAX(AN$4:AN16)+1,0))</f>
        <v>0</v>
      </c>
      <c r="AO17" s="299"/>
      <c r="AP17" s="307" t="s">
        <v>776</v>
      </c>
      <c r="AQ17" s="307" t="s">
        <v>774</v>
      </c>
      <c r="AR17" s="307" t="s">
        <v>783</v>
      </c>
      <c r="AS17" s="307" t="s">
        <v>782</v>
      </c>
      <c r="AT17" s="307" t="s">
        <v>782</v>
      </c>
      <c r="AU17" s="307" t="s">
        <v>783</v>
      </c>
      <c r="AV17" s="309" t="s">
        <v>821</v>
      </c>
      <c r="AW17" s="331" t="s">
        <v>782</v>
      </c>
      <c r="AX17" s="310" t="s">
        <v>821</v>
      </c>
      <c r="AY17" s="333" t="s">
        <v>786</v>
      </c>
      <c r="AZ17" s="333" t="s">
        <v>786</v>
      </c>
      <c r="BA17" s="329" t="s">
        <v>821</v>
      </c>
      <c r="BB17" s="8">
        <f>IF(ISTEXT(AW17),IF(ISNUMBER(MATCH(AW17,$AY$5:$AY$100,0)),0,MAX(BB$4:BB16)+1),"")</f>
        <v>0</v>
      </c>
      <c r="BC17" s="10">
        <f t="shared" si="28"/>
        <v>11</v>
      </c>
      <c r="BD17" s="10" t="str">
        <f t="shared" si="31"/>
        <v>.lak</v>
      </c>
      <c r="BE17" s="310" t="str">
        <f t="shared" si="29"/>
        <v>.lak</v>
      </c>
      <c r="BF17" s="10"/>
      <c r="BG17" s="311" t="str">
        <f t="shared" si="32"/>
        <v/>
      </c>
      <c r="BH17" s="311" t="str">
        <f t="shared" si="33"/>
        <v/>
      </c>
      <c r="BI17" s="311" t="str">
        <f t="shared" si="34"/>
        <v>.lak</v>
      </c>
      <c r="BJ17" s="311" t="str">
        <f t="shared" si="35"/>
        <v>.lak</v>
      </c>
      <c r="BK17" s="311" t="str">
        <f t="shared" si="36"/>
        <v>.lak</v>
      </c>
      <c r="BL17" s="311" t="str">
        <f t="shared" si="37"/>
        <v>.lak</v>
      </c>
      <c r="BM17" s="311" t="str">
        <f t="shared" si="5"/>
        <v/>
      </c>
      <c r="BN17" s="90"/>
      <c r="BO17" s="90"/>
      <c r="BP17" s="90"/>
      <c r="BQ17" s="90"/>
      <c r="BR17" s="90"/>
      <c r="BS17" s="90"/>
      <c r="BT17" s="90"/>
      <c r="BU17" s="90"/>
      <c r="BV17" s="90"/>
      <c r="BW17" s="90"/>
      <c r="BX17" s="90"/>
      <c r="BY17" s="90"/>
      <c r="BZ17" s="90"/>
    </row>
    <row r="18" spans="1:78" ht="12" customHeight="1" x14ac:dyDescent="0.25">
      <c r="A18" s="62"/>
      <c r="B18" s="238">
        <f t="shared" si="6"/>
        <v>11</v>
      </c>
      <c r="C18" s="284">
        <f>IF(ISNUMBER(B18),MAX(C$4:C17)+1,"")</f>
        <v>9</v>
      </c>
      <c r="D18" s="284" t="str">
        <f>IF(IF(ISNUMBER(B18),"",MAX(D$4:D17)+1)&lt;=D$3,IF(ISNUMBER(B18),"",MAX(D$4:D17)+1),"")</f>
        <v/>
      </c>
      <c r="E18" s="285">
        <f t="shared" si="7"/>
        <v>36</v>
      </c>
      <c r="F18" s="238" t="str">
        <f t="shared" si="8"/>
        <v>sfr.stage.csv</v>
      </c>
      <c r="G18" s="241" t="str">
        <f t="shared" si="9"/>
        <v>.nam</v>
      </c>
      <c r="H18" s="284" t="str">
        <f>IF(O18="","",IF(ISNUMBER(MATCH(O18,$G$5:$G$1000,0)),"",IF(D18=1,C$3,0)+MAX(H$4:H17)+1))</f>
        <v/>
      </c>
      <c r="I18" s="284" t="str">
        <f>IF(O18="","",IF(ISNUMBER(MATCH(O18,$G$5:$G$1000,0)),"",IF(D18=1,B$4,0)+MAX(I$4:I17)+1))</f>
        <v/>
      </c>
      <c r="J18" s="241" t="str">
        <f t="shared" si="10"/>
        <v/>
      </c>
      <c r="K18" s="241">
        <f t="shared" si="11"/>
        <v>1</v>
      </c>
      <c r="L18" s="62"/>
      <c r="M18" s="290">
        <f t="shared" si="12"/>
        <v>14</v>
      </c>
      <c r="N18" s="326" t="s">
        <v>780</v>
      </c>
      <c r="O18" s="326" t="s">
        <v>781</v>
      </c>
      <c r="P18" s="330" t="str">
        <f t="shared" si="13"/>
        <v>.nam</v>
      </c>
      <c r="Q18" s="299" t="s">
        <v>821</v>
      </c>
      <c r="R18" s="292">
        <f t="shared" si="14"/>
        <v>14</v>
      </c>
      <c r="S18" s="292">
        <f t="shared" si="15"/>
        <v>14</v>
      </c>
      <c r="T18" s="292">
        <f t="shared" si="16"/>
        <v>14</v>
      </c>
      <c r="U18" s="292">
        <f t="shared" si="17"/>
        <v>14</v>
      </c>
      <c r="V18" s="292">
        <f t="shared" si="18"/>
        <v>14</v>
      </c>
      <c r="W18" s="292">
        <f t="shared" si="19"/>
        <v>14</v>
      </c>
      <c r="X18" s="292" t="str">
        <f t="shared" si="20"/>
        <v/>
      </c>
      <c r="Y18" s="292"/>
      <c r="Z18" s="293" t="str">
        <f t="shared" si="21"/>
        <v>mfsim.nam</v>
      </c>
      <c r="AA18" s="293" t="str">
        <f t="shared" si="22"/>
        <v>mfsim.nam</v>
      </c>
      <c r="AB18" s="293" t="str">
        <f t="shared" si="23"/>
        <v>.mvr.bud</v>
      </c>
      <c r="AC18" s="293" t="str">
        <f t="shared" si="24"/>
        <v>.dis.grb</v>
      </c>
      <c r="AD18" s="293" t="str">
        <f t="shared" si="25"/>
        <v>.tdis</v>
      </c>
      <c r="AE18" s="293" t="str">
        <f t="shared" si="26"/>
        <v>.lak.bud</v>
      </c>
      <c r="AF18" s="293" t="str">
        <f t="shared" si="27"/>
        <v/>
      </c>
      <c r="AG18" s="293"/>
      <c r="AH18" s="292">
        <f>IF($BE18="","",IF(ISNUMBER(MATCH($BE18,AP$5:AP$29999,0)),MAX(AH$4:AH17)+1,0))</f>
        <v>0</v>
      </c>
      <c r="AI18" s="292">
        <f>IF($BE18="","",IF(ISNUMBER(MATCH($BE18,AQ$5:AQ$29999,0)),MAX(AI$4:AI17)+1,0))</f>
        <v>0</v>
      </c>
      <c r="AJ18" s="292">
        <f>IF($BE18="","",IF(ISNUMBER(MATCH($BE18,AR$5:AR$29999,0)),MAX(AJ$4:AJ17)+1,0))</f>
        <v>11</v>
      </c>
      <c r="AK18" s="292">
        <f>IF($BE18="","",IF(ISNUMBER(MATCH($BE18,AS$5:AS$29999,0)),MAX(AK$4:AK17)+1,0))</f>
        <v>9</v>
      </c>
      <c r="AL18" s="292">
        <f>IF($BE18="","",IF(ISNUMBER(MATCH($BE18,AT$5:AT$29999,0)),MAX(AL$4:AL17)+1,0))</f>
        <v>10</v>
      </c>
      <c r="AM18" s="292">
        <f>IF($BE18="","",IF(ISNUMBER(MATCH($BE18,AU$5:AU$29999,0)),MAX(AM$4:AM17)+1,0))</f>
        <v>0</v>
      </c>
      <c r="AN18" s="292">
        <f>IF($BE18="","",IF(ISNUMBER(MATCH($BE18,AV$5:AV$29999,0)),MAX(AN$4:AN17)+1,0))</f>
        <v>0</v>
      </c>
      <c r="AO18" s="299"/>
      <c r="AP18" s="307" t="s">
        <v>777</v>
      </c>
      <c r="AQ18" s="307" t="s">
        <v>770</v>
      </c>
      <c r="AR18" s="307" t="s">
        <v>780</v>
      </c>
      <c r="AS18" s="307" t="s">
        <v>781</v>
      </c>
      <c r="AT18" s="307" t="s">
        <v>781</v>
      </c>
      <c r="AU18" s="307" t="s">
        <v>780</v>
      </c>
      <c r="AV18" s="309" t="s">
        <v>821</v>
      </c>
      <c r="AW18" s="331" t="s">
        <v>781</v>
      </c>
      <c r="AX18" s="310" t="s">
        <v>821</v>
      </c>
      <c r="AY18" s="333" t="s">
        <v>784</v>
      </c>
      <c r="AZ18" s="333" t="s">
        <v>784</v>
      </c>
      <c r="BA18" s="329" t="s">
        <v>821</v>
      </c>
      <c r="BB18" s="8">
        <f>IF(ISTEXT(AW18),IF(ISNUMBER(MATCH(AW18,$AY$5:$AY$100,0)),0,MAX(BB$4:BB17)+1),"")</f>
        <v>0</v>
      </c>
      <c r="BC18" s="10">
        <f t="shared" si="28"/>
        <v>12</v>
      </c>
      <c r="BD18" s="10" t="str">
        <f t="shared" si="31"/>
        <v>.lak.obs</v>
      </c>
      <c r="BE18" s="310" t="str">
        <f t="shared" si="29"/>
        <v>.lak.obs</v>
      </c>
      <c r="BF18" s="10"/>
      <c r="BG18" s="311" t="str">
        <f t="shared" si="32"/>
        <v/>
      </c>
      <c r="BH18" s="311" t="str">
        <f t="shared" si="33"/>
        <v/>
      </c>
      <c r="BI18" s="311" t="str">
        <f t="shared" si="34"/>
        <v>.lak.obs</v>
      </c>
      <c r="BJ18" s="311" t="str">
        <f t="shared" si="35"/>
        <v>.lak.obs</v>
      </c>
      <c r="BK18" s="311" t="str">
        <f t="shared" si="36"/>
        <v>.lak.obs</v>
      </c>
      <c r="BL18" s="311" t="str">
        <f t="shared" si="37"/>
        <v/>
      </c>
      <c r="BM18" s="311" t="str">
        <f t="shared" si="5"/>
        <v/>
      </c>
      <c r="BN18" s="90"/>
      <c r="BO18" s="90"/>
      <c r="BP18" s="90"/>
      <c r="BQ18" s="90"/>
      <c r="BR18" s="90"/>
      <c r="BS18" s="90"/>
      <c r="BT18" s="90"/>
      <c r="BU18" s="90"/>
      <c r="BV18" s="90"/>
      <c r="BW18" s="90"/>
      <c r="BX18" s="90"/>
      <c r="BY18" s="90"/>
      <c r="BZ18" s="90"/>
    </row>
    <row r="19" spans="1:78" ht="12" customHeight="1" x14ac:dyDescent="0.25">
      <c r="A19" s="62"/>
      <c r="B19" s="238">
        <f t="shared" si="6"/>
        <v>12</v>
      </c>
      <c r="C19" s="284">
        <f>IF(ISNUMBER(B19),MAX(C$4:C18)+1,"")</f>
        <v>10</v>
      </c>
      <c r="D19" s="284" t="str">
        <f>IF(IF(ISNUMBER(B19),"",MAX(D$4:D18)+1)&lt;=D$3,IF(ISNUMBER(B19),"",MAX(D$4:D18)+1),"")</f>
        <v/>
      </c>
      <c r="E19" s="285" t="str">
        <f t="shared" si="7"/>
        <v/>
      </c>
      <c r="F19" s="238" t="str">
        <f t="shared" si="8"/>
        <v/>
      </c>
      <c r="G19" s="241" t="str">
        <f t="shared" si="9"/>
        <v>.npf</v>
      </c>
      <c r="H19" s="284" t="str">
        <f>IF(O19="","",IF(ISNUMBER(MATCH(O19,$G$5:$G$1000,0)),"",IF(D19=1,C$3,0)+MAX(H$4:H18)+1))</f>
        <v/>
      </c>
      <c r="I19" s="284" t="str">
        <f>IF(O19="","",IF(ISNUMBER(MATCH(O19,$G$5:$G$1000,0)),"",IF(D19=1,B$4,0)+MAX(I$4:I18)+1))</f>
        <v/>
      </c>
      <c r="J19" s="241" t="str">
        <f t="shared" si="10"/>
        <v/>
      </c>
      <c r="K19" s="241">
        <f t="shared" si="11"/>
        <v>1</v>
      </c>
      <c r="L19" s="62"/>
      <c r="M19" s="290">
        <f t="shared" si="12"/>
        <v>15</v>
      </c>
      <c r="N19" s="326" t="s">
        <v>779</v>
      </c>
      <c r="O19" s="326" t="s">
        <v>785</v>
      </c>
      <c r="P19" s="330" t="str">
        <f t="shared" si="13"/>
        <v>.npf</v>
      </c>
      <c r="Q19" s="299" t="s">
        <v>821</v>
      </c>
      <c r="R19" s="292">
        <f t="shared" si="14"/>
        <v>15</v>
      </c>
      <c r="S19" s="292">
        <f t="shared" si="15"/>
        <v>15</v>
      </c>
      <c r="T19" s="292">
        <f t="shared" si="16"/>
        <v>15</v>
      </c>
      <c r="U19" s="292">
        <f t="shared" si="17"/>
        <v>15</v>
      </c>
      <c r="V19" s="292">
        <f t="shared" si="18"/>
        <v>15</v>
      </c>
      <c r="W19" s="292">
        <f t="shared" si="19"/>
        <v>15</v>
      </c>
      <c r="X19" s="292" t="str">
        <f t="shared" si="20"/>
        <v/>
      </c>
      <c r="Y19" s="292"/>
      <c r="Z19" s="293" t="str">
        <f t="shared" si="21"/>
        <v>.sto</v>
      </c>
      <c r="AA19" s="293" t="str">
        <f t="shared" si="22"/>
        <v>.sto</v>
      </c>
      <c r="AB19" s="293" t="str">
        <f t="shared" si="23"/>
        <v>.uzf</v>
      </c>
      <c r="AC19" s="293" t="str">
        <f t="shared" si="24"/>
        <v>mfsim.nam</v>
      </c>
      <c r="AD19" s="293" t="str">
        <f t="shared" si="25"/>
        <v>mfsim.lst</v>
      </c>
      <c r="AE19" s="293" t="str">
        <f t="shared" si="26"/>
        <v>.lak.bin</v>
      </c>
      <c r="AF19" s="293" t="str">
        <f t="shared" si="27"/>
        <v/>
      </c>
      <c r="AG19" s="293"/>
      <c r="AH19" s="292">
        <f>IF($BE19="","",IF(ISNUMBER(MATCH($BE19,AP$5:AP$29999,0)),MAX(AH$4:AH18)+1,0))</f>
        <v>0</v>
      </c>
      <c r="AI19" s="292">
        <f>IF($BE19="","",IF(ISNUMBER(MATCH($BE19,AQ$5:AQ$29999,0)),MAX(AI$4:AI18)+1,0))</f>
        <v>0</v>
      </c>
      <c r="AJ19" s="292">
        <f>IF($BE19="","",IF(ISNUMBER(MATCH($BE19,AR$5:AR$29999,0)),MAX(AJ$4:AJ18)+1,0))</f>
        <v>0</v>
      </c>
      <c r="AK19" s="292">
        <f>IF($BE19="","",IF(ISNUMBER(MATCH($BE19,AS$5:AS$29999,0)),MAX(AK$4:AK18)+1,0))</f>
        <v>10</v>
      </c>
      <c r="AL19" s="292">
        <f>IF($BE19="","",IF(ISNUMBER(MATCH($BE19,AT$5:AT$29999,0)),MAX(AL$4:AL18)+1,0))</f>
        <v>11</v>
      </c>
      <c r="AM19" s="292">
        <f>IF($BE19="","",IF(ISNUMBER(MATCH($BE19,AU$5:AU$29999,0)),MAX(AM$4:AM18)+1,0))</f>
        <v>0</v>
      </c>
      <c r="AN19" s="292">
        <f>IF($BE19="","",IF(ISNUMBER(MATCH($BE19,AV$5:AV$29999,0)),MAX(AN$4:AN18)+1,0))</f>
        <v>0</v>
      </c>
      <c r="AO19" s="299"/>
      <c r="AP19" s="307" t="s">
        <v>772</v>
      </c>
      <c r="AQ19" s="307" t="s">
        <v>624</v>
      </c>
      <c r="AR19" s="307" t="s">
        <v>779</v>
      </c>
      <c r="AS19" s="307" t="s">
        <v>780</v>
      </c>
      <c r="AT19" s="307" t="s">
        <v>785</v>
      </c>
      <c r="AU19" s="307" t="s">
        <v>779</v>
      </c>
      <c r="AV19" s="309" t="s">
        <v>821</v>
      </c>
      <c r="AW19" s="331" t="s">
        <v>785</v>
      </c>
      <c r="AX19" s="310" t="s">
        <v>821</v>
      </c>
      <c r="AY19" s="333" t="s">
        <v>782</v>
      </c>
      <c r="AZ19" s="333" t="s">
        <v>782</v>
      </c>
      <c r="BA19" s="329" t="s">
        <v>821</v>
      </c>
      <c r="BB19" s="8">
        <f>IF(ISTEXT(AW19),IF(ISNUMBER(MATCH(AW19,$AY$5:$AY$100,0)),0,MAX(BB$4:BB18)+1),"")</f>
        <v>0</v>
      </c>
      <c r="BC19" s="10">
        <f t="shared" si="28"/>
        <v>13</v>
      </c>
      <c r="BD19" s="10" t="str">
        <f t="shared" si="31"/>
        <v>.lak.obs.csv</v>
      </c>
      <c r="BE19" s="310" t="str">
        <f t="shared" si="29"/>
        <v>.lak.obs.csv</v>
      </c>
      <c r="BF19" s="10"/>
      <c r="BG19" s="311" t="str">
        <f t="shared" si="32"/>
        <v/>
      </c>
      <c r="BH19" s="311" t="str">
        <f t="shared" si="33"/>
        <v/>
      </c>
      <c r="BI19" s="311" t="str">
        <f t="shared" si="34"/>
        <v/>
      </c>
      <c r="BJ19" s="311" t="str">
        <f t="shared" si="35"/>
        <v>.lak.obs.csv</v>
      </c>
      <c r="BK19" s="311" t="str">
        <f t="shared" si="36"/>
        <v>.lak.obs.csv</v>
      </c>
      <c r="BL19" s="311" t="str">
        <f t="shared" si="37"/>
        <v/>
      </c>
      <c r="BM19" s="311" t="str">
        <f t="shared" si="5"/>
        <v/>
      </c>
      <c r="BN19" s="90"/>
      <c r="BO19" s="90"/>
      <c r="BP19" s="90"/>
      <c r="BQ19" s="90"/>
      <c r="BR19" s="90"/>
      <c r="BS19" s="90"/>
      <c r="BT19" s="90"/>
      <c r="BU19" s="90"/>
      <c r="BV19" s="90"/>
      <c r="BW19" s="90"/>
      <c r="BX19" s="90"/>
      <c r="BY19" s="90"/>
      <c r="BZ19" s="90"/>
    </row>
    <row r="20" spans="1:78" ht="12" customHeight="1" x14ac:dyDescent="0.25">
      <c r="A20" s="62"/>
      <c r="B20" s="238">
        <f t="shared" si="6"/>
        <v>14</v>
      </c>
      <c r="C20" s="284">
        <f>IF(ISNUMBER(B20),MAX(C$4:C19)+1,"")</f>
        <v>11</v>
      </c>
      <c r="D20" s="284" t="str">
        <f>IF(IF(ISNUMBER(B20),"",MAX(D$4:D19)+1)&lt;=D$3,IF(ISNUMBER(B20),"",MAX(D$4:D19)+1),"")</f>
        <v/>
      </c>
      <c r="E20" s="285" t="str">
        <f t="shared" si="7"/>
        <v/>
      </c>
      <c r="F20" s="238" t="str">
        <f t="shared" si="8"/>
        <v/>
      </c>
      <c r="G20" s="241" t="str">
        <f t="shared" si="9"/>
        <v>.oc</v>
      </c>
      <c r="H20" s="284" t="str">
        <f>IF(O20="","",IF(ISNUMBER(MATCH(O20,$G$5:$G$1000,0)),"",IF(D20=1,C$3,0)+MAX(H$4:H19)+1))</f>
        <v/>
      </c>
      <c r="I20" s="284" t="str">
        <f>IF(O20="","",IF(ISNUMBER(MATCH(O20,$G$5:$G$1000,0)),"",IF(D20=1,B$4,0)+MAX(I$4:I19)+1))</f>
        <v/>
      </c>
      <c r="J20" s="241" t="str">
        <f t="shared" si="10"/>
        <v/>
      </c>
      <c r="K20" s="241">
        <f t="shared" si="11"/>
        <v>1</v>
      </c>
      <c r="L20" s="62"/>
      <c r="M20" s="290">
        <f t="shared" si="12"/>
        <v>16</v>
      </c>
      <c r="N20" s="326" t="s">
        <v>778</v>
      </c>
      <c r="O20" s="326" t="s">
        <v>780</v>
      </c>
      <c r="P20" s="330" t="str">
        <f t="shared" si="13"/>
        <v>.oc</v>
      </c>
      <c r="Q20" s="299" t="s">
        <v>821</v>
      </c>
      <c r="R20" s="292">
        <f t="shared" si="14"/>
        <v>16</v>
      </c>
      <c r="S20" s="292" t="str">
        <f t="shared" si="15"/>
        <v/>
      </c>
      <c r="T20" s="292">
        <f t="shared" si="16"/>
        <v>16</v>
      </c>
      <c r="U20" s="292">
        <f t="shared" si="17"/>
        <v>16</v>
      </c>
      <c r="V20" s="292">
        <f t="shared" si="18"/>
        <v>16</v>
      </c>
      <c r="W20" s="292">
        <f t="shared" si="19"/>
        <v>16</v>
      </c>
      <c r="X20" s="292" t="str">
        <f t="shared" si="20"/>
        <v/>
      </c>
      <c r="Y20" s="292"/>
      <c r="Z20" s="293" t="str">
        <f t="shared" si="21"/>
        <v>.evta</v>
      </c>
      <c r="AA20" s="293" t="str">
        <f t="shared" si="22"/>
        <v/>
      </c>
      <c r="AB20" s="293" t="str">
        <f t="shared" si="23"/>
        <v>.uzf.bud</v>
      </c>
      <c r="AC20" s="293" t="str">
        <f t="shared" si="24"/>
        <v>.sto</v>
      </c>
      <c r="AD20" s="293" t="str">
        <f t="shared" si="25"/>
        <v>.dis.grb</v>
      </c>
      <c r="AE20" s="293" t="str">
        <f t="shared" si="26"/>
        <v>.mvr</v>
      </c>
      <c r="AF20" s="293" t="str">
        <f t="shared" si="27"/>
        <v/>
      </c>
      <c r="AG20" s="293"/>
      <c r="AH20" s="292">
        <f>IF($BE20="","",IF(ISNUMBER(MATCH($BE20,AP$5:AP$29999,0)),MAX(AH$4:AH19)+1,0))</f>
        <v>0</v>
      </c>
      <c r="AI20" s="292">
        <f>IF($BE20="","",IF(ISNUMBER(MATCH($BE20,AQ$5:AQ$29999,0)),MAX(AI$4:AI19)+1,0))</f>
        <v>0</v>
      </c>
      <c r="AJ20" s="292">
        <f>IF($BE20="","",IF(ISNUMBER(MATCH($BE20,AR$5:AR$29999,0)),MAX(AJ$4:AJ19)+1,0))</f>
        <v>12</v>
      </c>
      <c r="AK20" s="292">
        <f>IF($BE20="","",IF(ISNUMBER(MATCH($BE20,AS$5:AS$29999,0)),MAX(AK$4:AK19)+1,0))</f>
        <v>0</v>
      </c>
      <c r="AL20" s="292">
        <f>IF($BE20="","",IF(ISNUMBER(MATCH($BE20,AT$5:AT$29999,0)),MAX(AL$4:AL19)+1,0))</f>
        <v>0</v>
      </c>
      <c r="AM20" s="292">
        <f>IF($BE20="","",IF(ISNUMBER(MATCH($BE20,AU$5:AU$29999,0)),MAX(AM$4:AM19)+1,0))</f>
        <v>14</v>
      </c>
      <c r="AN20" s="292">
        <f>IF($BE20="","",IF(ISNUMBER(MATCH($BE20,AV$5:AV$29999,0)),MAX(AN$4:AN19)+1,0))</f>
        <v>0</v>
      </c>
      <c r="AO20" s="299"/>
      <c r="AP20" s="307" t="s">
        <v>771</v>
      </c>
      <c r="AQ20" s="307" t="s">
        <v>622</v>
      </c>
      <c r="AR20" s="307" t="s">
        <v>778</v>
      </c>
      <c r="AS20" s="307" t="s">
        <v>779</v>
      </c>
      <c r="AT20" s="307" t="s">
        <v>780</v>
      </c>
      <c r="AU20" s="307" t="s">
        <v>778</v>
      </c>
      <c r="AV20" s="309" t="s">
        <v>821</v>
      </c>
      <c r="AW20" s="331" t="s">
        <v>780</v>
      </c>
      <c r="AX20" s="310" t="s">
        <v>821</v>
      </c>
      <c r="AY20" s="333" t="s">
        <v>788</v>
      </c>
      <c r="AZ20" s="333" t="s">
        <v>788</v>
      </c>
      <c r="BA20" s="329" t="s">
        <v>821</v>
      </c>
      <c r="BB20" s="8">
        <f>IF(ISTEXT(AW20),IF(ISNUMBER(MATCH(AW20,$AY$5:$AY$100,0)),0,MAX(BB$4:BB19)+1),"")</f>
        <v>0</v>
      </c>
      <c r="BC20" s="10">
        <f t="shared" si="28"/>
        <v>27</v>
      </c>
      <c r="BD20" s="10" t="str">
        <f t="shared" si="31"/>
        <v>.lak.bud</v>
      </c>
      <c r="BE20" s="310" t="str">
        <f t="shared" si="29"/>
        <v>.lak.bud</v>
      </c>
      <c r="BF20" s="10"/>
      <c r="BG20" s="311" t="str">
        <f t="shared" si="32"/>
        <v/>
      </c>
      <c r="BH20" s="311" t="str">
        <f t="shared" si="33"/>
        <v/>
      </c>
      <c r="BI20" s="311" t="str">
        <f t="shared" si="34"/>
        <v>.lak.bud</v>
      </c>
      <c r="BJ20" s="311" t="str">
        <f t="shared" si="35"/>
        <v/>
      </c>
      <c r="BK20" s="311" t="str">
        <f t="shared" si="36"/>
        <v/>
      </c>
      <c r="BL20" s="311" t="str">
        <f t="shared" si="37"/>
        <v>.lak.bud</v>
      </c>
      <c r="BM20" s="311" t="str">
        <f t="shared" si="5"/>
        <v/>
      </c>
      <c r="BN20" s="90"/>
      <c r="BO20" s="90"/>
      <c r="BP20" s="90"/>
      <c r="BQ20" s="90"/>
      <c r="BR20" s="90"/>
      <c r="BS20" s="90"/>
      <c r="BT20" s="90"/>
      <c r="BU20" s="90"/>
      <c r="BV20" s="90"/>
      <c r="BW20" s="90"/>
      <c r="BX20" s="90"/>
      <c r="BY20" s="90"/>
      <c r="BZ20" s="90"/>
    </row>
    <row r="21" spans="1:78" ht="12" customHeight="1" x14ac:dyDescent="0.25">
      <c r="A21" s="62"/>
      <c r="B21" s="238">
        <f t="shared" si="6"/>
        <v>15</v>
      </c>
      <c r="C21" s="284">
        <f>IF(ISNUMBER(B21),MAX(C$4:C20)+1,"")</f>
        <v>12</v>
      </c>
      <c r="D21" s="284" t="str">
        <f>IF(IF(ISNUMBER(B21),"",MAX(D$4:D20)+1)&lt;=D$3,IF(ISNUMBER(B21),"",MAX(D$4:D20)+1),"")</f>
        <v/>
      </c>
      <c r="E21" s="285" t="str">
        <f t="shared" si="7"/>
        <v/>
      </c>
      <c r="F21" s="238" t="str">
        <f t="shared" si="8"/>
        <v/>
      </c>
      <c r="G21" s="241" t="str">
        <f t="shared" si="9"/>
        <v>.sfr</v>
      </c>
      <c r="H21" s="284" t="str">
        <f>IF(O21="","",IF(ISNUMBER(MATCH(O21,$G$5:$G$1000,0)),"",IF(D21=1,C$3,0)+MAX(H$4:H20)+1))</f>
        <v/>
      </c>
      <c r="I21" s="284" t="str">
        <f>IF(O21="","",IF(ISNUMBER(MATCH(O21,$G$5:$G$1000,0)),"",IF(D21=1,B$4,0)+MAX(I$4:I20)+1))</f>
        <v/>
      </c>
      <c r="J21" s="241" t="str">
        <f t="shared" si="10"/>
        <v/>
      </c>
      <c r="K21" s="241">
        <f t="shared" si="11"/>
        <v>1</v>
      </c>
      <c r="L21" s="62"/>
      <c r="M21" s="290">
        <f t="shared" si="12"/>
        <v>17</v>
      </c>
      <c r="N21" s="326" t="s">
        <v>777</v>
      </c>
      <c r="O21" s="326" t="s">
        <v>779</v>
      </c>
      <c r="P21" s="330" t="str">
        <f t="shared" si="13"/>
        <v>.sfr</v>
      </c>
      <c r="Q21" s="299" t="s">
        <v>821</v>
      </c>
      <c r="R21" s="292">
        <f t="shared" si="14"/>
        <v>17</v>
      </c>
      <c r="S21" s="292" t="str">
        <f t="shared" si="15"/>
        <v/>
      </c>
      <c r="T21" s="292">
        <f t="shared" si="16"/>
        <v>17</v>
      </c>
      <c r="U21" s="292">
        <f t="shared" si="17"/>
        <v>17</v>
      </c>
      <c r="V21" s="292">
        <f t="shared" si="18"/>
        <v>17</v>
      </c>
      <c r="W21" s="292">
        <f t="shared" si="19"/>
        <v>17</v>
      </c>
      <c r="X21" s="292" t="str">
        <f t="shared" si="20"/>
        <v/>
      </c>
      <c r="Y21" s="292"/>
      <c r="Z21" s="293" t="str">
        <f t="shared" si="21"/>
        <v>.cbc</v>
      </c>
      <c r="AA21" s="293" t="str">
        <f t="shared" si="22"/>
        <v/>
      </c>
      <c r="AB21" s="293" t="str">
        <f t="shared" si="23"/>
        <v>.uzf.obs</v>
      </c>
      <c r="AC21" s="293" t="str">
        <f t="shared" si="24"/>
        <v>.evta</v>
      </c>
      <c r="AD21" s="293" t="str">
        <f t="shared" si="25"/>
        <v>mfsim.nam</v>
      </c>
      <c r="AE21" s="293" t="str">
        <f t="shared" si="26"/>
        <v>.mvr.bud</v>
      </c>
      <c r="AF21" s="293" t="str">
        <f t="shared" si="27"/>
        <v/>
      </c>
      <c r="AG21" s="293"/>
      <c r="AH21" s="292">
        <f>IF($BE21="","",IF(ISNUMBER(MATCH($BE21,AP$5:AP$29999,0)),MAX(AH$4:AH20)+1,0))</f>
        <v>0</v>
      </c>
      <c r="AI21" s="292">
        <f>IF($BE21="","",IF(ISNUMBER(MATCH($BE21,AQ$5:AQ$29999,0)),MAX(AI$4:AI20)+1,0))</f>
        <v>0</v>
      </c>
      <c r="AJ21" s="292">
        <f>IF($BE21="","",IF(ISNUMBER(MATCH($BE21,AR$5:AR$29999,0)),MAX(AJ$4:AJ20)+1,0))</f>
        <v>0</v>
      </c>
      <c r="AK21" s="292">
        <f>IF($BE21="","",IF(ISNUMBER(MATCH($BE21,AS$5:AS$29999,0)),MAX(AK$4:AK20)+1,0))</f>
        <v>0</v>
      </c>
      <c r="AL21" s="292">
        <f>IF($BE21="","",IF(ISNUMBER(MATCH($BE21,AT$5:AT$29999,0)),MAX(AL$4:AL20)+1,0))</f>
        <v>0</v>
      </c>
      <c r="AM21" s="292">
        <f>IF($BE21="","",IF(ISNUMBER(MATCH($BE21,AU$5:AU$29999,0)),MAX(AM$4:AM20)+1,0))</f>
        <v>15</v>
      </c>
      <c r="AN21" s="292">
        <f>IF($BE21="","",IF(ISNUMBER(MATCH($BE21,AV$5:AV$29999,0)),MAX(AN$4:AN20)+1,0))</f>
        <v>0</v>
      </c>
      <c r="AO21" s="299"/>
      <c r="AP21" s="307" t="s">
        <v>774</v>
      </c>
      <c r="AQ21" s="307"/>
      <c r="AR21" s="307" t="s">
        <v>777</v>
      </c>
      <c r="AS21" s="307" t="s">
        <v>778</v>
      </c>
      <c r="AT21" s="307" t="s">
        <v>779</v>
      </c>
      <c r="AU21" s="307" t="s">
        <v>776</v>
      </c>
      <c r="AV21" s="309" t="s">
        <v>821</v>
      </c>
      <c r="AW21" s="331" t="s">
        <v>779</v>
      </c>
      <c r="AX21" s="310" t="s">
        <v>821</v>
      </c>
      <c r="AY21" s="333" t="s">
        <v>790</v>
      </c>
      <c r="AZ21" s="333" t="s">
        <v>790</v>
      </c>
      <c r="BA21" s="329" t="s">
        <v>821</v>
      </c>
      <c r="BB21" s="8">
        <f>IF(ISTEXT(AW21),IF(ISNUMBER(MATCH(AW21,$AY$5:$AY$100,0)),0,MAX(BB$4:BB20)+1),"")</f>
        <v>0</v>
      </c>
      <c r="BC21" s="10">
        <f t="shared" si="28"/>
        <v>26</v>
      </c>
      <c r="BD21" s="10" t="str">
        <f t="shared" si="31"/>
        <v>.lak.bin</v>
      </c>
      <c r="BE21" s="310" t="str">
        <f t="shared" si="29"/>
        <v>.lak.bin</v>
      </c>
      <c r="BF21" s="10"/>
      <c r="BG21" s="311" t="str">
        <f t="shared" si="32"/>
        <v/>
      </c>
      <c r="BH21" s="311" t="str">
        <f t="shared" si="33"/>
        <v/>
      </c>
      <c r="BI21" s="311" t="str">
        <f t="shared" si="34"/>
        <v/>
      </c>
      <c r="BJ21" s="311" t="str">
        <f t="shared" si="35"/>
        <v/>
      </c>
      <c r="BK21" s="311" t="str">
        <f t="shared" si="36"/>
        <v/>
      </c>
      <c r="BL21" s="311" t="str">
        <f t="shared" si="37"/>
        <v>.lak.bin</v>
      </c>
      <c r="BM21" s="311" t="str">
        <f t="shared" si="5"/>
        <v/>
      </c>
      <c r="BN21" s="90"/>
      <c r="BO21" s="90"/>
      <c r="BP21" s="90"/>
      <c r="BQ21" s="90"/>
      <c r="BR21" s="90"/>
      <c r="BS21" s="90"/>
      <c r="BT21" s="90"/>
      <c r="BU21" s="90"/>
      <c r="BV21" s="90"/>
      <c r="BW21" s="90"/>
      <c r="BX21" s="90"/>
      <c r="BY21" s="90"/>
      <c r="BZ21" s="90"/>
    </row>
    <row r="22" spans="1:78" ht="12" customHeight="1" x14ac:dyDescent="0.25">
      <c r="A22" s="62"/>
      <c r="B22" s="238">
        <f t="shared" si="6"/>
        <v>16</v>
      </c>
      <c r="C22" s="284">
        <f>IF(ISNUMBER(B22),MAX(C$4:C21)+1,"")</f>
        <v>13</v>
      </c>
      <c r="D22" s="284" t="str">
        <f>IF(IF(ISNUMBER(B22),"",MAX(D$4:D21)+1)&lt;=D$3,IF(ISNUMBER(B22),"",MAX(D$4:D21)+1),"")</f>
        <v/>
      </c>
      <c r="E22" s="285" t="str">
        <f t="shared" si="7"/>
        <v/>
      </c>
      <c r="F22" s="238" t="str">
        <f t="shared" si="8"/>
        <v/>
      </c>
      <c r="G22" s="241" t="str">
        <f t="shared" si="9"/>
        <v>.sfr.bud</v>
      </c>
      <c r="H22" s="284" t="str">
        <f>IF(O22="","",IF(ISNUMBER(MATCH(O22,$G$5:$G$1000,0)),"",IF(D22=1,C$3,0)+MAX(H$4:H21)+1))</f>
        <v/>
      </c>
      <c r="I22" s="284" t="str">
        <f>IF(O22="","",IF(ISNUMBER(MATCH(O22,$G$5:$G$1000,0)),"",IF(D22=1,B$4,0)+MAX(I$4:I21)+1))</f>
        <v/>
      </c>
      <c r="J22" s="241" t="str">
        <f t="shared" si="10"/>
        <v/>
      </c>
      <c r="K22" s="241">
        <f t="shared" si="11"/>
        <v>1</v>
      </c>
      <c r="L22" s="62"/>
      <c r="M22" s="290">
        <f t="shared" si="12"/>
        <v>18</v>
      </c>
      <c r="N22" s="326" t="s">
        <v>773</v>
      </c>
      <c r="O22" s="326" t="s">
        <v>778</v>
      </c>
      <c r="P22" s="330" t="str">
        <f t="shared" si="13"/>
        <v>.sfr.bud</v>
      </c>
      <c r="Q22" s="299" t="s">
        <v>821</v>
      </c>
      <c r="R22" s="292">
        <f t="shared" si="14"/>
        <v>18</v>
      </c>
      <c r="S22" s="292" t="str">
        <f t="shared" si="15"/>
        <v/>
      </c>
      <c r="T22" s="292">
        <f t="shared" si="16"/>
        <v>18</v>
      </c>
      <c r="U22" s="292">
        <f t="shared" si="17"/>
        <v>18</v>
      </c>
      <c r="V22" s="292">
        <f t="shared" si="18"/>
        <v>18</v>
      </c>
      <c r="W22" s="292">
        <f t="shared" si="19"/>
        <v>18</v>
      </c>
      <c r="X22" s="292" t="str">
        <f t="shared" si="20"/>
        <v/>
      </c>
      <c r="Y22" s="292"/>
      <c r="Z22" s="293" t="str">
        <f t="shared" si="21"/>
        <v>.rcha</v>
      </c>
      <c r="AA22" s="293" t="str">
        <f t="shared" si="22"/>
        <v/>
      </c>
      <c r="AB22" s="293" t="str">
        <f t="shared" si="23"/>
        <v>.nam</v>
      </c>
      <c r="AC22" s="293" t="str">
        <f t="shared" si="24"/>
        <v>.gwf.obs</v>
      </c>
      <c r="AD22" s="293" t="str">
        <f t="shared" si="25"/>
        <v>.sto</v>
      </c>
      <c r="AE22" s="293" t="str">
        <f t="shared" si="26"/>
        <v>.nam</v>
      </c>
      <c r="AF22" s="293" t="str">
        <f t="shared" si="27"/>
        <v/>
      </c>
      <c r="AG22" s="293"/>
      <c r="AH22" s="292">
        <f>IF($BE22="","",IF(ISNUMBER(MATCH($BE22,AP$5:AP$29999,0)),MAX(AH$4:AH21)+1,0))</f>
        <v>0</v>
      </c>
      <c r="AI22" s="292">
        <f>IF($BE22="","",IF(ISNUMBER(MATCH($BE22,AQ$5:AQ$29999,0)),MAX(AI$4:AI21)+1,0))</f>
        <v>0</v>
      </c>
      <c r="AJ22" s="292">
        <f>IF($BE22="","",IF(ISNUMBER(MATCH($BE22,AR$5:AR$29999,0)),MAX(AJ$4:AJ21)+1,0))</f>
        <v>13</v>
      </c>
      <c r="AK22" s="292">
        <f>IF($BE22="","",IF(ISNUMBER(MATCH($BE22,AS$5:AS$29999,0)),MAX(AK$4:AK21)+1,0))</f>
        <v>0</v>
      </c>
      <c r="AL22" s="292">
        <f>IF($BE22="","",IF(ISNUMBER(MATCH($BE22,AT$5:AT$29999,0)),MAX(AL$4:AL21)+1,0))</f>
        <v>12</v>
      </c>
      <c r="AM22" s="292">
        <f>IF($BE22="","",IF(ISNUMBER(MATCH($BE22,AU$5:AU$29999,0)),MAX(AM$4:AM21)+1,0))</f>
        <v>16</v>
      </c>
      <c r="AN22" s="292">
        <f>IF($BE22="","",IF(ISNUMBER(MATCH($BE22,AV$5:AV$29999,0)),MAX(AN$4:AN21)+1,0))</f>
        <v>0</v>
      </c>
      <c r="AO22" s="299"/>
      <c r="AP22" s="307" t="s">
        <v>770</v>
      </c>
      <c r="AQ22" s="307"/>
      <c r="AR22" s="307" t="s">
        <v>773</v>
      </c>
      <c r="AS22" s="307" t="s">
        <v>776</v>
      </c>
      <c r="AT22" s="307" t="s">
        <v>778</v>
      </c>
      <c r="AU22" s="307" t="s">
        <v>777</v>
      </c>
      <c r="AV22" s="309" t="s">
        <v>821</v>
      </c>
      <c r="AW22" s="331" t="s">
        <v>778</v>
      </c>
      <c r="AX22" s="310" t="s">
        <v>821</v>
      </c>
      <c r="AY22" s="342" t="s">
        <v>785</v>
      </c>
      <c r="AZ22" s="342" t="s">
        <v>785</v>
      </c>
      <c r="BA22" s="329" t="s">
        <v>821</v>
      </c>
      <c r="BB22" s="8">
        <f>IF(ISTEXT(AW22),IF(ISNUMBER(MATCH(AW22,$AY$5:$AY$100,0)),0,MAX(BB$4:BB21)+1),"")</f>
        <v>0</v>
      </c>
      <c r="BC22" s="10">
        <f t="shared" si="28"/>
        <v>15</v>
      </c>
      <c r="BD22" s="10" t="str">
        <f t="shared" si="31"/>
        <v>.mvr</v>
      </c>
      <c r="BE22" s="310" t="str">
        <f t="shared" si="29"/>
        <v>.mvr</v>
      </c>
      <c r="BF22" s="10"/>
      <c r="BG22" s="311" t="str">
        <f t="shared" si="32"/>
        <v/>
      </c>
      <c r="BH22" s="311" t="str">
        <f t="shared" si="33"/>
        <v/>
      </c>
      <c r="BI22" s="311" t="str">
        <f t="shared" si="34"/>
        <v>.mvr</v>
      </c>
      <c r="BJ22" s="311" t="str">
        <f t="shared" si="35"/>
        <v/>
      </c>
      <c r="BK22" s="311" t="str">
        <f t="shared" si="36"/>
        <v>.mvr</v>
      </c>
      <c r="BL22" s="311" t="str">
        <f t="shared" si="37"/>
        <v>.mvr</v>
      </c>
      <c r="BM22" s="311" t="str">
        <f t="shared" si="5"/>
        <v/>
      </c>
      <c r="BN22" s="90"/>
      <c r="BO22" s="90"/>
      <c r="BP22" s="90"/>
      <c r="BQ22" s="90"/>
      <c r="BR22" s="90"/>
      <c r="BS22" s="90"/>
      <c r="BT22" s="90"/>
      <c r="BU22" s="90"/>
      <c r="BV22" s="90"/>
      <c r="BW22" s="90"/>
      <c r="BX22" s="90"/>
      <c r="BY22" s="90"/>
      <c r="BZ22" s="90"/>
    </row>
    <row r="23" spans="1:78" ht="12" customHeight="1" x14ac:dyDescent="0.25">
      <c r="A23" s="62"/>
      <c r="B23" s="238" t="str">
        <f t="shared" si="6"/>
        <v/>
      </c>
      <c r="C23" s="284" t="str">
        <f>IF(ISNUMBER(B23),MAX(C$4:C22)+1,"")</f>
        <v/>
      </c>
      <c r="D23" s="284">
        <f>IF(IF(ISNUMBER(B23),"",MAX(D$4:D22)+1)&lt;=D$3,IF(ISNUMBER(B23),"",MAX(D$4:D22)+1),"")</f>
        <v>6</v>
      </c>
      <c r="E23" s="285" t="str">
        <f t="shared" si="7"/>
        <v/>
      </c>
      <c r="F23" s="238" t="str">
        <f t="shared" si="8"/>
        <v/>
      </c>
      <c r="G23" s="241" t="str">
        <f t="shared" si="9"/>
        <v>.sfr.obs</v>
      </c>
      <c r="H23" s="284">
        <f>IF(O23="","",IF(ISNUMBER(MATCH(O23,$G$5:$G$1000,0)),"",IF(D23=1,C$3,0)+MAX(H$4:H22)+1))</f>
        <v>28</v>
      </c>
      <c r="I23" s="284">
        <f>IF(O23="","",IF(ISNUMBER(MATCH(O23,$G$5:$G$1000,0)),"",IF(D23=1,B$4,0)+MAX(I$4:I22)+1))</f>
        <v>42</v>
      </c>
      <c r="J23" s="241" t="str">
        <f t="shared" si="10"/>
        <v/>
      </c>
      <c r="K23" s="241">
        <f t="shared" si="11"/>
        <v>1</v>
      </c>
      <c r="L23" s="62"/>
      <c r="M23" s="290">
        <f t="shared" si="12"/>
        <v>19</v>
      </c>
      <c r="N23" s="326" t="s">
        <v>772</v>
      </c>
      <c r="O23" s="326" t="s">
        <v>776</v>
      </c>
      <c r="P23" s="330" t="str">
        <f t="shared" si="13"/>
        <v>.sfr.obs</v>
      </c>
      <c r="Q23" s="299" t="s">
        <v>821</v>
      </c>
      <c r="R23" s="292">
        <f t="shared" si="14"/>
        <v>19</v>
      </c>
      <c r="S23" s="292" t="str">
        <f t="shared" si="15"/>
        <v/>
      </c>
      <c r="T23" s="292">
        <f t="shared" si="16"/>
        <v>19</v>
      </c>
      <c r="U23" s="292">
        <f t="shared" si="17"/>
        <v>19</v>
      </c>
      <c r="V23" s="292">
        <f t="shared" si="18"/>
        <v>19</v>
      </c>
      <c r="W23" s="292">
        <f t="shared" si="19"/>
        <v>19</v>
      </c>
      <c r="X23" s="292" t="str">
        <f t="shared" si="20"/>
        <v/>
      </c>
      <c r="Y23" s="292"/>
      <c r="Z23" s="293" t="str">
        <f t="shared" si="21"/>
        <v>.hds</v>
      </c>
      <c r="AA23" s="293" t="str">
        <f t="shared" si="22"/>
        <v/>
      </c>
      <c r="AB23" s="293" t="str">
        <f t="shared" si="23"/>
        <v>.tdis</v>
      </c>
      <c r="AC23" s="293" t="str">
        <f t="shared" si="24"/>
        <v>.gwf.obs.csv</v>
      </c>
      <c r="AD23" s="293" t="str">
        <f t="shared" si="25"/>
        <v>.evta</v>
      </c>
      <c r="AE23" s="293" t="str">
        <f t="shared" si="26"/>
        <v>.tdis</v>
      </c>
      <c r="AF23" s="293" t="str">
        <f t="shared" si="27"/>
        <v/>
      </c>
      <c r="AG23" s="293"/>
      <c r="AH23" s="292">
        <f>IF($BE23="","",IF(ISNUMBER(MATCH($BE23,AP$5:AP$29999,0)),MAX(AH$4:AH22)+1,0))</f>
        <v>0</v>
      </c>
      <c r="AI23" s="292">
        <f>IF($BE23="","",IF(ISNUMBER(MATCH($BE23,AQ$5:AQ$29999,0)),MAX(AI$4:AI22)+1,0))</f>
        <v>0</v>
      </c>
      <c r="AJ23" s="292">
        <f>IF($BE23="","",IF(ISNUMBER(MATCH($BE23,AR$5:AR$29999,0)),MAX(AJ$4:AJ22)+1,0))</f>
        <v>14</v>
      </c>
      <c r="AK23" s="292">
        <f>IF($BE23="","",IF(ISNUMBER(MATCH($BE23,AS$5:AS$29999,0)),MAX(AK$4:AK22)+1,0))</f>
        <v>0</v>
      </c>
      <c r="AL23" s="292">
        <f>IF($BE23="","",IF(ISNUMBER(MATCH($BE23,AT$5:AT$29999,0)),MAX(AL$4:AL22)+1,0))</f>
        <v>0</v>
      </c>
      <c r="AM23" s="292">
        <f>IF($BE23="","",IF(ISNUMBER(MATCH($BE23,AU$5:AU$29999,0)),MAX(AM$4:AM22)+1,0))</f>
        <v>17</v>
      </c>
      <c r="AN23" s="292">
        <f>IF($BE23="","",IF(ISNUMBER(MATCH($BE23,AV$5:AV$29999,0)),MAX(AN$4:AN22)+1,0))</f>
        <v>0</v>
      </c>
      <c r="AO23" s="299"/>
      <c r="AP23" s="307" t="s">
        <v>806</v>
      </c>
      <c r="AQ23" s="307"/>
      <c r="AR23" s="307" t="s">
        <v>772</v>
      </c>
      <c r="AS23" s="307" t="s">
        <v>774</v>
      </c>
      <c r="AT23" s="307" t="s">
        <v>776</v>
      </c>
      <c r="AU23" s="307" t="s">
        <v>775</v>
      </c>
      <c r="AV23" s="309" t="s">
        <v>821</v>
      </c>
      <c r="AW23" s="331" t="s">
        <v>776</v>
      </c>
      <c r="AX23" s="310" t="s">
        <v>821</v>
      </c>
      <c r="AY23" s="342" t="s">
        <v>783</v>
      </c>
      <c r="AZ23" s="342" t="s">
        <v>783</v>
      </c>
      <c r="BA23" s="329" t="s">
        <v>821</v>
      </c>
      <c r="BB23" s="8">
        <f>IF(ISTEXT(AW23),IF(ISNUMBER(MATCH(AW23,$AY$5:$AY$100,0)),0,MAX(BB$4:BB22)+1),"")</f>
        <v>0</v>
      </c>
      <c r="BC23" s="10">
        <f t="shared" si="28"/>
        <v>28</v>
      </c>
      <c r="BD23" s="10" t="str">
        <f t="shared" si="31"/>
        <v>.mvr.bud</v>
      </c>
      <c r="BE23" s="310" t="str">
        <f t="shared" si="29"/>
        <v>.mvr.bud</v>
      </c>
      <c r="BF23" s="10"/>
      <c r="BG23" s="311" t="str">
        <f t="shared" si="32"/>
        <v/>
      </c>
      <c r="BH23" s="311" t="str">
        <f t="shared" si="33"/>
        <v/>
      </c>
      <c r="BI23" s="311" t="str">
        <f t="shared" si="34"/>
        <v>.mvr.bud</v>
      </c>
      <c r="BJ23" s="311" t="str">
        <f t="shared" si="35"/>
        <v/>
      </c>
      <c r="BK23" s="311" t="str">
        <f t="shared" si="36"/>
        <v/>
      </c>
      <c r="BL23" s="311" t="str">
        <f t="shared" si="37"/>
        <v>.mvr.bud</v>
      </c>
      <c r="BM23" s="311" t="str">
        <f t="shared" si="5"/>
        <v/>
      </c>
      <c r="BN23" s="90"/>
      <c r="BO23" s="90"/>
      <c r="BP23" s="90"/>
      <c r="BQ23" s="90"/>
      <c r="BR23" s="90"/>
      <c r="BS23" s="90"/>
      <c r="BT23" s="90"/>
      <c r="BU23" s="90"/>
      <c r="BV23" s="90"/>
      <c r="BW23" s="90"/>
      <c r="BX23" s="90"/>
      <c r="BY23" s="90"/>
      <c r="BZ23" s="90"/>
    </row>
    <row r="24" spans="1:78" ht="12" customHeight="1" x14ac:dyDescent="0.25">
      <c r="A24" s="62"/>
      <c r="B24" s="238">
        <f t="shared" si="6"/>
        <v>17</v>
      </c>
      <c r="C24" s="284">
        <f>IF(ISNUMBER(B24),MAX(C$4:C23)+1,"")</f>
        <v>14</v>
      </c>
      <c r="D24" s="284" t="str">
        <f>IF(IF(ISNUMBER(B24),"",MAX(D$4:D23)+1)&lt;=D$3,IF(ISNUMBER(B24),"",MAX(D$4:D23)+1),"")</f>
        <v/>
      </c>
      <c r="E24" s="285" t="str">
        <f t="shared" si="7"/>
        <v/>
      </c>
      <c r="F24" s="238" t="str">
        <f t="shared" si="8"/>
        <v/>
      </c>
      <c r="G24" s="241" t="str">
        <f t="shared" si="9"/>
        <v>.sto</v>
      </c>
      <c r="H24" s="284" t="str">
        <f>IF(O24="","",IF(ISNUMBER(MATCH(O24,$G$5:$G$1000,0)),"",IF(D24=1,C$3,0)+MAX(H$4:H23)+1))</f>
        <v/>
      </c>
      <c r="I24" s="284" t="str">
        <f>IF(O24="","",IF(ISNUMBER(MATCH(O24,$G$5:$G$1000,0)),"",IF(D24=1,B$4,0)+MAX(I$4:I23)+1))</f>
        <v/>
      </c>
      <c r="J24" s="241" t="str">
        <f t="shared" si="10"/>
        <v/>
      </c>
      <c r="K24" s="241">
        <f t="shared" si="11"/>
        <v>1</v>
      </c>
      <c r="L24" s="62"/>
      <c r="M24" s="290">
        <f t="shared" si="12"/>
        <v>20</v>
      </c>
      <c r="N24" s="326" t="s">
        <v>774</v>
      </c>
      <c r="O24" s="326" t="s">
        <v>777</v>
      </c>
      <c r="P24" s="330" t="str">
        <f t="shared" si="13"/>
        <v>.sto</v>
      </c>
      <c r="Q24" s="299" t="s">
        <v>821</v>
      </c>
      <c r="R24" s="292">
        <f t="shared" si="14"/>
        <v>20</v>
      </c>
      <c r="S24" s="292" t="str">
        <f t="shared" si="15"/>
        <v/>
      </c>
      <c r="T24" s="292">
        <f t="shared" si="16"/>
        <v>20</v>
      </c>
      <c r="U24" s="292">
        <f t="shared" si="17"/>
        <v>20</v>
      </c>
      <c r="V24" s="292">
        <f t="shared" si="18"/>
        <v>20</v>
      </c>
      <c r="W24" s="292">
        <f t="shared" si="19"/>
        <v>20</v>
      </c>
      <c r="X24" s="292" t="str">
        <f t="shared" si="20"/>
        <v/>
      </c>
      <c r="Y24" s="292"/>
      <c r="Z24" s="293" t="str">
        <f t="shared" si="21"/>
        <v>.wel</v>
      </c>
      <c r="AA24" s="293" t="str">
        <f t="shared" si="22"/>
        <v/>
      </c>
      <c r="AB24" s="293" t="str">
        <f t="shared" si="23"/>
        <v>mfsim.lst</v>
      </c>
      <c r="AC24" s="293" t="str">
        <f t="shared" si="24"/>
        <v>.cbc</v>
      </c>
      <c r="AD24" s="293" t="str">
        <f t="shared" si="25"/>
        <v>.gwf.obs</v>
      </c>
      <c r="AE24" s="293" t="str">
        <f t="shared" si="26"/>
        <v>mfsim.lst</v>
      </c>
      <c r="AF24" s="293" t="str">
        <f t="shared" si="27"/>
        <v/>
      </c>
      <c r="AG24" s="293"/>
      <c r="AH24" s="292">
        <f>IF($BE24="","",IF(ISNUMBER(MATCH($BE24,AP$5:AP$29999,0)),MAX(AH$4:AH23)+1,0))</f>
        <v>0</v>
      </c>
      <c r="AI24" s="292">
        <f>IF($BE24="","",IF(ISNUMBER(MATCH($BE24,AQ$5:AQ$29999,0)),MAX(AI$4:AI23)+1,0))</f>
        <v>0</v>
      </c>
      <c r="AJ24" s="292">
        <f>IF($BE24="","",IF(ISNUMBER(MATCH($BE24,AR$5:AR$29999,0)),MAX(AJ$4:AJ23)+1,0))</f>
        <v>15</v>
      </c>
      <c r="AK24" s="292">
        <f>IF($BE24="","",IF(ISNUMBER(MATCH($BE24,AS$5:AS$29999,0)),MAX(AK$4:AK23)+1,0))</f>
        <v>0</v>
      </c>
      <c r="AL24" s="292">
        <f>IF($BE24="","",IF(ISNUMBER(MATCH($BE24,AT$5:AT$29999,0)),MAX(AL$4:AL23)+1,0))</f>
        <v>0</v>
      </c>
      <c r="AM24" s="292">
        <f>IF($BE24="","",IF(ISNUMBER(MATCH($BE24,AU$5:AU$29999,0)),MAX(AM$4:AM23)+1,0))</f>
        <v>0</v>
      </c>
      <c r="AN24" s="292">
        <f>IF($BE24="","",IF(ISNUMBER(MATCH($BE24,AV$5:AV$29999,0)),MAX(AN$4:AN23)+1,0))</f>
        <v>0</v>
      </c>
      <c r="AO24" s="299"/>
      <c r="AP24" s="307" t="s">
        <v>624</v>
      </c>
      <c r="AQ24" s="307"/>
      <c r="AR24" s="307" t="s">
        <v>774</v>
      </c>
      <c r="AS24" s="307" t="s">
        <v>770</v>
      </c>
      <c r="AT24" s="307" t="s">
        <v>777</v>
      </c>
      <c r="AU24" s="307" t="s">
        <v>773</v>
      </c>
      <c r="AV24" s="309" t="s">
        <v>821</v>
      </c>
      <c r="AW24" s="331" t="s">
        <v>777</v>
      </c>
      <c r="AX24" s="310" t="s">
        <v>821</v>
      </c>
      <c r="AY24" s="345" t="s">
        <v>803</v>
      </c>
      <c r="AZ24" s="345" t="s">
        <v>803</v>
      </c>
      <c r="BA24" s="329" t="s">
        <v>821</v>
      </c>
      <c r="BB24" s="8">
        <f>IF(ISTEXT(AW24),IF(ISNUMBER(MATCH(AW24,$AY$5:$AY$100,0)),0,MAX(BB$4:BB23)+1),"")</f>
        <v>0</v>
      </c>
      <c r="BC24" s="10">
        <f t="shared" si="28"/>
        <v>34</v>
      </c>
      <c r="BD24" s="10" t="str">
        <f t="shared" si="31"/>
        <v>.uzf</v>
      </c>
      <c r="BE24" s="310" t="str">
        <f t="shared" si="29"/>
        <v>.uzf</v>
      </c>
      <c r="BF24" s="10"/>
      <c r="BG24" s="311" t="str">
        <f t="shared" si="32"/>
        <v/>
      </c>
      <c r="BH24" s="311" t="str">
        <f t="shared" si="33"/>
        <v/>
      </c>
      <c r="BI24" s="311" t="str">
        <f t="shared" si="34"/>
        <v>.uzf</v>
      </c>
      <c r="BJ24" s="311" t="str">
        <f t="shared" si="35"/>
        <v/>
      </c>
      <c r="BK24" s="311" t="str">
        <f t="shared" si="36"/>
        <v/>
      </c>
      <c r="BL24" s="311" t="str">
        <f t="shared" si="37"/>
        <v/>
      </c>
      <c r="BM24" s="311" t="str">
        <f t="shared" si="5"/>
        <v/>
      </c>
      <c r="BN24" s="90"/>
      <c r="BO24" s="90"/>
      <c r="BP24" s="90"/>
      <c r="BQ24" s="90"/>
      <c r="BR24" s="90"/>
      <c r="BS24" s="90"/>
      <c r="BT24" s="90"/>
      <c r="BU24" s="90"/>
      <c r="BV24" s="90"/>
      <c r="BW24" s="90"/>
      <c r="BX24" s="90"/>
      <c r="BY24" s="90"/>
      <c r="BZ24" s="90"/>
    </row>
    <row r="25" spans="1:78" ht="12" customHeight="1" x14ac:dyDescent="0.25">
      <c r="A25" s="62"/>
      <c r="B25" s="238">
        <f t="shared" si="6"/>
        <v>20</v>
      </c>
      <c r="C25" s="284">
        <f>IF(ISNUMBER(B25),MAX(C$4:C24)+1,"")</f>
        <v>15</v>
      </c>
      <c r="D25" s="284" t="str">
        <f>IF(IF(ISNUMBER(B25),"",MAX(D$4:D24)+1)&lt;=D$3,IF(ISNUMBER(B25),"",MAX(D$4:D24)+1),"")</f>
        <v/>
      </c>
      <c r="E25" s="285" t="str">
        <f t="shared" si="7"/>
        <v/>
      </c>
      <c r="F25" s="238" t="str">
        <f t="shared" si="8"/>
        <v/>
      </c>
      <c r="G25" s="241" t="str">
        <f t="shared" si="9"/>
        <v>.tdis</v>
      </c>
      <c r="H25" s="284" t="str">
        <f>IF(O25="","",IF(ISNUMBER(MATCH(O25,$G$5:$G$1000,0)),"",IF(D25=1,C$3,0)+MAX(H$4:H24)+1))</f>
        <v/>
      </c>
      <c r="I25" s="284" t="str">
        <f>IF(O25="","",IF(ISNUMBER(MATCH(O25,$G$5:$G$1000,0)),"",IF(D25=1,B$4,0)+MAX(I$4:I24)+1))</f>
        <v/>
      </c>
      <c r="J25" s="241" t="str">
        <f t="shared" si="10"/>
        <v/>
      </c>
      <c r="K25" s="241">
        <f t="shared" si="11"/>
        <v>1</v>
      </c>
      <c r="L25" s="62"/>
      <c r="M25" s="290">
        <f t="shared" si="12"/>
        <v>21</v>
      </c>
      <c r="N25" s="326" t="s">
        <v>770</v>
      </c>
      <c r="O25" s="326" t="s">
        <v>774</v>
      </c>
      <c r="P25" s="330" t="str">
        <f t="shared" si="13"/>
        <v>.tdis</v>
      </c>
      <c r="Q25" s="299" t="s">
        <v>821</v>
      </c>
      <c r="R25" s="292">
        <f t="shared" si="14"/>
        <v>21</v>
      </c>
      <c r="S25" s="292" t="str">
        <f t="shared" si="15"/>
        <v/>
      </c>
      <c r="T25" s="292">
        <f t="shared" si="16"/>
        <v>21</v>
      </c>
      <c r="U25" s="292">
        <f t="shared" si="17"/>
        <v>21</v>
      </c>
      <c r="V25" s="292">
        <f t="shared" si="18"/>
        <v>21</v>
      </c>
      <c r="W25" s="292">
        <f t="shared" si="19"/>
        <v>21</v>
      </c>
      <c r="X25" s="292" t="str">
        <f t="shared" si="20"/>
        <v/>
      </c>
      <c r="Y25" s="292"/>
      <c r="Z25" s="293" t="str">
        <f t="shared" si="21"/>
        <v>.ghb</v>
      </c>
      <c r="AA25" s="293" t="str">
        <f t="shared" si="22"/>
        <v/>
      </c>
      <c r="AB25" s="293" t="str">
        <f t="shared" si="23"/>
        <v>.dis.grb</v>
      </c>
      <c r="AC25" s="293" t="str">
        <f t="shared" si="24"/>
        <v>.rcha</v>
      </c>
      <c r="AD25" s="293" t="str">
        <f t="shared" si="25"/>
        <v>.gwf.obs.csv</v>
      </c>
      <c r="AE25" s="293" t="str">
        <f t="shared" si="26"/>
        <v>.dis.grb</v>
      </c>
      <c r="AF25" s="293" t="str">
        <f t="shared" si="27"/>
        <v/>
      </c>
      <c r="AG25" s="293"/>
      <c r="AH25" s="292">
        <f>IF($BE25="","",IF(ISNUMBER(MATCH($BE25,AP$5:AP$29999,0)),MAX(AH$4:AH24)+1,0))</f>
        <v>0</v>
      </c>
      <c r="AI25" s="292">
        <f>IF($BE25="","",IF(ISNUMBER(MATCH($BE25,AQ$5:AQ$29999,0)),MAX(AI$4:AI24)+1,0))</f>
        <v>0</v>
      </c>
      <c r="AJ25" s="292">
        <f>IF($BE25="","",IF(ISNUMBER(MATCH($BE25,AR$5:AR$29999,0)),MAX(AJ$4:AJ24)+1,0))</f>
        <v>16</v>
      </c>
      <c r="AK25" s="292">
        <f>IF($BE25="","",IF(ISNUMBER(MATCH($BE25,AS$5:AS$29999,0)),MAX(AK$4:AK24)+1,0))</f>
        <v>0</v>
      </c>
      <c r="AL25" s="292">
        <f>IF($BE25="","",IF(ISNUMBER(MATCH($BE25,AT$5:AT$29999,0)),MAX(AL$4:AL24)+1,0))</f>
        <v>0</v>
      </c>
      <c r="AM25" s="292">
        <f>IF($BE25="","",IF(ISNUMBER(MATCH($BE25,AU$5:AU$29999,0)),MAX(AM$4:AM24)+1,0))</f>
        <v>0</v>
      </c>
      <c r="AN25" s="292">
        <f>IF($BE25="","",IF(ISNUMBER(MATCH($BE25,AV$5:AV$29999,0)),MAX(AN$4:AN24)+1,0))</f>
        <v>0</v>
      </c>
      <c r="AO25" s="299"/>
      <c r="AP25" s="307" t="s">
        <v>622</v>
      </c>
      <c r="AQ25" s="307"/>
      <c r="AR25" s="307" t="s">
        <v>770</v>
      </c>
      <c r="AS25" s="307" t="s">
        <v>624</v>
      </c>
      <c r="AT25" s="307" t="s">
        <v>774</v>
      </c>
      <c r="AU25" s="307" t="s">
        <v>772</v>
      </c>
      <c r="AV25" s="309" t="s">
        <v>821</v>
      </c>
      <c r="AW25" s="331" t="s">
        <v>774</v>
      </c>
      <c r="AX25" s="310" t="s">
        <v>821</v>
      </c>
      <c r="AY25" s="345" t="s">
        <v>804</v>
      </c>
      <c r="AZ25" s="345" t="s">
        <v>804</v>
      </c>
      <c r="BA25" s="329" t="s">
        <v>821</v>
      </c>
      <c r="BB25" s="8">
        <f>IF(ISTEXT(AW25),IF(ISNUMBER(MATCH(AW25,$AY$5:$AY$100,0)),0,MAX(BB$4:BB24)+1),"")</f>
        <v>0</v>
      </c>
      <c r="BC25" s="10">
        <f t="shared" si="28"/>
        <v>35</v>
      </c>
      <c r="BD25" s="10" t="str">
        <f t="shared" si="31"/>
        <v>.uzf.bud</v>
      </c>
      <c r="BE25" s="310" t="str">
        <f t="shared" si="29"/>
        <v>.uzf.bud</v>
      </c>
      <c r="BF25" s="10"/>
      <c r="BG25" s="311" t="str">
        <f t="shared" si="32"/>
        <v/>
      </c>
      <c r="BH25" s="311" t="str">
        <f t="shared" si="33"/>
        <v/>
      </c>
      <c r="BI25" s="311" t="str">
        <f t="shared" si="34"/>
        <v>.uzf.bud</v>
      </c>
      <c r="BJ25" s="311" t="str">
        <f t="shared" si="35"/>
        <v/>
      </c>
      <c r="BK25" s="311" t="str">
        <f t="shared" si="36"/>
        <v/>
      </c>
      <c r="BL25" s="311" t="str">
        <f t="shared" si="37"/>
        <v/>
      </c>
      <c r="BM25" s="311" t="str">
        <f t="shared" si="5"/>
        <v/>
      </c>
      <c r="BN25" s="90"/>
      <c r="BO25" s="90"/>
      <c r="BP25" s="90"/>
      <c r="BQ25" s="90"/>
      <c r="BR25" s="90"/>
      <c r="BS25" s="90"/>
      <c r="BT25" s="90"/>
      <c r="BU25" s="90"/>
      <c r="BV25" s="90"/>
      <c r="BW25" s="90"/>
      <c r="BX25" s="90"/>
      <c r="BY25" s="90"/>
      <c r="BZ25" s="90"/>
    </row>
    <row r="26" spans="1:78" ht="12" customHeight="1" x14ac:dyDescent="0.25">
      <c r="A26" s="62"/>
      <c r="B26" s="238">
        <f t="shared" si="6"/>
        <v>21</v>
      </c>
      <c r="C26" s="284">
        <f>IF(ISNUMBER(B26),MAX(C$4:C25)+1,"")</f>
        <v>16</v>
      </c>
      <c r="D26" s="284" t="str">
        <f>IF(IF(ISNUMBER(B26),"",MAX(D$4:D25)+1)&lt;=D$3,IF(ISNUMBER(B26),"",MAX(D$4:D25)+1),"")</f>
        <v/>
      </c>
      <c r="E26" s="285" t="str">
        <f t="shared" si="7"/>
        <v/>
      </c>
      <c r="F26" s="238" t="str">
        <f t="shared" si="8"/>
        <v/>
      </c>
      <c r="G26" s="241" t="str">
        <f t="shared" si="9"/>
        <v>.uzf</v>
      </c>
      <c r="H26" s="284" t="str">
        <f>IF(O26="","",IF(ISNUMBER(MATCH(O26,$G$5:$G$1000,0)),"",IF(D26=1,C$3,0)+MAX(H$4:H25)+1))</f>
        <v/>
      </c>
      <c r="I26" s="284" t="str">
        <f>IF(O26="","",IF(ISNUMBER(MATCH(O26,$G$5:$G$1000,0)),"",IF(D26=1,B$4,0)+MAX(I$4:I25)+1))</f>
        <v/>
      </c>
      <c r="J26" s="241" t="str">
        <f t="shared" si="10"/>
        <v/>
      </c>
      <c r="K26" s="241">
        <f t="shared" si="11"/>
        <v>1</v>
      </c>
      <c r="L26" s="62"/>
      <c r="M26" s="290">
        <f t="shared" si="12"/>
        <v>22</v>
      </c>
      <c r="N26" s="326" t="s">
        <v>803</v>
      </c>
      <c r="O26" s="326" t="s">
        <v>770</v>
      </c>
      <c r="P26" s="330" t="str">
        <f t="shared" si="13"/>
        <v>.uzf</v>
      </c>
      <c r="Q26" s="299" t="s">
        <v>821</v>
      </c>
      <c r="R26" s="292" t="str">
        <f t="shared" si="14"/>
        <v/>
      </c>
      <c r="S26" s="292" t="str">
        <f t="shared" si="15"/>
        <v/>
      </c>
      <c r="T26" s="292">
        <f t="shared" si="16"/>
        <v>22</v>
      </c>
      <c r="U26" s="292">
        <f t="shared" si="17"/>
        <v>22</v>
      </c>
      <c r="V26" s="292">
        <f t="shared" si="18"/>
        <v>22</v>
      </c>
      <c r="W26" s="292">
        <f t="shared" si="19"/>
        <v>22</v>
      </c>
      <c r="X26" s="292" t="str">
        <f t="shared" si="20"/>
        <v/>
      </c>
      <c r="Y26" s="292"/>
      <c r="Z26" s="293" t="str">
        <f t="shared" si="21"/>
        <v/>
      </c>
      <c r="AA26" s="293" t="str">
        <f t="shared" si="22"/>
        <v/>
      </c>
      <c r="AB26" s="293" t="str">
        <f t="shared" si="23"/>
        <v>mfsim.nam</v>
      </c>
      <c r="AC26" s="293" t="str">
        <f t="shared" si="24"/>
        <v>.hds</v>
      </c>
      <c r="AD26" s="293" t="str">
        <f t="shared" si="25"/>
        <v>.cbc</v>
      </c>
      <c r="AE26" s="293" t="str">
        <f t="shared" si="26"/>
        <v>.rcha</v>
      </c>
      <c r="AF26" s="293" t="str">
        <f t="shared" si="27"/>
        <v/>
      </c>
      <c r="AG26" s="293"/>
      <c r="AH26" s="292">
        <f>IF($BE26="","",IF(ISNUMBER(MATCH($BE26,AP$5:AP$29999,0)),MAX(AH$4:AH25)+1,0))</f>
        <v>0</v>
      </c>
      <c r="AI26" s="292">
        <f>IF($BE26="","",IF(ISNUMBER(MATCH($BE26,AQ$5:AQ$29999,0)),MAX(AI$4:AI25)+1,0))</f>
        <v>0</v>
      </c>
      <c r="AJ26" s="292">
        <f>IF($BE26="","",IF(ISNUMBER(MATCH($BE26,AR$5:AR$29999,0)),MAX(AJ$4:AJ25)+1,0))</f>
        <v>17</v>
      </c>
      <c r="AK26" s="292">
        <f>IF($BE26="","",IF(ISNUMBER(MATCH($BE26,AS$5:AS$29999,0)),MAX(AK$4:AK25)+1,0))</f>
        <v>0</v>
      </c>
      <c r="AL26" s="292">
        <f>IF($BE26="","",IF(ISNUMBER(MATCH($BE26,AT$5:AT$29999,0)),MAX(AL$4:AL25)+1,0))</f>
        <v>0</v>
      </c>
      <c r="AM26" s="292">
        <f>IF($BE26="","",IF(ISNUMBER(MATCH($BE26,AU$5:AU$29999,0)),MAX(AM$4:AM25)+1,0))</f>
        <v>0</v>
      </c>
      <c r="AN26" s="292">
        <f>IF($BE26="","",IF(ISNUMBER(MATCH($BE26,AV$5:AV$29999,0)),MAX(AN$4:AN25)+1,0))</f>
        <v>0</v>
      </c>
      <c r="AO26" s="299"/>
      <c r="AP26" s="307"/>
      <c r="AQ26" s="307"/>
      <c r="AR26" s="307" t="s">
        <v>803</v>
      </c>
      <c r="AS26" s="307" t="s">
        <v>622</v>
      </c>
      <c r="AT26" s="307" t="s">
        <v>770</v>
      </c>
      <c r="AU26" s="307" t="s">
        <v>771</v>
      </c>
      <c r="AV26" s="309" t="s">
        <v>821</v>
      </c>
      <c r="AW26" s="331" t="s">
        <v>770</v>
      </c>
      <c r="AX26" s="310" t="s">
        <v>821</v>
      </c>
      <c r="AY26" s="345" t="s">
        <v>805</v>
      </c>
      <c r="AZ26" s="345" t="s">
        <v>805</v>
      </c>
      <c r="BA26" s="329" t="s">
        <v>821</v>
      </c>
      <c r="BB26" s="8">
        <f>IF(ISTEXT(AW26),IF(ISNUMBER(MATCH(AW26,$AY$5:$AY$100,0)),0,MAX(BB$4:BB25)+1),"")</f>
        <v>0</v>
      </c>
      <c r="BC26" s="10">
        <f t="shared" si="28"/>
        <v>36</v>
      </c>
      <c r="BD26" s="10" t="str">
        <f t="shared" si="31"/>
        <v>.uzf.obs</v>
      </c>
      <c r="BE26" s="310" t="str">
        <f t="shared" si="29"/>
        <v>.uzf.obs</v>
      </c>
      <c r="BF26" s="10"/>
      <c r="BG26" s="311" t="str">
        <f t="shared" si="32"/>
        <v/>
      </c>
      <c r="BH26" s="311" t="str">
        <f t="shared" si="33"/>
        <v/>
      </c>
      <c r="BI26" s="311" t="str">
        <f t="shared" si="34"/>
        <v>.uzf.obs</v>
      </c>
      <c r="BJ26" s="311" t="str">
        <f t="shared" si="35"/>
        <v/>
      </c>
      <c r="BK26" s="311" t="str">
        <f t="shared" si="36"/>
        <v/>
      </c>
      <c r="BL26" s="311" t="str">
        <f t="shared" si="37"/>
        <v/>
      </c>
      <c r="BM26" s="311" t="str">
        <f t="shared" si="5"/>
        <v/>
      </c>
      <c r="BN26" s="90"/>
      <c r="BO26" s="90"/>
      <c r="BP26" s="90"/>
      <c r="BQ26" s="90"/>
      <c r="BR26" s="90"/>
      <c r="BS26" s="90"/>
      <c r="BT26" s="90"/>
      <c r="BU26" s="90"/>
      <c r="BV26" s="90"/>
      <c r="BW26" s="90"/>
      <c r="BX26" s="90"/>
      <c r="BY26" s="90"/>
      <c r="BZ26" s="90"/>
    </row>
    <row r="27" spans="1:78" ht="12" customHeight="1" x14ac:dyDescent="0.25">
      <c r="A27" s="62"/>
      <c r="B27" s="238">
        <f t="shared" si="6"/>
        <v>26</v>
      </c>
      <c r="C27" s="284">
        <f>IF(ISNUMBER(B27),MAX(C$4:C26)+1,"")</f>
        <v>17</v>
      </c>
      <c r="D27" s="284" t="str">
        <f>IF(IF(ISNUMBER(B27),"",MAX(D$4:D26)+1)&lt;=D$3,IF(ISNUMBER(B27),"",MAX(D$4:D26)+1),"")</f>
        <v/>
      </c>
      <c r="E27" s="285" t="str">
        <f t="shared" si="7"/>
        <v/>
      </c>
      <c r="F27" s="238" t="str">
        <f t="shared" si="8"/>
        <v/>
      </c>
      <c r="G27" s="241" t="str">
        <f t="shared" si="9"/>
        <v>.uzf.bud</v>
      </c>
      <c r="H27" s="284" t="str">
        <f>IF(O27="","",IF(ISNUMBER(MATCH(O27,$G$5:$G$1000,0)),"",IF(D27=1,C$3,0)+MAX(H$4:H26)+1))</f>
        <v/>
      </c>
      <c r="I27" s="284" t="str">
        <f>IF(O27="","",IF(ISNUMBER(MATCH(O27,$G$5:$G$1000,0)),"",IF(D27=1,B$4,0)+MAX(I$4:I26)+1))</f>
        <v/>
      </c>
      <c r="J27" s="241" t="str">
        <f t="shared" si="10"/>
        <v/>
      </c>
      <c r="K27" s="241">
        <f t="shared" si="11"/>
        <v>1</v>
      </c>
      <c r="L27" s="62"/>
      <c r="M27" s="290">
        <f t="shared" si="12"/>
        <v>23</v>
      </c>
      <c r="N27" s="326" t="s">
        <v>804</v>
      </c>
      <c r="O27" s="326" t="s">
        <v>624</v>
      </c>
      <c r="P27" s="330" t="str">
        <f t="shared" si="13"/>
        <v>.uzf.bud</v>
      </c>
      <c r="Q27" s="299" t="s">
        <v>821</v>
      </c>
      <c r="R27" s="292" t="str">
        <f t="shared" si="14"/>
        <v/>
      </c>
      <c r="S27" s="292" t="str">
        <f t="shared" si="15"/>
        <v/>
      </c>
      <c r="T27" s="292">
        <f t="shared" si="16"/>
        <v>23</v>
      </c>
      <c r="U27" s="292" t="str">
        <f t="shared" si="17"/>
        <v/>
      </c>
      <c r="V27" s="292">
        <f t="shared" si="18"/>
        <v>23</v>
      </c>
      <c r="W27" s="292">
        <f t="shared" si="19"/>
        <v>23</v>
      </c>
      <c r="X27" s="292" t="str">
        <f t="shared" si="20"/>
        <v/>
      </c>
      <c r="Y27" s="292"/>
      <c r="Z27" s="293" t="str">
        <f t="shared" si="21"/>
        <v/>
      </c>
      <c r="AA27" s="293" t="str">
        <f t="shared" si="22"/>
        <v/>
      </c>
      <c r="AB27" s="293" t="str">
        <f t="shared" si="23"/>
        <v>.sto</v>
      </c>
      <c r="AC27" s="293" t="str">
        <f t="shared" si="24"/>
        <v/>
      </c>
      <c r="AD27" s="293" t="str">
        <f t="shared" si="25"/>
        <v>.rcha</v>
      </c>
      <c r="AE27" s="293" t="str">
        <f t="shared" si="26"/>
        <v>.hds</v>
      </c>
      <c r="AF27" s="293" t="str">
        <f t="shared" si="27"/>
        <v/>
      </c>
      <c r="AG27" s="293"/>
      <c r="AH27" s="292">
        <f>IF($BE27="","",IF(ISNUMBER(MATCH($BE27,AP$5:AP$29999,0)),MAX(AH$4:AH26)+1,0))</f>
        <v>10</v>
      </c>
      <c r="AI27" s="292">
        <f>IF($BE27="","",IF(ISNUMBER(MATCH($BE27,AQ$5:AQ$29999,0)),MAX(AI$4:AI26)+1,0))</f>
        <v>10</v>
      </c>
      <c r="AJ27" s="292">
        <f>IF($BE27="","",IF(ISNUMBER(MATCH($BE27,AR$5:AR$29999,0)),MAX(AJ$4:AJ26)+1,0))</f>
        <v>18</v>
      </c>
      <c r="AK27" s="292">
        <f>IF($BE27="","",IF(ISNUMBER(MATCH($BE27,AS$5:AS$29999,0)),MAX(AK$4:AK26)+1,0))</f>
        <v>11</v>
      </c>
      <c r="AL27" s="292">
        <f>IF($BE27="","",IF(ISNUMBER(MATCH($BE27,AT$5:AT$29999,0)),MAX(AL$4:AL26)+1,0))</f>
        <v>13</v>
      </c>
      <c r="AM27" s="292">
        <f>IF($BE27="","",IF(ISNUMBER(MATCH($BE27,AU$5:AU$29999,0)),MAX(AM$4:AM26)+1,0))</f>
        <v>18</v>
      </c>
      <c r="AN27" s="292">
        <f>IF($BE27="","",IF(ISNUMBER(MATCH($BE27,AV$5:AV$29999,0)),MAX(AN$4:AN26)+1,0))</f>
        <v>0</v>
      </c>
      <c r="AO27" s="299"/>
      <c r="AP27" s="307"/>
      <c r="AQ27" s="307"/>
      <c r="AR27" s="307" t="s">
        <v>804</v>
      </c>
      <c r="AS27" s="307"/>
      <c r="AT27" s="307" t="s">
        <v>624</v>
      </c>
      <c r="AU27" s="307" t="s">
        <v>770</v>
      </c>
      <c r="AV27" s="309" t="s">
        <v>821</v>
      </c>
      <c r="AW27" s="331" t="s">
        <v>624</v>
      </c>
      <c r="AX27" s="310" t="s">
        <v>821</v>
      </c>
      <c r="AY27" s="332" t="s">
        <v>780</v>
      </c>
      <c r="AZ27" s="332" t="s">
        <v>780</v>
      </c>
      <c r="BA27" s="329" t="s">
        <v>821</v>
      </c>
      <c r="BB27" s="8">
        <f>IF(ISTEXT(AW27),IF(ISNUMBER(MATCH(AW27,$AY$5:$AY$100,0)),0,MAX(BB$4:BB26)+1),"")</f>
        <v>0</v>
      </c>
      <c r="BC27" s="10">
        <f t="shared" si="28"/>
        <v>16</v>
      </c>
      <c r="BD27" s="10" t="str">
        <f t="shared" si="31"/>
        <v>.nam</v>
      </c>
      <c r="BE27" s="310" t="str">
        <f t="shared" si="29"/>
        <v>.nam</v>
      </c>
      <c r="BF27" s="10"/>
      <c r="BG27" s="311" t="str">
        <f t="shared" si="32"/>
        <v>.nam</v>
      </c>
      <c r="BH27" s="311" t="str">
        <f t="shared" si="33"/>
        <v>.nam</v>
      </c>
      <c r="BI27" s="311" t="str">
        <f t="shared" si="34"/>
        <v>.nam</v>
      </c>
      <c r="BJ27" s="311" t="str">
        <f t="shared" si="35"/>
        <v>.nam</v>
      </c>
      <c r="BK27" s="311" t="str">
        <f t="shared" si="36"/>
        <v>.nam</v>
      </c>
      <c r="BL27" s="311" t="str">
        <f t="shared" si="37"/>
        <v>.nam</v>
      </c>
      <c r="BM27" s="311" t="str">
        <f t="shared" si="5"/>
        <v/>
      </c>
      <c r="BN27" s="90"/>
      <c r="BO27" s="90"/>
      <c r="BP27" s="90"/>
      <c r="BQ27" s="90"/>
      <c r="BR27" s="90"/>
      <c r="BS27" s="90"/>
      <c r="BT27" s="90"/>
      <c r="BU27" s="90"/>
      <c r="BV27" s="90"/>
      <c r="BW27" s="90"/>
      <c r="BX27" s="90"/>
      <c r="BY27" s="90"/>
      <c r="BZ27" s="90"/>
    </row>
    <row r="28" spans="1:78" ht="12" customHeight="1" x14ac:dyDescent="0.25">
      <c r="A28" s="62"/>
      <c r="B28" s="238">
        <f t="shared" si="6"/>
        <v>27</v>
      </c>
      <c r="C28" s="284">
        <f>IF(ISNUMBER(B28),MAX(C$4:C27)+1,"")</f>
        <v>18</v>
      </c>
      <c r="D28" s="284" t="str">
        <f>IF(IF(ISNUMBER(B28),"",MAX(D$4:D27)+1)&lt;=D$3,IF(ISNUMBER(B28),"",MAX(D$4:D27)+1),"")</f>
        <v/>
      </c>
      <c r="E28" s="285" t="str">
        <f t="shared" si="7"/>
        <v/>
      </c>
      <c r="F28" s="238" t="str">
        <f t="shared" si="8"/>
        <v/>
      </c>
      <c r="G28" s="241" t="str">
        <f t="shared" si="9"/>
        <v>.uzf.obs</v>
      </c>
      <c r="H28" s="284" t="str">
        <f>IF(O28="","",IF(ISNUMBER(MATCH(O28,$G$5:$G$1000,0)),"",IF(D28=1,C$3,0)+MAX(H$4:H27)+1))</f>
        <v/>
      </c>
      <c r="I28" s="284" t="str">
        <f>IF(O28="","",IF(ISNUMBER(MATCH(O28,$G$5:$G$1000,0)),"",IF(D28=1,B$4,0)+MAX(I$4:I27)+1))</f>
        <v/>
      </c>
      <c r="J28" s="241" t="str">
        <f t="shared" si="10"/>
        <v/>
      </c>
      <c r="K28" s="241">
        <f t="shared" si="11"/>
        <v>1</v>
      </c>
      <c r="L28" s="62"/>
      <c r="M28" s="290">
        <f t="shared" si="12"/>
        <v>24</v>
      </c>
      <c r="N28" s="326" t="s">
        <v>805</v>
      </c>
      <c r="O28" s="326" t="s">
        <v>622</v>
      </c>
      <c r="P28" s="330" t="str">
        <f t="shared" si="13"/>
        <v>.uzf.obs</v>
      </c>
      <c r="Q28" s="299" t="s">
        <v>821</v>
      </c>
      <c r="R28" s="292" t="str">
        <f t="shared" si="14"/>
        <v/>
      </c>
      <c r="S28" s="292" t="str">
        <f t="shared" si="15"/>
        <v/>
      </c>
      <c r="T28" s="292">
        <f t="shared" si="16"/>
        <v>24</v>
      </c>
      <c r="U28" s="292" t="str">
        <f t="shared" si="17"/>
        <v/>
      </c>
      <c r="V28" s="292">
        <f t="shared" si="18"/>
        <v>24</v>
      </c>
      <c r="W28" s="292">
        <f t="shared" si="19"/>
        <v>24</v>
      </c>
      <c r="X28" s="292" t="str">
        <f t="shared" si="20"/>
        <v/>
      </c>
      <c r="Y28" s="292"/>
      <c r="Z28" s="293" t="str">
        <f t="shared" si="21"/>
        <v/>
      </c>
      <c r="AA28" s="293" t="str">
        <f t="shared" si="22"/>
        <v/>
      </c>
      <c r="AB28" s="293" t="str">
        <f t="shared" si="23"/>
        <v>.cbc</v>
      </c>
      <c r="AC28" s="293" t="str">
        <f t="shared" si="24"/>
        <v/>
      </c>
      <c r="AD28" s="293" t="str">
        <f t="shared" si="25"/>
        <v>.hds</v>
      </c>
      <c r="AE28" s="293" t="str">
        <f t="shared" si="26"/>
        <v>.bud</v>
      </c>
      <c r="AF28" s="293" t="str">
        <f t="shared" si="27"/>
        <v/>
      </c>
      <c r="AG28" s="293"/>
      <c r="AH28" s="292">
        <f>IF($BE28="","",IF(ISNUMBER(MATCH($BE28,AP$5:AP$29999,0)),MAX(AH$4:AH27)+1,0))</f>
        <v>11</v>
      </c>
      <c r="AI28" s="292">
        <f>IF($BE28="","",IF(ISNUMBER(MATCH($BE28,AQ$5:AQ$29999,0)),MAX(AI$4:AI27)+1,0))</f>
        <v>11</v>
      </c>
      <c r="AJ28" s="292">
        <f>IF($BE28="","",IF(ISNUMBER(MATCH($BE28,AR$5:AR$29999,0)),MAX(AJ$4:AJ27)+1,0))</f>
        <v>19</v>
      </c>
      <c r="AK28" s="292">
        <f>IF($BE28="","",IF(ISNUMBER(MATCH($BE28,AS$5:AS$29999,0)),MAX(AK$4:AK27)+1,0))</f>
        <v>12</v>
      </c>
      <c r="AL28" s="292">
        <f>IF($BE28="","",IF(ISNUMBER(MATCH($BE28,AT$5:AT$29999,0)),MAX(AL$4:AL27)+1,0))</f>
        <v>14</v>
      </c>
      <c r="AM28" s="292">
        <f>IF($BE28="","",IF(ISNUMBER(MATCH($BE28,AU$5:AU$29999,0)),MAX(AM$4:AM27)+1,0))</f>
        <v>19</v>
      </c>
      <c r="AN28" s="292">
        <f>IF($BE28="","",IF(ISNUMBER(MATCH($BE28,AV$5:AV$29999,0)),MAX(AN$4:AN27)+1,0))</f>
        <v>0</v>
      </c>
      <c r="AO28" s="299"/>
      <c r="AP28" s="307"/>
      <c r="AQ28" s="307"/>
      <c r="AR28" s="307" t="s">
        <v>805</v>
      </c>
      <c r="AS28" s="307"/>
      <c r="AT28" s="307" t="s">
        <v>622</v>
      </c>
      <c r="AU28" s="307" t="s">
        <v>624</v>
      </c>
      <c r="AV28" s="309" t="s">
        <v>821</v>
      </c>
      <c r="AW28" s="331" t="s">
        <v>622</v>
      </c>
      <c r="AX28" s="310" t="s">
        <v>821</v>
      </c>
      <c r="AY28" s="332" t="s">
        <v>770</v>
      </c>
      <c r="AZ28" s="332" t="s">
        <v>770</v>
      </c>
      <c r="BA28" s="329" t="s">
        <v>821</v>
      </c>
      <c r="BB28" s="8">
        <f>IF(ISTEXT(AW28),IF(ISNUMBER(MATCH(AW28,$AY$5:$AY$100,0)),0,MAX(BB$4:BB27)+1),"")</f>
        <v>0</v>
      </c>
      <c r="BC28" s="10">
        <f t="shared" si="28"/>
        <v>22</v>
      </c>
      <c r="BD28" s="10" t="str">
        <f t="shared" si="31"/>
        <v>.tdis</v>
      </c>
      <c r="BE28" s="310" t="str">
        <f t="shared" si="29"/>
        <v>.tdis</v>
      </c>
      <c r="BF28" s="10"/>
      <c r="BG28" s="311" t="str">
        <f t="shared" si="32"/>
        <v>.tdis</v>
      </c>
      <c r="BH28" s="311" t="str">
        <f t="shared" si="33"/>
        <v>.tdis</v>
      </c>
      <c r="BI28" s="311" t="str">
        <f t="shared" si="34"/>
        <v>.tdis</v>
      </c>
      <c r="BJ28" s="311" t="str">
        <f t="shared" si="35"/>
        <v>.tdis</v>
      </c>
      <c r="BK28" s="311" t="str">
        <f t="shared" si="36"/>
        <v>.tdis</v>
      </c>
      <c r="BL28" s="311" t="str">
        <f t="shared" si="37"/>
        <v>.tdis</v>
      </c>
      <c r="BM28" s="311" t="str">
        <f t="shared" si="5"/>
        <v/>
      </c>
      <c r="BN28" s="90"/>
      <c r="BO28" s="90"/>
      <c r="BP28" s="90"/>
      <c r="BQ28" s="90"/>
      <c r="BR28" s="90"/>
      <c r="BS28" s="90"/>
      <c r="BT28" s="90"/>
      <c r="BU28" s="90"/>
      <c r="BV28" s="90"/>
      <c r="BW28" s="90"/>
      <c r="BX28" s="90"/>
      <c r="BY28" s="90"/>
      <c r="BZ28" s="90"/>
    </row>
    <row r="29" spans="1:78" ht="12" customHeight="1" x14ac:dyDescent="0.25">
      <c r="A29" s="62"/>
      <c r="B29" s="238" t="str">
        <f t="shared" si="6"/>
        <v/>
      </c>
      <c r="C29" s="284" t="str">
        <f>IF(ISNUMBER(B29),MAX(C$4:C28)+1,"")</f>
        <v/>
      </c>
      <c r="D29" s="284">
        <f>IF(IF(ISNUMBER(B29),"",MAX(D$4:D28)+1)&lt;=D$3,IF(ISNUMBER(B29),"",MAX(D$4:D28)+1),"")</f>
        <v>7</v>
      </c>
      <c r="E29" s="285" t="str">
        <f t="shared" si="7"/>
        <v/>
      </c>
      <c r="F29" s="238" t="str">
        <f t="shared" si="8"/>
        <v/>
      </c>
      <c r="G29" s="241" t="str">
        <f t="shared" si="9"/>
        <v>.wel</v>
      </c>
      <c r="H29" s="284">
        <f>IF(O29="","",IF(ISNUMBER(MATCH(O29,$G$5:$G$1000,0)),"",IF(D29=1,C$3,0)+MAX(H$4:H28)+1))</f>
        <v>29</v>
      </c>
      <c r="I29" s="284">
        <f>IF(O29="","",IF(ISNUMBER(MATCH(O29,$G$5:$G$1000,0)),"",IF(D29=1,B$4,0)+MAX(I$4:I28)+1))</f>
        <v>43</v>
      </c>
      <c r="J29" s="241" t="str">
        <f t="shared" si="10"/>
        <v/>
      </c>
      <c r="K29" s="241">
        <f t="shared" si="11"/>
        <v>1</v>
      </c>
      <c r="L29" s="62"/>
      <c r="M29" s="290">
        <f t="shared" si="12"/>
        <v>25</v>
      </c>
      <c r="N29" s="326" t="s">
        <v>806</v>
      </c>
      <c r="O29" s="326" t="s">
        <v>799</v>
      </c>
      <c r="P29" s="330" t="str">
        <f t="shared" si="13"/>
        <v>.wel</v>
      </c>
      <c r="Q29" s="299" t="s">
        <v>821</v>
      </c>
      <c r="R29" s="292" t="str">
        <f t="shared" si="14"/>
        <v/>
      </c>
      <c r="S29" s="292" t="str">
        <f t="shared" si="15"/>
        <v/>
      </c>
      <c r="T29" s="292">
        <f t="shared" si="16"/>
        <v>25</v>
      </c>
      <c r="U29" s="292" t="str">
        <f t="shared" si="17"/>
        <v/>
      </c>
      <c r="V29" s="292" t="str">
        <f t="shared" si="18"/>
        <v/>
      </c>
      <c r="W29" s="292" t="str">
        <f t="shared" si="19"/>
        <v/>
      </c>
      <c r="X29" s="292" t="str">
        <f t="shared" si="20"/>
        <v/>
      </c>
      <c r="Y29" s="292"/>
      <c r="Z29" s="293" t="str">
        <f t="shared" si="21"/>
        <v/>
      </c>
      <c r="AA29" s="293" t="str">
        <f t="shared" si="22"/>
        <v/>
      </c>
      <c r="AB29" s="293" t="str">
        <f t="shared" si="23"/>
        <v>.hds</v>
      </c>
      <c r="AC29" s="293" t="str">
        <f t="shared" si="24"/>
        <v/>
      </c>
      <c r="AD29" s="293" t="str">
        <f t="shared" si="25"/>
        <v/>
      </c>
      <c r="AE29" s="293" t="str">
        <f t="shared" si="26"/>
        <v/>
      </c>
      <c r="AF29" s="293" t="str">
        <f t="shared" si="27"/>
        <v/>
      </c>
      <c r="AG29" s="293"/>
      <c r="AH29" s="292">
        <f>IF($BE29="","",IF(ISNUMBER(MATCH($BE29,AP$5:AP$29999,0)),MAX(AH$4:AH28)+1,0))</f>
        <v>12</v>
      </c>
      <c r="AI29" s="292">
        <f>IF($BE29="","",IF(ISNUMBER(MATCH($BE29,AQ$5:AQ$29999,0)),MAX(AI$4:AI28)+1,0))</f>
        <v>12</v>
      </c>
      <c r="AJ29" s="292">
        <f>IF($BE29="","",IF(ISNUMBER(MATCH($BE29,AR$5:AR$29999,0)),MAX(AJ$4:AJ28)+1,0))</f>
        <v>20</v>
      </c>
      <c r="AK29" s="292">
        <f>IF($BE29="","",IF(ISNUMBER(MATCH($BE29,AS$5:AS$29999,0)),MAX(AK$4:AK28)+1,0))</f>
        <v>13</v>
      </c>
      <c r="AL29" s="292">
        <f>IF($BE29="","",IF(ISNUMBER(MATCH($BE29,AT$5:AT$29999,0)),MAX(AL$4:AL28)+1,0))</f>
        <v>15</v>
      </c>
      <c r="AM29" s="292">
        <f>IF($BE29="","",IF(ISNUMBER(MATCH($BE29,AU$5:AU$29999,0)),MAX(AM$4:AM28)+1,0))</f>
        <v>20</v>
      </c>
      <c r="AN29" s="292">
        <f>IF($BE29="","",IF(ISNUMBER(MATCH($BE29,AV$5:AV$29999,0)),MAX(AN$4:AN28)+1,0))</f>
        <v>0</v>
      </c>
      <c r="AO29" s="299"/>
      <c r="AP29" s="307"/>
      <c r="AQ29" s="307"/>
      <c r="AR29" s="307" t="s">
        <v>806</v>
      </c>
      <c r="AS29" s="307"/>
      <c r="AT29" s="307"/>
      <c r="AU29" s="307"/>
      <c r="AV29" s="309" t="s">
        <v>821</v>
      </c>
      <c r="AW29" s="331" t="s">
        <v>799</v>
      </c>
      <c r="AX29" s="310" t="s">
        <v>821</v>
      </c>
      <c r="AY29" s="332" t="s">
        <v>624</v>
      </c>
      <c r="AZ29" s="332" t="s">
        <v>624</v>
      </c>
      <c r="BA29" s="329" t="s">
        <v>821</v>
      </c>
      <c r="BB29" s="8">
        <f>IF(ISTEXT(AW29),IF(ISNUMBER(MATCH(AW29,$AY$5:$AY$100,0)),0,MAX(BB$4:BB28)+1),"")</f>
        <v>0</v>
      </c>
      <c r="BC29" s="10">
        <f t="shared" si="28"/>
        <v>23</v>
      </c>
      <c r="BD29" s="10" t="str">
        <f t="shared" si="31"/>
        <v>mfsim.lst</v>
      </c>
      <c r="BE29" s="310" t="str">
        <f t="shared" si="29"/>
        <v>mfsim.lst</v>
      </c>
      <c r="BF29" s="10"/>
      <c r="BG29" s="311" t="str">
        <f t="shared" si="32"/>
        <v>mfsim.lst</v>
      </c>
      <c r="BH29" s="311" t="str">
        <f t="shared" si="33"/>
        <v>mfsim.lst</v>
      </c>
      <c r="BI29" s="311" t="str">
        <f t="shared" si="34"/>
        <v>mfsim.lst</v>
      </c>
      <c r="BJ29" s="311" t="str">
        <f t="shared" si="35"/>
        <v>mfsim.lst</v>
      </c>
      <c r="BK29" s="311" t="str">
        <f t="shared" si="36"/>
        <v>mfsim.lst</v>
      </c>
      <c r="BL29" s="311" t="str">
        <f t="shared" si="37"/>
        <v>mfsim.lst</v>
      </c>
      <c r="BM29" s="311" t="str">
        <f t="shared" si="5"/>
        <v/>
      </c>
      <c r="BN29" s="90"/>
      <c r="BO29" s="90"/>
      <c r="BP29" s="90"/>
      <c r="BQ29" s="90"/>
      <c r="BR29" s="90"/>
      <c r="BS29" s="90"/>
      <c r="BT29" s="90"/>
      <c r="BU29" s="90"/>
      <c r="BV29" s="90"/>
      <c r="BW29" s="90"/>
      <c r="BX29" s="90"/>
      <c r="BY29" s="90"/>
      <c r="BZ29" s="90"/>
    </row>
    <row r="30" spans="1:78" ht="12" customHeight="1" x14ac:dyDescent="0.25">
      <c r="A30" s="62"/>
      <c r="B30" s="238" t="str">
        <f t="shared" si="6"/>
        <v/>
      </c>
      <c r="C30" s="284" t="str">
        <f>IF(ISNUMBER(B30),MAX(C$4:C29)+1,"")</f>
        <v/>
      </c>
      <c r="D30" s="284">
        <f>IF(IF(ISNUMBER(B30),"",MAX(D$4:D29)+1)&lt;=D$3,IF(ISNUMBER(B30),"",MAX(D$4:D29)+1),"")</f>
        <v>8</v>
      </c>
      <c r="E30" s="285" t="str">
        <f t="shared" si="7"/>
        <v/>
      </c>
      <c r="F30" s="238" t="str">
        <f t="shared" si="8"/>
        <v/>
      </c>
      <c r="G30" s="241" t="str">
        <f t="shared" si="9"/>
        <v>mfsim.lst</v>
      </c>
      <c r="H30" s="284">
        <f>IF(O30="","",IF(ISNUMBER(MATCH(O30,$G$5:$G$1000,0)),"",IF(D30=1,C$3,0)+MAX(H$4:H29)+1))</f>
        <v>30</v>
      </c>
      <c r="I30" s="284">
        <f>IF(O30="","",IF(ISNUMBER(MATCH(O30,$G$5:$G$1000,0)),"",IF(D30=1,B$4,0)+MAX(I$4:I29)+1))</f>
        <v>44</v>
      </c>
      <c r="J30" s="241" t="str">
        <f t="shared" si="10"/>
        <v/>
      </c>
      <c r="K30" s="241">
        <f t="shared" si="11"/>
        <v>1</v>
      </c>
      <c r="L30" s="62"/>
      <c r="M30" s="290">
        <f t="shared" si="12"/>
        <v>26</v>
      </c>
      <c r="N30" s="326" t="s">
        <v>624</v>
      </c>
      <c r="O30" s="326" t="s">
        <v>790</v>
      </c>
      <c r="P30" s="330" t="str">
        <f t="shared" si="13"/>
        <v>mfsim.lst</v>
      </c>
      <c r="Q30" s="299" t="s">
        <v>821</v>
      </c>
      <c r="R30" s="292" t="str">
        <f t="shared" si="14"/>
        <v/>
      </c>
      <c r="S30" s="292" t="str">
        <f t="shared" si="15"/>
        <v/>
      </c>
      <c r="T30" s="292">
        <f t="shared" si="16"/>
        <v>26</v>
      </c>
      <c r="U30" s="292" t="str">
        <f t="shared" si="17"/>
        <v/>
      </c>
      <c r="V30" s="292" t="str">
        <f t="shared" si="18"/>
        <v/>
      </c>
      <c r="W30" s="292" t="str">
        <f t="shared" si="19"/>
        <v/>
      </c>
      <c r="X30" s="292" t="str">
        <f t="shared" si="20"/>
        <v/>
      </c>
      <c r="Y30" s="292"/>
      <c r="Z30" s="293" t="str">
        <f t="shared" si="21"/>
        <v/>
      </c>
      <c r="AA30" s="293" t="str">
        <f t="shared" si="22"/>
        <v/>
      </c>
      <c r="AB30" s="293" t="str">
        <f t="shared" si="23"/>
        <v>.wel</v>
      </c>
      <c r="AC30" s="293" t="str">
        <f t="shared" si="24"/>
        <v/>
      </c>
      <c r="AD30" s="293" t="str">
        <f t="shared" si="25"/>
        <v/>
      </c>
      <c r="AE30" s="293" t="str">
        <f t="shared" si="26"/>
        <v/>
      </c>
      <c r="AF30" s="293" t="str">
        <f t="shared" si="27"/>
        <v/>
      </c>
      <c r="AG30" s="293"/>
      <c r="AH30" s="292">
        <f>IF($BE30="","",IF(ISNUMBER(MATCH($BE30,AP$5:AP$29999,0)),MAX(AH$4:AH29)+1,0))</f>
        <v>13</v>
      </c>
      <c r="AI30" s="292">
        <f>IF($BE30="","",IF(ISNUMBER(MATCH($BE30,AQ$5:AQ$29999,0)),MAX(AI$4:AI29)+1,0))</f>
        <v>13</v>
      </c>
      <c r="AJ30" s="292">
        <f>IF($BE30="","",IF(ISNUMBER(MATCH($BE30,AR$5:AR$29999,0)),MAX(AJ$4:AJ29)+1,0))</f>
        <v>21</v>
      </c>
      <c r="AK30" s="292">
        <f>IF($BE30="","",IF(ISNUMBER(MATCH($BE30,AS$5:AS$29999,0)),MAX(AK$4:AK29)+1,0))</f>
        <v>14</v>
      </c>
      <c r="AL30" s="292">
        <f>IF($BE30="","",IF(ISNUMBER(MATCH($BE30,AT$5:AT$29999,0)),MAX(AL$4:AL29)+1,0))</f>
        <v>16</v>
      </c>
      <c r="AM30" s="292">
        <f>IF($BE30="","",IF(ISNUMBER(MATCH($BE30,AU$5:AU$29999,0)),MAX(AM$4:AM29)+1,0))</f>
        <v>21</v>
      </c>
      <c r="AN30" s="292">
        <f>IF($BE30="","",IF(ISNUMBER(MATCH($BE30,AV$5:AV$29999,0)),MAX(AN$4:AN29)+1,0))</f>
        <v>0</v>
      </c>
      <c r="AO30" s="299"/>
      <c r="AP30" s="307"/>
      <c r="AQ30" s="307"/>
      <c r="AR30" s="307" t="s">
        <v>624</v>
      </c>
      <c r="AS30" s="307"/>
      <c r="AT30" s="307"/>
      <c r="AU30" s="307"/>
      <c r="AV30" s="309" t="s">
        <v>821</v>
      </c>
      <c r="AW30" s="331" t="s">
        <v>790</v>
      </c>
      <c r="AX30" s="310" t="s">
        <v>821</v>
      </c>
      <c r="AY30" s="332" t="s">
        <v>795</v>
      </c>
      <c r="AZ30" s="332" t="s">
        <v>795</v>
      </c>
      <c r="BA30" s="329" t="s">
        <v>821</v>
      </c>
      <c r="BB30" s="8">
        <f>IF(ISTEXT(AW30),IF(ISNUMBER(MATCH(AW30,$AY$5:$AY$100,0)),0,MAX(BB$4:BB29)+1),"")</f>
        <v>0</v>
      </c>
      <c r="BC30" s="10">
        <f t="shared" si="28"/>
        <v>4</v>
      </c>
      <c r="BD30" s="10" t="str">
        <f t="shared" si="31"/>
        <v>.dis.grb</v>
      </c>
      <c r="BE30" s="310" t="str">
        <f t="shared" si="29"/>
        <v>.dis.grb</v>
      </c>
      <c r="BF30" s="10"/>
      <c r="BG30" s="311" t="str">
        <f t="shared" si="32"/>
        <v>.dis.grb</v>
      </c>
      <c r="BH30" s="311" t="str">
        <f t="shared" si="33"/>
        <v>.dis.grb</v>
      </c>
      <c r="BI30" s="311" t="str">
        <f t="shared" si="34"/>
        <v>.dis.grb</v>
      </c>
      <c r="BJ30" s="311" t="str">
        <f t="shared" si="35"/>
        <v>.dis.grb</v>
      </c>
      <c r="BK30" s="311" t="str">
        <f t="shared" si="36"/>
        <v>.dis.grb</v>
      </c>
      <c r="BL30" s="311" t="str">
        <f t="shared" si="37"/>
        <v>.dis.grb</v>
      </c>
      <c r="BM30" s="311" t="str">
        <f t="shared" si="5"/>
        <v/>
      </c>
      <c r="BN30" s="90"/>
      <c r="BO30" s="90"/>
      <c r="BP30" s="90"/>
      <c r="BQ30" s="90"/>
      <c r="BR30" s="90"/>
      <c r="BS30" s="90"/>
      <c r="BT30" s="90"/>
      <c r="BU30" s="90"/>
      <c r="BV30" s="90"/>
      <c r="BW30" s="90"/>
      <c r="BX30" s="90"/>
      <c r="BY30" s="90"/>
      <c r="BZ30" s="90"/>
    </row>
    <row r="31" spans="1:78" ht="12" customHeight="1" x14ac:dyDescent="0.25">
      <c r="A31" s="62"/>
      <c r="B31" s="238">
        <f t="shared" si="6"/>
        <v>9</v>
      </c>
      <c r="C31" s="284">
        <f>IF(ISNUMBER(B31),MAX(C$4:C30)+1,"")</f>
        <v>19</v>
      </c>
      <c r="D31" s="284" t="str">
        <f>IF(IF(ISNUMBER(B31),"",MAX(D$4:D30)+1)&lt;=D$3,IF(ISNUMBER(B31),"",MAX(D$4:D30)+1),"")</f>
        <v/>
      </c>
      <c r="E31" s="285" t="str">
        <f t="shared" si="7"/>
        <v/>
      </c>
      <c r="F31" s="238" t="str">
        <f t="shared" si="8"/>
        <v/>
      </c>
      <c r="G31" s="241" t="str">
        <f t="shared" si="9"/>
        <v>mfsim.nam</v>
      </c>
      <c r="H31" s="284" t="str">
        <f>IF(O31="","",IF(ISNUMBER(MATCH(O31,$G$5:$G$1000,0)),"",IF(D31=1,C$3,0)+MAX(H$4:H30)+1))</f>
        <v/>
      </c>
      <c r="I31" s="284" t="str">
        <f>IF(O31="","",IF(ISNUMBER(MATCH(O31,$G$5:$G$1000,0)),"",IF(D31=1,B$4,0)+MAX(I$4:I30)+1))</f>
        <v/>
      </c>
      <c r="J31" s="241" t="str">
        <f t="shared" si="10"/>
        <v/>
      </c>
      <c r="K31" s="241">
        <f t="shared" si="11"/>
        <v>1</v>
      </c>
      <c r="L31" s="62"/>
      <c r="M31" s="290">
        <f t="shared" si="12"/>
        <v>27</v>
      </c>
      <c r="N31" s="326" t="s">
        <v>622</v>
      </c>
      <c r="O31" s="326" t="s">
        <v>788</v>
      </c>
      <c r="P31" s="330" t="str">
        <f t="shared" si="13"/>
        <v>mfsim.nam</v>
      </c>
      <c r="Q31" s="299" t="s">
        <v>821</v>
      </c>
      <c r="R31" s="292" t="str">
        <f t="shared" si="14"/>
        <v/>
      </c>
      <c r="S31" s="292" t="str">
        <f t="shared" si="15"/>
        <v/>
      </c>
      <c r="T31" s="292">
        <f t="shared" si="16"/>
        <v>27</v>
      </c>
      <c r="U31" s="292" t="str">
        <f t="shared" si="17"/>
        <v/>
      </c>
      <c r="V31" s="292" t="str">
        <f t="shared" si="18"/>
        <v/>
      </c>
      <c r="W31" s="292" t="str">
        <f t="shared" si="19"/>
        <v/>
      </c>
      <c r="X31" s="292" t="str">
        <f t="shared" si="20"/>
        <v/>
      </c>
      <c r="Y31" s="292"/>
      <c r="Z31" s="293" t="str">
        <f t="shared" si="21"/>
        <v/>
      </c>
      <c r="AA31" s="293" t="str">
        <f t="shared" si="22"/>
        <v/>
      </c>
      <c r="AB31" s="293" t="str">
        <f t="shared" si="23"/>
        <v>.ghb</v>
      </c>
      <c r="AC31" s="293" t="str">
        <f t="shared" si="24"/>
        <v/>
      </c>
      <c r="AD31" s="293" t="str">
        <f t="shared" si="25"/>
        <v/>
      </c>
      <c r="AE31" s="293" t="str">
        <f t="shared" si="26"/>
        <v/>
      </c>
      <c r="AF31" s="293" t="str">
        <f t="shared" si="27"/>
        <v/>
      </c>
      <c r="AG31" s="293"/>
      <c r="AH31" s="292">
        <f>IF($BE31="","",IF(ISNUMBER(MATCH($BE31,AP$5:AP$29999,0)),MAX(AH$4:AH30)+1,0))</f>
        <v>14</v>
      </c>
      <c r="AI31" s="292">
        <f>IF($BE31="","",IF(ISNUMBER(MATCH($BE31,AQ$5:AQ$29999,0)),MAX(AI$4:AI30)+1,0))</f>
        <v>14</v>
      </c>
      <c r="AJ31" s="292">
        <f>IF($BE31="","",IF(ISNUMBER(MATCH($BE31,AR$5:AR$29999,0)),MAX(AJ$4:AJ30)+1,0))</f>
        <v>22</v>
      </c>
      <c r="AK31" s="292">
        <f>IF($BE31="","",IF(ISNUMBER(MATCH($BE31,AS$5:AS$29999,0)),MAX(AK$4:AK30)+1,0))</f>
        <v>15</v>
      </c>
      <c r="AL31" s="292">
        <f>IF($BE31="","",IF(ISNUMBER(MATCH($BE31,AT$5:AT$29999,0)),MAX(AL$4:AL30)+1,0))</f>
        <v>17</v>
      </c>
      <c r="AM31" s="292">
        <f>IF($BE31="","",IF(ISNUMBER(MATCH($BE31,AU$5:AU$29999,0)),MAX(AM$4:AM30)+1,0))</f>
        <v>0</v>
      </c>
      <c r="AN31" s="292">
        <f>IF($BE31="","",IF(ISNUMBER(MATCH($BE31,AV$5:AV$29999,0)),MAX(AN$4:AN30)+1,0))</f>
        <v>0</v>
      </c>
      <c r="AO31" s="299"/>
      <c r="AP31" s="307"/>
      <c r="AQ31" s="307"/>
      <c r="AR31" s="307" t="s">
        <v>622</v>
      </c>
      <c r="AS31" s="307"/>
      <c r="AT31" s="307"/>
      <c r="AU31" s="307"/>
      <c r="AV31" s="309" t="s">
        <v>821</v>
      </c>
      <c r="AW31" s="331" t="s">
        <v>788</v>
      </c>
      <c r="AX31" s="310" t="s">
        <v>821</v>
      </c>
      <c r="AY31" s="332" t="s">
        <v>622</v>
      </c>
      <c r="AZ31" s="332" t="s">
        <v>622</v>
      </c>
      <c r="BA31" s="329" t="s">
        <v>821</v>
      </c>
      <c r="BB31" s="8">
        <f>IF(ISTEXT(AW31),IF(ISNUMBER(MATCH(AW31,$AY$5:$AY$100,0)),0,MAX(BB$4:BB30)+1),"")</f>
        <v>0</v>
      </c>
      <c r="BC31" s="10">
        <f t="shared" si="28"/>
        <v>24</v>
      </c>
      <c r="BD31" s="10" t="str">
        <f t="shared" si="31"/>
        <v>mfsim.nam</v>
      </c>
      <c r="BE31" s="310" t="str">
        <f t="shared" si="29"/>
        <v>mfsim.nam</v>
      </c>
      <c r="BF31" s="10"/>
      <c r="BG31" s="311" t="str">
        <f t="shared" si="32"/>
        <v>mfsim.nam</v>
      </c>
      <c r="BH31" s="311" t="str">
        <f t="shared" si="33"/>
        <v>mfsim.nam</v>
      </c>
      <c r="BI31" s="311" t="str">
        <f t="shared" si="34"/>
        <v>mfsim.nam</v>
      </c>
      <c r="BJ31" s="311" t="str">
        <f t="shared" si="35"/>
        <v>mfsim.nam</v>
      </c>
      <c r="BK31" s="311" t="str">
        <f t="shared" si="36"/>
        <v>mfsim.nam</v>
      </c>
      <c r="BL31" s="311" t="str">
        <f t="shared" si="37"/>
        <v/>
      </c>
      <c r="BM31" s="311" t="str">
        <f t="shared" si="5"/>
        <v/>
      </c>
      <c r="BN31" s="90"/>
      <c r="BO31" s="90"/>
      <c r="BP31" s="90"/>
      <c r="BQ31" s="90"/>
      <c r="BR31" s="90"/>
      <c r="BS31" s="90"/>
      <c r="BT31" s="90"/>
      <c r="BU31" s="90"/>
      <c r="BV31" s="90"/>
      <c r="BW31" s="90"/>
      <c r="BX31" s="90"/>
      <c r="BY31" s="90"/>
      <c r="BZ31" s="90"/>
    </row>
    <row r="32" spans="1:78" ht="12" customHeight="1" x14ac:dyDescent="0.25">
      <c r="A32" s="62"/>
      <c r="B32" s="238">
        <f t="shared" si="6"/>
        <v>13</v>
      </c>
      <c r="C32" s="284">
        <f>IF(ISNUMBER(B32),MAX(C$4:C31)+1,"")</f>
        <v>20</v>
      </c>
      <c r="D32" s="284" t="str">
        <f>IF(IF(ISNUMBER(B32),"",MAX(D$4:D31)+1)&lt;=D$3,IF(ISNUMBER(B32),"",MAX(D$4:D31)+1),"")</f>
        <v/>
      </c>
      <c r="E32" s="285" t="str">
        <f t="shared" si="7"/>
        <v/>
      </c>
      <c r="F32" s="238" t="str">
        <f t="shared" si="8"/>
        <v/>
      </c>
      <c r="G32" s="241" t="str">
        <f t="shared" si="9"/>
        <v>obs_lak.csv</v>
      </c>
      <c r="H32" s="284" t="str">
        <f>IF(O32="","",IF(ISNUMBER(MATCH(O32,$G$5:$G$1000,0)),"",IF(D32=1,C$3,0)+MAX(H$4:H31)+1))</f>
        <v/>
      </c>
      <c r="I32" s="284" t="str">
        <f>IF(O32="","",IF(ISNUMBER(MATCH(O32,$G$5:$G$1000,0)),"",IF(D32=1,B$4,0)+MAX(I$4:I31)+1))</f>
        <v/>
      </c>
      <c r="J32" s="241" t="str">
        <f t="shared" si="10"/>
        <v/>
      </c>
      <c r="K32" s="241">
        <f t="shared" si="11"/>
        <v>1</v>
      </c>
      <c r="L32" s="62"/>
      <c r="M32" s="290">
        <f t="shared" si="12"/>
        <v>28</v>
      </c>
      <c r="N32" s="326" t="s">
        <v>807</v>
      </c>
      <c r="O32" s="326" t="s">
        <v>783</v>
      </c>
      <c r="P32" s="330" t="str">
        <f t="shared" si="13"/>
        <v>obs_lak.csv</v>
      </c>
      <c r="Q32" s="299" t="s">
        <v>821</v>
      </c>
      <c r="R32" s="292" t="str">
        <f t="shared" si="14"/>
        <v/>
      </c>
      <c r="S32" s="292" t="str">
        <f t="shared" si="15"/>
        <v/>
      </c>
      <c r="T32" s="292">
        <f t="shared" si="16"/>
        <v>28</v>
      </c>
      <c r="U32" s="292" t="str">
        <f t="shared" si="17"/>
        <v/>
      </c>
      <c r="V32" s="292" t="str">
        <f t="shared" si="18"/>
        <v/>
      </c>
      <c r="W32" s="292" t="str">
        <f t="shared" si="19"/>
        <v/>
      </c>
      <c r="X32" s="292" t="str">
        <f t="shared" si="20"/>
        <v/>
      </c>
      <c r="Y32" s="292"/>
      <c r="Z32" s="293" t="str">
        <f t="shared" si="21"/>
        <v/>
      </c>
      <c r="AA32" s="293" t="str">
        <f t="shared" si="22"/>
        <v/>
      </c>
      <c r="AB32" s="293" t="str">
        <f t="shared" si="23"/>
        <v>obs_lak.csv</v>
      </c>
      <c r="AC32" s="293" t="str">
        <f t="shared" si="24"/>
        <v/>
      </c>
      <c r="AD32" s="293" t="str">
        <f t="shared" si="25"/>
        <v/>
      </c>
      <c r="AE32" s="293" t="str">
        <f t="shared" si="26"/>
        <v/>
      </c>
      <c r="AF32" s="293" t="str">
        <f t="shared" si="27"/>
        <v/>
      </c>
      <c r="AG32" s="293"/>
      <c r="AH32" s="292">
        <f>IF($BE32="","",IF(ISNUMBER(MATCH($BE32,AP$5:AP$29999,0)),MAX(AH$4:AH31)+1,0))</f>
        <v>15</v>
      </c>
      <c r="AI32" s="292">
        <f>IF($BE32="","",IF(ISNUMBER(MATCH($BE32,AQ$5:AQ$29999,0)),MAX(AI$4:AI31)+1,0))</f>
        <v>15</v>
      </c>
      <c r="AJ32" s="292">
        <f>IF($BE32="","",IF(ISNUMBER(MATCH($BE32,AR$5:AR$29999,0)),MAX(AJ$4:AJ31)+1,0))</f>
        <v>23</v>
      </c>
      <c r="AK32" s="292">
        <f>IF($BE32="","",IF(ISNUMBER(MATCH($BE32,AS$5:AS$29999,0)),MAX(AK$4:AK31)+1,0))</f>
        <v>16</v>
      </c>
      <c r="AL32" s="292">
        <f>IF($BE32="","",IF(ISNUMBER(MATCH($BE32,AT$5:AT$29999,0)),MAX(AL$4:AL31)+1,0))</f>
        <v>18</v>
      </c>
      <c r="AM32" s="292">
        <f>IF($BE32="","",IF(ISNUMBER(MATCH($BE32,AU$5:AU$29999,0)),MAX(AM$4:AM31)+1,0))</f>
        <v>0</v>
      </c>
      <c r="AN32" s="292">
        <f>IF($BE32="","",IF(ISNUMBER(MATCH($BE32,AV$5:AV$29999,0)),MAX(AN$4:AN31)+1,0))</f>
        <v>0</v>
      </c>
      <c r="AO32" s="299"/>
      <c r="AP32" s="307"/>
      <c r="AQ32" s="307"/>
      <c r="AR32" s="307" t="s">
        <v>807</v>
      </c>
      <c r="AS32" s="307"/>
      <c r="AT32" s="307"/>
      <c r="AU32" s="307"/>
      <c r="AV32" s="309" t="s">
        <v>821</v>
      </c>
      <c r="AW32" s="331" t="s">
        <v>783</v>
      </c>
      <c r="AX32" s="310" t="s">
        <v>821</v>
      </c>
      <c r="AY32" s="332" t="s">
        <v>774</v>
      </c>
      <c r="AZ32" s="332" t="s">
        <v>774</v>
      </c>
      <c r="BA32" s="329" t="s">
        <v>821</v>
      </c>
      <c r="BB32" s="8">
        <f>IF(ISTEXT(AW32),IF(ISNUMBER(MATCH(AW32,$AY$5:$AY$100,0)),0,MAX(BB$4:BB31)+1),"")</f>
        <v>0</v>
      </c>
      <c r="BC32" s="10">
        <f t="shared" si="28"/>
        <v>21</v>
      </c>
      <c r="BD32" s="10" t="str">
        <f t="shared" si="31"/>
        <v>.sto</v>
      </c>
      <c r="BE32" s="310" t="str">
        <f t="shared" si="29"/>
        <v>.sto</v>
      </c>
      <c r="BF32" s="10"/>
      <c r="BG32" s="311" t="str">
        <f t="shared" si="32"/>
        <v>.sto</v>
      </c>
      <c r="BH32" s="311" t="str">
        <f t="shared" si="33"/>
        <v>.sto</v>
      </c>
      <c r="BI32" s="311" t="str">
        <f t="shared" si="34"/>
        <v>.sto</v>
      </c>
      <c r="BJ32" s="311" t="str">
        <f t="shared" si="35"/>
        <v>.sto</v>
      </c>
      <c r="BK32" s="311" t="str">
        <f t="shared" si="36"/>
        <v>.sto</v>
      </c>
      <c r="BL32" s="311" t="str">
        <f t="shared" si="37"/>
        <v/>
      </c>
      <c r="BM32" s="311" t="str">
        <f t="shared" si="5"/>
        <v/>
      </c>
      <c r="BN32" s="90"/>
      <c r="BO32" s="90"/>
      <c r="BP32" s="90"/>
      <c r="BQ32" s="90"/>
      <c r="BR32" s="90"/>
      <c r="BS32" s="90"/>
      <c r="BT32" s="90"/>
      <c r="BU32" s="90"/>
      <c r="BV32" s="90"/>
      <c r="BW32" s="90"/>
      <c r="BX32" s="90"/>
      <c r="BY32" s="90"/>
      <c r="BZ32" s="90"/>
    </row>
    <row r="33" spans="1:78" ht="12" customHeight="1" x14ac:dyDescent="0.25">
      <c r="A33" s="62"/>
      <c r="B33" s="238" t="str">
        <f t="shared" si="6"/>
        <v/>
      </c>
      <c r="C33" s="284" t="str">
        <f>IF(ISNUMBER(B33),MAX(C$4:C32)+1,"")</f>
        <v/>
      </c>
      <c r="D33" s="284">
        <f>IF(IF(ISNUMBER(B33),"",MAX(D$4:D32)+1)&lt;=D$3,IF(ISNUMBER(B33),"",MAX(D$4:D32)+1),"")</f>
        <v>9</v>
      </c>
      <c r="E33" s="285" t="str">
        <f t="shared" si="7"/>
        <v/>
      </c>
      <c r="F33" s="238" t="str">
        <f t="shared" si="8"/>
        <v/>
      </c>
      <c r="G33" s="241" t="str">
        <f t="shared" si="9"/>
        <v>obs_uzf.csv</v>
      </c>
      <c r="H33" s="284">
        <f>IF(O33="","",IF(ISNUMBER(MATCH(O33,$G$5:$G$1000,0)),"",IF(D33=1,C$3,0)+MAX(H$4:H32)+1))</f>
        <v>31</v>
      </c>
      <c r="I33" s="284">
        <f>IF(O33="","",IF(ISNUMBER(MATCH(O33,$G$5:$G$1000,0)),"",IF(D33=1,B$4,0)+MAX(I$4:I32)+1))</f>
        <v>45</v>
      </c>
      <c r="J33" s="241" t="str">
        <f t="shared" si="10"/>
        <v/>
      </c>
      <c r="K33" s="241">
        <f t="shared" si="11"/>
        <v>1</v>
      </c>
      <c r="L33" s="62"/>
      <c r="M33" s="290">
        <f t="shared" si="12"/>
        <v>29</v>
      </c>
      <c r="N33" s="326" t="s">
        <v>808</v>
      </c>
      <c r="O33" s="326" t="s">
        <v>775</v>
      </c>
      <c r="P33" s="330" t="str">
        <f t="shared" si="13"/>
        <v>obs_uzf.csv</v>
      </c>
      <c r="Q33" s="299" t="s">
        <v>821</v>
      </c>
      <c r="R33" s="292" t="str">
        <f t="shared" si="14"/>
        <v/>
      </c>
      <c r="S33" s="292" t="str">
        <f t="shared" si="15"/>
        <v/>
      </c>
      <c r="T33" s="292">
        <f t="shared" si="16"/>
        <v>29</v>
      </c>
      <c r="U33" s="292" t="str">
        <f t="shared" si="17"/>
        <v/>
      </c>
      <c r="V33" s="292" t="str">
        <f t="shared" si="18"/>
        <v/>
      </c>
      <c r="W33" s="292" t="str">
        <f t="shared" si="19"/>
        <v/>
      </c>
      <c r="X33" s="292" t="str">
        <f t="shared" si="20"/>
        <v/>
      </c>
      <c r="Y33" s="292"/>
      <c r="Z33" s="293" t="str">
        <f t="shared" si="21"/>
        <v/>
      </c>
      <c r="AA33" s="293" t="str">
        <f t="shared" si="22"/>
        <v/>
      </c>
      <c r="AB33" s="293" t="str">
        <f t="shared" si="23"/>
        <v>obs_uzf.csv</v>
      </c>
      <c r="AC33" s="293" t="str">
        <f t="shared" si="24"/>
        <v/>
      </c>
      <c r="AD33" s="293" t="str">
        <f t="shared" si="25"/>
        <v/>
      </c>
      <c r="AE33" s="293" t="str">
        <f t="shared" si="26"/>
        <v/>
      </c>
      <c r="AF33" s="293" t="str">
        <f t="shared" si="27"/>
        <v/>
      </c>
      <c r="AG33" s="293"/>
      <c r="AH33" s="292">
        <f>IF($BE33="","",IF(ISNUMBER(MATCH($BE33,AP$5:AP$29999,0)),MAX(AH$4:AH32)+1,0))</f>
        <v>16</v>
      </c>
      <c r="AI33" s="292">
        <f>IF($BE33="","",IF(ISNUMBER(MATCH($BE33,AQ$5:AQ$29999,0)),MAX(AI$4:AI32)+1,0))</f>
        <v>0</v>
      </c>
      <c r="AJ33" s="292">
        <f>IF($BE33="","",IF(ISNUMBER(MATCH($BE33,AR$5:AR$29999,0)),MAX(AJ$4:AJ32)+1,0))</f>
        <v>0</v>
      </c>
      <c r="AK33" s="292">
        <f>IF($BE33="","",IF(ISNUMBER(MATCH($BE33,AS$5:AS$29999,0)),MAX(AK$4:AK32)+1,0))</f>
        <v>17</v>
      </c>
      <c r="AL33" s="292">
        <f>IF($BE33="","",IF(ISNUMBER(MATCH($BE33,AT$5:AT$29999,0)),MAX(AL$4:AL32)+1,0))</f>
        <v>19</v>
      </c>
      <c r="AM33" s="292">
        <f>IF($BE33="","",IF(ISNUMBER(MATCH($BE33,AU$5:AU$29999,0)),MAX(AM$4:AM32)+1,0))</f>
        <v>0</v>
      </c>
      <c r="AN33" s="292">
        <f>IF($BE33="","",IF(ISNUMBER(MATCH($BE33,AV$5:AV$29999,0)),MAX(AN$4:AN32)+1,0))</f>
        <v>0</v>
      </c>
      <c r="AO33" s="299"/>
      <c r="AP33" s="307"/>
      <c r="AQ33" s="307"/>
      <c r="AR33" s="307" t="s">
        <v>808</v>
      </c>
      <c r="AS33" s="307"/>
      <c r="AT33" s="307"/>
      <c r="AU33" s="307"/>
      <c r="AV33" s="309" t="s">
        <v>821</v>
      </c>
      <c r="AW33" s="331" t="s">
        <v>775</v>
      </c>
      <c r="AX33" s="310" t="s">
        <v>821</v>
      </c>
      <c r="AY33" s="332" t="s">
        <v>794</v>
      </c>
      <c r="AZ33" s="332" t="s">
        <v>794</v>
      </c>
      <c r="BA33" s="329" t="s">
        <v>821</v>
      </c>
      <c r="BB33" s="8">
        <f>IF(ISTEXT(AW33),IF(ISNUMBER(MATCH(AW33,$AY$5:$AY$100,0)),0,MAX(BB$4:BB32)+1),"")</f>
        <v>0</v>
      </c>
      <c r="BC33" s="10">
        <f t="shared" si="28"/>
        <v>5</v>
      </c>
      <c r="BD33" s="10" t="str">
        <f t="shared" si="31"/>
        <v>.evta</v>
      </c>
      <c r="BE33" s="310" t="str">
        <f t="shared" si="29"/>
        <v>.evta</v>
      </c>
      <c r="BF33" s="10"/>
      <c r="BG33" s="311" t="str">
        <f t="shared" si="32"/>
        <v>.evta</v>
      </c>
      <c r="BH33" s="311" t="str">
        <f t="shared" si="33"/>
        <v/>
      </c>
      <c r="BI33" s="311" t="str">
        <f t="shared" si="34"/>
        <v/>
      </c>
      <c r="BJ33" s="311" t="str">
        <f t="shared" si="35"/>
        <v>.evta</v>
      </c>
      <c r="BK33" s="311" t="str">
        <f t="shared" si="36"/>
        <v>.evta</v>
      </c>
      <c r="BL33" s="311" t="str">
        <f t="shared" si="37"/>
        <v/>
      </c>
      <c r="BM33" s="311" t="str">
        <f t="shared" si="5"/>
        <v/>
      </c>
      <c r="BN33" s="90"/>
      <c r="BO33" s="90"/>
      <c r="BP33" s="90"/>
      <c r="BQ33" s="90"/>
      <c r="BR33" s="90"/>
      <c r="BS33" s="90"/>
      <c r="BT33" s="90"/>
      <c r="BU33" s="90"/>
      <c r="BV33" s="90"/>
      <c r="BW33" s="90"/>
      <c r="BX33" s="90"/>
      <c r="BY33" s="90"/>
      <c r="BZ33" s="90"/>
    </row>
    <row r="34" spans="1:78" ht="12" customHeight="1" x14ac:dyDescent="0.25">
      <c r="A34" s="62"/>
      <c r="B34" s="238">
        <f t="shared" si="6"/>
        <v>18</v>
      </c>
      <c r="C34" s="284">
        <f>IF(ISNUMBER(B34),MAX(C$4:C33)+1,"")</f>
        <v>21</v>
      </c>
      <c r="D34" s="284" t="str">
        <f>IF(IF(ISNUMBER(B34),"",MAX(D$4:D33)+1)&lt;=D$3,IF(ISNUMBER(B34),"",MAX(D$4:D33)+1),"")</f>
        <v/>
      </c>
      <c r="E34" s="285" t="str">
        <f t="shared" si="7"/>
        <v/>
      </c>
      <c r="F34" s="238" t="str">
        <f t="shared" si="8"/>
        <v/>
      </c>
      <c r="G34" s="241" t="str">
        <f t="shared" si="9"/>
        <v>obs_uzf_column.csv</v>
      </c>
      <c r="H34" s="284" t="str">
        <f>IF(O34="","",IF(ISNUMBER(MATCH(O34,$G$5:$G$1000,0)),"",IF(D34=1,C$3,0)+MAX(H$4:H33)+1))</f>
        <v/>
      </c>
      <c r="I34" s="284" t="str">
        <f>IF(O34="","",IF(ISNUMBER(MATCH(O34,$G$5:$G$1000,0)),"",IF(D34=1,B$4,0)+MAX(I$4:I33)+1))</f>
        <v/>
      </c>
      <c r="J34" s="241" t="str">
        <f t="shared" si="10"/>
        <v/>
      </c>
      <c r="K34" s="241">
        <f t="shared" si="11"/>
        <v>1</v>
      </c>
      <c r="L34" s="62"/>
      <c r="M34" s="290">
        <f t="shared" si="12"/>
        <v>30</v>
      </c>
      <c r="N34" s="326" t="s">
        <v>809</v>
      </c>
      <c r="O34" s="326" t="s">
        <v>773</v>
      </c>
      <c r="P34" s="330" t="str">
        <f t="shared" si="13"/>
        <v>obs_uzf_column.csv</v>
      </c>
      <c r="Q34" s="299" t="s">
        <v>821</v>
      </c>
      <c r="R34" s="292" t="str">
        <f t="shared" si="14"/>
        <v/>
      </c>
      <c r="S34" s="292" t="str">
        <f t="shared" si="15"/>
        <v/>
      </c>
      <c r="T34" s="292">
        <f t="shared" si="16"/>
        <v>30</v>
      </c>
      <c r="U34" s="292" t="str">
        <f t="shared" si="17"/>
        <v/>
      </c>
      <c r="V34" s="292" t="str">
        <f t="shared" si="18"/>
        <v/>
      </c>
      <c r="W34" s="292" t="str">
        <f t="shared" si="19"/>
        <v/>
      </c>
      <c r="X34" s="292" t="str">
        <f t="shared" si="20"/>
        <v/>
      </c>
      <c r="Y34" s="292"/>
      <c r="Z34" s="293" t="str">
        <f t="shared" si="21"/>
        <v/>
      </c>
      <c r="AA34" s="293" t="str">
        <f t="shared" si="22"/>
        <v/>
      </c>
      <c r="AB34" s="293" t="str">
        <f t="shared" si="23"/>
        <v>obs_uzf_column.csv</v>
      </c>
      <c r="AC34" s="293" t="str">
        <f t="shared" si="24"/>
        <v/>
      </c>
      <c r="AD34" s="293" t="str">
        <f t="shared" si="25"/>
        <v/>
      </c>
      <c r="AE34" s="293" t="str">
        <f t="shared" si="26"/>
        <v/>
      </c>
      <c r="AF34" s="293" t="str">
        <f t="shared" si="27"/>
        <v/>
      </c>
      <c r="AG34" s="293"/>
      <c r="AH34" s="292">
        <f>IF($BE34="","",IF(ISNUMBER(MATCH($BE34,AP$5:AP$29999,0)),MAX(AH$4:AH33)+1,0))</f>
        <v>0</v>
      </c>
      <c r="AI34" s="292">
        <f>IF($BE34="","",IF(ISNUMBER(MATCH($BE34,AQ$5:AQ$29999,0)),MAX(AI$4:AI33)+1,0))</f>
        <v>0</v>
      </c>
      <c r="AJ34" s="292">
        <f>IF($BE34="","",IF(ISNUMBER(MATCH($BE34,AR$5:AR$29999,0)),MAX(AJ$4:AJ33)+1,0))</f>
        <v>0</v>
      </c>
      <c r="AK34" s="292">
        <f>IF($BE34="","",IF(ISNUMBER(MATCH($BE34,AS$5:AS$29999,0)),MAX(AK$4:AK33)+1,0))</f>
        <v>18</v>
      </c>
      <c r="AL34" s="292">
        <f>IF($BE34="","",IF(ISNUMBER(MATCH($BE34,AT$5:AT$29999,0)),MAX(AL$4:AL33)+1,0))</f>
        <v>20</v>
      </c>
      <c r="AM34" s="292">
        <f>IF($BE34="","",IF(ISNUMBER(MATCH($BE34,AU$5:AU$29999,0)),MAX(AM$4:AM33)+1,0))</f>
        <v>0</v>
      </c>
      <c r="AN34" s="292">
        <f>IF($BE34="","",IF(ISNUMBER(MATCH($BE34,AV$5:AV$29999,0)),MAX(AN$4:AN33)+1,0))</f>
        <v>0</v>
      </c>
      <c r="AO34" s="299"/>
      <c r="AP34" s="307"/>
      <c r="AQ34" s="307"/>
      <c r="AR34" s="307" t="s">
        <v>809</v>
      </c>
      <c r="AS34" s="307"/>
      <c r="AT34" s="307"/>
      <c r="AU34" s="307"/>
      <c r="AV34" s="309" t="s">
        <v>821</v>
      </c>
      <c r="AW34" s="331" t="s">
        <v>773</v>
      </c>
      <c r="AX34" s="310" t="s">
        <v>821</v>
      </c>
      <c r="AY34" s="332" t="s">
        <v>793</v>
      </c>
      <c r="AZ34" s="332" t="s">
        <v>793</v>
      </c>
      <c r="BA34" s="329" t="s">
        <v>821</v>
      </c>
      <c r="BB34" s="8">
        <f>IF(ISTEXT(AW34),IF(ISNUMBER(MATCH(AW34,$AY$5:$AY$100,0)),0,MAX(BB$4:BB33)+1),"")</f>
        <v>0</v>
      </c>
      <c r="BC34" s="10">
        <f t="shared" si="28"/>
        <v>6</v>
      </c>
      <c r="BD34" s="10" t="str">
        <f t="shared" si="31"/>
        <v>.gwf.obs</v>
      </c>
      <c r="BE34" s="310" t="str">
        <f t="shared" si="29"/>
        <v>.gwf.obs</v>
      </c>
      <c r="BF34" s="10"/>
      <c r="BG34" s="311" t="str">
        <f t="shared" si="32"/>
        <v/>
      </c>
      <c r="BH34" s="311" t="str">
        <f t="shared" si="33"/>
        <v/>
      </c>
      <c r="BI34" s="311" t="str">
        <f t="shared" si="34"/>
        <v/>
      </c>
      <c r="BJ34" s="311" t="str">
        <f t="shared" si="35"/>
        <v>.gwf.obs</v>
      </c>
      <c r="BK34" s="311" t="str">
        <f t="shared" si="36"/>
        <v>.gwf.obs</v>
      </c>
      <c r="BL34" s="311" t="str">
        <f t="shared" si="37"/>
        <v/>
      </c>
      <c r="BM34" s="311" t="str">
        <f t="shared" si="5"/>
        <v/>
      </c>
      <c r="BN34" s="90"/>
      <c r="BO34" s="90"/>
      <c r="BP34" s="90"/>
      <c r="BQ34" s="90"/>
      <c r="BR34" s="90"/>
      <c r="BS34" s="90"/>
      <c r="BT34" s="90"/>
      <c r="BU34" s="90"/>
      <c r="BV34" s="90"/>
      <c r="BW34" s="90"/>
      <c r="BX34" s="90"/>
      <c r="BY34" s="90"/>
      <c r="BZ34" s="90"/>
    </row>
    <row r="35" spans="1:78" ht="12" customHeight="1" x14ac:dyDescent="0.25">
      <c r="A35" s="62"/>
      <c r="B35" s="238">
        <f t="shared" si="6"/>
        <v>19</v>
      </c>
      <c r="C35" s="284">
        <f>IF(ISNUMBER(B35),MAX(C$4:C34)+1,"")</f>
        <v>22</v>
      </c>
      <c r="D35" s="284" t="str">
        <f>IF(IF(ISNUMBER(B35),"",MAX(D$4:D34)+1)&lt;=D$3,IF(ISNUMBER(B35),"",MAX(D$4:D34)+1),"")</f>
        <v/>
      </c>
      <c r="E35" s="285" t="str">
        <f t="shared" si="7"/>
        <v/>
      </c>
      <c r="F35" s="238" t="str">
        <f t="shared" si="8"/>
        <v/>
      </c>
      <c r="G35" s="241" t="str">
        <f t="shared" si="9"/>
        <v>sfr.allreaches.csv</v>
      </c>
      <c r="H35" s="284" t="str">
        <f>IF(O35="","",IF(ISNUMBER(MATCH(O35,$G$5:$G$1000,0)),"",IF(D35=1,C$3,0)+MAX(H$4:H34)+1))</f>
        <v/>
      </c>
      <c r="I35" s="284" t="str">
        <f>IF(O35="","",IF(ISNUMBER(MATCH(O35,$G$5:$G$1000,0)),"",IF(D35=1,B$4,0)+MAX(I$4:I34)+1))</f>
        <v/>
      </c>
      <c r="J35" s="241" t="str">
        <f t="shared" si="10"/>
        <v/>
      </c>
      <c r="K35" s="241">
        <f t="shared" si="11"/>
        <v>1</v>
      </c>
      <c r="L35" s="62"/>
      <c r="M35" s="290">
        <f t="shared" si="12"/>
        <v>31</v>
      </c>
      <c r="N35" s="326" t="s">
        <v>810</v>
      </c>
      <c r="O35" s="326" t="s">
        <v>772</v>
      </c>
      <c r="P35" s="330" t="str">
        <f t="shared" si="13"/>
        <v>sfr.allreaches.csv</v>
      </c>
      <c r="Q35" s="299" t="s">
        <v>821</v>
      </c>
      <c r="R35" s="292" t="str">
        <f t="shared" si="14"/>
        <v/>
      </c>
      <c r="S35" s="292" t="str">
        <f t="shared" si="15"/>
        <v/>
      </c>
      <c r="T35" s="292">
        <f t="shared" si="16"/>
        <v>31</v>
      </c>
      <c r="U35" s="292" t="str">
        <f t="shared" si="17"/>
        <v/>
      </c>
      <c r="V35" s="292" t="str">
        <f t="shared" si="18"/>
        <v/>
      </c>
      <c r="W35" s="292" t="str">
        <f t="shared" si="19"/>
        <v/>
      </c>
      <c r="X35" s="292" t="str">
        <f t="shared" si="20"/>
        <v/>
      </c>
      <c r="Y35" s="292"/>
      <c r="Z35" s="293" t="str">
        <f t="shared" si="21"/>
        <v/>
      </c>
      <c r="AA35" s="293" t="str">
        <f t="shared" si="22"/>
        <v/>
      </c>
      <c r="AB35" s="293" t="str">
        <f t="shared" si="23"/>
        <v>sfr.allreaches.csv</v>
      </c>
      <c r="AC35" s="293" t="str">
        <f t="shared" si="24"/>
        <v/>
      </c>
      <c r="AD35" s="293" t="str">
        <f t="shared" si="25"/>
        <v/>
      </c>
      <c r="AE35" s="293" t="str">
        <f t="shared" si="26"/>
        <v/>
      </c>
      <c r="AF35" s="293" t="str">
        <f t="shared" si="27"/>
        <v/>
      </c>
      <c r="AG35" s="293"/>
      <c r="AH35" s="292">
        <f>IF($BE35="","",IF(ISNUMBER(MATCH($BE35,AP$5:AP$29999,0)),MAX(AH$4:AH34)+1,0))</f>
        <v>0</v>
      </c>
      <c r="AI35" s="292">
        <f>IF($BE35="","",IF(ISNUMBER(MATCH($BE35,AQ$5:AQ$29999,0)),MAX(AI$4:AI34)+1,0))</f>
        <v>0</v>
      </c>
      <c r="AJ35" s="292">
        <f>IF($BE35="","",IF(ISNUMBER(MATCH($BE35,AR$5:AR$29999,0)),MAX(AJ$4:AJ34)+1,0))</f>
        <v>0</v>
      </c>
      <c r="AK35" s="292">
        <f>IF($BE35="","",IF(ISNUMBER(MATCH($BE35,AS$5:AS$29999,0)),MAX(AK$4:AK34)+1,0))</f>
        <v>19</v>
      </c>
      <c r="AL35" s="292">
        <f>IF($BE35="","",IF(ISNUMBER(MATCH($BE35,AT$5:AT$29999,0)),MAX(AL$4:AL34)+1,0))</f>
        <v>21</v>
      </c>
      <c r="AM35" s="292">
        <f>IF($BE35="","",IF(ISNUMBER(MATCH($BE35,AU$5:AU$29999,0)),MAX(AM$4:AM34)+1,0))</f>
        <v>0</v>
      </c>
      <c r="AN35" s="292">
        <f>IF($BE35="","",IF(ISNUMBER(MATCH($BE35,AV$5:AV$29999,0)),MAX(AN$4:AN34)+1,0))</f>
        <v>0</v>
      </c>
      <c r="AO35" s="299"/>
      <c r="AP35" s="307"/>
      <c r="AQ35" s="307"/>
      <c r="AR35" s="307" t="s">
        <v>810</v>
      </c>
      <c r="AS35" s="307"/>
      <c r="AT35" s="307"/>
      <c r="AU35" s="307"/>
      <c r="AV35" s="309" t="s">
        <v>821</v>
      </c>
      <c r="AW35" s="331" t="s">
        <v>772</v>
      </c>
      <c r="AX35" s="310" t="s">
        <v>821</v>
      </c>
      <c r="AY35" s="332" t="s">
        <v>792</v>
      </c>
      <c r="AZ35" s="332" t="s">
        <v>792</v>
      </c>
      <c r="BA35" s="329" t="s">
        <v>821</v>
      </c>
      <c r="BB35" s="8">
        <f>IF(ISTEXT(AW35),IF(ISNUMBER(MATCH(AW35,$AY$5:$AY$100,0)),0,MAX(BB$4:BB34)+1),"")</f>
        <v>0</v>
      </c>
      <c r="BC35" s="10">
        <f t="shared" si="28"/>
        <v>7</v>
      </c>
      <c r="BD35" s="10" t="str">
        <f t="shared" si="31"/>
        <v>.gwf.obs.csv</v>
      </c>
      <c r="BE35" s="310" t="str">
        <f t="shared" si="29"/>
        <v>.gwf.obs.csv</v>
      </c>
      <c r="BF35" s="10"/>
      <c r="BG35" s="311" t="str">
        <f t="shared" si="32"/>
        <v/>
      </c>
      <c r="BH35" s="311" t="str">
        <f t="shared" si="33"/>
        <v/>
      </c>
      <c r="BI35" s="311" t="str">
        <f t="shared" si="34"/>
        <v/>
      </c>
      <c r="BJ35" s="311" t="str">
        <f t="shared" si="35"/>
        <v>.gwf.obs.csv</v>
      </c>
      <c r="BK35" s="311" t="str">
        <f t="shared" si="36"/>
        <v>.gwf.obs.csv</v>
      </c>
      <c r="BL35" s="311" t="str">
        <f t="shared" si="37"/>
        <v/>
      </c>
      <c r="BM35" s="311" t="str">
        <f t="shared" si="5"/>
        <v/>
      </c>
      <c r="BN35" s="90"/>
      <c r="BO35" s="90"/>
      <c r="BP35" s="90"/>
      <c r="BQ35" s="90"/>
      <c r="BR35" s="90"/>
      <c r="BS35" s="90"/>
      <c r="BT35" s="90"/>
      <c r="BU35" s="90"/>
      <c r="BV35" s="90"/>
      <c r="BW35" s="90"/>
      <c r="BX35" s="90"/>
      <c r="BY35" s="90"/>
      <c r="BZ35" s="90"/>
    </row>
    <row r="36" spans="1:78" ht="12" customHeight="1" x14ac:dyDescent="0.25">
      <c r="A36" s="62"/>
      <c r="B36" s="238" t="str">
        <f t="shared" si="6"/>
        <v/>
      </c>
      <c r="C36" s="284" t="str">
        <f>IF(ISNUMBER(B36),MAX(C$4:C35)+1,"")</f>
        <v/>
      </c>
      <c r="D36" s="284">
        <f>IF(IF(ISNUMBER(B36),"",MAX(D$4:D35)+1)&lt;=D$3,IF(ISNUMBER(B36),"",MAX(D$4:D35)+1),"")</f>
        <v>10</v>
      </c>
      <c r="E36" s="285" t="str">
        <f t="shared" si="7"/>
        <v/>
      </c>
      <c r="F36" s="238" t="str">
        <f t="shared" si="8"/>
        <v/>
      </c>
      <c r="G36" s="241" t="str">
        <f t="shared" si="9"/>
        <v>sfr.reach01.csv</v>
      </c>
      <c r="H36" s="284">
        <f>IF(O36="","",IF(ISNUMBER(MATCH(O36,$G$5:$G$1000,0)),"",IF(D36=1,C$3,0)+MAX(H$4:H35)+1))</f>
        <v>32</v>
      </c>
      <c r="I36" s="284">
        <f>IF(O36="","",IF(ISNUMBER(MATCH(O36,$G$5:$G$1000,0)),"",IF(D36=1,B$4,0)+MAX(I$4:I35)+1))</f>
        <v>46</v>
      </c>
      <c r="J36" s="241" t="str">
        <f t="shared" si="10"/>
        <v/>
      </c>
      <c r="K36" s="241">
        <f t="shared" si="11"/>
        <v>1</v>
      </c>
      <c r="L36" s="62"/>
      <c r="M36" s="290">
        <f t="shared" si="12"/>
        <v>32</v>
      </c>
      <c r="N36" s="326" t="s">
        <v>811</v>
      </c>
      <c r="O36" s="326" t="s">
        <v>771</v>
      </c>
      <c r="P36" s="330" t="str">
        <f t="shared" si="13"/>
        <v>sfr.reach01.csv</v>
      </c>
      <c r="Q36" s="299" t="s">
        <v>821</v>
      </c>
      <c r="R36" s="292" t="str">
        <f t="shared" si="14"/>
        <v/>
      </c>
      <c r="S36" s="292" t="str">
        <f t="shared" si="15"/>
        <v/>
      </c>
      <c r="T36" s="292">
        <f t="shared" si="16"/>
        <v>32</v>
      </c>
      <c r="U36" s="292" t="str">
        <f t="shared" si="17"/>
        <v/>
      </c>
      <c r="V36" s="292" t="str">
        <f t="shared" si="18"/>
        <v/>
      </c>
      <c r="W36" s="292" t="str">
        <f t="shared" si="19"/>
        <v/>
      </c>
      <c r="X36" s="292" t="str">
        <f t="shared" si="20"/>
        <v/>
      </c>
      <c r="Y36" s="292"/>
      <c r="Z36" s="293" t="str">
        <f t="shared" si="21"/>
        <v/>
      </c>
      <c r="AA36" s="293" t="str">
        <f t="shared" si="22"/>
        <v/>
      </c>
      <c r="AB36" s="293" t="str">
        <f t="shared" si="23"/>
        <v>sfr.reach01.csv</v>
      </c>
      <c r="AC36" s="293" t="str">
        <f t="shared" si="24"/>
        <v/>
      </c>
      <c r="AD36" s="293" t="str">
        <f t="shared" si="25"/>
        <v/>
      </c>
      <c r="AE36" s="293" t="str">
        <f t="shared" si="26"/>
        <v/>
      </c>
      <c r="AF36" s="293" t="str">
        <f t="shared" si="27"/>
        <v/>
      </c>
      <c r="AG36" s="293"/>
      <c r="AH36" s="292">
        <f>IF($BE36="","",IF(ISNUMBER(MATCH($BE36,AP$5:AP$29999,0)),MAX(AH$4:AH35)+1,0))</f>
        <v>17</v>
      </c>
      <c r="AI36" s="292">
        <f>IF($BE36="","",IF(ISNUMBER(MATCH($BE36,AQ$5:AQ$29999,0)),MAX(AI$4:AI35)+1,0))</f>
        <v>0</v>
      </c>
      <c r="AJ36" s="292">
        <f>IF($BE36="","",IF(ISNUMBER(MATCH($BE36,AR$5:AR$29999,0)),MAX(AJ$4:AJ35)+1,0))</f>
        <v>24</v>
      </c>
      <c r="AK36" s="292">
        <f>IF($BE36="","",IF(ISNUMBER(MATCH($BE36,AS$5:AS$29999,0)),MAX(AK$4:AK35)+1,0))</f>
        <v>20</v>
      </c>
      <c r="AL36" s="292">
        <f>IF($BE36="","",IF(ISNUMBER(MATCH($BE36,AT$5:AT$29999,0)),MAX(AL$4:AL35)+1,0))</f>
        <v>22</v>
      </c>
      <c r="AM36" s="292">
        <f>IF($BE36="","",IF(ISNUMBER(MATCH($BE36,AU$5:AU$29999,0)),MAX(AM$4:AM35)+1,0))</f>
        <v>0</v>
      </c>
      <c r="AN36" s="292">
        <f>IF($BE36="","",IF(ISNUMBER(MATCH($BE36,AV$5:AV$29999,0)),MAX(AN$4:AN35)+1,0))</f>
        <v>0</v>
      </c>
      <c r="AO36" s="299"/>
      <c r="AP36" s="307"/>
      <c r="AQ36" s="307"/>
      <c r="AR36" s="307" t="s">
        <v>811</v>
      </c>
      <c r="AS36" s="307"/>
      <c r="AT36" s="307"/>
      <c r="AU36" s="307"/>
      <c r="AV36" s="309" t="s">
        <v>821</v>
      </c>
      <c r="AW36" s="331" t="s">
        <v>771</v>
      </c>
      <c r="AX36" s="310" t="s">
        <v>821</v>
      </c>
      <c r="AY36" s="332" t="s">
        <v>798</v>
      </c>
      <c r="AZ36" s="332" t="s">
        <v>798</v>
      </c>
      <c r="BA36" s="329" t="s">
        <v>821</v>
      </c>
      <c r="BB36" s="8">
        <f>IF(ISTEXT(AW36),IF(ISNUMBER(MATCH(AW36,$AY$5:$AY$100,0)),0,MAX(BB$4:BB35)+1),"")</f>
        <v>0</v>
      </c>
      <c r="BC36" s="10">
        <f t="shared" si="28"/>
        <v>1</v>
      </c>
      <c r="BD36" s="10" t="str">
        <f t="shared" si="31"/>
        <v>.cbc</v>
      </c>
      <c r="BE36" s="310" t="str">
        <f t="shared" si="29"/>
        <v>.cbc</v>
      </c>
      <c r="BF36" s="10"/>
      <c r="BG36" s="311" t="str">
        <f t="shared" si="32"/>
        <v>.cbc</v>
      </c>
      <c r="BH36" s="311" t="str">
        <f t="shared" si="33"/>
        <v/>
      </c>
      <c r="BI36" s="311" t="str">
        <f t="shared" si="34"/>
        <v>.cbc</v>
      </c>
      <c r="BJ36" s="311" t="str">
        <f t="shared" si="35"/>
        <v>.cbc</v>
      </c>
      <c r="BK36" s="311" t="str">
        <f t="shared" si="36"/>
        <v>.cbc</v>
      </c>
      <c r="BL36" s="311" t="str">
        <f t="shared" si="37"/>
        <v/>
      </c>
      <c r="BM36" s="311" t="str">
        <f t="shared" ref="BM36:BM67" si="39">IF(ISNUMBER(MATCH($BE36,AF$5:AF$501,0)),INDEX(AF$5:AF$501,MATCH($BE36,AF$5:AF$501,0),1),"")</f>
        <v/>
      </c>
      <c r="BN36" s="90"/>
      <c r="BO36" s="90"/>
      <c r="BP36" s="90"/>
      <c r="BQ36" s="90"/>
      <c r="BR36" s="90"/>
      <c r="BS36" s="90"/>
      <c r="BT36" s="90"/>
      <c r="BU36" s="90"/>
      <c r="BV36" s="90"/>
      <c r="BW36" s="90"/>
      <c r="BX36" s="90"/>
      <c r="BY36" s="90"/>
      <c r="BZ36" s="90"/>
    </row>
    <row r="37" spans="1:78" ht="12" customHeight="1" x14ac:dyDescent="0.25">
      <c r="A37" s="62"/>
      <c r="B37" s="238" t="str">
        <f t="shared" ref="B37:B68" si="40">IF(ISNUMBER(MATCH(O37,$N$5:$N$1000,0)),MATCH(O37,$N$5:$N$1000,0),"")</f>
        <v/>
      </c>
      <c r="C37" s="284" t="str">
        <f>IF(ISNUMBER(B37),MAX(C$4:C36)+1,"")</f>
        <v/>
      </c>
      <c r="D37" s="284">
        <f>IF(IF(ISNUMBER(B37),"",MAX(D$4:D36)+1)&lt;=D$3,IF(ISNUMBER(B37),"",MAX(D$4:D36)+1),"")</f>
        <v>11</v>
      </c>
      <c r="E37" s="285" t="str">
        <f t="shared" ref="E37:E68" si="41">IF(M37&lt;=D$3,MATCH(M37,D$5:D$1000,0),"")</f>
        <v/>
      </c>
      <c r="F37" s="238" t="str">
        <f t="shared" ref="F37:F68" si="42">IF(ISNUMBER(E37),INDEX($N$5:$N$1000,E37,1),"")</f>
        <v/>
      </c>
      <c r="G37" s="241" t="str">
        <f t="shared" ref="G37:G68" si="43">IF(ISNUMBER(C37),N37,IF(ISTEXT(N37),INDEX($F$5:$F$1000,MATCH(M37,$E$5:$E$1000,0),1),""))</f>
        <v>sfr.reach24.csv</v>
      </c>
      <c r="H37" s="284" t="str">
        <f>IF(O37="","",IF(ISNUMBER(MATCH(O37,$G$5:$G$1000,0)),"",IF(D37=1,C$3,0)+MAX(H$4:H36)+1))</f>
        <v/>
      </c>
      <c r="I37" s="284" t="str">
        <f>IF(O37="","",IF(ISNUMBER(MATCH(O37,$G$5:$G$1000,0)),"",IF(D37=1,B$4,0)+MAX(I$4:I36)+1))</f>
        <v/>
      </c>
      <c r="J37" s="241" t="str">
        <f t="shared" ref="J37:J68" si="44">IF(ISNUMBER(MATCH(M37,$I$5:$I$1000,0)),INDEX($O$5:$O$1000,MATCH(M37,$I$5:$I$1000,0),1),"")</f>
        <v/>
      </c>
      <c r="K37" s="241">
        <f t="shared" si="11"/>
        <v>1</v>
      </c>
      <c r="L37" s="62"/>
      <c r="M37" s="290">
        <f t="shared" si="12"/>
        <v>33</v>
      </c>
      <c r="N37" s="326" t="s">
        <v>812</v>
      </c>
      <c r="O37" s="326"/>
      <c r="P37" s="330" t="str">
        <f t="shared" ref="P37:P68" si="45">IF(M37&lt;=$B$4,IF(ISTEXT(G37),G37,""),IF(ISTEXT(J37),J37,""))</f>
        <v>sfr.reach24.csv</v>
      </c>
      <c r="Q37" s="299" t="s">
        <v>821</v>
      </c>
      <c r="R37" s="292" t="str">
        <f t="shared" ref="R37:R68" si="46">IF(ROW()-ROW(R$4)&lt;=AH$3,ROW()-ROW(R$4),"")</f>
        <v/>
      </c>
      <c r="S37" s="292" t="str">
        <f t="shared" ref="S37:S68" si="47">IF(ROW()-ROW(S$4)&lt;=AI$3,ROW()-ROW(S$4),"")</f>
        <v/>
      </c>
      <c r="T37" s="292">
        <f t="shared" ref="T37:T68" si="48">IF(ROW()-ROW(T$4)&lt;=AJ$3,ROW()-ROW(T$4),"")</f>
        <v>33</v>
      </c>
      <c r="U37" s="292" t="str">
        <f t="shared" ref="U37:U68" si="49">IF(ROW()-ROW(U$4)&lt;=AK$3,ROW()-ROW(U$4),"")</f>
        <v/>
      </c>
      <c r="V37" s="292" t="str">
        <f t="shared" ref="V37:V68" si="50">IF(ROW()-ROW(V$4)&lt;=AL$3,ROW()-ROW(V$4),"")</f>
        <v/>
      </c>
      <c r="W37" s="292" t="str">
        <f t="shared" ref="W37:W68" si="51">IF(ROW()-ROW(W$4)&lt;=AM$3,ROW()-ROW(W$4),"")</f>
        <v/>
      </c>
      <c r="X37" s="292" t="str">
        <f t="shared" ref="X37:X68" si="52">IF(ROW()-ROW(X$4)&lt;=AN$3,ROW()-ROW(X$4),"")</f>
        <v/>
      </c>
      <c r="Y37" s="292"/>
      <c r="Z37" s="293" t="str">
        <f t="shared" ref="Z37:Z68" si="53">IF(ISNUMBER(R37),INDEX($BE$5:$BE$2999,MATCH(R37,AH$5:AH$2999,0),1),"")</f>
        <v/>
      </c>
      <c r="AA37" s="293" t="str">
        <f t="shared" ref="AA37:AA68" si="54">IF(ISNUMBER(S37),INDEX($BE$5:$BE$2999,MATCH(S37,AI$5:AI$2999,0),1),"")</f>
        <v/>
      </c>
      <c r="AB37" s="293" t="str">
        <f t="shared" ref="AB37:AB68" si="55">IF(ISNUMBER(T37),INDEX($BE$5:$BE$2999,MATCH(T37,AJ$5:AJ$2999,0),1),"")</f>
        <v>sfr.reach24.csv</v>
      </c>
      <c r="AC37" s="293" t="str">
        <f t="shared" ref="AC37:AC68" si="56">IF(ISNUMBER(U37),INDEX($BE$5:$BE$2999,MATCH(U37,AK$5:AK$2999,0),1),"")</f>
        <v/>
      </c>
      <c r="AD37" s="293" t="str">
        <f t="shared" ref="AD37:AD68" si="57">IF(ISNUMBER(V37),INDEX($BE$5:$BE$2999,MATCH(V37,AL$5:AL$2999,0),1),"")</f>
        <v/>
      </c>
      <c r="AE37" s="293" t="str">
        <f t="shared" ref="AE37:AE68" si="58">IF(ISNUMBER(W37),INDEX($BE$5:$BE$2999,MATCH(W37,AM$5:AM$2999,0),1),"")</f>
        <v/>
      </c>
      <c r="AF37" s="293" t="str">
        <f t="shared" ref="AF37:AF68" si="59">IF(ISNUMBER(X37),INDEX($BE$5:$BE$2999,MATCH(X37,AN$5:AN$2999,0),1),"")</f>
        <v/>
      </c>
      <c r="AG37" s="293"/>
      <c r="AH37" s="292">
        <f>IF($BE37="","",IF(ISNUMBER(MATCH($BE37,AP$5:AP$29999,0)),MAX(AH$4:AH36)+1,0))</f>
        <v>18</v>
      </c>
      <c r="AI37" s="292">
        <f>IF($BE37="","",IF(ISNUMBER(MATCH($BE37,AQ$5:AQ$29999,0)),MAX(AI$4:AI36)+1,0))</f>
        <v>0</v>
      </c>
      <c r="AJ37" s="292">
        <f>IF($BE37="","",IF(ISNUMBER(MATCH($BE37,AR$5:AR$29999,0)),MAX(AJ$4:AJ36)+1,0))</f>
        <v>0</v>
      </c>
      <c r="AK37" s="292">
        <f>IF($BE37="","",IF(ISNUMBER(MATCH($BE37,AS$5:AS$29999,0)),MAX(AK$4:AK36)+1,0))</f>
        <v>21</v>
      </c>
      <c r="AL37" s="292">
        <f>IF($BE37="","",IF(ISNUMBER(MATCH($BE37,AT$5:AT$29999,0)),MAX(AL$4:AL36)+1,0))</f>
        <v>23</v>
      </c>
      <c r="AM37" s="292">
        <f>IF($BE37="","",IF(ISNUMBER(MATCH($BE37,AU$5:AU$29999,0)),MAX(AM$4:AM36)+1,0))</f>
        <v>22</v>
      </c>
      <c r="AN37" s="292">
        <f>IF($BE37="","",IF(ISNUMBER(MATCH($BE37,AV$5:AV$29999,0)),MAX(AN$4:AN36)+1,0))</f>
        <v>0</v>
      </c>
      <c r="AO37" s="299"/>
      <c r="AP37" s="307"/>
      <c r="AQ37" s="307"/>
      <c r="AR37" s="307" t="s">
        <v>812</v>
      </c>
      <c r="AS37" s="307"/>
      <c r="AT37" s="307"/>
      <c r="AU37" s="307"/>
      <c r="AV37" s="309" t="s">
        <v>821</v>
      </c>
      <c r="AW37" s="331" t="s">
        <v>802</v>
      </c>
      <c r="AX37" s="310" t="s">
        <v>821</v>
      </c>
      <c r="AY37" s="332" t="s">
        <v>776</v>
      </c>
      <c r="AZ37" s="332" t="s">
        <v>776</v>
      </c>
      <c r="BA37" s="329" t="s">
        <v>821</v>
      </c>
      <c r="BB37" s="8">
        <f>IF(ISTEXT(AW37),IF(ISNUMBER(MATCH(AW37,$AY$5:$AY$100,0)),0,MAX(BB$4:BB36)+1),"")</f>
        <v>0</v>
      </c>
      <c r="BC37" s="10">
        <f t="shared" ref="BC37:BC68" si="60">IF(ISTEXT(AY37),MATCH(AY37,$AW$5:$AW$127,0),"")</f>
        <v>19</v>
      </c>
      <c r="BD37" s="10" t="str">
        <f t="shared" si="31"/>
        <v>.rcha</v>
      </c>
      <c r="BE37" s="310" t="str">
        <f t="shared" si="29"/>
        <v>.rcha</v>
      </c>
      <c r="BF37" s="10"/>
      <c r="BG37" s="311" t="str">
        <f t="shared" si="32"/>
        <v>.rcha</v>
      </c>
      <c r="BH37" s="311" t="str">
        <f t="shared" si="33"/>
        <v/>
      </c>
      <c r="BI37" s="311" t="str">
        <f t="shared" si="34"/>
        <v/>
      </c>
      <c r="BJ37" s="311" t="str">
        <f t="shared" si="35"/>
        <v>.rcha</v>
      </c>
      <c r="BK37" s="311" t="str">
        <f t="shared" si="36"/>
        <v>.rcha</v>
      </c>
      <c r="BL37" s="311" t="str">
        <f t="shared" si="37"/>
        <v>.rcha</v>
      </c>
      <c r="BM37" s="311" t="str">
        <f t="shared" si="39"/>
        <v/>
      </c>
      <c r="BN37" s="90"/>
      <c r="BO37" s="90"/>
      <c r="BP37" s="90"/>
      <c r="BQ37" s="90"/>
      <c r="BR37" s="90"/>
      <c r="BS37" s="90"/>
      <c r="BT37" s="90"/>
      <c r="BU37" s="90"/>
      <c r="BV37" s="90"/>
      <c r="BW37" s="90"/>
      <c r="BX37" s="90"/>
      <c r="BY37" s="90"/>
      <c r="BZ37" s="90"/>
    </row>
    <row r="38" spans="1:78" ht="12" customHeight="1" x14ac:dyDescent="0.25">
      <c r="A38" s="62"/>
      <c r="B38" s="238" t="str">
        <f t="shared" si="40"/>
        <v/>
      </c>
      <c r="C38" s="284" t="str">
        <f>IF(ISNUMBER(B38),MAX(C$4:C37)+1,"")</f>
        <v/>
      </c>
      <c r="D38" s="284">
        <f>IF(IF(ISNUMBER(B38),"",MAX(D$4:D37)+1)&lt;=D$3,IF(ISNUMBER(B38),"",MAX(D$4:D37)+1),"")</f>
        <v>12</v>
      </c>
      <c r="E38" s="285" t="str">
        <f t="shared" si="41"/>
        <v/>
      </c>
      <c r="F38" s="238" t="str">
        <f t="shared" si="42"/>
        <v/>
      </c>
      <c r="G38" s="241" t="str">
        <f t="shared" si="43"/>
        <v>sfr.reach29.csv</v>
      </c>
      <c r="H38" s="284" t="str">
        <f>IF(O38="","",IF(ISNUMBER(MATCH(O38,$G$5:$G$1000,0)),"",IF(D38=1,C$3,0)+MAX(H$4:H37)+1))</f>
        <v/>
      </c>
      <c r="I38" s="284" t="str">
        <f>IF(O38="","",IF(ISNUMBER(MATCH(O38,$G$5:$G$1000,0)),"",IF(D38=1,B$4,0)+MAX(I$4:I37)+1))</f>
        <v/>
      </c>
      <c r="J38" s="241" t="str">
        <f t="shared" si="44"/>
        <v/>
      </c>
      <c r="K38" s="241">
        <f t="shared" si="11"/>
        <v>1</v>
      </c>
      <c r="L38" s="62"/>
      <c r="M38" s="290">
        <f t="shared" si="12"/>
        <v>34</v>
      </c>
      <c r="N38" s="326" t="s">
        <v>813</v>
      </c>
      <c r="O38" s="326"/>
      <c r="P38" s="330" t="str">
        <f t="shared" si="45"/>
        <v>sfr.reach29.csv</v>
      </c>
      <c r="Q38" s="299" t="s">
        <v>821</v>
      </c>
      <c r="R38" s="292" t="str">
        <f t="shared" si="46"/>
        <v/>
      </c>
      <c r="S38" s="292" t="str">
        <f t="shared" si="47"/>
        <v/>
      </c>
      <c r="T38" s="292">
        <f t="shared" si="48"/>
        <v>34</v>
      </c>
      <c r="U38" s="292" t="str">
        <f t="shared" si="49"/>
        <v/>
      </c>
      <c r="V38" s="292" t="str">
        <f t="shared" si="50"/>
        <v/>
      </c>
      <c r="W38" s="292" t="str">
        <f t="shared" si="51"/>
        <v/>
      </c>
      <c r="X38" s="292" t="str">
        <f t="shared" si="52"/>
        <v/>
      </c>
      <c r="Y38" s="292"/>
      <c r="Z38" s="293" t="str">
        <f t="shared" si="53"/>
        <v/>
      </c>
      <c r="AA38" s="293" t="str">
        <f t="shared" si="54"/>
        <v/>
      </c>
      <c r="AB38" s="293" t="str">
        <f t="shared" si="55"/>
        <v>sfr.reach29.csv</v>
      </c>
      <c r="AC38" s="293" t="str">
        <f t="shared" si="56"/>
        <v/>
      </c>
      <c r="AD38" s="293" t="str">
        <f t="shared" si="57"/>
        <v/>
      </c>
      <c r="AE38" s="293" t="str">
        <f t="shared" si="58"/>
        <v/>
      </c>
      <c r="AF38" s="293" t="str">
        <f t="shared" si="59"/>
        <v/>
      </c>
      <c r="AG38" s="293"/>
      <c r="AH38" s="292">
        <f>IF($BE38="","",IF(ISNUMBER(MATCH($BE38,AP$5:AP$29999,0)),MAX(AH$4:AH37)+1,0))</f>
        <v>19</v>
      </c>
      <c r="AI38" s="292">
        <f>IF($BE38="","",IF(ISNUMBER(MATCH($BE38,AQ$5:AQ$29999,0)),MAX(AI$4:AI37)+1,0))</f>
        <v>0</v>
      </c>
      <c r="AJ38" s="292">
        <f>IF($BE38="","",IF(ISNUMBER(MATCH($BE38,AR$5:AR$29999,0)),MAX(AJ$4:AJ37)+1,0))</f>
        <v>25</v>
      </c>
      <c r="AK38" s="292">
        <f>IF($BE38="","",IF(ISNUMBER(MATCH($BE38,AS$5:AS$29999,0)),MAX(AK$4:AK37)+1,0))</f>
        <v>22</v>
      </c>
      <c r="AL38" s="292">
        <f>IF($BE38="","",IF(ISNUMBER(MATCH($BE38,AT$5:AT$29999,0)),MAX(AL$4:AL37)+1,0))</f>
        <v>24</v>
      </c>
      <c r="AM38" s="292">
        <f>IF($BE38="","",IF(ISNUMBER(MATCH($BE38,AU$5:AU$29999,0)),MAX(AM$4:AM37)+1,0))</f>
        <v>23</v>
      </c>
      <c r="AN38" s="292">
        <f>IF($BE38="","",IF(ISNUMBER(MATCH($BE38,AV$5:AV$29999,0)),MAX(AN$4:AN37)+1,0))</f>
        <v>0</v>
      </c>
      <c r="AO38" s="299"/>
      <c r="AP38" s="307"/>
      <c r="AQ38" s="307"/>
      <c r="AR38" s="307" t="s">
        <v>813</v>
      </c>
      <c r="AS38" s="307"/>
      <c r="AT38" s="307"/>
      <c r="AU38" s="307"/>
      <c r="AV38" s="309" t="s">
        <v>821</v>
      </c>
      <c r="AW38" s="331" t="s">
        <v>803</v>
      </c>
      <c r="AX38" s="310" t="s">
        <v>821</v>
      </c>
      <c r="AY38" s="332" t="s">
        <v>791</v>
      </c>
      <c r="AZ38" s="332" t="s">
        <v>791</v>
      </c>
      <c r="BA38" s="329" t="s">
        <v>821</v>
      </c>
      <c r="BB38" s="8">
        <f>IF(ISTEXT(AW38),IF(ISNUMBER(MATCH(AW38,$AY$5:$AY$100,0)),0,MAX(BB$4:BB37)+1),"")</f>
        <v>0</v>
      </c>
      <c r="BC38" s="10">
        <f t="shared" si="60"/>
        <v>8</v>
      </c>
      <c r="BD38" s="10" t="str">
        <f t="shared" ref="BD38:BD69" si="61">IF(ISNUMBER(BC38),AY38,ROW()-SUM($BC$4:$BD$4))</f>
        <v>.hds</v>
      </c>
      <c r="BE38" s="310" t="str">
        <f t="shared" si="29"/>
        <v>.hds</v>
      </c>
      <c r="BF38" s="10"/>
      <c r="BG38" s="311" t="str">
        <f t="shared" si="32"/>
        <v>.hds</v>
      </c>
      <c r="BH38" s="311" t="str">
        <f t="shared" si="33"/>
        <v/>
      </c>
      <c r="BI38" s="311" t="str">
        <f t="shared" si="34"/>
        <v>.hds</v>
      </c>
      <c r="BJ38" s="311" t="str">
        <f t="shared" si="35"/>
        <v>.hds</v>
      </c>
      <c r="BK38" s="311" t="str">
        <f t="shared" si="36"/>
        <v>.hds</v>
      </c>
      <c r="BL38" s="311" t="str">
        <f t="shared" si="37"/>
        <v>.hds</v>
      </c>
      <c r="BM38" s="311" t="str">
        <f t="shared" si="39"/>
        <v/>
      </c>
      <c r="BN38" s="90"/>
      <c r="BO38" s="90"/>
      <c r="BP38" s="90"/>
      <c r="BQ38" s="90"/>
      <c r="BR38" s="90"/>
      <c r="BS38" s="90"/>
      <c r="BT38" s="90"/>
      <c r="BU38" s="90"/>
      <c r="BV38" s="90"/>
      <c r="BW38" s="90"/>
      <c r="BX38" s="90"/>
      <c r="BY38" s="90"/>
      <c r="BZ38" s="90"/>
    </row>
    <row r="39" spans="1:78" ht="12" customHeight="1" x14ac:dyDescent="0.25">
      <c r="A39" s="62"/>
      <c r="B39" s="238" t="str">
        <f t="shared" si="40"/>
        <v/>
      </c>
      <c r="C39" s="284" t="str">
        <f>IF(ISNUMBER(B39),MAX(C$4:C38)+1,"")</f>
        <v/>
      </c>
      <c r="D39" s="284">
        <f>IF(IF(ISNUMBER(B39),"",MAX(D$4:D38)+1)&lt;=D$3,IF(ISNUMBER(B39),"",MAX(D$4:D38)+1),"")</f>
        <v>13</v>
      </c>
      <c r="E39" s="285" t="str">
        <f t="shared" si="41"/>
        <v/>
      </c>
      <c r="F39" s="238" t="str">
        <f t="shared" si="42"/>
        <v/>
      </c>
      <c r="G39" s="241" t="str">
        <f t="shared" si="43"/>
        <v>sfr.reach31.csv</v>
      </c>
      <c r="H39" s="284" t="str">
        <f>IF(O39="","",IF(ISNUMBER(MATCH(O39,$G$5:$G$1000,0)),"",IF(D39=1,C$3,0)+MAX(H$4:H38)+1))</f>
        <v/>
      </c>
      <c r="I39" s="284" t="str">
        <f>IF(O39="","",IF(ISNUMBER(MATCH(O39,$G$5:$G$1000,0)),"",IF(D39=1,B$4,0)+MAX(I$4:I38)+1))</f>
        <v/>
      </c>
      <c r="J39" s="241" t="str">
        <f t="shared" si="44"/>
        <v/>
      </c>
      <c r="K39" s="241">
        <f t="shared" si="11"/>
        <v>1</v>
      </c>
      <c r="L39" s="62"/>
      <c r="M39" s="290">
        <f t="shared" si="12"/>
        <v>35</v>
      </c>
      <c r="N39" s="326" t="s">
        <v>814</v>
      </c>
      <c r="O39" s="326"/>
      <c r="P39" s="330" t="str">
        <f t="shared" si="45"/>
        <v>sfr.reach31.csv</v>
      </c>
      <c r="Q39" s="299" t="s">
        <v>821</v>
      </c>
      <c r="R39" s="292" t="str">
        <f t="shared" si="46"/>
        <v/>
      </c>
      <c r="S39" s="292" t="str">
        <f t="shared" si="47"/>
        <v/>
      </c>
      <c r="T39" s="292">
        <f t="shared" si="48"/>
        <v>35</v>
      </c>
      <c r="U39" s="292" t="str">
        <f t="shared" si="49"/>
        <v/>
      </c>
      <c r="V39" s="292" t="str">
        <f t="shared" si="50"/>
        <v/>
      </c>
      <c r="W39" s="292" t="str">
        <f t="shared" si="51"/>
        <v/>
      </c>
      <c r="X39" s="292" t="str">
        <f t="shared" si="52"/>
        <v/>
      </c>
      <c r="Y39" s="292"/>
      <c r="Z39" s="293" t="str">
        <f t="shared" si="53"/>
        <v/>
      </c>
      <c r="AA39" s="293" t="str">
        <f t="shared" si="54"/>
        <v/>
      </c>
      <c r="AB39" s="293" t="str">
        <f t="shared" si="55"/>
        <v>sfr.reach31.csv</v>
      </c>
      <c r="AC39" s="293" t="str">
        <f t="shared" si="56"/>
        <v/>
      </c>
      <c r="AD39" s="293" t="str">
        <f t="shared" si="57"/>
        <v/>
      </c>
      <c r="AE39" s="293" t="str">
        <f t="shared" si="58"/>
        <v/>
      </c>
      <c r="AF39" s="293" t="str">
        <f t="shared" si="59"/>
        <v/>
      </c>
      <c r="AG39" s="293"/>
      <c r="AH39" s="292">
        <f>IF($BE39="","",IF(ISNUMBER(MATCH($BE39,AP$5:AP$29999,0)),MAX(AH$4:AH38)+1,0))</f>
        <v>20</v>
      </c>
      <c r="AI39" s="292">
        <f>IF($BE39="","",IF(ISNUMBER(MATCH($BE39,AQ$5:AQ$29999,0)),MAX(AI$4:AI38)+1,0))</f>
        <v>0</v>
      </c>
      <c r="AJ39" s="292">
        <f>IF($BE39="","",IF(ISNUMBER(MATCH($BE39,AR$5:AR$29999,0)),MAX(AJ$4:AJ38)+1,0))</f>
        <v>26</v>
      </c>
      <c r="AK39" s="292">
        <f>IF($BE39="","",IF(ISNUMBER(MATCH($BE39,AS$5:AS$29999,0)),MAX(AK$4:AK38)+1,0))</f>
        <v>0</v>
      </c>
      <c r="AL39" s="292">
        <f>IF($BE39="","",IF(ISNUMBER(MATCH($BE39,AT$5:AT$29999,0)),MAX(AL$4:AL38)+1,0))</f>
        <v>0</v>
      </c>
      <c r="AM39" s="292">
        <f>IF($BE39="","",IF(ISNUMBER(MATCH($BE39,AU$5:AU$29999,0)),MAX(AM$4:AM38)+1,0))</f>
        <v>0</v>
      </c>
      <c r="AN39" s="292">
        <f>IF($BE39="","",IF(ISNUMBER(MATCH($BE39,AV$5:AV$29999,0)),MAX(AN$4:AN38)+1,0))</f>
        <v>0</v>
      </c>
      <c r="AO39" s="299"/>
      <c r="AP39" s="307"/>
      <c r="AQ39" s="307"/>
      <c r="AR39" s="307" t="s">
        <v>814</v>
      </c>
      <c r="AS39" s="307"/>
      <c r="AT39" s="307"/>
      <c r="AU39" s="307"/>
      <c r="AV39" s="309" t="s">
        <v>821</v>
      </c>
      <c r="AW39" s="331" t="s">
        <v>804</v>
      </c>
      <c r="AX39" s="310" t="s">
        <v>821</v>
      </c>
      <c r="AY39" s="332" t="s">
        <v>806</v>
      </c>
      <c r="AZ39" s="332" t="s">
        <v>799</v>
      </c>
      <c r="BA39" s="329" t="s">
        <v>821</v>
      </c>
      <c r="BB39" s="8">
        <f>IF(ISTEXT(AW39),IF(ISNUMBER(MATCH(AW39,$AY$5:$AY$100,0)),0,MAX(BB$4:BB38)+1),"")</f>
        <v>0</v>
      </c>
      <c r="BC39" s="10">
        <f t="shared" si="60"/>
        <v>37</v>
      </c>
      <c r="BD39" s="10" t="str">
        <f t="shared" si="61"/>
        <v>.wel</v>
      </c>
      <c r="BE39" s="310" t="str">
        <f t="shared" si="29"/>
        <v>.wel</v>
      </c>
      <c r="BF39" s="10"/>
      <c r="BG39" s="311" t="str">
        <f t="shared" si="32"/>
        <v>.wel</v>
      </c>
      <c r="BH39" s="311" t="str">
        <f t="shared" si="33"/>
        <v/>
      </c>
      <c r="BI39" s="311" t="str">
        <f t="shared" si="34"/>
        <v>.wel</v>
      </c>
      <c r="BJ39" s="311" t="str">
        <f t="shared" si="35"/>
        <v/>
      </c>
      <c r="BK39" s="311" t="str">
        <f t="shared" si="36"/>
        <v/>
      </c>
      <c r="BL39" s="311" t="str">
        <f t="shared" si="37"/>
        <v/>
      </c>
      <c r="BM39" s="311" t="str">
        <f t="shared" si="39"/>
        <v/>
      </c>
      <c r="BN39" s="90"/>
      <c r="BO39" s="90"/>
      <c r="BP39" s="90"/>
      <c r="BQ39" s="90"/>
      <c r="BR39" s="90"/>
      <c r="BS39" s="90"/>
      <c r="BT39" s="90"/>
      <c r="BU39" s="90"/>
      <c r="BV39" s="90"/>
      <c r="BW39" s="90"/>
      <c r="BX39" s="90"/>
      <c r="BY39" s="90"/>
      <c r="BZ39" s="90"/>
    </row>
    <row r="40" spans="1:78" ht="12" customHeight="1" x14ac:dyDescent="0.25">
      <c r="A40" s="62"/>
      <c r="B40" s="238" t="str">
        <f t="shared" si="40"/>
        <v/>
      </c>
      <c r="C40" s="284" t="str">
        <f>IF(ISNUMBER(B40),MAX(C$4:C39)+1,"")</f>
        <v/>
      </c>
      <c r="D40" s="284">
        <f>IF(IF(ISNUMBER(B40),"",MAX(D$4:D39)+1)&lt;=D$3,IF(ISNUMBER(B40),"",MAX(D$4:D39)+1),"")</f>
        <v>14</v>
      </c>
      <c r="E40" s="285" t="str">
        <f t="shared" si="41"/>
        <v/>
      </c>
      <c r="F40" s="238" t="str">
        <f t="shared" si="42"/>
        <v/>
      </c>
      <c r="G40" s="241" t="str">
        <f t="shared" si="43"/>
        <v>sfr.stage.csv</v>
      </c>
      <c r="H40" s="284" t="str">
        <f>IF(O40="","",IF(ISNUMBER(MATCH(O40,$G$5:$G$1000,0)),"",IF(D40=1,C$3,0)+MAX(H$4:H39)+1))</f>
        <v/>
      </c>
      <c r="I40" s="284" t="str">
        <f>IF(O40="","",IF(ISNUMBER(MATCH(O40,$G$5:$G$1000,0)),"",IF(D40=1,B$4,0)+MAX(I$4:I39)+1))</f>
        <v/>
      </c>
      <c r="J40" s="241" t="str">
        <f t="shared" si="44"/>
        <v/>
      </c>
      <c r="K40" s="241">
        <f t="shared" si="11"/>
        <v>1</v>
      </c>
      <c r="L40" s="62"/>
      <c r="M40" s="290">
        <f t="shared" si="12"/>
        <v>36</v>
      </c>
      <c r="N40" s="326" t="s">
        <v>815</v>
      </c>
      <c r="O40" s="326"/>
      <c r="P40" s="330" t="str">
        <f t="shared" si="45"/>
        <v>sfr.stage.csv</v>
      </c>
      <c r="Q40" s="299" t="s">
        <v>821</v>
      </c>
      <c r="R40" s="292" t="str">
        <f t="shared" si="46"/>
        <v/>
      </c>
      <c r="S40" s="292" t="str">
        <f t="shared" si="47"/>
        <v/>
      </c>
      <c r="T40" s="292">
        <f t="shared" si="48"/>
        <v>36</v>
      </c>
      <c r="U40" s="292" t="str">
        <f t="shared" si="49"/>
        <v/>
      </c>
      <c r="V40" s="292" t="str">
        <f t="shared" si="50"/>
        <v/>
      </c>
      <c r="W40" s="292" t="str">
        <f t="shared" si="51"/>
        <v/>
      </c>
      <c r="X40" s="292" t="str">
        <f t="shared" si="52"/>
        <v/>
      </c>
      <c r="Y40" s="292"/>
      <c r="Z40" s="293" t="str">
        <f t="shared" si="53"/>
        <v/>
      </c>
      <c r="AA40" s="293" t="str">
        <f t="shared" si="54"/>
        <v/>
      </c>
      <c r="AB40" s="293" t="str">
        <f t="shared" si="55"/>
        <v>sfr.stage.csv</v>
      </c>
      <c r="AC40" s="293" t="str">
        <f t="shared" si="56"/>
        <v/>
      </c>
      <c r="AD40" s="293" t="str">
        <f t="shared" si="57"/>
        <v/>
      </c>
      <c r="AE40" s="293" t="str">
        <f t="shared" si="58"/>
        <v/>
      </c>
      <c r="AF40" s="293" t="str">
        <f t="shared" si="59"/>
        <v/>
      </c>
      <c r="AG40" s="293"/>
      <c r="AH40" s="292">
        <f>IF($BE40="","",IF(ISNUMBER(MATCH($BE40,AP$5:AP$29999,0)),MAX(AH$4:AH39)+1,0))</f>
        <v>21</v>
      </c>
      <c r="AI40" s="292">
        <f>IF($BE40="","",IF(ISNUMBER(MATCH($BE40,AQ$5:AQ$29999,0)),MAX(AI$4:AI39)+1,0))</f>
        <v>0</v>
      </c>
      <c r="AJ40" s="292">
        <f>IF($BE40="","",IF(ISNUMBER(MATCH($BE40,AR$5:AR$29999,0)),MAX(AJ$4:AJ39)+1,0))</f>
        <v>27</v>
      </c>
      <c r="AK40" s="292">
        <f>IF($BE40="","",IF(ISNUMBER(MATCH($BE40,AS$5:AS$29999,0)),MAX(AK$4:AK39)+1,0))</f>
        <v>0</v>
      </c>
      <c r="AL40" s="292">
        <f>IF($BE40="","",IF(ISNUMBER(MATCH($BE40,AT$5:AT$29999,0)),MAX(AL$4:AL39)+1,0))</f>
        <v>0</v>
      </c>
      <c r="AM40" s="292">
        <f>IF($BE40="","",IF(ISNUMBER(MATCH($BE40,AU$5:AU$29999,0)),MAX(AM$4:AM39)+1,0))</f>
        <v>0</v>
      </c>
      <c r="AN40" s="292">
        <f>IF($BE40="","",IF(ISNUMBER(MATCH($BE40,AV$5:AV$29999,0)),MAX(AN$4:AN39)+1,0))</f>
        <v>0</v>
      </c>
      <c r="AO40" s="299"/>
      <c r="AP40" s="307"/>
      <c r="AQ40" s="307"/>
      <c r="AR40" s="307" t="s">
        <v>815</v>
      </c>
      <c r="AS40" s="307"/>
      <c r="AT40" s="307"/>
      <c r="AU40" s="307"/>
      <c r="AV40" s="309" t="s">
        <v>821</v>
      </c>
      <c r="AW40" s="331" t="s">
        <v>805</v>
      </c>
      <c r="AX40" s="310" t="s">
        <v>821</v>
      </c>
      <c r="AY40" s="332" t="s">
        <v>802</v>
      </c>
      <c r="AZ40" s="332" t="s">
        <v>802</v>
      </c>
      <c r="BA40" s="329" t="s">
        <v>821</v>
      </c>
      <c r="BB40" s="8">
        <f>IF(ISTEXT(AW40),IF(ISNUMBER(MATCH(AW40,$AY$5:$AY$100,0)),0,MAX(BB$4:BB39)+1),"")</f>
        <v>0</v>
      </c>
      <c r="BC40" s="10">
        <f t="shared" si="60"/>
        <v>33</v>
      </c>
      <c r="BD40" s="10" t="str">
        <f t="shared" si="61"/>
        <v>.ghb</v>
      </c>
      <c r="BE40" s="310" t="str">
        <f t="shared" si="29"/>
        <v>.ghb</v>
      </c>
      <c r="BF40" s="10"/>
      <c r="BG40" s="311" t="str">
        <f t="shared" si="32"/>
        <v>.ghb</v>
      </c>
      <c r="BH40" s="311" t="str">
        <f t="shared" si="33"/>
        <v/>
      </c>
      <c r="BI40" s="311" t="str">
        <f t="shared" si="34"/>
        <v>.ghb</v>
      </c>
      <c r="BJ40" s="311" t="str">
        <f t="shared" si="35"/>
        <v/>
      </c>
      <c r="BK40" s="311" t="str">
        <f t="shared" si="36"/>
        <v/>
      </c>
      <c r="BL40" s="311" t="str">
        <f t="shared" si="37"/>
        <v/>
      </c>
      <c r="BM40" s="311" t="str">
        <f t="shared" si="39"/>
        <v/>
      </c>
      <c r="BN40" s="90"/>
      <c r="BO40" s="90"/>
      <c r="BP40" s="90"/>
      <c r="BQ40" s="90"/>
      <c r="BR40" s="90"/>
      <c r="BS40" s="90"/>
      <c r="BT40" s="90"/>
      <c r="BU40" s="90"/>
      <c r="BV40" s="90"/>
      <c r="BW40" s="90"/>
      <c r="BX40" s="90"/>
      <c r="BY40" s="90"/>
      <c r="BZ40" s="90"/>
    </row>
    <row r="41" spans="1:78" ht="12" customHeight="1" x14ac:dyDescent="0.25">
      <c r="A41" s="62"/>
      <c r="B41" s="238" t="str">
        <f t="shared" si="40"/>
        <v/>
      </c>
      <c r="C41" s="284" t="str">
        <f>IF(ISNUMBER(B41),MAX(C$4:C40)+1,"")</f>
        <v/>
      </c>
      <c r="D41" s="284" t="str">
        <f>IF(IF(ISNUMBER(B41),"",MAX(D$4:D40)+1)&lt;=D$3,IF(ISNUMBER(B41),"",MAX(D$4:D40)+1),"")</f>
        <v/>
      </c>
      <c r="E41" s="285" t="str">
        <f t="shared" si="41"/>
        <v/>
      </c>
      <c r="F41" s="238" t="str">
        <f t="shared" si="42"/>
        <v/>
      </c>
      <c r="G41" s="241" t="str">
        <f t="shared" si="43"/>
        <v/>
      </c>
      <c r="H41" s="284" t="str">
        <f>IF(O41="","",IF(ISNUMBER(MATCH(O41,$G$5:$G$1000,0)),"",IF(D41=1,C$3,0)+MAX(H$4:H40)+1))</f>
        <v/>
      </c>
      <c r="I41" s="284" t="str">
        <f>IF(O41="","",IF(ISNUMBER(MATCH(O41,$G$5:$G$1000,0)),"",IF(D41=1,B$4,0)+MAX(I$4:I40)+1))</f>
        <v/>
      </c>
      <c r="J41" s="241" t="str">
        <f t="shared" si="44"/>
        <v>.chd</v>
      </c>
      <c r="K41" s="241">
        <f t="shared" si="11"/>
        <v>1</v>
      </c>
      <c r="L41" s="62"/>
      <c r="M41" s="290">
        <f t="shared" si="12"/>
        <v>37</v>
      </c>
      <c r="N41" s="326"/>
      <c r="O41" s="326"/>
      <c r="P41" s="330" t="str">
        <f t="shared" si="45"/>
        <v>.chd</v>
      </c>
      <c r="Q41" s="299" t="s">
        <v>821</v>
      </c>
      <c r="R41" s="292" t="str">
        <f t="shared" si="46"/>
        <v/>
      </c>
      <c r="S41" s="292" t="str">
        <f t="shared" si="47"/>
        <v/>
      </c>
      <c r="T41" s="292" t="str">
        <f t="shared" si="48"/>
        <v/>
      </c>
      <c r="U41" s="292" t="str">
        <f t="shared" si="49"/>
        <v/>
      </c>
      <c r="V41" s="292" t="str">
        <f t="shared" si="50"/>
        <v/>
      </c>
      <c r="W41" s="292" t="str">
        <f t="shared" si="51"/>
        <v/>
      </c>
      <c r="X41" s="292" t="str">
        <f t="shared" si="52"/>
        <v/>
      </c>
      <c r="Y41" s="292"/>
      <c r="Z41" s="293" t="str">
        <f t="shared" si="53"/>
        <v/>
      </c>
      <c r="AA41" s="293" t="str">
        <f t="shared" si="54"/>
        <v/>
      </c>
      <c r="AB41" s="293" t="str">
        <f t="shared" si="55"/>
        <v/>
      </c>
      <c r="AC41" s="293" t="str">
        <f t="shared" si="56"/>
        <v/>
      </c>
      <c r="AD41" s="293" t="str">
        <f t="shared" si="57"/>
        <v/>
      </c>
      <c r="AE41" s="293" t="str">
        <f t="shared" si="58"/>
        <v/>
      </c>
      <c r="AF41" s="293" t="str">
        <f t="shared" si="59"/>
        <v/>
      </c>
      <c r="AG41" s="293"/>
      <c r="AH41" s="292">
        <f>IF($BE41="","",IF(ISNUMBER(MATCH($BE41,AP$5:AP$29999,0)),MAX(AH$4:AH40)+1,0))</f>
        <v>0</v>
      </c>
      <c r="AI41" s="292">
        <f>IF($BE41="","",IF(ISNUMBER(MATCH($BE41,AQ$5:AQ$29999,0)),MAX(AI$4:AI40)+1,0))</f>
        <v>0</v>
      </c>
      <c r="AJ41" s="292">
        <f>IF($BE41="","",IF(ISNUMBER(MATCH($BE41,AR$5:AR$29999,0)),MAX(AJ$4:AJ40)+1,0))</f>
        <v>0</v>
      </c>
      <c r="AK41" s="292">
        <f>IF($BE41="","",IF(ISNUMBER(MATCH($BE41,AS$5:AS$29999,0)),MAX(AK$4:AK40)+1,0))</f>
        <v>0</v>
      </c>
      <c r="AL41" s="292">
        <f>IF($BE41="","",IF(ISNUMBER(MATCH($BE41,AT$5:AT$29999,0)),MAX(AL$4:AL40)+1,0))</f>
        <v>0</v>
      </c>
      <c r="AM41" s="292">
        <f>IF($BE41="","",IF(ISNUMBER(MATCH($BE41,AU$5:AU$29999,0)),MAX(AM$4:AM40)+1,0))</f>
        <v>24</v>
      </c>
      <c r="AN41" s="292">
        <f>IF($BE41="","",IF(ISNUMBER(MATCH($BE41,AV$5:AV$29999,0)),MAX(AN$4:AN40)+1,0))</f>
        <v>0</v>
      </c>
      <c r="AO41" s="299"/>
      <c r="AP41" s="307"/>
      <c r="AQ41" s="307"/>
      <c r="AR41" s="307"/>
      <c r="AS41" s="307"/>
      <c r="AT41" s="307"/>
      <c r="AU41" s="309"/>
      <c r="AV41" s="309" t="s">
        <v>821</v>
      </c>
      <c r="AW41" s="331" t="s">
        <v>806</v>
      </c>
      <c r="AX41" s="310" t="s">
        <v>821</v>
      </c>
      <c r="AY41" s="332" t="s">
        <v>799</v>
      </c>
      <c r="AZ41" s="332" t="s">
        <v>806</v>
      </c>
      <c r="BA41" s="329" t="s">
        <v>821</v>
      </c>
      <c r="BB41" s="8">
        <f>IF(ISTEXT(AW41),IF(ISNUMBER(MATCH(AW41,$AY$5:$AY$100,0)),0,MAX(BB$4:BB40)+1),"")</f>
        <v>0</v>
      </c>
      <c r="BC41" s="10">
        <f t="shared" si="60"/>
        <v>25</v>
      </c>
      <c r="BD41" s="10" t="str">
        <f t="shared" si="61"/>
        <v>.bud</v>
      </c>
      <c r="BE41" s="310" t="str">
        <f t="shared" si="29"/>
        <v>.bud</v>
      </c>
      <c r="BF41" s="10"/>
      <c r="BG41" s="311" t="str">
        <f t="shared" si="32"/>
        <v/>
      </c>
      <c r="BH41" s="311" t="str">
        <f t="shared" si="33"/>
        <v/>
      </c>
      <c r="BI41" s="311" t="str">
        <f t="shared" si="34"/>
        <v/>
      </c>
      <c r="BJ41" s="311" t="str">
        <f t="shared" si="35"/>
        <v/>
      </c>
      <c r="BK41" s="311" t="str">
        <f t="shared" si="36"/>
        <v/>
      </c>
      <c r="BL41" s="311" t="str">
        <f t="shared" si="37"/>
        <v>.bud</v>
      </c>
      <c r="BM41" s="311" t="str">
        <f t="shared" si="39"/>
        <v/>
      </c>
      <c r="BN41" s="90"/>
      <c r="BO41" s="90"/>
      <c r="BP41" s="90"/>
      <c r="BQ41" s="90"/>
      <c r="BR41" s="90"/>
      <c r="BS41" s="90"/>
      <c r="BT41" s="90"/>
      <c r="BU41" s="90"/>
      <c r="BV41" s="90"/>
      <c r="BW41" s="90"/>
      <c r="BX41" s="90"/>
      <c r="BY41" s="90"/>
      <c r="BZ41" s="90"/>
    </row>
    <row r="42" spans="1:78" ht="12" customHeight="1" x14ac:dyDescent="0.25">
      <c r="A42" s="62"/>
      <c r="B42" s="238" t="str">
        <f t="shared" si="40"/>
        <v/>
      </c>
      <c r="C42" s="284" t="str">
        <f>IF(ISNUMBER(B42),MAX(C$4:C41)+1,"")</f>
        <v/>
      </c>
      <c r="D42" s="284" t="str">
        <f>IF(IF(ISNUMBER(B42),"",MAX(D$4:D41)+1)&lt;=D$3,IF(ISNUMBER(B42),"",MAX(D$4:D41)+1),"")</f>
        <v/>
      </c>
      <c r="E42" s="285" t="str">
        <f t="shared" si="41"/>
        <v/>
      </c>
      <c r="F42" s="238" t="str">
        <f t="shared" si="42"/>
        <v/>
      </c>
      <c r="G42" s="241" t="str">
        <f t="shared" si="43"/>
        <v/>
      </c>
      <c r="H42" s="284" t="str">
        <f>IF(O42="","",IF(ISNUMBER(MATCH(O42,$G$5:$G$1000,0)),"",IF(D42=1,C$3,0)+MAX(H$4:H41)+1))</f>
        <v/>
      </c>
      <c r="I42" s="284" t="str">
        <f>IF(O42="","",IF(ISNUMBER(MATCH(O42,$G$5:$G$1000,0)),"",IF(D42=1,B$4,0)+MAX(I$4:I41)+1))</f>
        <v/>
      </c>
      <c r="J42" s="241" t="str">
        <f t="shared" si="44"/>
        <v>.evta</v>
      </c>
      <c r="K42" s="241">
        <f t="shared" si="11"/>
        <v>1</v>
      </c>
      <c r="L42" s="62"/>
      <c r="M42" s="290">
        <f t="shared" si="12"/>
        <v>38</v>
      </c>
      <c r="N42" s="326"/>
      <c r="O42" s="326"/>
      <c r="P42" s="330" t="str">
        <f t="shared" si="45"/>
        <v>.evta</v>
      </c>
      <c r="Q42" s="299" t="s">
        <v>821</v>
      </c>
      <c r="R42" s="292" t="str">
        <f t="shared" si="46"/>
        <v/>
      </c>
      <c r="S42" s="292" t="str">
        <f t="shared" si="47"/>
        <v/>
      </c>
      <c r="T42" s="292" t="str">
        <f t="shared" si="48"/>
        <v/>
      </c>
      <c r="U42" s="292" t="str">
        <f t="shared" si="49"/>
        <v/>
      </c>
      <c r="V42" s="292" t="str">
        <f t="shared" si="50"/>
        <v/>
      </c>
      <c r="W42" s="292" t="str">
        <f t="shared" si="51"/>
        <v/>
      </c>
      <c r="X42" s="292" t="str">
        <f t="shared" si="52"/>
        <v/>
      </c>
      <c r="Y42" s="292"/>
      <c r="Z42" s="293" t="str">
        <f t="shared" si="53"/>
        <v/>
      </c>
      <c r="AA42" s="293" t="str">
        <f t="shared" si="54"/>
        <v/>
      </c>
      <c r="AB42" s="293" t="str">
        <f t="shared" si="55"/>
        <v/>
      </c>
      <c r="AC42" s="293" t="str">
        <f t="shared" si="56"/>
        <v/>
      </c>
      <c r="AD42" s="293" t="str">
        <f t="shared" si="57"/>
        <v/>
      </c>
      <c r="AE42" s="293" t="str">
        <f t="shared" si="58"/>
        <v/>
      </c>
      <c r="AF42" s="293" t="str">
        <f t="shared" si="59"/>
        <v/>
      </c>
      <c r="AG42" s="293"/>
      <c r="AH42" s="292">
        <f>IF($BE42="","",IF(ISNUMBER(MATCH($BE42,AP$5:AP$29999,0)),MAX(AH$4:AH41)+1,0))</f>
        <v>0</v>
      </c>
      <c r="AI42" s="292">
        <f>IF($BE42="","",IF(ISNUMBER(MATCH($BE42,AQ$5:AQ$29999,0)),MAX(AI$4:AI41)+1,0))</f>
        <v>0</v>
      </c>
      <c r="AJ42" s="292">
        <f>IF($BE42="","",IF(ISNUMBER(MATCH($BE42,AR$5:AR$29999,0)),MAX(AJ$4:AJ41)+1,0))</f>
        <v>28</v>
      </c>
      <c r="AK42" s="292">
        <f>IF($BE42="","",IF(ISNUMBER(MATCH($BE42,AS$5:AS$29999,0)),MAX(AK$4:AK41)+1,0))</f>
        <v>0</v>
      </c>
      <c r="AL42" s="292">
        <f>IF($BE42="","",IF(ISNUMBER(MATCH($BE42,AT$5:AT$29999,0)),MAX(AL$4:AL41)+1,0))</f>
        <v>0</v>
      </c>
      <c r="AM42" s="292">
        <f>IF($BE42="","",IF(ISNUMBER(MATCH($BE42,AU$5:AU$29999,0)),MAX(AM$4:AM41)+1,0))</f>
        <v>0</v>
      </c>
      <c r="AN42" s="292">
        <f>IF($BE42="","",IF(ISNUMBER(MATCH($BE42,AV$5:AV$29999,0)),MAX(AN$4:AN41)+1,0))</f>
        <v>0</v>
      </c>
      <c r="AO42" s="299"/>
      <c r="AP42" s="307"/>
      <c r="AQ42" s="307"/>
      <c r="AR42" s="307"/>
      <c r="AS42" s="307"/>
      <c r="AT42" s="307"/>
      <c r="AU42" s="309"/>
      <c r="AV42" s="309" t="s">
        <v>821</v>
      </c>
      <c r="AW42" s="331" t="s">
        <v>807</v>
      </c>
      <c r="AX42" s="310" t="s">
        <v>821</v>
      </c>
      <c r="AY42" s="332"/>
      <c r="AZ42" s="332"/>
      <c r="BA42" s="329" t="s">
        <v>821</v>
      </c>
      <c r="BB42" s="8">
        <f>IF(ISTEXT(AW42),IF(ISNUMBER(MATCH(AW42,$AY$5:$AY$100,0)),0,MAX(BB$4:BB41)+1),"")</f>
        <v>1</v>
      </c>
      <c r="BC42" s="10" t="str">
        <f t="shared" si="60"/>
        <v/>
      </c>
      <c r="BD42" s="10">
        <f t="shared" si="61"/>
        <v>1</v>
      </c>
      <c r="BE42" s="310" t="str">
        <f t="shared" si="29"/>
        <v>obs_lak.csv</v>
      </c>
      <c r="BF42" s="10"/>
      <c r="BG42" s="311" t="str">
        <f t="shared" si="32"/>
        <v/>
      </c>
      <c r="BH42" s="311" t="str">
        <f t="shared" si="33"/>
        <v/>
      </c>
      <c r="BI42" s="311" t="str">
        <f t="shared" si="34"/>
        <v>obs_lak.csv</v>
      </c>
      <c r="BJ42" s="311" t="str">
        <f t="shared" si="35"/>
        <v/>
      </c>
      <c r="BK42" s="311" t="str">
        <f t="shared" si="36"/>
        <v/>
      </c>
      <c r="BL42" s="311" t="str">
        <f t="shared" si="37"/>
        <v/>
      </c>
      <c r="BM42" s="311" t="str">
        <f t="shared" si="39"/>
        <v/>
      </c>
      <c r="BN42" s="90"/>
      <c r="BO42" s="90"/>
      <c r="BP42" s="90"/>
      <c r="BQ42" s="90"/>
      <c r="BR42" s="90"/>
      <c r="BS42" s="90"/>
      <c r="BT42" s="90"/>
      <c r="BU42" s="90"/>
      <c r="BV42" s="90"/>
      <c r="BW42" s="90"/>
      <c r="BX42" s="90"/>
      <c r="BY42" s="90"/>
      <c r="BZ42" s="90"/>
    </row>
    <row r="43" spans="1:78" ht="12" customHeight="1" x14ac:dyDescent="0.25">
      <c r="A43" s="62"/>
      <c r="B43" s="238" t="str">
        <f t="shared" si="40"/>
        <v/>
      </c>
      <c r="C43" s="284" t="str">
        <f>IF(ISNUMBER(B43),MAX(C$4:C42)+1,"")</f>
        <v/>
      </c>
      <c r="D43" s="284" t="str">
        <f>IF(IF(ISNUMBER(B43),"",MAX(D$4:D42)+1)&lt;=D$3,IF(ISNUMBER(B43),"",MAX(D$4:D42)+1),"")</f>
        <v/>
      </c>
      <c r="E43" s="285" t="str">
        <f t="shared" si="41"/>
        <v/>
      </c>
      <c r="F43" s="238" t="str">
        <f t="shared" si="42"/>
        <v/>
      </c>
      <c r="G43" s="241" t="str">
        <f t="shared" si="43"/>
        <v/>
      </c>
      <c r="H43" s="284" t="str">
        <f>IF(O43="","",IF(ISNUMBER(MATCH(O43,$G$5:$G$1000,0)),"",IF(D43=1,C$3,0)+MAX(H$4:H42)+1))</f>
        <v/>
      </c>
      <c r="I43" s="284" t="str">
        <f>IF(O43="","",IF(ISNUMBER(MATCH(O43,$G$5:$G$1000,0)),"",IF(D43=1,B$4,0)+MAX(I$4:I42)+1))</f>
        <v/>
      </c>
      <c r="J43" s="241" t="str">
        <f t="shared" si="44"/>
        <v>.gwf.obs</v>
      </c>
      <c r="K43" s="241">
        <f t="shared" si="11"/>
        <v>1</v>
      </c>
      <c r="L43" s="62"/>
      <c r="M43" s="290">
        <f t="shared" si="12"/>
        <v>39</v>
      </c>
      <c r="N43" s="326"/>
      <c r="O43" s="326"/>
      <c r="P43" s="330" t="str">
        <f t="shared" si="45"/>
        <v>.gwf.obs</v>
      </c>
      <c r="Q43" s="299" t="s">
        <v>821</v>
      </c>
      <c r="R43" s="292" t="str">
        <f t="shared" si="46"/>
        <v/>
      </c>
      <c r="S43" s="292" t="str">
        <f t="shared" si="47"/>
        <v/>
      </c>
      <c r="T43" s="292" t="str">
        <f t="shared" si="48"/>
        <v/>
      </c>
      <c r="U43" s="292" t="str">
        <f t="shared" si="49"/>
        <v/>
      </c>
      <c r="V43" s="292" t="str">
        <f t="shared" si="50"/>
        <v/>
      </c>
      <c r="W43" s="292" t="str">
        <f t="shared" si="51"/>
        <v/>
      </c>
      <c r="X43" s="292" t="str">
        <f t="shared" si="52"/>
        <v/>
      </c>
      <c r="Y43" s="292"/>
      <c r="Z43" s="293" t="str">
        <f t="shared" si="53"/>
        <v/>
      </c>
      <c r="AA43" s="293" t="str">
        <f t="shared" si="54"/>
        <v/>
      </c>
      <c r="AB43" s="293" t="str">
        <f t="shared" si="55"/>
        <v/>
      </c>
      <c r="AC43" s="293" t="str">
        <f t="shared" si="56"/>
        <v/>
      </c>
      <c r="AD43" s="293" t="str">
        <f t="shared" si="57"/>
        <v/>
      </c>
      <c r="AE43" s="293" t="str">
        <f t="shared" si="58"/>
        <v/>
      </c>
      <c r="AF43" s="293" t="str">
        <f t="shared" si="59"/>
        <v/>
      </c>
      <c r="AG43" s="293"/>
      <c r="AH43" s="292">
        <f>IF($BE43="","",IF(ISNUMBER(MATCH($BE43,AP$5:AP$29999,0)),MAX(AH$4:AH42)+1,0))</f>
        <v>0</v>
      </c>
      <c r="AI43" s="292">
        <f>IF($BE43="","",IF(ISNUMBER(MATCH($BE43,AQ$5:AQ$29999,0)),MAX(AI$4:AI42)+1,0))</f>
        <v>0</v>
      </c>
      <c r="AJ43" s="292">
        <f>IF($BE43="","",IF(ISNUMBER(MATCH($BE43,AR$5:AR$29999,0)),MAX(AJ$4:AJ42)+1,0))</f>
        <v>29</v>
      </c>
      <c r="AK43" s="292">
        <f>IF($BE43="","",IF(ISNUMBER(MATCH($BE43,AS$5:AS$29999,0)),MAX(AK$4:AK42)+1,0))</f>
        <v>0</v>
      </c>
      <c r="AL43" s="292">
        <f>IF($BE43="","",IF(ISNUMBER(MATCH($BE43,AT$5:AT$29999,0)),MAX(AL$4:AL42)+1,0))</f>
        <v>0</v>
      </c>
      <c r="AM43" s="292">
        <f>IF($BE43="","",IF(ISNUMBER(MATCH($BE43,AU$5:AU$29999,0)),MAX(AM$4:AM42)+1,0))</f>
        <v>0</v>
      </c>
      <c r="AN43" s="292">
        <f>IF($BE43="","",IF(ISNUMBER(MATCH($BE43,AV$5:AV$29999,0)),MAX(AN$4:AN42)+1,0))</f>
        <v>0</v>
      </c>
      <c r="AO43" s="299"/>
      <c r="AP43" s="307"/>
      <c r="AQ43" s="307"/>
      <c r="AR43" s="307"/>
      <c r="AS43" s="307"/>
      <c r="AT43" s="307"/>
      <c r="AU43" s="309"/>
      <c r="AV43" s="309" t="s">
        <v>821</v>
      </c>
      <c r="AW43" s="331" t="s">
        <v>808</v>
      </c>
      <c r="AX43" s="310" t="s">
        <v>821</v>
      </c>
      <c r="AY43" s="332"/>
      <c r="AZ43" s="332"/>
      <c r="BA43" s="329" t="s">
        <v>821</v>
      </c>
      <c r="BB43" s="8">
        <f>IF(ISTEXT(AW43),IF(ISNUMBER(MATCH(AW43,$AY$5:$AY$100,0)),0,MAX(BB$4:BB42)+1),"")</f>
        <v>2</v>
      </c>
      <c r="BC43" s="10" t="str">
        <f t="shared" si="60"/>
        <v/>
      </c>
      <c r="BD43" s="10">
        <f t="shared" si="61"/>
        <v>2</v>
      </c>
      <c r="BE43" s="310" t="str">
        <f t="shared" si="29"/>
        <v>obs_uzf.csv</v>
      </c>
      <c r="BF43" s="10"/>
      <c r="BG43" s="311" t="str">
        <f t="shared" si="32"/>
        <v/>
      </c>
      <c r="BH43" s="311" t="str">
        <f t="shared" si="33"/>
        <v/>
      </c>
      <c r="BI43" s="311" t="str">
        <f t="shared" si="34"/>
        <v>obs_uzf.csv</v>
      </c>
      <c r="BJ43" s="311" t="str">
        <f t="shared" si="35"/>
        <v/>
      </c>
      <c r="BK43" s="311" t="str">
        <f t="shared" si="36"/>
        <v/>
      </c>
      <c r="BL43" s="311" t="str">
        <f t="shared" si="37"/>
        <v/>
      </c>
      <c r="BM43" s="311" t="str">
        <f t="shared" si="39"/>
        <v/>
      </c>
      <c r="BN43" s="90"/>
      <c r="BO43" s="90"/>
      <c r="BP43" s="90"/>
      <c r="BQ43" s="90"/>
      <c r="BR43" s="90"/>
      <c r="BS43" s="90"/>
      <c r="BT43" s="90"/>
      <c r="BU43" s="90"/>
      <c r="BV43" s="90"/>
      <c r="BW43" s="90"/>
      <c r="BX43" s="90"/>
      <c r="BY43" s="90"/>
      <c r="BZ43" s="90"/>
    </row>
    <row r="44" spans="1:78" ht="12" customHeight="1" x14ac:dyDescent="0.25">
      <c r="A44" s="62"/>
      <c r="B44" s="238" t="str">
        <f t="shared" si="40"/>
        <v/>
      </c>
      <c r="C44" s="284" t="str">
        <f>IF(ISNUMBER(B44),MAX(C$4:C43)+1,"")</f>
        <v/>
      </c>
      <c r="D44" s="284" t="str">
        <f>IF(IF(ISNUMBER(B44),"",MAX(D$4:D43)+1)&lt;=D$3,IF(ISNUMBER(B44),"",MAX(D$4:D43)+1),"")</f>
        <v/>
      </c>
      <c r="E44" s="285" t="str">
        <f t="shared" si="41"/>
        <v/>
      </c>
      <c r="F44" s="238" t="str">
        <f t="shared" si="42"/>
        <v/>
      </c>
      <c r="G44" s="241" t="str">
        <f t="shared" si="43"/>
        <v/>
      </c>
      <c r="H44" s="284" t="str">
        <f>IF(O44="","",IF(ISNUMBER(MATCH(O44,$G$5:$G$1000,0)),"",IF(D44=1,C$3,0)+MAX(H$4:H43)+1))</f>
        <v/>
      </c>
      <c r="I44" s="284" t="str">
        <f>IF(O44="","",IF(ISNUMBER(MATCH(O44,$G$5:$G$1000,0)),"",IF(D44=1,B$4,0)+MAX(I$4:I43)+1))</f>
        <v/>
      </c>
      <c r="J44" s="241" t="str">
        <f t="shared" si="44"/>
        <v>.gwf.obs.csv</v>
      </c>
      <c r="K44" s="241">
        <f t="shared" si="11"/>
        <v>1</v>
      </c>
      <c r="L44" s="62"/>
      <c r="M44" s="290">
        <f t="shared" si="12"/>
        <v>40</v>
      </c>
      <c r="N44" s="326"/>
      <c r="O44" s="326"/>
      <c r="P44" s="330" t="str">
        <f t="shared" si="45"/>
        <v>.gwf.obs.csv</v>
      </c>
      <c r="Q44" s="299" t="s">
        <v>821</v>
      </c>
      <c r="R44" s="292" t="str">
        <f t="shared" si="46"/>
        <v/>
      </c>
      <c r="S44" s="292" t="str">
        <f t="shared" si="47"/>
        <v/>
      </c>
      <c r="T44" s="292" t="str">
        <f t="shared" si="48"/>
        <v/>
      </c>
      <c r="U44" s="292" t="str">
        <f t="shared" si="49"/>
        <v/>
      </c>
      <c r="V44" s="292" t="str">
        <f t="shared" si="50"/>
        <v/>
      </c>
      <c r="W44" s="292" t="str">
        <f t="shared" si="51"/>
        <v/>
      </c>
      <c r="X44" s="292" t="str">
        <f t="shared" si="52"/>
        <v/>
      </c>
      <c r="Y44" s="292"/>
      <c r="Z44" s="293" t="str">
        <f t="shared" si="53"/>
        <v/>
      </c>
      <c r="AA44" s="293" t="str">
        <f t="shared" si="54"/>
        <v/>
      </c>
      <c r="AB44" s="293" t="str">
        <f t="shared" si="55"/>
        <v/>
      </c>
      <c r="AC44" s="293" t="str">
        <f t="shared" si="56"/>
        <v/>
      </c>
      <c r="AD44" s="293" t="str">
        <f t="shared" si="57"/>
        <v/>
      </c>
      <c r="AE44" s="293" t="str">
        <f t="shared" si="58"/>
        <v/>
      </c>
      <c r="AF44" s="293" t="str">
        <f t="shared" si="59"/>
        <v/>
      </c>
      <c r="AG44" s="293"/>
      <c r="AH44" s="292">
        <f>IF($BE44="","",IF(ISNUMBER(MATCH($BE44,AP$5:AP$29999,0)),MAX(AH$4:AH43)+1,0))</f>
        <v>0</v>
      </c>
      <c r="AI44" s="292">
        <f>IF($BE44="","",IF(ISNUMBER(MATCH($BE44,AQ$5:AQ$29999,0)),MAX(AI$4:AI43)+1,0))</f>
        <v>0</v>
      </c>
      <c r="AJ44" s="292">
        <f>IF($BE44="","",IF(ISNUMBER(MATCH($BE44,AR$5:AR$29999,0)),MAX(AJ$4:AJ43)+1,0))</f>
        <v>30</v>
      </c>
      <c r="AK44" s="292">
        <f>IF($BE44="","",IF(ISNUMBER(MATCH($BE44,AS$5:AS$29999,0)),MAX(AK$4:AK43)+1,0))</f>
        <v>0</v>
      </c>
      <c r="AL44" s="292">
        <f>IF($BE44="","",IF(ISNUMBER(MATCH($BE44,AT$5:AT$29999,0)),MAX(AL$4:AL43)+1,0))</f>
        <v>0</v>
      </c>
      <c r="AM44" s="292">
        <f>IF($BE44="","",IF(ISNUMBER(MATCH($BE44,AU$5:AU$29999,0)),MAX(AM$4:AM43)+1,0))</f>
        <v>0</v>
      </c>
      <c r="AN44" s="292">
        <f>IF($BE44="","",IF(ISNUMBER(MATCH($BE44,AV$5:AV$29999,0)),MAX(AN$4:AN43)+1,0))</f>
        <v>0</v>
      </c>
      <c r="AO44" s="299"/>
      <c r="AP44" s="307"/>
      <c r="AQ44" s="307"/>
      <c r="AR44" s="307"/>
      <c r="AS44" s="307"/>
      <c r="AT44" s="307"/>
      <c r="AU44" s="309"/>
      <c r="AV44" s="309" t="s">
        <v>821</v>
      </c>
      <c r="AW44" s="331" t="s">
        <v>809</v>
      </c>
      <c r="AX44" s="310" t="s">
        <v>821</v>
      </c>
      <c r="AY44" s="332"/>
      <c r="AZ44" s="332"/>
      <c r="BA44" s="329" t="s">
        <v>821</v>
      </c>
      <c r="BB44" s="8">
        <f>IF(ISTEXT(AW44),IF(ISNUMBER(MATCH(AW44,$AY$5:$AY$100,0)),0,MAX(BB$4:BB43)+1),"")</f>
        <v>3</v>
      </c>
      <c r="BC44" s="10" t="str">
        <f t="shared" si="60"/>
        <v/>
      </c>
      <c r="BD44" s="10">
        <f t="shared" si="61"/>
        <v>3</v>
      </c>
      <c r="BE44" s="310" t="str">
        <f t="shared" si="29"/>
        <v>obs_uzf_column.csv</v>
      </c>
      <c r="BF44" s="10"/>
      <c r="BG44" s="311" t="str">
        <f t="shared" si="32"/>
        <v/>
      </c>
      <c r="BH44" s="311" t="str">
        <f t="shared" si="33"/>
        <v/>
      </c>
      <c r="BI44" s="311" t="str">
        <f t="shared" si="34"/>
        <v>obs_uzf_column.csv</v>
      </c>
      <c r="BJ44" s="311" t="str">
        <f t="shared" si="35"/>
        <v/>
      </c>
      <c r="BK44" s="311" t="str">
        <f t="shared" si="36"/>
        <v/>
      </c>
      <c r="BL44" s="311" t="str">
        <f t="shared" si="37"/>
        <v/>
      </c>
      <c r="BM44" s="311" t="str">
        <f t="shared" si="39"/>
        <v/>
      </c>
      <c r="BN44" s="90"/>
      <c r="BO44" s="90"/>
      <c r="BP44" s="90"/>
      <c r="BQ44" s="90"/>
      <c r="BR44" s="90"/>
      <c r="BS44" s="90"/>
      <c r="BT44" s="90"/>
      <c r="BU44" s="90"/>
      <c r="BV44" s="90"/>
      <c r="BW44" s="90"/>
      <c r="BX44" s="90"/>
      <c r="BY44" s="90"/>
      <c r="BZ44" s="90"/>
    </row>
    <row r="45" spans="1:78" ht="12" customHeight="1" x14ac:dyDescent="0.25">
      <c r="A45" s="62"/>
      <c r="B45" s="238" t="str">
        <f t="shared" si="40"/>
        <v/>
      </c>
      <c r="C45" s="284" t="str">
        <f>IF(ISNUMBER(B45),MAX(C$4:C44)+1,"")</f>
        <v/>
      </c>
      <c r="D45" s="284" t="str">
        <f>IF(IF(ISNUMBER(B45),"",MAX(D$4:D44)+1)&lt;=D$3,IF(ISNUMBER(B45),"",MAX(D$4:D44)+1),"")</f>
        <v/>
      </c>
      <c r="E45" s="285" t="str">
        <f t="shared" si="41"/>
        <v/>
      </c>
      <c r="F45" s="238" t="str">
        <f t="shared" si="42"/>
        <v/>
      </c>
      <c r="G45" s="241" t="str">
        <f t="shared" si="43"/>
        <v/>
      </c>
      <c r="H45" s="284" t="str">
        <f>IF(O45="","",IF(ISNUMBER(MATCH(O45,$G$5:$G$1000,0)),"",IF(D45=1,C$3,0)+MAX(H$4:H44)+1))</f>
        <v/>
      </c>
      <c r="I45" s="284" t="str">
        <f>IF(O45="","",IF(ISNUMBER(MATCH(O45,$G$5:$G$1000,0)),"",IF(D45=1,B$4,0)+MAX(I$4:I44)+1))</f>
        <v/>
      </c>
      <c r="J45" s="241" t="str">
        <f t="shared" si="44"/>
        <v>.lak.obs.csv</v>
      </c>
      <c r="K45" s="241">
        <f t="shared" si="11"/>
        <v>1</v>
      </c>
      <c r="L45" s="62"/>
      <c r="M45" s="290">
        <f t="shared" si="12"/>
        <v>41</v>
      </c>
      <c r="N45" s="326"/>
      <c r="O45" s="326"/>
      <c r="P45" s="330" t="str">
        <f t="shared" si="45"/>
        <v>.lak.obs.csv</v>
      </c>
      <c r="Q45" s="299" t="s">
        <v>821</v>
      </c>
      <c r="R45" s="292" t="str">
        <f t="shared" si="46"/>
        <v/>
      </c>
      <c r="S45" s="292" t="str">
        <f t="shared" si="47"/>
        <v/>
      </c>
      <c r="T45" s="292" t="str">
        <f t="shared" si="48"/>
        <v/>
      </c>
      <c r="U45" s="292" t="str">
        <f t="shared" si="49"/>
        <v/>
      </c>
      <c r="V45" s="292" t="str">
        <f t="shared" si="50"/>
        <v/>
      </c>
      <c r="W45" s="292" t="str">
        <f t="shared" si="51"/>
        <v/>
      </c>
      <c r="X45" s="292" t="str">
        <f t="shared" si="52"/>
        <v/>
      </c>
      <c r="Y45" s="292"/>
      <c r="Z45" s="293" t="str">
        <f t="shared" si="53"/>
        <v/>
      </c>
      <c r="AA45" s="293" t="str">
        <f t="shared" si="54"/>
        <v/>
      </c>
      <c r="AB45" s="293" t="str">
        <f t="shared" si="55"/>
        <v/>
      </c>
      <c r="AC45" s="293" t="str">
        <f t="shared" si="56"/>
        <v/>
      </c>
      <c r="AD45" s="293" t="str">
        <f t="shared" si="57"/>
        <v/>
      </c>
      <c r="AE45" s="293" t="str">
        <f t="shared" si="58"/>
        <v/>
      </c>
      <c r="AF45" s="293" t="str">
        <f t="shared" si="59"/>
        <v/>
      </c>
      <c r="AG45" s="293"/>
      <c r="AH45" s="292">
        <f>IF($BE45="","",IF(ISNUMBER(MATCH($BE45,AP$5:AP$29999,0)),MAX(AH$4:AH44)+1,0))</f>
        <v>0</v>
      </c>
      <c r="AI45" s="292">
        <f>IF($BE45="","",IF(ISNUMBER(MATCH($BE45,AQ$5:AQ$29999,0)),MAX(AI$4:AI44)+1,0))</f>
        <v>0</v>
      </c>
      <c r="AJ45" s="292">
        <f>IF($BE45="","",IF(ISNUMBER(MATCH($BE45,AR$5:AR$29999,0)),MAX(AJ$4:AJ44)+1,0))</f>
        <v>31</v>
      </c>
      <c r="AK45" s="292">
        <f>IF($BE45="","",IF(ISNUMBER(MATCH($BE45,AS$5:AS$29999,0)),MAX(AK$4:AK44)+1,0))</f>
        <v>0</v>
      </c>
      <c r="AL45" s="292">
        <f>IF($BE45="","",IF(ISNUMBER(MATCH($BE45,AT$5:AT$29999,0)),MAX(AL$4:AL44)+1,0))</f>
        <v>0</v>
      </c>
      <c r="AM45" s="292">
        <f>IF($BE45="","",IF(ISNUMBER(MATCH($BE45,AU$5:AU$29999,0)),MAX(AM$4:AM44)+1,0))</f>
        <v>0</v>
      </c>
      <c r="AN45" s="292">
        <f>IF($BE45="","",IF(ISNUMBER(MATCH($BE45,AV$5:AV$29999,0)),MAX(AN$4:AN44)+1,0))</f>
        <v>0</v>
      </c>
      <c r="AO45" s="299"/>
      <c r="AP45" s="307"/>
      <c r="AQ45" s="307"/>
      <c r="AR45" s="307"/>
      <c r="AS45" s="307"/>
      <c r="AT45" s="307"/>
      <c r="AU45" s="309"/>
      <c r="AV45" s="309" t="s">
        <v>821</v>
      </c>
      <c r="AW45" s="331" t="s">
        <v>810</v>
      </c>
      <c r="AX45" s="310" t="s">
        <v>821</v>
      </c>
      <c r="AY45" s="332"/>
      <c r="AZ45" s="332"/>
      <c r="BA45" s="329" t="s">
        <v>821</v>
      </c>
      <c r="BB45" s="8">
        <f>IF(ISTEXT(AW45),IF(ISNUMBER(MATCH(AW45,$AY$5:$AY$100,0)),0,MAX(BB$4:BB44)+1),"")</f>
        <v>4</v>
      </c>
      <c r="BC45" s="10" t="str">
        <f t="shared" si="60"/>
        <v/>
      </c>
      <c r="BD45" s="10">
        <f t="shared" si="61"/>
        <v>4</v>
      </c>
      <c r="BE45" s="310" t="str">
        <f t="shared" si="29"/>
        <v>sfr.allreaches.csv</v>
      </c>
      <c r="BF45" s="10"/>
      <c r="BG45" s="311" t="str">
        <f t="shared" si="32"/>
        <v/>
      </c>
      <c r="BH45" s="311" t="str">
        <f t="shared" si="33"/>
        <v/>
      </c>
      <c r="BI45" s="311" t="str">
        <f t="shared" si="34"/>
        <v>sfr.allreaches.csv</v>
      </c>
      <c r="BJ45" s="311" t="str">
        <f t="shared" si="35"/>
        <v/>
      </c>
      <c r="BK45" s="311" t="str">
        <f t="shared" si="36"/>
        <v/>
      </c>
      <c r="BL45" s="311" t="str">
        <f t="shared" si="37"/>
        <v/>
      </c>
      <c r="BM45" s="311" t="str">
        <f t="shared" si="39"/>
        <v/>
      </c>
      <c r="BN45" s="90"/>
      <c r="BO45" s="90"/>
      <c r="BP45" s="90"/>
      <c r="BQ45" s="90"/>
      <c r="BR45" s="90"/>
      <c r="BS45" s="90"/>
      <c r="BT45" s="90"/>
      <c r="BU45" s="90"/>
      <c r="BV45" s="90"/>
      <c r="BW45" s="90"/>
      <c r="BX45" s="90"/>
      <c r="BY45" s="90"/>
      <c r="BZ45" s="90"/>
    </row>
    <row r="46" spans="1:78" ht="12" customHeight="1" x14ac:dyDescent="0.25">
      <c r="A46" s="62"/>
      <c r="B46" s="238" t="str">
        <f t="shared" si="40"/>
        <v/>
      </c>
      <c r="C46" s="284" t="str">
        <f>IF(ISNUMBER(B46),MAX(C$4:C45)+1,"")</f>
        <v/>
      </c>
      <c r="D46" s="284" t="str">
        <f>IF(IF(ISNUMBER(B46),"",MAX(D$4:D45)+1)&lt;=D$3,IF(ISNUMBER(B46),"",MAX(D$4:D45)+1),"")</f>
        <v/>
      </c>
      <c r="E46" s="285" t="str">
        <f t="shared" si="41"/>
        <v/>
      </c>
      <c r="F46" s="238" t="str">
        <f t="shared" si="42"/>
        <v/>
      </c>
      <c r="G46" s="241" t="str">
        <f t="shared" si="43"/>
        <v/>
      </c>
      <c r="H46" s="284" t="str">
        <f>IF(O46="","",IF(ISNUMBER(MATCH(O46,$G$5:$G$1000,0)),"",IF(D46=1,C$3,0)+MAX(H$4:H45)+1))</f>
        <v/>
      </c>
      <c r="I46" s="284" t="str">
        <f>IF(O46="","",IF(ISNUMBER(MATCH(O46,$G$5:$G$1000,0)),"",IF(D46=1,B$4,0)+MAX(I$4:I45)+1))</f>
        <v/>
      </c>
      <c r="J46" s="241" t="str">
        <f t="shared" si="44"/>
        <v>.rcha</v>
      </c>
      <c r="K46" s="241">
        <f t="shared" si="11"/>
        <v>1</v>
      </c>
      <c r="L46" s="62"/>
      <c r="M46" s="290">
        <f t="shared" si="12"/>
        <v>42</v>
      </c>
      <c r="N46" s="326"/>
      <c r="O46" s="326"/>
      <c r="P46" s="330" t="str">
        <f t="shared" si="45"/>
        <v>.rcha</v>
      </c>
      <c r="Q46" s="299" t="s">
        <v>821</v>
      </c>
      <c r="R46" s="292" t="str">
        <f t="shared" si="46"/>
        <v/>
      </c>
      <c r="S46" s="292" t="str">
        <f t="shared" si="47"/>
        <v/>
      </c>
      <c r="T46" s="292" t="str">
        <f t="shared" si="48"/>
        <v/>
      </c>
      <c r="U46" s="292" t="str">
        <f t="shared" si="49"/>
        <v/>
      </c>
      <c r="V46" s="292" t="str">
        <f t="shared" si="50"/>
        <v/>
      </c>
      <c r="W46" s="292" t="str">
        <f t="shared" si="51"/>
        <v/>
      </c>
      <c r="X46" s="292" t="str">
        <f t="shared" si="52"/>
        <v/>
      </c>
      <c r="Y46" s="292"/>
      <c r="Z46" s="293" t="str">
        <f t="shared" si="53"/>
        <v/>
      </c>
      <c r="AA46" s="293" t="str">
        <f t="shared" si="54"/>
        <v/>
      </c>
      <c r="AB46" s="293" t="str">
        <f t="shared" si="55"/>
        <v/>
      </c>
      <c r="AC46" s="293" t="str">
        <f t="shared" si="56"/>
        <v/>
      </c>
      <c r="AD46" s="293" t="str">
        <f t="shared" si="57"/>
        <v/>
      </c>
      <c r="AE46" s="293" t="str">
        <f t="shared" si="58"/>
        <v/>
      </c>
      <c r="AF46" s="293" t="str">
        <f t="shared" si="59"/>
        <v/>
      </c>
      <c r="AG46" s="293"/>
      <c r="AH46" s="292">
        <f>IF($BE46="","",IF(ISNUMBER(MATCH($BE46,AP$5:AP$29999,0)),MAX(AH$4:AH45)+1,0))</f>
        <v>0</v>
      </c>
      <c r="AI46" s="292">
        <f>IF($BE46="","",IF(ISNUMBER(MATCH($BE46,AQ$5:AQ$29999,0)),MAX(AI$4:AI45)+1,0))</f>
        <v>0</v>
      </c>
      <c r="AJ46" s="292">
        <f>IF($BE46="","",IF(ISNUMBER(MATCH($BE46,AR$5:AR$29999,0)),MAX(AJ$4:AJ45)+1,0))</f>
        <v>32</v>
      </c>
      <c r="AK46" s="292">
        <f>IF($BE46="","",IF(ISNUMBER(MATCH($BE46,AS$5:AS$29999,0)),MAX(AK$4:AK45)+1,0))</f>
        <v>0</v>
      </c>
      <c r="AL46" s="292">
        <f>IF($BE46="","",IF(ISNUMBER(MATCH($BE46,AT$5:AT$29999,0)),MAX(AL$4:AL45)+1,0))</f>
        <v>0</v>
      </c>
      <c r="AM46" s="292">
        <f>IF($BE46="","",IF(ISNUMBER(MATCH($BE46,AU$5:AU$29999,0)),MAX(AM$4:AM45)+1,0))</f>
        <v>0</v>
      </c>
      <c r="AN46" s="292">
        <f>IF($BE46="","",IF(ISNUMBER(MATCH($BE46,AV$5:AV$29999,0)),MAX(AN$4:AN45)+1,0))</f>
        <v>0</v>
      </c>
      <c r="AO46" s="299"/>
      <c r="AP46" s="307"/>
      <c r="AQ46" s="307"/>
      <c r="AR46" s="307"/>
      <c r="AS46" s="307"/>
      <c r="AT46" s="309"/>
      <c r="AU46" s="309"/>
      <c r="AV46" s="309" t="s">
        <v>821</v>
      </c>
      <c r="AW46" s="331" t="s">
        <v>811</v>
      </c>
      <c r="AX46" s="310" t="s">
        <v>821</v>
      </c>
      <c r="AY46" s="332"/>
      <c r="AZ46" s="332"/>
      <c r="BA46" s="329" t="s">
        <v>821</v>
      </c>
      <c r="BB46" s="8">
        <f>IF(ISTEXT(AW46),IF(ISNUMBER(MATCH(AW46,$AY$5:$AY$100,0)),0,MAX(BB$4:BB45)+1),"")</f>
        <v>5</v>
      </c>
      <c r="BC46" s="10" t="str">
        <f t="shared" si="60"/>
        <v/>
      </c>
      <c r="BD46" s="10">
        <f t="shared" si="61"/>
        <v>5</v>
      </c>
      <c r="BE46" s="310" t="str">
        <f t="shared" si="29"/>
        <v>sfr.reach01.csv</v>
      </c>
      <c r="BF46" s="10"/>
      <c r="BG46" s="311" t="str">
        <f t="shared" si="32"/>
        <v/>
      </c>
      <c r="BH46" s="311" t="str">
        <f t="shared" si="33"/>
        <v/>
      </c>
      <c r="BI46" s="311" t="str">
        <f t="shared" si="34"/>
        <v>sfr.reach01.csv</v>
      </c>
      <c r="BJ46" s="311" t="str">
        <f t="shared" si="35"/>
        <v/>
      </c>
      <c r="BK46" s="311" t="str">
        <f t="shared" si="36"/>
        <v/>
      </c>
      <c r="BL46" s="311" t="str">
        <f t="shared" si="37"/>
        <v/>
      </c>
      <c r="BM46" s="311" t="str">
        <f t="shared" si="39"/>
        <v/>
      </c>
      <c r="BN46" s="90"/>
      <c r="BO46" s="90"/>
      <c r="BP46" s="90"/>
      <c r="BQ46" s="90"/>
      <c r="BR46" s="90"/>
      <c r="BS46" s="90"/>
      <c r="BT46" s="90"/>
      <c r="BU46" s="90"/>
      <c r="BV46" s="90"/>
      <c r="BW46" s="90"/>
      <c r="BX46" s="90"/>
      <c r="BY46" s="90"/>
      <c r="BZ46" s="90"/>
    </row>
    <row r="47" spans="1:78" ht="12" customHeight="1" x14ac:dyDescent="0.25">
      <c r="A47" s="62"/>
      <c r="B47" s="238" t="str">
        <f t="shared" si="40"/>
        <v/>
      </c>
      <c r="C47" s="284" t="str">
        <f>IF(ISNUMBER(B47),MAX(C$4:C46)+1,"")</f>
        <v/>
      </c>
      <c r="D47" s="284" t="str">
        <f>IF(IF(ISNUMBER(B47),"",MAX(D$4:D46)+1)&lt;=D$3,IF(ISNUMBER(B47),"",MAX(D$4:D46)+1),"")</f>
        <v/>
      </c>
      <c r="E47" s="285" t="str">
        <f t="shared" si="41"/>
        <v/>
      </c>
      <c r="F47" s="238" t="str">
        <f t="shared" si="42"/>
        <v/>
      </c>
      <c r="G47" s="241" t="str">
        <f t="shared" si="43"/>
        <v/>
      </c>
      <c r="H47" s="284" t="str">
        <f>IF(O47="","",IF(ISNUMBER(MATCH(O47,$G$5:$G$1000,0)),"",IF(D47=1,C$3,0)+MAX(H$4:H46)+1))</f>
        <v/>
      </c>
      <c r="I47" s="284" t="str">
        <f>IF(O47="","",IF(ISNUMBER(MATCH(O47,$G$5:$G$1000,0)),"",IF(D47=1,B$4,0)+MAX(I$4:I46)+1))</f>
        <v/>
      </c>
      <c r="J47" s="241" t="str">
        <f t="shared" si="44"/>
        <v>.bud</v>
      </c>
      <c r="K47" s="241">
        <f t="shared" si="11"/>
        <v>1</v>
      </c>
      <c r="L47" s="62"/>
      <c r="M47" s="290">
        <f t="shared" si="12"/>
        <v>43</v>
      </c>
      <c r="N47" s="326"/>
      <c r="O47" s="326"/>
      <c r="P47" s="330" t="str">
        <f t="shared" si="45"/>
        <v>.bud</v>
      </c>
      <c r="Q47" s="299" t="s">
        <v>821</v>
      </c>
      <c r="R47" s="292" t="str">
        <f t="shared" si="46"/>
        <v/>
      </c>
      <c r="S47" s="292" t="str">
        <f t="shared" si="47"/>
        <v/>
      </c>
      <c r="T47" s="292" t="str">
        <f t="shared" si="48"/>
        <v/>
      </c>
      <c r="U47" s="292" t="str">
        <f t="shared" si="49"/>
        <v/>
      </c>
      <c r="V47" s="292" t="str">
        <f t="shared" si="50"/>
        <v/>
      </c>
      <c r="W47" s="292" t="str">
        <f t="shared" si="51"/>
        <v/>
      </c>
      <c r="X47" s="292" t="str">
        <f t="shared" si="52"/>
        <v/>
      </c>
      <c r="Y47" s="292"/>
      <c r="Z47" s="293" t="str">
        <f t="shared" si="53"/>
        <v/>
      </c>
      <c r="AA47" s="293" t="str">
        <f t="shared" si="54"/>
        <v/>
      </c>
      <c r="AB47" s="293" t="str">
        <f t="shared" si="55"/>
        <v/>
      </c>
      <c r="AC47" s="293" t="str">
        <f t="shared" si="56"/>
        <v/>
      </c>
      <c r="AD47" s="293" t="str">
        <f t="shared" si="57"/>
        <v/>
      </c>
      <c r="AE47" s="293" t="str">
        <f t="shared" si="58"/>
        <v/>
      </c>
      <c r="AF47" s="293" t="str">
        <f t="shared" si="59"/>
        <v/>
      </c>
      <c r="AG47" s="293"/>
      <c r="AH47" s="292">
        <f>IF($BE47="","",IF(ISNUMBER(MATCH($BE47,AP$5:AP$29999,0)),MAX(AH$4:AH46)+1,0))</f>
        <v>0</v>
      </c>
      <c r="AI47" s="292">
        <f>IF($BE47="","",IF(ISNUMBER(MATCH($BE47,AQ$5:AQ$29999,0)),MAX(AI$4:AI46)+1,0))</f>
        <v>0</v>
      </c>
      <c r="AJ47" s="292">
        <f>IF($BE47="","",IF(ISNUMBER(MATCH($BE47,AR$5:AR$29999,0)),MAX(AJ$4:AJ46)+1,0))</f>
        <v>33</v>
      </c>
      <c r="AK47" s="292">
        <f>IF($BE47="","",IF(ISNUMBER(MATCH($BE47,AS$5:AS$29999,0)),MAX(AK$4:AK46)+1,0))</f>
        <v>0</v>
      </c>
      <c r="AL47" s="292">
        <f>IF($BE47="","",IF(ISNUMBER(MATCH($BE47,AT$5:AT$29999,0)),MAX(AL$4:AL46)+1,0))</f>
        <v>0</v>
      </c>
      <c r="AM47" s="292">
        <f>IF($BE47="","",IF(ISNUMBER(MATCH($BE47,AU$5:AU$29999,0)),MAX(AM$4:AM46)+1,0))</f>
        <v>0</v>
      </c>
      <c r="AN47" s="292">
        <f>IF($BE47="","",IF(ISNUMBER(MATCH($BE47,AV$5:AV$29999,0)),MAX(AN$4:AN46)+1,0))</f>
        <v>0</v>
      </c>
      <c r="AO47" s="299"/>
      <c r="AP47" s="307"/>
      <c r="AQ47" s="307"/>
      <c r="AR47" s="307"/>
      <c r="AS47" s="307"/>
      <c r="AT47" s="309"/>
      <c r="AU47" s="309"/>
      <c r="AV47" s="309" t="s">
        <v>821</v>
      </c>
      <c r="AW47" s="331" t="s">
        <v>812</v>
      </c>
      <c r="AX47" s="310" t="s">
        <v>821</v>
      </c>
      <c r="AY47" s="332"/>
      <c r="AZ47" s="332"/>
      <c r="BA47" s="329" t="s">
        <v>821</v>
      </c>
      <c r="BB47" s="8">
        <f>IF(ISTEXT(AW47),IF(ISNUMBER(MATCH(AW47,$AY$5:$AY$100,0)),0,MAX(BB$4:BB46)+1),"")</f>
        <v>6</v>
      </c>
      <c r="BC47" s="10" t="str">
        <f t="shared" si="60"/>
        <v/>
      </c>
      <c r="BD47" s="10">
        <f t="shared" si="61"/>
        <v>6</v>
      </c>
      <c r="BE47" s="310" t="str">
        <f t="shared" si="29"/>
        <v>sfr.reach24.csv</v>
      </c>
      <c r="BF47" s="10"/>
      <c r="BG47" s="311" t="str">
        <f t="shared" si="32"/>
        <v/>
      </c>
      <c r="BH47" s="311" t="str">
        <f t="shared" si="33"/>
        <v/>
      </c>
      <c r="BI47" s="311" t="str">
        <f t="shared" si="34"/>
        <v>sfr.reach24.csv</v>
      </c>
      <c r="BJ47" s="311" t="str">
        <f t="shared" si="35"/>
        <v/>
      </c>
      <c r="BK47" s="311" t="str">
        <f t="shared" si="36"/>
        <v/>
      </c>
      <c r="BL47" s="311" t="str">
        <f t="shared" si="37"/>
        <v/>
      </c>
      <c r="BM47" s="311" t="str">
        <f t="shared" si="39"/>
        <v/>
      </c>
      <c r="BN47" s="90"/>
      <c r="BO47" s="90"/>
      <c r="BP47" s="90"/>
      <c r="BQ47" s="90"/>
      <c r="BR47" s="90"/>
      <c r="BS47" s="90"/>
      <c r="BT47" s="90"/>
      <c r="BU47" s="90"/>
      <c r="BV47" s="90"/>
      <c r="BW47" s="90"/>
      <c r="BX47" s="90"/>
      <c r="BY47" s="90"/>
      <c r="BZ47" s="90"/>
    </row>
    <row r="48" spans="1:78" ht="12" customHeight="1" x14ac:dyDescent="0.25">
      <c r="A48" s="62"/>
      <c r="B48" s="238" t="str">
        <f t="shared" si="40"/>
        <v/>
      </c>
      <c r="C48" s="284" t="str">
        <f>IF(ISNUMBER(B48),MAX(C$4:C47)+1,"")</f>
        <v/>
      </c>
      <c r="D48" s="284" t="str">
        <f>IF(IF(ISNUMBER(B48),"",MAX(D$4:D47)+1)&lt;=D$3,IF(ISNUMBER(B48),"",MAX(D$4:D47)+1),"")</f>
        <v/>
      </c>
      <c r="E48" s="285" t="str">
        <f t="shared" si="41"/>
        <v/>
      </c>
      <c r="F48" s="238" t="str">
        <f t="shared" si="42"/>
        <v/>
      </c>
      <c r="G48" s="241" t="str">
        <f t="shared" si="43"/>
        <v/>
      </c>
      <c r="H48" s="284" t="str">
        <f>IF(O48="","",IF(ISNUMBER(MATCH(O48,$G$5:$G$1000,0)),"",IF(D48=1,C$3,0)+MAX(H$4:H47)+1))</f>
        <v/>
      </c>
      <c r="I48" s="284" t="str">
        <f>IF(O48="","",IF(ISNUMBER(MATCH(O48,$G$5:$G$1000,0)),"",IF(D48=1,B$4,0)+MAX(I$4:I47)+1))</f>
        <v/>
      </c>
      <c r="J48" s="241" t="str">
        <f t="shared" si="44"/>
        <v>.lak.bin</v>
      </c>
      <c r="K48" s="241">
        <f t="shared" si="11"/>
        <v>1</v>
      </c>
      <c r="L48" s="62"/>
      <c r="M48" s="290">
        <f t="shared" si="12"/>
        <v>44</v>
      </c>
      <c r="N48" s="326"/>
      <c r="O48" s="326"/>
      <c r="P48" s="330" t="str">
        <f t="shared" si="45"/>
        <v>.lak.bin</v>
      </c>
      <c r="Q48" s="299" t="s">
        <v>821</v>
      </c>
      <c r="R48" s="292" t="str">
        <f t="shared" si="46"/>
        <v/>
      </c>
      <c r="S48" s="292" t="str">
        <f t="shared" si="47"/>
        <v/>
      </c>
      <c r="T48" s="292" t="str">
        <f t="shared" si="48"/>
        <v/>
      </c>
      <c r="U48" s="292" t="str">
        <f t="shared" si="49"/>
        <v/>
      </c>
      <c r="V48" s="292" t="str">
        <f t="shared" si="50"/>
        <v/>
      </c>
      <c r="W48" s="292" t="str">
        <f t="shared" si="51"/>
        <v/>
      </c>
      <c r="X48" s="292" t="str">
        <f t="shared" si="52"/>
        <v/>
      </c>
      <c r="Y48" s="292"/>
      <c r="Z48" s="293" t="str">
        <f t="shared" si="53"/>
        <v/>
      </c>
      <c r="AA48" s="293" t="str">
        <f t="shared" si="54"/>
        <v/>
      </c>
      <c r="AB48" s="293" t="str">
        <f t="shared" si="55"/>
        <v/>
      </c>
      <c r="AC48" s="293" t="str">
        <f t="shared" si="56"/>
        <v/>
      </c>
      <c r="AD48" s="293" t="str">
        <f t="shared" si="57"/>
        <v/>
      </c>
      <c r="AE48" s="293" t="str">
        <f t="shared" si="58"/>
        <v/>
      </c>
      <c r="AF48" s="293" t="str">
        <f t="shared" si="59"/>
        <v/>
      </c>
      <c r="AG48" s="293"/>
      <c r="AH48" s="292">
        <f>IF($BE48="","",IF(ISNUMBER(MATCH($BE48,AP$5:AP$29999,0)),MAX(AH$4:AH47)+1,0))</f>
        <v>0</v>
      </c>
      <c r="AI48" s="292">
        <f>IF($BE48="","",IF(ISNUMBER(MATCH($BE48,AQ$5:AQ$29999,0)),MAX(AI$4:AI47)+1,0))</f>
        <v>0</v>
      </c>
      <c r="AJ48" s="292">
        <f>IF($BE48="","",IF(ISNUMBER(MATCH($BE48,AR$5:AR$29999,0)),MAX(AJ$4:AJ47)+1,0))</f>
        <v>34</v>
      </c>
      <c r="AK48" s="292">
        <f>IF($BE48="","",IF(ISNUMBER(MATCH($BE48,AS$5:AS$29999,0)),MAX(AK$4:AK47)+1,0))</f>
        <v>0</v>
      </c>
      <c r="AL48" s="292">
        <f>IF($BE48="","",IF(ISNUMBER(MATCH($BE48,AT$5:AT$29999,0)),MAX(AL$4:AL47)+1,0))</f>
        <v>0</v>
      </c>
      <c r="AM48" s="292">
        <f>IF($BE48="","",IF(ISNUMBER(MATCH($BE48,AU$5:AU$29999,0)),MAX(AM$4:AM47)+1,0))</f>
        <v>0</v>
      </c>
      <c r="AN48" s="292">
        <f>IF($BE48="","",IF(ISNUMBER(MATCH($BE48,AV$5:AV$29999,0)),MAX(AN$4:AN47)+1,0))</f>
        <v>0</v>
      </c>
      <c r="AO48" s="299"/>
      <c r="AP48" s="307"/>
      <c r="AQ48" s="307"/>
      <c r="AR48" s="307"/>
      <c r="AS48" s="307"/>
      <c r="AT48" s="309"/>
      <c r="AU48" s="309"/>
      <c r="AV48" s="309" t="s">
        <v>821</v>
      </c>
      <c r="AW48" s="331" t="s">
        <v>813</v>
      </c>
      <c r="AX48" s="310" t="s">
        <v>821</v>
      </c>
      <c r="AY48" s="332"/>
      <c r="AZ48" s="332"/>
      <c r="BA48" s="329" t="s">
        <v>821</v>
      </c>
      <c r="BB48" s="8">
        <f>IF(ISTEXT(AW48),IF(ISNUMBER(MATCH(AW48,$AY$5:$AY$100,0)),0,MAX(BB$4:BB47)+1),"")</f>
        <v>7</v>
      </c>
      <c r="BC48" s="10" t="str">
        <f t="shared" si="60"/>
        <v/>
      </c>
      <c r="BD48" s="10">
        <f t="shared" si="61"/>
        <v>7</v>
      </c>
      <c r="BE48" s="310" t="str">
        <f t="shared" si="29"/>
        <v>sfr.reach29.csv</v>
      </c>
      <c r="BF48" s="10"/>
      <c r="BG48" s="311" t="str">
        <f t="shared" si="32"/>
        <v/>
      </c>
      <c r="BH48" s="311" t="str">
        <f t="shared" si="33"/>
        <v/>
      </c>
      <c r="BI48" s="311" t="str">
        <f t="shared" si="34"/>
        <v>sfr.reach29.csv</v>
      </c>
      <c r="BJ48" s="311" t="str">
        <f t="shared" si="35"/>
        <v/>
      </c>
      <c r="BK48" s="311" t="str">
        <f t="shared" si="36"/>
        <v/>
      </c>
      <c r="BL48" s="311" t="str">
        <f t="shared" si="37"/>
        <v/>
      </c>
      <c r="BM48" s="311" t="str">
        <f t="shared" si="39"/>
        <v/>
      </c>
      <c r="BN48" s="90"/>
      <c r="BO48" s="90"/>
      <c r="BP48" s="90"/>
      <c r="BQ48" s="90"/>
      <c r="BR48" s="90"/>
      <c r="BS48" s="90"/>
      <c r="BT48" s="90"/>
      <c r="BU48" s="90"/>
      <c r="BV48" s="90"/>
      <c r="BW48" s="90"/>
      <c r="BX48" s="90"/>
      <c r="BY48" s="90"/>
      <c r="BZ48" s="90"/>
    </row>
    <row r="49" spans="1:78" ht="12" customHeight="1" x14ac:dyDescent="0.25">
      <c r="A49" s="62"/>
      <c r="B49" s="238" t="str">
        <f t="shared" si="40"/>
        <v/>
      </c>
      <c r="C49" s="284" t="str">
        <f>IF(ISNUMBER(B49),MAX(C$4:C48)+1,"")</f>
        <v/>
      </c>
      <c r="D49" s="284" t="str">
        <f>IF(IF(ISNUMBER(B49),"",MAX(D$4:D48)+1)&lt;=D$3,IF(ISNUMBER(B49),"",MAX(D$4:D48)+1),"")</f>
        <v/>
      </c>
      <c r="E49" s="285" t="str">
        <f t="shared" si="41"/>
        <v/>
      </c>
      <c r="F49" s="238" t="str">
        <f t="shared" si="42"/>
        <v/>
      </c>
      <c r="G49" s="241" t="str">
        <f t="shared" si="43"/>
        <v/>
      </c>
      <c r="H49" s="284" t="str">
        <f>IF(O49="","",IF(ISNUMBER(MATCH(O49,$G$5:$G$1000,0)),"",IF(D49=1,C$3,0)+MAX(H$4:H48)+1))</f>
        <v/>
      </c>
      <c r="I49" s="284" t="str">
        <f>IF(O49="","",IF(ISNUMBER(MATCH(O49,$G$5:$G$1000,0)),"",IF(D49=1,B$4,0)+MAX(I$4:I48)+1))</f>
        <v/>
      </c>
      <c r="J49" s="241" t="str">
        <f t="shared" si="44"/>
        <v>.sfr.bin</v>
      </c>
      <c r="K49" s="241">
        <f t="shared" si="11"/>
        <v>1</v>
      </c>
      <c r="L49" s="62"/>
      <c r="M49" s="290">
        <f t="shared" si="12"/>
        <v>45</v>
      </c>
      <c r="N49" s="326"/>
      <c r="O49" s="326"/>
      <c r="P49" s="330" t="str">
        <f t="shared" si="45"/>
        <v>.sfr.bin</v>
      </c>
      <c r="Q49" s="299" t="s">
        <v>821</v>
      </c>
      <c r="R49" s="292" t="str">
        <f t="shared" si="46"/>
        <v/>
      </c>
      <c r="S49" s="292" t="str">
        <f t="shared" si="47"/>
        <v/>
      </c>
      <c r="T49" s="292" t="str">
        <f t="shared" si="48"/>
        <v/>
      </c>
      <c r="U49" s="292" t="str">
        <f t="shared" si="49"/>
        <v/>
      </c>
      <c r="V49" s="292" t="str">
        <f t="shared" si="50"/>
        <v/>
      </c>
      <c r="W49" s="292" t="str">
        <f t="shared" si="51"/>
        <v/>
      </c>
      <c r="X49" s="292" t="str">
        <f t="shared" si="52"/>
        <v/>
      </c>
      <c r="Y49" s="292"/>
      <c r="Z49" s="293" t="str">
        <f t="shared" si="53"/>
        <v/>
      </c>
      <c r="AA49" s="293" t="str">
        <f t="shared" si="54"/>
        <v/>
      </c>
      <c r="AB49" s="293" t="str">
        <f t="shared" si="55"/>
        <v/>
      </c>
      <c r="AC49" s="293" t="str">
        <f t="shared" si="56"/>
        <v/>
      </c>
      <c r="AD49" s="293" t="str">
        <f t="shared" si="57"/>
        <v/>
      </c>
      <c r="AE49" s="293" t="str">
        <f t="shared" si="58"/>
        <v/>
      </c>
      <c r="AF49" s="293" t="str">
        <f t="shared" si="59"/>
        <v/>
      </c>
      <c r="AG49" s="293"/>
      <c r="AH49" s="292">
        <f>IF($BE49="","",IF(ISNUMBER(MATCH($BE49,AP$5:AP$29999,0)),MAX(AH$4:AH48)+1,0))</f>
        <v>0</v>
      </c>
      <c r="AI49" s="292">
        <f>IF($BE49="","",IF(ISNUMBER(MATCH($BE49,AQ$5:AQ$29999,0)),MAX(AI$4:AI48)+1,0))</f>
        <v>0</v>
      </c>
      <c r="AJ49" s="292">
        <f>IF($BE49="","",IF(ISNUMBER(MATCH($BE49,AR$5:AR$29999,0)),MAX(AJ$4:AJ48)+1,0))</f>
        <v>35</v>
      </c>
      <c r="AK49" s="292">
        <f>IF($BE49="","",IF(ISNUMBER(MATCH($BE49,AS$5:AS$29999,0)),MAX(AK$4:AK48)+1,0))</f>
        <v>0</v>
      </c>
      <c r="AL49" s="292">
        <f>IF($BE49="","",IF(ISNUMBER(MATCH($BE49,AT$5:AT$29999,0)),MAX(AL$4:AL48)+1,0))</f>
        <v>0</v>
      </c>
      <c r="AM49" s="292">
        <f>IF($BE49="","",IF(ISNUMBER(MATCH($BE49,AU$5:AU$29999,0)),MAX(AM$4:AM48)+1,0))</f>
        <v>0</v>
      </c>
      <c r="AN49" s="292">
        <f>IF($BE49="","",IF(ISNUMBER(MATCH($BE49,AV$5:AV$29999,0)),MAX(AN$4:AN48)+1,0))</f>
        <v>0</v>
      </c>
      <c r="AO49" s="299"/>
      <c r="AP49" s="307"/>
      <c r="AQ49" s="307"/>
      <c r="AR49" s="307"/>
      <c r="AS49" s="307"/>
      <c r="AT49" s="309"/>
      <c r="AU49" s="309"/>
      <c r="AV49" s="309" t="s">
        <v>821</v>
      </c>
      <c r="AW49" s="331" t="s">
        <v>814</v>
      </c>
      <c r="AX49" s="310" t="s">
        <v>821</v>
      </c>
      <c r="AY49" s="332"/>
      <c r="AZ49" s="332"/>
      <c r="BA49" s="329" t="s">
        <v>821</v>
      </c>
      <c r="BB49" s="8">
        <f>IF(ISTEXT(AW49),IF(ISNUMBER(MATCH(AW49,$AY$5:$AY$100,0)),0,MAX(BB$4:BB48)+1),"")</f>
        <v>8</v>
      </c>
      <c r="BC49" s="10" t="str">
        <f t="shared" si="60"/>
        <v/>
      </c>
      <c r="BD49" s="10">
        <f t="shared" si="61"/>
        <v>8</v>
      </c>
      <c r="BE49" s="310" t="str">
        <f t="shared" si="29"/>
        <v>sfr.reach31.csv</v>
      </c>
      <c r="BF49" s="10"/>
      <c r="BG49" s="311" t="str">
        <f t="shared" si="32"/>
        <v/>
      </c>
      <c r="BH49" s="311" t="str">
        <f t="shared" si="33"/>
        <v/>
      </c>
      <c r="BI49" s="311" t="str">
        <f t="shared" si="34"/>
        <v>sfr.reach31.csv</v>
      </c>
      <c r="BJ49" s="311" t="str">
        <f t="shared" si="35"/>
        <v/>
      </c>
      <c r="BK49" s="311" t="str">
        <f t="shared" si="36"/>
        <v/>
      </c>
      <c r="BL49" s="311" t="str">
        <f t="shared" si="37"/>
        <v/>
      </c>
      <c r="BM49" s="311" t="str">
        <f t="shared" si="39"/>
        <v/>
      </c>
      <c r="BN49" s="90"/>
      <c r="BO49" s="90"/>
      <c r="BP49" s="90"/>
      <c r="BQ49" s="90"/>
      <c r="BR49" s="90"/>
      <c r="BS49" s="90"/>
      <c r="BT49" s="90"/>
      <c r="BU49" s="90"/>
      <c r="BV49" s="90"/>
      <c r="BW49" s="90"/>
      <c r="BX49" s="90"/>
      <c r="BY49" s="90"/>
      <c r="BZ49" s="90"/>
    </row>
    <row r="50" spans="1:78" ht="12" customHeight="1" x14ac:dyDescent="0.25">
      <c r="A50" s="62"/>
      <c r="B50" s="238" t="str">
        <f t="shared" si="40"/>
        <v/>
      </c>
      <c r="C50" s="284" t="str">
        <f>IF(ISNUMBER(B50),MAX(C$4:C49)+1,"")</f>
        <v/>
      </c>
      <c r="D50" s="284" t="str">
        <f>IF(IF(ISNUMBER(B50),"",MAX(D$4:D49)+1)&lt;=D$3,IF(ISNUMBER(B50),"",MAX(D$4:D49)+1),"")</f>
        <v/>
      </c>
      <c r="E50" s="285" t="str">
        <f t="shared" si="41"/>
        <v/>
      </c>
      <c r="F50" s="238" t="str">
        <f t="shared" si="42"/>
        <v/>
      </c>
      <c r="G50" s="241" t="str">
        <f t="shared" si="43"/>
        <v/>
      </c>
      <c r="H50" s="284" t="str">
        <f>IF(O50="","",IF(ISNUMBER(MATCH(O50,$G$5:$G$1000,0)),"",IF(D50=1,C$3,0)+MAX(H$4:H49)+1))</f>
        <v/>
      </c>
      <c r="I50" s="284" t="str">
        <f>IF(O50="","",IF(ISNUMBER(MATCH(O50,$G$5:$G$1000,0)),"",IF(D50=1,B$4,0)+MAX(I$4:I49)+1))</f>
        <v/>
      </c>
      <c r="J50" s="241" t="str">
        <f t="shared" si="44"/>
        <v>.sfr.obs.csv</v>
      </c>
      <c r="K50" s="241">
        <f t="shared" si="11"/>
        <v>1</v>
      </c>
      <c r="L50" s="62"/>
      <c r="M50" s="290">
        <f t="shared" si="12"/>
        <v>46</v>
      </c>
      <c r="N50" s="326"/>
      <c r="O50" s="326"/>
      <c r="P50" s="330" t="str">
        <f t="shared" si="45"/>
        <v>.sfr.obs.csv</v>
      </c>
      <c r="Q50" s="299" t="s">
        <v>821</v>
      </c>
      <c r="R50" s="292" t="str">
        <f t="shared" si="46"/>
        <v/>
      </c>
      <c r="S50" s="292" t="str">
        <f t="shared" si="47"/>
        <v/>
      </c>
      <c r="T50" s="292" t="str">
        <f t="shared" si="48"/>
        <v/>
      </c>
      <c r="U50" s="292" t="str">
        <f t="shared" si="49"/>
        <v/>
      </c>
      <c r="V50" s="292" t="str">
        <f t="shared" si="50"/>
        <v/>
      </c>
      <c r="W50" s="292" t="str">
        <f t="shared" si="51"/>
        <v/>
      </c>
      <c r="X50" s="292" t="str">
        <f t="shared" si="52"/>
        <v/>
      </c>
      <c r="Y50" s="292"/>
      <c r="Z50" s="293" t="str">
        <f t="shared" si="53"/>
        <v/>
      </c>
      <c r="AA50" s="293" t="str">
        <f t="shared" si="54"/>
        <v/>
      </c>
      <c r="AB50" s="293" t="str">
        <f t="shared" si="55"/>
        <v/>
      </c>
      <c r="AC50" s="293" t="str">
        <f t="shared" si="56"/>
        <v/>
      </c>
      <c r="AD50" s="293" t="str">
        <f t="shared" si="57"/>
        <v/>
      </c>
      <c r="AE50" s="293" t="str">
        <f t="shared" si="58"/>
        <v/>
      </c>
      <c r="AF50" s="293" t="str">
        <f t="shared" si="59"/>
        <v/>
      </c>
      <c r="AG50" s="293"/>
      <c r="AH50" s="292">
        <f>IF($BE50="","",IF(ISNUMBER(MATCH($BE50,AP$5:AP$29999,0)),MAX(AH$4:AH49)+1,0))</f>
        <v>0</v>
      </c>
      <c r="AI50" s="292">
        <f>IF($BE50="","",IF(ISNUMBER(MATCH($BE50,AQ$5:AQ$29999,0)),MAX(AI$4:AI49)+1,0))</f>
        <v>0</v>
      </c>
      <c r="AJ50" s="292">
        <f>IF($BE50="","",IF(ISNUMBER(MATCH($BE50,AR$5:AR$29999,0)),MAX(AJ$4:AJ49)+1,0))</f>
        <v>36</v>
      </c>
      <c r="AK50" s="292">
        <f>IF($BE50="","",IF(ISNUMBER(MATCH($BE50,AS$5:AS$29999,0)),MAX(AK$4:AK49)+1,0))</f>
        <v>0</v>
      </c>
      <c r="AL50" s="292">
        <f>IF($BE50="","",IF(ISNUMBER(MATCH($BE50,AT$5:AT$29999,0)),MAX(AL$4:AL49)+1,0))</f>
        <v>0</v>
      </c>
      <c r="AM50" s="292">
        <f>IF($BE50="","",IF(ISNUMBER(MATCH($BE50,AU$5:AU$29999,0)),MAX(AM$4:AM49)+1,0))</f>
        <v>0</v>
      </c>
      <c r="AN50" s="292">
        <f>IF($BE50="","",IF(ISNUMBER(MATCH($BE50,AV$5:AV$29999,0)),MAX(AN$4:AN49)+1,0))</f>
        <v>0</v>
      </c>
      <c r="AO50" s="299"/>
      <c r="AP50" s="307"/>
      <c r="AQ50" s="307"/>
      <c r="AR50" s="307"/>
      <c r="AS50" s="307"/>
      <c r="AT50" s="309"/>
      <c r="AU50" s="309"/>
      <c r="AV50" s="309" t="s">
        <v>821</v>
      </c>
      <c r="AW50" s="331" t="s">
        <v>815</v>
      </c>
      <c r="AX50" s="310" t="s">
        <v>821</v>
      </c>
      <c r="AY50" s="332"/>
      <c r="AZ50" s="332"/>
      <c r="BA50" s="329" t="s">
        <v>821</v>
      </c>
      <c r="BB50" s="8">
        <f>IF(ISTEXT(AW50),IF(ISNUMBER(MATCH(AW50,$AY$5:$AY$100,0)),0,MAX(BB$4:BB49)+1),"")</f>
        <v>9</v>
      </c>
      <c r="BC50" s="10" t="str">
        <f t="shared" si="60"/>
        <v/>
      </c>
      <c r="BD50" s="10">
        <f t="shared" si="61"/>
        <v>9</v>
      </c>
      <c r="BE50" s="310" t="str">
        <f t="shared" si="29"/>
        <v>sfr.stage.csv</v>
      </c>
      <c r="BF50" s="10"/>
      <c r="BG50" s="311" t="str">
        <f t="shared" si="32"/>
        <v/>
      </c>
      <c r="BH50" s="311" t="str">
        <f t="shared" si="33"/>
        <v/>
      </c>
      <c r="BI50" s="311" t="str">
        <f t="shared" si="34"/>
        <v>sfr.stage.csv</v>
      </c>
      <c r="BJ50" s="311" t="str">
        <f t="shared" si="35"/>
        <v/>
      </c>
      <c r="BK50" s="311" t="str">
        <f t="shared" si="36"/>
        <v/>
      </c>
      <c r="BL50" s="311" t="str">
        <f t="shared" si="37"/>
        <v/>
      </c>
      <c r="BM50" s="311" t="str">
        <f t="shared" si="39"/>
        <v/>
      </c>
      <c r="BN50" s="90"/>
      <c r="BO50" s="90"/>
      <c r="BP50" s="90"/>
      <c r="BQ50" s="90"/>
      <c r="BR50" s="90"/>
      <c r="BS50" s="90"/>
      <c r="BT50" s="90"/>
      <c r="BU50" s="90"/>
      <c r="BV50" s="90"/>
      <c r="BW50" s="90"/>
      <c r="BX50" s="90"/>
      <c r="BY50" s="90"/>
      <c r="BZ50" s="90"/>
    </row>
    <row r="51" spans="1:78" ht="12" customHeight="1" x14ac:dyDescent="0.25">
      <c r="A51" s="62"/>
      <c r="B51" s="238" t="str">
        <f t="shared" si="40"/>
        <v/>
      </c>
      <c r="C51" s="284" t="str">
        <f>IF(ISNUMBER(B51),MAX(C$4:C50)+1,"")</f>
        <v/>
      </c>
      <c r="D51" s="284" t="str">
        <f>IF(IF(ISNUMBER(B51),"",MAX(D$4:D50)+1)&lt;=D$3,IF(ISNUMBER(B51),"",MAX(D$4:D50)+1),"")</f>
        <v/>
      </c>
      <c r="E51" s="285" t="str">
        <f t="shared" si="41"/>
        <v/>
      </c>
      <c r="F51" s="238" t="str">
        <f t="shared" si="42"/>
        <v/>
      </c>
      <c r="G51" s="241" t="str">
        <f t="shared" si="43"/>
        <v/>
      </c>
      <c r="H51" s="284" t="str">
        <f>IF(O51="","",IF(ISNUMBER(MATCH(O51,$G$5:$G$1000,0)),"",IF(D51=1,C$3,0)+MAX(H$4:H50)+1))</f>
        <v/>
      </c>
      <c r="I51" s="284" t="str">
        <f>IF(O51="","",IF(ISNUMBER(MATCH(O51,$G$5:$G$1000,0)),"",IF(D51=1,B$4,0)+MAX(I$4:I50)+1))</f>
        <v/>
      </c>
      <c r="J51" s="241" t="str">
        <f t="shared" si="44"/>
        <v/>
      </c>
      <c r="K51" s="241">
        <f t="shared" si="11"/>
        <v>0</v>
      </c>
      <c r="L51" s="62"/>
      <c r="M51" s="290">
        <f t="shared" si="12"/>
        <v>47</v>
      </c>
      <c r="N51" s="326"/>
      <c r="O51" s="326"/>
      <c r="P51" s="330" t="str">
        <f t="shared" si="45"/>
        <v/>
      </c>
      <c r="Q51" s="299" t="s">
        <v>821</v>
      </c>
      <c r="R51" s="292" t="str">
        <f t="shared" si="46"/>
        <v/>
      </c>
      <c r="S51" s="292" t="str">
        <f t="shared" si="47"/>
        <v/>
      </c>
      <c r="T51" s="292" t="str">
        <f t="shared" si="48"/>
        <v/>
      </c>
      <c r="U51" s="292" t="str">
        <f t="shared" si="49"/>
        <v/>
      </c>
      <c r="V51" s="292" t="str">
        <f t="shared" si="50"/>
        <v/>
      </c>
      <c r="W51" s="292" t="str">
        <f t="shared" si="51"/>
        <v/>
      </c>
      <c r="X51" s="292" t="str">
        <f t="shared" si="52"/>
        <v/>
      </c>
      <c r="Y51" s="292"/>
      <c r="Z51" s="293" t="str">
        <f t="shared" si="53"/>
        <v/>
      </c>
      <c r="AA51" s="293" t="str">
        <f t="shared" si="54"/>
        <v/>
      </c>
      <c r="AB51" s="293" t="str">
        <f t="shared" si="55"/>
        <v/>
      </c>
      <c r="AC51" s="293" t="str">
        <f t="shared" si="56"/>
        <v/>
      </c>
      <c r="AD51" s="293" t="str">
        <f t="shared" si="57"/>
        <v/>
      </c>
      <c r="AE51" s="293" t="str">
        <f t="shared" si="58"/>
        <v/>
      </c>
      <c r="AF51" s="293" t="str">
        <f t="shared" si="59"/>
        <v/>
      </c>
      <c r="AG51" s="293"/>
      <c r="AH51" s="292" t="str">
        <f>IF($BE51="","",IF(ISNUMBER(MATCH($BE51,AP$5:AP$29999,0)),MAX(AH$4:AH50)+1,0))</f>
        <v/>
      </c>
      <c r="AI51" s="292" t="str">
        <f>IF($BE51="","",IF(ISNUMBER(MATCH($BE51,AQ$5:AQ$29999,0)),MAX(AI$4:AI50)+1,0))</f>
        <v/>
      </c>
      <c r="AJ51" s="292" t="str">
        <f>IF($BE51="","",IF(ISNUMBER(MATCH($BE51,AR$5:AR$29999,0)),MAX(AJ$4:AJ50)+1,0))</f>
        <v/>
      </c>
      <c r="AK51" s="292" t="str">
        <f>IF($BE51="","",IF(ISNUMBER(MATCH($BE51,AS$5:AS$29999,0)),MAX(AK$4:AK50)+1,0))</f>
        <v/>
      </c>
      <c r="AL51" s="292" t="str">
        <f>IF($BE51="","",IF(ISNUMBER(MATCH($BE51,AT$5:AT$29999,0)),MAX(AL$4:AL50)+1,0))</f>
        <v/>
      </c>
      <c r="AM51" s="292" t="str">
        <f>IF($BE51="","",IF(ISNUMBER(MATCH($BE51,AU$5:AU$29999,0)),MAX(AM$4:AM50)+1,0))</f>
        <v/>
      </c>
      <c r="AN51" s="292" t="str">
        <f>IF($BE51="","",IF(ISNUMBER(MATCH($BE51,AV$5:AV$29999,0)),MAX(AN$4:AN50)+1,0))</f>
        <v/>
      </c>
      <c r="AO51" s="299"/>
      <c r="AP51" s="307"/>
      <c r="AQ51" s="307"/>
      <c r="AR51" s="307"/>
      <c r="AS51" s="307"/>
      <c r="AT51" s="309"/>
      <c r="AU51" s="309"/>
      <c r="AV51" s="309" t="s">
        <v>821</v>
      </c>
      <c r="AW51" s="331"/>
      <c r="AX51" s="310" t="s">
        <v>821</v>
      </c>
      <c r="AY51" s="332"/>
      <c r="AZ51" s="332"/>
      <c r="BA51" s="329" t="s">
        <v>821</v>
      </c>
      <c r="BB51" s="8" t="str">
        <f>IF(ISTEXT(AW51),IF(ISNUMBER(MATCH(AW51,$AY$5:$AY$100,0)),0,MAX(BB$4:BB50)+1),"")</f>
        <v/>
      </c>
      <c r="BC51" s="10" t="str">
        <f t="shared" si="60"/>
        <v/>
      </c>
      <c r="BD51" s="10">
        <f t="shared" si="61"/>
        <v>10</v>
      </c>
      <c r="BE51" s="310"/>
      <c r="BF51" s="10"/>
      <c r="BG51" s="311" t="str">
        <f t="shared" si="32"/>
        <v/>
      </c>
      <c r="BH51" s="311" t="str">
        <f t="shared" si="33"/>
        <v/>
      </c>
      <c r="BI51" s="311" t="str">
        <f t="shared" si="34"/>
        <v/>
      </c>
      <c r="BJ51" s="311" t="str">
        <f t="shared" si="35"/>
        <v/>
      </c>
      <c r="BK51" s="311" t="str">
        <f t="shared" si="36"/>
        <v/>
      </c>
      <c r="BL51" s="311" t="str">
        <f t="shared" si="37"/>
        <v/>
      </c>
      <c r="BM51" s="311" t="str">
        <f t="shared" si="39"/>
        <v/>
      </c>
      <c r="BN51" s="90"/>
      <c r="BO51" s="90"/>
      <c r="BP51" s="90"/>
      <c r="BQ51" s="90"/>
      <c r="BR51" s="90"/>
      <c r="BS51" s="90"/>
      <c r="BT51" s="90"/>
      <c r="BU51" s="90"/>
      <c r="BV51" s="90"/>
      <c r="BW51" s="90"/>
      <c r="BX51" s="90"/>
      <c r="BY51" s="90"/>
      <c r="BZ51" s="90"/>
    </row>
    <row r="52" spans="1:78" ht="12" customHeight="1" x14ac:dyDescent="0.25">
      <c r="A52" s="62"/>
      <c r="B52" s="238" t="str">
        <f t="shared" si="40"/>
        <v/>
      </c>
      <c r="C52" s="284" t="str">
        <f>IF(ISNUMBER(B52),MAX(C$4:C51)+1,"")</f>
        <v/>
      </c>
      <c r="D52" s="284" t="str">
        <f>IF(IF(ISNUMBER(B52),"",MAX(D$4:D51)+1)&lt;=D$3,IF(ISNUMBER(B52),"",MAX(D$4:D51)+1),"")</f>
        <v/>
      </c>
      <c r="E52" s="285" t="str">
        <f t="shared" si="41"/>
        <v/>
      </c>
      <c r="F52" s="238" t="str">
        <f t="shared" si="42"/>
        <v/>
      </c>
      <c r="G52" s="241" t="str">
        <f t="shared" si="43"/>
        <v/>
      </c>
      <c r="H52" s="284" t="str">
        <f>IF(O52="","",IF(ISNUMBER(MATCH(O52,$G$5:$G$1000,0)),"",IF(D52=1,C$3,0)+MAX(H$4:H51)+1))</f>
        <v/>
      </c>
      <c r="I52" s="284" t="str">
        <f>IF(O52="","",IF(ISNUMBER(MATCH(O52,$G$5:$G$1000,0)),"",IF(D52=1,B$4,0)+MAX(I$4:I51)+1))</f>
        <v/>
      </c>
      <c r="J52" s="241" t="str">
        <f t="shared" si="44"/>
        <v/>
      </c>
      <c r="K52" s="241">
        <f t="shared" si="11"/>
        <v>0</v>
      </c>
      <c r="L52" s="62"/>
      <c r="M52" s="290">
        <f t="shared" si="12"/>
        <v>48</v>
      </c>
      <c r="N52" s="326"/>
      <c r="O52" s="326"/>
      <c r="P52" s="330" t="str">
        <f t="shared" si="45"/>
        <v/>
      </c>
      <c r="Q52" s="299" t="s">
        <v>821</v>
      </c>
      <c r="R52" s="292" t="str">
        <f t="shared" si="46"/>
        <v/>
      </c>
      <c r="S52" s="292" t="str">
        <f t="shared" si="47"/>
        <v/>
      </c>
      <c r="T52" s="292" t="str">
        <f t="shared" si="48"/>
        <v/>
      </c>
      <c r="U52" s="292" t="str">
        <f t="shared" si="49"/>
        <v/>
      </c>
      <c r="V52" s="292" t="str">
        <f t="shared" si="50"/>
        <v/>
      </c>
      <c r="W52" s="292" t="str">
        <f t="shared" si="51"/>
        <v/>
      </c>
      <c r="X52" s="292" t="str">
        <f t="shared" si="52"/>
        <v/>
      </c>
      <c r="Y52" s="292"/>
      <c r="Z52" s="293" t="str">
        <f t="shared" si="53"/>
        <v/>
      </c>
      <c r="AA52" s="293" t="str">
        <f t="shared" si="54"/>
        <v/>
      </c>
      <c r="AB52" s="293" t="str">
        <f t="shared" si="55"/>
        <v/>
      </c>
      <c r="AC52" s="293" t="str">
        <f t="shared" si="56"/>
        <v/>
      </c>
      <c r="AD52" s="293" t="str">
        <f t="shared" si="57"/>
        <v/>
      </c>
      <c r="AE52" s="293" t="str">
        <f t="shared" si="58"/>
        <v/>
      </c>
      <c r="AF52" s="293" t="str">
        <f t="shared" si="59"/>
        <v/>
      </c>
      <c r="AG52" s="293"/>
      <c r="AH52" s="292" t="str">
        <f>IF($BE52="","",IF(ISNUMBER(MATCH($BE52,AP$5:AP$29999,0)),MAX(AH$4:AH51)+1,0))</f>
        <v/>
      </c>
      <c r="AI52" s="292" t="str">
        <f>IF($BE52="","",IF(ISNUMBER(MATCH($BE52,AQ$5:AQ$29999,0)),MAX(AI$4:AI51)+1,0))</f>
        <v/>
      </c>
      <c r="AJ52" s="292" t="str">
        <f>IF($BE52="","",IF(ISNUMBER(MATCH($BE52,AR$5:AR$29999,0)),MAX(AJ$4:AJ51)+1,0))</f>
        <v/>
      </c>
      <c r="AK52" s="292" t="str">
        <f>IF($BE52="","",IF(ISNUMBER(MATCH($BE52,AS$5:AS$29999,0)),MAX(AK$4:AK51)+1,0))</f>
        <v/>
      </c>
      <c r="AL52" s="292" t="str">
        <f>IF($BE52="","",IF(ISNUMBER(MATCH($BE52,AT$5:AT$29999,0)),MAX(AL$4:AL51)+1,0))</f>
        <v/>
      </c>
      <c r="AM52" s="292" t="str">
        <f>IF($BE52="","",IF(ISNUMBER(MATCH($BE52,AU$5:AU$29999,0)),MAX(AM$4:AM51)+1,0))</f>
        <v/>
      </c>
      <c r="AN52" s="292" t="str">
        <f>IF($BE52="","",IF(ISNUMBER(MATCH($BE52,AV$5:AV$29999,0)),MAX(AN$4:AN51)+1,0))</f>
        <v/>
      </c>
      <c r="AO52" s="299"/>
      <c r="AP52" s="307"/>
      <c r="AQ52" s="307"/>
      <c r="AR52" s="307"/>
      <c r="AS52" s="307"/>
      <c r="AT52" s="309"/>
      <c r="AU52" s="309"/>
      <c r="AV52" s="309" t="s">
        <v>821</v>
      </c>
      <c r="AW52" s="331"/>
      <c r="AX52" s="310" t="s">
        <v>821</v>
      </c>
      <c r="AY52" s="332"/>
      <c r="AZ52" s="332"/>
      <c r="BA52" s="329" t="s">
        <v>821</v>
      </c>
      <c r="BB52" s="8" t="str">
        <f>IF(ISTEXT(AW52),IF(ISNUMBER(MATCH(AW52,$AY$5:$AY$100,0)),0,MAX(BB$4:BB51)+1),"")</f>
        <v/>
      </c>
      <c r="BC52" s="10" t="str">
        <f t="shared" si="60"/>
        <v/>
      </c>
      <c r="BD52" s="10">
        <f t="shared" si="61"/>
        <v>11</v>
      </c>
      <c r="BE52" s="310"/>
      <c r="BF52" s="10"/>
      <c r="BG52" s="311" t="str">
        <f t="shared" si="32"/>
        <v/>
      </c>
      <c r="BH52" s="311" t="str">
        <f t="shared" si="33"/>
        <v/>
      </c>
      <c r="BI52" s="311" t="str">
        <f t="shared" si="34"/>
        <v/>
      </c>
      <c r="BJ52" s="311" t="str">
        <f t="shared" si="35"/>
        <v/>
      </c>
      <c r="BK52" s="311" t="str">
        <f t="shared" si="36"/>
        <v/>
      </c>
      <c r="BL52" s="311" t="str">
        <f t="shared" si="37"/>
        <v/>
      </c>
      <c r="BM52" s="311" t="str">
        <f t="shared" si="39"/>
        <v/>
      </c>
      <c r="BN52" s="90"/>
      <c r="BO52" s="90"/>
      <c r="BP52" s="90"/>
      <c r="BQ52" s="90"/>
      <c r="BR52" s="90"/>
      <c r="BS52" s="90"/>
      <c r="BT52" s="90"/>
      <c r="BU52" s="90"/>
      <c r="BV52" s="90"/>
      <c r="BW52" s="90"/>
      <c r="BX52" s="90"/>
      <c r="BY52" s="90"/>
      <c r="BZ52" s="90"/>
    </row>
    <row r="53" spans="1:78" ht="12" customHeight="1" x14ac:dyDescent="0.25">
      <c r="A53" s="62"/>
      <c r="B53" s="238" t="str">
        <f t="shared" si="40"/>
        <v/>
      </c>
      <c r="C53" s="284" t="str">
        <f>IF(ISNUMBER(B53),MAX(C$4:C52)+1,"")</f>
        <v/>
      </c>
      <c r="D53" s="284" t="str">
        <f>IF(IF(ISNUMBER(B53),"",MAX(D$4:D52)+1)&lt;=D$3,IF(ISNUMBER(B53),"",MAX(D$4:D52)+1),"")</f>
        <v/>
      </c>
      <c r="E53" s="285" t="str">
        <f t="shared" si="41"/>
        <v/>
      </c>
      <c r="F53" s="238" t="str">
        <f t="shared" si="42"/>
        <v/>
      </c>
      <c r="G53" s="241" t="str">
        <f t="shared" si="43"/>
        <v/>
      </c>
      <c r="H53" s="284" t="str">
        <f>IF(O53="","",IF(ISNUMBER(MATCH(O53,$G$5:$G$1000,0)),"",IF(D53=1,C$3,0)+MAX(H$4:H52)+1))</f>
        <v/>
      </c>
      <c r="I53" s="284" t="str">
        <f>IF(O53="","",IF(ISNUMBER(MATCH(O53,$G$5:$G$1000,0)),"",IF(D53=1,B$4,0)+MAX(I$4:I52)+1))</f>
        <v/>
      </c>
      <c r="J53" s="241" t="str">
        <f t="shared" si="44"/>
        <v/>
      </c>
      <c r="K53" s="241"/>
      <c r="L53" s="62"/>
      <c r="M53" s="290">
        <f t="shared" si="12"/>
        <v>49</v>
      </c>
      <c r="N53" s="326"/>
      <c r="O53" s="326"/>
      <c r="P53" s="330" t="str">
        <f t="shared" si="45"/>
        <v/>
      </c>
      <c r="Q53" s="299" t="s">
        <v>821</v>
      </c>
      <c r="R53" s="292" t="str">
        <f t="shared" si="46"/>
        <v/>
      </c>
      <c r="S53" s="292" t="str">
        <f t="shared" si="47"/>
        <v/>
      </c>
      <c r="T53" s="292" t="str">
        <f t="shared" si="48"/>
        <v/>
      </c>
      <c r="U53" s="292" t="str">
        <f t="shared" si="49"/>
        <v/>
      </c>
      <c r="V53" s="292" t="str">
        <f t="shared" si="50"/>
        <v/>
      </c>
      <c r="W53" s="292" t="str">
        <f t="shared" si="51"/>
        <v/>
      </c>
      <c r="X53" s="292" t="str">
        <f t="shared" si="52"/>
        <v/>
      </c>
      <c r="Y53" s="292"/>
      <c r="Z53" s="293" t="str">
        <f t="shared" si="53"/>
        <v/>
      </c>
      <c r="AA53" s="293" t="str">
        <f t="shared" si="54"/>
        <v/>
      </c>
      <c r="AB53" s="293" t="str">
        <f t="shared" si="55"/>
        <v/>
      </c>
      <c r="AC53" s="293" t="str">
        <f t="shared" si="56"/>
        <v/>
      </c>
      <c r="AD53" s="293" t="str">
        <f t="shared" si="57"/>
        <v/>
      </c>
      <c r="AE53" s="293" t="str">
        <f t="shared" si="58"/>
        <v/>
      </c>
      <c r="AF53" s="293" t="str">
        <f t="shared" si="59"/>
        <v/>
      </c>
      <c r="AG53" s="293"/>
      <c r="AH53" s="292" t="str">
        <f>IF($BE53="","",IF(ISNUMBER(MATCH($BE53,AP$5:AP$29999,0)),MAX(AH$4:AH52)+1,0))</f>
        <v/>
      </c>
      <c r="AI53" s="292" t="str">
        <f>IF($BE53="","",IF(ISNUMBER(MATCH($BE53,AQ$5:AQ$29999,0)),MAX(AI$4:AI52)+1,0))</f>
        <v/>
      </c>
      <c r="AJ53" s="292" t="str">
        <f>IF($BE53="","",IF(ISNUMBER(MATCH($BE53,AR$5:AR$29999,0)),MAX(AJ$4:AJ52)+1,0))</f>
        <v/>
      </c>
      <c r="AK53" s="292" t="str">
        <f>IF($BE53="","",IF(ISNUMBER(MATCH($BE53,AS$5:AS$29999,0)),MAX(AK$4:AK52)+1,0))</f>
        <v/>
      </c>
      <c r="AL53" s="292" t="str">
        <f>IF($BE53="","",IF(ISNUMBER(MATCH($BE53,AT$5:AT$29999,0)),MAX(AL$4:AL52)+1,0))</f>
        <v/>
      </c>
      <c r="AM53" s="292" t="str">
        <f>IF($BE53="","",IF(ISNUMBER(MATCH($BE53,AU$5:AU$29999,0)),MAX(AM$4:AM52)+1,0))</f>
        <v/>
      </c>
      <c r="AN53" s="292" t="str">
        <f>IF($BE53="","",IF(ISNUMBER(MATCH($BE53,AV$5:AV$29999,0)),MAX(AN$4:AN52)+1,0))</f>
        <v/>
      </c>
      <c r="AO53" s="299"/>
      <c r="AP53" s="307"/>
      <c r="AQ53" s="307"/>
      <c r="AR53" s="307"/>
      <c r="AS53" s="307"/>
      <c r="AT53" s="309"/>
      <c r="AU53" s="309"/>
      <c r="AV53" s="309" t="s">
        <v>821</v>
      </c>
      <c r="AW53" s="331"/>
      <c r="AX53" s="310" t="s">
        <v>821</v>
      </c>
      <c r="AY53" s="332"/>
      <c r="AZ53" s="332"/>
      <c r="BA53" s="329" t="s">
        <v>821</v>
      </c>
      <c r="BB53" s="8" t="str">
        <f>IF(ISTEXT(AW53),IF(ISNUMBER(MATCH(AW53,$AY$5:$AY$100,0)),0,MAX(BB$4:BB52)+1),"")</f>
        <v/>
      </c>
      <c r="BC53" s="10" t="str">
        <f t="shared" si="60"/>
        <v/>
      </c>
      <c r="BD53" s="10">
        <f t="shared" si="61"/>
        <v>12</v>
      </c>
      <c r="BE53" s="310"/>
      <c r="BF53" s="10"/>
      <c r="BG53" s="311" t="str">
        <f t="shared" si="32"/>
        <v/>
      </c>
      <c r="BH53" s="311" t="str">
        <f t="shared" si="33"/>
        <v/>
      </c>
      <c r="BI53" s="311" t="str">
        <f t="shared" si="34"/>
        <v/>
      </c>
      <c r="BJ53" s="311" t="str">
        <f t="shared" si="35"/>
        <v/>
      </c>
      <c r="BK53" s="311" t="str">
        <f t="shared" si="36"/>
        <v/>
      </c>
      <c r="BL53" s="311" t="str">
        <f t="shared" si="37"/>
        <v/>
      </c>
      <c r="BM53" s="311" t="str">
        <f t="shared" si="39"/>
        <v/>
      </c>
      <c r="BN53" s="90"/>
      <c r="BO53" s="90"/>
      <c r="BP53" s="90"/>
      <c r="BQ53" s="90"/>
      <c r="BR53" s="90"/>
      <c r="BS53" s="90"/>
      <c r="BT53" s="90"/>
      <c r="BU53" s="90"/>
      <c r="BV53" s="90"/>
      <c r="BW53" s="90"/>
      <c r="BX53" s="90"/>
      <c r="BY53" s="90"/>
      <c r="BZ53" s="90"/>
    </row>
    <row r="54" spans="1:78" ht="12" customHeight="1" x14ac:dyDescent="0.25">
      <c r="A54" s="62"/>
      <c r="B54" s="238" t="str">
        <f t="shared" si="40"/>
        <v/>
      </c>
      <c r="C54" s="284" t="str">
        <f>IF(ISNUMBER(B54),MAX(C$4:C53)+1,"")</f>
        <v/>
      </c>
      <c r="D54" s="284" t="str">
        <f>IF(IF(ISNUMBER(B54),"",MAX(D$4:D53)+1)&lt;=D$3,IF(ISNUMBER(B54),"",MAX(D$4:D53)+1),"")</f>
        <v/>
      </c>
      <c r="E54" s="285" t="str">
        <f t="shared" si="41"/>
        <v/>
      </c>
      <c r="F54" s="238" t="str">
        <f t="shared" si="42"/>
        <v/>
      </c>
      <c r="G54" s="241" t="str">
        <f t="shared" si="43"/>
        <v/>
      </c>
      <c r="H54" s="284" t="str">
        <f>IF(O54="","",IF(ISNUMBER(MATCH(O54,$G$5:$G$1000,0)),"",IF(D54=1,C$3,0)+MAX(H$4:H53)+1))</f>
        <v/>
      </c>
      <c r="I54" s="284" t="str">
        <f>IF(O54="","",IF(ISNUMBER(MATCH(O54,$G$5:$G$1000,0)),"",IF(D54=1,B$4,0)+MAX(I$4:I53)+1))</f>
        <v/>
      </c>
      <c r="J54" s="241" t="str">
        <f t="shared" si="44"/>
        <v/>
      </c>
      <c r="K54" s="241"/>
      <c r="L54" s="62"/>
      <c r="M54" s="290">
        <f t="shared" si="12"/>
        <v>50</v>
      </c>
      <c r="N54" s="326"/>
      <c r="O54" s="326"/>
      <c r="P54" s="330" t="str">
        <f t="shared" si="45"/>
        <v/>
      </c>
      <c r="Q54" s="299" t="s">
        <v>821</v>
      </c>
      <c r="R54" s="292" t="str">
        <f t="shared" si="46"/>
        <v/>
      </c>
      <c r="S54" s="292" t="str">
        <f t="shared" si="47"/>
        <v/>
      </c>
      <c r="T54" s="292" t="str">
        <f t="shared" si="48"/>
        <v/>
      </c>
      <c r="U54" s="292" t="str">
        <f t="shared" si="49"/>
        <v/>
      </c>
      <c r="V54" s="292" t="str">
        <f t="shared" si="50"/>
        <v/>
      </c>
      <c r="W54" s="292" t="str">
        <f t="shared" si="51"/>
        <v/>
      </c>
      <c r="X54" s="292" t="str">
        <f t="shared" si="52"/>
        <v/>
      </c>
      <c r="Y54" s="292"/>
      <c r="Z54" s="293" t="str">
        <f t="shared" si="53"/>
        <v/>
      </c>
      <c r="AA54" s="293" t="str">
        <f t="shared" si="54"/>
        <v/>
      </c>
      <c r="AB54" s="293" t="str">
        <f t="shared" si="55"/>
        <v/>
      </c>
      <c r="AC54" s="293" t="str">
        <f t="shared" si="56"/>
        <v/>
      </c>
      <c r="AD54" s="293" t="str">
        <f t="shared" si="57"/>
        <v/>
      </c>
      <c r="AE54" s="293" t="str">
        <f t="shared" si="58"/>
        <v/>
      </c>
      <c r="AF54" s="293" t="str">
        <f t="shared" si="59"/>
        <v/>
      </c>
      <c r="AG54" s="293"/>
      <c r="AH54" s="292" t="str">
        <f>IF($BE54="","",IF(ISNUMBER(MATCH($BE54,AP$5:AP$29999,0)),MAX(AH$4:AH53)+1,0))</f>
        <v/>
      </c>
      <c r="AI54" s="292" t="str">
        <f>IF($BE54="","",IF(ISNUMBER(MATCH($BE54,AQ$5:AQ$29999,0)),MAX(AI$4:AI53)+1,0))</f>
        <v/>
      </c>
      <c r="AJ54" s="292" t="str">
        <f>IF($BE54="","",IF(ISNUMBER(MATCH($BE54,AR$5:AR$29999,0)),MAX(AJ$4:AJ53)+1,0))</f>
        <v/>
      </c>
      <c r="AK54" s="292" t="str">
        <f>IF($BE54="","",IF(ISNUMBER(MATCH($BE54,AS$5:AS$29999,0)),MAX(AK$4:AK53)+1,0))</f>
        <v/>
      </c>
      <c r="AL54" s="292" t="str">
        <f>IF($BE54="","",IF(ISNUMBER(MATCH($BE54,AT$5:AT$29999,0)),MAX(AL$4:AL53)+1,0))</f>
        <v/>
      </c>
      <c r="AM54" s="292" t="str">
        <f>IF($BE54="","",IF(ISNUMBER(MATCH($BE54,AU$5:AU$29999,0)),MAX(AM$4:AM53)+1,0))</f>
        <v/>
      </c>
      <c r="AN54" s="292" t="str">
        <f>IF($BE54="","",IF(ISNUMBER(MATCH($BE54,AV$5:AV$29999,0)),MAX(AN$4:AN53)+1,0))</f>
        <v/>
      </c>
      <c r="AO54" s="299"/>
      <c r="AP54" s="307"/>
      <c r="AQ54" s="307"/>
      <c r="AR54" s="307"/>
      <c r="AS54" s="307"/>
      <c r="AT54" s="309"/>
      <c r="AU54" s="309"/>
      <c r="AV54" s="309" t="s">
        <v>821</v>
      </c>
      <c r="AW54" s="331"/>
      <c r="AX54" s="310" t="s">
        <v>821</v>
      </c>
      <c r="AY54" s="332"/>
      <c r="AZ54" s="332"/>
      <c r="BA54" s="329" t="s">
        <v>821</v>
      </c>
      <c r="BB54" s="8" t="str">
        <f>IF(ISTEXT(AW54),IF(ISNUMBER(MATCH(AW54,$AY$5:$AY$100,0)),0,MAX(BB$4:BB53)+1),"")</f>
        <v/>
      </c>
      <c r="BC54" s="10" t="str">
        <f t="shared" si="60"/>
        <v/>
      </c>
      <c r="BD54" s="10">
        <f t="shared" si="61"/>
        <v>13</v>
      </c>
      <c r="BE54" s="310"/>
      <c r="BF54" s="10"/>
      <c r="BG54" s="311" t="str">
        <f t="shared" si="32"/>
        <v/>
      </c>
      <c r="BH54" s="311" t="str">
        <f t="shared" si="33"/>
        <v/>
      </c>
      <c r="BI54" s="311" t="str">
        <f t="shared" si="34"/>
        <v/>
      </c>
      <c r="BJ54" s="311" t="str">
        <f t="shared" si="35"/>
        <v/>
      </c>
      <c r="BK54" s="311" t="str">
        <f t="shared" si="36"/>
        <v/>
      </c>
      <c r="BL54" s="311" t="str">
        <f t="shared" si="37"/>
        <v/>
      </c>
      <c r="BM54" s="311" t="str">
        <f t="shared" si="39"/>
        <v/>
      </c>
      <c r="BN54" s="90"/>
      <c r="BO54" s="90"/>
      <c r="BP54" s="90"/>
      <c r="BQ54" s="90"/>
      <c r="BR54" s="90"/>
      <c r="BS54" s="90"/>
      <c r="BT54" s="90"/>
      <c r="BU54" s="90"/>
      <c r="BV54" s="90"/>
      <c r="BW54" s="90"/>
      <c r="BX54" s="90"/>
      <c r="BY54" s="90"/>
      <c r="BZ54" s="90"/>
    </row>
    <row r="55" spans="1:78" ht="12" customHeight="1" x14ac:dyDescent="0.25">
      <c r="A55" s="62"/>
      <c r="B55" s="238" t="str">
        <f t="shared" si="40"/>
        <v/>
      </c>
      <c r="C55" s="284" t="str">
        <f>IF(ISNUMBER(B55),MAX(C$4:C54)+1,"")</f>
        <v/>
      </c>
      <c r="D55" s="284" t="str">
        <f>IF(IF(ISNUMBER(B55),"",MAX(D$4:D54)+1)&lt;=D$3,IF(ISNUMBER(B55),"",MAX(D$4:D54)+1),"")</f>
        <v/>
      </c>
      <c r="E55" s="285" t="str">
        <f t="shared" si="41"/>
        <v/>
      </c>
      <c r="F55" s="238" t="str">
        <f t="shared" si="42"/>
        <v/>
      </c>
      <c r="G55" s="241" t="str">
        <f t="shared" si="43"/>
        <v/>
      </c>
      <c r="H55" s="284" t="str">
        <f>IF(O55="","",IF(ISNUMBER(MATCH(O55,$G$5:$G$1000,0)),"",IF(D55=1,C$3,0)+MAX(H$4:H54)+1))</f>
        <v/>
      </c>
      <c r="I55" s="284" t="str">
        <f>IF(O55="","",IF(ISNUMBER(MATCH(O55,$G$5:$G$1000,0)),"",IF(D55=1,B$4,0)+MAX(I$4:I54)+1))</f>
        <v/>
      </c>
      <c r="J55" s="241" t="str">
        <f t="shared" si="44"/>
        <v/>
      </c>
      <c r="K55" s="241"/>
      <c r="L55" s="62"/>
      <c r="M55" s="290">
        <f t="shared" si="12"/>
        <v>51</v>
      </c>
      <c r="N55" s="326"/>
      <c r="O55" s="326"/>
      <c r="P55" s="330" t="str">
        <f t="shared" si="45"/>
        <v/>
      </c>
      <c r="Q55" s="299" t="s">
        <v>821</v>
      </c>
      <c r="R55" s="292" t="str">
        <f t="shared" si="46"/>
        <v/>
      </c>
      <c r="S55" s="292" t="str">
        <f t="shared" si="47"/>
        <v/>
      </c>
      <c r="T55" s="292" t="str">
        <f t="shared" si="48"/>
        <v/>
      </c>
      <c r="U55" s="292" t="str">
        <f t="shared" si="49"/>
        <v/>
      </c>
      <c r="V55" s="292" t="str">
        <f t="shared" si="50"/>
        <v/>
      </c>
      <c r="W55" s="292" t="str">
        <f t="shared" si="51"/>
        <v/>
      </c>
      <c r="X55" s="292" t="str">
        <f t="shared" si="52"/>
        <v/>
      </c>
      <c r="Y55" s="292"/>
      <c r="Z55" s="293" t="str">
        <f t="shared" si="53"/>
        <v/>
      </c>
      <c r="AA55" s="293" t="str">
        <f t="shared" si="54"/>
        <v/>
      </c>
      <c r="AB55" s="293" t="str">
        <f t="shared" si="55"/>
        <v/>
      </c>
      <c r="AC55" s="293" t="str">
        <f t="shared" si="56"/>
        <v/>
      </c>
      <c r="AD55" s="293" t="str">
        <f t="shared" si="57"/>
        <v/>
      </c>
      <c r="AE55" s="293" t="str">
        <f t="shared" si="58"/>
        <v/>
      </c>
      <c r="AF55" s="293" t="str">
        <f t="shared" si="59"/>
        <v/>
      </c>
      <c r="AG55" s="293"/>
      <c r="AH55" s="292" t="str">
        <f>IF($BE55="","",IF(ISNUMBER(MATCH($BE55,AP$5:AP$29999,0)),MAX(AH$4:AH54)+1,0))</f>
        <v/>
      </c>
      <c r="AI55" s="292" t="str">
        <f>IF($BE55="","",IF(ISNUMBER(MATCH($BE55,AQ$5:AQ$29999,0)),MAX(AI$4:AI54)+1,0))</f>
        <v/>
      </c>
      <c r="AJ55" s="292" t="str">
        <f>IF($BE55="","",IF(ISNUMBER(MATCH($BE55,AR$5:AR$29999,0)),MAX(AJ$4:AJ54)+1,0))</f>
        <v/>
      </c>
      <c r="AK55" s="292" t="str">
        <f>IF($BE55="","",IF(ISNUMBER(MATCH($BE55,AS$5:AS$29999,0)),MAX(AK$4:AK54)+1,0))</f>
        <v/>
      </c>
      <c r="AL55" s="292" t="str">
        <f>IF($BE55="","",IF(ISNUMBER(MATCH($BE55,AT$5:AT$29999,0)),MAX(AL$4:AL54)+1,0))</f>
        <v/>
      </c>
      <c r="AM55" s="292" t="str">
        <f>IF($BE55="","",IF(ISNUMBER(MATCH($BE55,AU$5:AU$29999,0)),MAX(AM$4:AM54)+1,0))</f>
        <v/>
      </c>
      <c r="AN55" s="292" t="str">
        <f>IF($BE55="","",IF(ISNUMBER(MATCH($BE55,AV$5:AV$29999,0)),MAX(AN$4:AN54)+1,0))</f>
        <v/>
      </c>
      <c r="AO55" s="299"/>
      <c r="AP55" s="307"/>
      <c r="AQ55" s="307"/>
      <c r="AR55" s="307"/>
      <c r="AS55" s="307"/>
      <c r="AT55" s="309"/>
      <c r="AU55" s="309"/>
      <c r="AV55" s="309" t="s">
        <v>821</v>
      </c>
      <c r="AW55" s="331"/>
      <c r="AX55" s="310" t="s">
        <v>821</v>
      </c>
      <c r="AY55" s="332"/>
      <c r="AZ55" s="332"/>
      <c r="BA55" s="329" t="s">
        <v>821</v>
      </c>
      <c r="BB55" s="8" t="str">
        <f>IF(ISTEXT(AW55),IF(ISNUMBER(MATCH(AW55,$AY$5:$AY$100,0)),0,MAX(BB$4:BB54)+1),"")</f>
        <v/>
      </c>
      <c r="BC55" s="10" t="str">
        <f t="shared" si="60"/>
        <v/>
      </c>
      <c r="BD55" s="10">
        <f t="shared" si="61"/>
        <v>14</v>
      </c>
      <c r="BE55" s="310"/>
      <c r="BF55" s="10"/>
      <c r="BG55" s="311" t="str">
        <f t="shared" si="32"/>
        <v/>
      </c>
      <c r="BH55" s="311" t="str">
        <f t="shared" si="33"/>
        <v/>
      </c>
      <c r="BI55" s="311" t="str">
        <f t="shared" si="34"/>
        <v/>
      </c>
      <c r="BJ55" s="311" t="str">
        <f t="shared" si="35"/>
        <v/>
      </c>
      <c r="BK55" s="311" t="str">
        <f t="shared" si="36"/>
        <v/>
      </c>
      <c r="BL55" s="311" t="str">
        <f t="shared" si="37"/>
        <v/>
      </c>
      <c r="BM55" s="311" t="str">
        <f t="shared" si="39"/>
        <v/>
      </c>
      <c r="BN55" s="90"/>
      <c r="BO55" s="90"/>
      <c r="BP55" s="90"/>
      <c r="BQ55" s="90"/>
      <c r="BR55" s="90"/>
      <c r="BS55" s="90"/>
      <c r="BT55" s="90"/>
      <c r="BU55" s="90"/>
      <c r="BV55" s="90"/>
      <c r="BW55" s="90"/>
      <c r="BX55" s="90"/>
      <c r="BY55" s="90"/>
      <c r="BZ55" s="90"/>
    </row>
    <row r="56" spans="1:78" ht="12" customHeight="1" x14ac:dyDescent="0.25">
      <c r="A56" s="62"/>
      <c r="B56" s="238" t="str">
        <f t="shared" si="40"/>
        <v/>
      </c>
      <c r="C56" s="284" t="str">
        <f>IF(ISNUMBER(B56),MAX(C$4:C55)+1,"")</f>
        <v/>
      </c>
      <c r="D56" s="284" t="str">
        <f>IF(IF(ISNUMBER(B56),"",MAX(D$4:D55)+1)&lt;=D$3,IF(ISNUMBER(B56),"",MAX(D$4:D55)+1),"")</f>
        <v/>
      </c>
      <c r="E56" s="285" t="str">
        <f t="shared" si="41"/>
        <v/>
      </c>
      <c r="F56" s="238" t="str">
        <f t="shared" si="42"/>
        <v/>
      </c>
      <c r="G56" s="241" t="str">
        <f t="shared" si="43"/>
        <v/>
      </c>
      <c r="H56" s="284" t="str">
        <f>IF(O56="","",IF(ISNUMBER(MATCH(O56,$G$5:$G$1000,0)),"",IF(D56=1,C$3,0)+MAX(H$4:H55)+1))</f>
        <v/>
      </c>
      <c r="I56" s="284" t="str">
        <f>IF(O56="","",IF(ISNUMBER(MATCH(O56,$G$5:$G$1000,0)),"",IF(D56=1,B$4,0)+MAX(I$4:I55)+1))</f>
        <v/>
      </c>
      <c r="J56" s="241" t="str">
        <f t="shared" si="44"/>
        <v/>
      </c>
      <c r="K56" s="241"/>
      <c r="L56" s="62"/>
      <c r="M56" s="290">
        <f t="shared" si="12"/>
        <v>52</v>
      </c>
      <c r="N56" s="326"/>
      <c r="O56" s="326"/>
      <c r="P56" s="330" t="str">
        <f t="shared" si="45"/>
        <v/>
      </c>
      <c r="Q56" s="299" t="s">
        <v>821</v>
      </c>
      <c r="R56" s="292" t="str">
        <f t="shared" si="46"/>
        <v/>
      </c>
      <c r="S56" s="292" t="str">
        <f t="shared" si="47"/>
        <v/>
      </c>
      <c r="T56" s="292" t="str">
        <f t="shared" si="48"/>
        <v/>
      </c>
      <c r="U56" s="292" t="str">
        <f t="shared" si="49"/>
        <v/>
      </c>
      <c r="V56" s="292" t="str">
        <f t="shared" si="50"/>
        <v/>
      </c>
      <c r="W56" s="292" t="str">
        <f t="shared" si="51"/>
        <v/>
      </c>
      <c r="X56" s="292" t="str">
        <f t="shared" si="52"/>
        <v/>
      </c>
      <c r="Y56" s="292"/>
      <c r="Z56" s="293" t="str">
        <f t="shared" si="53"/>
        <v/>
      </c>
      <c r="AA56" s="293" t="str">
        <f t="shared" si="54"/>
        <v/>
      </c>
      <c r="AB56" s="293" t="str">
        <f t="shared" si="55"/>
        <v/>
      </c>
      <c r="AC56" s="293" t="str">
        <f t="shared" si="56"/>
        <v/>
      </c>
      <c r="AD56" s="293" t="str">
        <f t="shared" si="57"/>
        <v/>
      </c>
      <c r="AE56" s="293" t="str">
        <f t="shared" si="58"/>
        <v/>
      </c>
      <c r="AF56" s="293" t="str">
        <f t="shared" si="59"/>
        <v/>
      </c>
      <c r="AG56" s="293"/>
      <c r="AH56" s="292" t="str">
        <f>IF($BE56="","",IF(ISNUMBER(MATCH($BE56,AP$5:AP$29999,0)),MAX(AH$4:AH55)+1,0))</f>
        <v/>
      </c>
      <c r="AI56" s="292" t="str">
        <f>IF($BE56="","",IF(ISNUMBER(MATCH($BE56,AQ$5:AQ$29999,0)),MAX(AI$4:AI55)+1,0))</f>
        <v/>
      </c>
      <c r="AJ56" s="292" t="str">
        <f>IF($BE56="","",IF(ISNUMBER(MATCH($BE56,AR$5:AR$29999,0)),MAX(AJ$4:AJ55)+1,0))</f>
        <v/>
      </c>
      <c r="AK56" s="292" t="str">
        <f>IF($BE56="","",IF(ISNUMBER(MATCH($BE56,AS$5:AS$29999,0)),MAX(AK$4:AK55)+1,0))</f>
        <v/>
      </c>
      <c r="AL56" s="292" t="str">
        <f>IF($BE56="","",IF(ISNUMBER(MATCH($BE56,AT$5:AT$29999,0)),MAX(AL$4:AL55)+1,0))</f>
        <v/>
      </c>
      <c r="AM56" s="292" t="str">
        <f>IF($BE56="","",IF(ISNUMBER(MATCH($BE56,AU$5:AU$29999,0)),MAX(AM$4:AM55)+1,0))</f>
        <v/>
      </c>
      <c r="AN56" s="292" t="str">
        <f>IF($BE56="","",IF(ISNUMBER(MATCH($BE56,AV$5:AV$29999,0)),MAX(AN$4:AN55)+1,0))</f>
        <v/>
      </c>
      <c r="AO56" s="299"/>
      <c r="AP56" s="307"/>
      <c r="AQ56" s="307"/>
      <c r="AR56" s="307"/>
      <c r="AS56" s="307"/>
      <c r="AT56" s="309"/>
      <c r="AU56" s="309"/>
      <c r="AV56" s="309" t="s">
        <v>821</v>
      </c>
      <c r="AW56" s="331"/>
      <c r="AX56" s="310" t="s">
        <v>821</v>
      </c>
      <c r="AY56" s="332"/>
      <c r="AZ56" s="332"/>
      <c r="BA56" s="329" t="s">
        <v>821</v>
      </c>
      <c r="BB56" s="8" t="str">
        <f>IF(ISTEXT(AW56),IF(ISNUMBER(MATCH(AW56,$AY$5:$AY$100,0)),0,MAX(BB$4:BB55)+1),"")</f>
        <v/>
      </c>
      <c r="BC56" s="10" t="str">
        <f t="shared" si="60"/>
        <v/>
      </c>
      <c r="BD56" s="10">
        <f t="shared" si="61"/>
        <v>15</v>
      </c>
      <c r="BE56" s="310"/>
      <c r="BF56" s="10"/>
      <c r="BG56" s="311" t="str">
        <f t="shared" si="32"/>
        <v/>
      </c>
      <c r="BH56" s="311" t="str">
        <f t="shared" si="33"/>
        <v/>
      </c>
      <c r="BI56" s="311" t="str">
        <f t="shared" si="34"/>
        <v/>
      </c>
      <c r="BJ56" s="311" t="str">
        <f t="shared" si="35"/>
        <v/>
      </c>
      <c r="BK56" s="311" t="str">
        <f t="shared" si="36"/>
        <v/>
      </c>
      <c r="BL56" s="311" t="str">
        <f t="shared" si="37"/>
        <v/>
      </c>
      <c r="BM56" s="311" t="str">
        <f t="shared" si="39"/>
        <v/>
      </c>
      <c r="BN56" s="90"/>
      <c r="BO56" s="90"/>
      <c r="BP56" s="90"/>
      <c r="BQ56" s="90"/>
      <c r="BR56" s="90"/>
      <c r="BS56" s="90"/>
      <c r="BT56" s="90"/>
      <c r="BU56" s="90"/>
      <c r="BV56" s="90"/>
      <c r="BW56" s="90"/>
      <c r="BX56" s="90"/>
      <c r="BY56" s="90"/>
      <c r="BZ56" s="90"/>
    </row>
    <row r="57" spans="1:78" ht="12" customHeight="1" x14ac:dyDescent="0.25">
      <c r="A57" s="62"/>
      <c r="B57" s="238" t="str">
        <f t="shared" si="40"/>
        <v/>
      </c>
      <c r="C57" s="284" t="str">
        <f>IF(ISNUMBER(B57),MAX(C$4:C56)+1,"")</f>
        <v/>
      </c>
      <c r="D57" s="284" t="str">
        <f>IF(IF(ISNUMBER(B57),"",MAX(D$4:D56)+1)&lt;=D$3,IF(ISNUMBER(B57),"",MAX(D$4:D56)+1),"")</f>
        <v/>
      </c>
      <c r="E57" s="285" t="str">
        <f t="shared" si="41"/>
        <v/>
      </c>
      <c r="F57" s="238" t="str">
        <f t="shared" si="42"/>
        <v/>
      </c>
      <c r="G57" s="241" t="str">
        <f t="shared" si="43"/>
        <v/>
      </c>
      <c r="H57" s="284" t="str">
        <f>IF(O57="","",IF(ISNUMBER(MATCH(O57,$G$5:$G$1000,0)),"",IF(D57=1,C$3,0)+MAX(H$4:H56)+1))</f>
        <v/>
      </c>
      <c r="I57" s="284" t="str">
        <f>IF(O57="","",IF(ISNUMBER(MATCH(O57,$G$5:$G$1000,0)),"",IF(D57=1,B$4,0)+MAX(I$4:I56)+1))</f>
        <v/>
      </c>
      <c r="J57" s="241" t="str">
        <f t="shared" si="44"/>
        <v/>
      </c>
      <c r="K57" s="241"/>
      <c r="L57" s="62"/>
      <c r="M57" s="290">
        <f t="shared" si="12"/>
        <v>53</v>
      </c>
      <c r="N57" s="326"/>
      <c r="O57" s="326"/>
      <c r="P57" s="330" t="str">
        <f t="shared" si="45"/>
        <v/>
      </c>
      <c r="Q57" s="299" t="s">
        <v>821</v>
      </c>
      <c r="R57" s="292" t="str">
        <f t="shared" si="46"/>
        <v/>
      </c>
      <c r="S57" s="292" t="str">
        <f t="shared" si="47"/>
        <v/>
      </c>
      <c r="T57" s="292" t="str">
        <f t="shared" si="48"/>
        <v/>
      </c>
      <c r="U57" s="292" t="str">
        <f t="shared" si="49"/>
        <v/>
      </c>
      <c r="V57" s="292" t="str">
        <f t="shared" si="50"/>
        <v/>
      </c>
      <c r="W57" s="292" t="str">
        <f t="shared" si="51"/>
        <v/>
      </c>
      <c r="X57" s="292" t="str">
        <f t="shared" si="52"/>
        <v/>
      </c>
      <c r="Y57" s="292"/>
      <c r="Z57" s="293" t="str">
        <f t="shared" si="53"/>
        <v/>
      </c>
      <c r="AA57" s="293" t="str">
        <f t="shared" si="54"/>
        <v/>
      </c>
      <c r="AB57" s="293" t="str">
        <f t="shared" si="55"/>
        <v/>
      </c>
      <c r="AC57" s="293" t="str">
        <f t="shared" si="56"/>
        <v/>
      </c>
      <c r="AD57" s="293" t="str">
        <f t="shared" si="57"/>
        <v/>
      </c>
      <c r="AE57" s="293" t="str">
        <f t="shared" si="58"/>
        <v/>
      </c>
      <c r="AF57" s="293" t="str">
        <f t="shared" si="59"/>
        <v/>
      </c>
      <c r="AG57" s="293"/>
      <c r="AH57" s="292" t="str">
        <f>IF($BE57="","",IF(ISNUMBER(MATCH($BE57,AP$5:AP$29999,0)),MAX(AH$4:AH56)+1,0))</f>
        <v/>
      </c>
      <c r="AI57" s="292" t="str">
        <f>IF($BE57="","",IF(ISNUMBER(MATCH($BE57,AQ$5:AQ$29999,0)),MAX(AI$4:AI56)+1,0))</f>
        <v/>
      </c>
      <c r="AJ57" s="292" t="str">
        <f>IF($BE57="","",IF(ISNUMBER(MATCH($BE57,AR$5:AR$29999,0)),MAX(AJ$4:AJ56)+1,0))</f>
        <v/>
      </c>
      <c r="AK57" s="292" t="str">
        <f>IF($BE57="","",IF(ISNUMBER(MATCH($BE57,AS$5:AS$29999,0)),MAX(AK$4:AK56)+1,0))</f>
        <v/>
      </c>
      <c r="AL57" s="292" t="str">
        <f>IF($BE57="","",IF(ISNUMBER(MATCH($BE57,AT$5:AT$29999,0)),MAX(AL$4:AL56)+1,0))</f>
        <v/>
      </c>
      <c r="AM57" s="292" t="str">
        <f>IF($BE57="","",IF(ISNUMBER(MATCH($BE57,AU$5:AU$29999,0)),MAX(AM$4:AM56)+1,0))</f>
        <v/>
      </c>
      <c r="AN57" s="292" t="str">
        <f>IF($BE57="","",IF(ISNUMBER(MATCH($BE57,AV$5:AV$29999,0)),MAX(AN$4:AN56)+1,0))</f>
        <v/>
      </c>
      <c r="AO57" s="299"/>
      <c r="AP57" s="307"/>
      <c r="AQ57" s="307"/>
      <c r="AR57" s="307"/>
      <c r="AS57" s="307"/>
      <c r="AT57" s="309"/>
      <c r="AU57" s="309"/>
      <c r="AV57" s="309" t="s">
        <v>821</v>
      </c>
      <c r="AW57" s="331"/>
      <c r="AX57" s="310" t="s">
        <v>821</v>
      </c>
      <c r="AY57" s="332"/>
      <c r="AZ57" s="332"/>
      <c r="BA57" s="329" t="s">
        <v>821</v>
      </c>
      <c r="BB57" s="8" t="str">
        <f>IF(ISTEXT(AW57),IF(ISNUMBER(MATCH(AW57,$AY$5:$AY$100,0)),0,MAX(BB$4:BB56)+1),"")</f>
        <v/>
      </c>
      <c r="BC57" s="10" t="str">
        <f t="shared" si="60"/>
        <v/>
      </c>
      <c r="BD57" s="10">
        <f t="shared" si="61"/>
        <v>16</v>
      </c>
      <c r="BE57" s="310"/>
      <c r="BF57" s="10"/>
      <c r="BG57" s="311" t="str">
        <f t="shared" si="32"/>
        <v/>
      </c>
      <c r="BH57" s="311" t="str">
        <f t="shared" si="33"/>
        <v/>
      </c>
      <c r="BI57" s="311" t="str">
        <f t="shared" si="34"/>
        <v/>
      </c>
      <c r="BJ57" s="311" t="str">
        <f t="shared" si="35"/>
        <v/>
      </c>
      <c r="BK57" s="311" t="str">
        <f t="shared" si="36"/>
        <v/>
      </c>
      <c r="BL57" s="311" t="str">
        <f t="shared" si="37"/>
        <v/>
      </c>
      <c r="BM57" s="311" t="str">
        <f t="shared" si="39"/>
        <v/>
      </c>
      <c r="BN57" s="90"/>
      <c r="BO57" s="90"/>
      <c r="BP57" s="90"/>
      <c r="BQ57" s="90"/>
      <c r="BR57" s="90"/>
      <c r="BS57" s="90"/>
      <c r="BT57" s="90"/>
      <c r="BU57" s="90"/>
      <c r="BV57" s="90"/>
      <c r="BW57" s="90"/>
      <c r="BX57" s="90"/>
      <c r="BY57" s="90"/>
      <c r="BZ57" s="90"/>
    </row>
    <row r="58" spans="1:78" ht="12" customHeight="1" x14ac:dyDescent="0.25">
      <c r="A58" s="62"/>
      <c r="B58" s="238" t="str">
        <f t="shared" si="40"/>
        <v/>
      </c>
      <c r="C58" s="284" t="str">
        <f>IF(ISNUMBER(B58),MAX(C$4:C57)+1,"")</f>
        <v/>
      </c>
      <c r="D58" s="284" t="str">
        <f>IF(IF(ISNUMBER(B58),"",MAX(D$4:D57)+1)&lt;=D$3,IF(ISNUMBER(B58),"",MAX(D$4:D57)+1),"")</f>
        <v/>
      </c>
      <c r="E58" s="285" t="str">
        <f t="shared" si="41"/>
        <v/>
      </c>
      <c r="F58" s="238" t="str">
        <f t="shared" si="42"/>
        <v/>
      </c>
      <c r="G58" s="241" t="str">
        <f t="shared" si="43"/>
        <v/>
      </c>
      <c r="H58" s="284" t="str">
        <f>IF(O58="","",IF(ISNUMBER(MATCH(O58,$G$5:$G$1000,0)),"",IF(D58=1,C$3,0)+MAX(H$4:H57)+1))</f>
        <v/>
      </c>
      <c r="I58" s="284" t="str">
        <f>IF(O58="","",IF(ISNUMBER(MATCH(O58,$G$5:$G$1000,0)),"",IF(D58=1,B$4,0)+MAX(I$4:I57)+1))</f>
        <v/>
      </c>
      <c r="J58" s="241" t="str">
        <f t="shared" si="44"/>
        <v/>
      </c>
      <c r="K58" s="241"/>
      <c r="L58" s="62"/>
      <c r="M58" s="290">
        <f t="shared" si="12"/>
        <v>54</v>
      </c>
      <c r="N58" s="326"/>
      <c r="O58" s="326"/>
      <c r="P58" s="330" t="str">
        <f t="shared" si="45"/>
        <v/>
      </c>
      <c r="Q58" s="299" t="s">
        <v>821</v>
      </c>
      <c r="R58" s="292" t="str">
        <f t="shared" si="46"/>
        <v/>
      </c>
      <c r="S58" s="292" t="str">
        <f t="shared" si="47"/>
        <v/>
      </c>
      <c r="T58" s="292" t="str">
        <f t="shared" si="48"/>
        <v/>
      </c>
      <c r="U58" s="292" t="str">
        <f t="shared" si="49"/>
        <v/>
      </c>
      <c r="V58" s="292" t="str">
        <f t="shared" si="50"/>
        <v/>
      </c>
      <c r="W58" s="292" t="str">
        <f t="shared" si="51"/>
        <v/>
      </c>
      <c r="X58" s="292" t="str">
        <f t="shared" si="52"/>
        <v/>
      </c>
      <c r="Y58" s="292"/>
      <c r="Z58" s="293" t="str">
        <f t="shared" si="53"/>
        <v/>
      </c>
      <c r="AA58" s="293" t="str">
        <f t="shared" si="54"/>
        <v/>
      </c>
      <c r="AB58" s="293" t="str">
        <f t="shared" si="55"/>
        <v/>
      </c>
      <c r="AC58" s="293" t="str">
        <f t="shared" si="56"/>
        <v/>
      </c>
      <c r="AD58" s="293" t="str">
        <f t="shared" si="57"/>
        <v/>
      </c>
      <c r="AE58" s="293" t="str">
        <f t="shared" si="58"/>
        <v/>
      </c>
      <c r="AF58" s="293" t="str">
        <f t="shared" si="59"/>
        <v/>
      </c>
      <c r="AG58" s="293"/>
      <c r="AH58" s="292" t="str">
        <f>IF($BE58="","",IF(ISNUMBER(MATCH($BE58,AP$5:AP$29999,0)),MAX(AH$4:AH57)+1,0))</f>
        <v/>
      </c>
      <c r="AI58" s="292" t="str">
        <f>IF($BE58="","",IF(ISNUMBER(MATCH($BE58,AQ$5:AQ$29999,0)),MAX(AI$4:AI57)+1,0))</f>
        <v/>
      </c>
      <c r="AJ58" s="292" t="str">
        <f>IF($BE58="","",IF(ISNUMBER(MATCH($BE58,AR$5:AR$29999,0)),MAX(AJ$4:AJ57)+1,0))</f>
        <v/>
      </c>
      <c r="AK58" s="292" t="str">
        <f>IF($BE58="","",IF(ISNUMBER(MATCH($BE58,AS$5:AS$29999,0)),MAX(AK$4:AK57)+1,0))</f>
        <v/>
      </c>
      <c r="AL58" s="292" t="str">
        <f>IF($BE58="","",IF(ISNUMBER(MATCH($BE58,AT$5:AT$29999,0)),MAX(AL$4:AL57)+1,0))</f>
        <v/>
      </c>
      <c r="AM58" s="292" t="str">
        <f>IF($BE58="","",IF(ISNUMBER(MATCH($BE58,AU$5:AU$29999,0)),MAX(AM$4:AM57)+1,0))</f>
        <v/>
      </c>
      <c r="AN58" s="292" t="str">
        <f>IF($BE58="","",IF(ISNUMBER(MATCH($BE58,AV$5:AV$29999,0)),MAX(AN$4:AN57)+1,0))</f>
        <v/>
      </c>
      <c r="AO58" s="299"/>
      <c r="AP58" s="307"/>
      <c r="AQ58" s="307"/>
      <c r="AR58" s="307"/>
      <c r="AS58" s="307"/>
      <c r="AT58" s="309"/>
      <c r="AU58" s="309"/>
      <c r="AV58" s="309" t="s">
        <v>821</v>
      </c>
      <c r="AW58" s="331"/>
      <c r="AX58" s="310" t="s">
        <v>821</v>
      </c>
      <c r="AY58" s="332"/>
      <c r="AZ58" s="332"/>
      <c r="BA58" s="329" t="s">
        <v>821</v>
      </c>
      <c r="BB58" s="8" t="str">
        <f>IF(ISTEXT(AW58),IF(ISNUMBER(MATCH(AW58,$AY$5:$AY$100,0)),0,MAX(BB$4:BB57)+1),"")</f>
        <v/>
      </c>
      <c r="BC58" s="10" t="str">
        <f t="shared" si="60"/>
        <v/>
      </c>
      <c r="BD58" s="10">
        <f t="shared" si="61"/>
        <v>17</v>
      </c>
      <c r="BE58" s="310"/>
      <c r="BF58" s="10"/>
      <c r="BG58" s="311" t="str">
        <f t="shared" si="32"/>
        <v/>
      </c>
      <c r="BH58" s="311" t="str">
        <f t="shared" si="33"/>
        <v/>
      </c>
      <c r="BI58" s="311" t="str">
        <f t="shared" si="34"/>
        <v/>
      </c>
      <c r="BJ58" s="311" t="str">
        <f t="shared" si="35"/>
        <v/>
      </c>
      <c r="BK58" s="311" t="str">
        <f t="shared" si="36"/>
        <v/>
      </c>
      <c r="BL58" s="311" t="str">
        <f t="shared" si="37"/>
        <v/>
      </c>
      <c r="BM58" s="311" t="str">
        <f t="shared" si="39"/>
        <v/>
      </c>
      <c r="BN58" s="90"/>
      <c r="BO58" s="90"/>
      <c r="BP58" s="90"/>
      <c r="BQ58" s="90"/>
      <c r="BR58" s="90"/>
      <c r="BS58" s="90"/>
      <c r="BT58" s="90"/>
      <c r="BU58" s="90"/>
      <c r="BV58" s="90"/>
      <c r="BW58" s="90"/>
      <c r="BX58" s="90"/>
      <c r="BY58" s="90"/>
      <c r="BZ58" s="90"/>
    </row>
    <row r="59" spans="1:78" ht="12" customHeight="1" x14ac:dyDescent="0.25">
      <c r="A59" s="62"/>
      <c r="B59" s="238" t="str">
        <f t="shared" si="40"/>
        <v/>
      </c>
      <c r="C59" s="284" t="str">
        <f>IF(ISNUMBER(B59),MAX(C$4:C58)+1,"")</f>
        <v/>
      </c>
      <c r="D59" s="284" t="str">
        <f>IF(IF(ISNUMBER(B59),"",MAX(D$4:D58)+1)&lt;=D$3,IF(ISNUMBER(B59),"",MAX(D$4:D58)+1),"")</f>
        <v/>
      </c>
      <c r="E59" s="285" t="str">
        <f t="shared" si="41"/>
        <v/>
      </c>
      <c r="F59" s="238" t="str">
        <f t="shared" si="42"/>
        <v/>
      </c>
      <c r="G59" s="241" t="str">
        <f t="shared" si="43"/>
        <v/>
      </c>
      <c r="H59" s="284" t="str">
        <f>IF(O59="","",IF(ISNUMBER(MATCH(O59,$G$5:$G$1000,0)),"",IF(D59=1,C$3,0)+MAX(H$4:H58)+1))</f>
        <v/>
      </c>
      <c r="I59" s="284" t="str">
        <f>IF(O59="","",IF(ISNUMBER(MATCH(O59,$G$5:$G$1000,0)),"",IF(D59=1,B$4,0)+MAX(I$4:I58)+1))</f>
        <v/>
      </c>
      <c r="J59" s="241" t="str">
        <f t="shared" si="44"/>
        <v/>
      </c>
      <c r="K59" s="241"/>
      <c r="L59" s="62"/>
      <c r="M59" s="290">
        <f t="shared" si="12"/>
        <v>55</v>
      </c>
      <c r="N59" s="326"/>
      <c r="O59" s="326"/>
      <c r="P59" s="330" t="str">
        <f t="shared" si="45"/>
        <v/>
      </c>
      <c r="Q59" s="299" t="s">
        <v>821</v>
      </c>
      <c r="R59" s="292" t="str">
        <f t="shared" si="46"/>
        <v/>
      </c>
      <c r="S59" s="292" t="str">
        <f t="shared" si="47"/>
        <v/>
      </c>
      <c r="T59" s="292" t="str">
        <f t="shared" si="48"/>
        <v/>
      </c>
      <c r="U59" s="292" t="str">
        <f t="shared" si="49"/>
        <v/>
      </c>
      <c r="V59" s="292" t="str">
        <f t="shared" si="50"/>
        <v/>
      </c>
      <c r="W59" s="292" t="str">
        <f t="shared" si="51"/>
        <v/>
      </c>
      <c r="X59" s="292" t="str">
        <f t="shared" si="52"/>
        <v/>
      </c>
      <c r="Y59" s="292"/>
      <c r="Z59" s="293" t="str">
        <f t="shared" si="53"/>
        <v/>
      </c>
      <c r="AA59" s="293" t="str">
        <f t="shared" si="54"/>
        <v/>
      </c>
      <c r="AB59" s="293" t="str">
        <f t="shared" si="55"/>
        <v/>
      </c>
      <c r="AC59" s="293" t="str">
        <f t="shared" si="56"/>
        <v/>
      </c>
      <c r="AD59" s="293" t="str">
        <f t="shared" si="57"/>
        <v/>
      </c>
      <c r="AE59" s="293" t="str">
        <f t="shared" si="58"/>
        <v/>
      </c>
      <c r="AF59" s="293" t="str">
        <f t="shared" si="59"/>
        <v/>
      </c>
      <c r="AG59" s="293"/>
      <c r="AH59" s="292" t="str">
        <f>IF($BE59="","",IF(ISNUMBER(MATCH($BE59,AP$5:AP$29999,0)),MAX(AH$4:AH58)+1,0))</f>
        <v/>
      </c>
      <c r="AI59" s="292" t="str">
        <f>IF($BE59="","",IF(ISNUMBER(MATCH($BE59,AQ$5:AQ$29999,0)),MAX(AI$4:AI58)+1,0))</f>
        <v/>
      </c>
      <c r="AJ59" s="292" t="str">
        <f>IF($BE59="","",IF(ISNUMBER(MATCH($BE59,AR$5:AR$29999,0)),MAX(AJ$4:AJ58)+1,0))</f>
        <v/>
      </c>
      <c r="AK59" s="292" t="str">
        <f>IF($BE59="","",IF(ISNUMBER(MATCH($BE59,AS$5:AS$29999,0)),MAX(AK$4:AK58)+1,0))</f>
        <v/>
      </c>
      <c r="AL59" s="292" t="str">
        <f>IF($BE59="","",IF(ISNUMBER(MATCH($BE59,AT$5:AT$29999,0)),MAX(AL$4:AL58)+1,0))</f>
        <v/>
      </c>
      <c r="AM59" s="292" t="str">
        <f>IF($BE59="","",IF(ISNUMBER(MATCH($BE59,AU$5:AU$29999,0)),MAX(AM$4:AM58)+1,0))</f>
        <v/>
      </c>
      <c r="AN59" s="292" t="str">
        <f>IF($BE59="","",IF(ISNUMBER(MATCH($BE59,AV$5:AV$29999,0)),MAX(AN$4:AN58)+1,0))</f>
        <v/>
      </c>
      <c r="AO59" s="299"/>
      <c r="AP59" s="307"/>
      <c r="AQ59" s="307"/>
      <c r="AR59" s="307"/>
      <c r="AS59" s="307"/>
      <c r="AT59" s="309"/>
      <c r="AU59" s="309"/>
      <c r="AV59" s="309" t="s">
        <v>821</v>
      </c>
      <c r="AW59" s="331"/>
      <c r="AX59" s="310" t="s">
        <v>821</v>
      </c>
      <c r="AY59" s="332"/>
      <c r="AZ59" s="332"/>
      <c r="BA59" s="329" t="s">
        <v>821</v>
      </c>
      <c r="BB59" s="8" t="str">
        <f>IF(ISTEXT(AW59),IF(ISNUMBER(MATCH(AW59,$AY$5:$AY$100,0)),0,MAX(BB$4:BB58)+1),"")</f>
        <v/>
      </c>
      <c r="BC59" s="10" t="str">
        <f t="shared" si="60"/>
        <v/>
      </c>
      <c r="BD59" s="10">
        <f t="shared" si="61"/>
        <v>18</v>
      </c>
      <c r="BE59" s="310"/>
      <c r="BF59" s="10"/>
      <c r="BG59" s="311" t="str">
        <f t="shared" si="32"/>
        <v/>
      </c>
      <c r="BH59" s="311" t="str">
        <f t="shared" si="33"/>
        <v/>
      </c>
      <c r="BI59" s="311" t="str">
        <f t="shared" si="34"/>
        <v/>
      </c>
      <c r="BJ59" s="311" t="str">
        <f t="shared" si="35"/>
        <v/>
      </c>
      <c r="BK59" s="311" t="str">
        <f t="shared" si="36"/>
        <v/>
      </c>
      <c r="BL59" s="311" t="str">
        <f t="shared" si="37"/>
        <v/>
      </c>
      <c r="BM59" s="311" t="str">
        <f t="shared" si="39"/>
        <v/>
      </c>
      <c r="BN59" s="90"/>
      <c r="BO59" s="90"/>
      <c r="BP59" s="90"/>
      <c r="BQ59" s="90"/>
      <c r="BR59" s="90"/>
      <c r="BS59" s="90"/>
      <c r="BT59" s="90"/>
      <c r="BU59" s="90"/>
      <c r="BV59" s="90"/>
      <c r="BW59" s="90"/>
      <c r="BX59" s="90"/>
      <c r="BY59" s="90"/>
      <c r="BZ59" s="90"/>
    </row>
    <row r="60" spans="1:78" ht="12" customHeight="1" x14ac:dyDescent="0.25">
      <c r="A60" s="62"/>
      <c r="B60" s="238" t="str">
        <f t="shared" si="40"/>
        <v/>
      </c>
      <c r="C60" s="284" t="str">
        <f>IF(ISNUMBER(B60),MAX(C$4:C59)+1,"")</f>
        <v/>
      </c>
      <c r="D60" s="284" t="str">
        <f>IF(IF(ISNUMBER(B60),"",MAX(D$4:D59)+1)&lt;=D$3,IF(ISNUMBER(B60),"",MAX(D$4:D59)+1),"")</f>
        <v/>
      </c>
      <c r="E60" s="285" t="str">
        <f t="shared" si="41"/>
        <v/>
      </c>
      <c r="F60" s="238" t="str">
        <f t="shared" si="42"/>
        <v/>
      </c>
      <c r="G60" s="241" t="str">
        <f t="shared" si="43"/>
        <v/>
      </c>
      <c r="H60" s="284" t="str">
        <f>IF(O60="","",IF(ISNUMBER(MATCH(O60,$G$5:$G$1000,0)),"",IF(D60=1,C$3,0)+MAX(H$4:H59)+1))</f>
        <v/>
      </c>
      <c r="I60" s="284" t="str">
        <f>IF(O60="","",IF(ISNUMBER(MATCH(O60,$G$5:$G$1000,0)),"",IF(D60=1,B$4,0)+MAX(I$4:I59)+1))</f>
        <v/>
      </c>
      <c r="J60" s="241" t="str">
        <f t="shared" si="44"/>
        <v/>
      </c>
      <c r="K60" s="241"/>
      <c r="L60" s="62"/>
      <c r="M60" s="290">
        <f t="shared" si="12"/>
        <v>56</v>
      </c>
      <c r="N60" s="326"/>
      <c r="O60" s="326"/>
      <c r="P60" s="330" t="str">
        <f t="shared" si="45"/>
        <v/>
      </c>
      <c r="Q60" s="299" t="s">
        <v>821</v>
      </c>
      <c r="R60" s="292" t="str">
        <f t="shared" si="46"/>
        <v/>
      </c>
      <c r="S60" s="292" t="str">
        <f t="shared" si="47"/>
        <v/>
      </c>
      <c r="T60" s="292" t="str">
        <f t="shared" si="48"/>
        <v/>
      </c>
      <c r="U60" s="292" t="str">
        <f t="shared" si="49"/>
        <v/>
      </c>
      <c r="V60" s="292" t="str">
        <f t="shared" si="50"/>
        <v/>
      </c>
      <c r="W60" s="292" t="str">
        <f t="shared" si="51"/>
        <v/>
      </c>
      <c r="X60" s="292" t="str">
        <f t="shared" si="52"/>
        <v/>
      </c>
      <c r="Y60" s="292"/>
      <c r="Z60" s="293" t="str">
        <f t="shared" si="53"/>
        <v/>
      </c>
      <c r="AA60" s="293" t="str">
        <f t="shared" si="54"/>
        <v/>
      </c>
      <c r="AB60" s="293" t="str">
        <f t="shared" si="55"/>
        <v/>
      </c>
      <c r="AC60" s="293" t="str">
        <f t="shared" si="56"/>
        <v/>
      </c>
      <c r="AD60" s="293" t="str">
        <f t="shared" si="57"/>
        <v/>
      </c>
      <c r="AE60" s="293" t="str">
        <f t="shared" si="58"/>
        <v/>
      </c>
      <c r="AF60" s="293" t="str">
        <f t="shared" si="59"/>
        <v/>
      </c>
      <c r="AG60" s="293"/>
      <c r="AH60" s="292" t="str">
        <f>IF($BE60="","",IF(ISNUMBER(MATCH($BE60,AP$5:AP$29999,0)),MAX(AH$4:AH59)+1,0))</f>
        <v/>
      </c>
      <c r="AI60" s="292" t="str">
        <f>IF($BE60="","",IF(ISNUMBER(MATCH($BE60,AQ$5:AQ$29999,0)),MAX(AI$4:AI59)+1,0))</f>
        <v/>
      </c>
      <c r="AJ60" s="292" t="str">
        <f>IF($BE60="","",IF(ISNUMBER(MATCH($BE60,AR$5:AR$29999,0)),MAX(AJ$4:AJ59)+1,0))</f>
        <v/>
      </c>
      <c r="AK60" s="292" t="str">
        <f>IF($BE60="","",IF(ISNUMBER(MATCH($BE60,AS$5:AS$29999,0)),MAX(AK$4:AK59)+1,0))</f>
        <v/>
      </c>
      <c r="AL60" s="292" t="str">
        <f>IF($BE60="","",IF(ISNUMBER(MATCH($BE60,AT$5:AT$29999,0)),MAX(AL$4:AL59)+1,0))</f>
        <v/>
      </c>
      <c r="AM60" s="292" t="str">
        <f>IF($BE60="","",IF(ISNUMBER(MATCH($BE60,AU$5:AU$29999,0)),MAX(AM$4:AM59)+1,0))</f>
        <v/>
      </c>
      <c r="AN60" s="292" t="str">
        <f>IF($BE60="","",IF(ISNUMBER(MATCH($BE60,AV$5:AV$29999,0)),MAX(AN$4:AN59)+1,0))</f>
        <v/>
      </c>
      <c r="AO60" s="299"/>
      <c r="AP60" s="307"/>
      <c r="AQ60" s="307"/>
      <c r="AR60" s="307"/>
      <c r="AS60" s="307"/>
      <c r="AT60" s="309"/>
      <c r="AU60" s="309"/>
      <c r="AV60" s="309" t="s">
        <v>821</v>
      </c>
      <c r="AW60" s="331"/>
      <c r="AX60" s="310" t="s">
        <v>821</v>
      </c>
      <c r="AY60" s="332"/>
      <c r="AZ60" s="332"/>
      <c r="BA60" s="329" t="s">
        <v>821</v>
      </c>
      <c r="BB60" s="8" t="str">
        <f>IF(ISTEXT(AW60),IF(ISNUMBER(MATCH(AW60,$AY$5:$AY$100,0)),0,MAX(BB$4:BB59)+1),"")</f>
        <v/>
      </c>
      <c r="BC60" s="10" t="str">
        <f t="shared" si="60"/>
        <v/>
      </c>
      <c r="BD60" s="10">
        <f t="shared" si="61"/>
        <v>19</v>
      </c>
      <c r="BE60" s="310"/>
      <c r="BF60" s="10"/>
      <c r="BG60" s="311" t="str">
        <f t="shared" si="32"/>
        <v/>
      </c>
      <c r="BH60" s="311" t="str">
        <f t="shared" si="33"/>
        <v/>
      </c>
      <c r="BI60" s="311" t="str">
        <f t="shared" si="34"/>
        <v/>
      </c>
      <c r="BJ60" s="311" t="str">
        <f t="shared" si="35"/>
        <v/>
      </c>
      <c r="BK60" s="311" t="str">
        <f t="shared" si="36"/>
        <v/>
      </c>
      <c r="BL60" s="311" t="str">
        <f t="shared" si="37"/>
        <v/>
      </c>
      <c r="BM60" s="311" t="str">
        <f t="shared" si="39"/>
        <v/>
      </c>
      <c r="BN60" s="90"/>
      <c r="BO60" s="90"/>
      <c r="BP60" s="90"/>
      <c r="BQ60" s="90"/>
      <c r="BR60" s="90"/>
      <c r="BS60" s="90"/>
      <c r="BT60" s="90"/>
      <c r="BU60" s="90"/>
      <c r="BV60" s="90"/>
      <c r="BW60" s="90"/>
      <c r="BX60" s="90"/>
      <c r="BY60" s="90"/>
      <c r="BZ60" s="90"/>
    </row>
    <row r="61" spans="1:78" ht="12" customHeight="1" x14ac:dyDescent="0.25">
      <c r="A61" s="62"/>
      <c r="B61" s="238" t="str">
        <f t="shared" si="40"/>
        <v/>
      </c>
      <c r="C61" s="284" t="str">
        <f>IF(ISNUMBER(B61),MAX(C$4:C60)+1,"")</f>
        <v/>
      </c>
      <c r="D61" s="284" t="str">
        <f>IF(IF(ISNUMBER(B61),"",MAX(D$4:D60)+1)&lt;=D$3,IF(ISNUMBER(B61),"",MAX(D$4:D60)+1),"")</f>
        <v/>
      </c>
      <c r="E61" s="285" t="str">
        <f t="shared" si="41"/>
        <v/>
      </c>
      <c r="F61" s="238" t="str">
        <f t="shared" si="42"/>
        <v/>
      </c>
      <c r="G61" s="241" t="str">
        <f t="shared" si="43"/>
        <v/>
      </c>
      <c r="H61" s="284" t="str">
        <f>IF(O61="","",IF(ISNUMBER(MATCH(O61,$G$5:$G$1000,0)),"",IF(D61=1,C$3,0)+MAX(H$4:H60)+1))</f>
        <v/>
      </c>
      <c r="I61" s="284" t="str">
        <f>IF(O61="","",IF(ISNUMBER(MATCH(O61,$G$5:$G$1000,0)),"",IF(D61=1,B$4,0)+MAX(I$4:I60)+1))</f>
        <v/>
      </c>
      <c r="J61" s="241" t="str">
        <f t="shared" si="44"/>
        <v/>
      </c>
      <c r="K61" s="241"/>
      <c r="L61" s="62"/>
      <c r="M61" s="290">
        <f t="shared" si="12"/>
        <v>57</v>
      </c>
      <c r="N61" s="326"/>
      <c r="O61" s="326"/>
      <c r="P61" s="330" t="str">
        <f t="shared" si="45"/>
        <v/>
      </c>
      <c r="Q61" s="299" t="s">
        <v>821</v>
      </c>
      <c r="R61" s="292" t="str">
        <f t="shared" si="46"/>
        <v/>
      </c>
      <c r="S61" s="292" t="str">
        <f t="shared" si="47"/>
        <v/>
      </c>
      <c r="T61" s="292" t="str">
        <f t="shared" si="48"/>
        <v/>
      </c>
      <c r="U61" s="292" t="str">
        <f t="shared" si="49"/>
        <v/>
      </c>
      <c r="V61" s="292" t="str">
        <f t="shared" si="50"/>
        <v/>
      </c>
      <c r="W61" s="292" t="str">
        <f t="shared" si="51"/>
        <v/>
      </c>
      <c r="X61" s="292" t="str">
        <f t="shared" si="52"/>
        <v/>
      </c>
      <c r="Y61" s="292"/>
      <c r="Z61" s="293" t="str">
        <f t="shared" si="53"/>
        <v/>
      </c>
      <c r="AA61" s="293" t="str">
        <f t="shared" si="54"/>
        <v/>
      </c>
      <c r="AB61" s="293" t="str">
        <f t="shared" si="55"/>
        <v/>
      </c>
      <c r="AC61" s="293" t="str">
        <f t="shared" si="56"/>
        <v/>
      </c>
      <c r="AD61" s="293" t="str">
        <f t="shared" si="57"/>
        <v/>
      </c>
      <c r="AE61" s="293" t="str">
        <f t="shared" si="58"/>
        <v/>
      </c>
      <c r="AF61" s="293" t="str">
        <f t="shared" si="59"/>
        <v/>
      </c>
      <c r="AG61" s="293"/>
      <c r="AH61" s="292" t="str">
        <f>IF($BE61="","",IF(ISNUMBER(MATCH($BE61,AP$5:AP$29999,0)),MAX(AH$4:AH60)+1,0))</f>
        <v/>
      </c>
      <c r="AI61" s="292" t="str">
        <f>IF($BE61="","",IF(ISNUMBER(MATCH($BE61,AQ$5:AQ$29999,0)),MAX(AI$4:AI60)+1,0))</f>
        <v/>
      </c>
      <c r="AJ61" s="292" t="str">
        <f>IF($BE61="","",IF(ISNUMBER(MATCH($BE61,AR$5:AR$29999,0)),MAX(AJ$4:AJ60)+1,0))</f>
        <v/>
      </c>
      <c r="AK61" s="292" t="str">
        <f>IF($BE61="","",IF(ISNUMBER(MATCH($BE61,AS$5:AS$29999,0)),MAX(AK$4:AK60)+1,0))</f>
        <v/>
      </c>
      <c r="AL61" s="292" t="str">
        <f>IF($BE61="","",IF(ISNUMBER(MATCH($BE61,AT$5:AT$29999,0)),MAX(AL$4:AL60)+1,0))</f>
        <v/>
      </c>
      <c r="AM61" s="292" t="str">
        <f>IF($BE61="","",IF(ISNUMBER(MATCH($BE61,AU$5:AU$29999,0)),MAX(AM$4:AM60)+1,0))</f>
        <v/>
      </c>
      <c r="AN61" s="292" t="str">
        <f>IF($BE61="","",IF(ISNUMBER(MATCH($BE61,AV$5:AV$29999,0)),MAX(AN$4:AN60)+1,0))</f>
        <v/>
      </c>
      <c r="AO61" s="299"/>
      <c r="AP61" s="307"/>
      <c r="AQ61" s="307"/>
      <c r="AR61" s="307"/>
      <c r="AS61" s="307"/>
      <c r="AT61" s="309"/>
      <c r="AU61" s="309"/>
      <c r="AV61" s="309" t="s">
        <v>821</v>
      </c>
      <c r="AW61" s="331"/>
      <c r="AX61" s="310" t="s">
        <v>821</v>
      </c>
      <c r="AY61" s="332"/>
      <c r="AZ61" s="332"/>
      <c r="BA61" s="329" t="s">
        <v>821</v>
      </c>
      <c r="BB61" s="8" t="str">
        <f>IF(ISTEXT(AW61),IF(ISNUMBER(MATCH(AW61,$AY$5:$AY$100,0)),0,MAX(BB$4:BB60)+1),"")</f>
        <v/>
      </c>
      <c r="BC61" s="10" t="str">
        <f t="shared" si="60"/>
        <v/>
      </c>
      <c r="BD61" s="10">
        <f t="shared" si="61"/>
        <v>20</v>
      </c>
      <c r="BE61" s="310"/>
      <c r="BF61" s="10"/>
      <c r="BG61" s="311" t="str">
        <f t="shared" si="32"/>
        <v/>
      </c>
      <c r="BH61" s="311" t="str">
        <f t="shared" si="33"/>
        <v/>
      </c>
      <c r="BI61" s="311" t="str">
        <f t="shared" si="34"/>
        <v/>
      </c>
      <c r="BJ61" s="311" t="str">
        <f t="shared" si="35"/>
        <v/>
      </c>
      <c r="BK61" s="311" t="str">
        <f t="shared" si="36"/>
        <v/>
      </c>
      <c r="BL61" s="311" t="str">
        <f t="shared" si="37"/>
        <v/>
      </c>
      <c r="BM61" s="311" t="str">
        <f t="shared" si="39"/>
        <v/>
      </c>
      <c r="BN61" s="90"/>
      <c r="BO61" s="90"/>
      <c r="BP61" s="90"/>
      <c r="BQ61" s="90"/>
      <c r="BR61" s="90"/>
      <c r="BS61" s="90"/>
      <c r="BT61" s="90"/>
      <c r="BU61" s="90"/>
      <c r="BV61" s="90"/>
      <c r="BW61" s="90"/>
      <c r="BX61" s="90"/>
      <c r="BY61" s="90"/>
      <c r="BZ61" s="90"/>
    </row>
    <row r="62" spans="1:78" ht="12" customHeight="1" x14ac:dyDescent="0.25">
      <c r="A62" s="62"/>
      <c r="B62" s="238" t="str">
        <f t="shared" si="40"/>
        <v/>
      </c>
      <c r="C62" s="284" t="str">
        <f>IF(ISNUMBER(B62),MAX(C$4:C61)+1,"")</f>
        <v/>
      </c>
      <c r="D62" s="284" t="str">
        <f>IF(IF(ISNUMBER(B62),"",MAX(D$4:D61)+1)&lt;=D$3,IF(ISNUMBER(B62),"",MAX(D$4:D61)+1),"")</f>
        <v/>
      </c>
      <c r="E62" s="285" t="str">
        <f t="shared" si="41"/>
        <v/>
      </c>
      <c r="F62" s="238" t="str">
        <f t="shared" si="42"/>
        <v/>
      </c>
      <c r="G62" s="241" t="str">
        <f t="shared" si="43"/>
        <v/>
      </c>
      <c r="H62" s="284" t="str">
        <f>IF(O62="","",IF(ISNUMBER(MATCH(O62,$G$5:$G$1000,0)),"",IF(D62=1,C$3,0)+MAX(H$4:H61)+1))</f>
        <v/>
      </c>
      <c r="I62" s="284" t="str">
        <f>IF(O62="","",IF(ISNUMBER(MATCH(O62,$G$5:$G$1000,0)),"",IF(D62=1,B$4,0)+MAX(I$4:I61)+1))</f>
        <v/>
      </c>
      <c r="J62" s="241" t="str">
        <f t="shared" si="44"/>
        <v/>
      </c>
      <c r="K62" s="241"/>
      <c r="L62" s="62"/>
      <c r="M62" s="290">
        <f t="shared" si="12"/>
        <v>58</v>
      </c>
      <c r="N62" s="326"/>
      <c r="O62" s="326"/>
      <c r="P62" s="330" t="str">
        <f t="shared" si="45"/>
        <v/>
      </c>
      <c r="Q62" s="299" t="s">
        <v>821</v>
      </c>
      <c r="R62" s="292" t="str">
        <f t="shared" si="46"/>
        <v/>
      </c>
      <c r="S62" s="292" t="str">
        <f t="shared" si="47"/>
        <v/>
      </c>
      <c r="T62" s="292" t="str">
        <f t="shared" si="48"/>
        <v/>
      </c>
      <c r="U62" s="292" t="str">
        <f t="shared" si="49"/>
        <v/>
      </c>
      <c r="V62" s="292" t="str">
        <f t="shared" si="50"/>
        <v/>
      </c>
      <c r="W62" s="292" t="str">
        <f t="shared" si="51"/>
        <v/>
      </c>
      <c r="X62" s="292" t="str">
        <f t="shared" si="52"/>
        <v/>
      </c>
      <c r="Y62" s="292"/>
      <c r="Z62" s="293" t="str">
        <f t="shared" si="53"/>
        <v/>
      </c>
      <c r="AA62" s="293" t="str">
        <f t="shared" si="54"/>
        <v/>
      </c>
      <c r="AB62" s="293" t="str">
        <f t="shared" si="55"/>
        <v/>
      </c>
      <c r="AC62" s="293" t="str">
        <f t="shared" si="56"/>
        <v/>
      </c>
      <c r="AD62" s="293" t="str">
        <f t="shared" si="57"/>
        <v/>
      </c>
      <c r="AE62" s="293" t="str">
        <f t="shared" si="58"/>
        <v/>
      </c>
      <c r="AF62" s="293" t="str">
        <f t="shared" si="59"/>
        <v/>
      </c>
      <c r="AG62" s="293"/>
      <c r="AH62" s="292" t="str">
        <f>IF($BE62="","",IF(ISNUMBER(MATCH($BE62,AP$5:AP$29999,0)),MAX(AH$4:AH61)+1,0))</f>
        <v/>
      </c>
      <c r="AI62" s="292" t="str">
        <f>IF($BE62="","",IF(ISNUMBER(MATCH($BE62,AQ$5:AQ$29999,0)),MAX(AI$4:AI61)+1,0))</f>
        <v/>
      </c>
      <c r="AJ62" s="292" t="str">
        <f>IF($BE62="","",IF(ISNUMBER(MATCH($BE62,AR$5:AR$29999,0)),MAX(AJ$4:AJ61)+1,0))</f>
        <v/>
      </c>
      <c r="AK62" s="292" t="str">
        <f>IF($BE62="","",IF(ISNUMBER(MATCH($BE62,AS$5:AS$29999,0)),MAX(AK$4:AK61)+1,0))</f>
        <v/>
      </c>
      <c r="AL62" s="292" t="str">
        <f>IF($BE62="","",IF(ISNUMBER(MATCH($BE62,AT$5:AT$29999,0)),MAX(AL$4:AL61)+1,0))</f>
        <v/>
      </c>
      <c r="AM62" s="292" t="str">
        <f>IF($BE62="","",IF(ISNUMBER(MATCH($BE62,AU$5:AU$29999,0)),MAX(AM$4:AM61)+1,0))</f>
        <v/>
      </c>
      <c r="AN62" s="292" t="str">
        <f>IF($BE62="","",IF(ISNUMBER(MATCH($BE62,AV$5:AV$29999,0)),MAX(AN$4:AN61)+1,0))</f>
        <v/>
      </c>
      <c r="AO62" s="299"/>
      <c r="AP62" s="307"/>
      <c r="AQ62" s="307"/>
      <c r="AR62" s="307"/>
      <c r="AS62" s="307"/>
      <c r="AT62" s="309"/>
      <c r="AU62" s="309"/>
      <c r="AV62" s="309" t="s">
        <v>821</v>
      </c>
      <c r="AW62" s="331"/>
      <c r="AX62" s="310" t="s">
        <v>821</v>
      </c>
      <c r="AY62" s="332"/>
      <c r="AZ62" s="332"/>
      <c r="BA62" s="329" t="s">
        <v>821</v>
      </c>
      <c r="BB62" s="8" t="str">
        <f>IF(ISTEXT(AW62),IF(ISNUMBER(MATCH(AW62,$AY$5:$AY$100,0)),0,MAX(BB$4:BB61)+1),"")</f>
        <v/>
      </c>
      <c r="BC62" s="10" t="str">
        <f t="shared" si="60"/>
        <v/>
      </c>
      <c r="BD62" s="10">
        <f t="shared" si="61"/>
        <v>21</v>
      </c>
      <c r="BE62" s="310"/>
      <c r="BF62" s="10"/>
      <c r="BG62" s="311" t="str">
        <f t="shared" si="32"/>
        <v/>
      </c>
      <c r="BH62" s="311" t="str">
        <f t="shared" si="33"/>
        <v/>
      </c>
      <c r="BI62" s="311" t="str">
        <f t="shared" si="34"/>
        <v/>
      </c>
      <c r="BJ62" s="311" t="str">
        <f t="shared" si="35"/>
        <v/>
      </c>
      <c r="BK62" s="311" t="str">
        <f t="shared" si="36"/>
        <v/>
      </c>
      <c r="BL62" s="311" t="str">
        <f t="shared" si="37"/>
        <v/>
      </c>
      <c r="BM62" s="311" t="str">
        <f t="shared" si="39"/>
        <v/>
      </c>
      <c r="BN62" s="90"/>
      <c r="BO62" s="90"/>
      <c r="BP62" s="90"/>
      <c r="BQ62" s="90"/>
      <c r="BR62" s="90"/>
      <c r="BS62" s="90"/>
      <c r="BT62" s="90"/>
      <c r="BU62" s="90"/>
      <c r="BV62" s="90"/>
      <c r="BW62" s="90"/>
      <c r="BX62" s="90"/>
      <c r="BY62" s="90"/>
      <c r="BZ62" s="90"/>
    </row>
    <row r="63" spans="1:78" ht="12" customHeight="1" x14ac:dyDescent="0.25">
      <c r="A63" s="62"/>
      <c r="B63" s="238" t="str">
        <f t="shared" si="40"/>
        <v/>
      </c>
      <c r="C63" s="284" t="str">
        <f>IF(ISNUMBER(B63),MAX(C$4:C62)+1,"")</f>
        <v/>
      </c>
      <c r="D63" s="284" t="str">
        <f>IF(IF(ISNUMBER(B63),"",MAX(D$4:D62)+1)&lt;=D$3,IF(ISNUMBER(B63),"",MAX(D$4:D62)+1),"")</f>
        <v/>
      </c>
      <c r="E63" s="285" t="str">
        <f t="shared" si="41"/>
        <v/>
      </c>
      <c r="F63" s="238" t="str">
        <f t="shared" si="42"/>
        <v/>
      </c>
      <c r="G63" s="241" t="str">
        <f t="shared" si="43"/>
        <v/>
      </c>
      <c r="H63" s="284" t="str">
        <f>IF(O63="","",IF(ISNUMBER(MATCH(O63,$G$5:$G$1000,0)),"",IF(D63=1,C$3,0)+MAX(H$4:H62)+1))</f>
        <v/>
      </c>
      <c r="I63" s="284" t="str">
        <f>IF(O63="","",IF(ISNUMBER(MATCH(O63,$G$5:$G$1000,0)),"",IF(D63=1,B$4,0)+MAX(I$4:I62)+1))</f>
        <v/>
      </c>
      <c r="J63" s="241" t="str">
        <f t="shared" si="44"/>
        <v/>
      </c>
      <c r="K63" s="241"/>
      <c r="L63" s="62"/>
      <c r="M63" s="290">
        <f t="shared" si="12"/>
        <v>59</v>
      </c>
      <c r="N63" s="326"/>
      <c r="O63" s="326"/>
      <c r="P63" s="330" t="str">
        <f t="shared" si="45"/>
        <v/>
      </c>
      <c r="Q63" s="299" t="s">
        <v>821</v>
      </c>
      <c r="R63" s="292" t="str">
        <f t="shared" si="46"/>
        <v/>
      </c>
      <c r="S63" s="292" t="str">
        <f t="shared" si="47"/>
        <v/>
      </c>
      <c r="T63" s="292" t="str">
        <f t="shared" si="48"/>
        <v/>
      </c>
      <c r="U63" s="292" t="str">
        <f t="shared" si="49"/>
        <v/>
      </c>
      <c r="V63" s="292" t="str">
        <f t="shared" si="50"/>
        <v/>
      </c>
      <c r="W63" s="292" t="str">
        <f t="shared" si="51"/>
        <v/>
      </c>
      <c r="X63" s="292" t="str">
        <f t="shared" si="52"/>
        <v/>
      </c>
      <c r="Y63" s="292"/>
      <c r="Z63" s="293" t="str">
        <f t="shared" si="53"/>
        <v/>
      </c>
      <c r="AA63" s="293" t="str">
        <f t="shared" si="54"/>
        <v/>
      </c>
      <c r="AB63" s="293" t="str">
        <f t="shared" si="55"/>
        <v/>
      </c>
      <c r="AC63" s="293" t="str">
        <f t="shared" si="56"/>
        <v/>
      </c>
      <c r="AD63" s="293" t="str">
        <f t="shared" si="57"/>
        <v/>
      </c>
      <c r="AE63" s="293" t="str">
        <f t="shared" si="58"/>
        <v/>
      </c>
      <c r="AF63" s="293" t="str">
        <f t="shared" si="59"/>
        <v/>
      </c>
      <c r="AG63" s="293"/>
      <c r="AH63" s="292" t="str">
        <f>IF($BE63="","",IF(ISNUMBER(MATCH($BE63,AP$5:AP$29999,0)),MAX(AH$4:AH62)+1,0))</f>
        <v/>
      </c>
      <c r="AI63" s="292" t="str">
        <f>IF($BE63="","",IF(ISNUMBER(MATCH($BE63,AQ$5:AQ$29999,0)),MAX(AI$4:AI62)+1,0))</f>
        <v/>
      </c>
      <c r="AJ63" s="292" t="str">
        <f>IF($BE63="","",IF(ISNUMBER(MATCH($BE63,AR$5:AR$29999,0)),MAX(AJ$4:AJ62)+1,0))</f>
        <v/>
      </c>
      <c r="AK63" s="292" t="str">
        <f>IF($BE63="","",IF(ISNUMBER(MATCH($BE63,AS$5:AS$29999,0)),MAX(AK$4:AK62)+1,0))</f>
        <v/>
      </c>
      <c r="AL63" s="292" t="str">
        <f>IF($BE63="","",IF(ISNUMBER(MATCH($BE63,AT$5:AT$29999,0)),MAX(AL$4:AL62)+1,0))</f>
        <v/>
      </c>
      <c r="AM63" s="292" t="str">
        <f>IF($BE63="","",IF(ISNUMBER(MATCH($BE63,AU$5:AU$29999,0)),MAX(AM$4:AM62)+1,0))</f>
        <v/>
      </c>
      <c r="AN63" s="292" t="str">
        <f>IF($BE63="","",IF(ISNUMBER(MATCH($BE63,AV$5:AV$29999,0)),MAX(AN$4:AN62)+1,0))</f>
        <v/>
      </c>
      <c r="AO63" s="299"/>
      <c r="AP63" s="307"/>
      <c r="AQ63" s="307"/>
      <c r="AR63" s="307"/>
      <c r="AS63" s="307"/>
      <c r="AT63" s="309"/>
      <c r="AU63" s="309"/>
      <c r="AV63" s="309" t="s">
        <v>821</v>
      </c>
      <c r="AW63" s="331"/>
      <c r="AX63" s="310" t="s">
        <v>821</v>
      </c>
      <c r="AY63" s="332"/>
      <c r="AZ63" s="332"/>
      <c r="BA63" s="329" t="s">
        <v>821</v>
      </c>
      <c r="BB63" s="8" t="str">
        <f>IF(ISTEXT(AW63),IF(ISNUMBER(MATCH(AW63,$AY$5:$AY$100,0)),0,MAX(BB$4:BB62)+1),"")</f>
        <v/>
      </c>
      <c r="BC63" s="10" t="str">
        <f t="shared" si="60"/>
        <v/>
      </c>
      <c r="BD63" s="10">
        <f t="shared" si="61"/>
        <v>22</v>
      </c>
      <c r="BE63" s="310"/>
      <c r="BF63" s="10"/>
      <c r="BG63" s="311" t="str">
        <f t="shared" si="32"/>
        <v/>
      </c>
      <c r="BH63" s="311" t="str">
        <f t="shared" si="33"/>
        <v/>
      </c>
      <c r="BI63" s="311" t="str">
        <f t="shared" si="34"/>
        <v/>
      </c>
      <c r="BJ63" s="311" t="str">
        <f t="shared" si="35"/>
        <v/>
      </c>
      <c r="BK63" s="311" t="str">
        <f t="shared" si="36"/>
        <v/>
      </c>
      <c r="BL63" s="311" t="str">
        <f t="shared" si="37"/>
        <v/>
      </c>
      <c r="BM63" s="311" t="str">
        <f t="shared" si="39"/>
        <v/>
      </c>
      <c r="BN63" s="90"/>
      <c r="BO63" s="90"/>
      <c r="BP63" s="90"/>
      <c r="BQ63" s="90"/>
      <c r="BR63" s="90"/>
      <c r="BS63" s="90"/>
      <c r="BT63" s="90"/>
      <c r="BU63" s="90"/>
      <c r="BV63" s="90"/>
      <c r="BW63" s="90"/>
      <c r="BX63" s="90"/>
      <c r="BY63" s="90"/>
      <c r="BZ63" s="90"/>
    </row>
    <row r="64" spans="1:78" ht="12" customHeight="1" x14ac:dyDescent="0.25">
      <c r="A64" s="62"/>
      <c r="B64" s="238" t="str">
        <f t="shared" si="40"/>
        <v/>
      </c>
      <c r="C64" s="284" t="str">
        <f>IF(ISNUMBER(B64),MAX(C$4:C63)+1,"")</f>
        <v/>
      </c>
      <c r="D64" s="284" t="str">
        <f>IF(IF(ISNUMBER(B64),"",MAX(D$4:D63)+1)&lt;=D$3,IF(ISNUMBER(B64),"",MAX(D$4:D63)+1),"")</f>
        <v/>
      </c>
      <c r="E64" s="285" t="str">
        <f t="shared" si="41"/>
        <v/>
      </c>
      <c r="F64" s="238" t="str">
        <f t="shared" si="42"/>
        <v/>
      </c>
      <c r="G64" s="241" t="str">
        <f t="shared" si="43"/>
        <v/>
      </c>
      <c r="H64" s="284" t="str">
        <f>IF(O64="","",IF(ISNUMBER(MATCH(O64,$G$5:$G$1000,0)),"",IF(D64=1,C$3,0)+MAX(H$4:H63)+1))</f>
        <v/>
      </c>
      <c r="I64" s="284" t="str">
        <f>IF(O64="","",IF(ISNUMBER(MATCH(O64,$G$5:$G$1000,0)),"",IF(D64=1,B$4,0)+MAX(I$4:I63)+1))</f>
        <v/>
      </c>
      <c r="J64" s="241" t="str">
        <f t="shared" si="44"/>
        <v/>
      </c>
      <c r="K64" s="241"/>
      <c r="L64" s="62"/>
      <c r="M64" s="290">
        <f t="shared" si="12"/>
        <v>60</v>
      </c>
      <c r="N64" s="326"/>
      <c r="O64" s="326"/>
      <c r="P64" s="330" t="str">
        <f t="shared" si="45"/>
        <v/>
      </c>
      <c r="Q64" s="299" t="s">
        <v>821</v>
      </c>
      <c r="R64" s="292" t="str">
        <f t="shared" si="46"/>
        <v/>
      </c>
      <c r="S64" s="292" t="str">
        <f t="shared" si="47"/>
        <v/>
      </c>
      <c r="T64" s="292" t="str">
        <f t="shared" si="48"/>
        <v/>
      </c>
      <c r="U64" s="292" t="str">
        <f t="shared" si="49"/>
        <v/>
      </c>
      <c r="V64" s="292" t="str">
        <f t="shared" si="50"/>
        <v/>
      </c>
      <c r="W64" s="292" t="str">
        <f t="shared" si="51"/>
        <v/>
      </c>
      <c r="X64" s="292" t="str">
        <f t="shared" si="52"/>
        <v/>
      </c>
      <c r="Y64" s="292"/>
      <c r="Z64" s="293" t="str">
        <f t="shared" si="53"/>
        <v/>
      </c>
      <c r="AA64" s="293" t="str">
        <f t="shared" si="54"/>
        <v/>
      </c>
      <c r="AB64" s="293" t="str">
        <f t="shared" si="55"/>
        <v/>
      </c>
      <c r="AC64" s="293" t="str">
        <f t="shared" si="56"/>
        <v/>
      </c>
      <c r="AD64" s="293" t="str">
        <f t="shared" si="57"/>
        <v/>
      </c>
      <c r="AE64" s="293" t="str">
        <f t="shared" si="58"/>
        <v/>
      </c>
      <c r="AF64" s="293" t="str">
        <f t="shared" si="59"/>
        <v/>
      </c>
      <c r="AG64" s="293"/>
      <c r="AH64" s="292" t="str">
        <f>IF($BE64="","",IF(ISNUMBER(MATCH($BE64,AP$5:AP$29999,0)),MAX(AH$4:AH63)+1,0))</f>
        <v/>
      </c>
      <c r="AI64" s="292" t="str">
        <f>IF($BE64="","",IF(ISNUMBER(MATCH($BE64,AQ$5:AQ$29999,0)),MAX(AI$4:AI63)+1,0))</f>
        <v/>
      </c>
      <c r="AJ64" s="292" t="str">
        <f>IF($BE64="","",IF(ISNUMBER(MATCH($BE64,AR$5:AR$29999,0)),MAX(AJ$4:AJ63)+1,0))</f>
        <v/>
      </c>
      <c r="AK64" s="292" t="str">
        <f>IF($BE64="","",IF(ISNUMBER(MATCH($BE64,AS$5:AS$29999,0)),MAX(AK$4:AK63)+1,0))</f>
        <v/>
      </c>
      <c r="AL64" s="292" t="str">
        <f>IF($BE64="","",IF(ISNUMBER(MATCH($BE64,AT$5:AT$29999,0)),MAX(AL$4:AL63)+1,0))</f>
        <v/>
      </c>
      <c r="AM64" s="292" t="str">
        <f>IF($BE64="","",IF(ISNUMBER(MATCH($BE64,AU$5:AU$29999,0)),MAX(AM$4:AM63)+1,0))</f>
        <v/>
      </c>
      <c r="AN64" s="292" t="str">
        <f>IF($BE64="","",IF(ISNUMBER(MATCH($BE64,AV$5:AV$29999,0)),MAX(AN$4:AN63)+1,0))</f>
        <v/>
      </c>
      <c r="AO64" s="299"/>
      <c r="AP64" s="307"/>
      <c r="AQ64" s="307"/>
      <c r="AR64" s="307"/>
      <c r="AS64" s="307"/>
      <c r="AT64" s="309"/>
      <c r="AU64" s="309"/>
      <c r="AV64" s="309" t="s">
        <v>821</v>
      </c>
      <c r="AW64" s="331"/>
      <c r="AX64" s="310" t="s">
        <v>821</v>
      </c>
      <c r="AY64" s="332"/>
      <c r="AZ64" s="332"/>
      <c r="BA64" s="329" t="s">
        <v>821</v>
      </c>
      <c r="BB64" s="8" t="str">
        <f>IF(ISTEXT(AW64),IF(ISNUMBER(MATCH(AW64,$AY$5:$AY$100,0)),0,MAX(BB$4:BB63)+1),"")</f>
        <v/>
      </c>
      <c r="BC64" s="10" t="str">
        <f t="shared" si="60"/>
        <v/>
      </c>
      <c r="BD64" s="10">
        <f t="shared" si="61"/>
        <v>23</v>
      </c>
      <c r="BE64" s="310"/>
      <c r="BF64" s="10"/>
      <c r="BG64" s="311" t="str">
        <f t="shared" si="32"/>
        <v/>
      </c>
      <c r="BH64" s="311" t="str">
        <f t="shared" si="33"/>
        <v/>
      </c>
      <c r="BI64" s="311" t="str">
        <f t="shared" si="34"/>
        <v/>
      </c>
      <c r="BJ64" s="311" t="str">
        <f t="shared" si="35"/>
        <v/>
      </c>
      <c r="BK64" s="311" t="str">
        <f t="shared" si="36"/>
        <v/>
      </c>
      <c r="BL64" s="311" t="str">
        <f t="shared" si="37"/>
        <v/>
      </c>
      <c r="BM64" s="311" t="str">
        <f t="shared" si="39"/>
        <v/>
      </c>
      <c r="BN64" s="90"/>
      <c r="BO64" s="90"/>
      <c r="BP64" s="90"/>
      <c r="BQ64" s="90"/>
      <c r="BR64" s="90"/>
      <c r="BS64" s="90"/>
      <c r="BT64" s="90"/>
      <c r="BU64" s="90"/>
      <c r="BV64" s="90"/>
      <c r="BW64" s="90"/>
      <c r="BX64" s="90"/>
      <c r="BY64" s="90"/>
      <c r="BZ64" s="90"/>
    </row>
    <row r="65" spans="1:78" ht="12" customHeight="1" x14ac:dyDescent="0.25">
      <c r="A65" s="62"/>
      <c r="B65" s="238" t="str">
        <f t="shared" si="40"/>
        <v/>
      </c>
      <c r="C65" s="284" t="str">
        <f>IF(ISNUMBER(B65),MAX(C$4:C64)+1,"")</f>
        <v/>
      </c>
      <c r="D65" s="284" t="str">
        <f>IF(IF(ISNUMBER(B65),"",MAX(D$4:D64)+1)&lt;=D$3,IF(ISNUMBER(B65),"",MAX(D$4:D64)+1),"")</f>
        <v/>
      </c>
      <c r="E65" s="285" t="str">
        <f t="shared" si="41"/>
        <v/>
      </c>
      <c r="F65" s="238" t="str">
        <f t="shared" si="42"/>
        <v/>
      </c>
      <c r="G65" s="241" t="str">
        <f t="shared" si="43"/>
        <v/>
      </c>
      <c r="H65" s="284" t="str">
        <f>IF(O65="","",IF(ISNUMBER(MATCH(O65,$G$5:$G$1000,0)),"",IF(D65=1,C$3,0)+MAX(H$4:H64)+1))</f>
        <v/>
      </c>
      <c r="I65" s="284" t="str">
        <f>IF(O65="","",IF(ISNUMBER(MATCH(O65,$G$5:$G$1000,0)),"",IF(D65=1,B$4,0)+MAX(I$4:I64)+1))</f>
        <v/>
      </c>
      <c r="J65" s="241" t="str">
        <f t="shared" si="44"/>
        <v/>
      </c>
      <c r="K65" s="241"/>
      <c r="L65" s="62"/>
      <c r="M65" s="290">
        <f t="shared" si="12"/>
        <v>61</v>
      </c>
      <c r="N65" s="326"/>
      <c r="O65" s="326"/>
      <c r="P65" s="330" t="str">
        <f t="shared" si="45"/>
        <v/>
      </c>
      <c r="Q65" s="299" t="s">
        <v>821</v>
      </c>
      <c r="R65" s="292" t="str">
        <f t="shared" si="46"/>
        <v/>
      </c>
      <c r="S65" s="292" t="str">
        <f t="shared" si="47"/>
        <v/>
      </c>
      <c r="T65" s="292" t="str">
        <f t="shared" si="48"/>
        <v/>
      </c>
      <c r="U65" s="292" t="str">
        <f t="shared" si="49"/>
        <v/>
      </c>
      <c r="V65" s="292" t="str">
        <f t="shared" si="50"/>
        <v/>
      </c>
      <c r="W65" s="292" t="str">
        <f t="shared" si="51"/>
        <v/>
      </c>
      <c r="X65" s="292" t="str">
        <f t="shared" si="52"/>
        <v/>
      </c>
      <c r="Y65" s="292"/>
      <c r="Z65" s="293" t="str">
        <f t="shared" si="53"/>
        <v/>
      </c>
      <c r="AA65" s="293" t="str">
        <f t="shared" si="54"/>
        <v/>
      </c>
      <c r="AB65" s="293" t="str">
        <f t="shared" si="55"/>
        <v/>
      </c>
      <c r="AC65" s="293" t="str">
        <f t="shared" si="56"/>
        <v/>
      </c>
      <c r="AD65" s="293" t="str">
        <f t="shared" si="57"/>
        <v/>
      </c>
      <c r="AE65" s="293" t="str">
        <f t="shared" si="58"/>
        <v/>
      </c>
      <c r="AF65" s="293" t="str">
        <f t="shared" si="59"/>
        <v/>
      </c>
      <c r="AG65" s="293"/>
      <c r="AH65" s="292" t="str">
        <f>IF($BE65="","",IF(ISNUMBER(MATCH($BE65,AP$5:AP$29999,0)),MAX(AH$4:AH64)+1,0))</f>
        <v/>
      </c>
      <c r="AI65" s="292" t="str">
        <f>IF($BE65="","",IF(ISNUMBER(MATCH($BE65,AQ$5:AQ$29999,0)),MAX(AI$4:AI64)+1,0))</f>
        <v/>
      </c>
      <c r="AJ65" s="292" t="str">
        <f>IF($BE65="","",IF(ISNUMBER(MATCH($BE65,AR$5:AR$29999,0)),MAX(AJ$4:AJ64)+1,0))</f>
        <v/>
      </c>
      <c r="AK65" s="292" t="str">
        <f>IF($BE65="","",IF(ISNUMBER(MATCH($BE65,AS$5:AS$29999,0)),MAX(AK$4:AK64)+1,0))</f>
        <v/>
      </c>
      <c r="AL65" s="292" t="str">
        <f>IF($BE65="","",IF(ISNUMBER(MATCH($BE65,AT$5:AT$29999,0)),MAX(AL$4:AL64)+1,0))</f>
        <v/>
      </c>
      <c r="AM65" s="292" t="str">
        <f>IF($BE65="","",IF(ISNUMBER(MATCH($BE65,AU$5:AU$29999,0)),MAX(AM$4:AM64)+1,0))</f>
        <v/>
      </c>
      <c r="AN65" s="292" t="str">
        <f>IF($BE65="","",IF(ISNUMBER(MATCH($BE65,AV$5:AV$29999,0)),MAX(AN$4:AN64)+1,0))</f>
        <v/>
      </c>
      <c r="AO65" s="299"/>
      <c r="AP65" s="307"/>
      <c r="AQ65" s="307"/>
      <c r="AR65" s="307"/>
      <c r="AS65" s="307"/>
      <c r="AT65" s="309"/>
      <c r="AU65" s="309"/>
      <c r="AV65" s="309" t="s">
        <v>821</v>
      </c>
      <c r="AW65" s="331"/>
      <c r="AX65" s="310" t="s">
        <v>821</v>
      </c>
      <c r="AY65" s="332"/>
      <c r="AZ65" s="332"/>
      <c r="BA65" s="329" t="s">
        <v>821</v>
      </c>
      <c r="BB65" s="8" t="str">
        <f>IF(ISTEXT(AW65),IF(ISNUMBER(MATCH(AW65,$AY$5:$AY$100,0)),0,MAX(BB$4:BB64)+1),"")</f>
        <v/>
      </c>
      <c r="BC65" s="10" t="str">
        <f t="shared" si="60"/>
        <v/>
      </c>
      <c r="BD65" s="10">
        <f t="shared" si="61"/>
        <v>24</v>
      </c>
      <c r="BE65" s="310"/>
      <c r="BF65" s="10"/>
      <c r="BG65" s="311" t="str">
        <f t="shared" si="32"/>
        <v/>
      </c>
      <c r="BH65" s="311" t="str">
        <f t="shared" si="33"/>
        <v/>
      </c>
      <c r="BI65" s="311" t="str">
        <f t="shared" si="34"/>
        <v/>
      </c>
      <c r="BJ65" s="311" t="str">
        <f t="shared" si="35"/>
        <v/>
      </c>
      <c r="BK65" s="311" t="str">
        <f t="shared" si="36"/>
        <v/>
      </c>
      <c r="BL65" s="311" t="str">
        <f t="shared" si="37"/>
        <v/>
      </c>
      <c r="BM65" s="311" t="str">
        <f t="shared" si="39"/>
        <v/>
      </c>
      <c r="BN65" s="90"/>
      <c r="BO65" s="90"/>
      <c r="BP65" s="90"/>
      <c r="BQ65" s="90"/>
      <c r="BR65" s="90"/>
      <c r="BS65" s="90"/>
      <c r="BT65" s="90"/>
      <c r="BU65" s="90"/>
      <c r="BV65" s="90"/>
      <c r="BW65" s="90"/>
      <c r="BX65" s="90"/>
      <c r="BY65" s="90"/>
      <c r="BZ65" s="90"/>
    </row>
    <row r="66" spans="1:78" ht="12" customHeight="1" x14ac:dyDescent="0.25">
      <c r="A66" s="62"/>
      <c r="B66" s="238" t="str">
        <f t="shared" si="40"/>
        <v/>
      </c>
      <c r="C66" s="284" t="str">
        <f>IF(ISNUMBER(B66),MAX(C$4:C65)+1,"")</f>
        <v/>
      </c>
      <c r="D66" s="284" t="str">
        <f>IF(IF(ISNUMBER(B66),"",MAX(D$4:D65)+1)&lt;=D$3,IF(ISNUMBER(B66),"",MAX(D$4:D65)+1),"")</f>
        <v/>
      </c>
      <c r="E66" s="285" t="str">
        <f t="shared" si="41"/>
        <v/>
      </c>
      <c r="F66" s="238" t="str">
        <f t="shared" si="42"/>
        <v/>
      </c>
      <c r="G66" s="241" t="str">
        <f t="shared" si="43"/>
        <v/>
      </c>
      <c r="H66" s="284" t="str">
        <f>IF(O66="","",IF(ISNUMBER(MATCH(O66,$G$5:$G$1000,0)),"",IF(D66=1,C$3,0)+MAX(H$4:H65)+1))</f>
        <v/>
      </c>
      <c r="I66" s="284" t="str">
        <f>IF(O66="","",IF(ISNUMBER(MATCH(O66,$G$5:$G$1000,0)),"",IF(D66=1,B$4,0)+MAX(I$4:I65)+1))</f>
        <v/>
      </c>
      <c r="J66" s="241" t="str">
        <f t="shared" si="44"/>
        <v/>
      </c>
      <c r="K66" s="241"/>
      <c r="L66" s="62"/>
      <c r="M66" s="290">
        <f t="shared" si="12"/>
        <v>62</v>
      </c>
      <c r="N66" s="326"/>
      <c r="O66" s="326"/>
      <c r="P66" s="330" t="str">
        <f t="shared" si="45"/>
        <v/>
      </c>
      <c r="Q66" s="299" t="s">
        <v>821</v>
      </c>
      <c r="R66" s="292" t="str">
        <f t="shared" si="46"/>
        <v/>
      </c>
      <c r="S66" s="292" t="str">
        <f t="shared" si="47"/>
        <v/>
      </c>
      <c r="T66" s="292" t="str">
        <f t="shared" si="48"/>
        <v/>
      </c>
      <c r="U66" s="292" t="str">
        <f t="shared" si="49"/>
        <v/>
      </c>
      <c r="V66" s="292" t="str">
        <f t="shared" si="50"/>
        <v/>
      </c>
      <c r="W66" s="292" t="str">
        <f t="shared" si="51"/>
        <v/>
      </c>
      <c r="X66" s="292" t="str">
        <f t="shared" si="52"/>
        <v/>
      </c>
      <c r="Y66" s="292"/>
      <c r="Z66" s="293" t="str">
        <f t="shared" si="53"/>
        <v/>
      </c>
      <c r="AA66" s="293" t="str">
        <f t="shared" si="54"/>
        <v/>
      </c>
      <c r="AB66" s="293" t="str">
        <f t="shared" si="55"/>
        <v/>
      </c>
      <c r="AC66" s="293" t="str">
        <f t="shared" si="56"/>
        <v/>
      </c>
      <c r="AD66" s="293" t="str">
        <f t="shared" si="57"/>
        <v/>
      </c>
      <c r="AE66" s="293" t="str">
        <f t="shared" si="58"/>
        <v/>
      </c>
      <c r="AF66" s="293" t="str">
        <f t="shared" si="59"/>
        <v/>
      </c>
      <c r="AG66" s="293"/>
      <c r="AH66" s="292" t="str">
        <f>IF($BE66="","",IF(ISNUMBER(MATCH($BE66,AP$5:AP$29999,0)),MAX(AH$4:AH65)+1,0))</f>
        <v/>
      </c>
      <c r="AI66" s="292" t="str">
        <f>IF($BE66="","",IF(ISNUMBER(MATCH($BE66,AQ$5:AQ$29999,0)),MAX(AI$4:AI65)+1,0))</f>
        <v/>
      </c>
      <c r="AJ66" s="292" t="str">
        <f>IF($BE66="","",IF(ISNUMBER(MATCH($BE66,AR$5:AR$29999,0)),MAX(AJ$4:AJ65)+1,0))</f>
        <v/>
      </c>
      <c r="AK66" s="292" t="str">
        <f>IF($BE66="","",IF(ISNUMBER(MATCH($BE66,AS$5:AS$29999,0)),MAX(AK$4:AK65)+1,0))</f>
        <v/>
      </c>
      <c r="AL66" s="292" t="str">
        <f>IF($BE66="","",IF(ISNUMBER(MATCH($BE66,AT$5:AT$29999,0)),MAX(AL$4:AL65)+1,0))</f>
        <v/>
      </c>
      <c r="AM66" s="292" t="str">
        <f>IF($BE66="","",IF(ISNUMBER(MATCH($BE66,AU$5:AU$29999,0)),MAX(AM$4:AM65)+1,0))</f>
        <v/>
      </c>
      <c r="AN66" s="292" t="str">
        <f>IF($BE66="","",IF(ISNUMBER(MATCH($BE66,AV$5:AV$29999,0)),MAX(AN$4:AN65)+1,0))</f>
        <v/>
      </c>
      <c r="AO66" s="299"/>
      <c r="AP66" s="307"/>
      <c r="AQ66" s="307"/>
      <c r="AR66" s="307"/>
      <c r="AS66" s="307"/>
      <c r="AT66" s="309"/>
      <c r="AU66" s="309"/>
      <c r="AV66" s="309" t="s">
        <v>821</v>
      </c>
      <c r="AW66" s="331"/>
      <c r="AX66" s="310" t="s">
        <v>821</v>
      </c>
      <c r="AY66" s="332"/>
      <c r="AZ66" s="332"/>
      <c r="BA66" s="329" t="s">
        <v>821</v>
      </c>
      <c r="BB66" s="8" t="str">
        <f>IF(ISTEXT(AW66),IF(ISNUMBER(MATCH(AW66,$AY$5:$AY$100,0)),0,MAX(BB$4:BB65)+1),"")</f>
        <v/>
      </c>
      <c r="BC66" s="10" t="str">
        <f t="shared" si="60"/>
        <v/>
      </c>
      <c r="BD66" s="10">
        <f t="shared" si="61"/>
        <v>25</v>
      </c>
      <c r="BE66" s="310"/>
      <c r="BF66" s="10"/>
      <c r="BG66" s="311" t="str">
        <f t="shared" si="32"/>
        <v/>
      </c>
      <c r="BH66" s="311" t="str">
        <f t="shared" si="33"/>
        <v/>
      </c>
      <c r="BI66" s="311" t="str">
        <f t="shared" si="34"/>
        <v/>
      </c>
      <c r="BJ66" s="311" t="str">
        <f t="shared" si="35"/>
        <v/>
      </c>
      <c r="BK66" s="311" t="str">
        <f t="shared" si="36"/>
        <v/>
      </c>
      <c r="BL66" s="311" t="str">
        <f t="shared" si="37"/>
        <v/>
      </c>
      <c r="BM66" s="311" t="str">
        <f t="shared" si="39"/>
        <v/>
      </c>
      <c r="BN66" s="90"/>
      <c r="BO66" s="90"/>
      <c r="BP66" s="90"/>
      <c r="BQ66" s="90"/>
      <c r="BR66" s="90"/>
      <c r="BS66" s="90"/>
      <c r="BT66" s="90"/>
      <c r="BU66" s="90"/>
      <c r="BV66" s="90"/>
      <c r="BW66" s="90"/>
      <c r="BX66" s="90"/>
      <c r="BY66" s="90"/>
      <c r="BZ66" s="90"/>
    </row>
    <row r="67" spans="1:78" ht="12" customHeight="1" x14ac:dyDescent="0.25">
      <c r="A67" s="62"/>
      <c r="B67" s="238" t="str">
        <f t="shared" si="40"/>
        <v/>
      </c>
      <c r="C67" s="284" t="str">
        <f>IF(ISNUMBER(B67),MAX(C$4:C66)+1,"")</f>
        <v/>
      </c>
      <c r="D67" s="284" t="str">
        <f>IF(IF(ISNUMBER(B67),"",MAX(D$4:D66)+1)&lt;=D$3,IF(ISNUMBER(B67),"",MAX(D$4:D66)+1),"")</f>
        <v/>
      </c>
      <c r="E67" s="285" t="str">
        <f t="shared" si="41"/>
        <v/>
      </c>
      <c r="F67" s="238" t="str">
        <f t="shared" si="42"/>
        <v/>
      </c>
      <c r="G67" s="241" t="str">
        <f t="shared" si="43"/>
        <v/>
      </c>
      <c r="H67" s="284" t="str">
        <f>IF(O67="","",IF(ISNUMBER(MATCH(O67,$G$5:$G$1000,0)),"",IF(D67=1,C$3,0)+MAX(H$4:H66)+1))</f>
        <v/>
      </c>
      <c r="I67" s="284" t="str">
        <f>IF(O67="","",IF(ISNUMBER(MATCH(O67,$G$5:$G$1000,0)),"",IF(D67=1,B$4,0)+MAX(I$4:I66)+1))</f>
        <v/>
      </c>
      <c r="J67" s="241" t="str">
        <f t="shared" si="44"/>
        <v/>
      </c>
      <c r="K67" s="241"/>
      <c r="L67" s="62"/>
      <c r="M67" s="290">
        <f t="shared" si="12"/>
        <v>63</v>
      </c>
      <c r="N67" s="326"/>
      <c r="O67" s="326"/>
      <c r="P67" s="330" t="str">
        <f t="shared" si="45"/>
        <v/>
      </c>
      <c r="Q67" s="299" t="s">
        <v>821</v>
      </c>
      <c r="R67" s="292" t="str">
        <f t="shared" si="46"/>
        <v/>
      </c>
      <c r="S67" s="292" t="str">
        <f t="shared" si="47"/>
        <v/>
      </c>
      <c r="T67" s="292" t="str">
        <f t="shared" si="48"/>
        <v/>
      </c>
      <c r="U67" s="292" t="str">
        <f t="shared" si="49"/>
        <v/>
      </c>
      <c r="V67" s="292" t="str">
        <f t="shared" si="50"/>
        <v/>
      </c>
      <c r="W67" s="292" t="str">
        <f t="shared" si="51"/>
        <v/>
      </c>
      <c r="X67" s="292" t="str">
        <f t="shared" si="52"/>
        <v/>
      </c>
      <c r="Y67" s="292"/>
      <c r="Z67" s="293" t="str">
        <f t="shared" si="53"/>
        <v/>
      </c>
      <c r="AA67" s="293" t="str">
        <f t="shared" si="54"/>
        <v/>
      </c>
      <c r="AB67" s="293" t="str">
        <f t="shared" si="55"/>
        <v/>
      </c>
      <c r="AC67" s="293" t="str">
        <f t="shared" si="56"/>
        <v/>
      </c>
      <c r="AD67" s="293" t="str">
        <f t="shared" si="57"/>
        <v/>
      </c>
      <c r="AE67" s="293" t="str">
        <f t="shared" si="58"/>
        <v/>
      </c>
      <c r="AF67" s="293" t="str">
        <f t="shared" si="59"/>
        <v/>
      </c>
      <c r="AG67" s="293"/>
      <c r="AH67" s="292" t="str">
        <f>IF($BE67="","",IF(ISNUMBER(MATCH($BE67,AP$5:AP$29999,0)),MAX(AH$4:AH66)+1,0))</f>
        <v/>
      </c>
      <c r="AI67" s="292" t="str">
        <f>IF($BE67="","",IF(ISNUMBER(MATCH($BE67,AQ$5:AQ$29999,0)),MAX(AI$4:AI66)+1,0))</f>
        <v/>
      </c>
      <c r="AJ67" s="292" t="str">
        <f>IF($BE67="","",IF(ISNUMBER(MATCH($BE67,AR$5:AR$29999,0)),MAX(AJ$4:AJ66)+1,0))</f>
        <v/>
      </c>
      <c r="AK67" s="292" t="str">
        <f>IF($BE67="","",IF(ISNUMBER(MATCH($BE67,AS$5:AS$29999,0)),MAX(AK$4:AK66)+1,0))</f>
        <v/>
      </c>
      <c r="AL67" s="292" t="str">
        <f>IF($BE67="","",IF(ISNUMBER(MATCH($BE67,AT$5:AT$29999,0)),MAX(AL$4:AL66)+1,0))</f>
        <v/>
      </c>
      <c r="AM67" s="292" t="str">
        <f>IF($BE67="","",IF(ISNUMBER(MATCH($BE67,AU$5:AU$29999,0)),MAX(AM$4:AM66)+1,0))</f>
        <v/>
      </c>
      <c r="AN67" s="292" t="str">
        <f>IF($BE67="","",IF(ISNUMBER(MATCH($BE67,AV$5:AV$29999,0)),MAX(AN$4:AN66)+1,0))</f>
        <v/>
      </c>
      <c r="AO67" s="299"/>
      <c r="AP67" s="307"/>
      <c r="AQ67" s="307"/>
      <c r="AR67" s="307"/>
      <c r="AS67" s="307"/>
      <c r="AT67" s="309"/>
      <c r="AU67" s="309"/>
      <c r="AV67" s="309" t="s">
        <v>821</v>
      </c>
      <c r="AW67" s="331"/>
      <c r="AX67" s="310" t="s">
        <v>821</v>
      </c>
      <c r="AY67" s="332"/>
      <c r="AZ67" s="332"/>
      <c r="BA67" s="329" t="s">
        <v>821</v>
      </c>
      <c r="BB67" s="8" t="str">
        <f>IF(ISTEXT(AW67),IF(ISNUMBER(MATCH(AW67,$AY$5:$AY$100,0)),0,MAX(BB$4:BB66)+1),"")</f>
        <v/>
      </c>
      <c r="BC67" s="10" t="str">
        <f t="shared" si="60"/>
        <v/>
      </c>
      <c r="BD67" s="10">
        <f t="shared" si="61"/>
        <v>26</v>
      </c>
      <c r="BE67" s="310"/>
      <c r="BF67" s="10"/>
      <c r="BG67" s="311" t="str">
        <f t="shared" si="32"/>
        <v/>
      </c>
      <c r="BH67" s="311" t="str">
        <f t="shared" si="33"/>
        <v/>
      </c>
      <c r="BI67" s="311" t="str">
        <f t="shared" si="34"/>
        <v/>
      </c>
      <c r="BJ67" s="311" t="str">
        <f t="shared" si="35"/>
        <v/>
      </c>
      <c r="BK67" s="311" t="str">
        <f t="shared" si="36"/>
        <v/>
      </c>
      <c r="BL67" s="311" t="str">
        <f t="shared" si="37"/>
        <v/>
      </c>
      <c r="BM67" s="311" t="str">
        <f t="shared" si="39"/>
        <v/>
      </c>
      <c r="BN67" s="90"/>
      <c r="BO67" s="90"/>
      <c r="BP67" s="90"/>
      <c r="BQ67" s="90"/>
      <c r="BR67" s="90"/>
      <c r="BS67" s="90"/>
      <c r="BT67" s="90"/>
      <c r="BU67" s="90"/>
      <c r="BV67" s="90"/>
      <c r="BW67" s="90"/>
      <c r="BX67" s="90"/>
      <c r="BY67" s="90"/>
      <c r="BZ67" s="90"/>
    </row>
    <row r="68" spans="1:78" ht="12" customHeight="1" x14ac:dyDescent="0.25">
      <c r="A68" s="62"/>
      <c r="B68" s="238" t="str">
        <f t="shared" si="40"/>
        <v/>
      </c>
      <c r="C68" s="284" t="str">
        <f>IF(ISNUMBER(B68),MAX(C$4:C67)+1,"")</f>
        <v/>
      </c>
      <c r="D68" s="284" t="str">
        <f>IF(IF(ISNUMBER(B68),"",MAX(D$4:D67)+1)&lt;=D$3,IF(ISNUMBER(B68),"",MAX(D$4:D67)+1),"")</f>
        <v/>
      </c>
      <c r="E68" s="285" t="str">
        <f t="shared" si="41"/>
        <v/>
      </c>
      <c r="F68" s="238" t="str">
        <f t="shared" si="42"/>
        <v/>
      </c>
      <c r="G68" s="241" t="str">
        <f t="shared" si="43"/>
        <v/>
      </c>
      <c r="H68" s="284" t="str">
        <f>IF(O68="","",IF(ISNUMBER(MATCH(O68,$G$5:$G$1000,0)),"",IF(D68=1,C$3,0)+MAX(H$4:H67)+1))</f>
        <v/>
      </c>
      <c r="I68" s="284" t="str">
        <f>IF(O68="","",IF(ISNUMBER(MATCH(O68,$G$5:$G$1000,0)),"",IF(D68=1,B$4,0)+MAX(I$4:I67)+1))</f>
        <v/>
      </c>
      <c r="J68" s="241" t="str">
        <f t="shared" si="44"/>
        <v/>
      </c>
      <c r="K68" s="241"/>
      <c r="L68" s="62"/>
      <c r="M68" s="290">
        <f t="shared" si="12"/>
        <v>64</v>
      </c>
      <c r="N68" s="326"/>
      <c r="O68" s="326"/>
      <c r="P68" s="330" t="str">
        <f t="shared" si="45"/>
        <v/>
      </c>
      <c r="Q68" s="299" t="s">
        <v>821</v>
      </c>
      <c r="R68" s="292" t="str">
        <f t="shared" si="46"/>
        <v/>
      </c>
      <c r="S68" s="292" t="str">
        <f t="shared" si="47"/>
        <v/>
      </c>
      <c r="T68" s="292" t="str">
        <f t="shared" si="48"/>
        <v/>
      </c>
      <c r="U68" s="292" t="str">
        <f t="shared" si="49"/>
        <v/>
      </c>
      <c r="V68" s="292" t="str">
        <f t="shared" si="50"/>
        <v/>
      </c>
      <c r="W68" s="292" t="str">
        <f t="shared" si="51"/>
        <v/>
      </c>
      <c r="X68" s="292" t="str">
        <f t="shared" si="52"/>
        <v/>
      </c>
      <c r="Y68" s="292"/>
      <c r="Z68" s="293" t="str">
        <f t="shared" si="53"/>
        <v/>
      </c>
      <c r="AA68" s="293" t="str">
        <f t="shared" si="54"/>
        <v/>
      </c>
      <c r="AB68" s="293" t="str">
        <f t="shared" si="55"/>
        <v/>
      </c>
      <c r="AC68" s="293" t="str">
        <f t="shared" si="56"/>
        <v/>
      </c>
      <c r="AD68" s="293" t="str">
        <f t="shared" si="57"/>
        <v/>
      </c>
      <c r="AE68" s="293" t="str">
        <f t="shared" si="58"/>
        <v/>
      </c>
      <c r="AF68" s="293" t="str">
        <f t="shared" si="59"/>
        <v/>
      </c>
      <c r="AG68" s="293"/>
      <c r="AH68" s="292" t="str">
        <f>IF($BE68="","",IF(ISNUMBER(MATCH($BE68,AP$5:AP$29999,0)),MAX(AH$4:AH67)+1,0))</f>
        <v/>
      </c>
      <c r="AI68" s="292" t="str">
        <f>IF($BE68="","",IF(ISNUMBER(MATCH($BE68,AQ$5:AQ$29999,0)),MAX(AI$4:AI67)+1,0))</f>
        <v/>
      </c>
      <c r="AJ68" s="292" t="str">
        <f>IF($BE68="","",IF(ISNUMBER(MATCH($BE68,AR$5:AR$29999,0)),MAX(AJ$4:AJ67)+1,0))</f>
        <v/>
      </c>
      <c r="AK68" s="292" t="str">
        <f>IF($BE68="","",IF(ISNUMBER(MATCH($BE68,AS$5:AS$29999,0)),MAX(AK$4:AK67)+1,0))</f>
        <v/>
      </c>
      <c r="AL68" s="292" t="str">
        <f>IF($BE68="","",IF(ISNUMBER(MATCH($BE68,AT$5:AT$29999,0)),MAX(AL$4:AL67)+1,0))</f>
        <v/>
      </c>
      <c r="AM68" s="292" t="str">
        <f>IF($BE68="","",IF(ISNUMBER(MATCH($BE68,AU$5:AU$29999,0)),MAX(AM$4:AM67)+1,0))</f>
        <v/>
      </c>
      <c r="AN68" s="292" t="str">
        <f>IF($BE68="","",IF(ISNUMBER(MATCH($BE68,AV$5:AV$29999,0)),MAX(AN$4:AN67)+1,0))</f>
        <v/>
      </c>
      <c r="AO68" s="299"/>
      <c r="AP68" s="307"/>
      <c r="AQ68" s="307"/>
      <c r="AR68" s="307"/>
      <c r="AS68" s="307"/>
      <c r="AT68" s="309"/>
      <c r="AU68" s="309"/>
      <c r="AV68" s="309" t="s">
        <v>821</v>
      </c>
      <c r="AW68" s="331"/>
      <c r="AX68" s="310" t="s">
        <v>821</v>
      </c>
      <c r="AY68" s="332"/>
      <c r="AZ68" s="332"/>
      <c r="BA68" s="329" t="s">
        <v>821</v>
      </c>
      <c r="BB68" s="8" t="str">
        <f>IF(ISTEXT(AW68),IF(ISNUMBER(MATCH(AW68,$AY$5:$AY$100,0)),0,MAX(BB$4:BB67)+1),"")</f>
        <v/>
      </c>
      <c r="BC68" s="10" t="str">
        <f t="shared" si="60"/>
        <v/>
      </c>
      <c r="BD68" s="10">
        <f t="shared" si="61"/>
        <v>27</v>
      </c>
      <c r="BE68" s="310"/>
      <c r="BF68" s="10"/>
      <c r="BG68" s="311" t="str">
        <f t="shared" si="32"/>
        <v/>
      </c>
      <c r="BH68" s="311" t="str">
        <f t="shared" si="33"/>
        <v/>
      </c>
      <c r="BI68" s="311" t="str">
        <f t="shared" si="34"/>
        <v/>
      </c>
      <c r="BJ68" s="311" t="str">
        <f t="shared" si="35"/>
        <v/>
      </c>
      <c r="BK68" s="311" t="str">
        <f t="shared" si="36"/>
        <v/>
      </c>
      <c r="BL68" s="311" t="str">
        <f t="shared" si="37"/>
        <v/>
      </c>
      <c r="BM68" s="311" t="str">
        <f t="shared" ref="BM68:BM99" si="62">IF(ISNUMBER(MATCH($BE68,AF$5:AF$501,0)),INDEX(AF$5:AF$501,MATCH($BE68,AF$5:AF$501,0),1),"")</f>
        <v/>
      </c>
      <c r="BN68" s="90"/>
      <c r="BO68" s="90"/>
      <c r="BP68" s="90"/>
      <c r="BQ68" s="90"/>
      <c r="BR68" s="90"/>
      <c r="BS68" s="90"/>
      <c r="BT68" s="90"/>
      <c r="BU68" s="90"/>
      <c r="BV68" s="90"/>
      <c r="BW68" s="90"/>
      <c r="BX68" s="90"/>
      <c r="BY68" s="90"/>
      <c r="BZ68" s="90"/>
    </row>
    <row r="69" spans="1:78" ht="12" customHeight="1" x14ac:dyDescent="0.25">
      <c r="A69" s="62"/>
      <c r="B69" s="238" t="str">
        <f t="shared" ref="B69:B100" si="63">IF(ISNUMBER(MATCH(O69,$N$5:$N$1000,0)),MATCH(O69,$N$5:$N$1000,0),"")</f>
        <v/>
      </c>
      <c r="C69" s="284" t="str">
        <f>IF(ISNUMBER(B69),MAX(C$4:C68)+1,"")</f>
        <v/>
      </c>
      <c r="D69" s="284" t="str">
        <f>IF(IF(ISNUMBER(B69),"",MAX(D$4:D68)+1)&lt;=D$3,IF(ISNUMBER(B69),"",MAX(D$4:D68)+1),"")</f>
        <v/>
      </c>
      <c r="E69" s="285" t="str">
        <f t="shared" ref="E69:E100" si="64">IF(M69&lt;=D$3,MATCH(M69,D$5:D$1000,0),"")</f>
        <v/>
      </c>
      <c r="F69" s="238" t="str">
        <f t="shared" ref="F69:F100" si="65">IF(ISNUMBER(E69),INDEX($N$5:$N$1000,E69,1),"")</f>
        <v/>
      </c>
      <c r="G69" s="241" t="str">
        <f t="shared" ref="G69:G100" si="66">IF(ISNUMBER(C69),N69,IF(ISTEXT(N69),INDEX($F$5:$F$1000,MATCH(M69,$E$5:$E$1000,0),1),""))</f>
        <v/>
      </c>
      <c r="H69" s="284" t="str">
        <f>IF(O69="","",IF(ISNUMBER(MATCH(O69,$G$5:$G$1000,0)),"",IF(D69=1,C$3,0)+MAX(H$4:H68)+1))</f>
        <v/>
      </c>
      <c r="I69" s="284" t="str">
        <f>IF(O69="","",IF(ISNUMBER(MATCH(O69,$G$5:$G$1000,0)),"",IF(D69=1,B$4,0)+MAX(I$4:I68)+1))</f>
        <v/>
      </c>
      <c r="J69" s="241" t="str">
        <f t="shared" ref="J69:J100" si="67">IF(ISNUMBER(MATCH(M69,$I$5:$I$1000,0)),INDEX($O$5:$O$1000,MATCH(M69,$I$5:$I$1000,0),1),"")</f>
        <v/>
      </c>
      <c r="K69" s="241"/>
      <c r="L69" s="62"/>
      <c r="M69" s="290">
        <f t="shared" ref="M69:M132" si="68">IF(ROW()-ROW(M$4)&lt;=1000,ROW()-ROW(M$4),"")</f>
        <v>65</v>
      </c>
      <c r="N69" s="326"/>
      <c r="O69" s="326"/>
      <c r="P69" s="330" t="str">
        <f t="shared" ref="P69:P100" si="69">IF(M69&lt;=$B$4,IF(ISTEXT(G69),G69,""),IF(ISTEXT(J69),J69,""))</f>
        <v/>
      </c>
      <c r="Q69" s="299" t="s">
        <v>821</v>
      </c>
      <c r="R69" s="292" t="str">
        <f t="shared" ref="R69:R100" si="70">IF(ROW()-ROW(R$4)&lt;=AH$3,ROW()-ROW(R$4),"")</f>
        <v/>
      </c>
      <c r="S69" s="292" t="str">
        <f t="shared" ref="S69:S100" si="71">IF(ROW()-ROW(S$4)&lt;=AI$3,ROW()-ROW(S$4),"")</f>
        <v/>
      </c>
      <c r="T69" s="292" t="str">
        <f t="shared" ref="T69:T100" si="72">IF(ROW()-ROW(T$4)&lt;=AJ$3,ROW()-ROW(T$4),"")</f>
        <v/>
      </c>
      <c r="U69" s="292" t="str">
        <f t="shared" ref="U69:U100" si="73">IF(ROW()-ROW(U$4)&lt;=AK$3,ROW()-ROW(U$4),"")</f>
        <v/>
      </c>
      <c r="V69" s="292" t="str">
        <f t="shared" ref="V69:V100" si="74">IF(ROW()-ROW(V$4)&lt;=AL$3,ROW()-ROW(V$4),"")</f>
        <v/>
      </c>
      <c r="W69" s="292" t="str">
        <f t="shared" ref="W69:W100" si="75">IF(ROW()-ROW(W$4)&lt;=AM$3,ROW()-ROW(W$4),"")</f>
        <v/>
      </c>
      <c r="X69" s="292" t="str">
        <f t="shared" ref="X69:X100" si="76">IF(ROW()-ROW(X$4)&lt;=AN$3,ROW()-ROW(X$4),"")</f>
        <v/>
      </c>
      <c r="Y69" s="292"/>
      <c r="Z69" s="293" t="str">
        <f t="shared" ref="Z69:Z100" si="77">IF(ISNUMBER(R69),INDEX($BE$5:$BE$2999,MATCH(R69,AH$5:AH$2999,0),1),"")</f>
        <v/>
      </c>
      <c r="AA69" s="293" t="str">
        <f t="shared" ref="AA69:AA100" si="78">IF(ISNUMBER(S69),INDEX($BE$5:$BE$2999,MATCH(S69,AI$5:AI$2999,0),1),"")</f>
        <v/>
      </c>
      <c r="AB69" s="293" t="str">
        <f t="shared" ref="AB69:AB100" si="79">IF(ISNUMBER(T69),INDEX($BE$5:$BE$2999,MATCH(T69,AJ$5:AJ$2999,0),1),"")</f>
        <v/>
      </c>
      <c r="AC69" s="293" t="str">
        <f t="shared" ref="AC69:AC100" si="80">IF(ISNUMBER(U69),INDEX($BE$5:$BE$2999,MATCH(U69,AK$5:AK$2999,0),1),"")</f>
        <v/>
      </c>
      <c r="AD69" s="293" t="str">
        <f t="shared" ref="AD69:AD100" si="81">IF(ISNUMBER(V69),INDEX($BE$5:$BE$2999,MATCH(V69,AL$5:AL$2999,0),1),"")</f>
        <v/>
      </c>
      <c r="AE69" s="293" t="str">
        <f t="shared" ref="AE69:AE100" si="82">IF(ISNUMBER(W69),INDEX($BE$5:$BE$2999,MATCH(W69,AM$5:AM$2999,0),1),"")</f>
        <v/>
      </c>
      <c r="AF69" s="293" t="str">
        <f t="shared" ref="AF69:AF100" si="83">IF(ISNUMBER(X69),INDEX($BE$5:$BE$2999,MATCH(X69,AN$5:AN$2999,0),1),"")</f>
        <v/>
      </c>
      <c r="AG69" s="293"/>
      <c r="AH69" s="292" t="str">
        <f>IF($BE69="","",IF(ISNUMBER(MATCH($BE69,AP$5:AP$29999,0)),MAX(AH$4:AH68)+1,0))</f>
        <v/>
      </c>
      <c r="AI69" s="292" t="str">
        <f>IF($BE69="","",IF(ISNUMBER(MATCH($BE69,AQ$5:AQ$29999,0)),MAX(AI$4:AI68)+1,0))</f>
        <v/>
      </c>
      <c r="AJ69" s="292" t="str">
        <f>IF($BE69="","",IF(ISNUMBER(MATCH($BE69,AR$5:AR$29999,0)),MAX(AJ$4:AJ68)+1,0))</f>
        <v/>
      </c>
      <c r="AK69" s="292" t="str">
        <f>IF($BE69="","",IF(ISNUMBER(MATCH($BE69,AS$5:AS$29999,0)),MAX(AK$4:AK68)+1,0))</f>
        <v/>
      </c>
      <c r="AL69" s="292" t="str">
        <f>IF($BE69="","",IF(ISNUMBER(MATCH($BE69,AT$5:AT$29999,0)),MAX(AL$4:AL68)+1,0))</f>
        <v/>
      </c>
      <c r="AM69" s="292" t="str">
        <f>IF($BE69="","",IF(ISNUMBER(MATCH($BE69,AU$5:AU$29999,0)),MAX(AM$4:AM68)+1,0))</f>
        <v/>
      </c>
      <c r="AN69" s="292" t="str">
        <f>IF($BE69="","",IF(ISNUMBER(MATCH($BE69,AV$5:AV$29999,0)),MAX(AN$4:AN68)+1,0))</f>
        <v/>
      </c>
      <c r="AO69" s="299"/>
      <c r="AP69" s="307"/>
      <c r="AQ69" s="307"/>
      <c r="AR69" s="307"/>
      <c r="AS69" s="307"/>
      <c r="AT69" s="309"/>
      <c r="AU69" s="309"/>
      <c r="AV69" s="309" t="s">
        <v>821</v>
      </c>
      <c r="AW69" s="331"/>
      <c r="AX69" s="310" t="s">
        <v>821</v>
      </c>
      <c r="AY69" s="332"/>
      <c r="AZ69" s="332"/>
      <c r="BA69" s="329" t="s">
        <v>821</v>
      </c>
      <c r="BB69" s="8" t="str">
        <f>IF(ISTEXT(AW69),IF(ISNUMBER(MATCH(AW69,$AY$5:$AY$100,0)),0,MAX(BB$4:BB68)+1),"")</f>
        <v/>
      </c>
      <c r="BC69" s="10" t="str">
        <f t="shared" ref="BC69:BC95" si="84">IF(ISTEXT(AY69),MATCH(AY69,$AW$5:$AW$127,0),"")</f>
        <v/>
      </c>
      <c r="BD69" s="10">
        <f t="shared" si="61"/>
        <v>28</v>
      </c>
      <c r="BE69" s="310"/>
      <c r="BF69" s="10"/>
      <c r="BG69" s="311" t="str">
        <f t="shared" si="32"/>
        <v/>
      </c>
      <c r="BH69" s="311" t="str">
        <f t="shared" si="33"/>
        <v/>
      </c>
      <c r="BI69" s="311" t="str">
        <f t="shared" si="34"/>
        <v/>
      </c>
      <c r="BJ69" s="311" t="str">
        <f t="shared" si="35"/>
        <v/>
      </c>
      <c r="BK69" s="311" t="str">
        <f t="shared" si="36"/>
        <v/>
      </c>
      <c r="BL69" s="311" t="str">
        <f t="shared" si="37"/>
        <v/>
      </c>
      <c r="BM69" s="311" t="str">
        <f t="shared" si="62"/>
        <v/>
      </c>
      <c r="BN69" s="90"/>
      <c r="BO69" s="90"/>
      <c r="BP69" s="90"/>
      <c r="BQ69" s="90"/>
      <c r="BR69" s="90"/>
      <c r="BS69" s="90"/>
      <c r="BT69" s="90"/>
      <c r="BU69" s="90"/>
      <c r="BV69" s="90"/>
      <c r="BW69" s="90"/>
      <c r="BX69" s="90"/>
      <c r="BY69" s="90"/>
      <c r="BZ69" s="90"/>
    </row>
    <row r="70" spans="1:78" ht="12" customHeight="1" x14ac:dyDescent="0.25">
      <c r="A70" s="62"/>
      <c r="B70" s="238" t="str">
        <f t="shared" si="63"/>
        <v/>
      </c>
      <c r="C70" s="284" t="str">
        <f>IF(ISNUMBER(B70),MAX(C$4:C69)+1,"")</f>
        <v/>
      </c>
      <c r="D70" s="284" t="str">
        <f>IF(IF(ISNUMBER(B70),"",MAX(D$4:D69)+1)&lt;=D$3,IF(ISNUMBER(B70),"",MAX(D$4:D69)+1),"")</f>
        <v/>
      </c>
      <c r="E70" s="285" t="str">
        <f t="shared" si="64"/>
        <v/>
      </c>
      <c r="F70" s="238" t="str">
        <f t="shared" si="65"/>
        <v/>
      </c>
      <c r="G70" s="241" t="str">
        <f t="shared" si="66"/>
        <v/>
      </c>
      <c r="H70" s="284" t="str">
        <f>IF(O70="","",IF(ISNUMBER(MATCH(O70,$G$5:$G$1000,0)),"",IF(D70=1,C$3,0)+MAX(H$4:H69)+1))</f>
        <v/>
      </c>
      <c r="I70" s="284" t="str">
        <f>IF(O70="","",IF(ISNUMBER(MATCH(O70,$G$5:$G$1000,0)),"",IF(D70=1,B$4,0)+MAX(I$4:I69)+1))</f>
        <v/>
      </c>
      <c r="J70" s="241" t="str">
        <f t="shared" si="67"/>
        <v/>
      </c>
      <c r="K70" s="241"/>
      <c r="L70" s="62"/>
      <c r="M70" s="290">
        <f t="shared" si="68"/>
        <v>66</v>
      </c>
      <c r="N70" s="326"/>
      <c r="O70" s="326"/>
      <c r="P70" s="330" t="str">
        <f t="shared" si="69"/>
        <v/>
      </c>
      <c r="Q70" s="299" t="s">
        <v>821</v>
      </c>
      <c r="R70" s="292" t="str">
        <f t="shared" si="70"/>
        <v/>
      </c>
      <c r="S70" s="292" t="str">
        <f t="shared" si="71"/>
        <v/>
      </c>
      <c r="T70" s="292" t="str">
        <f t="shared" si="72"/>
        <v/>
      </c>
      <c r="U70" s="292" t="str">
        <f t="shared" si="73"/>
        <v/>
      </c>
      <c r="V70" s="292" t="str">
        <f t="shared" si="74"/>
        <v/>
      </c>
      <c r="W70" s="292" t="str">
        <f t="shared" si="75"/>
        <v/>
      </c>
      <c r="X70" s="292" t="str">
        <f t="shared" si="76"/>
        <v/>
      </c>
      <c r="Y70" s="292"/>
      <c r="Z70" s="293" t="str">
        <f t="shared" si="77"/>
        <v/>
      </c>
      <c r="AA70" s="293" t="str">
        <f t="shared" si="78"/>
        <v/>
      </c>
      <c r="AB70" s="293" t="str">
        <f t="shared" si="79"/>
        <v/>
      </c>
      <c r="AC70" s="293" t="str">
        <f t="shared" si="80"/>
        <v/>
      </c>
      <c r="AD70" s="293" t="str">
        <f t="shared" si="81"/>
        <v/>
      </c>
      <c r="AE70" s="293" t="str">
        <f t="shared" si="82"/>
        <v/>
      </c>
      <c r="AF70" s="293" t="str">
        <f t="shared" si="83"/>
        <v/>
      </c>
      <c r="AG70" s="293"/>
      <c r="AH70" s="292" t="str">
        <f>IF($BE70="","",IF(ISNUMBER(MATCH($BE70,AP$5:AP$29999,0)),MAX(AH$4:AH69)+1,0))</f>
        <v/>
      </c>
      <c r="AI70" s="292" t="str">
        <f>IF($BE70="","",IF(ISNUMBER(MATCH($BE70,AQ$5:AQ$29999,0)),MAX(AI$4:AI69)+1,0))</f>
        <v/>
      </c>
      <c r="AJ70" s="292" t="str">
        <f>IF($BE70="","",IF(ISNUMBER(MATCH($BE70,AR$5:AR$29999,0)),MAX(AJ$4:AJ69)+1,0))</f>
        <v/>
      </c>
      <c r="AK70" s="292" t="str">
        <f>IF($BE70="","",IF(ISNUMBER(MATCH($BE70,AS$5:AS$29999,0)),MAX(AK$4:AK69)+1,0))</f>
        <v/>
      </c>
      <c r="AL70" s="292" t="str">
        <f>IF($BE70="","",IF(ISNUMBER(MATCH($BE70,AT$5:AT$29999,0)),MAX(AL$4:AL69)+1,0))</f>
        <v/>
      </c>
      <c r="AM70" s="292" t="str">
        <f>IF($BE70="","",IF(ISNUMBER(MATCH($BE70,AU$5:AU$29999,0)),MAX(AM$4:AM69)+1,0))</f>
        <v/>
      </c>
      <c r="AN70" s="292" t="str">
        <f>IF($BE70="","",IF(ISNUMBER(MATCH($BE70,AV$5:AV$29999,0)),MAX(AN$4:AN69)+1,0))</f>
        <v/>
      </c>
      <c r="AO70" s="299"/>
      <c r="AP70" s="307"/>
      <c r="AQ70" s="307"/>
      <c r="AR70" s="307"/>
      <c r="AS70" s="307"/>
      <c r="AT70" s="309"/>
      <c r="AU70" s="309"/>
      <c r="AV70" s="309" t="s">
        <v>821</v>
      </c>
      <c r="AW70" s="331"/>
      <c r="AX70" s="310" t="s">
        <v>821</v>
      </c>
      <c r="AY70" s="332"/>
      <c r="AZ70" s="332"/>
      <c r="BA70" s="329" t="s">
        <v>821</v>
      </c>
      <c r="BB70" s="8" t="str">
        <f>IF(ISTEXT(AW70),IF(ISNUMBER(MATCH(AW70,$AY$5:$AY$100,0)),0,MAX(BB$4:BB69)+1),"")</f>
        <v/>
      </c>
      <c r="BC70" s="10" t="str">
        <f t="shared" si="84"/>
        <v/>
      </c>
      <c r="BD70" s="10">
        <f t="shared" ref="BD70:BD95" si="85">IF(ISNUMBER(BC70),AY70,ROW()-SUM($BC$4:$BD$4))</f>
        <v>29</v>
      </c>
      <c r="BE70" s="310"/>
      <c r="BF70" s="10"/>
      <c r="BG70" s="311" t="str">
        <f t="shared" ref="BG70:BG133" si="86">IF(ISNUMBER(MATCH($BE70,Z$5:Z$501,0)),INDEX(Z$5:Z$501,MATCH($BE70,Z$5:Z$501,0),1),"")</f>
        <v/>
      </c>
      <c r="BH70" s="311" t="str">
        <f t="shared" ref="BH70:BH133" si="87">IF(ISNUMBER(MATCH($BE70,AA$5:AA$501,0)),INDEX(AA$5:AA$501,MATCH($BE70,AA$5:AA$501,0),1),"")</f>
        <v/>
      </c>
      <c r="BI70" s="311" t="str">
        <f t="shared" ref="BI70:BI133" si="88">IF(ISNUMBER(MATCH($BE70,AB$5:AB$501,0)),INDEX(AB$5:AB$501,MATCH($BE70,AB$5:AB$501,0),1),"")</f>
        <v/>
      </c>
      <c r="BJ70" s="311" t="str">
        <f t="shared" ref="BJ70:BJ133" si="89">IF(ISNUMBER(MATCH($BE70,AC$5:AC$501,0)),INDEX(AC$5:AC$501,MATCH($BE70,AC$5:AC$501,0),1),"")</f>
        <v/>
      </c>
      <c r="BK70" s="311" t="str">
        <f t="shared" ref="BK70:BK133" si="90">IF(ISNUMBER(MATCH($BE70,AD$5:AD$501,0)),INDEX(AD$5:AD$501,MATCH($BE70,AD$5:AD$501,0),1),"")</f>
        <v/>
      </c>
      <c r="BL70" s="311" t="str">
        <f t="shared" ref="BL70:BL133" si="91">IF(ISNUMBER(MATCH($BE70,AE$5:AE$501,0)),INDEX(AE$5:AE$501,MATCH($BE70,AE$5:AE$501,0),1),"")</f>
        <v/>
      </c>
      <c r="BM70" s="311" t="str">
        <f t="shared" si="62"/>
        <v/>
      </c>
      <c r="BN70" s="90"/>
      <c r="BO70" s="90"/>
      <c r="BP70" s="90"/>
      <c r="BQ70" s="90"/>
      <c r="BR70" s="90"/>
      <c r="BS70" s="90"/>
      <c r="BT70" s="90"/>
      <c r="BU70" s="90"/>
      <c r="BV70" s="90"/>
      <c r="BW70" s="90"/>
      <c r="BX70" s="90"/>
      <c r="BY70" s="90"/>
      <c r="BZ70" s="90"/>
    </row>
    <row r="71" spans="1:78" ht="12" customHeight="1" x14ac:dyDescent="0.25">
      <c r="A71" s="62"/>
      <c r="B71" s="238" t="str">
        <f t="shared" si="63"/>
        <v/>
      </c>
      <c r="C71" s="284" t="str">
        <f>IF(ISNUMBER(B71),MAX(C$4:C70)+1,"")</f>
        <v/>
      </c>
      <c r="D71" s="284" t="str">
        <f>IF(IF(ISNUMBER(B71),"",MAX(D$4:D70)+1)&lt;=D$3,IF(ISNUMBER(B71),"",MAX(D$4:D70)+1),"")</f>
        <v/>
      </c>
      <c r="E71" s="285" t="str">
        <f t="shared" si="64"/>
        <v/>
      </c>
      <c r="F71" s="238" t="str">
        <f t="shared" si="65"/>
        <v/>
      </c>
      <c r="G71" s="241" t="str">
        <f t="shared" si="66"/>
        <v/>
      </c>
      <c r="H71" s="284" t="str">
        <f>IF(O71="","",IF(ISNUMBER(MATCH(O71,$G$5:$G$1000,0)),"",IF(D71=1,C$3,0)+MAX(H$4:H70)+1))</f>
        <v/>
      </c>
      <c r="I71" s="284" t="str">
        <f>IF(O71="","",IF(ISNUMBER(MATCH(O71,$G$5:$G$1000,0)),"",IF(D71=1,B$4,0)+MAX(I$4:I70)+1))</f>
        <v/>
      </c>
      <c r="J71" s="241" t="str">
        <f t="shared" si="67"/>
        <v/>
      </c>
      <c r="K71" s="241"/>
      <c r="L71" s="62"/>
      <c r="M71" s="290">
        <f t="shared" si="68"/>
        <v>67</v>
      </c>
      <c r="N71" s="326"/>
      <c r="O71" s="326"/>
      <c r="P71" s="330" t="str">
        <f t="shared" si="69"/>
        <v/>
      </c>
      <c r="Q71" s="299" t="s">
        <v>821</v>
      </c>
      <c r="R71" s="292" t="str">
        <f t="shared" si="70"/>
        <v/>
      </c>
      <c r="S71" s="292" t="str">
        <f t="shared" si="71"/>
        <v/>
      </c>
      <c r="T71" s="292" t="str">
        <f t="shared" si="72"/>
        <v/>
      </c>
      <c r="U71" s="292" t="str">
        <f t="shared" si="73"/>
        <v/>
      </c>
      <c r="V71" s="292" t="str">
        <f t="shared" si="74"/>
        <v/>
      </c>
      <c r="W71" s="292" t="str">
        <f t="shared" si="75"/>
        <v/>
      </c>
      <c r="X71" s="292" t="str">
        <f t="shared" si="76"/>
        <v/>
      </c>
      <c r="Y71" s="292"/>
      <c r="Z71" s="293" t="str">
        <f t="shared" si="77"/>
        <v/>
      </c>
      <c r="AA71" s="293" t="str">
        <f t="shared" si="78"/>
        <v/>
      </c>
      <c r="AB71" s="293" t="str">
        <f t="shared" si="79"/>
        <v/>
      </c>
      <c r="AC71" s="293" t="str">
        <f t="shared" si="80"/>
        <v/>
      </c>
      <c r="AD71" s="293" t="str">
        <f t="shared" si="81"/>
        <v/>
      </c>
      <c r="AE71" s="293" t="str">
        <f t="shared" si="82"/>
        <v/>
      </c>
      <c r="AF71" s="293" t="str">
        <f t="shared" si="83"/>
        <v/>
      </c>
      <c r="AG71" s="293"/>
      <c r="AH71" s="292" t="str">
        <f>IF($BE71="","",IF(ISNUMBER(MATCH($BE71,AP$5:AP$29999,0)),MAX(AH$4:AH70)+1,0))</f>
        <v/>
      </c>
      <c r="AI71" s="292" t="str">
        <f>IF($BE71="","",IF(ISNUMBER(MATCH($BE71,AQ$5:AQ$29999,0)),MAX(AI$4:AI70)+1,0))</f>
        <v/>
      </c>
      <c r="AJ71" s="292" t="str">
        <f>IF($BE71="","",IF(ISNUMBER(MATCH($BE71,AR$5:AR$29999,0)),MAX(AJ$4:AJ70)+1,0))</f>
        <v/>
      </c>
      <c r="AK71" s="292" t="str">
        <f>IF($BE71="","",IF(ISNUMBER(MATCH($BE71,AS$5:AS$29999,0)),MAX(AK$4:AK70)+1,0))</f>
        <v/>
      </c>
      <c r="AL71" s="292" t="str">
        <f>IF($BE71="","",IF(ISNUMBER(MATCH($BE71,AT$5:AT$29999,0)),MAX(AL$4:AL70)+1,0))</f>
        <v/>
      </c>
      <c r="AM71" s="292" t="str">
        <f>IF($BE71="","",IF(ISNUMBER(MATCH($BE71,AU$5:AU$29999,0)),MAX(AM$4:AM70)+1,0))</f>
        <v/>
      </c>
      <c r="AN71" s="292" t="str">
        <f>IF($BE71="","",IF(ISNUMBER(MATCH($BE71,AV$5:AV$29999,0)),MAX(AN$4:AN70)+1,0))</f>
        <v/>
      </c>
      <c r="AO71" s="299"/>
      <c r="AP71" s="307"/>
      <c r="AQ71" s="307"/>
      <c r="AR71" s="307"/>
      <c r="AS71" s="307"/>
      <c r="AT71" s="309"/>
      <c r="AU71" s="309"/>
      <c r="AV71" s="309" t="s">
        <v>821</v>
      </c>
      <c r="AW71" s="331"/>
      <c r="AX71" s="310" t="s">
        <v>821</v>
      </c>
      <c r="AY71" s="332"/>
      <c r="AZ71" s="332"/>
      <c r="BA71" s="329" t="s">
        <v>821</v>
      </c>
      <c r="BB71" s="8" t="str">
        <f>IF(ISTEXT(AW71),IF(ISNUMBER(MATCH(AW71,$AY$5:$AY$100,0)),0,MAX(BB$4:BB70)+1),"")</f>
        <v/>
      </c>
      <c r="BC71" s="10" t="str">
        <f t="shared" si="84"/>
        <v/>
      </c>
      <c r="BD71" s="10">
        <f t="shared" si="85"/>
        <v>30</v>
      </c>
      <c r="BE71" s="310"/>
      <c r="BF71" s="10"/>
      <c r="BG71" s="311" t="str">
        <f t="shared" si="86"/>
        <v/>
      </c>
      <c r="BH71" s="311" t="str">
        <f t="shared" si="87"/>
        <v/>
      </c>
      <c r="BI71" s="311" t="str">
        <f t="shared" si="88"/>
        <v/>
      </c>
      <c r="BJ71" s="311" t="str">
        <f t="shared" si="89"/>
        <v/>
      </c>
      <c r="BK71" s="311" t="str">
        <f t="shared" si="90"/>
        <v/>
      </c>
      <c r="BL71" s="311" t="str">
        <f t="shared" si="91"/>
        <v/>
      </c>
      <c r="BM71" s="311" t="str">
        <f t="shared" si="62"/>
        <v/>
      </c>
      <c r="BN71" s="90"/>
      <c r="BO71" s="90"/>
      <c r="BP71" s="90"/>
      <c r="BQ71" s="90"/>
      <c r="BR71" s="90"/>
      <c r="BS71" s="90"/>
      <c r="BT71" s="90"/>
      <c r="BU71" s="90"/>
      <c r="BV71" s="90"/>
      <c r="BW71" s="90"/>
      <c r="BX71" s="90"/>
      <c r="BY71" s="90"/>
      <c r="BZ71" s="90"/>
    </row>
    <row r="72" spans="1:78" ht="12" customHeight="1" x14ac:dyDescent="0.25">
      <c r="A72" s="62"/>
      <c r="B72" s="238" t="str">
        <f t="shared" si="63"/>
        <v/>
      </c>
      <c r="C72" s="284" t="str">
        <f>IF(ISNUMBER(B72),MAX(C$4:C71)+1,"")</f>
        <v/>
      </c>
      <c r="D72" s="284" t="str">
        <f>IF(IF(ISNUMBER(B72),"",MAX(D$4:D71)+1)&lt;=D$3,IF(ISNUMBER(B72),"",MAX(D$4:D71)+1),"")</f>
        <v/>
      </c>
      <c r="E72" s="285" t="str">
        <f t="shared" si="64"/>
        <v/>
      </c>
      <c r="F72" s="238" t="str">
        <f t="shared" si="65"/>
        <v/>
      </c>
      <c r="G72" s="241" t="str">
        <f t="shared" si="66"/>
        <v/>
      </c>
      <c r="H72" s="284" t="str">
        <f>IF(O72="","",IF(ISNUMBER(MATCH(O72,$G$5:$G$1000,0)),"",IF(D72=1,C$3,0)+MAX(H$4:H71)+1))</f>
        <v/>
      </c>
      <c r="I72" s="284" t="str">
        <f>IF(O72="","",IF(ISNUMBER(MATCH(O72,$G$5:$G$1000,0)),"",IF(D72=1,B$4,0)+MAX(I$4:I71)+1))</f>
        <v/>
      </c>
      <c r="J72" s="241" t="str">
        <f t="shared" si="67"/>
        <v/>
      </c>
      <c r="K72" s="241"/>
      <c r="L72" s="62"/>
      <c r="M72" s="290">
        <f t="shared" si="68"/>
        <v>68</v>
      </c>
      <c r="N72" s="326"/>
      <c r="O72" s="326"/>
      <c r="P72" s="330" t="str">
        <f t="shared" si="69"/>
        <v/>
      </c>
      <c r="Q72" s="299" t="s">
        <v>821</v>
      </c>
      <c r="R72" s="292" t="str">
        <f t="shared" si="70"/>
        <v/>
      </c>
      <c r="S72" s="292" t="str">
        <f t="shared" si="71"/>
        <v/>
      </c>
      <c r="T72" s="292" t="str">
        <f t="shared" si="72"/>
        <v/>
      </c>
      <c r="U72" s="292" t="str">
        <f t="shared" si="73"/>
        <v/>
      </c>
      <c r="V72" s="292" t="str">
        <f t="shared" si="74"/>
        <v/>
      </c>
      <c r="W72" s="292" t="str">
        <f t="shared" si="75"/>
        <v/>
      </c>
      <c r="X72" s="292" t="str">
        <f t="shared" si="76"/>
        <v/>
      </c>
      <c r="Y72" s="292"/>
      <c r="Z72" s="293" t="str">
        <f t="shared" si="77"/>
        <v/>
      </c>
      <c r="AA72" s="293" t="str">
        <f t="shared" si="78"/>
        <v/>
      </c>
      <c r="AB72" s="293" t="str">
        <f t="shared" si="79"/>
        <v/>
      </c>
      <c r="AC72" s="293" t="str">
        <f t="shared" si="80"/>
        <v/>
      </c>
      <c r="AD72" s="293" t="str">
        <f t="shared" si="81"/>
        <v/>
      </c>
      <c r="AE72" s="293" t="str">
        <f t="shared" si="82"/>
        <v/>
      </c>
      <c r="AF72" s="293" t="str">
        <f t="shared" si="83"/>
        <v/>
      </c>
      <c r="AG72" s="293"/>
      <c r="AH72" s="292" t="str">
        <f>IF($BE72="","",IF(ISNUMBER(MATCH($BE72,AP$5:AP$29999,0)),MAX(AH$4:AH71)+1,0))</f>
        <v/>
      </c>
      <c r="AI72" s="292" t="str">
        <f>IF($BE72="","",IF(ISNUMBER(MATCH($BE72,AQ$5:AQ$29999,0)),MAX(AI$4:AI71)+1,0))</f>
        <v/>
      </c>
      <c r="AJ72" s="292" t="str">
        <f>IF($BE72="","",IF(ISNUMBER(MATCH($BE72,AR$5:AR$29999,0)),MAX(AJ$4:AJ71)+1,0))</f>
        <v/>
      </c>
      <c r="AK72" s="292" t="str">
        <f>IF($BE72="","",IF(ISNUMBER(MATCH($BE72,AS$5:AS$29999,0)),MAX(AK$4:AK71)+1,0))</f>
        <v/>
      </c>
      <c r="AL72" s="292" t="str">
        <f>IF($BE72="","",IF(ISNUMBER(MATCH($BE72,AT$5:AT$29999,0)),MAX(AL$4:AL71)+1,0))</f>
        <v/>
      </c>
      <c r="AM72" s="292" t="str">
        <f>IF($BE72="","",IF(ISNUMBER(MATCH($BE72,AU$5:AU$29999,0)),MAX(AM$4:AM71)+1,0))</f>
        <v/>
      </c>
      <c r="AN72" s="292" t="str">
        <f>IF($BE72="","",IF(ISNUMBER(MATCH($BE72,AV$5:AV$29999,0)),MAX(AN$4:AN71)+1,0))</f>
        <v/>
      </c>
      <c r="AO72" s="299"/>
      <c r="AP72" s="307"/>
      <c r="AQ72" s="307"/>
      <c r="AR72" s="307"/>
      <c r="AS72" s="307"/>
      <c r="AT72" s="309"/>
      <c r="AU72" s="309"/>
      <c r="AV72" s="309" t="s">
        <v>821</v>
      </c>
      <c r="AW72" s="331"/>
      <c r="AX72" s="310" t="s">
        <v>821</v>
      </c>
      <c r="AY72" s="332"/>
      <c r="AZ72" s="332"/>
      <c r="BA72" s="329" t="s">
        <v>821</v>
      </c>
      <c r="BB72" s="8" t="str">
        <f>IF(ISTEXT(AW72),IF(ISNUMBER(MATCH(AW72,$AY$5:$AY$100,0)),0,MAX(BB$4:BB71)+1),"")</f>
        <v/>
      </c>
      <c r="BC72" s="10" t="str">
        <f t="shared" si="84"/>
        <v/>
      </c>
      <c r="BD72" s="10">
        <f t="shared" si="85"/>
        <v>31</v>
      </c>
      <c r="BE72" s="310"/>
      <c r="BF72" s="10"/>
      <c r="BG72" s="311" t="str">
        <f t="shared" si="86"/>
        <v/>
      </c>
      <c r="BH72" s="311" t="str">
        <f t="shared" si="87"/>
        <v/>
      </c>
      <c r="BI72" s="311" t="str">
        <f t="shared" si="88"/>
        <v/>
      </c>
      <c r="BJ72" s="311" t="str">
        <f t="shared" si="89"/>
        <v/>
      </c>
      <c r="BK72" s="311" t="str">
        <f t="shared" si="90"/>
        <v/>
      </c>
      <c r="BL72" s="311" t="str">
        <f t="shared" si="91"/>
        <v/>
      </c>
      <c r="BM72" s="311" t="str">
        <f t="shared" si="62"/>
        <v/>
      </c>
      <c r="BN72" s="90"/>
      <c r="BO72" s="90"/>
      <c r="BP72" s="90"/>
      <c r="BQ72" s="90"/>
      <c r="BR72" s="90"/>
      <c r="BS72" s="90"/>
      <c r="BT72" s="90"/>
      <c r="BU72" s="90"/>
      <c r="BV72" s="90"/>
      <c r="BW72" s="90"/>
      <c r="BX72" s="90"/>
      <c r="BY72" s="90"/>
      <c r="BZ72" s="90"/>
    </row>
    <row r="73" spans="1:78" ht="12" customHeight="1" x14ac:dyDescent="0.25">
      <c r="A73" s="62"/>
      <c r="B73" s="238" t="str">
        <f t="shared" si="63"/>
        <v/>
      </c>
      <c r="C73" s="284" t="str">
        <f>IF(ISNUMBER(B73),MAX(C$4:C72)+1,"")</f>
        <v/>
      </c>
      <c r="D73" s="284" t="str">
        <f>IF(IF(ISNUMBER(B73),"",MAX(D$4:D72)+1)&lt;=D$3,IF(ISNUMBER(B73),"",MAX(D$4:D72)+1),"")</f>
        <v/>
      </c>
      <c r="E73" s="285" t="str">
        <f t="shared" si="64"/>
        <v/>
      </c>
      <c r="F73" s="238" t="str">
        <f t="shared" si="65"/>
        <v/>
      </c>
      <c r="G73" s="241" t="str">
        <f t="shared" si="66"/>
        <v/>
      </c>
      <c r="H73" s="284" t="str">
        <f>IF(O73="","",IF(ISNUMBER(MATCH(O73,$G$5:$G$1000,0)),"",IF(D73=1,C$3,0)+MAX(H$4:H72)+1))</f>
        <v/>
      </c>
      <c r="I73" s="284" t="str">
        <f>IF(O73="","",IF(ISNUMBER(MATCH(O73,$G$5:$G$1000,0)),"",IF(D73=1,B$4,0)+MAX(I$4:I72)+1))</f>
        <v/>
      </c>
      <c r="J73" s="241" t="str">
        <f t="shared" si="67"/>
        <v/>
      </c>
      <c r="K73" s="241"/>
      <c r="L73" s="62"/>
      <c r="M73" s="290">
        <f t="shared" si="68"/>
        <v>69</v>
      </c>
      <c r="N73" s="326"/>
      <c r="O73" s="326"/>
      <c r="P73" s="330" t="str">
        <f t="shared" si="69"/>
        <v/>
      </c>
      <c r="Q73" s="299" t="s">
        <v>821</v>
      </c>
      <c r="R73" s="292" t="str">
        <f t="shared" si="70"/>
        <v/>
      </c>
      <c r="S73" s="292" t="str">
        <f t="shared" si="71"/>
        <v/>
      </c>
      <c r="T73" s="292" t="str">
        <f t="shared" si="72"/>
        <v/>
      </c>
      <c r="U73" s="292" t="str">
        <f t="shared" si="73"/>
        <v/>
      </c>
      <c r="V73" s="292" t="str">
        <f t="shared" si="74"/>
        <v/>
      </c>
      <c r="W73" s="292" t="str">
        <f t="shared" si="75"/>
        <v/>
      </c>
      <c r="X73" s="292" t="str">
        <f t="shared" si="76"/>
        <v/>
      </c>
      <c r="Y73" s="292"/>
      <c r="Z73" s="293" t="str">
        <f t="shared" si="77"/>
        <v/>
      </c>
      <c r="AA73" s="293" t="str">
        <f t="shared" si="78"/>
        <v/>
      </c>
      <c r="AB73" s="293" t="str">
        <f t="shared" si="79"/>
        <v/>
      </c>
      <c r="AC73" s="293" t="str">
        <f t="shared" si="80"/>
        <v/>
      </c>
      <c r="AD73" s="293" t="str">
        <f t="shared" si="81"/>
        <v/>
      </c>
      <c r="AE73" s="293" t="str">
        <f t="shared" si="82"/>
        <v/>
      </c>
      <c r="AF73" s="293" t="str">
        <f t="shared" si="83"/>
        <v/>
      </c>
      <c r="AG73" s="293"/>
      <c r="AH73" s="292" t="str">
        <f>IF($BE73="","",IF(ISNUMBER(MATCH($BE73,AP$5:AP$29999,0)),MAX(AH$4:AH72)+1,0))</f>
        <v/>
      </c>
      <c r="AI73" s="292" t="str">
        <f>IF($BE73="","",IF(ISNUMBER(MATCH($BE73,AQ$5:AQ$29999,0)),MAX(AI$4:AI72)+1,0))</f>
        <v/>
      </c>
      <c r="AJ73" s="292" t="str">
        <f>IF($BE73="","",IF(ISNUMBER(MATCH($BE73,AR$5:AR$29999,0)),MAX(AJ$4:AJ72)+1,0))</f>
        <v/>
      </c>
      <c r="AK73" s="292" t="str">
        <f>IF($BE73="","",IF(ISNUMBER(MATCH($BE73,AS$5:AS$29999,0)),MAX(AK$4:AK72)+1,0))</f>
        <v/>
      </c>
      <c r="AL73" s="292" t="str">
        <f>IF($BE73="","",IF(ISNUMBER(MATCH($BE73,AT$5:AT$29999,0)),MAX(AL$4:AL72)+1,0))</f>
        <v/>
      </c>
      <c r="AM73" s="292" t="str">
        <f>IF($BE73="","",IF(ISNUMBER(MATCH($BE73,AU$5:AU$29999,0)),MAX(AM$4:AM72)+1,0))</f>
        <v/>
      </c>
      <c r="AN73" s="292" t="str">
        <f>IF($BE73="","",IF(ISNUMBER(MATCH($BE73,AV$5:AV$29999,0)),MAX(AN$4:AN72)+1,0))</f>
        <v/>
      </c>
      <c r="AO73" s="299"/>
      <c r="AP73" s="307"/>
      <c r="AQ73" s="307"/>
      <c r="AR73" s="307"/>
      <c r="AS73" s="307"/>
      <c r="AT73" s="309"/>
      <c r="AU73" s="309"/>
      <c r="AV73" s="309" t="s">
        <v>821</v>
      </c>
      <c r="AW73" s="331"/>
      <c r="AX73" s="310" t="s">
        <v>821</v>
      </c>
      <c r="AY73" s="332"/>
      <c r="AZ73" s="332"/>
      <c r="BA73" s="329" t="s">
        <v>821</v>
      </c>
      <c r="BB73" s="8" t="str">
        <f>IF(ISTEXT(AW73),IF(ISNUMBER(MATCH(AW73,$AY$5:$AY$100,0)),0,MAX(BB$4:BB72)+1),"")</f>
        <v/>
      </c>
      <c r="BC73" s="10" t="str">
        <f t="shared" si="84"/>
        <v/>
      </c>
      <c r="BD73" s="10">
        <f t="shared" si="85"/>
        <v>32</v>
      </c>
      <c r="BE73" s="310"/>
      <c r="BF73" s="10"/>
      <c r="BG73" s="311" t="str">
        <f t="shared" si="86"/>
        <v/>
      </c>
      <c r="BH73" s="311" t="str">
        <f t="shared" si="87"/>
        <v/>
      </c>
      <c r="BI73" s="311" t="str">
        <f t="shared" si="88"/>
        <v/>
      </c>
      <c r="BJ73" s="311" t="str">
        <f t="shared" si="89"/>
        <v/>
      </c>
      <c r="BK73" s="311" t="str">
        <f t="shared" si="90"/>
        <v/>
      </c>
      <c r="BL73" s="311" t="str">
        <f t="shared" si="91"/>
        <v/>
      </c>
      <c r="BM73" s="311" t="str">
        <f t="shared" si="62"/>
        <v/>
      </c>
      <c r="BN73" s="90"/>
      <c r="BO73" s="90"/>
      <c r="BP73" s="90"/>
      <c r="BQ73" s="90"/>
      <c r="BR73" s="90"/>
      <c r="BS73" s="90"/>
      <c r="BT73" s="90"/>
      <c r="BU73" s="90"/>
      <c r="BV73" s="90"/>
      <c r="BW73" s="90"/>
      <c r="BX73" s="90"/>
      <c r="BY73" s="90"/>
      <c r="BZ73" s="90"/>
    </row>
    <row r="74" spans="1:78" ht="12" customHeight="1" x14ac:dyDescent="0.25">
      <c r="A74" s="62"/>
      <c r="B74" s="238" t="str">
        <f t="shared" si="63"/>
        <v/>
      </c>
      <c r="C74" s="284" t="str">
        <f>IF(ISNUMBER(B74),MAX(C$4:C73)+1,"")</f>
        <v/>
      </c>
      <c r="D74" s="284" t="str">
        <f>IF(IF(ISNUMBER(B74),"",MAX(D$4:D73)+1)&lt;=D$3,IF(ISNUMBER(B74),"",MAX(D$4:D73)+1),"")</f>
        <v/>
      </c>
      <c r="E74" s="285" t="str">
        <f t="shared" si="64"/>
        <v/>
      </c>
      <c r="F74" s="238" t="str">
        <f t="shared" si="65"/>
        <v/>
      </c>
      <c r="G74" s="241" t="str">
        <f t="shared" si="66"/>
        <v/>
      </c>
      <c r="H74" s="284" t="str">
        <f>IF(O74="","",IF(ISNUMBER(MATCH(O74,$G$5:$G$1000,0)),"",IF(D74=1,C$3,0)+MAX(H$4:H73)+1))</f>
        <v/>
      </c>
      <c r="I74" s="284" t="str">
        <f>IF(O74="","",IF(ISNUMBER(MATCH(O74,$G$5:$G$1000,0)),"",IF(D74=1,B$4,0)+MAX(I$4:I73)+1))</f>
        <v/>
      </c>
      <c r="J74" s="241" t="str">
        <f t="shared" si="67"/>
        <v/>
      </c>
      <c r="K74" s="241"/>
      <c r="L74" s="62"/>
      <c r="M74" s="290">
        <f t="shared" si="68"/>
        <v>70</v>
      </c>
      <c r="N74" s="326"/>
      <c r="O74" s="326"/>
      <c r="P74" s="330" t="str">
        <f t="shared" si="69"/>
        <v/>
      </c>
      <c r="Q74" s="299" t="s">
        <v>821</v>
      </c>
      <c r="R74" s="292" t="str">
        <f t="shared" si="70"/>
        <v/>
      </c>
      <c r="S74" s="292" t="str">
        <f t="shared" si="71"/>
        <v/>
      </c>
      <c r="T74" s="292" t="str">
        <f t="shared" si="72"/>
        <v/>
      </c>
      <c r="U74" s="292" t="str">
        <f t="shared" si="73"/>
        <v/>
      </c>
      <c r="V74" s="292" t="str">
        <f t="shared" si="74"/>
        <v/>
      </c>
      <c r="W74" s="292" t="str">
        <f t="shared" si="75"/>
        <v/>
      </c>
      <c r="X74" s="292" t="str">
        <f t="shared" si="76"/>
        <v/>
      </c>
      <c r="Y74" s="292"/>
      <c r="Z74" s="293" t="str">
        <f t="shared" si="77"/>
        <v/>
      </c>
      <c r="AA74" s="293" t="str">
        <f t="shared" si="78"/>
        <v/>
      </c>
      <c r="AB74" s="293" t="str">
        <f t="shared" si="79"/>
        <v/>
      </c>
      <c r="AC74" s="293" t="str">
        <f t="shared" si="80"/>
        <v/>
      </c>
      <c r="AD74" s="293" t="str">
        <f t="shared" si="81"/>
        <v/>
      </c>
      <c r="AE74" s="293" t="str">
        <f t="shared" si="82"/>
        <v/>
      </c>
      <c r="AF74" s="293" t="str">
        <f t="shared" si="83"/>
        <v/>
      </c>
      <c r="AG74" s="293"/>
      <c r="AH74" s="292" t="str">
        <f>IF($BE74="","",IF(ISNUMBER(MATCH($BE74,AP$5:AP$29999,0)),MAX(AH$4:AH73)+1,0))</f>
        <v/>
      </c>
      <c r="AI74" s="292" t="str">
        <f>IF($BE74="","",IF(ISNUMBER(MATCH($BE74,AQ$5:AQ$29999,0)),MAX(AI$4:AI73)+1,0))</f>
        <v/>
      </c>
      <c r="AJ74" s="292" t="str">
        <f>IF($BE74="","",IF(ISNUMBER(MATCH($BE74,AR$5:AR$29999,0)),MAX(AJ$4:AJ73)+1,0))</f>
        <v/>
      </c>
      <c r="AK74" s="292" t="str">
        <f>IF($BE74="","",IF(ISNUMBER(MATCH($BE74,AS$5:AS$29999,0)),MAX(AK$4:AK73)+1,0))</f>
        <v/>
      </c>
      <c r="AL74" s="292" t="str">
        <f>IF($BE74="","",IF(ISNUMBER(MATCH($BE74,AT$5:AT$29999,0)),MAX(AL$4:AL73)+1,0))</f>
        <v/>
      </c>
      <c r="AM74" s="292" t="str">
        <f>IF($BE74="","",IF(ISNUMBER(MATCH($BE74,AU$5:AU$29999,0)),MAX(AM$4:AM73)+1,0))</f>
        <v/>
      </c>
      <c r="AN74" s="292" t="str">
        <f>IF($BE74="","",IF(ISNUMBER(MATCH($BE74,AV$5:AV$29999,0)),MAX(AN$4:AN73)+1,0))</f>
        <v/>
      </c>
      <c r="AO74" s="299"/>
      <c r="AP74" s="307"/>
      <c r="AQ74" s="307"/>
      <c r="AR74" s="307"/>
      <c r="AS74" s="307"/>
      <c r="AT74" s="309"/>
      <c r="AU74" s="309"/>
      <c r="AV74" s="309" t="s">
        <v>821</v>
      </c>
      <c r="AW74" s="331"/>
      <c r="AX74" s="310" t="s">
        <v>821</v>
      </c>
      <c r="AY74" s="332"/>
      <c r="AZ74" s="332"/>
      <c r="BA74" s="329" t="s">
        <v>821</v>
      </c>
      <c r="BB74" s="8" t="str">
        <f>IF(ISTEXT(AW74),IF(ISNUMBER(MATCH(AW74,$AY$5:$AY$100,0)),0,MAX(BB$4:BB73)+1),"")</f>
        <v/>
      </c>
      <c r="BC74" s="10" t="str">
        <f t="shared" si="84"/>
        <v/>
      </c>
      <c r="BD74" s="10">
        <f t="shared" si="85"/>
        <v>33</v>
      </c>
      <c r="BE74" s="310"/>
      <c r="BF74" s="10"/>
      <c r="BG74" s="311" t="str">
        <f t="shared" si="86"/>
        <v/>
      </c>
      <c r="BH74" s="311" t="str">
        <f t="shared" si="87"/>
        <v/>
      </c>
      <c r="BI74" s="311" t="str">
        <f t="shared" si="88"/>
        <v/>
      </c>
      <c r="BJ74" s="311" t="str">
        <f t="shared" si="89"/>
        <v/>
      </c>
      <c r="BK74" s="311" t="str">
        <f t="shared" si="90"/>
        <v/>
      </c>
      <c r="BL74" s="311" t="str">
        <f t="shared" si="91"/>
        <v/>
      </c>
      <c r="BM74" s="311" t="str">
        <f t="shared" si="62"/>
        <v/>
      </c>
      <c r="BN74" s="90"/>
      <c r="BO74" s="90"/>
      <c r="BP74" s="90"/>
      <c r="BQ74" s="90"/>
      <c r="BR74" s="90"/>
      <c r="BS74" s="90"/>
      <c r="BT74" s="90"/>
      <c r="BU74" s="90"/>
      <c r="BV74" s="90"/>
      <c r="BW74" s="90"/>
      <c r="BX74" s="90"/>
      <c r="BY74" s="90"/>
      <c r="BZ74" s="90"/>
    </row>
    <row r="75" spans="1:78" ht="12" customHeight="1" x14ac:dyDescent="0.25">
      <c r="A75" s="62"/>
      <c r="B75" s="238" t="str">
        <f t="shared" si="63"/>
        <v/>
      </c>
      <c r="C75" s="284" t="str">
        <f>IF(ISNUMBER(B75),MAX(C$4:C74)+1,"")</f>
        <v/>
      </c>
      <c r="D75" s="284" t="str">
        <f>IF(IF(ISNUMBER(B75),"",MAX(D$4:D74)+1)&lt;=D$3,IF(ISNUMBER(B75),"",MAX(D$4:D74)+1),"")</f>
        <v/>
      </c>
      <c r="E75" s="285" t="str">
        <f t="shared" si="64"/>
        <v/>
      </c>
      <c r="F75" s="238" t="str">
        <f t="shared" si="65"/>
        <v/>
      </c>
      <c r="G75" s="241" t="str">
        <f t="shared" si="66"/>
        <v/>
      </c>
      <c r="H75" s="284" t="str">
        <f>IF(O75="","",IF(ISNUMBER(MATCH(O75,$G$5:$G$1000,0)),"",IF(D75=1,C$3,0)+MAX(H$4:H74)+1))</f>
        <v/>
      </c>
      <c r="I75" s="284" t="str">
        <f>IF(O75="","",IF(ISNUMBER(MATCH(O75,$G$5:$G$1000,0)),"",IF(D75=1,B$4,0)+MAX(I$4:I74)+1))</f>
        <v/>
      </c>
      <c r="J75" s="241" t="str">
        <f t="shared" si="67"/>
        <v/>
      </c>
      <c r="K75" s="241"/>
      <c r="L75" s="62"/>
      <c r="M75" s="290">
        <f t="shared" si="68"/>
        <v>71</v>
      </c>
      <c r="N75" s="326"/>
      <c r="O75" s="326"/>
      <c r="P75" s="330" t="str">
        <f t="shared" si="69"/>
        <v/>
      </c>
      <c r="Q75" s="299" t="s">
        <v>821</v>
      </c>
      <c r="R75" s="292" t="str">
        <f t="shared" si="70"/>
        <v/>
      </c>
      <c r="S75" s="292" t="str">
        <f t="shared" si="71"/>
        <v/>
      </c>
      <c r="T75" s="292" t="str">
        <f t="shared" si="72"/>
        <v/>
      </c>
      <c r="U75" s="292" t="str">
        <f t="shared" si="73"/>
        <v/>
      </c>
      <c r="V75" s="292" t="str">
        <f t="shared" si="74"/>
        <v/>
      </c>
      <c r="W75" s="292" t="str">
        <f t="shared" si="75"/>
        <v/>
      </c>
      <c r="X75" s="292" t="str">
        <f t="shared" si="76"/>
        <v/>
      </c>
      <c r="Y75" s="292"/>
      <c r="Z75" s="293" t="str">
        <f t="shared" si="77"/>
        <v/>
      </c>
      <c r="AA75" s="293" t="str">
        <f t="shared" si="78"/>
        <v/>
      </c>
      <c r="AB75" s="293" t="str">
        <f t="shared" si="79"/>
        <v/>
      </c>
      <c r="AC75" s="293" t="str">
        <f t="shared" si="80"/>
        <v/>
      </c>
      <c r="AD75" s="293" t="str">
        <f t="shared" si="81"/>
        <v/>
      </c>
      <c r="AE75" s="293" t="str">
        <f t="shared" si="82"/>
        <v/>
      </c>
      <c r="AF75" s="293" t="str">
        <f t="shared" si="83"/>
        <v/>
      </c>
      <c r="AG75" s="293"/>
      <c r="AH75" s="292" t="str">
        <f>IF($BE75="","",IF(ISNUMBER(MATCH($BE75,AP$5:AP$29999,0)),MAX(AH$4:AH74)+1,0))</f>
        <v/>
      </c>
      <c r="AI75" s="292" t="str">
        <f>IF($BE75="","",IF(ISNUMBER(MATCH($BE75,AQ$5:AQ$29999,0)),MAX(AI$4:AI74)+1,0))</f>
        <v/>
      </c>
      <c r="AJ75" s="292" t="str">
        <f>IF($BE75="","",IF(ISNUMBER(MATCH($BE75,AR$5:AR$29999,0)),MAX(AJ$4:AJ74)+1,0))</f>
        <v/>
      </c>
      <c r="AK75" s="292" t="str">
        <f>IF($BE75="","",IF(ISNUMBER(MATCH($BE75,AS$5:AS$29999,0)),MAX(AK$4:AK74)+1,0))</f>
        <v/>
      </c>
      <c r="AL75" s="292" t="str">
        <f>IF($BE75="","",IF(ISNUMBER(MATCH($BE75,AT$5:AT$29999,0)),MAX(AL$4:AL74)+1,0))</f>
        <v/>
      </c>
      <c r="AM75" s="292" t="str">
        <f>IF($BE75="","",IF(ISNUMBER(MATCH($BE75,AU$5:AU$29999,0)),MAX(AM$4:AM74)+1,0))</f>
        <v/>
      </c>
      <c r="AN75" s="292" t="str">
        <f>IF($BE75="","",IF(ISNUMBER(MATCH($BE75,AV$5:AV$29999,0)),MAX(AN$4:AN74)+1,0))</f>
        <v/>
      </c>
      <c r="AO75" s="299"/>
      <c r="AP75" s="307"/>
      <c r="AQ75" s="307"/>
      <c r="AR75" s="307"/>
      <c r="AS75" s="307"/>
      <c r="AT75" s="309"/>
      <c r="AU75" s="309"/>
      <c r="AV75" s="309" t="s">
        <v>821</v>
      </c>
      <c r="AW75" s="331"/>
      <c r="AX75" s="310" t="s">
        <v>821</v>
      </c>
      <c r="AY75" s="332"/>
      <c r="AZ75" s="332"/>
      <c r="BA75" s="329" t="s">
        <v>821</v>
      </c>
      <c r="BB75" s="8" t="str">
        <f>IF(ISTEXT(AW75),IF(ISNUMBER(MATCH(AW75,$AY$5:$AY$100,0)),0,MAX(BB$4:BB74)+1),"")</f>
        <v/>
      </c>
      <c r="BC75" s="10" t="str">
        <f t="shared" si="84"/>
        <v/>
      </c>
      <c r="BD75" s="10">
        <f t="shared" si="85"/>
        <v>34</v>
      </c>
      <c r="BE75" s="310"/>
      <c r="BF75" s="10"/>
      <c r="BG75" s="311" t="str">
        <f t="shared" si="86"/>
        <v/>
      </c>
      <c r="BH75" s="311" t="str">
        <f t="shared" si="87"/>
        <v/>
      </c>
      <c r="BI75" s="311" t="str">
        <f t="shared" si="88"/>
        <v/>
      </c>
      <c r="BJ75" s="311" t="str">
        <f t="shared" si="89"/>
        <v/>
      </c>
      <c r="BK75" s="311" t="str">
        <f t="shared" si="90"/>
        <v/>
      </c>
      <c r="BL75" s="311" t="str">
        <f t="shared" si="91"/>
        <v/>
      </c>
      <c r="BM75" s="311" t="str">
        <f t="shared" si="62"/>
        <v/>
      </c>
      <c r="BN75" s="90"/>
      <c r="BO75" s="90"/>
      <c r="BP75" s="90"/>
      <c r="BQ75" s="90"/>
      <c r="BR75" s="90"/>
      <c r="BS75" s="90"/>
      <c r="BT75" s="90"/>
      <c r="BU75" s="90"/>
      <c r="BV75" s="90"/>
      <c r="BW75" s="90"/>
      <c r="BX75" s="90"/>
      <c r="BY75" s="90"/>
      <c r="BZ75" s="90"/>
    </row>
    <row r="76" spans="1:78" ht="12" customHeight="1" x14ac:dyDescent="0.25">
      <c r="A76" s="62"/>
      <c r="B76" s="238" t="str">
        <f t="shared" si="63"/>
        <v/>
      </c>
      <c r="C76" s="284" t="str">
        <f>IF(ISNUMBER(B76),MAX(C$4:C75)+1,"")</f>
        <v/>
      </c>
      <c r="D76" s="284" t="str">
        <f>IF(IF(ISNUMBER(B76),"",MAX(D$4:D75)+1)&lt;=D$3,IF(ISNUMBER(B76),"",MAX(D$4:D75)+1),"")</f>
        <v/>
      </c>
      <c r="E76" s="285" t="str">
        <f t="shared" si="64"/>
        <v/>
      </c>
      <c r="F76" s="238" t="str">
        <f t="shared" si="65"/>
        <v/>
      </c>
      <c r="G76" s="241" t="str">
        <f t="shared" si="66"/>
        <v/>
      </c>
      <c r="H76" s="284" t="str">
        <f>IF(O76="","",IF(ISNUMBER(MATCH(O76,$G$5:$G$1000,0)),"",IF(D76=1,C$3,0)+MAX(H$4:H75)+1))</f>
        <v/>
      </c>
      <c r="I76" s="284" t="str">
        <f>IF(O76="","",IF(ISNUMBER(MATCH(O76,$G$5:$G$1000,0)),"",IF(D76=1,B$4,0)+MAX(I$4:I75)+1))</f>
        <v/>
      </c>
      <c r="J76" s="241" t="str">
        <f t="shared" si="67"/>
        <v/>
      </c>
      <c r="K76" s="241"/>
      <c r="L76" s="62"/>
      <c r="M76" s="290">
        <f t="shared" si="68"/>
        <v>72</v>
      </c>
      <c r="N76" s="326"/>
      <c r="O76" s="326"/>
      <c r="P76" s="330" t="str">
        <f t="shared" si="69"/>
        <v/>
      </c>
      <c r="Q76" s="299" t="s">
        <v>821</v>
      </c>
      <c r="R76" s="292" t="str">
        <f t="shared" si="70"/>
        <v/>
      </c>
      <c r="S76" s="292" t="str">
        <f t="shared" si="71"/>
        <v/>
      </c>
      <c r="T76" s="292" t="str">
        <f t="shared" si="72"/>
        <v/>
      </c>
      <c r="U76" s="292" t="str">
        <f t="shared" si="73"/>
        <v/>
      </c>
      <c r="V76" s="292" t="str">
        <f t="shared" si="74"/>
        <v/>
      </c>
      <c r="W76" s="292" t="str">
        <f t="shared" si="75"/>
        <v/>
      </c>
      <c r="X76" s="292" t="str">
        <f t="shared" si="76"/>
        <v/>
      </c>
      <c r="Y76" s="292"/>
      <c r="Z76" s="293" t="str">
        <f t="shared" si="77"/>
        <v/>
      </c>
      <c r="AA76" s="293" t="str">
        <f t="shared" si="78"/>
        <v/>
      </c>
      <c r="AB76" s="293" t="str">
        <f t="shared" si="79"/>
        <v/>
      </c>
      <c r="AC76" s="293" t="str">
        <f t="shared" si="80"/>
        <v/>
      </c>
      <c r="AD76" s="293" t="str">
        <f t="shared" si="81"/>
        <v/>
      </c>
      <c r="AE76" s="293" t="str">
        <f t="shared" si="82"/>
        <v/>
      </c>
      <c r="AF76" s="293" t="str">
        <f t="shared" si="83"/>
        <v/>
      </c>
      <c r="AG76" s="293"/>
      <c r="AH76" s="292" t="str">
        <f>IF($BE76="","",IF(ISNUMBER(MATCH($BE76,AP$5:AP$29999,0)),MAX(AH$4:AH75)+1,0))</f>
        <v/>
      </c>
      <c r="AI76" s="292" t="str">
        <f>IF($BE76="","",IF(ISNUMBER(MATCH($BE76,AQ$5:AQ$29999,0)),MAX(AI$4:AI75)+1,0))</f>
        <v/>
      </c>
      <c r="AJ76" s="292" t="str">
        <f>IF($BE76="","",IF(ISNUMBER(MATCH($BE76,AR$5:AR$29999,0)),MAX(AJ$4:AJ75)+1,0))</f>
        <v/>
      </c>
      <c r="AK76" s="292" t="str">
        <f>IF($BE76="","",IF(ISNUMBER(MATCH($BE76,AS$5:AS$29999,0)),MAX(AK$4:AK75)+1,0))</f>
        <v/>
      </c>
      <c r="AL76" s="292" t="str">
        <f>IF($BE76="","",IF(ISNUMBER(MATCH($BE76,AT$5:AT$29999,0)),MAX(AL$4:AL75)+1,0))</f>
        <v/>
      </c>
      <c r="AM76" s="292" t="str">
        <f>IF($BE76="","",IF(ISNUMBER(MATCH($BE76,AU$5:AU$29999,0)),MAX(AM$4:AM75)+1,0))</f>
        <v/>
      </c>
      <c r="AN76" s="292" t="str">
        <f>IF($BE76="","",IF(ISNUMBER(MATCH($BE76,AV$5:AV$29999,0)),MAX(AN$4:AN75)+1,0))</f>
        <v/>
      </c>
      <c r="AO76" s="299"/>
      <c r="AP76" s="307"/>
      <c r="AQ76" s="307"/>
      <c r="AR76" s="307"/>
      <c r="AS76" s="307"/>
      <c r="AT76" s="309"/>
      <c r="AU76" s="309"/>
      <c r="AV76" s="309" t="s">
        <v>821</v>
      </c>
      <c r="AW76" s="331"/>
      <c r="AX76" s="310" t="s">
        <v>821</v>
      </c>
      <c r="AY76" s="332"/>
      <c r="AZ76" s="332"/>
      <c r="BA76" s="329" t="s">
        <v>821</v>
      </c>
      <c r="BB76" s="8" t="str">
        <f>IF(ISTEXT(AW76),IF(ISNUMBER(MATCH(AW76,$AY$5:$AY$100,0)),0,MAX(BB$4:BB75)+1),"")</f>
        <v/>
      </c>
      <c r="BC76" s="10" t="str">
        <f t="shared" si="84"/>
        <v/>
      </c>
      <c r="BD76" s="10">
        <f t="shared" si="85"/>
        <v>35</v>
      </c>
      <c r="BE76" s="310"/>
      <c r="BF76" s="10"/>
      <c r="BG76" s="311" t="str">
        <f t="shared" si="86"/>
        <v/>
      </c>
      <c r="BH76" s="311" t="str">
        <f t="shared" si="87"/>
        <v/>
      </c>
      <c r="BI76" s="311" t="str">
        <f t="shared" si="88"/>
        <v/>
      </c>
      <c r="BJ76" s="311" t="str">
        <f t="shared" si="89"/>
        <v/>
      </c>
      <c r="BK76" s="311" t="str">
        <f t="shared" si="90"/>
        <v/>
      </c>
      <c r="BL76" s="311" t="str">
        <f t="shared" si="91"/>
        <v/>
      </c>
      <c r="BM76" s="311" t="str">
        <f t="shared" si="62"/>
        <v/>
      </c>
      <c r="BN76" s="90"/>
      <c r="BO76" s="90"/>
      <c r="BP76" s="90"/>
      <c r="BQ76" s="90"/>
      <c r="BR76" s="90"/>
      <c r="BS76" s="90"/>
      <c r="BT76" s="90"/>
      <c r="BU76" s="90"/>
      <c r="BV76" s="90"/>
      <c r="BW76" s="90"/>
      <c r="BX76" s="90"/>
      <c r="BY76" s="90"/>
      <c r="BZ76" s="90"/>
    </row>
    <row r="77" spans="1:78" ht="12" customHeight="1" x14ac:dyDescent="0.25">
      <c r="A77" s="62"/>
      <c r="B77" s="238" t="str">
        <f t="shared" si="63"/>
        <v/>
      </c>
      <c r="C77" s="284" t="str">
        <f>IF(ISNUMBER(B77),MAX(C$4:C76)+1,"")</f>
        <v/>
      </c>
      <c r="D77" s="284" t="str">
        <f>IF(IF(ISNUMBER(B77),"",MAX(D$4:D76)+1)&lt;=D$3,IF(ISNUMBER(B77),"",MAX(D$4:D76)+1),"")</f>
        <v/>
      </c>
      <c r="E77" s="285" t="str">
        <f t="shared" si="64"/>
        <v/>
      </c>
      <c r="F77" s="238" t="str">
        <f t="shared" si="65"/>
        <v/>
      </c>
      <c r="G77" s="241" t="str">
        <f t="shared" si="66"/>
        <v/>
      </c>
      <c r="H77" s="284" t="str">
        <f>IF(O77="","",IF(ISNUMBER(MATCH(O77,$G$5:$G$1000,0)),"",IF(D77=1,C$3,0)+MAX(H$4:H76)+1))</f>
        <v/>
      </c>
      <c r="I77" s="284" t="str">
        <f>IF(O77="","",IF(ISNUMBER(MATCH(O77,$G$5:$G$1000,0)),"",IF(D77=1,B$4,0)+MAX(I$4:I76)+1))</f>
        <v/>
      </c>
      <c r="J77" s="241" t="str">
        <f t="shared" si="67"/>
        <v/>
      </c>
      <c r="K77" s="241"/>
      <c r="L77" s="62"/>
      <c r="M77" s="290">
        <f t="shared" si="68"/>
        <v>73</v>
      </c>
      <c r="N77" s="326"/>
      <c r="O77" s="326"/>
      <c r="P77" s="330" t="str">
        <f t="shared" si="69"/>
        <v/>
      </c>
      <c r="Q77" s="299" t="s">
        <v>821</v>
      </c>
      <c r="R77" s="292" t="str">
        <f t="shared" si="70"/>
        <v/>
      </c>
      <c r="S77" s="292" t="str">
        <f t="shared" si="71"/>
        <v/>
      </c>
      <c r="T77" s="292" t="str">
        <f t="shared" si="72"/>
        <v/>
      </c>
      <c r="U77" s="292" t="str">
        <f t="shared" si="73"/>
        <v/>
      </c>
      <c r="V77" s="292" t="str">
        <f t="shared" si="74"/>
        <v/>
      </c>
      <c r="W77" s="292" t="str">
        <f t="shared" si="75"/>
        <v/>
      </c>
      <c r="X77" s="292" t="str">
        <f t="shared" si="76"/>
        <v/>
      </c>
      <c r="Y77" s="292"/>
      <c r="Z77" s="293" t="str">
        <f t="shared" si="77"/>
        <v/>
      </c>
      <c r="AA77" s="293" t="str">
        <f t="shared" si="78"/>
        <v/>
      </c>
      <c r="AB77" s="293" t="str">
        <f t="shared" si="79"/>
        <v/>
      </c>
      <c r="AC77" s="293" t="str">
        <f t="shared" si="80"/>
        <v/>
      </c>
      <c r="AD77" s="293" t="str">
        <f t="shared" si="81"/>
        <v/>
      </c>
      <c r="AE77" s="293" t="str">
        <f t="shared" si="82"/>
        <v/>
      </c>
      <c r="AF77" s="293" t="str">
        <f t="shared" si="83"/>
        <v/>
      </c>
      <c r="AG77" s="293"/>
      <c r="AH77" s="292" t="str">
        <f>IF($BE77="","",IF(ISNUMBER(MATCH($BE77,AP$5:AP$29999,0)),MAX(AH$4:AH76)+1,0))</f>
        <v/>
      </c>
      <c r="AI77" s="292" t="str">
        <f>IF($BE77="","",IF(ISNUMBER(MATCH($BE77,AQ$5:AQ$29999,0)),MAX(AI$4:AI76)+1,0))</f>
        <v/>
      </c>
      <c r="AJ77" s="292" t="str">
        <f>IF($BE77="","",IF(ISNUMBER(MATCH($BE77,AR$5:AR$29999,0)),MAX(AJ$4:AJ76)+1,0))</f>
        <v/>
      </c>
      <c r="AK77" s="292" t="str">
        <f>IF($BE77="","",IF(ISNUMBER(MATCH($BE77,AS$5:AS$29999,0)),MAX(AK$4:AK76)+1,0))</f>
        <v/>
      </c>
      <c r="AL77" s="292" t="str">
        <f>IF($BE77="","",IF(ISNUMBER(MATCH($BE77,AT$5:AT$29999,0)),MAX(AL$4:AL76)+1,0))</f>
        <v/>
      </c>
      <c r="AM77" s="292" t="str">
        <f>IF($BE77="","",IF(ISNUMBER(MATCH($BE77,AU$5:AU$29999,0)),MAX(AM$4:AM76)+1,0))</f>
        <v/>
      </c>
      <c r="AN77" s="292" t="str">
        <f>IF($BE77="","",IF(ISNUMBER(MATCH($BE77,AV$5:AV$29999,0)),MAX(AN$4:AN76)+1,0))</f>
        <v/>
      </c>
      <c r="AO77" s="299"/>
      <c r="AP77" s="307"/>
      <c r="AQ77" s="307"/>
      <c r="AR77" s="307"/>
      <c r="AS77" s="307"/>
      <c r="AT77" s="309"/>
      <c r="AU77" s="309"/>
      <c r="AV77" s="309" t="s">
        <v>821</v>
      </c>
      <c r="AW77" s="331"/>
      <c r="AX77" s="310" t="s">
        <v>821</v>
      </c>
      <c r="AY77" s="332"/>
      <c r="AZ77" s="332"/>
      <c r="BA77" s="329" t="s">
        <v>821</v>
      </c>
      <c r="BB77" s="8" t="str">
        <f>IF(ISTEXT(AW77),IF(ISNUMBER(MATCH(AW77,$AY$5:$AY$100,0)),0,MAX(BB$4:BB76)+1),"")</f>
        <v/>
      </c>
      <c r="BC77" s="10" t="str">
        <f t="shared" si="84"/>
        <v/>
      </c>
      <c r="BD77" s="10">
        <f t="shared" si="85"/>
        <v>36</v>
      </c>
      <c r="BE77" s="310"/>
      <c r="BF77" s="10"/>
      <c r="BG77" s="311" t="str">
        <f t="shared" si="86"/>
        <v/>
      </c>
      <c r="BH77" s="311" t="str">
        <f t="shared" si="87"/>
        <v/>
      </c>
      <c r="BI77" s="311" t="str">
        <f t="shared" si="88"/>
        <v/>
      </c>
      <c r="BJ77" s="311" t="str">
        <f t="shared" si="89"/>
        <v/>
      </c>
      <c r="BK77" s="311" t="str">
        <f t="shared" si="90"/>
        <v/>
      </c>
      <c r="BL77" s="311" t="str">
        <f t="shared" si="91"/>
        <v/>
      </c>
      <c r="BM77" s="311" t="str">
        <f t="shared" si="62"/>
        <v/>
      </c>
      <c r="BN77" s="90"/>
      <c r="BO77" s="90"/>
      <c r="BP77" s="90"/>
      <c r="BQ77" s="90"/>
      <c r="BR77" s="90"/>
      <c r="BS77" s="90"/>
      <c r="BT77" s="90"/>
      <c r="BU77" s="90"/>
      <c r="BV77" s="90"/>
      <c r="BW77" s="90"/>
      <c r="BX77" s="90"/>
      <c r="BY77" s="90"/>
      <c r="BZ77" s="90"/>
    </row>
    <row r="78" spans="1:78" ht="12" customHeight="1" x14ac:dyDescent="0.25">
      <c r="A78" s="62"/>
      <c r="B78" s="238" t="str">
        <f t="shared" si="63"/>
        <v/>
      </c>
      <c r="C78" s="284" t="str">
        <f>IF(ISNUMBER(B78),MAX(C$4:C77)+1,"")</f>
        <v/>
      </c>
      <c r="D78" s="284" t="str">
        <f>IF(IF(ISNUMBER(B78),"",MAX(D$4:D77)+1)&lt;=D$3,IF(ISNUMBER(B78),"",MAX(D$4:D77)+1),"")</f>
        <v/>
      </c>
      <c r="E78" s="285" t="str">
        <f t="shared" si="64"/>
        <v/>
      </c>
      <c r="F78" s="238" t="str">
        <f t="shared" si="65"/>
        <v/>
      </c>
      <c r="G78" s="241" t="str">
        <f t="shared" si="66"/>
        <v/>
      </c>
      <c r="H78" s="284" t="str">
        <f>IF(O78="","",IF(ISNUMBER(MATCH(O78,$G$5:$G$1000,0)),"",IF(D78=1,C$3,0)+MAX(H$4:H77)+1))</f>
        <v/>
      </c>
      <c r="I78" s="284" t="str">
        <f>IF(O78="","",IF(ISNUMBER(MATCH(O78,$G$5:$G$1000,0)),"",IF(D78=1,B$4,0)+MAX(I$4:I77)+1))</f>
        <v/>
      </c>
      <c r="J78" s="241" t="str">
        <f t="shared" si="67"/>
        <v/>
      </c>
      <c r="K78" s="241"/>
      <c r="L78" s="62"/>
      <c r="M78" s="290">
        <f t="shared" si="68"/>
        <v>74</v>
      </c>
      <c r="N78" s="326"/>
      <c r="O78" s="326"/>
      <c r="P78" s="330" t="str">
        <f t="shared" si="69"/>
        <v/>
      </c>
      <c r="Q78" s="299" t="s">
        <v>821</v>
      </c>
      <c r="R78" s="292" t="str">
        <f t="shared" si="70"/>
        <v/>
      </c>
      <c r="S78" s="292" t="str">
        <f t="shared" si="71"/>
        <v/>
      </c>
      <c r="T78" s="292" t="str">
        <f t="shared" si="72"/>
        <v/>
      </c>
      <c r="U78" s="292" t="str">
        <f t="shared" si="73"/>
        <v/>
      </c>
      <c r="V78" s="292" t="str">
        <f t="shared" si="74"/>
        <v/>
      </c>
      <c r="W78" s="292" t="str">
        <f t="shared" si="75"/>
        <v/>
      </c>
      <c r="X78" s="292" t="str">
        <f t="shared" si="76"/>
        <v/>
      </c>
      <c r="Y78" s="292"/>
      <c r="Z78" s="293" t="str">
        <f t="shared" si="77"/>
        <v/>
      </c>
      <c r="AA78" s="293" t="str">
        <f t="shared" si="78"/>
        <v/>
      </c>
      <c r="AB78" s="293" t="str">
        <f t="shared" si="79"/>
        <v/>
      </c>
      <c r="AC78" s="293" t="str">
        <f t="shared" si="80"/>
        <v/>
      </c>
      <c r="AD78" s="293" t="str">
        <f t="shared" si="81"/>
        <v/>
      </c>
      <c r="AE78" s="293" t="str">
        <f t="shared" si="82"/>
        <v/>
      </c>
      <c r="AF78" s="293" t="str">
        <f t="shared" si="83"/>
        <v/>
      </c>
      <c r="AG78" s="293"/>
      <c r="AH78" s="292" t="str">
        <f>IF($BE78="","",IF(ISNUMBER(MATCH($BE78,AP$5:AP$29999,0)),MAX(AH$4:AH77)+1,0))</f>
        <v/>
      </c>
      <c r="AI78" s="292" t="str">
        <f>IF($BE78="","",IF(ISNUMBER(MATCH($BE78,AQ$5:AQ$29999,0)),MAX(AI$4:AI77)+1,0))</f>
        <v/>
      </c>
      <c r="AJ78" s="292" t="str">
        <f>IF($BE78="","",IF(ISNUMBER(MATCH($BE78,AR$5:AR$29999,0)),MAX(AJ$4:AJ77)+1,0))</f>
        <v/>
      </c>
      <c r="AK78" s="292" t="str">
        <f>IF($BE78="","",IF(ISNUMBER(MATCH($BE78,AS$5:AS$29999,0)),MAX(AK$4:AK77)+1,0))</f>
        <v/>
      </c>
      <c r="AL78" s="292" t="str">
        <f>IF($BE78="","",IF(ISNUMBER(MATCH($BE78,AT$5:AT$29999,0)),MAX(AL$4:AL77)+1,0))</f>
        <v/>
      </c>
      <c r="AM78" s="292" t="str">
        <f>IF($BE78="","",IF(ISNUMBER(MATCH($BE78,AU$5:AU$29999,0)),MAX(AM$4:AM77)+1,0))</f>
        <v/>
      </c>
      <c r="AN78" s="292" t="str">
        <f>IF($BE78="","",IF(ISNUMBER(MATCH($BE78,AV$5:AV$29999,0)),MAX(AN$4:AN77)+1,0))</f>
        <v/>
      </c>
      <c r="AO78" s="299"/>
      <c r="AP78" s="307"/>
      <c r="AQ78" s="307"/>
      <c r="AR78" s="307"/>
      <c r="AS78" s="307"/>
      <c r="AT78" s="309"/>
      <c r="AU78" s="309"/>
      <c r="AV78" s="309" t="s">
        <v>821</v>
      </c>
      <c r="AW78" s="331"/>
      <c r="AX78" s="310" t="s">
        <v>821</v>
      </c>
      <c r="AY78" s="332"/>
      <c r="AZ78" s="332"/>
      <c r="BA78" s="329" t="s">
        <v>821</v>
      </c>
      <c r="BB78" s="8" t="str">
        <f>IF(ISTEXT(AW78),IF(ISNUMBER(MATCH(AW78,$AY$5:$AY$100,0)),0,MAX(BB$4:BB77)+1),"")</f>
        <v/>
      </c>
      <c r="BC78" s="10" t="str">
        <f t="shared" si="84"/>
        <v/>
      </c>
      <c r="BD78" s="10">
        <f t="shared" si="85"/>
        <v>37</v>
      </c>
      <c r="BE78" s="310"/>
      <c r="BF78" s="10"/>
      <c r="BG78" s="311" t="str">
        <f t="shared" si="86"/>
        <v/>
      </c>
      <c r="BH78" s="311" t="str">
        <f t="shared" si="87"/>
        <v/>
      </c>
      <c r="BI78" s="311" t="str">
        <f t="shared" si="88"/>
        <v/>
      </c>
      <c r="BJ78" s="311" t="str">
        <f t="shared" si="89"/>
        <v/>
      </c>
      <c r="BK78" s="311" t="str">
        <f t="shared" si="90"/>
        <v/>
      </c>
      <c r="BL78" s="311" t="str">
        <f t="shared" si="91"/>
        <v/>
      </c>
      <c r="BM78" s="311" t="str">
        <f t="shared" si="62"/>
        <v/>
      </c>
      <c r="BN78" s="90"/>
      <c r="BO78" s="90"/>
      <c r="BP78" s="90"/>
      <c r="BQ78" s="90"/>
      <c r="BR78" s="90"/>
      <c r="BS78" s="90"/>
      <c r="BT78" s="90"/>
      <c r="BU78" s="90"/>
      <c r="BV78" s="90"/>
      <c r="BW78" s="90"/>
      <c r="BX78" s="90"/>
      <c r="BY78" s="90"/>
      <c r="BZ78" s="90"/>
    </row>
    <row r="79" spans="1:78" ht="12" customHeight="1" x14ac:dyDescent="0.25">
      <c r="A79" s="62"/>
      <c r="B79" s="238" t="str">
        <f t="shared" si="63"/>
        <v/>
      </c>
      <c r="C79" s="284" t="str">
        <f>IF(ISNUMBER(B79),MAX(C$4:C78)+1,"")</f>
        <v/>
      </c>
      <c r="D79" s="284" t="str">
        <f>IF(IF(ISNUMBER(B79),"",MAX(D$4:D78)+1)&lt;=D$3,IF(ISNUMBER(B79),"",MAX(D$4:D78)+1),"")</f>
        <v/>
      </c>
      <c r="E79" s="285" t="str">
        <f t="shared" si="64"/>
        <v/>
      </c>
      <c r="F79" s="238" t="str">
        <f t="shared" si="65"/>
        <v/>
      </c>
      <c r="G79" s="241" t="str">
        <f t="shared" si="66"/>
        <v/>
      </c>
      <c r="H79" s="284" t="str">
        <f>IF(O79="","",IF(ISNUMBER(MATCH(O79,$G$5:$G$1000,0)),"",IF(D79=1,C$3,0)+MAX(H$4:H78)+1))</f>
        <v/>
      </c>
      <c r="I79" s="284" t="str">
        <f>IF(O79="","",IF(ISNUMBER(MATCH(O79,$G$5:$G$1000,0)),"",IF(D79=1,B$4,0)+MAX(I$4:I78)+1))</f>
        <v/>
      </c>
      <c r="J79" s="241" t="str">
        <f t="shared" si="67"/>
        <v/>
      </c>
      <c r="K79" s="241"/>
      <c r="L79" s="62"/>
      <c r="M79" s="290">
        <f t="shared" si="68"/>
        <v>75</v>
      </c>
      <c r="N79" s="326"/>
      <c r="O79" s="326"/>
      <c r="P79" s="330" t="str">
        <f t="shared" si="69"/>
        <v/>
      </c>
      <c r="Q79" s="299" t="s">
        <v>821</v>
      </c>
      <c r="R79" s="292" t="str">
        <f t="shared" si="70"/>
        <v/>
      </c>
      <c r="S79" s="292" t="str">
        <f t="shared" si="71"/>
        <v/>
      </c>
      <c r="T79" s="292" t="str">
        <f t="shared" si="72"/>
        <v/>
      </c>
      <c r="U79" s="292" t="str">
        <f t="shared" si="73"/>
        <v/>
      </c>
      <c r="V79" s="292" t="str">
        <f t="shared" si="74"/>
        <v/>
      </c>
      <c r="W79" s="292" t="str">
        <f t="shared" si="75"/>
        <v/>
      </c>
      <c r="X79" s="292" t="str">
        <f t="shared" si="76"/>
        <v/>
      </c>
      <c r="Y79" s="292"/>
      <c r="Z79" s="293" t="str">
        <f t="shared" si="77"/>
        <v/>
      </c>
      <c r="AA79" s="293" t="str">
        <f t="shared" si="78"/>
        <v/>
      </c>
      <c r="AB79" s="293" t="str">
        <f t="shared" si="79"/>
        <v/>
      </c>
      <c r="AC79" s="293" t="str">
        <f t="shared" si="80"/>
        <v/>
      </c>
      <c r="AD79" s="293" t="str">
        <f t="shared" si="81"/>
        <v/>
      </c>
      <c r="AE79" s="293" t="str">
        <f t="shared" si="82"/>
        <v/>
      </c>
      <c r="AF79" s="293" t="str">
        <f t="shared" si="83"/>
        <v/>
      </c>
      <c r="AG79" s="293"/>
      <c r="AH79" s="292" t="str">
        <f>IF($BE79="","",IF(ISNUMBER(MATCH($BE79,AP$5:AP$29999,0)),MAX(AH$4:AH78)+1,0))</f>
        <v/>
      </c>
      <c r="AI79" s="292" t="str">
        <f>IF($BE79="","",IF(ISNUMBER(MATCH($BE79,AQ$5:AQ$29999,0)),MAX(AI$4:AI78)+1,0))</f>
        <v/>
      </c>
      <c r="AJ79" s="292" t="str">
        <f>IF($BE79="","",IF(ISNUMBER(MATCH($BE79,AR$5:AR$29999,0)),MAX(AJ$4:AJ78)+1,0))</f>
        <v/>
      </c>
      <c r="AK79" s="292" t="str">
        <f>IF($BE79="","",IF(ISNUMBER(MATCH($BE79,AS$5:AS$29999,0)),MAX(AK$4:AK78)+1,0))</f>
        <v/>
      </c>
      <c r="AL79" s="292" t="str">
        <f>IF($BE79="","",IF(ISNUMBER(MATCH($BE79,AT$5:AT$29999,0)),MAX(AL$4:AL78)+1,0))</f>
        <v/>
      </c>
      <c r="AM79" s="292" t="str">
        <f>IF($BE79="","",IF(ISNUMBER(MATCH($BE79,AU$5:AU$29999,0)),MAX(AM$4:AM78)+1,0))</f>
        <v/>
      </c>
      <c r="AN79" s="292" t="str">
        <f>IF($BE79="","",IF(ISNUMBER(MATCH($BE79,AV$5:AV$29999,0)),MAX(AN$4:AN78)+1,0))</f>
        <v/>
      </c>
      <c r="AO79" s="299"/>
      <c r="AP79" s="307"/>
      <c r="AQ79" s="307"/>
      <c r="AR79" s="307"/>
      <c r="AS79" s="307"/>
      <c r="AT79" s="309"/>
      <c r="AU79" s="309"/>
      <c r="AV79" s="309" t="s">
        <v>821</v>
      </c>
      <c r="AW79" s="331"/>
      <c r="AX79" s="310" t="s">
        <v>821</v>
      </c>
      <c r="AY79" s="332"/>
      <c r="BA79" s="329" t="s">
        <v>821</v>
      </c>
      <c r="BB79" s="8" t="str">
        <f>IF(ISTEXT(AW79),IF(ISNUMBER(MATCH(AW79,$AY$5:$AY$100,0)),0,MAX(BB$4:BB78)+1),"")</f>
        <v/>
      </c>
      <c r="BC79" s="10" t="str">
        <f t="shared" si="84"/>
        <v/>
      </c>
      <c r="BD79" s="10">
        <f t="shared" si="85"/>
        <v>38</v>
      </c>
      <c r="BE79" s="310"/>
      <c r="BF79" s="10"/>
      <c r="BG79" s="311" t="str">
        <f t="shared" si="86"/>
        <v/>
      </c>
      <c r="BH79" s="311" t="str">
        <f t="shared" si="87"/>
        <v/>
      </c>
      <c r="BI79" s="311" t="str">
        <f t="shared" si="88"/>
        <v/>
      </c>
      <c r="BJ79" s="311" t="str">
        <f t="shared" si="89"/>
        <v/>
      </c>
      <c r="BK79" s="311" t="str">
        <f t="shared" si="90"/>
        <v/>
      </c>
      <c r="BL79" s="311" t="str">
        <f t="shared" si="91"/>
        <v/>
      </c>
      <c r="BM79" s="311" t="str">
        <f t="shared" si="62"/>
        <v/>
      </c>
      <c r="BN79" s="90"/>
      <c r="BO79" s="90"/>
      <c r="BP79" s="90"/>
      <c r="BQ79" s="90"/>
      <c r="BR79" s="90"/>
      <c r="BS79" s="90"/>
      <c r="BT79" s="90"/>
      <c r="BU79" s="90"/>
      <c r="BV79" s="90"/>
      <c r="BW79" s="90"/>
      <c r="BX79" s="90"/>
      <c r="BY79" s="90"/>
      <c r="BZ79" s="90"/>
    </row>
    <row r="80" spans="1:78" ht="12" customHeight="1" x14ac:dyDescent="0.25">
      <c r="A80" s="62"/>
      <c r="B80" s="238" t="str">
        <f t="shared" si="63"/>
        <v/>
      </c>
      <c r="C80" s="284" t="str">
        <f>IF(ISNUMBER(B80),MAX(C$4:C79)+1,"")</f>
        <v/>
      </c>
      <c r="D80" s="284" t="str">
        <f>IF(IF(ISNUMBER(B80),"",MAX(D$4:D79)+1)&lt;=D$3,IF(ISNUMBER(B80),"",MAX(D$4:D79)+1),"")</f>
        <v/>
      </c>
      <c r="E80" s="285" t="str">
        <f t="shared" si="64"/>
        <v/>
      </c>
      <c r="F80" s="238" t="str">
        <f t="shared" si="65"/>
        <v/>
      </c>
      <c r="G80" s="241" t="str">
        <f t="shared" si="66"/>
        <v/>
      </c>
      <c r="H80" s="284" t="str">
        <f>IF(O80="","",IF(ISNUMBER(MATCH(O80,$G$5:$G$1000,0)),"",IF(D80=1,C$3,0)+MAX(H$4:H79)+1))</f>
        <v/>
      </c>
      <c r="I80" s="284" t="str">
        <f>IF(O80="","",IF(ISNUMBER(MATCH(O80,$G$5:$G$1000,0)),"",IF(D80=1,B$4,0)+MAX(I$4:I79)+1))</f>
        <v/>
      </c>
      <c r="J80" s="241" t="str">
        <f t="shared" si="67"/>
        <v/>
      </c>
      <c r="K80" s="241"/>
      <c r="L80" s="62"/>
      <c r="M80" s="290">
        <f t="shared" si="68"/>
        <v>76</v>
      </c>
      <c r="N80" s="326"/>
      <c r="O80" s="326"/>
      <c r="P80" s="330" t="str">
        <f t="shared" si="69"/>
        <v/>
      </c>
      <c r="Q80" s="299" t="s">
        <v>821</v>
      </c>
      <c r="R80" s="292" t="str">
        <f t="shared" si="70"/>
        <v/>
      </c>
      <c r="S80" s="292" t="str">
        <f t="shared" si="71"/>
        <v/>
      </c>
      <c r="T80" s="292" t="str">
        <f t="shared" si="72"/>
        <v/>
      </c>
      <c r="U80" s="292" t="str">
        <f t="shared" si="73"/>
        <v/>
      </c>
      <c r="V80" s="292" t="str">
        <f t="shared" si="74"/>
        <v/>
      </c>
      <c r="W80" s="292" t="str">
        <f t="shared" si="75"/>
        <v/>
      </c>
      <c r="X80" s="292" t="str">
        <f t="shared" si="76"/>
        <v/>
      </c>
      <c r="Y80" s="292"/>
      <c r="Z80" s="293" t="str">
        <f t="shared" si="77"/>
        <v/>
      </c>
      <c r="AA80" s="293" t="str">
        <f t="shared" si="78"/>
        <v/>
      </c>
      <c r="AB80" s="293" t="str">
        <f t="shared" si="79"/>
        <v/>
      </c>
      <c r="AC80" s="293" t="str">
        <f t="shared" si="80"/>
        <v/>
      </c>
      <c r="AD80" s="293" t="str">
        <f t="shared" si="81"/>
        <v/>
      </c>
      <c r="AE80" s="293" t="str">
        <f t="shared" si="82"/>
        <v/>
      </c>
      <c r="AF80" s="293" t="str">
        <f t="shared" si="83"/>
        <v/>
      </c>
      <c r="AG80" s="293"/>
      <c r="AH80" s="292" t="str">
        <f>IF($BE80="","",IF(ISNUMBER(MATCH($BE80,AP$5:AP$29999,0)),MAX(AH$4:AH79)+1,0))</f>
        <v/>
      </c>
      <c r="AI80" s="292" t="str">
        <f>IF($BE80="","",IF(ISNUMBER(MATCH($BE80,AQ$5:AQ$29999,0)),MAX(AI$4:AI79)+1,0))</f>
        <v/>
      </c>
      <c r="AJ80" s="292" t="str">
        <f>IF($BE80="","",IF(ISNUMBER(MATCH($BE80,AR$5:AR$29999,0)),MAX(AJ$4:AJ79)+1,0))</f>
        <v/>
      </c>
      <c r="AK80" s="292" t="str">
        <f>IF($BE80="","",IF(ISNUMBER(MATCH($BE80,AS$5:AS$29999,0)),MAX(AK$4:AK79)+1,0))</f>
        <v/>
      </c>
      <c r="AL80" s="292" t="str">
        <f>IF($BE80="","",IF(ISNUMBER(MATCH($BE80,AT$5:AT$29999,0)),MAX(AL$4:AL79)+1,0))</f>
        <v/>
      </c>
      <c r="AM80" s="292" t="str">
        <f>IF($BE80="","",IF(ISNUMBER(MATCH($BE80,AU$5:AU$29999,0)),MAX(AM$4:AM79)+1,0))</f>
        <v/>
      </c>
      <c r="AN80" s="292" t="str">
        <f>IF($BE80="","",IF(ISNUMBER(MATCH($BE80,AV$5:AV$29999,0)),MAX(AN$4:AN79)+1,0))</f>
        <v/>
      </c>
      <c r="AO80" s="299"/>
      <c r="AP80" s="307"/>
      <c r="AQ80" s="307"/>
      <c r="AR80" s="307"/>
      <c r="AS80" s="307"/>
      <c r="AT80" s="309"/>
      <c r="AU80" s="309"/>
      <c r="AV80" s="309" t="s">
        <v>821</v>
      </c>
      <c r="AW80" s="331"/>
      <c r="AX80" s="310" t="s">
        <v>821</v>
      </c>
      <c r="AY80" s="332"/>
      <c r="BA80" s="329" t="s">
        <v>821</v>
      </c>
      <c r="BB80" s="8" t="str">
        <f>IF(ISTEXT(AW80),IF(ISNUMBER(MATCH(AW80,$AY$5:$AY$100,0)),0,MAX(BB$4:BB79)+1),"")</f>
        <v/>
      </c>
      <c r="BC80" s="10" t="str">
        <f t="shared" si="84"/>
        <v/>
      </c>
      <c r="BD80" s="10">
        <f t="shared" si="85"/>
        <v>39</v>
      </c>
      <c r="BE80" s="310"/>
      <c r="BF80" s="10"/>
      <c r="BG80" s="311" t="str">
        <f t="shared" si="86"/>
        <v/>
      </c>
      <c r="BH80" s="311" t="str">
        <f t="shared" si="87"/>
        <v/>
      </c>
      <c r="BI80" s="311" t="str">
        <f t="shared" si="88"/>
        <v/>
      </c>
      <c r="BJ80" s="311" t="str">
        <f t="shared" si="89"/>
        <v/>
      </c>
      <c r="BK80" s="311" t="str">
        <f t="shared" si="90"/>
        <v/>
      </c>
      <c r="BL80" s="311" t="str">
        <f t="shared" si="91"/>
        <v/>
      </c>
      <c r="BM80" s="311" t="str">
        <f t="shared" si="62"/>
        <v/>
      </c>
      <c r="BN80" s="90"/>
      <c r="BO80" s="90"/>
      <c r="BP80" s="90"/>
      <c r="BQ80" s="90"/>
      <c r="BR80" s="90"/>
      <c r="BS80" s="90"/>
      <c r="BT80" s="90"/>
      <c r="BU80" s="90"/>
      <c r="BV80" s="90"/>
      <c r="BW80" s="90"/>
      <c r="BX80" s="90"/>
      <c r="BY80" s="90"/>
      <c r="BZ80" s="90"/>
    </row>
    <row r="81" spans="1:78" ht="12" customHeight="1" x14ac:dyDescent="0.25">
      <c r="A81" s="62"/>
      <c r="B81" s="238" t="str">
        <f t="shared" si="63"/>
        <v/>
      </c>
      <c r="C81" s="284" t="str">
        <f>IF(ISNUMBER(B81),MAX(C$4:C80)+1,"")</f>
        <v/>
      </c>
      <c r="D81" s="284" t="str">
        <f>IF(IF(ISNUMBER(B81),"",MAX(D$4:D80)+1)&lt;=D$3,IF(ISNUMBER(B81),"",MAX(D$4:D80)+1),"")</f>
        <v/>
      </c>
      <c r="E81" s="285" t="str">
        <f t="shared" si="64"/>
        <v/>
      </c>
      <c r="F81" s="238" t="str">
        <f t="shared" si="65"/>
        <v/>
      </c>
      <c r="G81" s="241" t="str">
        <f t="shared" si="66"/>
        <v/>
      </c>
      <c r="H81" s="284" t="str">
        <f>IF(O81="","",IF(ISNUMBER(MATCH(O81,$G$5:$G$1000,0)),"",IF(D81=1,C$3,0)+MAX(H$4:H80)+1))</f>
        <v/>
      </c>
      <c r="I81" s="284" t="str">
        <f>IF(O81="","",IF(ISNUMBER(MATCH(O81,$G$5:$G$1000,0)),"",IF(D81=1,B$4,0)+MAX(I$4:I80)+1))</f>
        <v/>
      </c>
      <c r="J81" s="241" t="str">
        <f t="shared" si="67"/>
        <v/>
      </c>
      <c r="K81" s="241"/>
      <c r="L81" s="62"/>
      <c r="M81" s="290">
        <f t="shared" si="68"/>
        <v>77</v>
      </c>
      <c r="N81" s="326"/>
      <c r="O81" s="326"/>
      <c r="P81" s="330" t="str">
        <f t="shared" si="69"/>
        <v/>
      </c>
      <c r="Q81" s="299" t="s">
        <v>821</v>
      </c>
      <c r="R81" s="292" t="str">
        <f t="shared" si="70"/>
        <v/>
      </c>
      <c r="S81" s="292" t="str">
        <f t="shared" si="71"/>
        <v/>
      </c>
      <c r="T81" s="292" t="str">
        <f t="shared" si="72"/>
        <v/>
      </c>
      <c r="U81" s="292" t="str">
        <f t="shared" si="73"/>
        <v/>
      </c>
      <c r="V81" s="292" t="str">
        <f t="shared" si="74"/>
        <v/>
      </c>
      <c r="W81" s="292" t="str">
        <f t="shared" si="75"/>
        <v/>
      </c>
      <c r="X81" s="292" t="str">
        <f t="shared" si="76"/>
        <v/>
      </c>
      <c r="Y81" s="292"/>
      <c r="Z81" s="293" t="str">
        <f t="shared" si="77"/>
        <v/>
      </c>
      <c r="AA81" s="293" t="str">
        <f t="shared" si="78"/>
        <v/>
      </c>
      <c r="AB81" s="293" t="str">
        <f t="shared" si="79"/>
        <v/>
      </c>
      <c r="AC81" s="293" t="str">
        <f t="shared" si="80"/>
        <v/>
      </c>
      <c r="AD81" s="293" t="str">
        <f t="shared" si="81"/>
        <v/>
      </c>
      <c r="AE81" s="293" t="str">
        <f t="shared" si="82"/>
        <v/>
      </c>
      <c r="AF81" s="293" t="str">
        <f t="shared" si="83"/>
        <v/>
      </c>
      <c r="AG81" s="293"/>
      <c r="AH81" s="292" t="str">
        <f>IF($BE81="","",IF(ISNUMBER(MATCH($BE81,AP$5:AP$29999,0)),MAX(AH$4:AH80)+1,0))</f>
        <v/>
      </c>
      <c r="AI81" s="292" t="str">
        <f>IF($BE81="","",IF(ISNUMBER(MATCH($BE81,AQ$5:AQ$29999,0)),MAX(AI$4:AI80)+1,0))</f>
        <v/>
      </c>
      <c r="AJ81" s="292" t="str">
        <f>IF($BE81="","",IF(ISNUMBER(MATCH($BE81,AR$5:AR$29999,0)),MAX(AJ$4:AJ80)+1,0))</f>
        <v/>
      </c>
      <c r="AK81" s="292" t="str">
        <f>IF($BE81="","",IF(ISNUMBER(MATCH($BE81,AS$5:AS$29999,0)),MAX(AK$4:AK80)+1,0))</f>
        <v/>
      </c>
      <c r="AL81" s="292" t="str">
        <f>IF($BE81="","",IF(ISNUMBER(MATCH($BE81,AT$5:AT$29999,0)),MAX(AL$4:AL80)+1,0))</f>
        <v/>
      </c>
      <c r="AM81" s="292" t="str">
        <f>IF($BE81="","",IF(ISNUMBER(MATCH($BE81,AU$5:AU$29999,0)),MAX(AM$4:AM80)+1,0))</f>
        <v/>
      </c>
      <c r="AN81" s="292" t="str">
        <f>IF($BE81="","",IF(ISNUMBER(MATCH($BE81,AV$5:AV$29999,0)),MAX(AN$4:AN80)+1,0))</f>
        <v/>
      </c>
      <c r="AO81" s="299"/>
      <c r="AP81" s="307"/>
      <c r="AQ81" s="307"/>
      <c r="AR81" s="307"/>
      <c r="AS81" s="307"/>
      <c r="AT81" s="309"/>
      <c r="AU81" s="309"/>
      <c r="AV81" s="309" t="s">
        <v>821</v>
      </c>
      <c r="AW81" s="331"/>
      <c r="AX81" s="310" t="s">
        <v>821</v>
      </c>
      <c r="AY81" s="332"/>
      <c r="BA81" s="329" t="s">
        <v>821</v>
      </c>
      <c r="BB81" s="8" t="str">
        <f>IF(ISTEXT(AW81),IF(ISNUMBER(MATCH(AW81,$AY$5:$AY$100,0)),0,MAX(BB$4:BB80)+1),"")</f>
        <v/>
      </c>
      <c r="BC81" s="10" t="str">
        <f t="shared" si="84"/>
        <v/>
      </c>
      <c r="BD81" s="10">
        <f t="shared" si="85"/>
        <v>40</v>
      </c>
      <c r="BE81" s="310"/>
      <c r="BF81" s="10"/>
      <c r="BG81" s="311" t="str">
        <f t="shared" si="86"/>
        <v/>
      </c>
      <c r="BH81" s="311" t="str">
        <f t="shared" si="87"/>
        <v/>
      </c>
      <c r="BI81" s="311" t="str">
        <f t="shared" si="88"/>
        <v/>
      </c>
      <c r="BJ81" s="311" t="str">
        <f t="shared" si="89"/>
        <v/>
      </c>
      <c r="BK81" s="311" t="str">
        <f t="shared" si="90"/>
        <v/>
      </c>
      <c r="BL81" s="311" t="str">
        <f t="shared" si="91"/>
        <v/>
      </c>
      <c r="BM81" s="311" t="str">
        <f t="shared" si="62"/>
        <v/>
      </c>
      <c r="BN81" s="90"/>
      <c r="BO81" s="90"/>
      <c r="BP81" s="90"/>
      <c r="BQ81" s="90"/>
      <c r="BR81" s="90"/>
      <c r="BS81" s="90"/>
      <c r="BT81" s="90"/>
      <c r="BU81" s="90"/>
      <c r="BV81" s="90"/>
      <c r="BW81" s="90"/>
      <c r="BX81" s="90"/>
      <c r="BY81" s="90"/>
      <c r="BZ81" s="90"/>
    </row>
    <row r="82" spans="1:78" ht="12" customHeight="1" x14ac:dyDescent="0.25">
      <c r="A82" s="62"/>
      <c r="B82" s="238" t="str">
        <f t="shared" si="63"/>
        <v/>
      </c>
      <c r="C82" s="284" t="str">
        <f>IF(ISNUMBER(B82),MAX(C$4:C81)+1,"")</f>
        <v/>
      </c>
      <c r="D82" s="284" t="str">
        <f>IF(IF(ISNUMBER(B82),"",MAX(D$4:D81)+1)&lt;=D$3,IF(ISNUMBER(B82),"",MAX(D$4:D81)+1),"")</f>
        <v/>
      </c>
      <c r="E82" s="285" t="str">
        <f t="shared" si="64"/>
        <v/>
      </c>
      <c r="F82" s="238" t="str">
        <f t="shared" si="65"/>
        <v/>
      </c>
      <c r="G82" s="241" t="str">
        <f t="shared" si="66"/>
        <v/>
      </c>
      <c r="H82" s="284" t="str">
        <f>IF(O82="","",IF(ISNUMBER(MATCH(O82,$G$5:$G$1000,0)),"",IF(D82=1,C$3,0)+MAX(H$4:H81)+1))</f>
        <v/>
      </c>
      <c r="I82" s="284" t="str">
        <f>IF(O82="","",IF(ISNUMBER(MATCH(O82,$G$5:$G$1000,0)),"",IF(D82=1,B$4,0)+MAX(I$4:I81)+1))</f>
        <v/>
      </c>
      <c r="J82" s="241" t="str">
        <f t="shared" si="67"/>
        <v/>
      </c>
      <c r="K82" s="241"/>
      <c r="L82" s="62"/>
      <c r="M82" s="290">
        <f t="shared" si="68"/>
        <v>78</v>
      </c>
      <c r="N82" s="326"/>
      <c r="O82" s="326"/>
      <c r="P82" s="330" t="str">
        <f t="shared" si="69"/>
        <v/>
      </c>
      <c r="Q82" s="299" t="s">
        <v>821</v>
      </c>
      <c r="R82" s="292" t="str">
        <f t="shared" si="70"/>
        <v/>
      </c>
      <c r="S82" s="292" t="str">
        <f t="shared" si="71"/>
        <v/>
      </c>
      <c r="T82" s="292" t="str">
        <f t="shared" si="72"/>
        <v/>
      </c>
      <c r="U82" s="292" t="str">
        <f t="shared" si="73"/>
        <v/>
      </c>
      <c r="V82" s="292" t="str">
        <f t="shared" si="74"/>
        <v/>
      </c>
      <c r="W82" s="292" t="str">
        <f t="shared" si="75"/>
        <v/>
      </c>
      <c r="X82" s="292" t="str">
        <f t="shared" si="76"/>
        <v/>
      </c>
      <c r="Y82" s="292"/>
      <c r="Z82" s="293" t="str">
        <f t="shared" si="77"/>
        <v/>
      </c>
      <c r="AA82" s="293" t="str">
        <f t="shared" si="78"/>
        <v/>
      </c>
      <c r="AB82" s="293" t="str">
        <f t="shared" si="79"/>
        <v/>
      </c>
      <c r="AC82" s="293" t="str">
        <f t="shared" si="80"/>
        <v/>
      </c>
      <c r="AD82" s="293" t="str">
        <f t="shared" si="81"/>
        <v/>
      </c>
      <c r="AE82" s="293" t="str">
        <f t="shared" si="82"/>
        <v/>
      </c>
      <c r="AF82" s="293" t="str">
        <f t="shared" si="83"/>
        <v/>
      </c>
      <c r="AG82" s="293"/>
      <c r="AH82" s="292" t="str">
        <f>IF($BE82="","",IF(ISNUMBER(MATCH($BE82,AP$5:AP$29999,0)),MAX(AH$4:AH81)+1,0))</f>
        <v/>
      </c>
      <c r="AI82" s="292" t="str">
        <f>IF($BE82="","",IF(ISNUMBER(MATCH($BE82,AQ$5:AQ$29999,0)),MAX(AI$4:AI81)+1,0))</f>
        <v/>
      </c>
      <c r="AJ82" s="292" t="str">
        <f>IF($BE82="","",IF(ISNUMBER(MATCH($BE82,AR$5:AR$29999,0)),MAX(AJ$4:AJ81)+1,0))</f>
        <v/>
      </c>
      <c r="AK82" s="292" t="str">
        <f>IF($BE82="","",IF(ISNUMBER(MATCH($BE82,AS$5:AS$29999,0)),MAX(AK$4:AK81)+1,0))</f>
        <v/>
      </c>
      <c r="AL82" s="292" t="str">
        <f>IF($BE82="","",IF(ISNUMBER(MATCH($BE82,AT$5:AT$29999,0)),MAX(AL$4:AL81)+1,0))</f>
        <v/>
      </c>
      <c r="AM82" s="292" t="str">
        <f>IF($BE82="","",IF(ISNUMBER(MATCH($BE82,AU$5:AU$29999,0)),MAX(AM$4:AM81)+1,0))</f>
        <v/>
      </c>
      <c r="AN82" s="292" t="str">
        <f>IF($BE82="","",IF(ISNUMBER(MATCH($BE82,AV$5:AV$29999,0)),MAX(AN$4:AN81)+1,0))</f>
        <v/>
      </c>
      <c r="AO82" s="299"/>
      <c r="AP82" s="307"/>
      <c r="AQ82" s="307"/>
      <c r="AR82" s="307"/>
      <c r="AS82" s="307"/>
      <c r="AT82" s="309"/>
      <c r="AU82" s="309"/>
      <c r="AV82" s="309" t="s">
        <v>821</v>
      </c>
      <c r="AW82" s="331"/>
      <c r="AX82" s="310" t="s">
        <v>821</v>
      </c>
      <c r="AY82" s="332"/>
      <c r="BA82" s="329" t="s">
        <v>821</v>
      </c>
      <c r="BB82" s="8" t="str">
        <f>IF(ISTEXT(AW82),IF(ISNUMBER(MATCH(AW82,$AY$5:$AY$100,0)),0,MAX(BB$4:BB81)+1),"")</f>
        <v/>
      </c>
      <c r="BC82" s="10" t="str">
        <f t="shared" si="84"/>
        <v/>
      </c>
      <c r="BD82" s="10">
        <f t="shared" si="85"/>
        <v>41</v>
      </c>
      <c r="BE82" s="310"/>
      <c r="BF82" s="10"/>
      <c r="BG82" s="311" t="str">
        <f t="shared" si="86"/>
        <v/>
      </c>
      <c r="BH82" s="311" t="str">
        <f t="shared" si="87"/>
        <v/>
      </c>
      <c r="BI82" s="311" t="str">
        <f t="shared" si="88"/>
        <v/>
      </c>
      <c r="BJ82" s="311" t="str">
        <f t="shared" si="89"/>
        <v/>
      </c>
      <c r="BK82" s="311" t="str">
        <f t="shared" si="90"/>
        <v/>
      </c>
      <c r="BL82" s="311" t="str">
        <f t="shared" si="91"/>
        <v/>
      </c>
      <c r="BM82" s="311" t="str">
        <f t="shared" si="62"/>
        <v/>
      </c>
      <c r="BN82" s="90"/>
      <c r="BO82" s="90"/>
      <c r="BP82" s="90"/>
      <c r="BQ82" s="90"/>
      <c r="BR82" s="90"/>
      <c r="BS82" s="90"/>
      <c r="BT82" s="90"/>
      <c r="BU82" s="90"/>
      <c r="BV82" s="90"/>
      <c r="BW82" s="90"/>
      <c r="BX82" s="90"/>
      <c r="BY82" s="90"/>
      <c r="BZ82" s="90"/>
    </row>
    <row r="83" spans="1:78" ht="12" customHeight="1" x14ac:dyDescent="0.25">
      <c r="A83" s="62"/>
      <c r="B83" s="238" t="str">
        <f t="shared" si="63"/>
        <v/>
      </c>
      <c r="C83" s="284" t="str">
        <f>IF(ISNUMBER(B83),MAX(C$4:C82)+1,"")</f>
        <v/>
      </c>
      <c r="D83" s="284" t="str">
        <f>IF(IF(ISNUMBER(B83),"",MAX(D$4:D82)+1)&lt;=D$3,IF(ISNUMBER(B83),"",MAX(D$4:D82)+1),"")</f>
        <v/>
      </c>
      <c r="E83" s="285" t="str">
        <f t="shared" si="64"/>
        <v/>
      </c>
      <c r="F83" s="238" t="str">
        <f t="shared" si="65"/>
        <v/>
      </c>
      <c r="G83" s="241" t="str">
        <f t="shared" si="66"/>
        <v/>
      </c>
      <c r="H83" s="284" t="str">
        <f>IF(O83="","",IF(ISNUMBER(MATCH(O83,$G$5:$G$1000,0)),"",IF(D83=1,C$3,0)+MAX(H$4:H82)+1))</f>
        <v/>
      </c>
      <c r="I83" s="284" t="str">
        <f>IF(O83="","",IF(ISNUMBER(MATCH(O83,$G$5:$G$1000,0)),"",IF(D83=1,B$4,0)+MAX(I$4:I82)+1))</f>
        <v/>
      </c>
      <c r="J83" s="241" t="str">
        <f t="shared" si="67"/>
        <v/>
      </c>
      <c r="K83" s="241"/>
      <c r="L83" s="62"/>
      <c r="M83" s="290">
        <f t="shared" si="68"/>
        <v>79</v>
      </c>
      <c r="N83" s="326"/>
      <c r="O83" s="326"/>
      <c r="P83" s="330" t="str">
        <f t="shared" si="69"/>
        <v/>
      </c>
      <c r="Q83" s="299" t="s">
        <v>821</v>
      </c>
      <c r="R83" s="292" t="str">
        <f t="shared" si="70"/>
        <v/>
      </c>
      <c r="S83" s="292" t="str">
        <f t="shared" si="71"/>
        <v/>
      </c>
      <c r="T83" s="292" t="str">
        <f t="shared" si="72"/>
        <v/>
      </c>
      <c r="U83" s="292" t="str">
        <f t="shared" si="73"/>
        <v/>
      </c>
      <c r="V83" s="292" t="str">
        <f t="shared" si="74"/>
        <v/>
      </c>
      <c r="W83" s="292" t="str">
        <f t="shared" si="75"/>
        <v/>
      </c>
      <c r="X83" s="292" t="str">
        <f t="shared" si="76"/>
        <v/>
      </c>
      <c r="Y83" s="292"/>
      <c r="Z83" s="293" t="str">
        <f t="shared" si="77"/>
        <v/>
      </c>
      <c r="AA83" s="293" t="str">
        <f t="shared" si="78"/>
        <v/>
      </c>
      <c r="AB83" s="293" t="str">
        <f t="shared" si="79"/>
        <v/>
      </c>
      <c r="AC83" s="293" t="str">
        <f t="shared" si="80"/>
        <v/>
      </c>
      <c r="AD83" s="293" t="str">
        <f t="shared" si="81"/>
        <v/>
      </c>
      <c r="AE83" s="293" t="str">
        <f t="shared" si="82"/>
        <v/>
      </c>
      <c r="AF83" s="293" t="str">
        <f t="shared" si="83"/>
        <v/>
      </c>
      <c r="AG83" s="293"/>
      <c r="AH83" s="292" t="str">
        <f>IF($BE83="","",IF(ISNUMBER(MATCH($BE83,AP$5:AP$29999,0)),MAX(AH$4:AH82)+1,0))</f>
        <v/>
      </c>
      <c r="AI83" s="292" t="str">
        <f>IF($BE83="","",IF(ISNUMBER(MATCH($BE83,AQ$5:AQ$29999,0)),MAX(AI$4:AI82)+1,0))</f>
        <v/>
      </c>
      <c r="AJ83" s="292" t="str">
        <f>IF($BE83="","",IF(ISNUMBER(MATCH($BE83,AR$5:AR$29999,0)),MAX(AJ$4:AJ82)+1,0))</f>
        <v/>
      </c>
      <c r="AK83" s="292" t="str">
        <f>IF($BE83="","",IF(ISNUMBER(MATCH($BE83,AS$5:AS$29999,0)),MAX(AK$4:AK82)+1,0))</f>
        <v/>
      </c>
      <c r="AL83" s="292" t="str">
        <f>IF($BE83="","",IF(ISNUMBER(MATCH($BE83,AT$5:AT$29999,0)),MAX(AL$4:AL82)+1,0))</f>
        <v/>
      </c>
      <c r="AM83" s="292" t="str">
        <f>IF($BE83="","",IF(ISNUMBER(MATCH($BE83,AU$5:AU$29999,0)),MAX(AM$4:AM82)+1,0))</f>
        <v/>
      </c>
      <c r="AN83" s="292" t="str">
        <f>IF($BE83="","",IF(ISNUMBER(MATCH($BE83,AV$5:AV$29999,0)),MAX(AN$4:AN82)+1,0))</f>
        <v/>
      </c>
      <c r="AO83" s="299"/>
      <c r="AP83" s="307"/>
      <c r="AQ83" s="307"/>
      <c r="AR83" s="307"/>
      <c r="AS83" s="307"/>
      <c r="AT83" s="309"/>
      <c r="AU83" s="309"/>
      <c r="AV83" s="309" t="s">
        <v>821</v>
      </c>
      <c r="AW83" s="331"/>
      <c r="AX83" s="310" t="s">
        <v>821</v>
      </c>
      <c r="AY83" s="332"/>
      <c r="BA83" s="329" t="s">
        <v>821</v>
      </c>
      <c r="BB83" s="8" t="str">
        <f>IF(ISTEXT(AW83),IF(ISNUMBER(MATCH(AW83,$AY$5:$AY$100,0)),0,MAX(BB$4:BB82)+1),"")</f>
        <v/>
      </c>
      <c r="BC83" s="10" t="str">
        <f t="shared" si="84"/>
        <v/>
      </c>
      <c r="BD83" s="10">
        <f t="shared" si="85"/>
        <v>42</v>
      </c>
      <c r="BE83" s="310"/>
      <c r="BF83" s="10"/>
      <c r="BG83" s="311" t="str">
        <f t="shared" si="86"/>
        <v/>
      </c>
      <c r="BH83" s="311" t="str">
        <f t="shared" si="87"/>
        <v/>
      </c>
      <c r="BI83" s="311" t="str">
        <f t="shared" si="88"/>
        <v/>
      </c>
      <c r="BJ83" s="311" t="str">
        <f t="shared" si="89"/>
        <v/>
      </c>
      <c r="BK83" s="311" t="str">
        <f t="shared" si="90"/>
        <v/>
      </c>
      <c r="BL83" s="311" t="str">
        <f t="shared" si="91"/>
        <v/>
      </c>
      <c r="BM83" s="311" t="str">
        <f t="shared" si="62"/>
        <v/>
      </c>
      <c r="BN83" s="90"/>
      <c r="BO83" s="90"/>
      <c r="BP83" s="90"/>
      <c r="BQ83" s="90"/>
      <c r="BR83" s="90"/>
      <c r="BS83" s="90"/>
      <c r="BT83" s="90"/>
      <c r="BU83" s="90"/>
      <c r="BV83" s="90"/>
      <c r="BW83" s="90"/>
      <c r="BX83" s="90"/>
      <c r="BY83" s="90"/>
      <c r="BZ83" s="90"/>
    </row>
    <row r="84" spans="1:78" ht="12" customHeight="1" x14ac:dyDescent="0.25">
      <c r="A84" s="62"/>
      <c r="B84" s="238" t="str">
        <f t="shared" si="63"/>
        <v/>
      </c>
      <c r="C84" s="284" t="str">
        <f>IF(ISNUMBER(B84),MAX(C$4:C83)+1,"")</f>
        <v/>
      </c>
      <c r="D84" s="284" t="str">
        <f>IF(IF(ISNUMBER(B84),"",MAX(D$4:D83)+1)&lt;=D$3,IF(ISNUMBER(B84),"",MAX(D$4:D83)+1),"")</f>
        <v/>
      </c>
      <c r="E84" s="285" t="str">
        <f t="shared" si="64"/>
        <v/>
      </c>
      <c r="F84" s="238" t="str">
        <f t="shared" si="65"/>
        <v/>
      </c>
      <c r="G84" s="241" t="str">
        <f t="shared" si="66"/>
        <v/>
      </c>
      <c r="H84" s="284" t="str">
        <f>IF(O84="","",IF(ISNUMBER(MATCH(O84,$G$5:$G$1000,0)),"",IF(D84=1,C$3,0)+MAX(H$4:H83)+1))</f>
        <v/>
      </c>
      <c r="I84" s="284" t="str">
        <f>IF(O84="","",IF(ISNUMBER(MATCH(O84,$G$5:$G$1000,0)),"",IF(D84=1,B$4,0)+MAX(I$4:I83)+1))</f>
        <v/>
      </c>
      <c r="J84" s="241" t="str">
        <f t="shared" si="67"/>
        <v/>
      </c>
      <c r="K84" s="241"/>
      <c r="L84" s="62"/>
      <c r="M84" s="290">
        <f t="shared" si="68"/>
        <v>80</v>
      </c>
      <c r="N84" s="326"/>
      <c r="O84" s="326"/>
      <c r="P84" s="330" t="str">
        <f t="shared" si="69"/>
        <v/>
      </c>
      <c r="Q84" s="299" t="s">
        <v>821</v>
      </c>
      <c r="R84" s="292" t="str">
        <f t="shared" si="70"/>
        <v/>
      </c>
      <c r="S84" s="292" t="str">
        <f t="shared" si="71"/>
        <v/>
      </c>
      <c r="T84" s="292" t="str">
        <f t="shared" si="72"/>
        <v/>
      </c>
      <c r="U84" s="292" t="str">
        <f t="shared" si="73"/>
        <v/>
      </c>
      <c r="V84" s="292" t="str">
        <f t="shared" si="74"/>
        <v/>
      </c>
      <c r="W84" s="292" t="str">
        <f t="shared" si="75"/>
        <v/>
      </c>
      <c r="X84" s="292" t="str">
        <f t="shared" si="76"/>
        <v/>
      </c>
      <c r="Y84" s="292"/>
      <c r="Z84" s="293" t="str">
        <f t="shared" si="77"/>
        <v/>
      </c>
      <c r="AA84" s="293" t="str">
        <f t="shared" si="78"/>
        <v/>
      </c>
      <c r="AB84" s="293" t="str">
        <f t="shared" si="79"/>
        <v/>
      </c>
      <c r="AC84" s="293" t="str">
        <f t="shared" si="80"/>
        <v/>
      </c>
      <c r="AD84" s="293" t="str">
        <f t="shared" si="81"/>
        <v/>
      </c>
      <c r="AE84" s="293" t="str">
        <f t="shared" si="82"/>
        <v/>
      </c>
      <c r="AF84" s="293" t="str">
        <f t="shared" si="83"/>
        <v/>
      </c>
      <c r="AG84" s="293"/>
      <c r="AH84" s="292" t="str">
        <f>IF($BE84="","",IF(ISNUMBER(MATCH($BE84,AP$5:AP$29999,0)),MAX(AH$4:AH83)+1,0))</f>
        <v/>
      </c>
      <c r="AI84" s="292" t="str">
        <f>IF($BE84="","",IF(ISNUMBER(MATCH($BE84,AQ$5:AQ$29999,0)),MAX(AI$4:AI83)+1,0))</f>
        <v/>
      </c>
      <c r="AJ84" s="292" t="str">
        <f>IF($BE84="","",IF(ISNUMBER(MATCH($BE84,AR$5:AR$29999,0)),MAX(AJ$4:AJ83)+1,0))</f>
        <v/>
      </c>
      <c r="AK84" s="292" t="str">
        <f>IF($BE84="","",IF(ISNUMBER(MATCH($BE84,AS$5:AS$29999,0)),MAX(AK$4:AK83)+1,0))</f>
        <v/>
      </c>
      <c r="AL84" s="292" t="str">
        <f>IF($BE84="","",IF(ISNUMBER(MATCH($BE84,AT$5:AT$29999,0)),MAX(AL$4:AL83)+1,0))</f>
        <v/>
      </c>
      <c r="AM84" s="292" t="str">
        <f>IF($BE84="","",IF(ISNUMBER(MATCH($BE84,AU$5:AU$29999,0)),MAX(AM$4:AM83)+1,0))</f>
        <v/>
      </c>
      <c r="AN84" s="292" t="str">
        <f>IF($BE84="","",IF(ISNUMBER(MATCH($BE84,AV$5:AV$29999,0)),MAX(AN$4:AN83)+1,0))</f>
        <v/>
      </c>
      <c r="AO84" s="299"/>
      <c r="AP84" s="307"/>
      <c r="AQ84" s="307"/>
      <c r="AR84" s="307"/>
      <c r="AS84" s="307"/>
      <c r="AT84" s="309"/>
      <c r="AU84" s="309"/>
      <c r="AV84" s="309" t="s">
        <v>821</v>
      </c>
      <c r="AW84" s="331"/>
      <c r="AX84" s="310" t="s">
        <v>821</v>
      </c>
      <c r="AY84" s="332"/>
      <c r="BA84" s="329" t="s">
        <v>821</v>
      </c>
      <c r="BB84" s="8" t="str">
        <f>IF(ISTEXT(AW84),IF(ISNUMBER(MATCH(AW84,$AY$5:$AY$100,0)),0,MAX(BB$4:BB83)+1),"")</f>
        <v/>
      </c>
      <c r="BC84" s="10" t="str">
        <f t="shared" si="84"/>
        <v/>
      </c>
      <c r="BD84" s="10">
        <f t="shared" si="85"/>
        <v>43</v>
      </c>
      <c r="BE84" s="310"/>
      <c r="BF84" s="10"/>
      <c r="BG84" s="311" t="str">
        <f t="shared" si="86"/>
        <v/>
      </c>
      <c r="BH84" s="311" t="str">
        <f t="shared" si="87"/>
        <v/>
      </c>
      <c r="BI84" s="311" t="str">
        <f t="shared" si="88"/>
        <v/>
      </c>
      <c r="BJ84" s="311" t="str">
        <f t="shared" si="89"/>
        <v/>
      </c>
      <c r="BK84" s="311" t="str">
        <f t="shared" si="90"/>
        <v/>
      </c>
      <c r="BL84" s="311" t="str">
        <f t="shared" si="91"/>
        <v/>
      </c>
      <c r="BM84" s="311" t="str">
        <f t="shared" si="62"/>
        <v/>
      </c>
      <c r="BN84" s="90"/>
      <c r="BO84" s="90"/>
      <c r="BP84" s="90"/>
      <c r="BQ84" s="90"/>
      <c r="BR84" s="90"/>
      <c r="BS84" s="90"/>
      <c r="BT84" s="90"/>
      <c r="BU84" s="90"/>
      <c r="BV84" s="90"/>
      <c r="BW84" s="90"/>
      <c r="BX84" s="90"/>
      <c r="BY84" s="90"/>
      <c r="BZ84" s="90"/>
    </row>
    <row r="85" spans="1:78" ht="12" customHeight="1" x14ac:dyDescent="0.25">
      <c r="A85" s="62"/>
      <c r="B85" s="238" t="str">
        <f t="shared" si="63"/>
        <v/>
      </c>
      <c r="C85" s="284" t="str">
        <f>IF(ISNUMBER(B85),MAX(C$4:C84)+1,"")</f>
        <v/>
      </c>
      <c r="D85" s="284" t="str">
        <f>IF(IF(ISNUMBER(B85),"",MAX(D$4:D84)+1)&lt;=D$3,IF(ISNUMBER(B85),"",MAX(D$4:D84)+1),"")</f>
        <v/>
      </c>
      <c r="E85" s="285" t="str">
        <f t="shared" si="64"/>
        <v/>
      </c>
      <c r="F85" s="238" t="str">
        <f t="shared" si="65"/>
        <v/>
      </c>
      <c r="G85" s="241" t="str">
        <f t="shared" si="66"/>
        <v/>
      </c>
      <c r="H85" s="284" t="str">
        <f>IF(O85="","",IF(ISNUMBER(MATCH(O85,$G$5:$G$1000,0)),"",IF(D85=1,C$3,0)+MAX(H$4:H84)+1))</f>
        <v/>
      </c>
      <c r="I85" s="284" t="str">
        <f>IF(O85="","",IF(ISNUMBER(MATCH(O85,$G$5:$G$1000,0)),"",IF(D85=1,B$4,0)+MAX(I$4:I84)+1))</f>
        <v/>
      </c>
      <c r="J85" s="241" t="str">
        <f t="shared" si="67"/>
        <v/>
      </c>
      <c r="K85" s="241"/>
      <c r="L85" s="62"/>
      <c r="M85" s="290">
        <f t="shared" si="68"/>
        <v>81</v>
      </c>
      <c r="N85" s="326"/>
      <c r="O85" s="326"/>
      <c r="P85" s="330" t="str">
        <f t="shared" si="69"/>
        <v/>
      </c>
      <c r="Q85" s="299" t="s">
        <v>821</v>
      </c>
      <c r="R85" s="292" t="str">
        <f t="shared" si="70"/>
        <v/>
      </c>
      <c r="S85" s="292" t="str">
        <f t="shared" si="71"/>
        <v/>
      </c>
      <c r="T85" s="292" t="str">
        <f t="shared" si="72"/>
        <v/>
      </c>
      <c r="U85" s="292" t="str">
        <f t="shared" si="73"/>
        <v/>
      </c>
      <c r="V85" s="292" t="str">
        <f t="shared" si="74"/>
        <v/>
      </c>
      <c r="W85" s="292" t="str">
        <f t="shared" si="75"/>
        <v/>
      </c>
      <c r="X85" s="292" t="str">
        <f t="shared" si="76"/>
        <v/>
      </c>
      <c r="Y85" s="292"/>
      <c r="Z85" s="293" t="str">
        <f t="shared" si="77"/>
        <v/>
      </c>
      <c r="AA85" s="293" t="str">
        <f t="shared" si="78"/>
        <v/>
      </c>
      <c r="AB85" s="293" t="str">
        <f t="shared" si="79"/>
        <v/>
      </c>
      <c r="AC85" s="293" t="str">
        <f t="shared" si="80"/>
        <v/>
      </c>
      <c r="AD85" s="293" t="str">
        <f t="shared" si="81"/>
        <v/>
      </c>
      <c r="AE85" s="293" t="str">
        <f t="shared" si="82"/>
        <v/>
      </c>
      <c r="AF85" s="293" t="str">
        <f t="shared" si="83"/>
        <v/>
      </c>
      <c r="AG85" s="293"/>
      <c r="AH85" s="292" t="str">
        <f>IF($BE85="","",IF(ISNUMBER(MATCH($BE85,AP$5:AP$29999,0)),MAX(AH$4:AH84)+1,0))</f>
        <v/>
      </c>
      <c r="AI85" s="292" t="str">
        <f>IF($BE85="","",IF(ISNUMBER(MATCH($BE85,AQ$5:AQ$29999,0)),MAX(AI$4:AI84)+1,0))</f>
        <v/>
      </c>
      <c r="AJ85" s="292" t="str">
        <f>IF($BE85="","",IF(ISNUMBER(MATCH($BE85,AR$5:AR$29999,0)),MAX(AJ$4:AJ84)+1,0))</f>
        <v/>
      </c>
      <c r="AK85" s="292" t="str">
        <f>IF($BE85="","",IF(ISNUMBER(MATCH($BE85,AS$5:AS$29999,0)),MAX(AK$4:AK84)+1,0))</f>
        <v/>
      </c>
      <c r="AL85" s="292" t="str">
        <f>IF($BE85="","",IF(ISNUMBER(MATCH($BE85,AT$5:AT$29999,0)),MAX(AL$4:AL84)+1,0))</f>
        <v/>
      </c>
      <c r="AM85" s="292" t="str">
        <f>IF($BE85="","",IF(ISNUMBER(MATCH($BE85,AU$5:AU$29999,0)),MAX(AM$4:AM84)+1,0))</f>
        <v/>
      </c>
      <c r="AN85" s="292" t="str">
        <f>IF($BE85="","",IF(ISNUMBER(MATCH($BE85,AV$5:AV$29999,0)),MAX(AN$4:AN84)+1,0))</f>
        <v/>
      </c>
      <c r="AO85" s="299"/>
      <c r="AP85" s="307"/>
      <c r="AQ85" s="307"/>
      <c r="AR85" s="307"/>
      <c r="AS85" s="307"/>
      <c r="AT85" s="309"/>
      <c r="AU85" s="309"/>
      <c r="AV85" s="309" t="s">
        <v>821</v>
      </c>
      <c r="AW85" s="331"/>
      <c r="AX85" s="310" t="s">
        <v>821</v>
      </c>
      <c r="AY85" s="332"/>
      <c r="BA85" s="329" t="s">
        <v>821</v>
      </c>
      <c r="BB85" s="8" t="str">
        <f>IF(ISTEXT(AW85),IF(ISNUMBER(MATCH(AW85,$AY$5:$AY$100,0)),0,MAX(BB$4:BB84)+1),"")</f>
        <v/>
      </c>
      <c r="BC85" s="10" t="str">
        <f t="shared" si="84"/>
        <v/>
      </c>
      <c r="BD85" s="10">
        <f t="shared" si="85"/>
        <v>44</v>
      </c>
      <c r="BE85" s="310"/>
      <c r="BF85" s="10"/>
      <c r="BG85" s="311" t="str">
        <f t="shared" si="86"/>
        <v/>
      </c>
      <c r="BH85" s="311" t="str">
        <f t="shared" si="87"/>
        <v/>
      </c>
      <c r="BI85" s="311" t="str">
        <f t="shared" si="88"/>
        <v/>
      </c>
      <c r="BJ85" s="311" t="str">
        <f t="shared" si="89"/>
        <v/>
      </c>
      <c r="BK85" s="311" t="str">
        <f t="shared" si="90"/>
        <v/>
      </c>
      <c r="BL85" s="311" t="str">
        <f t="shared" si="91"/>
        <v/>
      </c>
      <c r="BM85" s="311" t="str">
        <f t="shared" si="62"/>
        <v/>
      </c>
      <c r="BN85" s="90"/>
      <c r="BO85" s="90"/>
      <c r="BP85" s="90"/>
      <c r="BQ85" s="90"/>
      <c r="BR85" s="90"/>
      <c r="BS85" s="90"/>
      <c r="BT85" s="90"/>
      <c r="BU85" s="90"/>
      <c r="BV85" s="90"/>
      <c r="BW85" s="90"/>
      <c r="BX85" s="90"/>
      <c r="BY85" s="90"/>
      <c r="BZ85" s="90"/>
    </row>
    <row r="86" spans="1:78" ht="12" customHeight="1" x14ac:dyDescent="0.25">
      <c r="A86" s="62"/>
      <c r="B86" s="238" t="str">
        <f t="shared" si="63"/>
        <v/>
      </c>
      <c r="C86" s="284" t="str">
        <f>IF(ISNUMBER(B86),MAX(C$4:C85)+1,"")</f>
        <v/>
      </c>
      <c r="D86" s="284" t="str">
        <f>IF(IF(ISNUMBER(B86),"",MAX(D$4:D85)+1)&lt;=D$3,IF(ISNUMBER(B86),"",MAX(D$4:D85)+1),"")</f>
        <v/>
      </c>
      <c r="E86" s="285" t="str">
        <f t="shared" si="64"/>
        <v/>
      </c>
      <c r="F86" s="238" t="str">
        <f t="shared" si="65"/>
        <v/>
      </c>
      <c r="G86" s="241" t="str">
        <f t="shared" si="66"/>
        <v/>
      </c>
      <c r="H86" s="284" t="str">
        <f>IF(O86="","",IF(ISNUMBER(MATCH(O86,$G$5:$G$1000,0)),"",IF(D86=1,C$3,0)+MAX(H$4:H85)+1))</f>
        <v/>
      </c>
      <c r="I86" s="284" t="str">
        <f>IF(O86="","",IF(ISNUMBER(MATCH(O86,$G$5:$G$1000,0)),"",IF(D86=1,B$4,0)+MAX(I$4:I85)+1))</f>
        <v/>
      </c>
      <c r="J86" s="241" t="str">
        <f t="shared" si="67"/>
        <v/>
      </c>
      <c r="K86" s="241"/>
      <c r="L86" s="62"/>
      <c r="M86" s="290">
        <f t="shared" si="68"/>
        <v>82</v>
      </c>
      <c r="N86" s="326"/>
      <c r="O86" s="326"/>
      <c r="P86" s="330" t="str">
        <f t="shared" si="69"/>
        <v/>
      </c>
      <c r="Q86" s="299" t="s">
        <v>821</v>
      </c>
      <c r="R86" s="292" t="str">
        <f t="shared" si="70"/>
        <v/>
      </c>
      <c r="S86" s="292" t="str">
        <f t="shared" si="71"/>
        <v/>
      </c>
      <c r="T86" s="292" t="str">
        <f t="shared" si="72"/>
        <v/>
      </c>
      <c r="U86" s="292" t="str">
        <f t="shared" si="73"/>
        <v/>
      </c>
      <c r="V86" s="292" t="str">
        <f t="shared" si="74"/>
        <v/>
      </c>
      <c r="W86" s="292" t="str">
        <f t="shared" si="75"/>
        <v/>
      </c>
      <c r="X86" s="292" t="str">
        <f t="shared" si="76"/>
        <v/>
      </c>
      <c r="Y86" s="292"/>
      <c r="Z86" s="293" t="str">
        <f t="shared" si="77"/>
        <v/>
      </c>
      <c r="AA86" s="293" t="str">
        <f t="shared" si="78"/>
        <v/>
      </c>
      <c r="AB86" s="293" t="str">
        <f t="shared" si="79"/>
        <v/>
      </c>
      <c r="AC86" s="293" t="str">
        <f t="shared" si="80"/>
        <v/>
      </c>
      <c r="AD86" s="293" t="str">
        <f t="shared" si="81"/>
        <v/>
      </c>
      <c r="AE86" s="293" t="str">
        <f t="shared" si="82"/>
        <v/>
      </c>
      <c r="AF86" s="293" t="str">
        <f t="shared" si="83"/>
        <v/>
      </c>
      <c r="AG86" s="293"/>
      <c r="AH86" s="292" t="str">
        <f>IF($BE86="","",IF(ISNUMBER(MATCH($BE86,AP$5:AP$29999,0)),MAX(AH$4:AH85)+1,0))</f>
        <v/>
      </c>
      <c r="AI86" s="292" t="str">
        <f>IF($BE86="","",IF(ISNUMBER(MATCH($BE86,AQ$5:AQ$29999,0)),MAX(AI$4:AI85)+1,0))</f>
        <v/>
      </c>
      <c r="AJ86" s="292" t="str">
        <f>IF($BE86="","",IF(ISNUMBER(MATCH($BE86,AR$5:AR$29999,0)),MAX(AJ$4:AJ85)+1,0))</f>
        <v/>
      </c>
      <c r="AK86" s="292" t="str">
        <f>IF($BE86="","",IF(ISNUMBER(MATCH($BE86,AS$5:AS$29999,0)),MAX(AK$4:AK85)+1,0))</f>
        <v/>
      </c>
      <c r="AL86" s="292" t="str">
        <f>IF($BE86="","",IF(ISNUMBER(MATCH($BE86,AT$5:AT$29999,0)),MAX(AL$4:AL85)+1,0))</f>
        <v/>
      </c>
      <c r="AM86" s="292" t="str">
        <f>IF($BE86="","",IF(ISNUMBER(MATCH($BE86,AU$5:AU$29999,0)),MAX(AM$4:AM85)+1,0))</f>
        <v/>
      </c>
      <c r="AN86" s="292" t="str">
        <f>IF($BE86="","",IF(ISNUMBER(MATCH($BE86,AV$5:AV$29999,0)),MAX(AN$4:AN85)+1,0))</f>
        <v/>
      </c>
      <c r="AO86" s="299"/>
      <c r="AP86" s="307"/>
      <c r="AQ86" s="307"/>
      <c r="AR86" s="307"/>
      <c r="AS86" s="307"/>
      <c r="AT86" s="309"/>
      <c r="AU86" s="309"/>
      <c r="AV86" s="309" t="s">
        <v>821</v>
      </c>
      <c r="AW86" s="331"/>
      <c r="AX86" s="310" t="s">
        <v>821</v>
      </c>
      <c r="AY86" s="332"/>
      <c r="BA86" s="329" t="s">
        <v>821</v>
      </c>
      <c r="BB86" s="8" t="str">
        <f>IF(ISTEXT(AW86),IF(ISNUMBER(MATCH(AW86,$AY$5:$AY$100,0)),0,MAX(BB$4:BB85)+1),"")</f>
        <v/>
      </c>
      <c r="BC86" s="10" t="str">
        <f t="shared" si="84"/>
        <v/>
      </c>
      <c r="BD86" s="10">
        <f t="shared" si="85"/>
        <v>45</v>
      </c>
      <c r="BE86" s="310"/>
      <c r="BF86" s="10"/>
      <c r="BG86" s="311" t="str">
        <f t="shared" si="86"/>
        <v/>
      </c>
      <c r="BH86" s="311" t="str">
        <f t="shared" si="87"/>
        <v/>
      </c>
      <c r="BI86" s="311" t="str">
        <f t="shared" si="88"/>
        <v/>
      </c>
      <c r="BJ86" s="311" t="str">
        <f t="shared" si="89"/>
        <v/>
      </c>
      <c r="BK86" s="311" t="str">
        <f t="shared" si="90"/>
        <v/>
      </c>
      <c r="BL86" s="311" t="str">
        <f t="shared" si="91"/>
        <v/>
      </c>
      <c r="BM86" s="311" t="str">
        <f t="shared" si="62"/>
        <v/>
      </c>
      <c r="BN86" s="90"/>
      <c r="BO86" s="90"/>
      <c r="BP86" s="90"/>
      <c r="BQ86" s="90"/>
      <c r="BR86" s="90"/>
      <c r="BS86" s="90"/>
      <c r="BT86" s="90"/>
      <c r="BU86" s="90"/>
      <c r="BV86" s="90"/>
      <c r="BW86" s="90"/>
      <c r="BX86" s="90"/>
      <c r="BY86" s="90"/>
      <c r="BZ86" s="90"/>
    </row>
    <row r="87" spans="1:78" ht="12" customHeight="1" x14ac:dyDescent="0.25">
      <c r="A87" s="62"/>
      <c r="B87" s="238" t="str">
        <f t="shared" si="63"/>
        <v/>
      </c>
      <c r="C87" s="284" t="str">
        <f>IF(ISNUMBER(B87),MAX(C$4:C86)+1,"")</f>
        <v/>
      </c>
      <c r="D87" s="284" t="str">
        <f>IF(IF(ISNUMBER(B87),"",MAX(D$4:D86)+1)&lt;=D$3,IF(ISNUMBER(B87),"",MAX(D$4:D86)+1),"")</f>
        <v/>
      </c>
      <c r="E87" s="285" t="str">
        <f t="shared" si="64"/>
        <v/>
      </c>
      <c r="F87" s="238" t="str">
        <f t="shared" si="65"/>
        <v/>
      </c>
      <c r="G87" s="241" t="str">
        <f t="shared" si="66"/>
        <v/>
      </c>
      <c r="H87" s="284" t="str">
        <f>IF(O87="","",IF(ISNUMBER(MATCH(O87,$G$5:$G$1000,0)),"",IF(D87=1,C$3,0)+MAX(H$4:H86)+1))</f>
        <v/>
      </c>
      <c r="I87" s="284" t="str">
        <f>IF(O87="","",IF(ISNUMBER(MATCH(O87,$G$5:$G$1000,0)),"",IF(D87=1,B$4,0)+MAX(I$4:I86)+1))</f>
        <v/>
      </c>
      <c r="J87" s="241" t="str">
        <f t="shared" si="67"/>
        <v/>
      </c>
      <c r="K87" s="241"/>
      <c r="L87" s="62"/>
      <c r="M87" s="290">
        <f t="shared" si="68"/>
        <v>83</v>
      </c>
      <c r="N87" s="326"/>
      <c r="O87" s="326"/>
      <c r="P87" s="330" t="str">
        <f t="shared" si="69"/>
        <v/>
      </c>
      <c r="Q87" s="299" t="s">
        <v>821</v>
      </c>
      <c r="R87" s="292" t="str">
        <f t="shared" si="70"/>
        <v/>
      </c>
      <c r="S87" s="292" t="str">
        <f t="shared" si="71"/>
        <v/>
      </c>
      <c r="T87" s="292" t="str">
        <f t="shared" si="72"/>
        <v/>
      </c>
      <c r="U87" s="292" t="str">
        <f t="shared" si="73"/>
        <v/>
      </c>
      <c r="V87" s="292" t="str">
        <f t="shared" si="74"/>
        <v/>
      </c>
      <c r="W87" s="292" t="str">
        <f t="shared" si="75"/>
        <v/>
      </c>
      <c r="X87" s="292" t="str">
        <f t="shared" si="76"/>
        <v/>
      </c>
      <c r="Y87" s="292"/>
      <c r="Z87" s="293" t="str">
        <f t="shared" si="77"/>
        <v/>
      </c>
      <c r="AA87" s="293" t="str">
        <f t="shared" si="78"/>
        <v/>
      </c>
      <c r="AB87" s="293" t="str">
        <f t="shared" si="79"/>
        <v/>
      </c>
      <c r="AC87" s="293" t="str">
        <f t="shared" si="80"/>
        <v/>
      </c>
      <c r="AD87" s="293" t="str">
        <f t="shared" si="81"/>
        <v/>
      </c>
      <c r="AE87" s="293" t="str">
        <f t="shared" si="82"/>
        <v/>
      </c>
      <c r="AF87" s="293" t="str">
        <f t="shared" si="83"/>
        <v/>
      </c>
      <c r="AG87" s="293"/>
      <c r="AH87" s="292" t="str">
        <f>IF($BE87="","",IF(ISNUMBER(MATCH($BE87,AP$5:AP$29999,0)),MAX(AH$4:AH86)+1,0))</f>
        <v/>
      </c>
      <c r="AI87" s="292" t="str">
        <f>IF($BE87="","",IF(ISNUMBER(MATCH($BE87,AQ$5:AQ$29999,0)),MAX(AI$4:AI86)+1,0))</f>
        <v/>
      </c>
      <c r="AJ87" s="292" t="str">
        <f>IF($BE87="","",IF(ISNUMBER(MATCH($BE87,AR$5:AR$29999,0)),MAX(AJ$4:AJ86)+1,0))</f>
        <v/>
      </c>
      <c r="AK87" s="292" t="str">
        <f>IF($BE87="","",IF(ISNUMBER(MATCH($BE87,AS$5:AS$29999,0)),MAX(AK$4:AK86)+1,0))</f>
        <v/>
      </c>
      <c r="AL87" s="292" t="str">
        <f>IF($BE87="","",IF(ISNUMBER(MATCH($BE87,AT$5:AT$29999,0)),MAX(AL$4:AL86)+1,0))</f>
        <v/>
      </c>
      <c r="AM87" s="292" t="str">
        <f>IF($BE87="","",IF(ISNUMBER(MATCH($BE87,AU$5:AU$29999,0)),MAX(AM$4:AM86)+1,0))</f>
        <v/>
      </c>
      <c r="AN87" s="292" t="str">
        <f>IF($BE87="","",IF(ISNUMBER(MATCH($BE87,AV$5:AV$29999,0)),MAX(AN$4:AN86)+1,0))</f>
        <v/>
      </c>
      <c r="AO87" s="299"/>
      <c r="AP87" s="307"/>
      <c r="AQ87" s="307"/>
      <c r="AR87" s="307"/>
      <c r="AS87" s="307"/>
      <c r="AT87" s="309"/>
      <c r="AU87" s="309"/>
      <c r="AV87" s="309" t="s">
        <v>821</v>
      </c>
      <c r="AW87" s="331"/>
      <c r="AX87" s="310" t="s">
        <v>821</v>
      </c>
      <c r="AY87" s="332"/>
      <c r="BA87" s="329" t="s">
        <v>821</v>
      </c>
      <c r="BB87" s="8" t="str">
        <f>IF(ISTEXT(AW87),IF(ISNUMBER(MATCH(AW87,$AY$5:$AY$100,0)),0,MAX(BB$4:BB86)+1),"")</f>
        <v/>
      </c>
      <c r="BC87" s="10" t="str">
        <f t="shared" si="84"/>
        <v/>
      </c>
      <c r="BD87" s="10">
        <f t="shared" si="85"/>
        <v>46</v>
      </c>
      <c r="BE87" s="310"/>
      <c r="BF87" s="10"/>
      <c r="BG87" s="311" t="str">
        <f t="shared" si="86"/>
        <v/>
      </c>
      <c r="BH87" s="311" t="str">
        <f t="shared" si="87"/>
        <v/>
      </c>
      <c r="BI87" s="311" t="str">
        <f t="shared" si="88"/>
        <v/>
      </c>
      <c r="BJ87" s="311" t="str">
        <f t="shared" si="89"/>
        <v/>
      </c>
      <c r="BK87" s="311" t="str">
        <f t="shared" si="90"/>
        <v/>
      </c>
      <c r="BL87" s="311" t="str">
        <f t="shared" si="91"/>
        <v/>
      </c>
      <c r="BM87" s="311" t="str">
        <f t="shared" si="62"/>
        <v/>
      </c>
      <c r="BN87" s="90"/>
      <c r="BO87" s="90"/>
      <c r="BP87" s="90"/>
      <c r="BQ87" s="90"/>
      <c r="BR87" s="90"/>
      <c r="BS87" s="90"/>
      <c r="BT87" s="90"/>
      <c r="BU87" s="90"/>
      <c r="BV87" s="90"/>
      <c r="BW87" s="90"/>
      <c r="BX87" s="90"/>
      <c r="BY87" s="90"/>
      <c r="BZ87" s="90"/>
    </row>
    <row r="88" spans="1:78" ht="12" customHeight="1" x14ac:dyDescent="0.25">
      <c r="A88" s="62"/>
      <c r="B88" s="238" t="str">
        <f t="shared" si="63"/>
        <v/>
      </c>
      <c r="C88" s="284" t="str">
        <f>IF(ISNUMBER(B88),MAX(C$4:C87)+1,"")</f>
        <v/>
      </c>
      <c r="D88" s="284" t="str">
        <f>IF(IF(ISNUMBER(B88),"",MAX(D$4:D87)+1)&lt;=D$3,IF(ISNUMBER(B88),"",MAX(D$4:D87)+1),"")</f>
        <v/>
      </c>
      <c r="E88" s="285" t="str">
        <f t="shared" si="64"/>
        <v/>
      </c>
      <c r="F88" s="238" t="str">
        <f t="shared" si="65"/>
        <v/>
      </c>
      <c r="G88" s="241" t="str">
        <f t="shared" si="66"/>
        <v/>
      </c>
      <c r="H88" s="284" t="str">
        <f>IF(O88="","",IF(ISNUMBER(MATCH(O88,$G$5:$G$1000,0)),"",IF(D88=1,C$3,0)+MAX(H$4:H87)+1))</f>
        <v/>
      </c>
      <c r="I88" s="284" t="str">
        <f>IF(O88="","",IF(ISNUMBER(MATCH(O88,$G$5:$G$1000,0)),"",IF(D88=1,B$4,0)+MAX(I$4:I87)+1))</f>
        <v/>
      </c>
      <c r="J88" s="241" t="str">
        <f t="shared" si="67"/>
        <v/>
      </c>
      <c r="K88" s="241"/>
      <c r="L88" s="62"/>
      <c r="M88" s="290">
        <f t="shared" si="68"/>
        <v>84</v>
      </c>
      <c r="N88" s="326"/>
      <c r="O88" s="326"/>
      <c r="P88" s="330" t="str">
        <f t="shared" si="69"/>
        <v/>
      </c>
      <c r="Q88" s="299" t="s">
        <v>821</v>
      </c>
      <c r="R88" s="292" t="str">
        <f t="shared" si="70"/>
        <v/>
      </c>
      <c r="S88" s="292" t="str">
        <f t="shared" si="71"/>
        <v/>
      </c>
      <c r="T88" s="292" t="str">
        <f t="shared" si="72"/>
        <v/>
      </c>
      <c r="U88" s="292" t="str">
        <f t="shared" si="73"/>
        <v/>
      </c>
      <c r="V88" s="292" t="str">
        <f t="shared" si="74"/>
        <v/>
      </c>
      <c r="W88" s="292" t="str">
        <f t="shared" si="75"/>
        <v/>
      </c>
      <c r="X88" s="292" t="str">
        <f t="shared" si="76"/>
        <v/>
      </c>
      <c r="Y88" s="292"/>
      <c r="Z88" s="293" t="str">
        <f t="shared" si="77"/>
        <v/>
      </c>
      <c r="AA88" s="293" t="str">
        <f t="shared" si="78"/>
        <v/>
      </c>
      <c r="AB88" s="293" t="str">
        <f t="shared" si="79"/>
        <v/>
      </c>
      <c r="AC88" s="293" t="str">
        <f t="shared" si="80"/>
        <v/>
      </c>
      <c r="AD88" s="293" t="str">
        <f t="shared" si="81"/>
        <v/>
      </c>
      <c r="AE88" s="293" t="str">
        <f t="shared" si="82"/>
        <v/>
      </c>
      <c r="AF88" s="293" t="str">
        <f t="shared" si="83"/>
        <v/>
      </c>
      <c r="AG88" s="293"/>
      <c r="AH88" s="292" t="str">
        <f>IF($BE88="","",IF(ISNUMBER(MATCH($BE88,AP$5:AP$29999,0)),MAX(AH$4:AH87)+1,0))</f>
        <v/>
      </c>
      <c r="AI88" s="292" t="str">
        <f>IF($BE88="","",IF(ISNUMBER(MATCH($BE88,AQ$5:AQ$29999,0)),MAX(AI$4:AI87)+1,0))</f>
        <v/>
      </c>
      <c r="AJ88" s="292" t="str">
        <f>IF($BE88="","",IF(ISNUMBER(MATCH($BE88,AR$5:AR$29999,0)),MAX(AJ$4:AJ87)+1,0))</f>
        <v/>
      </c>
      <c r="AK88" s="292" t="str">
        <f>IF($BE88="","",IF(ISNUMBER(MATCH($BE88,AS$5:AS$29999,0)),MAX(AK$4:AK87)+1,0))</f>
        <v/>
      </c>
      <c r="AL88" s="292" t="str">
        <f>IF($BE88="","",IF(ISNUMBER(MATCH($BE88,AT$5:AT$29999,0)),MAX(AL$4:AL87)+1,0))</f>
        <v/>
      </c>
      <c r="AM88" s="292" t="str">
        <f>IF($BE88="","",IF(ISNUMBER(MATCH($BE88,AU$5:AU$29999,0)),MAX(AM$4:AM87)+1,0))</f>
        <v/>
      </c>
      <c r="AN88" s="292" t="str">
        <f>IF($BE88="","",IF(ISNUMBER(MATCH($BE88,AV$5:AV$29999,0)),MAX(AN$4:AN87)+1,0))</f>
        <v/>
      </c>
      <c r="AO88" s="299"/>
      <c r="AP88" s="307"/>
      <c r="AQ88" s="307"/>
      <c r="AR88" s="307"/>
      <c r="AS88" s="307"/>
      <c r="AT88" s="309"/>
      <c r="AU88" s="309"/>
      <c r="AV88" s="309" t="s">
        <v>821</v>
      </c>
      <c r="AW88" s="331"/>
      <c r="AX88" s="310" t="s">
        <v>821</v>
      </c>
      <c r="AY88" s="332"/>
      <c r="AZ88" s="332"/>
      <c r="BA88" s="329" t="s">
        <v>821</v>
      </c>
      <c r="BB88" s="8" t="str">
        <f>IF(ISTEXT(AW88),IF(ISNUMBER(MATCH(AW88,$AY$5:$AY$100,0)),0,MAX(BB$4:BB87)+1),"")</f>
        <v/>
      </c>
      <c r="BC88" s="10" t="str">
        <f t="shared" si="84"/>
        <v/>
      </c>
      <c r="BD88" s="10">
        <f t="shared" si="85"/>
        <v>47</v>
      </c>
      <c r="BE88" s="310"/>
      <c r="BF88" s="10"/>
      <c r="BG88" s="311" t="str">
        <f t="shared" si="86"/>
        <v/>
      </c>
      <c r="BH88" s="311" t="str">
        <f t="shared" si="87"/>
        <v/>
      </c>
      <c r="BI88" s="311" t="str">
        <f t="shared" si="88"/>
        <v/>
      </c>
      <c r="BJ88" s="311" t="str">
        <f t="shared" si="89"/>
        <v/>
      </c>
      <c r="BK88" s="311" t="str">
        <f t="shared" si="90"/>
        <v/>
      </c>
      <c r="BL88" s="311" t="str">
        <f t="shared" si="91"/>
        <v/>
      </c>
      <c r="BM88" s="311" t="str">
        <f t="shared" si="62"/>
        <v/>
      </c>
      <c r="BN88" s="90"/>
      <c r="BO88" s="90"/>
      <c r="BP88" s="90"/>
      <c r="BQ88" s="90"/>
      <c r="BR88" s="90"/>
      <c r="BS88" s="90"/>
      <c r="BT88" s="90"/>
      <c r="BU88" s="90"/>
      <c r="BV88" s="90"/>
      <c r="BW88" s="90"/>
      <c r="BX88" s="90"/>
      <c r="BY88" s="90"/>
      <c r="BZ88" s="90"/>
    </row>
    <row r="89" spans="1:78" ht="12" customHeight="1" x14ac:dyDescent="0.25">
      <c r="A89" s="62"/>
      <c r="B89" s="238" t="str">
        <f t="shared" si="63"/>
        <v/>
      </c>
      <c r="C89" s="284" t="str">
        <f>IF(ISNUMBER(B89),MAX(C$4:C88)+1,"")</f>
        <v/>
      </c>
      <c r="D89" s="284" t="str">
        <f>IF(IF(ISNUMBER(B89),"",MAX(D$4:D88)+1)&lt;=D$3,IF(ISNUMBER(B89),"",MAX(D$4:D88)+1),"")</f>
        <v/>
      </c>
      <c r="E89" s="285" t="str">
        <f t="shared" si="64"/>
        <v/>
      </c>
      <c r="F89" s="238" t="str">
        <f t="shared" si="65"/>
        <v/>
      </c>
      <c r="G89" s="241" t="str">
        <f t="shared" si="66"/>
        <v/>
      </c>
      <c r="H89" s="284" t="str">
        <f>IF(O89="","",IF(ISNUMBER(MATCH(O89,$G$5:$G$1000,0)),"",IF(D89=1,C$3,0)+MAX(H$4:H88)+1))</f>
        <v/>
      </c>
      <c r="I89" s="284" t="str">
        <f>IF(O89="","",IF(ISNUMBER(MATCH(O89,$G$5:$G$1000,0)),"",IF(D89=1,B$4,0)+MAX(I$4:I88)+1))</f>
        <v/>
      </c>
      <c r="J89" s="241" t="str">
        <f t="shared" si="67"/>
        <v/>
      </c>
      <c r="K89" s="241"/>
      <c r="L89" s="62"/>
      <c r="M89" s="290">
        <f t="shared" si="68"/>
        <v>85</v>
      </c>
      <c r="N89" s="326"/>
      <c r="O89" s="326"/>
      <c r="P89" s="330" t="str">
        <f t="shared" si="69"/>
        <v/>
      </c>
      <c r="Q89" s="299" t="s">
        <v>821</v>
      </c>
      <c r="R89" s="292" t="str">
        <f t="shared" si="70"/>
        <v/>
      </c>
      <c r="S89" s="292" t="str">
        <f t="shared" si="71"/>
        <v/>
      </c>
      <c r="T89" s="292" t="str">
        <f t="shared" si="72"/>
        <v/>
      </c>
      <c r="U89" s="292" t="str">
        <f t="shared" si="73"/>
        <v/>
      </c>
      <c r="V89" s="292" t="str">
        <f t="shared" si="74"/>
        <v/>
      </c>
      <c r="W89" s="292" t="str">
        <f t="shared" si="75"/>
        <v/>
      </c>
      <c r="X89" s="292" t="str">
        <f t="shared" si="76"/>
        <v/>
      </c>
      <c r="Y89" s="292"/>
      <c r="Z89" s="293" t="str">
        <f t="shared" si="77"/>
        <v/>
      </c>
      <c r="AA89" s="293" t="str">
        <f t="shared" si="78"/>
        <v/>
      </c>
      <c r="AB89" s="293" t="str">
        <f t="shared" si="79"/>
        <v/>
      </c>
      <c r="AC89" s="293" t="str">
        <f t="shared" si="80"/>
        <v/>
      </c>
      <c r="AD89" s="293" t="str">
        <f t="shared" si="81"/>
        <v/>
      </c>
      <c r="AE89" s="293" t="str">
        <f t="shared" si="82"/>
        <v/>
      </c>
      <c r="AF89" s="293" t="str">
        <f t="shared" si="83"/>
        <v/>
      </c>
      <c r="AG89" s="293"/>
      <c r="AH89" s="292" t="str">
        <f>IF($BE89="","",IF(ISNUMBER(MATCH($BE89,AP$5:AP$29999,0)),MAX(AH$4:AH88)+1,0))</f>
        <v/>
      </c>
      <c r="AI89" s="292" t="str">
        <f>IF($BE89="","",IF(ISNUMBER(MATCH($BE89,AQ$5:AQ$29999,0)),MAX(AI$4:AI88)+1,0))</f>
        <v/>
      </c>
      <c r="AJ89" s="292" t="str">
        <f>IF($BE89="","",IF(ISNUMBER(MATCH($BE89,AR$5:AR$29999,0)),MAX(AJ$4:AJ88)+1,0))</f>
        <v/>
      </c>
      <c r="AK89" s="292" t="str">
        <f>IF($BE89="","",IF(ISNUMBER(MATCH($BE89,AS$5:AS$29999,0)),MAX(AK$4:AK88)+1,0))</f>
        <v/>
      </c>
      <c r="AL89" s="292" t="str">
        <f>IF($BE89="","",IF(ISNUMBER(MATCH($BE89,AT$5:AT$29999,0)),MAX(AL$4:AL88)+1,0))</f>
        <v/>
      </c>
      <c r="AM89" s="292" t="str">
        <f>IF($BE89="","",IF(ISNUMBER(MATCH($BE89,AU$5:AU$29999,0)),MAX(AM$4:AM88)+1,0))</f>
        <v/>
      </c>
      <c r="AN89" s="292" t="str">
        <f>IF($BE89="","",IF(ISNUMBER(MATCH($BE89,AV$5:AV$29999,0)),MAX(AN$4:AN88)+1,0))</f>
        <v/>
      </c>
      <c r="AO89" s="299"/>
      <c r="AP89" s="307"/>
      <c r="AQ89" s="307"/>
      <c r="AR89" s="307"/>
      <c r="AS89" s="307"/>
      <c r="AT89" s="309"/>
      <c r="AU89" s="309"/>
      <c r="AV89" s="309" t="s">
        <v>821</v>
      </c>
      <c r="AW89" s="331"/>
      <c r="AX89" s="310" t="s">
        <v>821</v>
      </c>
      <c r="AY89" s="332"/>
      <c r="AZ89" s="332"/>
      <c r="BA89" s="329" t="s">
        <v>821</v>
      </c>
      <c r="BB89" s="8" t="str">
        <f>IF(ISTEXT(AW89),IF(ISNUMBER(MATCH(AW89,$AY$5:$AY$100,0)),0,MAX(BB$4:BB88)+1),"")</f>
        <v/>
      </c>
      <c r="BC89" s="10" t="str">
        <f t="shared" si="84"/>
        <v/>
      </c>
      <c r="BD89" s="10">
        <f t="shared" si="85"/>
        <v>48</v>
      </c>
      <c r="BE89" s="310"/>
      <c r="BF89" s="10"/>
      <c r="BG89" s="311" t="str">
        <f t="shared" si="86"/>
        <v/>
      </c>
      <c r="BH89" s="311" t="str">
        <f t="shared" si="87"/>
        <v/>
      </c>
      <c r="BI89" s="311" t="str">
        <f t="shared" si="88"/>
        <v/>
      </c>
      <c r="BJ89" s="311" t="str">
        <f t="shared" si="89"/>
        <v/>
      </c>
      <c r="BK89" s="311" t="str">
        <f t="shared" si="90"/>
        <v/>
      </c>
      <c r="BL89" s="311" t="str">
        <f t="shared" si="91"/>
        <v/>
      </c>
      <c r="BM89" s="311" t="str">
        <f t="shared" si="62"/>
        <v/>
      </c>
      <c r="BN89" s="90"/>
      <c r="BO89" s="90"/>
      <c r="BP89" s="90"/>
      <c r="BQ89" s="90"/>
      <c r="BR89" s="90"/>
      <c r="BS89" s="90"/>
      <c r="BT89" s="90"/>
      <c r="BU89" s="90"/>
      <c r="BV89" s="90"/>
      <c r="BW89" s="90"/>
      <c r="BX89" s="90"/>
      <c r="BY89" s="90"/>
      <c r="BZ89" s="90"/>
    </row>
    <row r="90" spans="1:78" ht="12" customHeight="1" x14ac:dyDescent="0.25">
      <c r="A90" s="62"/>
      <c r="B90" s="238" t="str">
        <f t="shared" si="63"/>
        <v/>
      </c>
      <c r="C90" s="284" t="str">
        <f>IF(ISNUMBER(B90),MAX(C$4:C89)+1,"")</f>
        <v/>
      </c>
      <c r="D90" s="284" t="str">
        <f>IF(IF(ISNUMBER(B90),"",MAX(D$4:D89)+1)&lt;=D$3,IF(ISNUMBER(B90),"",MAX(D$4:D89)+1),"")</f>
        <v/>
      </c>
      <c r="E90" s="285" t="str">
        <f t="shared" si="64"/>
        <v/>
      </c>
      <c r="F90" s="238" t="str">
        <f t="shared" si="65"/>
        <v/>
      </c>
      <c r="G90" s="241" t="str">
        <f t="shared" si="66"/>
        <v/>
      </c>
      <c r="H90" s="284" t="str">
        <f>IF(O90="","",IF(ISNUMBER(MATCH(O90,$G$5:$G$1000,0)),"",IF(D90=1,C$3,0)+MAX(H$4:H89)+1))</f>
        <v/>
      </c>
      <c r="I90" s="284" t="str">
        <f>IF(O90="","",IF(ISNUMBER(MATCH(O90,$G$5:$G$1000,0)),"",IF(D90=1,B$4,0)+MAX(I$4:I89)+1))</f>
        <v/>
      </c>
      <c r="J90" s="241" t="str">
        <f t="shared" si="67"/>
        <v/>
      </c>
      <c r="K90" s="241"/>
      <c r="L90" s="62"/>
      <c r="M90" s="290">
        <f t="shared" si="68"/>
        <v>86</v>
      </c>
      <c r="N90" s="326"/>
      <c r="O90" s="326"/>
      <c r="P90" s="330" t="str">
        <f t="shared" si="69"/>
        <v/>
      </c>
      <c r="Q90" s="299" t="s">
        <v>821</v>
      </c>
      <c r="R90" s="292" t="str">
        <f t="shared" si="70"/>
        <v/>
      </c>
      <c r="S90" s="292" t="str">
        <f t="shared" si="71"/>
        <v/>
      </c>
      <c r="T90" s="292" t="str">
        <f t="shared" si="72"/>
        <v/>
      </c>
      <c r="U90" s="292" t="str">
        <f t="shared" si="73"/>
        <v/>
      </c>
      <c r="V90" s="292" t="str">
        <f t="shared" si="74"/>
        <v/>
      </c>
      <c r="W90" s="292" t="str">
        <f t="shared" si="75"/>
        <v/>
      </c>
      <c r="X90" s="292" t="str">
        <f t="shared" si="76"/>
        <v/>
      </c>
      <c r="Y90" s="292"/>
      <c r="Z90" s="293" t="str">
        <f t="shared" si="77"/>
        <v/>
      </c>
      <c r="AA90" s="293" t="str">
        <f t="shared" si="78"/>
        <v/>
      </c>
      <c r="AB90" s="293" t="str">
        <f t="shared" si="79"/>
        <v/>
      </c>
      <c r="AC90" s="293" t="str">
        <f t="shared" si="80"/>
        <v/>
      </c>
      <c r="AD90" s="293" t="str">
        <f t="shared" si="81"/>
        <v/>
      </c>
      <c r="AE90" s="293" t="str">
        <f t="shared" si="82"/>
        <v/>
      </c>
      <c r="AF90" s="293" t="str">
        <f t="shared" si="83"/>
        <v/>
      </c>
      <c r="AG90" s="293"/>
      <c r="AH90" s="292" t="str">
        <f>IF($BE90="","",IF(ISNUMBER(MATCH($BE90,AP$5:AP$29999,0)),MAX(AH$4:AH89)+1,0))</f>
        <v/>
      </c>
      <c r="AI90" s="292" t="str">
        <f>IF($BE90="","",IF(ISNUMBER(MATCH($BE90,AQ$5:AQ$29999,0)),MAX(AI$4:AI89)+1,0))</f>
        <v/>
      </c>
      <c r="AJ90" s="292" t="str">
        <f>IF($BE90="","",IF(ISNUMBER(MATCH($BE90,AR$5:AR$29999,0)),MAX(AJ$4:AJ89)+1,0))</f>
        <v/>
      </c>
      <c r="AK90" s="292" t="str">
        <f>IF($BE90="","",IF(ISNUMBER(MATCH($BE90,AS$5:AS$29999,0)),MAX(AK$4:AK89)+1,0))</f>
        <v/>
      </c>
      <c r="AL90" s="292" t="str">
        <f>IF($BE90="","",IF(ISNUMBER(MATCH($BE90,AT$5:AT$29999,0)),MAX(AL$4:AL89)+1,0))</f>
        <v/>
      </c>
      <c r="AM90" s="292" t="str">
        <f>IF($BE90="","",IF(ISNUMBER(MATCH($BE90,AU$5:AU$29999,0)),MAX(AM$4:AM89)+1,0))</f>
        <v/>
      </c>
      <c r="AN90" s="292" t="str">
        <f>IF($BE90="","",IF(ISNUMBER(MATCH($BE90,AV$5:AV$29999,0)),MAX(AN$4:AN89)+1,0))</f>
        <v/>
      </c>
      <c r="AO90" s="299"/>
      <c r="AP90" s="307"/>
      <c r="AQ90" s="307"/>
      <c r="AR90" s="307"/>
      <c r="AS90" s="307"/>
      <c r="AT90" s="309"/>
      <c r="AU90" s="309"/>
      <c r="AV90" s="309" t="s">
        <v>821</v>
      </c>
      <c r="AW90" s="331"/>
      <c r="AX90" s="310" t="s">
        <v>821</v>
      </c>
      <c r="AY90" s="332"/>
      <c r="AZ90" s="332"/>
      <c r="BA90" s="329" t="s">
        <v>821</v>
      </c>
      <c r="BB90" s="8" t="str">
        <f>IF(ISTEXT(AW90),IF(ISNUMBER(MATCH(AW90,$AY$5:$AY$100,0)),0,MAX(BB$4:BB89)+1),"")</f>
        <v/>
      </c>
      <c r="BC90" s="10" t="str">
        <f t="shared" si="84"/>
        <v/>
      </c>
      <c r="BD90" s="10">
        <f t="shared" si="85"/>
        <v>49</v>
      </c>
      <c r="BE90" s="310"/>
      <c r="BF90" s="10"/>
      <c r="BG90" s="311" t="str">
        <f t="shared" si="86"/>
        <v/>
      </c>
      <c r="BH90" s="311" t="str">
        <f t="shared" si="87"/>
        <v/>
      </c>
      <c r="BI90" s="311" t="str">
        <f t="shared" si="88"/>
        <v/>
      </c>
      <c r="BJ90" s="311" t="str">
        <f t="shared" si="89"/>
        <v/>
      </c>
      <c r="BK90" s="311" t="str">
        <f t="shared" si="90"/>
        <v/>
      </c>
      <c r="BL90" s="311" t="str">
        <f t="shared" si="91"/>
        <v/>
      </c>
      <c r="BM90" s="311" t="str">
        <f t="shared" si="62"/>
        <v/>
      </c>
      <c r="BN90" s="90"/>
      <c r="BO90" s="90"/>
      <c r="BP90" s="90"/>
      <c r="BQ90" s="90"/>
      <c r="BR90" s="90"/>
      <c r="BS90" s="90"/>
      <c r="BT90" s="90"/>
      <c r="BU90" s="90"/>
      <c r="BV90" s="90"/>
      <c r="BW90" s="90"/>
      <c r="BX90" s="90"/>
      <c r="BY90" s="90"/>
      <c r="BZ90" s="90"/>
    </row>
    <row r="91" spans="1:78" ht="12" customHeight="1" x14ac:dyDescent="0.25">
      <c r="A91" s="62"/>
      <c r="B91" s="238" t="str">
        <f t="shared" si="63"/>
        <v/>
      </c>
      <c r="C91" s="284" t="str">
        <f>IF(ISNUMBER(B91),MAX(C$4:C90)+1,"")</f>
        <v/>
      </c>
      <c r="D91" s="284" t="str">
        <f>IF(IF(ISNUMBER(B91),"",MAX(D$4:D90)+1)&lt;=D$3,IF(ISNUMBER(B91),"",MAX(D$4:D90)+1),"")</f>
        <v/>
      </c>
      <c r="E91" s="285" t="str">
        <f t="shared" si="64"/>
        <v/>
      </c>
      <c r="F91" s="238" t="str">
        <f t="shared" si="65"/>
        <v/>
      </c>
      <c r="G91" s="241" t="str">
        <f t="shared" si="66"/>
        <v/>
      </c>
      <c r="H91" s="284" t="str">
        <f>IF(O91="","",IF(ISNUMBER(MATCH(O91,$G$5:$G$1000,0)),"",IF(D91=1,C$3,0)+MAX(H$4:H90)+1))</f>
        <v/>
      </c>
      <c r="I91" s="284" t="str">
        <f>IF(O91="","",IF(ISNUMBER(MATCH(O91,$G$5:$G$1000,0)),"",IF(D91=1,B$4,0)+MAX(I$4:I90)+1))</f>
        <v/>
      </c>
      <c r="J91" s="241" t="str">
        <f t="shared" si="67"/>
        <v/>
      </c>
      <c r="K91" s="241"/>
      <c r="L91" s="62"/>
      <c r="M91" s="290">
        <f t="shared" si="68"/>
        <v>87</v>
      </c>
      <c r="N91" s="326"/>
      <c r="O91" s="326"/>
      <c r="P91" s="330" t="str">
        <f t="shared" si="69"/>
        <v/>
      </c>
      <c r="Q91" s="299" t="s">
        <v>821</v>
      </c>
      <c r="R91" s="292" t="str">
        <f t="shared" si="70"/>
        <v/>
      </c>
      <c r="S91" s="292" t="str">
        <f t="shared" si="71"/>
        <v/>
      </c>
      <c r="T91" s="292" t="str">
        <f t="shared" si="72"/>
        <v/>
      </c>
      <c r="U91" s="292" t="str">
        <f t="shared" si="73"/>
        <v/>
      </c>
      <c r="V91" s="292" t="str">
        <f t="shared" si="74"/>
        <v/>
      </c>
      <c r="W91" s="292" t="str">
        <f t="shared" si="75"/>
        <v/>
      </c>
      <c r="X91" s="292" t="str">
        <f t="shared" si="76"/>
        <v/>
      </c>
      <c r="Y91" s="292"/>
      <c r="Z91" s="293" t="str">
        <f t="shared" si="77"/>
        <v/>
      </c>
      <c r="AA91" s="293" t="str">
        <f t="shared" si="78"/>
        <v/>
      </c>
      <c r="AB91" s="293" t="str">
        <f t="shared" si="79"/>
        <v/>
      </c>
      <c r="AC91" s="293" t="str">
        <f t="shared" si="80"/>
        <v/>
      </c>
      <c r="AD91" s="293" t="str">
        <f t="shared" si="81"/>
        <v/>
      </c>
      <c r="AE91" s="293" t="str">
        <f t="shared" si="82"/>
        <v/>
      </c>
      <c r="AF91" s="293" t="str">
        <f t="shared" si="83"/>
        <v/>
      </c>
      <c r="AG91" s="293"/>
      <c r="AH91" s="292" t="str">
        <f>IF($BE91="","",IF(ISNUMBER(MATCH($BE91,AP$5:AP$29999,0)),MAX(AH$4:AH90)+1,0))</f>
        <v/>
      </c>
      <c r="AI91" s="292" t="str">
        <f>IF($BE91="","",IF(ISNUMBER(MATCH($BE91,AQ$5:AQ$29999,0)),MAX(AI$4:AI90)+1,0))</f>
        <v/>
      </c>
      <c r="AJ91" s="292" t="str">
        <f>IF($BE91="","",IF(ISNUMBER(MATCH($BE91,AR$5:AR$29999,0)),MAX(AJ$4:AJ90)+1,0))</f>
        <v/>
      </c>
      <c r="AK91" s="292" t="str">
        <f>IF($BE91="","",IF(ISNUMBER(MATCH($BE91,AS$5:AS$29999,0)),MAX(AK$4:AK90)+1,0))</f>
        <v/>
      </c>
      <c r="AL91" s="292" t="str">
        <f>IF($BE91="","",IF(ISNUMBER(MATCH($BE91,AT$5:AT$29999,0)),MAX(AL$4:AL90)+1,0))</f>
        <v/>
      </c>
      <c r="AM91" s="292" t="str">
        <f>IF($BE91="","",IF(ISNUMBER(MATCH($BE91,AU$5:AU$29999,0)),MAX(AM$4:AM90)+1,0))</f>
        <v/>
      </c>
      <c r="AN91" s="292" t="str">
        <f>IF($BE91="","",IF(ISNUMBER(MATCH($BE91,AV$5:AV$29999,0)),MAX(AN$4:AN90)+1,0))</f>
        <v/>
      </c>
      <c r="AO91" s="299"/>
      <c r="AP91" s="307"/>
      <c r="AQ91" s="307"/>
      <c r="AR91" s="307"/>
      <c r="AS91" s="307"/>
      <c r="AT91" s="309"/>
      <c r="AU91" s="309"/>
      <c r="AV91" s="309" t="s">
        <v>821</v>
      </c>
      <c r="AW91" s="331"/>
      <c r="AX91" s="310" t="s">
        <v>821</v>
      </c>
      <c r="AY91" s="332"/>
      <c r="AZ91" s="332"/>
      <c r="BA91" s="329" t="s">
        <v>821</v>
      </c>
      <c r="BB91" s="8" t="str">
        <f>IF(ISTEXT(AW91),IF(ISNUMBER(MATCH(AW91,$AY$5:$AY$100,0)),0,MAX(BB$4:BB90)+1),"")</f>
        <v/>
      </c>
      <c r="BC91" s="10" t="str">
        <f t="shared" si="84"/>
        <v/>
      </c>
      <c r="BD91" s="10">
        <f t="shared" si="85"/>
        <v>50</v>
      </c>
      <c r="BE91" s="310"/>
      <c r="BF91" s="10"/>
      <c r="BG91" s="311" t="str">
        <f t="shared" si="86"/>
        <v/>
      </c>
      <c r="BH91" s="311" t="str">
        <f t="shared" si="87"/>
        <v/>
      </c>
      <c r="BI91" s="311" t="str">
        <f t="shared" si="88"/>
        <v/>
      </c>
      <c r="BJ91" s="311" t="str">
        <f t="shared" si="89"/>
        <v/>
      </c>
      <c r="BK91" s="311" t="str">
        <f t="shared" si="90"/>
        <v/>
      </c>
      <c r="BL91" s="311" t="str">
        <f t="shared" si="91"/>
        <v/>
      </c>
      <c r="BM91" s="311" t="str">
        <f t="shared" si="62"/>
        <v/>
      </c>
      <c r="BN91" s="90"/>
      <c r="BO91" s="90"/>
      <c r="BP91" s="90"/>
      <c r="BQ91" s="90"/>
      <c r="BR91" s="90"/>
      <c r="BS91" s="90"/>
      <c r="BT91" s="90"/>
      <c r="BU91" s="90"/>
      <c r="BV91" s="90"/>
      <c r="BW91" s="90"/>
      <c r="BX91" s="90"/>
      <c r="BY91" s="90"/>
      <c r="BZ91" s="90"/>
    </row>
    <row r="92" spans="1:78" ht="12" customHeight="1" x14ac:dyDescent="0.25">
      <c r="A92" s="62"/>
      <c r="B92" s="238" t="str">
        <f t="shared" si="63"/>
        <v/>
      </c>
      <c r="C92" s="284" t="str">
        <f>IF(ISNUMBER(B92),MAX(C$4:C91)+1,"")</f>
        <v/>
      </c>
      <c r="D92" s="284" t="str">
        <f>IF(IF(ISNUMBER(B92),"",MAX(D$4:D91)+1)&lt;=D$3,IF(ISNUMBER(B92),"",MAX(D$4:D91)+1),"")</f>
        <v/>
      </c>
      <c r="E92" s="285" t="str">
        <f t="shared" si="64"/>
        <v/>
      </c>
      <c r="F92" s="238" t="str">
        <f t="shared" si="65"/>
        <v/>
      </c>
      <c r="G92" s="241" t="str">
        <f t="shared" si="66"/>
        <v/>
      </c>
      <c r="H92" s="284" t="str">
        <f>IF(O92="","",IF(ISNUMBER(MATCH(O92,$G$5:$G$1000,0)),"",IF(D92=1,C$3,0)+MAX(H$4:H91)+1))</f>
        <v/>
      </c>
      <c r="I92" s="284" t="str">
        <f>IF(O92="","",IF(ISNUMBER(MATCH(O92,$G$5:$G$1000,0)),"",IF(D92=1,B$4,0)+MAX(I$4:I91)+1))</f>
        <v/>
      </c>
      <c r="J92" s="241" t="str">
        <f t="shared" si="67"/>
        <v/>
      </c>
      <c r="K92" s="241"/>
      <c r="L92" s="62"/>
      <c r="M92" s="290">
        <f t="shared" si="68"/>
        <v>88</v>
      </c>
      <c r="N92" s="326"/>
      <c r="O92" s="326"/>
      <c r="P92" s="330" t="str">
        <f t="shared" si="69"/>
        <v/>
      </c>
      <c r="Q92" s="299" t="s">
        <v>821</v>
      </c>
      <c r="R92" s="292" t="str">
        <f t="shared" si="70"/>
        <v/>
      </c>
      <c r="S92" s="292" t="str">
        <f t="shared" si="71"/>
        <v/>
      </c>
      <c r="T92" s="292" t="str">
        <f t="shared" si="72"/>
        <v/>
      </c>
      <c r="U92" s="292" t="str">
        <f t="shared" si="73"/>
        <v/>
      </c>
      <c r="V92" s="292" t="str">
        <f t="shared" si="74"/>
        <v/>
      </c>
      <c r="W92" s="292" t="str">
        <f t="shared" si="75"/>
        <v/>
      </c>
      <c r="X92" s="292" t="str">
        <f t="shared" si="76"/>
        <v/>
      </c>
      <c r="Y92" s="292"/>
      <c r="Z92" s="293" t="str">
        <f t="shared" si="77"/>
        <v/>
      </c>
      <c r="AA92" s="293" t="str">
        <f t="shared" si="78"/>
        <v/>
      </c>
      <c r="AB92" s="293" t="str">
        <f t="shared" si="79"/>
        <v/>
      </c>
      <c r="AC92" s="293" t="str">
        <f t="shared" si="80"/>
        <v/>
      </c>
      <c r="AD92" s="293" t="str">
        <f t="shared" si="81"/>
        <v/>
      </c>
      <c r="AE92" s="293" t="str">
        <f t="shared" si="82"/>
        <v/>
      </c>
      <c r="AF92" s="293" t="str">
        <f t="shared" si="83"/>
        <v/>
      </c>
      <c r="AG92" s="293"/>
      <c r="AH92" s="292" t="str">
        <f>IF($BE92="","",IF(ISNUMBER(MATCH($BE92,AP$5:AP$29999,0)),MAX(AH$4:AH91)+1,0))</f>
        <v/>
      </c>
      <c r="AI92" s="292" t="str">
        <f>IF($BE92="","",IF(ISNUMBER(MATCH($BE92,AQ$5:AQ$29999,0)),MAX(AI$4:AI91)+1,0))</f>
        <v/>
      </c>
      <c r="AJ92" s="292" t="str">
        <f>IF($BE92="","",IF(ISNUMBER(MATCH($BE92,AR$5:AR$29999,0)),MAX(AJ$4:AJ91)+1,0))</f>
        <v/>
      </c>
      <c r="AK92" s="292" t="str">
        <f>IF($BE92="","",IF(ISNUMBER(MATCH($BE92,AS$5:AS$29999,0)),MAX(AK$4:AK91)+1,0))</f>
        <v/>
      </c>
      <c r="AL92" s="292" t="str">
        <f>IF($BE92="","",IF(ISNUMBER(MATCH($BE92,AT$5:AT$29999,0)),MAX(AL$4:AL91)+1,0))</f>
        <v/>
      </c>
      <c r="AM92" s="292" t="str">
        <f>IF($BE92="","",IF(ISNUMBER(MATCH($BE92,AU$5:AU$29999,0)),MAX(AM$4:AM91)+1,0))</f>
        <v/>
      </c>
      <c r="AN92" s="292" t="str">
        <f>IF($BE92="","",IF(ISNUMBER(MATCH($BE92,AV$5:AV$29999,0)),MAX(AN$4:AN91)+1,0))</f>
        <v/>
      </c>
      <c r="AO92" s="299"/>
      <c r="AP92" s="307"/>
      <c r="AQ92" s="307"/>
      <c r="AR92" s="307"/>
      <c r="AS92" s="307"/>
      <c r="AT92" s="309"/>
      <c r="AU92" s="309"/>
      <c r="AV92" s="309" t="s">
        <v>821</v>
      </c>
      <c r="AW92" s="331"/>
      <c r="AX92" s="310" t="s">
        <v>821</v>
      </c>
      <c r="AY92" s="332"/>
      <c r="AZ92" s="332"/>
      <c r="BA92" s="329" t="s">
        <v>821</v>
      </c>
      <c r="BB92" s="8" t="str">
        <f>IF(ISTEXT(AW92),IF(ISNUMBER(MATCH(AW92,$AY$5:$AY$100,0)),0,MAX(BB$4:BB91)+1),"")</f>
        <v/>
      </c>
      <c r="BC92" s="10" t="str">
        <f t="shared" si="84"/>
        <v/>
      </c>
      <c r="BD92" s="10">
        <f t="shared" si="85"/>
        <v>51</v>
      </c>
      <c r="BE92" s="310"/>
      <c r="BF92" s="10"/>
      <c r="BG92" s="311" t="str">
        <f t="shared" si="86"/>
        <v/>
      </c>
      <c r="BH92" s="311" t="str">
        <f t="shared" si="87"/>
        <v/>
      </c>
      <c r="BI92" s="311" t="str">
        <f t="shared" si="88"/>
        <v/>
      </c>
      <c r="BJ92" s="311" t="str">
        <f t="shared" si="89"/>
        <v/>
      </c>
      <c r="BK92" s="311" t="str">
        <f t="shared" si="90"/>
        <v/>
      </c>
      <c r="BL92" s="311" t="str">
        <f t="shared" si="91"/>
        <v/>
      </c>
      <c r="BM92" s="311" t="str">
        <f t="shared" si="62"/>
        <v/>
      </c>
      <c r="BN92" s="90"/>
      <c r="BO92" s="90"/>
      <c r="BP92" s="90"/>
      <c r="BQ92" s="90"/>
      <c r="BR92" s="90"/>
      <c r="BS92" s="90"/>
      <c r="BT92" s="90"/>
      <c r="BU92" s="90"/>
      <c r="BV92" s="90"/>
      <c r="BW92" s="90"/>
      <c r="BX92" s="90"/>
      <c r="BY92" s="90"/>
      <c r="BZ92" s="90"/>
    </row>
    <row r="93" spans="1:78" ht="12" customHeight="1" x14ac:dyDescent="0.25">
      <c r="A93" s="62"/>
      <c r="B93" s="238" t="str">
        <f t="shared" si="63"/>
        <v/>
      </c>
      <c r="C93" s="284" t="str">
        <f>IF(ISNUMBER(B93),MAX(C$4:C92)+1,"")</f>
        <v/>
      </c>
      <c r="D93" s="284" t="str">
        <f>IF(IF(ISNUMBER(B93),"",MAX(D$4:D92)+1)&lt;=D$3,IF(ISNUMBER(B93),"",MAX(D$4:D92)+1),"")</f>
        <v/>
      </c>
      <c r="E93" s="285" t="str">
        <f t="shared" si="64"/>
        <v/>
      </c>
      <c r="F93" s="238" t="str">
        <f t="shared" si="65"/>
        <v/>
      </c>
      <c r="G93" s="241" t="str">
        <f t="shared" si="66"/>
        <v/>
      </c>
      <c r="H93" s="284" t="str">
        <f>IF(O93="","",IF(ISNUMBER(MATCH(O93,$G$5:$G$1000,0)),"",IF(D93=1,C$3,0)+MAX(H$4:H92)+1))</f>
        <v/>
      </c>
      <c r="I93" s="284" t="str">
        <f>IF(O93="","",IF(ISNUMBER(MATCH(O93,$G$5:$G$1000,0)),"",IF(D93=1,B$4,0)+MAX(I$4:I92)+1))</f>
        <v/>
      </c>
      <c r="J93" s="241" t="str">
        <f t="shared" si="67"/>
        <v/>
      </c>
      <c r="K93" s="241"/>
      <c r="L93" s="62"/>
      <c r="M93" s="290">
        <f t="shared" si="68"/>
        <v>89</v>
      </c>
      <c r="N93" s="326"/>
      <c r="O93" s="326"/>
      <c r="P93" s="330" t="str">
        <f t="shared" si="69"/>
        <v/>
      </c>
      <c r="Q93" s="299" t="s">
        <v>821</v>
      </c>
      <c r="R93" s="292" t="str">
        <f t="shared" si="70"/>
        <v/>
      </c>
      <c r="S93" s="292" t="str">
        <f t="shared" si="71"/>
        <v/>
      </c>
      <c r="T93" s="292" t="str">
        <f t="shared" si="72"/>
        <v/>
      </c>
      <c r="U93" s="292" t="str">
        <f t="shared" si="73"/>
        <v/>
      </c>
      <c r="V93" s="292" t="str">
        <f t="shared" si="74"/>
        <v/>
      </c>
      <c r="W93" s="292" t="str">
        <f t="shared" si="75"/>
        <v/>
      </c>
      <c r="X93" s="292" t="str">
        <f t="shared" si="76"/>
        <v/>
      </c>
      <c r="Y93" s="292"/>
      <c r="Z93" s="293" t="str">
        <f t="shared" si="77"/>
        <v/>
      </c>
      <c r="AA93" s="293" t="str">
        <f t="shared" si="78"/>
        <v/>
      </c>
      <c r="AB93" s="293" t="str">
        <f t="shared" si="79"/>
        <v/>
      </c>
      <c r="AC93" s="293" t="str">
        <f t="shared" si="80"/>
        <v/>
      </c>
      <c r="AD93" s="293" t="str">
        <f t="shared" si="81"/>
        <v/>
      </c>
      <c r="AE93" s="293" t="str">
        <f t="shared" si="82"/>
        <v/>
      </c>
      <c r="AF93" s="293" t="str">
        <f t="shared" si="83"/>
        <v/>
      </c>
      <c r="AG93" s="293"/>
      <c r="AH93" s="292" t="str">
        <f>IF($BE93="","",IF(ISNUMBER(MATCH($BE93,AP$5:AP$29999,0)),MAX(AH$4:AH92)+1,0))</f>
        <v/>
      </c>
      <c r="AI93" s="292" t="str">
        <f>IF($BE93="","",IF(ISNUMBER(MATCH($BE93,AQ$5:AQ$29999,0)),MAX(AI$4:AI92)+1,0))</f>
        <v/>
      </c>
      <c r="AJ93" s="292" t="str">
        <f>IF($BE93="","",IF(ISNUMBER(MATCH($BE93,AR$5:AR$29999,0)),MAX(AJ$4:AJ92)+1,0))</f>
        <v/>
      </c>
      <c r="AK93" s="292" t="str">
        <f>IF($BE93="","",IF(ISNUMBER(MATCH($BE93,AS$5:AS$29999,0)),MAX(AK$4:AK92)+1,0))</f>
        <v/>
      </c>
      <c r="AL93" s="292" t="str">
        <f>IF($BE93="","",IF(ISNUMBER(MATCH($BE93,AT$5:AT$29999,0)),MAX(AL$4:AL92)+1,0))</f>
        <v/>
      </c>
      <c r="AM93" s="292" t="str">
        <f>IF($BE93="","",IF(ISNUMBER(MATCH($BE93,AU$5:AU$29999,0)),MAX(AM$4:AM92)+1,0))</f>
        <v/>
      </c>
      <c r="AN93" s="292" t="str">
        <f>IF($BE93="","",IF(ISNUMBER(MATCH($BE93,AV$5:AV$29999,0)),MAX(AN$4:AN92)+1,0))</f>
        <v/>
      </c>
      <c r="AO93" s="299"/>
      <c r="AP93" s="307"/>
      <c r="AQ93" s="307"/>
      <c r="AR93" s="307"/>
      <c r="AS93" s="307"/>
      <c r="AT93" s="309"/>
      <c r="AU93" s="309"/>
      <c r="AV93" s="309" t="s">
        <v>821</v>
      </c>
      <c r="AW93" s="331"/>
      <c r="AX93" s="310" t="s">
        <v>821</v>
      </c>
      <c r="AY93" s="332"/>
      <c r="AZ93" s="332"/>
      <c r="BA93" s="329" t="s">
        <v>821</v>
      </c>
      <c r="BB93" s="8" t="str">
        <f>IF(ISTEXT(AW93),IF(ISNUMBER(MATCH(AW93,$AY$5:$AY$100,0)),0,MAX(BB$4:BB92)+1),"")</f>
        <v/>
      </c>
      <c r="BC93" s="10" t="str">
        <f t="shared" si="84"/>
        <v/>
      </c>
      <c r="BD93" s="10">
        <f t="shared" si="85"/>
        <v>52</v>
      </c>
      <c r="BE93" s="310"/>
      <c r="BF93" s="10"/>
      <c r="BG93" s="311" t="str">
        <f t="shared" si="86"/>
        <v/>
      </c>
      <c r="BH93" s="311" t="str">
        <f t="shared" si="87"/>
        <v/>
      </c>
      <c r="BI93" s="311" t="str">
        <f t="shared" si="88"/>
        <v/>
      </c>
      <c r="BJ93" s="311" t="str">
        <f t="shared" si="89"/>
        <v/>
      </c>
      <c r="BK93" s="311" t="str">
        <f t="shared" si="90"/>
        <v/>
      </c>
      <c r="BL93" s="311" t="str">
        <f t="shared" si="91"/>
        <v/>
      </c>
      <c r="BM93" s="311" t="str">
        <f t="shared" si="62"/>
        <v/>
      </c>
      <c r="BN93" s="90"/>
      <c r="BO93" s="90"/>
      <c r="BP93" s="90"/>
      <c r="BQ93" s="90"/>
      <c r="BR93" s="90"/>
      <c r="BS93" s="90"/>
      <c r="BT93" s="90"/>
      <c r="BU93" s="90"/>
      <c r="BV93" s="90"/>
      <c r="BW93" s="90"/>
      <c r="BX93" s="90"/>
      <c r="BY93" s="90"/>
      <c r="BZ93" s="90"/>
    </row>
    <row r="94" spans="1:78" ht="12" customHeight="1" x14ac:dyDescent="0.25">
      <c r="A94" s="62"/>
      <c r="B94" s="238" t="str">
        <f t="shared" si="63"/>
        <v/>
      </c>
      <c r="C94" s="284" t="str">
        <f>IF(ISNUMBER(B94),MAX(C$4:C93)+1,"")</f>
        <v/>
      </c>
      <c r="D94" s="284" t="str">
        <f>IF(IF(ISNUMBER(B94),"",MAX(D$4:D93)+1)&lt;=D$3,IF(ISNUMBER(B94),"",MAX(D$4:D93)+1),"")</f>
        <v/>
      </c>
      <c r="E94" s="285" t="str">
        <f t="shared" si="64"/>
        <v/>
      </c>
      <c r="F94" s="238" t="str">
        <f t="shared" si="65"/>
        <v/>
      </c>
      <c r="G94" s="241" t="str">
        <f t="shared" si="66"/>
        <v/>
      </c>
      <c r="H94" s="284" t="str">
        <f>IF(O94="","",IF(ISNUMBER(MATCH(O94,$G$5:$G$1000,0)),"",IF(D94=1,C$3,0)+MAX(H$4:H93)+1))</f>
        <v/>
      </c>
      <c r="I94" s="284" t="str">
        <f>IF(O94="","",IF(ISNUMBER(MATCH(O94,$G$5:$G$1000,0)),"",IF(D94=1,B$4,0)+MAX(I$4:I93)+1))</f>
        <v/>
      </c>
      <c r="J94" s="241" t="str">
        <f t="shared" si="67"/>
        <v/>
      </c>
      <c r="K94" s="241"/>
      <c r="L94" s="62"/>
      <c r="M94" s="290">
        <f t="shared" si="68"/>
        <v>90</v>
      </c>
      <c r="N94" s="326"/>
      <c r="O94" s="326"/>
      <c r="P94" s="330" t="str">
        <f t="shared" si="69"/>
        <v/>
      </c>
      <c r="Q94" s="299" t="s">
        <v>821</v>
      </c>
      <c r="R94" s="292" t="str">
        <f t="shared" si="70"/>
        <v/>
      </c>
      <c r="S94" s="292" t="str">
        <f t="shared" si="71"/>
        <v/>
      </c>
      <c r="T94" s="292" t="str">
        <f t="shared" si="72"/>
        <v/>
      </c>
      <c r="U94" s="292" t="str">
        <f t="shared" si="73"/>
        <v/>
      </c>
      <c r="V94" s="292" t="str">
        <f t="shared" si="74"/>
        <v/>
      </c>
      <c r="W94" s="292" t="str">
        <f t="shared" si="75"/>
        <v/>
      </c>
      <c r="X94" s="292" t="str">
        <f t="shared" si="76"/>
        <v/>
      </c>
      <c r="Y94" s="292"/>
      <c r="Z94" s="293" t="str">
        <f t="shared" si="77"/>
        <v/>
      </c>
      <c r="AA94" s="293" t="str">
        <f t="shared" si="78"/>
        <v/>
      </c>
      <c r="AB94" s="293" t="str">
        <f t="shared" si="79"/>
        <v/>
      </c>
      <c r="AC94" s="293" t="str">
        <f t="shared" si="80"/>
        <v/>
      </c>
      <c r="AD94" s="293" t="str">
        <f t="shared" si="81"/>
        <v/>
      </c>
      <c r="AE94" s="293" t="str">
        <f t="shared" si="82"/>
        <v/>
      </c>
      <c r="AF94" s="293" t="str">
        <f t="shared" si="83"/>
        <v/>
      </c>
      <c r="AG94" s="293"/>
      <c r="AH94" s="292" t="str">
        <f>IF($BE94="","",IF(ISNUMBER(MATCH($BE94,AP$5:AP$29999,0)),MAX(AH$4:AH93)+1,0))</f>
        <v/>
      </c>
      <c r="AI94" s="292" t="str">
        <f>IF($BE94="","",IF(ISNUMBER(MATCH($BE94,AQ$5:AQ$29999,0)),MAX(AI$4:AI93)+1,0))</f>
        <v/>
      </c>
      <c r="AJ94" s="292" t="str">
        <f>IF($BE94="","",IF(ISNUMBER(MATCH($BE94,AR$5:AR$29999,0)),MAX(AJ$4:AJ93)+1,0))</f>
        <v/>
      </c>
      <c r="AK94" s="292" t="str">
        <f>IF($BE94="","",IF(ISNUMBER(MATCH($BE94,AS$5:AS$29999,0)),MAX(AK$4:AK93)+1,0))</f>
        <v/>
      </c>
      <c r="AL94" s="292" t="str">
        <f>IF($BE94="","",IF(ISNUMBER(MATCH($BE94,AT$5:AT$29999,0)),MAX(AL$4:AL93)+1,0))</f>
        <v/>
      </c>
      <c r="AM94" s="292" t="str">
        <f>IF($BE94="","",IF(ISNUMBER(MATCH($BE94,AU$5:AU$29999,0)),MAX(AM$4:AM93)+1,0))</f>
        <v/>
      </c>
      <c r="AN94" s="292" t="str">
        <f>IF($BE94="","",IF(ISNUMBER(MATCH($BE94,AV$5:AV$29999,0)),MAX(AN$4:AN93)+1,0))</f>
        <v/>
      </c>
      <c r="AO94" s="299"/>
      <c r="AP94" s="307"/>
      <c r="AQ94" s="307"/>
      <c r="AR94" s="307"/>
      <c r="AS94" s="307"/>
      <c r="AT94" s="309"/>
      <c r="AU94" s="309"/>
      <c r="AV94" s="309" t="s">
        <v>821</v>
      </c>
      <c r="AW94" s="331"/>
      <c r="AX94" s="310" t="s">
        <v>821</v>
      </c>
      <c r="AY94" s="332"/>
      <c r="AZ94" s="332"/>
      <c r="BA94" s="329" t="s">
        <v>821</v>
      </c>
      <c r="BB94" s="8" t="str">
        <f>IF(ISTEXT(AW94),IF(ISNUMBER(MATCH(AW94,$AY$5:$AY$100,0)),0,MAX(BB$4:BB93)+1),"")</f>
        <v/>
      </c>
      <c r="BC94" s="10" t="str">
        <f t="shared" si="84"/>
        <v/>
      </c>
      <c r="BD94" s="10">
        <f t="shared" si="85"/>
        <v>53</v>
      </c>
      <c r="BE94" s="310"/>
      <c r="BF94" s="10"/>
      <c r="BG94" s="311" t="str">
        <f t="shared" si="86"/>
        <v/>
      </c>
      <c r="BH94" s="311" t="str">
        <f t="shared" si="87"/>
        <v/>
      </c>
      <c r="BI94" s="311" t="str">
        <f t="shared" si="88"/>
        <v/>
      </c>
      <c r="BJ94" s="311" t="str">
        <f t="shared" si="89"/>
        <v/>
      </c>
      <c r="BK94" s="311" t="str">
        <f t="shared" si="90"/>
        <v/>
      </c>
      <c r="BL94" s="311" t="str">
        <f t="shared" si="91"/>
        <v/>
      </c>
      <c r="BM94" s="311" t="str">
        <f t="shared" si="62"/>
        <v/>
      </c>
      <c r="BN94" s="90"/>
      <c r="BO94" s="90"/>
      <c r="BP94" s="90"/>
      <c r="BQ94" s="90"/>
      <c r="BR94" s="90"/>
      <c r="BS94" s="90"/>
      <c r="BT94" s="90"/>
      <c r="BU94" s="90"/>
      <c r="BV94" s="90"/>
      <c r="BW94" s="90"/>
      <c r="BX94" s="90"/>
      <c r="BY94" s="90"/>
      <c r="BZ94" s="90"/>
    </row>
    <row r="95" spans="1:78" ht="12" customHeight="1" x14ac:dyDescent="0.25">
      <c r="A95" s="62"/>
      <c r="B95" s="238" t="str">
        <f t="shared" si="63"/>
        <v/>
      </c>
      <c r="C95" s="284" t="str">
        <f>IF(ISNUMBER(B95),MAX(C$4:C94)+1,"")</f>
        <v/>
      </c>
      <c r="D95" s="284" t="str">
        <f>IF(IF(ISNUMBER(B95),"",MAX(D$4:D94)+1)&lt;=D$3,IF(ISNUMBER(B95),"",MAX(D$4:D94)+1),"")</f>
        <v/>
      </c>
      <c r="E95" s="285" t="str">
        <f t="shared" si="64"/>
        <v/>
      </c>
      <c r="F95" s="238" t="str">
        <f t="shared" si="65"/>
        <v/>
      </c>
      <c r="G95" s="241" t="str">
        <f t="shared" si="66"/>
        <v/>
      </c>
      <c r="H95" s="284" t="str">
        <f>IF(O95="","",IF(ISNUMBER(MATCH(O95,$G$5:$G$1000,0)),"",IF(D95=1,C$3,0)+MAX(H$4:H94)+1))</f>
        <v/>
      </c>
      <c r="I95" s="284" t="str">
        <f>IF(O95="","",IF(ISNUMBER(MATCH(O95,$G$5:$G$1000,0)),"",IF(D95=1,B$4,0)+MAX(I$4:I94)+1))</f>
        <v/>
      </c>
      <c r="J95" s="241" t="str">
        <f t="shared" si="67"/>
        <v/>
      </c>
      <c r="K95" s="241"/>
      <c r="L95" s="62"/>
      <c r="M95" s="290">
        <f t="shared" si="68"/>
        <v>91</v>
      </c>
      <c r="N95" s="326"/>
      <c r="O95" s="326"/>
      <c r="P95" s="330" t="str">
        <f t="shared" si="69"/>
        <v/>
      </c>
      <c r="Q95" s="299" t="s">
        <v>821</v>
      </c>
      <c r="R95" s="292" t="str">
        <f t="shared" si="70"/>
        <v/>
      </c>
      <c r="S95" s="292" t="str">
        <f t="shared" si="71"/>
        <v/>
      </c>
      <c r="T95" s="292" t="str">
        <f t="shared" si="72"/>
        <v/>
      </c>
      <c r="U95" s="292" t="str">
        <f t="shared" si="73"/>
        <v/>
      </c>
      <c r="V95" s="292" t="str">
        <f t="shared" si="74"/>
        <v/>
      </c>
      <c r="W95" s="292" t="str">
        <f t="shared" si="75"/>
        <v/>
      </c>
      <c r="X95" s="292" t="str">
        <f t="shared" si="76"/>
        <v/>
      </c>
      <c r="Y95" s="292"/>
      <c r="Z95" s="293" t="str">
        <f t="shared" si="77"/>
        <v/>
      </c>
      <c r="AA95" s="293" t="str">
        <f t="shared" si="78"/>
        <v/>
      </c>
      <c r="AB95" s="293" t="str">
        <f t="shared" si="79"/>
        <v/>
      </c>
      <c r="AC95" s="293" t="str">
        <f t="shared" si="80"/>
        <v/>
      </c>
      <c r="AD95" s="293" t="str">
        <f t="shared" si="81"/>
        <v/>
      </c>
      <c r="AE95" s="293" t="str">
        <f t="shared" si="82"/>
        <v/>
      </c>
      <c r="AF95" s="293" t="str">
        <f t="shared" si="83"/>
        <v/>
      </c>
      <c r="AG95" s="293"/>
      <c r="AH95" s="292" t="str">
        <f>IF($BE95="","",IF(ISNUMBER(MATCH($BE95,AP$5:AP$29999,0)),MAX(AH$4:AH94)+1,0))</f>
        <v/>
      </c>
      <c r="AI95" s="292" t="str">
        <f>IF($BE95="","",IF(ISNUMBER(MATCH($BE95,AQ$5:AQ$29999,0)),MAX(AI$4:AI94)+1,0))</f>
        <v/>
      </c>
      <c r="AJ95" s="292" t="str">
        <f>IF($BE95="","",IF(ISNUMBER(MATCH($BE95,AR$5:AR$29999,0)),MAX(AJ$4:AJ94)+1,0))</f>
        <v/>
      </c>
      <c r="AK95" s="292" t="str">
        <f>IF($BE95="","",IF(ISNUMBER(MATCH($BE95,AS$5:AS$29999,0)),MAX(AK$4:AK94)+1,0))</f>
        <v/>
      </c>
      <c r="AL95" s="292" t="str">
        <f>IF($BE95="","",IF(ISNUMBER(MATCH($BE95,AT$5:AT$29999,0)),MAX(AL$4:AL94)+1,0))</f>
        <v/>
      </c>
      <c r="AM95" s="292" t="str">
        <f>IF($BE95="","",IF(ISNUMBER(MATCH($BE95,AU$5:AU$29999,0)),MAX(AM$4:AM94)+1,0))</f>
        <v/>
      </c>
      <c r="AN95" s="292" t="str">
        <f>IF($BE95="","",IF(ISNUMBER(MATCH($BE95,AV$5:AV$29999,0)),MAX(AN$4:AN94)+1,0))</f>
        <v/>
      </c>
      <c r="AO95" s="299"/>
      <c r="AP95" s="307"/>
      <c r="AQ95" s="307"/>
      <c r="AR95" s="307"/>
      <c r="AS95" s="307"/>
      <c r="AT95" s="309"/>
      <c r="AU95" s="309"/>
      <c r="AV95" s="309" t="s">
        <v>821</v>
      </c>
      <c r="AW95" s="331"/>
      <c r="AX95" s="310" t="s">
        <v>821</v>
      </c>
      <c r="AY95" s="332"/>
      <c r="AZ95" s="332"/>
      <c r="BA95" s="329" t="s">
        <v>821</v>
      </c>
      <c r="BB95" s="8" t="str">
        <f>IF(ISTEXT(AW95),IF(ISNUMBER(MATCH(AW95,$AY$5:$AY$100,0)),0,MAX(BB$4:BB94)+1),"")</f>
        <v/>
      </c>
      <c r="BC95" s="10" t="str">
        <f t="shared" si="84"/>
        <v/>
      </c>
      <c r="BD95" s="10">
        <f t="shared" si="85"/>
        <v>54</v>
      </c>
      <c r="BE95" s="310"/>
      <c r="BF95" s="10"/>
      <c r="BG95" s="311" t="str">
        <f t="shared" si="86"/>
        <v/>
      </c>
      <c r="BH95" s="311" t="str">
        <f t="shared" si="87"/>
        <v/>
      </c>
      <c r="BI95" s="311" t="str">
        <f t="shared" si="88"/>
        <v/>
      </c>
      <c r="BJ95" s="311" t="str">
        <f t="shared" si="89"/>
        <v/>
      </c>
      <c r="BK95" s="311" t="str">
        <f t="shared" si="90"/>
        <v/>
      </c>
      <c r="BL95" s="311" t="str">
        <f t="shared" si="91"/>
        <v/>
      </c>
      <c r="BM95" s="311" t="str">
        <f t="shared" si="62"/>
        <v/>
      </c>
      <c r="BN95" s="90"/>
      <c r="BO95" s="90"/>
      <c r="BP95" s="90"/>
      <c r="BQ95" s="90"/>
      <c r="BR95" s="90"/>
      <c r="BS95" s="90"/>
      <c r="BT95" s="90"/>
      <c r="BU95" s="90"/>
      <c r="BV95" s="90"/>
      <c r="BW95" s="90"/>
      <c r="BX95" s="90"/>
      <c r="BY95" s="90"/>
      <c r="BZ95" s="90"/>
    </row>
    <row r="96" spans="1:78" ht="12" customHeight="1" x14ac:dyDescent="0.25">
      <c r="A96" s="62"/>
      <c r="B96" s="238" t="str">
        <f t="shared" si="63"/>
        <v/>
      </c>
      <c r="C96" s="284" t="str">
        <f>IF(ISNUMBER(B96),MAX(C$4:C95)+1,"")</f>
        <v/>
      </c>
      <c r="D96" s="284" t="str">
        <f>IF(IF(ISNUMBER(B96),"",MAX(D$4:D95)+1)&lt;=D$3,IF(ISNUMBER(B96),"",MAX(D$4:D95)+1),"")</f>
        <v/>
      </c>
      <c r="E96" s="285" t="str">
        <f t="shared" si="64"/>
        <v/>
      </c>
      <c r="F96" s="238" t="str">
        <f t="shared" si="65"/>
        <v/>
      </c>
      <c r="G96" s="241" t="str">
        <f t="shared" si="66"/>
        <v/>
      </c>
      <c r="H96" s="284" t="str">
        <f>IF(O96="","",IF(ISNUMBER(MATCH(O96,$G$5:$G$1000,0)),"",IF(D96=1,C$3,0)+MAX(H$4:H95)+1))</f>
        <v/>
      </c>
      <c r="I96" s="284" t="str">
        <f>IF(O96="","",IF(ISNUMBER(MATCH(O96,$G$5:$G$1000,0)),"",IF(D96=1,B$4,0)+MAX(I$4:I95)+1))</f>
        <v/>
      </c>
      <c r="J96" s="241" t="str">
        <f t="shared" si="67"/>
        <v/>
      </c>
      <c r="K96" s="241"/>
      <c r="L96" s="62"/>
      <c r="M96" s="290">
        <f t="shared" si="68"/>
        <v>92</v>
      </c>
      <c r="N96" s="326"/>
      <c r="O96" s="326"/>
      <c r="P96" s="330" t="str">
        <f t="shared" si="69"/>
        <v/>
      </c>
      <c r="Q96" s="299" t="s">
        <v>821</v>
      </c>
      <c r="R96" s="292" t="str">
        <f t="shared" si="70"/>
        <v/>
      </c>
      <c r="S96" s="292" t="str">
        <f t="shared" si="71"/>
        <v/>
      </c>
      <c r="T96" s="292" t="str">
        <f t="shared" si="72"/>
        <v/>
      </c>
      <c r="U96" s="292" t="str">
        <f t="shared" si="73"/>
        <v/>
      </c>
      <c r="V96" s="292" t="str">
        <f t="shared" si="74"/>
        <v/>
      </c>
      <c r="W96" s="292" t="str">
        <f t="shared" si="75"/>
        <v/>
      </c>
      <c r="X96" s="292" t="str">
        <f t="shared" si="76"/>
        <v/>
      </c>
      <c r="Y96" s="292"/>
      <c r="Z96" s="293" t="str">
        <f t="shared" si="77"/>
        <v/>
      </c>
      <c r="AA96" s="293" t="str">
        <f t="shared" si="78"/>
        <v/>
      </c>
      <c r="AB96" s="293" t="str">
        <f t="shared" si="79"/>
        <v/>
      </c>
      <c r="AC96" s="293" t="str">
        <f t="shared" si="80"/>
        <v/>
      </c>
      <c r="AD96" s="293" t="str">
        <f t="shared" si="81"/>
        <v/>
      </c>
      <c r="AE96" s="293" t="str">
        <f t="shared" si="82"/>
        <v/>
      </c>
      <c r="AF96" s="293" t="str">
        <f t="shared" si="83"/>
        <v/>
      </c>
      <c r="AG96" s="293"/>
      <c r="AH96" s="292" t="str">
        <f>IF($BE96="","",IF(ISNUMBER(MATCH($BE96,AP$5:AP$29999,0)),MAX(AH$4:AH95)+1,0))</f>
        <v/>
      </c>
      <c r="AI96" s="292" t="str">
        <f>IF($BE96="","",IF(ISNUMBER(MATCH($BE96,AQ$5:AQ$29999,0)),MAX(AI$4:AI95)+1,0))</f>
        <v/>
      </c>
      <c r="AJ96" s="292" t="str">
        <f>IF($BE96="","",IF(ISNUMBER(MATCH($BE96,AR$5:AR$29999,0)),MAX(AJ$4:AJ95)+1,0))</f>
        <v/>
      </c>
      <c r="AK96" s="292" t="str">
        <f>IF($BE96="","",IF(ISNUMBER(MATCH($BE96,AS$5:AS$29999,0)),MAX(AK$4:AK95)+1,0))</f>
        <v/>
      </c>
      <c r="AL96" s="292" t="str">
        <f>IF($BE96="","",IF(ISNUMBER(MATCH($BE96,AT$5:AT$29999,0)),MAX(AL$4:AL95)+1,0))</f>
        <v/>
      </c>
      <c r="AM96" s="292" t="str">
        <f>IF($BE96="","",IF(ISNUMBER(MATCH($BE96,AU$5:AU$29999,0)),MAX(AM$4:AM95)+1,0))</f>
        <v/>
      </c>
      <c r="AN96" s="292" t="str">
        <f>IF($BE96="","",IF(ISNUMBER(MATCH($BE96,AV$5:AV$29999,0)),MAX(AN$4:AN95)+1,0))</f>
        <v/>
      </c>
      <c r="AO96" s="299"/>
      <c r="AP96" s="307"/>
      <c r="AQ96" s="307"/>
      <c r="AR96" s="307"/>
      <c r="AS96" s="307"/>
      <c r="AT96" s="309"/>
      <c r="AU96" s="309"/>
      <c r="AV96" s="309" t="s">
        <v>821</v>
      </c>
      <c r="AW96" s="331"/>
      <c r="AX96" s="310" t="s">
        <v>821</v>
      </c>
      <c r="AY96" s="332"/>
      <c r="AZ96" s="332"/>
      <c r="BA96" s="329"/>
      <c r="BB96" s="328"/>
      <c r="BC96" s="10"/>
      <c r="BD96" s="10"/>
      <c r="BE96" s="310"/>
      <c r="BF96" s="10"/>
      <c r="BG96" s="311" t="str">
        <f t="shared" si="86"/>
        <v/>
      </c>
      <c r="BH96" s="311" t="str">
        <f t="shared" si="87"/>
        <v/>
      </c>
      <c r="BI96" s="311" t="str">
        <f t="shared" si="88"/>
        <v/>
      </c>
      <c r="BJ96" s="311" t="str">
        <f t="shared" si="89"/>
        <v/>
      </c>
      <c r="BK96" s="311" t="str">
        <f t="shared" si="90"/>
        <v/>
      </c>
      <c r="BL96" s="311" t="str">
        <f t="shared" si="91"/>
        <v/>
      </c>
      <c r="BM96" s="311" t="str">
        <f t="shared" si="62"/>
        <v/>
      </c>
      <c r="BN96" s="90"/>
      <c r="BO96" s="90"/>
      <c r="BP96" s="90"/>
      <c r="BQ96" s="90"/>
      <c r="BR96" s="90"/>
      <c r="BS96" s="90"/>
      <c r="BT96" s="90"/>
      <c r="BU96" s="90"/>
      <c r="BV96" s="90"/>
      <c r="BW96" s="90"/>
      <c r="BX96" s="90"/>
      <c r="BY96" s="90"/>
      <c r="BZ96" s="90"/>
    </row>
    <row r="97" spans="1:78" ht="12" customHeight="1" x14ac:dyDescent="0.25">
      <c r="A97" s="62"/>
      <c r="B97" s="238" t="str">
        <f t="shared" si="63"/>
        <v/>
      </c>
      <c r="C97" s="284" t="str">
        <f>IF(ISNUMBER(B97),MAX(C$4:C96)+1,"")</f>
        <v/>
      </c>
      <c r="D97" s="284" t="str">
        <f>IF(IF(ISNUMBER(B97),"",MAX(D$4:D96)+1)&lt;=D$3,IF(ISNUMBER(B97),"",MAX(D$4:D96)+1),"")</f>
        <v/>
      </c>
      <c r="E97" s="285" t="str">
        <f t="shared" si="64"/>
        <v/>
      </c>
      <c r="F97" s="238" t="str">
        <f t="shared" si="65"/>
        <v/>
      </c>
      <c r="G97" s="241" t="str">
        <f t="shared" si="66"/>
        <v/>
      </c>
      <c r="H97" s="284" t="str">
        <f>IF(O97="","",IF(ISNUMBER(MATCH(O97,$G$5:$G$1000,0)),"",IF(D97=1,C$3,0)+MAX(H$4:H96)+1))</f>
        <v/>
      </c>
      <c r="I97" s="284" t="str">
        <f>IF(O97="","",IF(ISNUMBER(MATCH(O97,$G$5:$G$1000,0)),"",IF(D97=1,B$4,0)+MAX(I$4:I96)+1))</f>
        <v/>
      </c>
      <c r="J97" s="241" t="str">
        <f t="shared" si="67"/>
        <v/>
      </c>
      <c r="K97" s="241"/>
      <c r="L97" s="62"/>
      <c r="M97" s="290">
        <f t="shared" si="68"/>
        <v>93</v>
      </c>
      <c r="N97" s="326"/>
      <c r="O97" s="326"/>
      <c r="P97" s="330" t="str">
        <f t="shared" si="69"/>
        <v/>
      </c>
      <c r="Q97" s="299" t="s">
        <v>821</v>
      </c>
      <c r="R97" s="292" t="str">
        <f t="shared" si="70"/>
        <v/>
      </c>
      <c r="S97" s="292" t="str">
        <f t="shared" si="71"/>
        <v/>
      </c>
      <c r="T97" s="292" t="str">
        <f t="shared" si="72"/>
        <v/>
      </c>
      <c r="U97" s="292" t="str">
        <f t="shared" si="73"/>
        <v/>
      </c>
      <c r="V97" s="292" t="str">
        <f t="shared" si="74"/>
        <v/>
      </c>
      <c r="W97" s="292" t="str">
        <f t="shared" si="75"/>
        <v/>
      </c>
      <c r="X97" s="292" t="str">
        <f t="shared" si="76"/>
        <v/>
      </c>
      <c r="Y97" s="292"/>
      <c r="Z97" s="293" t="str">
        <f t="shared" si="77"/>
        <v/>
      </c>
      <c r="AA97" s="293" t="str">
        <f t="shared" si="78"/>
        <v/>
      </c>
      <c r="AB97" s="293" t="str">
        <f t="shared" si="79"/>
        <v/>
      </c>
      <c r="AC97" s="293" t="str">
        <f t="shared" si="80"/>
        <v/>
      </c>
      <c r="AD97" s="293" t="str">
        <f t="shared" si="81"/>
        <v/>
      </c>
      <c r="AE97" s="293" t="str">
        <f t="shared" si="82"/>
        <v/>
      </c>
      <c r="AF97" s="293" t="str">
        <f t="shared" si="83"/>
        <v/>
      </c>
      <c r="AG97" s="293"/>
      <c r="AH97" s="292" t="str">
        <f>IF($BE97="","",IF(ISNUMBER(MATCH($BE97,AP$5:AP$29999,0)),MAX(AH$4:AH96)+1,0))</f>
        <v/>
      </c>
      <c r="AI97" s="292" t="str">
        <f>IF($BE97="","",IF(ISNUMBER(MATCH($BE97,AQ$5:AQ$29999,0)),MAX(AI$4:AI96)+1,0))</f>
        <v/>
      </c>
      <c r="AJ97" s="292" t="str">
        <f>IF($BE97="","",IF(ISNUMBER(MATCH($BE97,AR$5:AR$29999,0)),MAX(AJ$4:AJ96)+1,0))</f>
        <v/>
      </c>
      <c r="AK97" s="292" t="str">
        <f>IF($BE97="","",IF(ISNUMBER(MATCH($BE97,AS$5:AS$29999,0)),MAX(AK$4:AK96)+1,0))</f>
        <v/>
      </c>
      <c r="AL97" s="292" t="str">
        <f>IF($BE97="","",IF(ISNUMBER(MATCH($BE97,AT$5:AT$29999,0)),MAX(AL$4:AL96)+1,0))</f>
        <v/>
      </c>
      <c r="AM97" s="292" t="str">
        <f>IF($BE97="","",IF(ISNUMBER(MATCH($BE97,AU$5:AU$29999,0)),MAX(AM$4:AM96)+1,0))</f>
        <v/>
      </c>
      <c r="AN97" s="292" t="str">
        <f>IF($BE97="","",IF(ISNUMBER(MATCH($BE97,AV$5:AV$29999,0)),MAX(AN$4:AN96)+1,0))</f>
        <v/>
      </c>
      <c r="AO97" s="299"/>
      <c r="AP97" s="307"/>
      <c r="AQ97" s="307"/>
      <c r="AR97" s="307"/>
      <c r="AS97" s="307"/>
      <c r="AT97" s="309"/>
      <c r="AU97" s="309"/>
      <c r="AV97" s="309" t="s">
        <v>821</v>
      </c>
      <c r="AW97" s="331"/>
      <c r="AX97" s="310" t="s">
        <v>821</v>
      </c>
      <c r="AY97" s="332"/>
      <c r="AZ97" s="332"/>
      <c r="BA97" s="329"/>
      <c r="BB97" s="328"/>
      <c r="BC97" s="10"/>
      <c r="BD97" s="10"/>
      <c r="BE97" s="310"/>
      <c r="BF97" s="10"/>
      <c r="BG97" s="311" t="str">
        <f t="shared" si="86"/>
        <v/>
      </c>
      <c r="BH97" s="311" t="str">
        <f t="shared" si="87"/>
        <v/>
      </c>
      <c r="BI97" s="311" t="str">
        <f t="shared" si="88"/>
        <v/>
      </c>
      <c r="BJ97" s="311" t="str">
        <f t="shared" si="89"/>
        <v/>
      </c>
      <c r="BK97" s="311" t="str">
        <f t="shared" si="90"/>
        <v/>
      </c>
      <c r="BL97" s="311" t="str">
        <f t="shared" si="91"/>
        <v/>
      </c>
      <c r="BM97" s="311" t="str">
        <f t="shared" si="62"/>
        <v/>
      </c>
      <c r="BN97" s="90"/>
      <c r="BO97" s="90"/>
      <c r="BP97" s="90"/>
      <c r="BQ97" s="90"/>
      <c r="BR97" s="90"/>
      <c r="BS97" s="90"/>
      <c r="BT97" s="90"/>
      <c r="BU97" s="90"/>
      <c r="BV97" s="90"/>
      <c r="BW97" s="90"/>
      <c r="BX97" s="90"/>
      <c r="BY97" s="90"/>
      <c r="BZ97" s="90"/>
    </row>
    <row r="98" spans="1:78" ht="12" customHeight="1" x14ac:dyDescent="0.25">
      <c r="A98" s="62"/>
      <c r="B98" s="238" t="str">
        <f t="shared" si="63"/>
        <v/>
      </c>
      <c r="C98" s="284" t="str">
        <f>IF(ISNUMBER(B98),MAX(C$4:C97)+1,"")</f>
        <v/>
      </c>
      <c r="D98" s="284" t="str">
        <f>IF(IF(ISNUMBER(B98),"",MAX(D$4:D97)+1)&lt;=D$3,IF(ISNUMBER(B98),"",MAX(D$4:D97)+1),"")</f>
        <v/>
      </c>
      <c r="E98" s="285" t="str">
        <f t="shared" si="64"/>
        <v/>
      </c>
      <c r="F98" s="238" t="str">
        <f t="shared" si="65"/>
        <v/>
      </c>
      <c r="G98" s="241" t="str">
        <f t="shared" si="66"/>
        <v/>
      </c>
      <c r="H98" s="284" t="str">
        <f>IF(O98="","",IF(ISNUMBER(MATCH(O98,$G$5:$G$1000,0)),"",IF(D98=1,C$3,0)+MAX(H$4:H97)+1))</f>
        <v/>
      </c>
      <c r="I98" s="284" t="str">
        <f>IF(O98="","",IF(ISNUMBER(MATCH(O98,$G$5:$G$1000,0)),"",IF(D98=1,B$4,0)+MAX(I$4:I97)+1))</f>
        <v/>
      </c>
      <c r="J98" s="241" t="str">
        <f t="shared" si="67"/>
        <v/>
      </c>
      <c r="K98" s="241"/>
      <c r="L98" s="62"/>
      <c r="M98" s="290">
        <f t="shared" si="68"/>
        <v>94</v>
      </c>
      <c r="N98" s="326"/>
      <c r="O98" s="326"/>
      <c r="P98" s="330" t="str">
        <f t="shared" si="69"/>
        <v/>
      </c>
      <c r="Q98" s="299" t="s">
        <v>821</v>
      </c>
      <c r="R98" s="292" t="str">
        <f t="shared" si="70"/>
        <v/>
      </c>
      <c r="S98" s="292" t="str">
        <f t="shared" si="71"/>
        <v/>
      </c>
      <c r="T98" s="292" t="str">
        <f t="shared" si="72"/>
        <v/>
      </c>
      <c r="U98" s="292" t="str">
        <f t="shared" si="73"/>
        <v/>
      </c>
      <c r="V98" s="292" t="str">
        <f t="shared" si="74"/>
        <v/>
      </c>
      <c r="W98" s="292" t="str">
        <f t="shared" si="75"/>
        <v/>
      </c>
      <c r="X98" s="292" t="str">
        <f t="shared" si="76"/>
        <v/>
      </c>
      <c r="Y98" s="292"/>
      <c r="Z98" s="293" t="str">
        <f t="shared" si="77"/>
        <v/>
      </c>
      <c r="AA98" s="293" t="str">
        <f t="shared" si="78"/>
        <v/>
      </c>
      <c r="AB98" s="293" t="str">
        <f t="shared" si="79"/>
        <v/>
      </c>
      <c r="AC98" s="293" t="str">
        <f t="shared" si="80"/>
        <v/>
      </c>
      <c r="AD98" s="293" t="str">
        <f t="shared" si="81"/>
        <v/>
      </c>
      <c r="AE98" s="293" t="str">
        <f t="shared" si="82"/>
        <v/>
      </c>
      <c r="AF98" s="293" t="str">
        <f t="shared" si="83"/>
        <v/>
      </c>
      <c r="AG98" s="293"/>
      <c r="AH98" s="292" t="str">
        <f>IF($BE98="","",IF(ISNUMBER(MATCH($BE98,AP$5:AP$29999,0)),MAX(AH$4:AH97)+1,0))</f>
        <v/>
      </c>
      <c r="AI98" s="292" t="str">
        <f>IF($BE98="","",IF(ISNUMBER(MATCH($BE98,AQ$5:AQ$29999,0)),MAX(AI$4:AI97)+1,0))</f>
        <v/>
      </c>
      <c r="AJ98" s="292" t="str">
        <f>IF($BE98="","",IF(ISNUMBER(MATCH($BE98,AR$5:AR$29999,0)),MAX(AJ$4:AJ97)+1,0))</f>
        <v/>
      </c>
      <c r="AK98" s="292" t="str">
        <f>IF($BE98="","",IF(ISNUMBER(MATCH($BE98,AS$5:AS$29999,0)),MAX(AK$4:AK97)+1,0))</f>
        <v/>
      </c>
      <c r="AL98" s="292" t="str">
        <f>IF($BE98="","",IF(ISNUMBER(MATCH($BE98,AT$5:AT$29999,0)),MAX(AL$4:AL97)+1,0))</f>
        <v/>
      </c>
      <c r="AM98" s="292" t="str">
        <f>IF($BE98="","",IF(ISNUMBER(MATCH($BE98,AU$5:AU$29999,0)),MAX(AM$4:AM97)+1,0))</f>
        <v/>
      </c>
      <c r="AN98" s="292" t="str">
        <f>IF($BE98="","",IF(ISNUMBER(MATCH($BE98,AV$5:AV$29999,0)),MAX(AN$4:AN97)+1,0))</f>
        <v/>
      </c>
      <c r="AO98" s="299"/>
      <c r="AP98" s="307"/>
      <c r="AQ98" s="307"/>
      <c r="AR98" s="307"/>
      <c r="AS98" s="307"/>
      <c r="AT98" s="309"/>
      <c r="AU98" s="309"/>
      <c r="AV98" s="309" t="s">
        <v>821</v>
      </c>
      <c r="AW98" s="331"/>
      <c r="AX98" s="310" t="s">
        <v>821</v>
      </c>
      <c r="AY98" s="332"/>
      <c r="AZ98" s="332"/>
      <c r="BA98" s="329"/>
      <c r="BB98" s="328"/>
      <c r="BC98" s="10"/>
      <c r="BD98" s="10"/>
      <c r="BE98" s="310"/>
      <c r="BF98" s="10"/>
      <c r="BG98" s="311" t="str">
        <f t="shared" si="86"/>
        <v/>
      </c>
      <c r="BH98" s="311" t="str">
        <f t="shared" si="87"/>
        <v/>
      </c>
      <c r="BI98" s="311" t="str">
        <f t="shared" si="88"/>
        <v/>
      </c>
      <c r="BJ98" s="311" t="str">
        <f t="shared" si="89"/>
        <v/>
      </c>
      <c r="BK98" s="311" t="str">
        <f t="shared" si="90"/>
        <v/>
      </c>
      <c r="BL98" s="311" t="str">
        <f t="shared" si="91"/>
        <v/>
      </c>
      <c r="BM98" s="311" t="str">
        <f t="shared" si="62"/>
        <v/>
      </c>
      <c r="BN98" s="90"/>
      <c r="BO98" s="90"/>
      <c r="BP98" s="90"/>
      <c r="BQ98" s="90"/>
      <c r="BR98" s="90"/>
      <c r="BS98" s="90"/>
      <c r="BT98" s="90"/>
      <c r="BU98" s="90"/>
      <c r="BV98" s="90"/>
      <c r="BW98" s="90"/>
      <c r="BX98" s="90"/>
      <c r="BY98" s="90"/>
      <c r="BZ98" s="90"/>
    </row>
    <row r="99" spans="1:78" ht="12" customHeight="1" x14ac:dyDescent="0.25">
      <c r="A99" s="62"/>
      <c r="B99" s="238" t="str">
        <f t="shared" si="63"/>
        <v/>
      </c>
      <c r="C99" s="284" t="str">
        <f>IF(ISNUMBER(B99),MAX(C$4:C98)+1,"")</f>
        <v/>
      </c>
      <c r="D99" s="284" t="str">
        <f>IF(IF(ISNUMBER(B99),"",MAX(D$4:D98)+1)&lt;=D$3,IF(ISNUMBER(B99),"",MAX(D$4:D98)+1),"")</f>
        <v/>
      </c>
      <c r="E99" s="285" t="str">
        <f t="shared" si="64"/>
        <v/>
      </c>
      <c r="F99" s="238" t="str">
        <f t="shared" si="65"/>
        <v/>
      </c>
      <c r="G99" s="241" t="str">
        <f t="shared" si="66"/>
        <v/>
      </c>
      <c r="H99" s="284" t="str">
        <f>IF(O99="","",IF(ISNUMBER(MATCH(O99,$G$5:$G$1000,0)),"",IF(D99=1,C$3,0)+MAX(H$4:H98)+1))</f>
        <v/>
      </c>
      <c r="I99" s="284" t="str">
        <f>IF(O99="","",IF(ISNUMBER(MATCH(O99,$G$5:$G$1000,0)),"",IF(D99=1,B$4,0)+MAX(I$4:I98)+1))</f>
        <v/>
      </c>
      <c r="J99" s="241" t="str">
        <f t="shared" si="67"/>
        <v/>
      </c>
      <c r="K99" s="241"/>
      <c r="L99" s="62"/>
      <c r="M99" s="290">
        <f t="shared" si="68"/>
        <v>95</v>
      </c>
      <c r="N99" s="326"/>
      <c r="O99" s="326"/>
      <c r="P99" s="330" t="str">
        <f t="shared" si="69"/>
        <v/>
      </c>
      <c r="Q99" s="299" t="s">
        <v>821</v>
      </c>
      <c r="R99" s="292" t="str">
        <f t="shared" si="70"/>
        <v/>
      </c>
      <c r="S99" s="292" t="str">
        <f t="shared" si="71"/>
        <v/>
      </c>
      <c r="T99" s="292" t="str">
        <f t="shared" si="72"/>
        <v/>
      </c>
      <c r="U99" s="292" t="str">
        <f t="shared" si="73"/>
        <v/>
      </c>
      <c r="V99" s="292" t="str">
        <f t="shared" si="74"/>
        <v/>
      </c>
      <c r="W99" s="292" t="str">
        <f t="shared" si="75"/>
        <v/>
      </c>
      <c r="X99" s="292" t="str">
        <f t="shared" si="76"/>
        <v/>
      </c>
      <c r="Y99" s="292"/>
      <c r="Z99" s="293" t="str">
        <f t="shared" si="77"/>
        <v/>
      </c>
      <c r="AA99" s="293" t="str">
        <f t="shared" si="78"/>
        <v/>
      </c>
      <c r="AB99" s="293" t="str">
        <f t="shared" si="79"/>
        <v/>
      </c>
      <c r="AC99" s="293" t="str">
        <f t="shared" si="80"/>
        <v/>
      </c>
      <c r="AD99" s="293" t="str">
        <f t="shared" si="81"/>
        <v/>
      </c>
      <c r="AE99" s="293" t="str">
        <f t="shared" si="82"/>
        <v/>
      </c>
      <c r="AF99" s="293" t="str">
        <f t="shared" si="83"/>
        <v/>
      </c>
      <c r="AG99" s="293"/>
      <c r="AH99" s="292" t="str">
        <f>IF($BE99="","",IF(ISNUMBER(MATCH($BE99,AP$5:AP$29999,0)),MAX(AH$4:AH98)+1,0))</f>
        <v/>
      </c>
      <c r="AI99" s="292" t="str">
        <f>IF($BE99="","",IF(ISNUMBER(MATCH($BE99,AQ$5:AQ$29999,0)),MAX(AI$4:AI98)+1,0))</f>
        <v/>
      </c>
      <c r="AJ99" s="292" t="str">
        <f>IF($BE99="","",IF(ISNUMBER(MATCH($BE99,AR$5:AR$29999,0)),MAX(AJ$4:AJ98)+1,0))</f>
        <v/>
      </c>
      <c r="AK99" s="292" t="str">
        <f>IF($BE99="","",IF(ISNUMBER(MATCH($BE99,AS$5:AS$29999,0)),MAX(AK$4:AK98)+1,0))</f>
        <v/>
      </c>
      <c r="AL99" s="292" t="str">
        <f>IF($BE99="","",IF(ISNUMBER(MATCH($BE99,AT$5:AT$29999,0)),MAX(AL$4:AL98)+1,0))</f>
        <v/>
      </c>
      <c r="AM99" s="292" t="str">
        <f>IF($BE99="","",IF(ISNUMBER(MATCH($BE99,AU$5:AU$29999,0)),MAX(AM$4:AM98)+1,0))</f>
        <v/>
      </c>
      <c r="AN99" s="292" t="str">
        <f>IF($BE99="","",IF(ISNUMBER(MATCH($BE99,AV$5:AV$29999,0)),MAX(AN$4:AN98)+1,0))</f>
        <v/>
      </c>
      <c r="AO99" s="299"/>
      <c r="AP99" s="307"/>
      <c r="AQ99" s="307"/>
      <c r="AR99" s="307"/>
      <c r="AS99" s="307"/>
      <c r="AT99" s="309"/>
      <c r="AU99" s="309"/>
      <c r="AV99" s="309" t="s">
        <v>821</v>
      </c>
      <c r="AW99" s="331"/>
      <c r="AX99" s="310" t="s">
        <v>821</v>
      </c>
      <c r="AY99" s="332"/>
      <c r="AZ99" s="332"/>
      <c r="BA99" s="329"/>
      <c r="BB99" s="328"/>
      <c r="BC99" s="10"/>
      <c r="BD99" s="10"/>
      <c r="BE99" s="310"/>
      <c r="BF99" s="10"/>
      <c r="BG99" s="311" t="str">
        <f t="shared" si="86"/>
        <v/>
      </c>
      <c r="BH99" s="311" t="str">
        <f t="shared" si="87"/>
        <v/>
      </c>
      <c r="BI99" s="311" t="str">
        <f t="shared" si="88"/>
        <v/>
      </c>
      <c r="BJ99" s="311" t="str">
        <f t="shared" si="89"/>
        <v/>
      </c>
      <c r="BK99" s="311" t="str">
        <f t="shared" si="90"/>
        <v/>
      </c>
      <c r="BL99" s="311" t="str">
        <f t="shared" si="91"/>
        <v/>
      </c>
      <c r="BM99" s="311" t="str">
        <f t="shared" si="62"/>
        <v/>
      </c>
      <c r="BN99" s="90"/>
      <c r="BO99" s="90"/>
      <c r="BP99" s="90"/>
      <c r="BQ99" s="90"/>
      <c r="BR99" s="90"/>
      <c r="BS99" s="90"/>
      <c r="BT99" s="90"/>
      <c r="BU99" s="90"/>
      <c r="BV99" s="90"/>
      <c r="BW99" s="90"/>
      <c r="BX99" s="90"/>
      <c r="BY99" s="90"/>
      <c r="BZ99" s="90"/>
    </row>
    <row r="100" spans="1:78" ht="12" customHeight="1" x14ac:dyDescent="0.25">
      <c r="A100" s="62"/>
      <c r="B100" s="238" t="str">
        <f t="shared" si="63"/>
        <v/>
      </c>
      <c r="C100" s="284" t="str">
        <f>IF(ISNUMBER(B100),MAX(C$4:C99)+1,"")</f>
        <v/>
      </c>
      <c r="D100" s="284" t="str">
        <f>IF(IF(ISNUMBER(B100),"",MAX(D$4:D99)+1)&lt;=D$3,IF(ISNUMBER(B100),"",MAX(D$4:D99)+1),"")</f>
        <v/>
      </c>
      <c r="E100" s="285" t="str">
        <f t="shared" si="64"/>
        <v/>
      </c>
      <c r="F100" s="238" t="str">
        <f t="shared" si="65"/>
        <v/>
      </c>
      <c r="G100" s="241" t="str">
        <f t="shared" si="66"/>
        <v/>
      </c>
      <c r="H100" s="284" t="str">
        <f>IF(O100="","",IF(ISNUMBER(MATCH(O100,$G$5:$G$1000,0)),"",IF(D100=1,C$3,0)+MAX(H$4:H99)+1))</f>
        <v/>
      </c>
      <c r="I100" s="284" t="str">
        <f>IF(O100="","",IF(ISNUMBER(MATCH(O100,$G$5:$G$1000,0)),"",IF(D100=1,B$4,0)+MAX(I$4:I99)+1))</f>
        <v/>
      </c>
      <c r="J100" s="241" t="str">
        <f t="shared" si="67"/>
        <v/>
      </c>
      <c r="K100" s="241"/>
      <c r="L100" s="62"/>
      <c r="M100" s="290">
        <f t="shared" si="68"/>
        <v>96</v>
      </c>
      <c r="N100" s="327"/>
      <c r="O100" s="327"/>
      <c r="P100" s="330" t="str">
        <f t="shared" si="69"/>
        <v/>
      </c>
      <c r="Q100" s="299" t="s">
        <v>821</v>
      </c>
      <c r="R100" s="292" t="str">
        <f t="shared" si="70"/>
        <v/>
      </c>
      <c r="S100" s="292" t="str">
        <f t="shared" si="71"/>
        <v/>
      </c>
      <c r="T100" s="292" t="str">
        <f t="shared" si="72"/>
        <v/>
      </c>
      <c r="U100" s="292" t="str">
        <f t="shared" si="73"/>
        <v/>
      </c>
      <c r="V100" s="292" t="str">
        <f t="shared" si="74"/>
        <v/>
      </c>
      <c r="W100" s="292" t="str">
        <f t="shared" si="75"/>
        <v/>
      </c>
      <c r="X100" s="292" t="str">
        <f t="shared" si="76"/>
        <v/>
      </c>
      <c r="Y100" s="292"/>
      <c r="Z100" s="293" t="str">
        <f t="shared" si="77"/>
        <v/>
      </c>
      <c r="AA100" s="293" t="str">
        <f t="shared" si="78"/>
        <v/>
      </c>
      <c r="AB100" s="293" t="str">
        <f t="shared" si="79"/>
        <v/>
      </c>
      <c r="AC100" s="293" t="str">
        <f t="shared" si="80"/>
        <v/>
      </c>
      <c r="AD100" s="293" t="str">
        <f t="shared" si="81"/>
        <v/>
      </c>
      <c r="AE100" s="293" t="str">
        <f t="shared" si="82"/>
        <v/>
      </c>
      <c r="AF100" s="293" t="str">
        <f t="shared" si="83"/>
        <v/>
      </c>
      <c r="AG100" s="293"/>
      <c r="AH100" s="292" t="str">
        <f>IF($BE100="","",IF(ISNUMBER(MATCH($BE100,AP$5:AP$29999,0)),MAX(AH$4:AH99)+1,0))</f>
        <v/>
      </c>
      <c r="AI100" s="292" t="str">
        <f>IF($BE100="","",IF(ISNUMBER(MATCH($BE100,AQ$5:AQ$29999,0)),MAX(AI$4:AI99)+1,0))</f>
        <v/>
      </c>
      <c r="AJ100" s="292" t="str">
        <f>IF($BE100="","",IF(ISNUMBER(MATCH($BE100,AR$5:AR$29999,0)),MAX(AJ$4:AJ99)+1,0))</f>
        <v/>
      </c>
      <c r="AK100" s="292" t="str">
        <f>IF($BE100="","",IF(ISNUMBER(MATCH($BE100,AS$5:AS$29999,0)),MAX(AK$4:AK99)+1,0))</f>
        <v/>
      </c>
      <c r="AL100" s="292" t="str">
        <f>IF($BE100="","",IF(ISNUMBER(MATCH($BE100,AT$5:AT$29999,0)),MAX(AL$4:AL99)+1,0))</f>
        <v/>
      </c>
      <c r="AM100" s="292" t="str">
        <f>IF($BE100="","",IF(ISNUMBER(MATCH($BE100,AU$5:AU$29999,0)),MAX(AM$4:AM99)+1,0))</f>
        <v/>
      </c>
      <c r="AN100" s="292" t="str">
        <f>IF($BE100="","",IF(ISNUMBER(MATCH($BE100,AV$5:AV$29999,0)),MAX(AN$4:AN99)+1,0))</f>
        <v/>
      </c>
      <c r="AO100" s="299"/>
      <c r="AP100" s="307"/>
      <c r="AQ100" s="307"/>
      <c r="AR100" s="307"/>
      <c r="AS100" s="307"/>
      <c r="AT100" s="309"/>
      <c r="AU100" s="309"/>
      <c r="AV100" s="309" t="s">
        <v>821</v>
      </c>
      <c r="AW100" s="331"/>
      <c r="AX100" s="310" t="s">
        <v>821</v>
      </c>
      <c r="AY100" s="332"/>
      <c r="AZ100" s="332"/>
      <c r="BA100" s="329"/>
      <c r="BB100" s="328"/>
      <c r="BC100" s="10"/>
      <c r="BD100" s="10"/>
      <c r="BE100" s="310"/>
      <c r="BF100" s="10"/>
      <c r="BG100" s="311" t="str">
        <f t="shared" si="86"/>
        <v/>
      </c>
      <c r="BH100" s="311" t="str">
        <f t="shared" si="87"/>
        <v/>
      </c>
      <c r="BI100" s="311" t="str">
        <f t="shared" si="88"/>
        <v/>
      </c>
      <c r="BJ100" s="311" t="str">
        <f t="shared" si="89"/>
        <v/>
      </c>
      <c r="BK100" s="311" t="str">
        <f t="shared" si="90"/>
        <v/>
      </c>
      <c r="BL100" s="311" t="str">
        <f t="shared" si="91"/>
        <v/>
      </c>
      <c r="BM100" s="311" t="str">
        <f t="shared" ref="BM100:BM134" si="92">IF(ISNUMBER(MATCH($BE100,AF$5:AF$501,0)),INDEX(AF$5:AF$501,MATCH($BE100,AF$5:AF$501,0),1),"")</f>
        <v/>
      </c>
      <c r="BN100" s="90"/>
      <c r="BO100" s="90"/>
      <c r="BP100" s="90"/>
      <c r="BQ100" s="90"/>
      <c r="BR100" s="90"/>
      <c r="BS100" s="90"/>
      <c r="BT100" s="90"/>
      <c r="BU100" s="90"/>
      <c r="BV100" s="90"/>
      <c r="BW100" s="90"/>
      <c r="BX100" s="90"/>
      <c r="BY100" s="90"/>
      <c r="BZ100" s="90"/>
    </row>
    <row r="101" spans="1:78" ht="12" customHeight="1" x14ac:dyDescent="0.25">
      <c r="A101" s="62"/>
      <c r="B101" s="238" t="str">
        <f t="shared" ref="B101:B127" si="93">IF(ISNUMBER(MATCH(O101,$N$5:$N$1000,0)),MATCH(O101,$N$5:$N$1000,0),"")</f>
        <v/>
      </c>
      <c r="C101" s="284" t="str">
        <f>IF(ISNUMBER(B101),MAX(C$4:C100)+1,"")</f>
        <v/>
      </c>
      <c r="D101" s="284" t="str">
        <f>IF(IF(ISNUMBER(B101),"",MAX(D$4:D100)+1)&lt;=D$3,IF(ISNUMBER(B101),"",MAX(D$4:D100)+1),"")</f>
        <v/>
      </c>
      <c r="E101" s="285" t="str">
        <f t="shared" ref="E101:E127" si="94">IF(M101&lt;=D$3,MATCH(M101,D$5:D$1000,0),"")</f>
        <v/>
      </c>
      <c r="F101" s="238" t="str">
        <f t="shared" ref="F101:F127" si="95">IF(ISNUMBER(E101),INDEX($N$5:$N$1000,E101,1),"")</f>
        <v/>
      </c>
      <c r="G101" s="241" t="str">
        <f t="shared" ref="G101:G127" si="96">IF(ISNUMBER(C101),N101,IF(ISTEXT(N101),INDEX($F$5:$F$1000,MATCH(M101,$E$5:$E$1000,0),1),""))</f>
        <v/>
      </c>
      <c r="H101" s="284" t="str">
        <f>IF(O101="","",IF(ISNUMBER(MATCH(O101,$G$5:$G$1000,0)),"",IF(D101=1,C$3,0)+MAX(H$4:H100)+1))</f>
        <v/>
      </c>
      <c r="I101" s="284" t="str">
        <f>IF(O101="","",IF(ISNUMBER(MATCH(O101,$G$5:$G$1000,0)),"",IF(D101=1,B$4,0)+MAX(I$4:I100)+1))</f>
        <v/>
      </c>
      <c r="J101" s="241" t="str">
        <f t="shared" ref="J101:J127" si="97">IF(ISNUMBER(MATCH(M101,$I$5:$I$1000,0)),INDEX($O$5:$O$1000,MATCH(M101,$I$5:$I$1000,0),1),"")</f>
        <v/>
      </c>
      <c r="K101" s="241"/>
      <c r="L101" s="62"/>
      <c r="M101" s="290">
        <f t="shared" si="68"/>
        <v>97</v>
      </c>
      <c r="N101" s="327"/>
      <c r="O101" s="327"/>
      <c r="P101" s="330" t="str">
        <f t="shared" ref="P101:P127" si="98">IF(M101&lt;=$B$4,IF(ISTEXT(G101),G101,""),IF(ISTEXT(J101),J101,""))</f>
        <v/>
      </c>
      <c r="Q101" s="299" t="s">
        <v>821</v>
      </c>
      <c r="R101" s="292" t="str">
        <f t="shared" ref="R101:R132" si="99">IF(ROW()-ROW(R$4)&lt;=AH$3,ROW()-ROW(R$4),"")</f>
        <v/>
      </c>
      <c r="S101" s="292" t="str">
        <f t="shared" ref="S101:S132" si="100">IF(ROW()-ROW(S$4)&lt;=AI$3,ROW()-ROW(S$4),"")</f>
        <v/>
      </c>
      <c r="T101" s="292" t="str">
        <f t="shared" ref="T101:T132" si="101">IF(ROW()-ROW(T$4)&lt;=AJ$3,ROW()-ROW(T$4),"")</f>
        <v/>
      </c>
      <c r="U101" s="292" t="str">
        <f t="shared" ref="U101:U132" si="102">IF(ROW()-ROW(U$4)&lt;=AK$3,ROW()-ROW(U$4),"")</f>
        <v/>
      </c>
      <c r="V101" s="292" t="str">
        <f t="shared" ref="V101:V132" si="103">IF(ROW()-ROW(V$4)&lt;=AL$3,ROW()-ROW(V$4),"")</f>
        <v/>
      </c>
      <c r="W101" s="292" t="str">
        <f t="shared" ref="W101:W132" si="104">IF(ROW()-ROW(W$4)&lt;=AM$3,ROW()-ROW(W$4),"")</f>
        <v/>
      </c>
      <c r="X101" s="292" t="str">
        <f t="shared" ref="X101:X132" si="105">IF(ROW()-ROW(X$4)&lt;=AN$3,ROW()-ROW(X$4),"")</f>
        <v/>
      </c>
      <c r="Y101" s="292"/>
      <c r="Z101" s="293" t="str">
        <f t="shared" ref="Z101:Z132" si="106">IF(ISNUMBER(R101),INDEX($BE$5:$BE$2999,MATCH(R101,AH$5:AH$2999,0),1),"")</f>
        <v/>
      </c>
      <c r="AA101" s="293" t="str">
        <f t="shared" ref="AA101:AA132" si="107">IF(ISNUMBER(S101),INDEX($BE$5:$BE$2999,MATCH(S101,AI$5:AI$2999,0),1),"")</f>
        <v/>
      </c>
      <c r="AB101" s="293" t="str">
        <f t="shared" ref="AB101:AB132" si="108">IF(ISNUMBER(T101),INDEX($BE$5:$BE$2999,MATCH(T101,AJ$5:AJ$2999,0),1),"")</f>
        <v/>
      </c>
      <c r="AC101" s="293" t="str">
        <f t="shared" ref="AC101:AC132" si="109">IF(ISNUMBER(U101),INDEX($BE$5:$BE$2999,MATCH(U101,AK$5:AK$2999,0),1),"")</f>
        <v/>
      </c>
      <c r="AD101" s="293" t="str">
        <f t="shared" ref="AD101:AD132" si="110">IF(ISNUMBER(V101),INDEX($BE$5:$BE$2999,MATCH(V101,AL$5:AL$2999,0),1),"")</f>
        <v/>
      </c>
      <c r="AE101" s="293" t="str">
        <f t="shared" ref="AE101:AE132" si="111">IF(ISNUMBER(W101),INDEX($BE$5:$BE$2999,MATCH(W101,AM$5:AM$2999,0),1),"")</f>
        <v/>
      </c>
      <c r="AF101" s="293" t="str">
        <f t="shared" ref="AF101:AF132" si="112">IF(ISNUMBER(X101),INDEX($BE$5:$BE$2999,MATCH(X101,AN$5:AN$2999,0),1),"")</f>
        <v/>
      </c>
      <c r="AG101" s="293"/>
      <c r="AH101" s="292" t="str">
        <f>IF($BE101="","",IF(ISNUMBER(MATCH($BE101,AP$5:AP$29999,0)),MAX(AH$4:AH100)+1,0))</f>
        <v/>
      </c>
      <c r="AI101" s="292" t="str">
        <f>IF($BE101="","",IF(ISNUMBER(MATCH($BE101,AQ$5:AQ$29999,0)),MAX(AI$4:AI100)+1,0))</f>
        <v/>
      </c>
      <c r="AJ101" s="292" t="str">
        <f>IF($BE101="","",IF(ISNUMBER(MATCH($BE101,AR$5:AR$29999,0)),MAX(AJ$4:AJ100)+1,0))</f>
        <v/>
      </c>
      <c r="AK101" s="292" t="str">
        <f>IF($BE101="","",IF(ISNUMBER(MATCH($BE101,AS$5:AS$29999,0)),MAX(AK$4:AK100)+1,0))</f>
        <v/>
      </c>
      <c r="AL101" s="292" t="str">
        <f>IF($BE101="","",IF(ISNUMBER(MATCH($BE101,AT$5:AT$29999,0)),MAX(AL$4:AL100)+1,0))</f>
        <v/>
      </c>
      <c r="AM101" s="292" t="str">
        <f>IF($BE101="","",IF(ISNUMBER(MATCH($BE101,AU$5:AU$29999,0)),MAX(AM$4:AM100)+1,0))</f>
        <v/>
      </c>
      <c r="AN101" s="292" t="str">
        <f>IF($BE101="","",IF(ISNUMBER(MATCH($BE101,AV$5:AV$29999,0)),MAX(AN$4:AN100)+1,0))</f>
        <v/>
      </c>
      <c r="AO101" s="299"/>
      <c r="AP101" s="307"/>
      <c r="AQ101" s="307"/>
      <c r="AR101" s="307"/>
      <c r="AS101" s="307"/>
      <c r="AT101" s="309"/>
      <c r="AU101" s="309"/>
      <c r="AV101" s="309" t="s">
        <v>821</v>
      </c>
      <c r="AW101" s="331"/>
      <c r="AX101" s="310" t="s">
        <v>821</v>
      </c>
      <c r="AY101" s="332"/>
      <c r="AZ101" s="332"/>
      <c r="BA101" s="329"/>
      <c r="BB101" s="328"/>
      <c r="BC101" s="10"/>
      <c r="BD101" s="10"/>
      <c r="BE101" s="310"/>
      <c r="BF101" s="10"/>
      <c r="BG101" s="311" t="str">
        <f t="shared" si="86"/>
        <v/>
      </c>
      <c r="BH101" s="311" t="str">
        <f t="shared" si="87"/>
        <v/>
      </c>
      <c r="BI101" s="311" t="str">
        <f t="shared" si="88"/>
        <v/>
      </c>
      <c r="BJ101" s="311" t="str">
        <f t="shared" si="89"/>
        <v/>
      </c>
      <c r="BK101" s="311" t="str">
        <f t="shared" si="90"/>
        <v/>
      </c>
      <c r="BL101" s="311" t="str">
        <f t="shared" si="91"/>
        <v/>
      </c>
      <c r="BM101" s="311" t="str">
        <f t="shared" si="92"/>
        <v/>
      </c>
      <c r="BN101" s="90"/>
      <c r="BO101" s="90"/>
      <c r="BP101" s="90"/>
      <c r="BQ101" s="90"/>
      <c r="BR101" s="90"/>
      <c r="BS101" s="90"/>
      <c r="BT101" s="90"/>
      <c r="BU101" s="90"/>
      <c r="BV101" s="90"/>
      <c r="BW101" s="90"/>
      <c r="BX101" s="90"/>
      <c r="BY101" s="90"/>
      <c r="BZ101" s="90"/>
    </row>
    <row r="102" spans="1:78" ht="12" customHeight="1" x14ac:dyDescent="0.25">
      <c r="A102" s="62"/>
      <c r="B102" s="238" t="str">
        <f t="shared" si="93"/>
        <v/>
      </c>
      <c r="C102" s="284" t="str">
        <f>IF(ISNUMBER(B102),MAX(C$4:C101)+1,"")</f>
        <v/>
      </c>
      <c r="D102" s="284" t="str">
        <f>IF(IF(ISNUMBER(B102),"",MAX(D$4:D101)+1)&lt;=D$3,IF(ISNUMBER(B102),"",MAX(D$4:D101)+1),"")</f>
        <v/>
      </c>
      <c r="E102" s="285" t="str">
        <f t="shared" si="94"/>
        <v/>
      </c>
      <c r="F102" s="238" t="str">
        <f t="shared" si="95"/>
        <v/>
      </c>
      <c r="G102" s="241" t="str">
        <f t="shared" si="96"/>
        <v/>
      </c>
      <c r="H102" s="284" t="str">
        <f>IF(O102="","",IF(ISNUMBER(MATCH(O102,$G$5:$G$1000,0)),"",IF(D102=1,C$3,0)+MAX(H$4:H101)+1))</f>
        <v/>
      </c>
      <c r="I102" s="284" t="str">
        <f>IF(O102="","",IF(ISNUMBER(MATCH(O102,$G$5:$G$1000,0)),"",IF(D102=1,B$4,0)+MAX(I$4:I101)+1))</f>
        <v/>
      </c>
      <c r="J102" s="241" t="str">
        <f t="shared" si="97"/>
        <v/>
      </c>
      <c r="K102" s="241"/>
      <c r="L102" s="62"/>
      <c r="M102" s="290">
        <f t="shared" si="68"/>
        <v>98</v>
      </c>
      <c r="N102" s="327"/>
      <c r="O102" s="327"/>
      <c r="P102" s="330" t="str">
        <f t="shared" si="98"/>
        <v/>
      </c>
      <c r="Q102" s="299" t="s">
        <v>821</v>
      </c>
      <c r="R102" s="292" t="str">
        <f t="shared" si="99"/>
        <v/>
      </c>
      <c r="S102" s="292" t="str">
        <f t="shared" si="100"/>
        <v/>
      </c>
      <c r="T102" s="292" t="str">
        <f t="shared" si="101"/>
        <v/>
      </c>
      <c r="U102" s="292" t="str">
        <f t="shared" si="102"/>
        <v/>
      </c>
      <c r="V102" s="292" t="str">
        <f t="shared" si="103"/>
        <v/>
      </c>
      <c r="W102" s="292" t="str">
        <f t="shared" si="104"/>
        <v/>
      </c>
      <c r="X102" s="292" t="str">
        <f t="shared" si="105"/>
        <v/>
      </c>
      <c r="Y102" s="292"/>
      <c r="Z102" s="293" t="str">
        <f t="shared" si="106"/>
        <v/>
      </c>
      <c r="AA102" s="293" t="str">
        <f t="shared" si="107"/>
        <v/>
      </c>
      <c r="AB102" s="293" t="str">
        <f t="shared" si="108"/>
        <v/>
      </c>
      <c r="AC102" s="293" t="str">
        <f t="shared" si="109"/>
        <v/>
      </c>
      <c r="AD102" s="293" t="str">
        <f t="shared" si="110"/>
        <v/>
      </c>
      <c r="AE102" s="293" t="str">
        <f t="shared" si="111"/>
        <v/>
      </c>
      <c r="AF102" s="293" t="str">
        <f t="shared" si="112"/>
        <v/>
      </c>
      <c r="AG102" s="293"/>
      <c r="AH102" s="292" t="str">
        <f>IF($BE102="","",IF(ISNUMBER(MATCH($BE102,AP$5:AP$29999,0)),MAX(AH$4:AH101)+1,0))</f>
        <v/>
      </c>
      <c r="AI102" s="292" t="str">
        <f>IF($BE102="","",IF(ISNUMBER(MATCH($BE102,AQ$5:AQ$29999,0)),MAX(AI$4:AI101)+1,0))</f>
        <v/>
      </c>
      <c r="AJ102" s="292" t="str">
        <f>IF($BE102="","",IF(ISNUMBER(MATCH($BE102,AR$5:AR$29999,0)),MAX(AJ$4:AJ101)+1,0))</f>
        <v/>
      </c>
      <c r="AK102" s="292" t="str">
        <f>IF($BE102="","",IF(ISNUMBER(MATCH($BE102,AS$5:AS$29999,0)),MAX(AK$4:AK101)+1,0))</f>
        <v/>
      </c>
      <c r="AL102" s="292" t="str">
        <f>IF($BE102="","",IF(ISNUMBER(MATCH($BE102,AT$5:AT$29999,0)),MAX(AL$4:AL101)+1,0))</f>
        <v/>
      </c>
      <c r="AM102" s="292" t="str">
        <f>IF($BE102="","",IF(ISNUMBER(MATCH($BE102,AU$5:AU$29999,0)),MAX(AM$4:AM101)+1,0))</f>
        <v/>
      </c>
      <c r="AN102" s="292" t="str">
        <f>IF($BE102="","",IF(ISNUMBER(MATCH($BE102,AV$5:AV$29999,0)),MAX(AN$4:AN101)+1,0))</f>
        <v/>
      </c>
      <c r="AO102" s="299"/>
      <c r="AP102" s="307"/>
      <c r="AQ102" s="307"/>
      <c r="AR102" s="307"/>
      <c r="AS102" s="307"/>
      <c r="AT102" s="309"/>
      <c r="AU102" s="309"/>
      <c r="AV102" s="309" t="s">
        <v>821</v>
      </c>
      <c r="AW102" s="331"/>
      <c r="AX102" s="310" t="s">
        <v>821</v>
      </c>
      <c r="AY102" s="332"/>
      <c r="AZ102" s="332"/>
      <c r="BA102" s="329"/>
      <c r="BB102" s="328"/>
      <c r="BC102" s="10"/>
      <c r="BD102" s="10"/>
      <c r="BE102" s="310"/>
      <c r="BF102" s="10"/>
      <c r="BG102" s="311" t="str">
        <f t="shared" si="86"/>
        <v/>
      </c>
      <c r="BH102" s="311" t="str">
        <f t="shared" si="87"/>
        <v/>
      </c>
      <c r="BI102" s="311" t="str">
        <f t="shared" si="88"/>
        <v/>
      </c>
      <c r="BJ102" s="311" t="str">
        <f t="shared" si="89"/>
        <v/>
      </c>
      <c r="BK102" s="311" t="str">
        <f t="shared" si="90"/>
        <v/>
      </c>
      <c r="BL102" s="311" t="str">
        <f t="shared" si="91"/>
        <v/>
      </c>
      <c r="BM102" s="311" t="str">
        <f t="shared" si="92"/>
        <v/>
      </c>
      <c r="BN102" s="90"/>
      <c r="BO102" s="90"/>
      <c r="BP102" s="90"/>
      <c r="BQ102" s="90"/>
      <c r="BR102" s="90"/>
      <c r="BS102" s="90"/>
      <c r="BT102" s="90"/>
      <c r="BU102" s="90"/>
      <c r="BV102" s="90"/>
      <c r="BW102" s="90"/>
      <c r="BX102" s="90"/>
      <c r="BY102" s="90"/>
      <c r="BZ102" s="90"/>
    </row>
    <row r="103" spans="1:78" ht="12" customHeight="1" x14ac:dyDescent="0.25">
      <c r="A103" s="62"/>
      <c r="B103" s="238" t="str">
        <f t="shared" si="93"/>
        <v/>
      </c>
      <c r="C103" s="284" t="str">
        <f>IF(ISNUMBER(B103),MAX(C$4:C102)+1,"")</f>
        <v/>
      </c>
      <c r="D103" s="284" t="str">
        <f>IF(IF(ISNUMBER(B103),"",MAX(D$4:D102)+1)&lt;=D$3,IF(ISNUMBER(B103),"",MAX(D$4:D102)+1),"")</f>
        <v/>
      </c>
      <c r="E103" s="285" t="str">
        <f t="shared" si="94"/>
        <v/>
      </c>
      <c r="F103" s="238" t="str">
        <f t="shared" si="95"/>
        <v/>
      </c>
      <c r="G103" s="241" t="str">
        <f t="shared" si="96"/>
        <v/>
      </c>
      <c r="H103" s="284" t="str">
        <f>IF(O103="","",IF(ISNUMBER(MATCH(O103,$G$5:$G$1000,0)),"",IF(D103=1,C$3,0)+MAX(H$4:H102)+1))</f>
        <v/>
      </c>
      <c r="I103" s="284" t="str">
        <f>IF(O103="","",IF(ISNUMBER(MATCH(O103,$G$5:$G$1000,0)),"",IF(D103=1,B$4,0)+MAX(I$4:I102)+1))</f>
        <v/>
      </c>
      <c r="J103" s="241" t="str">
        <f t="shared" si="97"/>
        <v/>
      </c>
      <c r="K103" s="241"/>
      <c r="L103" s="62"/>
      <c r="M103" s="290">
        <f t="shared" si="68"/>
        <v>99</v>
      </c>
      <c r="N103" s="327"/>
      <c r="O103" s="327"/>
      <c r="P103" s="330" t="str">
        <f t="shared" si="98"/>
        <v/>
      </c>
      <c r="Q103" s="299" t="s">
        <v>821</v>
      </c>
      <c r="R103" s="292" t="str">
        <f t="shared" si="99"/>
        <v/>
      </c>
      <c r="S103" s="292" t="str">
        <f t="shared" si="100"/>
        <v/>
      </c>
      <c r="T103" s="292" t="str">
        <f t="shared" si="101"/>
        <v/>
      </c>
      <c r="U103" s="292" t="str">
        <f t="shared" si="102"/>
        <v/>
      </c>
      <c r="V103" s="292" t="str">
        <f t="shared" si="103"/>
        <v/>
      </c>
      <c r="W103" s="292" t="str">
        <f t="shared" si="104"/>
        <v/>
      </c>
      <c r="X103" s="292" t="str">
        <f t="shared" si="105"/>
        <v/>
      </c>
      <c r="Y103" s="292"/>
      <c r="Z103" s="293" t="str">
        <f t="shared" si="106"/>
        <v/>
      </c>
      <c r="AA103" s="293" t="str">
        <f t="shared" si="107"/>
        <v/>
      </c>
      <c r="AB103" s="293" t="str">
        <f t="shared" si="108"/>
        <v/>
      </c>
      <c r="AC103" s="293" t="str">
        <f t="shared" si="109"/>
        <v/>
      </c>
      <c r="AD103" s="293" t="str">
        <f t="shared" si="110"/>
        <v/>
      </c>
      <c r="AE103" s="293" t="str">
        <f t="shared" si="111"/>
        <v/>
      </c>
      <c r="AF103" s="293" t="str">
        <f t="shared" si="112"/>
        <v/>
      </c>
      <c r="AG103" s="293"/>
      <c r="AH103" s="292" t="str">
        <f>IF($BE103="","",IF(ISNUMBER(MATCH($BE103,AP$5:AP$29999,0)),MAX(AH$4:AH102)+1,0))</f>
        <v/>
      </c>
      <c r="AI103" s="292" t="str">
        <f>IF($BE103="","",IF(ISNUMBER(MATCH($BE103,AQ$5:AQ$29999,0)),MAX(AI$4:AI102)+1,0))</f>
        <v/>
      </c>
      <c r="AJ103" s="292" t="str">
        <f>IF($BE103="","",IF(ISNUMBER(MATCH($BE103,AR$5:AR$29999,0)),MAX(AJ$4:AJ102)+1,0))</f>
        <v/>
      </c>
      <c r="AK103" s="292" t="str">
        <f>IF($BE103="","",IF(ISNUMBER(MATCH($BE103,AS$5:AS$29999,0)),MAX(AK$4:AK102)+1,0))</f>
        <v/>
      </c>
      <c r="AL103" s="292" t="str">
        <f>IF($BE103="","",IF(ISNUMBER(MATCH($BE103,AT$5:AT$29999,0)),MAX(AL$4:AL102)+1,0))</f>
        <v/>
      </c>
      <c r="AM103" s="292" t="str">
        <f>IF($BE103="","",IF(ISNUMBER(MATCH($BE103,AU$5:AU$29999,0)),MAX(AM$4:AM102)+1,0))</f>
        <v/>
      </c>
      <c r="AN103" s="292" t="str">
        <f>IF($BE103="","",IF(ISNUMBER(MATCH($BE103,AV$5:AV$29999,0)),MAX(AN$4:AN102)+1,0))</f>
        <v/>
      </c>
      <c r="AO103" s="299"/>
      <c r="AP103" s="307"/>
      <c r="AQ103" s="307"/>
      <c r="AR103" s="307"/>
      <c r="AS103" s="307"/>
      <c r="AT103" s="309"/>
      <c r="AU103" s="309"/>
      <c r="AV103" s="309" t="s">
        <v>821</v>
      </c>
      <c r="AW103" s="331"/>
      <c r="AX103" s="310" t="s">
        <v>821</v>
      </c>
      <c r="AY103" s="332"/>
      <c r="AZ103" s="332"/>
      <c r="BA103" s="329"/>
      <c r="BB103" s="328"/>
      <c r="BC103" s="10"/>
      <c r="BD103" s="10"/>
      <c r="BE103" s="310"/>
      <c r="BF103" s="10"/>
      <c r="BG103" s="311" t="str">
        <f t="shared" si="86"/>
        <v/>
      </c>
      <c r="BH103" s="311" t="str">
        <f t="shared" si="87"/>
        <v/>
      </c>
      <c r="BI103" s="311" t="str">
        <f t="shared" si="88"/>
        <v/>
      </c>
      <c r="BJ103" s="311" t="str">
        <f t="shared" si="89"/>
        <v/>
      </c>
      <c r="BK103" s="311" t="str">
        <f t="shared" si="90"/>
        <v/>
      </c>
      <c r="BL103" s="311" t="str">
        <f t="shared" si="91"/>
        <v/>
      </c>
      <c r="BM103" s="311" t="str">
        <f t="shared" si="92"/>
        <v/>
      </c>
      <c r="BN103" s="90"/>
      <c r="BO103" s="90"/>
      <c r="BP103" s="90"/>
      <c r="BQ103" s="90"/>
      <c r="BR103" s="90"/>
      <c r="BS103" s="90"/>
      <c r="BT103" s="90"/>
      <c r="BU103" s="90"/>
      <c r="BV103" s="90"/>
      <c r="BW103" s="90"/>
      <c r="BX103" s="90"/>
      <c r="BY103" s="90"/>
      <c r="BZ103" s="90"/>
    </row>
    <row r="104" spans="1:78" ht="12" customHeight="1" x14ac:dyDescent="0.25">
      <c r="A104" s="62"/>
      <c r="B104" s="238" t="str">
        <f t="shared" si="93"/>
        <v/>
      </c>
      <c r="C104" s="284" t="str">
        <f>IF(ISNUMBER(B104),MAX(C$4:C103)+1,"")</f>
        <v/>
      </c>
      <c r="D104" s="284" t="str">
        <f>IF(IF(ISNUMBER(B104),"",MAX(D$4:D103)+1)&lt;=D$3,IF(ISNUMBER(B104),"",MAX(D$4:D103)+1),"")</f>
        <v/>
      </c>
      <c r="E104" s="285" t="str">
        <f t="shared" si="94"/>
        <v/>
      </c>
      <c r="F104" s="238" t="str">
        <f t="shared" si="95"/>
        <v/>
      </c>
      <c r="G104" s="241" t="str">
        <f t="shared" si="96"/>
        <v/>
      </c>
      <c r="H104" s="284" t="str">
        <f>IF(O104="","",IF(ISNUMBER(MATCH(O104,$G$5:$G$1000,0)),"",IF(D104=1,C$3,0)+MAX(H$4:H103)+1))</f>
        <v/>
      </c>
      <c r="I104" s="284" t="str">
        <f>IF(O104="","",IF(ISNUMBER(MATCH(O104,$G$5:$G$1000,0)),"",IF(D104=1,B$4,0)+MAX(I$4:I103)+1))</f>
        <v/>
      </c>
      <c r="J104" s="241" t="str">
        <f t="shared" si="97"/>
        <v/>
      </c>
      <c r="K104" s="241"/>
      <c r="L104" s="62"/>
      <c r="M104" s="290">
        <f t="shared" si="68"/>
        <v>100</v>
      </c>
      <c r="N104" s="327"/>
      <c r="O104" s="327"/>
      <c r="P104" s="330" t="str">
        <f t="shared" si="98"/>
        <v/>
      </c>
      <c r="Q104" s="299" t="s">
        <v>821</v>
      </c>
      <c r="R104" s="292" t="str">
        <f t="shared" si="99"/>
        <v/>
      </c>
      <c r="S104" s="292" t="str">
        <f t="shared" si="100"/>
        <v/>
      </c>
      <c r="T104" s="292" t="str">
        <f t="shared" si="101"/>
        <v/>
      </c>
      <c r="U104" s="292" t="str">
        <f t="shared" si="102"/>
        <v/>
      </c>
      <c r="V104" s="292" t="str">
        <f t="shared" si="103"/>
        <v/>
      </c>
      <c r="W104" s="292" t="str">
        <f t="shared" si="104"/>
        <v/>
      </c>
      <c r="X104" s="292" t="str">
        <f t="shared" si="105"/>
        <v/>
      </c>
      <c r="Y104" s="292"/>
      <c r="Z104" s="293" t="str">
        <f t="shared" si="106"/>
        <v/>
      </c>
      <c r="AA104" s="293" t="str">
        <f t="shared" si="107"/>
        <v/>
      </c>
      <c r="AB104" s="293" t="str">
        <f t="shared" si="108"/>
        <v/>
      </c>
      <c r="AC104" s="293" t="str">
        <f t="shared" si="109"/>
        <v/>
      </c>
      <c r="AD104" s="293" t="str">
        <f t="shared" si="110"/>
        <v/>
      </c>
      <c r="AE104" s="293" t="str">
        <f t="shared" si="111"/>
        <v/>
      </c>
      <c r="AF104" s="293" t="str">
        <f t="shared" si="112"/>
        <v/>
      </c>
      <c r="AG104" s="293"/>
      <c r="AH104" s="292" t="str">
        <f>IF($BE104="","",IF(ISNUMBER(MATCH($BE104,AP$5:AP$29999,0)),MAX(AH$4:AH103)+1,0))</f>
        <v/>
      </c>
      <c r="AI104" s="292" t="str">
        <f>IF($BE104="","",IF(ISNUMBER(MATCH($BE104,AQ$5:AQ$29999,0)),MAX(AI$4:AI103)+1,0))</f>
        <v/>
      </c>
      <c r="AJ104" s="292" t="str">
        <f>IF($BE104="","",IF(ISNUMBER(MATCH($BE104,AR$5:AR$29999,0)),MAX(AJ$4:AJ103)+1,0))</f>
        <v/>
      </c>
      <c r="AK104" s="292" t="str">
        <f>IF($BE104="","",IF(ISNUMBER(MATCH($BE104,AS$5:AS$29999,0)),MAX(AK$4:AK103)+1,0))</f>
        <v/>
      </c>
      <c r="AL104" s="292" t="str">
        <f>IF($BE104="","",IF(ISNUMBER(MATCH($BE104,AT$5:AT$29999,0)),MAX(AL$4:AL103)+1,0))</f>
        <v/>
      </c>
      <c r="AM104" s="292" t="str">
        <f>IF($BE104="","",IF(ISNUMBER(MATCH($BE104,AU$5:AU$29999,0)),MAX(AM$4:AM103)+1,0))</f>
        <v/>
      </c>
      <c r="AN104" s="292" t="str">
        <f>IF($BE104="","",IF(ISNUMBER(MATCH($BE104,AV$5:AV$29999,0)),MAX(AN$4:AN103)+1,0))</f>
        <v/>
      </c>
      <c r="AO104" s="299"/>
      <c r="AP104" s="307"/>
      <c r="AQ104" s="307"/>
      <c r="AR104" s="307"/>
      <c r="AS104" s="307"/>
      <c r="AT104" s="309"/>
      <c r="AU104" s="309"/>
      <c r="AV104" s="309" t="s">
        <v>821</v>
      </c>
      <c r="AW104" s="331"/>
      <c r="AX104" s="310" t="s">
        <v>821</v>
      </c>
      <c r="AY104" s="332"/>
      <c r="AZ104" s="332"/>
      <c r="BA104" s="329"/>
      <c r="BB104" s="328"/>
      <c r="BC104" s="10"/>
      <c r="BD104" s="10"/>
      <c r="BE104" s="310"/>
      <c r="BF104" s="10"/>
      <c r="BG104" s="311" t="str">
        <f t="shared" si="86"/>
        <v/>
      </c>
      <c r="BH104" s="311" t="str">
        <f t="shared" si="87"/>
        <v/>
      </c>
      <c r="BI104" s="311" t="str">
        <f t="shared" si="88"/>
        <v/>
      </c>
      <c r="BJ104" s="311" t="str">
        <f t="shared" si="89"/>
        <v/>
      </c>
      <c r="BK104" s="311" t="str">
        <f t="shared" si="90"/>
        <v/>
      </c>
      <c r="BL104" s="311" t="str">
        <f t="shared" si="91"/>
        <v/>
      </c>
      <c r="BM104" s="311" t="str">
        <f t="shared" si="92"/>
        <v/>
      </c>
      <c r="BN104" s="90"/>
      <c r="BO104" s="90"/>
      <c r="BP104" s="90"/>
      <c r="BQ104" s="90"/>
      <c r="BR104" s="90"/>
      <c r="BS104" s="90"/>
      <c r="BT104" s="90"/>
      <c r="BU104" s="90"/>
      <c r="BV104" s="90"/>
      <c r="BW104" s="90"/>
      <c r="BX104" s="90"/>
      <c r="BY104" s="90"/>
      <c r="BZ104" s="90"/>
    </row>
    <row r="105" spans="1:78" ht="12" customHeight="1" x14ac:dyDescent="0.25">
      <c r="A105" s="62"/>
      <c r="B105" s="238" t="str">
        <f t="shared" si="93"/>
        <v/>
      </c>
      <c r="C105" s="284" t="str">
        <f>IF(ISNUMBER(B105),MAX(C$4:C104)+1,"")</f>
        <v/>
      </c>
      <c r="D105" s="284" t="str">
        <f>IF(IF(ISNUMBER(B105),"",MAX(D$4:D104)+1)&lt;=D$3,IF(ISNUMBER(B105),"",MAX(D$4:D104)+1),"")</f>
        <v/>
      </c>
      <c r="E105" s="285" t="str">
        <f t="shared" si="94"/>
        <v/>
      </c>
      <c r="F105" s="238" t="str">
        <f t="shared" si="95"/>
        <v/>
      </c>
      <c r="G105" s="241" t="str">
        <f t="shared" si="96"/>
        <v/>
      </c>
      <c r="H105" s="284" t="str">
        <f>IF(O105="","",IF(ISNUMBER(MATCH(O105,$G$5:$G$1000,0)),"",IF(D105=1,C$3,0)+MAX(H$4:H104)+1))</f>
        <v/>
      </c>
      <c r="I105" s="284" t="str">
        <f>IF(O105="","",IF(ISNUMBER(MATCH(O105,$G$5:$G$1000,0)),"",IF(D105=1,B$4,0)+MAX(I$4:I104)+1))</f>
        <v/>
      </c>
      <c r="J105" s="241" t="str">
        <f t="shared" si="97"/>
        <v/>
      </c>
      <c r="K105" s="241"/>
      <c r="L105" s="62"/>
      <c r="M105" s="290">
        <f t="shared" si="68"/>
        <v>101</v>
      </c>
      <c r="N105" s="327"/>
      <c r="O105" s="327"/>
      <c r="P105" s="330" t="str">
        <f t="shared" si="98"/>
        <v/>
      </c>
      <c r="Q105" s="299" t="s">
        <v>821</v>
      </c>
      <c r="R105" s="292" t="str">
        <f t="shared" si="99"/>
        <v/>
      </c>
      <c r="S105" s="292" t="str">
        <f t="shared" si="100"/>
        <v/>
      </c>
      <c r="T105" s="292" t="str">
        <f t="shared" si="101"/>
        <v/>
      </c>
      <c r="U105" s="292" t="str">
        <f t="shared" si="102"/>
        <v/>
      </c>
      <c r="V105" s="292" t="str">
        <f t="shared" si="103"/>
        <v/>
      </c>
      <c r="W105" s="292" t="str">
        <f t="shared" si="104"/>
        <v/>
      </c>
      <c r="X105" s="292" t="str">
        <f t="shared" si="105"/>
        <v/>
      </c>
      <c r="Y105" s="292"/>
      <c r="Z105" s="293" t="str">
        <f t="shared" si="106"/>
        <v/>
      </c>
      <c r="AA105" s="293" t="str">
        <f t="shared" si="107"/>
        <v/>
      </c>
      <c r="AB105" s="293" t="str">
        <f t="shared" si="108"/>
        <v/>
      </c>
      <c r="AC105" s="293" t="str">
        <f t="shared" si="109"/>
        <v/>
      </c>
      <c r="AD105" s="293" t="str">
        <f t="shared" si="110"/>
        <v/>
      </c>
      <c r="AE105" s="293" t="str">
        <f t="shared" si="111"/>
        <v/>
      </c>
      <c r="AF105" s="293" t="str">
        <f t="shared" si="112"/>
        <v/>
      </c>
      <c r="AG105" s="293"/>
      <c r="AH105" s="292" t="str">
        <f>IF($BE105="","",IF(ISNUMBER(MATCH($BE105,AP$5:AP$29999,0)),MAX(AH$4:AH104)+1,0))</f>
        <v/>
      </c>
      <c r="AI105" s="292" t="str">
        <f>IF($BE105="","",IF(ISNUMBER(MATCH($BE105,AQ$5:AQ$29999,0)),MAX(AI$4:AI104)+1,0))</f>
        <v/>
      </c>
      <c r="AJ105" s="292" t="str">
        <f>IF($BE105="","",IF(ISNUMBER(MATCH($BE105,AR$5:AR$29999,0)),MAX(AJ$4:AJ104)+1,0))</f>
        <v/>
      </c>
      <c r="AK105" s="292" t="str">
        <f>IF($BE105="","",IF(ISNUMBER(MATCH($BE105,AS$5:AS$29999,0)),MAX(AK$4:AK104)+1,0))</f>
        <v/>
      </c>
      <c r="AL105" s="292" t="str">
        <f>IF($BE105="","",IF(ISNUMBER(MATCH($BE105,AT$5:AT$29999,0)),MAX(AL$4:AL104)+1,0))</f>
        <v/>
      </c>
      <c r="AM105" s="292" t="str">
        <f>IF($BE105="","",IF(ISNUMBER(MATCH($BE105,AU$5:AU$29999,0)),MAX(AM$4:AM104)+1,0))</f>
        <v/>
      </c>
      <c r="AN105" s="292" t="str">
        <f>IF($BE105="","",IF(ISNUMBER(MATCH($BE105,AV$5:AV$29999,0)),MAX(AN$4:AN104)+1,0))</f>
        <v/>
      </c>
      <c r="AO105" s="299"/>
      <c r="AP105" s="307"/>
      <c r="AQ105" s="307"/>
      <c r="AR105" s="307"/>
      <c r="AS105" s="307"/>
      <c r="AT105" s="309"/>
      <c r="AU105" s="309"/>
      <c r="AV105" s="309" t="s">
        <v>821</v>
      </c>
      <c r="AW105" s="331"/>
      <c r="AX105" s="310" t="s">
        <v>821</v>
      </c>
      <c r="AY105" s="332"/>
      <c r="AZ105" s="332"/>
      <c r="BA105" s="329"/>
      <c r="BB105" s="328"/>
      <c r="BC105" s="10"/>
      <c r="BD105" s="10"/>
      <c r="BE105" s="310"/>
      <c r="BF105" s="10"/>
      <c r="BG105" s="311" t="str">
        <f t="shared" si="86"/>
        <v/>
      </c>
      <c r="BH105" s="311" t="str">
        <f t="shared" si="87"/>
        <v/>
      </c>
      <c r="BI105" s="311" t="str">
        <f t="shared" si="88"/>
        <v/>
      </c>
      <c r="BJ105" s="311" t="str">
        <f t="shared" si="89"/>
        <v/>
      </c>
      <c r="BK105" s="311" t="str">
        <f t="shared" si="90"/>
        <v/>
      </c>
      <c r="BL105" s="311" t="str">
        <f t="shared" si="91"/>
        <v/>
      </c>
      <c r="BM105" s="311" t="str">
        <f t="shared" si="92"/>
        <v/>
      </c>
      <c r="BN105" s="90"/>
      <c r="BO105" s="90"/>
      <c r="BP105" s="90"/>
      <c r="BQ105" s="90"/>
      <c r="BR105" s="90"/>
      <c r="BS105" s="90"/>
      <c r="BT105" s="90"/>
      <c r="BU105" s="90"/>
      <c r="BV105" s="90"/>
      <c r="BW105" s="90"/>
      <c r="BX105" s="90"/>
      <c r="BY105" s="90"/>
      <c r="BZ105" s="90"/>
    </row>
    <row r="106" spans="1:78" ht="12" customHeight="1" x14ac:dyDescent="0.25">
      <c r="A106" s="62"/>
      <c r="B106" s="238" t="str">
        <f t="shared" si="93"/>
        <v/>
      </c>
      <c r="C106" s="284" t="str">
        <f>IF(ISNUMBER(B106),MAX(C$4:C105)+1,"")</f>
        <v/>
      </c>
      <c r="D106" s="284" t="str">
        <f>IF(IF(ISNUMBER(B106),"",MAX(D$4:D105)+1)&lt;=D$3,IF(ISNUMBER(B106),"",MAX(D$4:D105)+1),"")</f>
        <v/>
      </c>
      <c r="E106" s="285" t="str">
        <f t="shared" si="94"/>
        <v/>
      </c>
      <c r="F106" s="238" t="str">
        <f t="shared" si="95"/>
        <v/>
      </c>
      <c r="G106" s="241" t="str">
        <f t="shared" si="96"/>
        <v/>
      </c>
      <c r="H106" s="284" t="str">
        <f>IF(O106="","",IF(ISNUMBER(MATCH(O106,$G$5:$G$1000,0)),"",IF(D106=1,C$3,0)+MAX(H$4:H105)+1))</f>
        <v/>
      </c>
      <c r="I106" s="284" t="str">
        <f>IF(O106="","",IF(ISNUMBER(MATCH(O106,$G$5:$G$1000,0)),"",IF(D106=1,B$4,0)+MAX(I$4:I105)+1))</f>
        <v/>
      </c>
      <c r="J106" s="241" t="str">
        <f t="shared" si="97"/>
        <v/>
      </c>
      <c r="K106" s="241"/>
      <c r="L106" s="62"/>
      <c r="M106" s="290">
        <f t="shared" si="68"/>
        <v>102</v>
      </c>
      <c r="N106" s="327"/>
      <c r="O106" s="327"/>
      <c r="P106" s="330" t="str">
        <f t="shared" si="98"/>
        <v/>
      </c>
      <c r="Q106" s="299" t="s">
        <v>821</v>
      </c>
      <c r="R106" s="292" t="str">
        <f t="shared" si="99"/>
        <v/>
      </c>
      <c r="S106" s="292" t="str">
        <f t="shared" si="100"/>
        <v/>
      </c>
      <c r="T106" s="292" t="str">
        <f t="shared" si="101"/>
        <v/>
      </c>
      <c r="U106" s="292" t="str">
        <f t="shared" si="102"/>
        <v/>
      </c>
      <c r="V106" s="292" t="str">
        <f t="shared" si="103"/>
        <v/>
      </c>
      <c r="W106" s="292" t="str">
        <f t="shared" si="104"/>
        <v/>
      </c>
      <c r="X106" s="292" t="str">
        <f t="shared" si="105"/>
        <v/>
      </c>
      <c r="Y106" s="292"/>
      <c r="Z106" s="293" t="str">
        <f t="shared" si="106"/>
        <v/>
      </c>
      <c r="AA106" s="293" t="str">
        <f t="shared" si="107"/>
        <v/>
      </c>
      <c r="AB106" s="293" t="str">
        <f t="shared" si="108"/>
        <v/>
      </c>
      <c r="AC106" s="293" t="str">
        <f t="shared" si="109"/>
        <v/>
      </c>
      <c r="AD106" s="293" t="str">
        <f t="shared" si="110"/>
        <v/>
      </c>
      <c r="AE106" s="293" t="str">
        <f t="shared" si="111"/>
        <v/>
      </c>
      <c r="AF106" s="293" t="str">
        <f t="shared" si="112"/>
        <v/>
      </c>
      <c r="AG106" s="293"/>
      <c r="AH106" s="292" t="str">
        <f>IF($BE106="","",IF(ISNUMBER(MATCH($BE106,AP$5:AP$29999,0)),MAX(AH$4:AH105)+1,0))</f>
        <v/>
      </c>
      <c r="AI106" s="292" t="str">
        <f>IF($BE106="","",IF(ISNUMBER(MATCH($BE106,AQ$5:AQ$29999,0)),MAX(AI$4:AI105)+1,0))</f>
        <v/>
      </c>
      <c r="AJ106" s="292" t="str">
        <f>IF($BE106="","",IF(ISNUMBER(MATCH($BE106,AR$5:AR$29999,0)),MAX(AJ$4:AJ105)+1,0))</f>
        <v/>
      </c>
      <c r="AK106" s="292" t="str">
        <f>IF($BE106="","",IF(ISNUMBER(MATCH($BE106,AS$5:AS$29999,0)),MAX(AK$4:AK105)+1,0))</f>
        <v/>
      </c>
      <c r="AL106" s="292" t="str">
        <f>IF($BE106="","",IF(ISNUMBER(MATCH($BE106,AT$5:AT$29999,0)),MAX(AL$4:AL105)+1,0))</f>
        <v/>
      </c>
      <c r="AM106" s="292" t="str">
        <f>IF($BE106="","",IF(ISNUMBER(MATCH($BE106,AU$5:AU$29999,0)),MAX(AM$4:AM105)+1,0))</f>
        <v/>
      </c>
      <c r="AN106" s="292" t="str">
        <f>IF($BE106="","",IF(ISNUMBER(MATCH($BE106,AV$5:AV$29999,0)),MAX(AN$4:AN105)+1,0))</f>
        <v/>
      </c>
      <c r="AO106" s="299"/>
      <c r="AP106" s="307"/>
      <c r="AQ106" s="307"/>
      <c r="AR106" s="307"/>
      <c r="AS106" s="307"/>
      <c r="AT106" s="309"/>
      <c r="AU106" s="309"/>
      <c r="AV106" s="309" t="s">
        <v>821</v>
      </c>
      <c r="AW106" s="331"/>
      <c r="AX106" s="310" t="s">
        <v>821</v>
      </c>
      <c r="AY106" s="332"/>
      <c r="AZ106" s="332"/>
      <c r="BA106" s="329"/>
      <c r="BB106" s="328"/>
      <c r="BC106" s="10"/>
      <c r="BD106" s="10"/>
      <c r="BE106" s="310"/>
      <c r="BF106" s="10"/>
      <c r="BG106" s="311" t="str">
        <f t="shared" si="86"/>
        <v/>
      </c>
      <c r="BH106" s="311" t="str">
        <f t="shared" si="87"/>
        <v/>
      </c>
      <c r="BI106" s="311" t="str">
        <f t="shared" si="88"/>
        <v/>
      </c>
      <c r="BJ106" s="311" t="str">
        <f t="shared" si="89"/>
        <v/>
      </c>
      <c r="BK106" s="311" t="str">
        <f t="shared" si="90"/>
        <v/>
      </c>
      <c r="BL106" s="311" t="str">
        <f t="shared" si="91"/>
        <v/>
      </c>
      <c r="BM106" s="311" t="str">
        <f t="shared" si="92"/>
        <v/>
      </c>
      <c r="BN106" s="90"/>
      <c r="BO106" s="90"/>
      <c r="BP106" s="90"/>
      <c r="BQ106" s="90"/>
      <c r="BR106" s="90"/>
      <c r="BS106" s="90"/>
      <c r="BT106" s="90"/>
      <c r="BU106" s="90"/>
      <c r="BV106" s="90"/>
      <c r="BW106" s="90"/>
      <c r="BX106" s="90"/>
      <c r="BY106" s="90"/>
      <c r="BZ106" s="90"/>
    </row>
    <row r="107" spans="1:78" ht="12" customHeight="1" x14ac:dyDescent="0.25">
      <c r="A107" s="62"/>
      <c r="B107" s="238" t="str">
        <f t="shared" si="93"/>
        <v/>
      </c>
      <c r="C107" s="284" t="str">
        <f>IF(ISNUMBER(B107),MAX(C$4:C106)+1,"")</f>
        <v/>
      </c>
      <c r="D107" s="284" t="str">
        <f>IF(IF(ISNUMBER(B107),"",MAX(D$4:D106)+1)&lt;=D$3,IF(ISNUMBER(B107),"",MAX(D$4:D106)+1),"")</f>
        <v/>
      </c>
      <c r="E107" s="285" t="str">
        <f t="shared" si="94"/>
        <v/>
      </c>
      <c r="F107" s="238" t="str">
        <f t="shared" si="95"/>
        <v/>
      </c>
      <c r="G107" s="241" t="str">
        <f t="shared" si="96"/>
        <v/>
      </c>
      <c r="H107" s="284" t="str">
        <f>IF(O107="","",IF(ISNUMBER(MATCH(O107,$G$5:$G$1000,0)),"",IF(D107=1,C$3,0)+MAX(H$4:H106)+1))</f>
        <v/>
      </c>
      <c r="I107" s="284" t="str">
        <f>IF(O107="","",IF(ISNUMBER(MATCH(O107,$G$5:$G$1000,0)),"",IF(D107=1,B$4,0)+MAX(I$4:I106)+1))</f>
        <v/>
      </c>
      <c r="J107" s="241" t="str">
        <f t="shared" si="97"/>
        <v/>
      </c>
      <c r="K107" s="241"/>
      <c r="L107" s="62"/>
      <c r="M107" s="290">
        <f t="shared" si="68"/>
        <v>103</v>
      </c>
      <c r="N107" s="327"/>
      <c r="O107" s="327"/>
      <c r="P107" s="330" t="str">
        <f t="shared" si="98"/>
        <v/>
      </c>
      <c r="Q107" s="299" t="s">
        <v>821</v>
      </c>
      <c r="R107" s="292" t="str">
        <f t="shared" si="99"/>
        <v/>
      </c>
      <c r="S107" s="292" t="str">
        <f t="shared" si="100"/>
        <v/>
      </c>
      <c r="T107" s="292" t="str">
        <f t="shared" si="101"/>
        <v/>
      </c>
      <c r="U107" s="292" t="str">
        <f t="shared" si="102"/>
        <v/>
      </c>
      <c r="V107" s="292" t="str">
        <f t="shared" si="103"/>
        <v/>
      </c>
      <c r="W107" s="292" t="str">
        <f t="shared" si="104"/>
        <v/>
      </c>
      <c r="X107" s="292" t="str">
        <f t="shared" si="105"/>
        <v/>
      </c>
      <c r="Y107" s="292"/>
      <c r="Z107" s="293" t="str">
        <f t="shared" si="106"/>
        <v/>
      </c>
      <c r="AA107" s="293" t="str">
        <f t="shared" si="107"/>
        <v/>
      </c>
      <c r="AB107" s="293" t="str">
        <f t="shared" si="108"/>
        <v/>
      </c>
      <c r="AC107" s="293" t="str">
        <f t="shared" si="109"/>
        <v/>
      </c>
      <c r="AD107" s="293" t="str">
        <f t="shared" si="110"/>
        <v/>
      </c>
      <c r="AE107" s="293" t="str">
        <f t="shared" si="111"/>
        <v/>
      </c>
      <c r="AF107" s="293" t="str">
        <f t="shared" si="112"/>
        <v/>
      </c>
      <c r="AG107" s="293"/>
      <c r="AH107" s="292" t="str">
        <f>IF($BE107="","",IF(ISNUMBER(MATCH($BE107,AP$5:AP$29999,0)),MAX(AH$4:AH106)+1,0))</f>
        <v/>
      </c>
      <c r="AI107" s="292" t="str">
        <f>IF($BE107="","",IF(ISNUMBER(MATCH($BE107,AQ$5:AQ$29999,0)),MAX(AI$4:AI106)+1,0))</f>
        <v/>
      </c>
      <c r="AJ107" s="292" t="str">
        <f>IF($BE107="","",IF(ISNUMBER(MATCH($BE107,AR$5:AR$29999,0)),MAX(AJ$4:AJ106)+1,0))</f>
        <v/>
      </c>
      <c r="AK107" s="292" t="str">
        <f>IF($BE107="","",IF(ISNUMBER(MATCH($BE107,AS$5:AS$29999,0)),MAX(AK$4:AK106)+1,0))</f>
        <v/>
      </c>
      <c r="AL107" s="292" t="str">
        <f>IF($BE107="","",IF(ISNUMBER(MATCH($BE107,AT$5:AT$29999,0)),MAX(AL$4:AL106)+1,0))</f>
        <v/>
      </c>
      <c r="AM107" s="292" t="str">
        <f>IF($BE107="","",IF(ISNUMBER(MATCH($BE107,AU$5:AU$29999,0)),MAX(AM$4:AM106)+1,0))</f>
        <v/>
      </c>
      <c r="AN107" s="292" t="str">
        <f>IF($BE107="","",IF(ISNUMBER(MATCH($BE107,AV$5:AV$29999,0)),MAX(AN$4:AN106)+1,0))</f>
        <v/>
      </c>
      <c r="AO107" s="299"/>
      <c r="AP107" s="307"/>
      <c r="AQ107" s="307"/>
      <c r="AR107" s="307"/>
      <c r="AS107" s="307"/>
      <c r="AT107" s="309"/>
      <c r="AU107" s="309"/>
      <c r="AV107" s="309" t="s">
        <v>821</v>
      </c>
      <c r="AW107" s="331"/>
      <c r="AX107" s="310" t="s">
        <v>821</v>
      </c>
      <c r="AY107" s="332"/>
      <c r="AZ107" s="332"/>
      <c r="BA107" s="329"/>
      <c r="BB107" s="328"/>
      <c r="BC107" s="10"/>
      <c r="BD107" s="10"/>
      <c r="BE107" s="310"/>
      <c r="BF107" s="10"/>
      <c r="BG107" s="311" t="str">
        <f t="shared" si="86"/>
        <v/>
      </c>
      <c r="BH107" s="311" t="str">
        <f t="shared" si="87"/>
        <v/>
      </c>
      <c r="BI107" s="311" t="str">
        <f t="shared" si="88"/>
        <v/>
      </c>
      <c r="BJ107" s="311" t="str">
        <f t="shared" si="89"/>
        <v/>
      </c>
      <c r="BK107" s="311" t="str">
        <f t="shared" si="90"/>
        <v/>
      </c>
      <c r="BL107" s="311" t="str">
        <f t="shared" si="91"/>
        <v/>
      </c>
      <c r="BM107" s="311" t="str">
        <f t="shared" si="92"/>
        <v/>
      </c>
      <c r="BN107" s="90"/>
      <c r="BO107" s="90"/>
      <c r="BP107" s="90"/>
      <c r="BQ107" s="90"/>
      <c r="BR107" s="90"/>
      <c r="BS107" s="90"/>
      <c r="BT107" s="90"/>
      <c r="BU107" s="90"/>
      <c r="BV107" s="90"/>
      <c r="BW107" s="90"/>
      <c r="BX107" s="90"/>
      <c r="BY107" s="90"/>
      <c r="BZ107" s="90"/>
    </row>
    <row r="108" spans="1:78" ht="12" customHeight="1" x14ac:dyDescent="0.25">
      <c r="A108" s="62"/>
      <c r="B108" s="238" t="str">
        <f t="shared" si="93"/>
        <v/>
      </c>
      <c r="C108" s="284" t="str">
        <f>IF(ISNUMBER(B108),MAX(C$4:C107)+1,"")</f>
        <v/>
      </c>
      <c r="D108" s="284" t="str">
        <f>IF(IF(ISNUMBER(B108),"",MAX(D$4:D107)+1)&lt;=D$3,IF(ISNUMBER(B108),"",MAX(D$4:D107)+1),"")</f>
        <v/>
      </c>
      <c r="E108" s="285" t="str">
        <f t="shared" si="94"/>
        <v/>
      </c>
      <c r="F108" s="238" t="str">
        <f t="shared" si="95"/>
        <v/>
      </c>
      <c r="G108" s="241" t="str">
        <f t="shared" si="96"/>
        <v/>
      </c>
      <c r="H108" s="284" t="str">
        <f>IF(O108="","",IF(ISNUMBER(MATCH(O108,$G$5:$G$1000,0)),"",IF(D108=1,C$3,0)+MAX(H$4:H107)+1))</f>
        <v/>
      </c>
      <c r="I108" s="284" t="str">
        <f>IF(O108="","",IF(ISNUMBER(MATCH(O108,$G$5:$G$1000,0)),"",IF(D108=1,B$4,0)+MAX(I$4:I107)+1))</f>
        <v/>
      </c>
      <c r="J108" s="241" t="str">
        <f t="shared" si="97"/>
        <v/>
      </c>
      <c r="K108" s="241"/>
      <c r="L108" s="62"/>
      <c r="M108" s="290">
        <f t="shared" si="68"/>
        <v>104</v>
      </c>
      <c r="N108" s="327"/>
      <c r="O108" s="327"/>
      <c r="P108" s="330" t="str">
        <f t="shared" si="98"/>
        <v/>
      </c>
      <c r="Q108" s="299" t="s">
        <v>821</v>
      </c>
      <c r="R108" s="292" t="str">
        <f t="shared" si="99"/>
        <v/>
      </c>
      <c r="S108" s="292" t="str">
        <f t="shared" si="100"/>
        <v/>
      </c>
      <c r="T108" s="292" t="str">
        <f t="shared" si="101"/>
        <v/>
      </c>
      <c r="U108" s="292" t="str">
        <f t="shared" si="102"/>
        <v/>
      </c>
      <c r="V108" s="292" t="str">
        <f t="shared" si="103"/>
        <v/>
      </c>
      <c r="W108" s="292" t="str">
        <f t="shared" si="104"/>
        <v/>
      </c>
      <c r="X108" s="292" t="str">
        <f t="shared" si="105"/>
        <v/>
      </c>
      <c r="Y108" s="292"/>
      <c r="Z108" s="293" t="str">
        <f t="shared" si="106"/>
        <v/>
      </c>
      <c r="AA108" s="293" t="str">
        <f t="shared" si="107"/>
        <v/>
      </c>
      <c r="AB108" s="293" t="str">
        <f t="shared" si="108"/>
        <v/>
      </c>
      <c r="AC108" s="293" t="str">
        <f t="shared" si="109"/>
        <v/>
      </c>
      <c r="AD108" s="293" t="str">
        <f t="shared" si="110"/>
        <v/>
      </c>
      <c r="AE108" s="293" t="str">
        <f t="shared" si="111"/>
        <v/>
      </c>
      <c r="AF108" s="293" t="str">
        <f t="shared" si="112"/>
        <v/>
      </c>
      <c r="AG108" s="293"/>
      <c r="AH108" s="292" t="str">
        <f>IF($BE108="","",IF(ISNUMBER(MATCH($BE108,AP$5:AP$29999,0)),MAX(AH$4:AH107)+1,0))</f>
        <v/>
      </c>
      <c r="AI108" s="292" t="str">
        <f>IF($BE108="","",IF(ISNUMBER(MATCH($BE108,AQ$5:AQ$29999,0)),MAX(AI$4:AI107)+1,0))</f>
        <v/>
      </c>
      <c r="AJ108" s="292" t="str">
        <f>IF($BE108="","",IF(ISNUMBER(MATCH($BE108,AR$5:AR$29999,0)),MAX(AJ$4:AJ107)+1,0))</f>
        <v/>
      </c>
      <c r="AK108" s="292" t="str">
        <f>IF($BE108="","",IF(ISNUMBER(MATCH($BE108,AS$5:AS$29999,0)),MAX(AK$4:AK107)+1,0))</f>
        <v/>
      </c>
      <c r="AL108" s="292" t="str">
        <f>IF($BE108="","",IF(ISNUMBER(MATCH($BE108,AT$5:AT$29999,0)),MAX(AL$4:AL107)+1,0))</f>
        <v/>
      </c>
      <c r="AM108" s="292" t="str">
        <f>IF($BE108="","",IF(ISNUMBER(MATCH($BE108,AU$5:AU$29999,0)),MAX(AM$4:AM107)+1,0))</f>
        <v/>
      </c>
      <c r="AN108" s="292" t="str">
        <f>IF($BE108="","",IF(ISNUMBER(MATCH($BE108,AV$5:AV$29999,0)),MAX(AN$4:AN107)+1,0))</f>
        <v/>
      </c>
      <c r="AO108" s="299"/>
      <c r="AP108" s="307"/>
      <c r="AQ108" s="307"/>
      <c r="AR108" s="307"/>
      <c r="AS108" s="307"/>
      <c r="AT108" s="309"/>
      <c r="AU108" s="309"/>
      <c r="AV108" s="309" t="s">
        <v>821</v>
      </c>
      <c r="AW108" s="331"/>
      <c r="AX108" s="310" t="s">
        <v>821</v>
      </c>
      <c r="AY108" s="332"/>
      <c r="AZ108" s="332"/>
      <c r="BA108" s="329"/>
      <c r="BB108" s="328"/>
      <c r="BC108" s="10"/>
      <c r="BD108" s="10"/>
      <c r="BE108" s="310"/>
      <c r="BF108" s="10"/>
      <c r="BG108" s="311" t="str">
        <f t="shared" si="86"/>
        <v/>
      </c>
      <c r="BH108" s="311" t="str">
        <f t="shared" si="87"/>
        <v/>
      </c>
      <c r="BI108" s="311" t="str">
        <f t="shared" si="88"/>
        <v/>
      </c>
      <c r="BJ108" s="311" t="str">
        <f t="shared" si="89"/>
        <v/>
      </c>
      <c r="BK108" s="311" t="str">
        <f t="shared" si="90"/>
        <v/>
      </c>
      <c r="BL108" s="311" t="str">
        <f t="shared" si="91"/>
        <v/>
      </c>
      <c r="BM108" s="311" t="str">
        <f t="shared" si="92"/>
        <v/>
      </c>
      <c r="BN108" s="90"/>
      <c r="BO108" s="90"/>
      <c r="BP108" s="90"/>
      <c r="BQ108" s="90"/>
      <c r="BR108" s="90"/>
      <c r="BS108" s="90"/>
      <c r="BT108" s="90"/>
      <c r="BU108" s="90"/>
      <c r="BV108" s="90"/>
      <c r="BW108" s="90"/>
      <c r="BX108" s="90"/>
      <c r="BY108" s="90"/>
      <c r="BZ108" s="90"/>
    </row>
    <row r="109" spans="1:78" ht="12" customHeight="1" x14ac:dyDescent="0.25">
      <c r="A109" s="62"/>
      <c r="B109" s="238" t="str">
        <f t="shared" si="93"/>
        <v/>
      </c>
      <c r="C109" s="284" t="str">
        <f>IF(ISNUMBER(B109),MAX(C$4:C108)+1,"")</f>
        <v/>
      </c>
      <c r="D109" s="284" t="str">
        <f>IF(IF(ISNUMBER(B109),"",MAX(D$4:D108)+1)&lt;=D$3,IF(ISNUMBER(B109),"",MAX(D$4:D108)+1),"")</f>
        <v/>
      </c>
      <c r="E109" s="285" t="str">
        <f t="shared" si="94"/>
        <v/>
      </c>
      <c r="F109" s="238" t="str">
        <f t="shared" si="95"/>
        <v/>
      </c>
      <c r="G109" s="241" t="str">
        <f t="shared" si="96"/>
        <v/>
      </c>
      <c r="H109" s="284" t="str">
        <f>IF(O109="","",IF(ISNUMBER(MATCH(O109,$G$5:$G$1000,0)),"",IF(D109=1,C$3,0)+MAX(H$4:H108)+1))</f>
        <v/>
      </c>
      <c r="I109" s="284" t="str">
        <f>IF(O109="","",IF(ISNUMBER(MATCH(O109,$G$5:$G$1000,0)),"",IF(D109=1,B$4,0)+MAX(I$4:I108)+1))</f>
        <v/>
      </c>
      <c r="J109" s="241" t="str">
        <f t="shared" si="97"/>
        <v/>
      </c>
      <c r="K109" s="241"/>
      <c r="L109" s="62"/>
      <c r="M109" s="290">
        <f t="shared" si="68"/>
        <v>105</v>
      </c>
      <c r="N109" s="327"/>
      <c r="O109" s="327"/>
      <c r="P109" s="330" t="str">
        <f t="shared" si="98"/>
        <v/>
      </c>
      <c r="Q109" s="299" t="s">
        <v>821</v>
      </c>
      <c r="R109" s="292" t="str">
        <f t="shared" si="99"/>
        <v/>
      </c>
      <c r="S109" s="292" t="str">
        <f t="shared" si="100"/>
        <v/>
      </c>
      <c r="T109" s="292" t="str">
        <f t="shared" si="101"/>
        <v/>
      </c>
      <c r="U109" s="292" t="str">
        <f t="shared" si="102"/>
        <v/>
      </c>
      <c r="V109" s="292" t="str">
        <f t="shared" si="103"/>
        <v/>
      </c>
      <c r="W109" s="292" t="str">
        <f t="shared" si="104"/>
        <v/>
      </c>
      <c r="X109" s="292" t="str">
        <f t="shared" si="105"/>
        <v/>
      </c>
      <c r="Y109" s="292"/>
      <c r="Z109" s="293" t="str">
        <f t="shared" si="106"/>
        <v/>
      </c>
      <c r="AA109" s="293" t="str">
        <f t="shared" si="107"/>
        <v/>
      </c>
      <c r="AB109" s="293" t="str">
        <f t="shared" si="108"/>
        <v/>
      </c>
      <c r="AC109" s="293" t="str">
        <f t="shared" si="109"/>
        <v/>
      </c>
      <c r="AD109" s="293" t="str">
        <f t="shared" si="110"/>
        <v/>
      </c>
      <c r="AE109" s="293" t="str">
        <f t="shared" si="111"/>
        <v/>
      </c>
      <c r="AF109" s="293" t="str">
        <f t="shared" si="112"/>
        <v/>
      </c>
      <c r="AG109" s="293"/>
      <c r="AH109" s="292" t="str">
        <f>IF($BE109="","",IF(ISNUMBER(MATCH($BE109,AP$5:AP$29999,0)),MAX(AH$4:AH108)+1,0))</f>
        <v/>
      </c>
      <c r="AI109" s="292" t="str">
        <f>IF($BE109="","",IF(ISNUMBER(MATCH($BE109,AQ$5:AQ$29999,0)),MAX(AI$4:AI108)+1,0))</f>
        <v/>
      </c>
      <c r="AJ109" s="292" t="str">
        <f>IF($BE109="","",IF(ISNUMBER(MATCH($BE109,AR$5:AR$29999,0)),MAX(AJ$4:AJ108)+1,0))</f>
        <v/>
      </c>
      <c r="AK109" s="292" t="str">
        <f>IF($BE109="","",IF(ISNUMBER(MATCH($BE109,AS$5:AS$29999,0)),MAX(AK$4:AK108)+1,0))</f>
        <v/>
      </c>
      <c r="AL109" s="292" t="str">
        <f>IF($BE109="","",IF(ISNUMBER(MATCH($BE109,AT$5:AT$29999,0)),MAX(AL$4:AL108)+1,0))</f>
        <v/>
      </c>
      <c r="AM109" s="292" t="str">
        <f>IF($BE109="","",IF(ISNUMBER(MATCH($BE109,AU$5:AU$29999,0)),MAX(AM$4:AM108)+1,0))</f>
        <v/>
      </c>
      <c r="AN109" s="292" t="str">
        <f>IF($BE109="","",IF(ISNUMBER(MATCH($BE109,AV$5:AV$29999,0)),MAX(AN$4:AN108)+1,0))</f>
        <v/>
      </c>
      <c r="AO109" s="299"/>
      <c r="AP109" s="307"/>
      <c r="AQ109" s="307"/>
      <c r="AR109" s="307"/>
      <c r="AS109" s="307"/>
      <c r="AT109" s="309"/>
      <c r="AU109" s="309"/>
      <c r="AV109" s="309" t="s">
        <v>821</v>
      </c>
      <c r="AW109" s="331"/>
      <c r="AX109" s="310" t="s">
        <v>821</v>
      </c>
      <c r="AY109" s="332"/>
      <c r="AZ109" s="332"/>
      <c r="BA109" s="329"/>
      <c r="BB109" s="328"/>
      <c r="BC109" s="10"/>
      <c r="BD109" s="10"/>
      <c r="BE109" s="310"/>
      <c r="BF109" s="10"/>
      <c r="BG109" s="311" t="str">
        <f t="shared" si="86"/>
        <v/>
      </c>
      <c r="BH109" s="311" t="str">
        <f t="shared" si="87"/>
        <v/>
      </c>
      <c r="BI109" s="311" t="str">
        <f t="shared" si="88"/>
        <v/>
      </c>
      <c r="BJ109" s="311" t="str">
        <f t="shared" si="89"/>
        <v/>
      </c>
      <c r="BK109" s="311" t="str">
        <f t="shared" si="90"/>
        <v/>
      </c>
      <c r="BL109" s="311" t="str">
        <f t="shared" si="91"/>
        <v/>
      </c>
      <c r="BM109" s="311" t="str">
        <f t="shared" si="92"/>
        <v/>
      </c>
      <c r="BN109" s="90"/>
      <c r="BO109" s="90"/>
      <c r="BP109" s="90"/>
      <c r="BQ109" s="90"/>
      <c r="BR109" s="90"/>
      <c r="BS109" s="90"/>
      <c r="BT109" s="90"/>
      <c r="BU109" s="90"/>
      <c r="BV109" s="90"/>
      <c r="BW109" s="90"/>
      <c r="BX109" s="90"/>
      <c r="BY109" s="90"/>
      <c r="BZ109" s="90"/>
    </row>
    <row r="110" spans="1:78" ht="12" customHeight="1" x14ac:dyDescent="0.25">
      <c r="A110" s="62"/>
      <c r="B110" s="238" t="str">
        <f t="shared" si="93"/>
        <v/>
      </c>
      <c r="C110" s="284" t="str">
        <f>IF(ISNUMBER(B110),MAX(C$4:C109)+1,"")</f>
        <v/>
      </c>
      <c r="D110" s="284" t="str">
        <f>IF(IF(ISNUMBER(B110),"",MAX(D$4:D109)+1)&lt;=D$3,IF(ISNUMBER(B110),"",MAX(D$4:D109)+1),"")</f>
        <v/>
      </c>
      <c r="E110" s="285" t="str">
        <f t="shared" si="94"/>
        <v/>
      </c>
      <c r="F110" s="238" t="str">
        <f t="shared" si="95"/>
        <v/>
      </c>
      <c r="G110" s="241" t="str">
        <f t="shared" si="96"/>
        <v/>
      </c>
      <c r="H110" s="284" t="str">
        <f>IF(O110="","",IF(ISNUMBER(MATCH(O110,$G$5:$G$1000,0)),"",IF(D110=1,C$3,0)+MAX(H$4:H109)+1))</f>
        <v/>
      </c>
      <c r="I110" s="284" t="str">
        <f>IF(O110="","",IF(ISNUMBER(MATCH(O110,$G$5:$G$1000,0)),"",IF(D110=1,B$4,0)+MAX(I$4:I109)+1))</f>
        <v/>
      </c>
      <c r="J110" s="241" t="str">
        <f t="shared" si="97"/>
        <v/>
      </c>
      <c r="K110" s="241"/>
      <c r="L110" s="62"/>
      <c r="M110" s="290">
        <f t="shared" si="68"/>
        <v>106</v>
      </c>
      <c r="N110" s="327"/>
      <c r="O110" s="327"/>
      <c r="P110" s="330" t="str">
        <f t="shared" si="98"/>
        <v/>
      </c>
      <c r="Q110" s="299" t="s">
        <v>821</v>
      </c>
      <c r="R110" s="292" t="str">
        <f t="shared" si="99"/>
        <v/>
      </c>
      <c r="S110" s="292" t="str">
        <f t="shared" si="100"/>
        <v/>
      </c>
      <c r="T110" s="292" t="str">
        <f t="shared" si="101"/>
        <v/>
      </c>
      <c r="U110" s="292" t="str">
        <f t="shared" si="102"/>
        <v/>
      </c>
      <c r="V110" s="292" t="str">
        <f t="shared" si="103"/>
        <v/>
      </c>
      <c r="W110" s="292" t="str">
        <f t="shared" si="104"/>
        <v/>
      </c>
      <c r="X110" s="292" t="str">
        <f t="shared" si="105"/>
        <v/>
      </c>
      <c r="Y110" s="292"/>
      <c r="Z110" s="293" t="str">
        <f t="shared" si="106"/>
        <v/>
      </c>
      <c r="AA110" s="293" t="str">
        <f t="shared" si="107"/>
        <v/>
      </c>
      <c r="AB110" s="293" t="str">
        <f t="shared" si="108"/>
        <v/>
      </c>
      <c r="AC110" s="293" t="str">
        <f t="shared" si="109"/>
        <v/>
      </c>
      <c r="AD110" s="293" t="str">
        <f t="shared" si="110"/>
        <v/>
      </c>
      <c r="AE110" s="293" t="str">
        <f t="shared" si="111"/>
        <v/>
      </c>
      <c r="AF110" s="293" t="str">
        <f t="shared" si="112"/>
        <v/>
      </c>
      <c r="AG110" s="293"/>
      <c r="AH110" s="292" t="str">
        <f>IF($BE110="","",IF(ISNUMBER(MATCH($BE110,AP$5:AP$29999,0)),MAX(AH$4:AH109)+1,0))</f>
        <v/>
      </c>
      <c r="AI110" s="292" t="str">
        <f>IF($BE110="","",IF(ISNUMBER(MATCH($BE110,AQ$5:AQ$29999,0)),MAX(AI$4:AI109)+1,0))</f>
        <v/>
      </c>
      <c r="AJ110" s="292" t="str">
        <f>IF($BE110="","",IF(ISNUMBER(MATCH($BE110,AR$5:AR$29999,0)),MAX(AJ$4:AJ109)+1,0))</f>
        <v/>
      </c>
      <c r="AK110" s="292" t="str">
        <f>IF($BE110="","",IF(ISNUMBER(MATCH($BE110,AS$5:AS$29999,0)),MAX(AK$4:AK109)+1,0))</f>
        <v/>
      </c>
      <c r="AL110" s="292" t="str">
        <f>IF($BE110="","",IF(ISNUMBER(MATCH($BE110,AT$5:AT$29999,0)),MAX(AL$4:AL109)+1,0))</f>
        <v/>
      </c>
      <c r="AM110" s="292" t="str">
        <f>IF($BE110="","",IF(ISNUMBER(MATCH($BE110,AU$5:AU$29999,0)),MAX(AM$4:AM109)+1,0))</f>
        <v/>
      </c>
      <c r="AN110" s="292" t="str">
        <f>IF($BE110="","",IF(ISNUMBER(MATCH($BE110,AV$5:AV$29999,0)),MAX(AN$4:AN109)+1,0))</f>
        <v/>
      </c>
      <c r="AO110" s="299"/>
      <c r="AP110" s="307"/>
      <c r="AQ110" s="307"/>
      <c r="AR110" s="307"/>
      <c r="AS110" s="307"/>
      <c r="AT110" s="309"/>
      <c r="AU110" s="309"/>
      <c r="AV110" s="309" t="s">
        <v>821</v>
      </c>
      <c r="AW110" s="331"/>
      <c r="AX110" s="310" t="s">
        <v>821</v>
      </c>
      <c r="AY110" s="332"/>
      <c r="AZ110" s="332"/>
      <c r="BA110" s="329"/>
      <c r="BB110" s="328"/>
      <c r="BC110" s="10"/>
      <c r="BD110" s="10"/>
      <c r="BE110" s="310"/>
      <c r="BF110" s="10"/>
      <c r="BG110" s="311" t="str">
        <f t="shared" si="86"/>
        <v/>
      </c>
      <c r="BH110" s="311" t="str">
        <f t="shared" si="87"/>
        <v/>
      </c>
      <c r="BI110" s="311" t="str">
        <f t="shared" si="88"/>
        <v/>
      </c>
      <c r="BJ110" s="311" t="str">
        <f t="shared" si="89"/>
        <v/>
      </c>
      <c r="BK110" s="311" t="str">
        <f t="shared" si="90"/>
        <v/>
      </c>
      <c r="BL110" s="311" t="str">
        <f t="shared" si="91"/>
        <v/>
      </c>
      <c r="BM110" s="311" t="str">
        <f t="shared" si="92"/>
        <v/>
      </c>
      <c r="BN110" s="90"/>
      <c r="BO110" s="90"/>
      <c r="BP110" s="90"/>
      <c r="BQ110" s="90"/>
      <c r="BR110" s="90"/>
      <c r="BS110" s="90"/>
      <c r="BT110" s="90"/>
      <c r="BU110" s="90"/>
      <c r="BV110" s="90"/>
      <c r="BW110" s="90"/>
      <c r="BX110" s="90"/>
      <c r="BY110" s="90"/>
      <c r="BZ110" s="90"/>
    </row>
    <row r="111" spans="1:78" ht="12" customHeight="1" x14ac:dyDescent="0.25">
      <c r="A111" s="62"/>
      <c r="B111" s="238" t="str">
        <f t="shared" si="93"/>
        <v/>
      </c>
      <c r="C111" s="284" t="str">
        <f>IF(ISNUMBER(B111),MAX(C$4:C110)+1,"")</f>
        <v/>
      </c>
      <c r="D111" s="284" t="str">
        <f>IF(IF(ISNUMBER(B111),"",MAX(D$4:D110)+1)&lt;=D$3,IF(ISNUMBER(B111),"",MAX(D$4:D110)+1),"")</f>
        <v/>
      </c>
      <c r="E111" s="285" t="str">
        <f t="shared" si="94"/>
        <v/>
      </c>
      <c r="F111" s="238" t="str">
        <f t="shared" si="95"/>
        <v/>
      </c>
      <c r="G111" s="241" t="str">
        <f t="shared" si="96"/>
        <v/>
      </c>
      <c r="H111" s="284" t="str">
        <f>IF(O111="","",IF(ISNUMBER(MATCH(O111,$G$5:$G$1000,0)),"",IF(D111=1,C$3,0)+MAX(H$4:H110)+1))</f>
        <v/>
      </c>
      <c r="I111" s="284" t="str">
        <f>IF(O111="","",IF(ISNUMBER(MATCH(O111,$G$5:$G$1000,0)),"",IF(D111=1,B$4,0)+MAX(I$4:I110)+1))</f>
        <v/>
      </c>
      <c r="J111" s="241" t="str">
        <f t="shared" si="97"/>
        <v/>
      </c>
      <c r="K111" s="241"/>
      <c r="L111" s="62"/>
      <c r="M111" s="290">
        <f t="shared" si="68"/>
        <v>107</v>
      </c>
      <c r="N111" s="327"/>
      <c r="O111" s="327"/>
      <c r="P111" s="330" t="str">
        <f t="shared" si="98"/>
        <v/>
      </c>
      <c r="Q111" s="299" t="s">
        <v>821</v>
      </c>
      <c r="R111" s="292" t="str">
        <f t="shared" si="99"/>
        <v/>
      </c>
      <c r="S111" s="292" t="str">
        <f t="shared" si="100"/>
        <v/>
      </c>
      <c r="T111" s="292" t="str">
        <f t="shared" si="101"/>
        <v/>
      </c>
      <c r="U111" s="292" t="str">
        <f t="shared" si="102"/>
        <v/>
      </c>
      <c r="V111" s="292" t="str">
        <f t="shared" si="103"/>
        <v/>
      </c>
      <c r="W111" s="292" t="str">
        <f t="shared" si="104"/>
        <v/>
      </c>
      <c r="X111" s="292" t="str">
        <f t="shared" si="105"/>
        <v/>
      </c>
      <c r="Y111" s="292"/>
      <c r="Z111" s="293" t="str">
        <f t="shared" si="106"/>
        <v/>
      </c>
      <c r="AA111" s="293" t="str">
        <f t="shared" si="107"/>
        <v/>
      </c>
      <c r="AB111" s="293" t="str">
        <f t="shared" si="108"/>
        <v/>
      </c>
      <c r="AC111" s="293" t="str">
        <f t="shared" si="109"/>
        <v/>
      </c>
      <c r="AD111" s="293" t="str">
        <f t="shared" si="110"/>
        <v/>
      </c>
      <c r="AE111" s="293" t="str">
        <f t="shared" si="111"/>
        <v/>
      </c>
      <c r="AF111" s="293" t="str">
        <f t="shared" si="112"/>
        <v/>
      </c>
      <c r="AG111" s="293"/>
      <c r="AH111" s="292" t="str">
        <f>IF($BE111="","",IF(ISNUMBER(MATCH($BE111,AP$5:AP$29999,0)),MAX(AH$4:AH110)+1,0))</f>
        <v/>
      </c>
      <c r="AI111" s="292" t="str">
        <f>IF($BE111="","",IF(ISNUMBER(MATCH($BE111,AQ$5:AQ$29999,0)),MAX(AI$4:AI110)+1,0))</f>
        <v/>
      </c>
      <c r="AJ111" s="292" t="str">
        <f>IF($BE111="","",IF(ISNUMBER(MATCH($BE111,AR$5:AR$29999,0)),MAX(AJ$4:AJ110)+1,0))</f>
        <v/>
      </c>
      <c r="AK111" s="292" t="str">
        <f>IF($BE111="","",IF(ISNUMBER(MATCH($BE111,AS$5:AS$29999,0)),MAX(AK$4:AK110)+1,0))</f>
        <v/>
      </c>
      <c r="AL111" s="292" t="str">
        <f>IF($BE111="","",IF(ISNUMBER(MATCH($BE111,AT$5:AT$29999,0)),MAX(AL$4:AL110)+1,0))</f>
        <v/>
      </c>
      <c r="AM111" s="292" t="str">
        <f>IF($BE111="","",IF(ISNUMBER(MATCH($BE111,AU$5:AU$29999,0)),MAX(AM$4:AM110)+1,0))</f>
        <v/>
      </c>
      <c r="AN111" s="292" t="str">
        <f>IF($BE111="","",IF(ISNUMBER(MATCH($BE111,AV$5:AV$29999,0)),MAX(AN$4:AN110)+1,0))</f>
        <v/>
      </c>
      <c r="AO111" s="299"/>
      <c r="AP111" s="307"/>
      <c r="AQ111" s="307"/>
      <c r="AR111" s="307"/>
      <c r="AS111" s="307"/>
      <c r="AT111" s="309"/>
      <c r="AU111" s="309"/>
      <c r="AV111" s="309" t="s">
        <v>821</v>
      </c>
      <c r="AW111" s="331"/>
      <c r="AX111" s="310" t="s">
        <v>821</v>
      </c>
      <c r="AY111" s="332"/>
      <c r="AZ111" s="332"/>
      <c r="BA111" s="329"/>
      <c r="BB111" s="328"/>
      <c r="BC111" s="10"/>
      <c r="BD111" s="10"/>
      <c r="BE111" s="310"/>
      <c r="BF111" s="10"/>
      <c r="BG111" s="311" t="str">
        <f t="shared" si="86"/>
        <v/>
      </c>
      <c r="BH111" s="311" t="str">
        <f t="shared" si="87"/>
        <v/>
      </c>
      <c r="BI111" s="311" t="str">
        <f t="shared" si="88"/>
        <v/>
      </c>
      <c r="BJ111" s="311" t="str">
        <f t="shared" si="89"/>
        <v/>
      </c>
      <c r="BK111" s="311" t="str">
        <f t="shared" si="90"/>
        <v/>
      </c>
      <c r="BL111" s="311" t="str">
        <f t="shared" si="91"/>
        <v/>
      </c>
      <c r="BM111" s="311" t="str">
        <f t="shared" si="92"/>
        <v/>
      </c>
      <c r="BN111" s="90"/>
      <c r="BO111" s="90"/>
      <c r="BP111" s="90"/>
      <c r="BQ111" s="90"/>
      <c r="BR111" s="90"/>
      <c r="BS111" s="90"/>
      <c r="BT111" s="90"/>
      <c r="BU111" s="90"/>
      <c r="BV111" s="90"/>
      <c r="BW111" s="90"/>
      <c r="BX111" s="90"/>
      <c r="BY111" s="90"/>
      <c r="BZ111" s="90"/>
    </row>
    <row r="112" spans="1:78" ht="12" customHeight="1" x14ac:dyDescent="0.25">
      <c r="A112" s="62"/>
      <c r="B112" s="238" t="str">
        <f t="shared" si="93"/>
        <v/>
      </c>
      <c r="C112" s="284" t="str">
        <f>IF(ISNUMBER(B112),MAX(C$4:C111)+1,"")</f>
        <v/>
      </c>
      <c r="D112" s="284" t="str">
        <f>IF(IF(ISNUMBER(B112),"",MAX(D$4:D111)+1)&lt;=D$3,IF(ISNUMBER(B112),"",MAX(D$4:D111)+1),"")</f>
        <v/>
      </c>
      <c r="E112" s="285" t="str">
        <f t="shared" si="94"/>
        <v/>
      </c>
      <c r="F112" s="238" t="str">
        <f t="shared" si="95"/>
        <v/>
      </c>
      <c r="G112" s="241" t="str">
        <f t="shared" si="96"/>
        <v/>
      </c>
      <c r="H112" s="284" t="str">
        <f>IF(O112="","",IF(ISNUMBER(MATCH(O112,$G$5:$G$1000,0)),"",IF(D112=1,C$3,0)+MAX(H$4:H111)+1))</f>
        <v/>
      </c>
      <c r="I112" s="284" t="str">
        <f>IF(O112="","",IF(ISNUMBER(MATCH(O112,$G$5:$G$1000,0)),"",IF(D112=1,B$4,0)+MAX(I$4:I111)+1))</f>
        <v/>
      </c>
      <c r="J112" s="241" t="str">
        <f t="shared" si="97"/>
        <v/>
      </c>
      <c r="K112" s="241"/>
      <c r="L112" s="62"/>
      <c r="M112" s="290">
        <f t="shared" si="68"/>
        <v>108</v>
      </c>
      <c r="N112" s="327"/>
      <c r="O112" s="327"/>
      <c r="P112" s="330" t="str">
        <f t="shared" si="98"/>
        <v/>
      </c>
      <c r="Q112" s="299" t="s">
        <v>821</v>
      </c>
      <c r="R112" s="292" t="str">
        <f t="shared" si="99"/>
        <v/>
      </c>
      <c r="S112" s="292" t="str">
        <f t="shared" si="100"/>
        <v/>
      </c>
      <c r="T112" s="292" t="str">
        <f t="shared" si="101"/>
        <v/>
      </c>
      <c r="U112" s="292" t="str">
        <f t="shared" si="102"/>
        <v/>
      </c>
      <c r="V112" s="292" t="str">
        <f t="shared" si="103"/>
        <v/>
      </c>
      <c r="W112" s="292" t="str">
        <f t="shared" si="104"/>
        <v/>
      </c>
      <c r="X112" s="292" t="str">
        <f t="shared" si="105"/>
        <v/>
      </c>
      <c r="Y112" s="292"/>
      <c r="Z112" s="293" t="str">
        <f t="shared" si="106"/>
        <v/>
      </c>
      <c r="AA112" s="293" t="str">
        <f t="shared" si="107"/>
        <v/>
      </c>
      <c r="AB112" s="293" t="str">
        <f t="shared" si="108"/>
        <v/>
      </c>
      <c r="AC112" s="293" t="str">
        <f t="shared" si="109"/>
        <v/>
      </c>
      <c r="AD112" s="293" t="str">
        <f t="shared" si="110"/>
        <v/>
      </c>
      <c r="AE112" s="293" t="str">
        <f t="shared" si="111"/>
        <v/>
      </c>
      <c r="AF112" s="293" t="str">
        <f t="shared" si="112"/>
        <v/>
      </c>
      <c r="AG112" s="293"/>
      <c r="AH112" s="292" t="str">
        <f>IF($BE112="","",IF(ISNUMBER(MATCH($BE112,AP$5:AP$29999,0)),MAX(AH$4:AH111)+1,0))</f>
        <v/>
      </c>
      <c r="AI112" s="292" t="str">
        <f>IF($BE112="","",IF(ISNUMBER(MATCH($BE112,AQ$5:AQ$29999,0)),MAX(AI$4:AI111)+1,0))</f>
        <v/>
      </c>
      <c r="AJ112" s="292" t="str">
        <f>IF($BE112="","",IF(ISNUMBER(MATCH($BE112,AR$5:AR$29999,0)),MAX(AJ$4:AJ111)+1,0))</f>
        <v/>
      </c>
      <c r="AK112" s="292" t="str">
        <f>IF($BE112="","",IF(ISNUMBER(MATCH($BE112,AS$5:AS$29999,0)),MAX(AK$4:AK111)+1,0))</f>
        <v/>
      </c>
      <c r="AL112" s="292" t="str">
        <f>IF($BE112="","",IF(ISNUMBER(MATCH($BE112,AT$5:AT$29999,0)),MAX(AL$4:AL111)+1,0))</f>
        <v/>
      </c>
      <c r="AM112" s="292" t="str">
        <f>IF($BE112="","",IF(ISNUMBER(MATCH($BE112,AU$5:AU$29999,0)),MAX(AM$4:AM111)+1,0))</f>
        <v/>
      </c>
      <c r="AN112" s="292" t="str">
        <f>IF($BE112="","",IF(ISNUMBER(MATCH($BE112,AV$5:AV$29999,0)),MAX(AN$4:AN111)+1,0))</f>
        <v/>
      </c>
      <c r="AO112" s="299"/>
      <c r="AP112" s="307"/>
      <c r="AQ112" s="307"/>
      <c r="AR112" s="307"/>
      <c r="AS112" s="307"/>
      <c r="AT112" s="309"/>
      <c r="AU112" s="309"/>
      <c r="AV112" s="309" t="s">
        <v>821</v>
      </c>
      <c r="AW112" s="331"/>
      <c r="AX112" s="310" t="s">
        <v>821</v>
      </c>
      <c r="AY112" s="332"/>
      <c r="AZ112" s="332"/>
      <c r="BA112" s="329"/>
      <c r="BB112" s="328"/>
      <c r="BC112" s="10"/>
      <c r="BD112" s="10"/>
      <c r="BE112" s="310"/>
      <c r="BF112" s="10"/>
      <c r="BG112" s="311" t="str">
        <f t="shared" si="86"/>
        <v/>
      </c>
      <c r="BH112" s="311" t="str">
        <f t="shared" si="87"/>
        <v/>
      </c>
      <c r="BI112" s="311" t="str">
        <f t="shared" si="88"/>
        <v/>
      </c>
      <c r="BJ112" s="311" t="str">
        <f t="shared" si="89"/>
        <v/>
      </c>
      <c r="BK112" s="311" t="str">
        <f t="shared" si="90"/>
        <v/>
      </c>
      <c r="BL112" s="311" t="str">
        <f t="shared" si="91"/>
        <v/>
      </c>
      <c r="BM112" s="311" t="str">
        <f t="shared" si="92"/>
        <v/>
      </c>
      <c r="BN112" s="90"/>
      <c r="BO112" s="90"/>
      <c r="BP112" s="90"/>
      <c r="BQ112" s="90"/>
      <c r="BR112" s="90"/>
      <c r="BS112" s="90"/>
      <c r="BT112" s="90"/>
      <c r="BU112" s="90"/>
      <c r="BV112" s="90"/>
      <c r="BW112" s="90"/>
      <c r="BX112" s="90"/>
      <c r="BY112" s="90"/>
      <c r="BZ112" s="90"/>
    </row>
    <row r="113" spans="1:78" ht="12" customHeight="1" x14ac:dyDescent="0.25">
      <c r="A113" s="62"/>
      <c r="B113" s="238" t="str">
        <f t="shared" si="93"/>
        <v/>
      </c>
      <c r="C113" s="284" t="str">
        <f>IF(ISNUMBER(B113),MAX(C$4:C112)+1,"")</f>
        <v/>
      </c>
      <c r="D113" s="284" t="str">
        <f>IF(IF(ISNUMBER(B113),"",MAX(D$4:D112)+1)&lt;=D$3,IF(ISNUMBER(B113),"",MAX(D$4:D112)+1),"")</f>
        <v/>
      </c>
      <c r="E113" s="285" t="str">
        <f t="shared" si="94"/>
        <v/>
      </c>
      <c r="F113" s="238" t="str">
        <f t="shared" si="95"/>
        <v/>
      </c>
      <c r="G113" s="241" t="str">
        <f t="shared" si="96"/>
        <v/>
      </c>
      <c r="H113" s="284" t="str">
        <f>IF(O113="","",IF(ISNUMBER(MATCH(O113,$G$5:$G$1000,0)),"",IF(D113=1,C$3,0)+MAX(H$4:H112)+1))</f>
        <v/>
      </c>
      <c r="I113" s="284" t="str">
        <f>IF(O113="","",IF(ISNUMBER(MATCH(O113,$G$5:$G$1000,0)),"",IF(D113=1,B$4,0)+MAX(I$4:I112)+1))</f>
        <v/>
      </c>
      <c r="J113" s="241" t="str">
        <f t="shared" si="97"/>
        <v/>
      </c>
      <c r="K113" s="241"/>
      <c r="L113" s="62"/>
      <c r="M113" s="290">
        <f t="shared" si="68"/>
        <v>109</v>
      </c>
      <c r="N113" s="327"/>
      <c r="O113" s="327"/>
      <c r="P113" s="330" t="str">
        <f t="shared" si="98"/>
        <v/>
      </c>
      <c r="Q113" s="299" t="s">
        <v>821</v>
      </c>
      <c r="R113" s="292" t="str">
        <f t="shared" si="99"/>
        <v/>
      </c>
      <c r="S113" s="292" t="str">
        <f t="shared" si="100"/>
        <v/>
      </c>
      <c r="T113" s="292" t="str">
        <f t="shared" si="101"/>
        <v/>
      </c>
      <c r="U113" s="292" t="str">
        <f t="shared" si="102"/>
        <v/>
      </c>
      <c r="V113" s="292" t="str">
        <f t="shared" si="103"/>
        <v/>
      </c>
      <c r="W113" s="292" t="str">
        <f t="shared" si="104"/>
        <v/>
      </c>
      <c r="X113" s="292" t="str">
        <f t="shared" si="105"/>
        <v/>
      </c>
      <c r="Y113" s="292"/>
      <c r="Z113" s="293" t="str">
        <f t="shared" si="106"/>
        <v/>
      </c>
      <c r="AA113" s="293" t="str">
        <f t="shared" si="107"/>
        <v/>
      </c>
      <c r="AB113" s="293" t="str">
        <f t="shared" si="108"/>
        <v/>
      </c>
      <c r="AC113" s="293" t="str">
        <f t="shared" si="109"/>
        <v/>
      </c>
      <c r="AD113" s="293" t="str">
        <f t="shared" si="110"/>
        <v/>
      </c>
      <c r="AE113" s="293" t="str">
        <f t="shared" si="111"/>
        <v/>
      </c>
      <c r="AF113" s="293" t="str">
        <f t="shared" si="112"/>
        <v/>
      </c>
      <c r="AG113" s="293"/>
      <c r="AH113" s="292" t="str">
        <f>IF($BE113="","",IF(ISNUMBER(MATCH($BE113,AP$5:AP$29999,0)),MAX(AH$4:AH112)+1,0))</f>
        <v/>
      </c>
      <c r="AI113" s="292" t="str">
        <f>IF($BE113="","",IF(ISNUMBER(MATCH($BE113,AQ$5:AQ$29999,0)),MAX(AI$4:AI112)+1,0))</f>
        <v/>
      </c>
      <c r="AJ113" s="292" t="str">
        <f>IF($BE113="","",IF(ISNUMBER(MATCH($BE113,AR$5:AR$29999,0)),MAX(AJ$4:AJ112)+1,0))</f>
        <v/>
      </c>
      <c r="AK113" s="292" t="str">
        <f>IF($BE113="","",IF(ISNUMBER(MATCH($BE113,AS$5:AS$29999,0)),MAX(AK$4:AK112)+1,0))</f>
        <v/>
      </c>
      <c r="AL113" s="292" t="str">
        <f>IF($BE113="","",IF(ISNUMBER(MATCH($BE113,AT$5:AT$29999,0)),MAX(AL$4:AL112)+1,0))</f>
        <v/>
      </c>
      <c r="AM113" s="292" t="str">
        <f>IF($BE113="","",IF(ISNUMBER(MATCH($BE113,AU$5:AU$29999,0)),MAX(AM$4:AM112)+1,0))</f>
        <v/>
      </c>
      <c r="AN113" s="292" t="str">
        <f>IF($BE113="","",IF(ISNUMBER(MATCH($BE113,AV$5:AV$29999,0)),MAX(AN$4:AN112)+1,0))</f>
        <v/>
      </c>
      <c r="AO113" s="299"/>
      <c r="AP113" s="307"/>
      <c r="AQ113" s="307"/>
      <c r="AR113" s="307"/>
      <c r="AS113" s="307"/>
      <c r="AT113" s="309"/>
      <c r="AU113" s="309"/>
      <c r="AV113" s="309" t="s">
        <v>821</v>
      </c>
      <c r="AW113" s="331"/>
      <c r="AX113" s="310" t="s">
        <v>821</v>
      </c>
      <c r="AY113" s="332"/>
      <c r="AZ113" s="332"/>
      <c r="BA113" s="329"/>
      <c r="BB113" s="328"/>
      <c r="BC113" s="10"/>
      <c r="BD113" s="10"/>
      <c r="BE113" s="310"/>
      <c r="BF113" s="10"/>
      <c r="BG113" s="311" t="str">
        <f t="shared" si="86"/>
        <v/>
      </c>
      <c r="BH113" s="311" t="str">
        <f t="shared" si="87"/>
        <v/>
      </c>
      <c r="BI113" s="311" t="str">
        <f t="shared" si="88"/>
        <v/>
      </c>
      <c r="BJ113" s="311" t="str">
        <f t="shared" si="89"/>
        <v/>
      </c>
      <c r="BK113" s="311" t="str">
        <f t="shared" si="90"/>
        <v/>
      </c>
      <c r="BL113" s="311" t="str">
        <f t="shared" si="91"/>
        <v/>
      </c>
      <c r="BM113" s="311" t="str">
        <f t="shared" si="92"/>
        <v/>
      </c>
      <c r="BN113" s="90"/>
      <c r="BO113" s="90"/>
      <c r="BP113" s="90"/>
      <c r="BQ113" s="90"/>
      <c r="BR113" s="90"/>
      <c r="BS113" s="90"/>
      <c r="BT113" s="90"/>
      <c r="BU113" s="90"/>
      <c r="BV113" s="90"/>
      <c r="BW113" s="90"/>
      <c r="BX113" s="90"/>
      <c r="BY113" s="90"/>
      <c r="BZ113" s="90"/>
    </row>
    <row r="114" spans="1:78" ht="12" customHeight="1" x14ac:dyDescent="0.25">
      <c r="A114" s="62"/>
      <c r="B114" s="238" t="str">
        <f t="shared" si="93"/>
        <v/>
      </c>
      <c r="C114" s="284" t="str">
        <f>IF(ISNUMBER(B114),MAX(C$4:C113)+1,"")</f>
        <v/>
      </c>
      <c r="D114" s="284" t="str">
        <f>IF(IF(ISNUMBER(B114),"",MAX(D$4:D113)+1)&lt;=D$3,IF(ISNUMBER(B114),"",MAX(D$4:D113)+1),"")</f>
        <v/>
      </c>
      <c r="E114" s="285" t="str">
        <f t="shared" si="94"/>
        <v/>
      </c>
      <c r="F114" s="238" t="str">
        <f t="shared" si="95"/>
        <v/>
      </c>
      <c r="G114" s="241" t="str">
        <f t="shared" si="96"/>
        <v/>
      </c>
      <c r="H114" s="284" t="str">
        <f>IF(O114="","",IF(ISNUMBER(MATCH(O114,$G$5:$G$1000,0)),"",IF(D114=1,C$3,0)+MAX(H$4:H113)+1))</f>
        <v/>
      </c>
      <c r="I114" s="284" t="str">
        <f>IF(O114="","",IF(ISNUMBER(MATCH(O114,$G$5:$G$1000,0)),"",IF(D114=1,B$4,0)+MAX(I$4:I113)+1))</f>
        <v/>
      </c>
      <c r="J114" s="241" t="str">
        <f t="shared" si="97"/>
        <v/>
      </c>
      <c r="K114" s="241"/>
      <c r="L114" s="62"/>
      <c r="M114" s="290">
        <f t="shared" si="68"/>
        <v>110</v>
      </c>
      <c r="N114" s="327"/>
      <c r="O114" s="327"/>
      <c r="P114" s="330" t="str">
        <f t="shared" si="98"/>
        <v/>
      </c>
      <c r="Q114" s="299" t="s">
        <v>821</v>
      </c>
      <c r="R114" s="292" t="str">
        <f t="shared" si="99"/>
        <v/>
      </c>
      <c r="S114" s="292" t="str">
        <f t="shared" si="100"/>
        <v/>
      </c>
      <c r="T114" s="292" t="str">
        <f t="shared" si="101"/>
        <v/>
      </c>
      <c r="U114" s="292" t="str">
        <f t="shared" si="102"/>
        <v/>
      </c>
      <c r="V114" s="292" t="str">
        <f t="shared" si="103"/>
        <v/>
      </c>
      <c r="W114" s="292" t="str">
        <f t="shared" si="104"/>
        <v/>
      </c>
      <c r="X114" s="292" t="str">
        <f t="shared" si="105"/>
        <v/>
      </c>
      <c r="Y114" s="292"/>
      <c r="Z114" s="293" t="str">
        <f t="shared" si="106"/>
        <v/>
      </c>
      <c r="AA114" s="293" t="str">
        <f t="shared" si="107"/>
        <v/>
      </c>
      <c r="AB114" s="293" t="str">
        <f t="shared" si="108"/>
        <v/>
      </c>
      <c r="AC114" s="293" t="str">
        <f t="shared" si="109"/>
        <v/>
      </c>
      <c r="AD114" s="293" t="str">
        <f t="shared" si="110"/>
        <v/>
      </c>
      <c r="AE114" s="293" t="str">
        <f t="shared" si="111"/>
        <v/>
      </c>
      <c r="AF114" s="293" t="str">
        <f t="shared" si="112"/>
        <v/>
      </c>
      <c r="AG114" s="293"/>
      <c r="AH114" s="292" t="str">
        <f>IF($BE114="","",IF(ISNUMBER(MATCH($BE114,AP$5:AP$29999,0)),MAX(AH$4:AH113)+1,0))</f>
        <v/>
      </c>
      <c r="AI114" s="292" t="str">
        <f>IF($BE114="","",IF(ISNUMBER(MATCH($BE114,AQ$5:AQ$29999,0)),MAX(AI$4:AI113)+1,0))</f>
        <v/>
      </c>
      <c r="AJ114" s="292" t="str">
        <f>IF($BE114="","",IF(ISNUMBER(MATCH($BE114,AR$5:AR$29999,0)),MAX(AJ$4:AJ113)+1,0))</f>
        <v/>
      </c>
      <c r="AK114" s="292" t="str">
        <f>IF($BE114="","",IF(ISNUMBER(MATCH($BE114,AS$5:AS$29999,0)),MAX(AK$4:AK113)+1,0))</f>
        <v/>
      </c>
      <c r="AL114" s="292" t="str">
        <f>IF($BE114="","",IF(ISNUMBER(MATCH($BE114,AT$5:AT$29999,0)),MAX(AL$4:AL113)+1,0))</f>
        <v/>
      </c>
      <c r="AM114" s="292" t="str">
        <f>IF($BE114="","",IF(ISNUMBER(MATCH($BE114,AU$5:AU$29999,0)),MAX(AM$4:AM113)+1,0))</f>
        <v/>
      </c>
      <c r="AN114" s="292" t="str">
        <f>IF($BE114="","",IF(ISNUMBER(MATCH($BE114,AV$5:AV$29999,0)),MAX(AN$4:AN113)+1,0))</f>
        <v/>
      </c>
      <c r="AO114" s="299"/>
      <c r="AP114" s="307"/>
      <c r="AQ114" s="307"/>
      <c r="AR114" s="307"/>
      <c r="AS114" s="307"/>
      <c r="AT114" s="309"/>
      <c r="AU114" s="309"/>
      <c r="AV114" s="309" t="s">
        <v>821</v>
      </c>
      <c r="AW114" s="331"/>
      <c r="AX114" s="310" t="s">
        <v>821</v>
      </c>
      <c r="AY114" s="332"/>
      <c r="AZ114" s="332"/>
      <c r="BA114" s="329"/>
      <c r="BB114" s="328"/>
      <c r="BC114" s="10"/>
      <c r="BD114" s="10"/>
      <c r="BE114" s="310"/>
      <c r="BF114" s="10"/>
      <c r="BG114" s="311" t="str">
        <f t="shared" si="86"/>
        <v/>
      </c>
      <c r="BH114" s="311" t="str">
        <f t="shared" si="87"/>
        <v/>
      </c>
      <c r="BI114" s="311" t="str">
        <f t="shared" si="88"/>
        <v/>
      </c>
      <c r="BJ114" s="311" t="str">
        <f t="shared" si="89"/>
        <v/>
      </c>
      <c r="BK114" s="311" t="str">
        <f t="shared" si="90"/>
        <v/>
      </c>
      <c r="BL114" s="311" t="str">
        <f t="shared" si="91"/>
        <v/>
      </c>
      <c r="BM114" s="311" t="str">
        <f t="shared" si="92"/>
        <v/>
      </c>
      <c r="BN114" s="90"/>
      <c r="BO114" s="90"/>
      <c r="BP114" s="90"/>
      <c r="BQ114" s="90"/>
      <c r="BR114" s="90"/>
      <c r="BS114" s="90"/>
      <c r="BT114" s="90"/>
      <c r="BU114" s="90"/>
      <c r="BV114" s="90"/>
      <c r="BW114" s="90"/>
      <c r="BX114" s="90"/>
      <c r="BY114" s="90"/>
      <c r="BZ114" s="90"/>
    </row>
    <row r="115" spans="1:78" ht="12" customHeight="1" x14ac:dyDescent="0.25">
      <c r="A115" s="62"/>
      <c r="B115" s="238" t="str">
        <f t="shared" si="93"/>
        <v/>
      </c>
      <c r="C115" s="284" t="str">
        <f>IF(ISNUMBER(B115),MAX(C$4:C114)+1,"")</f>
        <v/>
      </c>
      <c r="D115" s="284" t="str">
        <f>IF(IF(ISNUMBER(B115),"",MAX(D$4:D114)+1)&lt;=D$3,IF(ISNUMBER(B115),"",MAX(D$4:D114)+1),"")</f>
        <v/>
      </c>
      <c r="E115" s="285" t="str">
        <f t="shared" si="94"/>
        <v/>
      </c>
      <c r="F115" s="238" t="str">
        <f t="shared" si="95"/>
        <v/>
      </c>
      <c r="G115" s="241" t="str">
        <f t="shared" si="96"/>
        <v/>
      </c>
      <c r="H115" s="284" t="str">
        <f>IF(O115="","",IF(ISNUMBER(MATCH(O115,$G$5:$G$1000,0)),"",IF(D115=1,C$3,0)+MAX(H$4:H114)+1))</f>
        <v/>
      </c>
      <c r="I115" s="284" t="str">
        <f>IF(O115="","",IF(ISNUMBER(MATCH(O115,$G$5:$G$1000,0)),"",IF(D115=1,B$4,0)+MAX(I$4:I114)+1))</f>
        <v/>
      </c>
      <c r="J115" s="241" t="str">
        <f t="shared" si="97"/>
        <v/>
      </c>
      <c r="K115" s="241"/>
      <c r="L115" s="62"/>
      <c r="M115" s="290">
        <f t="shared" si="68"/>
        <v>111</v>
      </c>
      <c r="N115" s="327"/>
      <c r="O115" s="327"/>
      <c r="P115" s="330" t="str">
        <f t="shared" si="98"/>
        <v/>
      </c>
      <c r="Q115" s="299" t="s">
        <v>821</v>
      </c>
      <c r="R115" s="292" t="str">
        <f t="shared" si="99"/>
        <v/>
      </c>
      <c r="S115" s="292" t="str">
        <f t="shared" si="100"/>
        <v/>
      </c>
      <c r="T115" s="292" t="str">
        <f t="shared" si="101"/>
        <v/>
      </c>
      <c r="U115" s="292" t="str">
        <f t="shared" si="102"/>
        <v/>
      </c>
      <c r="V115" s="292" t="str">
        <f t="shared" si="103"/>
        <v/>
      </c>
      <c r="W115" s="292" t="str">
        <f t="shared" si="104"/>
        <v/>
      </c>
      <c r="X115" s="292" t="str">
        <f t="shared" si="105"/>
        <v/>
      </c>
      <c r="Y115" s="292"/>
      <c r="Z115" s="293" t="str">
        <f t="shared" si="106"/>
        <v/>
      </c>
      <c r="AA115" s="293" t="str">
        <f t="shared" si="107"/>
        <v/>
      </c>
      <c r="AB115" s="293" t="str">
        <f t="shared" si="108"/>
        <v/>
      </c>
      <c r="AC115" s="293" t="str">
        <f t="shared" si="109"/>
        <v/>
      </c>
      <c r="AD115" s="293" t="str">
        <f t="shared" si="110"/>
        <v/>
      </c>
      <c r="AE115" s="293" t="str">
        <f t="shared" si="111"/>
        <v/>
      </c>
      <c r="AF115" s="293" t="str">
        <f t="shared" si="112"/>
        <v/>
      </c>
      <c r="AG115" s="293"/>
      <c r="AH115" s="292" t="str">
        <f>IF($BE115="","",IF(ISNUMBER(MATCH($BE115,AP$5:AP$29999,0)),MAX(AH$4:AH114)+1,0))</f>
        <v/>
      </c>
      <c r="AI115" s="292" t="str">
        <f>IF($BE115="","",IF(ISNUMBER(MATCH($BE115,AQ$5:AQ$29999,0)),MAX(AI$4:AI114)+1,0))</f>
        <v/>
      </c>
      <c r="AJ115" s="292" t="str">
        <f>IF($BE115="","",IF(ISNUMBER(MATCH($BE115,AR$5:AR$29999,0)),MAX(AJ$4:AJ114)+1,0))</f>
        <v/>
      </c>
      <c r="AK115" s="292" t="str">
        <f>IF($BE115="","",IF(ISNUMBER(MATCH($BE115,AS$5:AS$29999,0)),MAX(AK$4:AK114)+1,0))</f>
        <v/>
      </c>
      <c r="AL115" s="292" t="str">
        <f>IF($BE115="","",IF(ISNUMBER(MATCH($BE115,AT$5:AT$29999,0)),MAX(AL$4:AL114)+1,0))</f>
        <v/>
      </c>
      <c r="AM115" s="292" t="str">
        <f>IF($BE115="","",IF(ISNUMBER(MATCH($BE115,AU$5:AU$29999,0)),MAX(AM$4:AM114)+1,0))</f>
        <v/>
      </c>
      <c r="AN115" s="292" t="str">
        <f>IF($BE115="","",IF(ISNUMBER(MATCH($BE115,AV$5:AV$29999,0)),MAX(AN$4:AN114)+1,0))</f>
        <v/>
      </c>
      <c r="AO115" s="299"/>
      <c r="AP115" s="307"/>
      <c r="AQ115" s="307"/>
      <c r="AR115" s="307"/>
      <c r="AS115" s="307"/>
      <c r="AT115" s="309"/>
      <c r="AU115" s="309"/>
      <c r="AV115" s="309" t="s">
        <v>821</v>
      </c>
      <c r="AW115" s="331"/>
      <c r="AX115" s="310" t="s">
        <v>821</v>
      </c>
      <c r="AY115" s="332"/>
      <c r="AZ115" s="332"/>
      <c r="BA115" s="329"/>
      <c r="BB115" s="328"/>
      <c r="BC115" s="10"/>
      <c r="BD115" s="10"/>
      <c r="BE115" s="310"/>
      <c r="BF115" s="10"/>
      <c r="BG115" s="311" t="str">
        <f t="shared" si="86"/>
        <v/>
      </c>
      <c r="BH115" s="311" t="str">
        <f t="shared" si="87"/>
        <v/>
      </c>
      <c r="BI115" s="311" t="str">
        <f t="shared" si="88"/>
        <v/>
      </c>
      <c r="BJ115" s="311" t="str">
        <f t="shared" si="89"/>
        <v/>
      </c>
      <c r="BK115" s="311" t="str">
        <f t="shared" si="90"/>
        <v/>
      </c>
      <c r="BL115" s="311" t="str">
        <f t="shared" si="91"/>
        <v/>
      </c>
      <c r="BM115" s="311" t="str">
        <f t="shared" si="92"/>
        <v/>
      </c>
      <c r="BN115" s="90"/>
      <c r="BO115" s="90"/>
      <c r="BP115" s="90"/>
      <c r="BQ115" s="90"/>
      <c r="BR115" s="90"/>
      <c r="BS115" s="90"/>
      <c r="BT115" s="90"/>
      <c r="BU115" s="90"/>
      <c r="BV115" s="90"/>
      <c r="BW115" s="90"/>
      <c r="BX115" s="90"/>
      <c r="BY115" s="90"/>
      <c r="BZ115" s="90"/>
    </row>
    <row r="116" spans="1:78" ht="12" customHeight="1" x14ac:dyDescent="0.25">
      <c r="A116" s="62"/>
      <c r="B116" s="238" t="str">
        <f t="shared" si="93"/>
        <v/>
      </c>
      <c r="C116" s="284" t="str">
        <f>IF(ISNUMBER(B116),MAX(C$4:C115)+1,"")</f>
        <v/>
      </c>
      <c r="D116" s="284" t="str">
        <f>IF(IF(ISNUMBER(B116),"",MAX(D$4:D115)+1)&lt;=D$3,IF(ISNUMBER(B116),"",MAX(D$4:D115)+1),"")</f>
        <v/>
      </c>
      <c r="E116" s="285" t="str">
        <f t="shared" si="94"/>
        <v/>
      </c>
      <c r="F116" s="238" t="str">
        <f t="shared" si="95"/>
        <v/>
      </c>
      <c r="G116" s="241" t="str">
        <f t="shared" si="96"/>
        <v/>
      </c>
      <c r="H116" s="284" t="str">
        <f>IF(O116="","",IF(ISNUMBER(MATCH(O116,$G$5:$G$1000,0)),"",IF(D116=1,C$3,0)+MAX(H$4:H115)+1))</f>
        <v/>
      </c>
      <c r="I116" s="284" t="str">
        <f>IF(O116="","",IF(ISNUMBER(MATCH(O116,$G$5:$G$1000,0)),"",IF(D116=1,B$4,0)+MAX(I$4:I115)+1))</f>
        <v/>
      </c>
      <c r="J116" s="241" t="str">
        <f t="shared" si="97"/>
        <v/>
      </c>
      <c r="K116" s="241"/>
      <c r="L116" s="62"/>
      <c r="M116" s="290">
        <f t="shared" si="68"/>
        <v>112</v>
      </c>
      <c r="N116" s="327"/>
      <c r="O116" s="327"/>
      <c r="P116" s="330" t="str">
        <f t="shared" si="98"/>
        <v/>
      </c>
      <c r="Q116" s="299" t="s">
        <v>821</v>
      </c>
      <c r="R116" s="292" t="str">
        <f t="shared" si="99"/>
        <v/>
      </c>
      <c r="S116" s="292" t="str">
        <f t="shared" si="100"/>
        <v/>
      </c>
      <c r="T116" s="292" t="str">
        <f t="shared" si="101"/>
        <v/>
      </c>
      <c r="U116" s="292" t="str">
        <f t="shared" si="102"/>
        <v/>
      </c>
      <c r="V116" s="292" t="str">
        <f t="shared" si="103"/>
        <v/>
      </c>
      <c r="W116" s="292" t="str">
        <f t="shared" si="104"/>
        <v/>
      </c>
      <c r="X116" s="292" t="str">
        <f t="shared" si="105"/>
        <v/>
      </c>
      <c r="Y116" s="292"/>
      <c r="Z116" s="293" t="str">
        <f t="shared" si="106"/>
        <v/>
      </c>
      <c r="AA116" s="293" t="str">
        <f t="shared" si="107"/>
        <v/>
      </c>
      <c r="AB116" s="293" t="str">
        <f t="shared" si="108"/>
        <v/>
      </c>
      <c r="AC116" s="293" t="str">
        <f t="shared" si="109"/>
        <v/>
      </c>
      <c r="AD116" s="293" t="str">
        <f t="shared" si="110"/>
        <v/>
      </c>
      <c r="AE116" s="293" t="str">
        <f t="shared" si="111"/>
        <v/>
      </c>
      <c r="AF116" s="293" t="str">
        <f t="shared" si="112"/>
        <v/>
      </c>
      <c r="AG116" s="293"/>
      <c r="AH116" s="292" t="str">
        <f>IF($BE116="","",IF(ISNUMBER(MATCH($BE116,AP$5:AP$29999,0)),MAX(AH$4:AH115)+1,0))</f>
        <v/>
      </c>
      <c r="AI116" s="292" t="str">
        <f>IF($BE116="","",IF(ISNUMBER(MATCH($BE116,AQ$5:AQ$29999,0)),MAX(AI$4:AI115)+1,0))</f>
        <v/>
      </c>
      <c r="AJ116" s="292" t="str">
        <f>IF($BE116="","",IF(ISNUMBER(MATCH($BE116,AR$5:AR$29999,0)),MAX(AJ$4:AJ115)+1,0))</f>
        <v/>
      </c>
      <c r="AK116" s="292" t="str">
        <f>IF($BE116="","",IF(ISNUMBER(MATCH($BE116,AS$5:AS$29999,0)),MAX(AK$4:AK115)+1,0))</f>
        <v/>
      </c>
      <c r="AL116" s="292" t="str">
        <f>IF($BE116="","",IF(ISNUMBER(MATCH($BE116,AT$5:AT$29999,0)),MAX(AL$4:AL115)+1,0))</f>
        <v/>
      </c>
      <c r="AM116" s="292" t="str">
        <f>IF($BE116="","",IF(ISNUMBER(MATCH($BE116,AU$5:AU$29999,0)),MAX(AM$4:AM115)+1,0))</f>
        <v/>
      </c>
      <c r="AN116" s="292" t="str">
        <f>IF($BE116="","",IF(ISNUMBER(MATCH($BE116,AV$5:AV$29999,0)),MAX(AN$4:AN115)+1,0))</f>
        <v/>
      </c>
      <c r="AO116" s="299"/>
      <c r="AP116" s="307"/>
      <c r="AQ116" s="307"/>
      <c r="AR116" s="307"/>
      <c r="AS116" s="307"/>
      <c r="AT116" s="309"/>
      <c r="AU116" s="309"/>
      <c r="AV116" s="309" t="s">
        <v>821</v>
      </c>
      <c r="AW116" s="331"/>
      <c r="AX116" s="310" t="s">
        <v>821</v>
      </c>
      <c r="AY116" s="332"/>
      <c r="AZ116" s="332"/>
      <c r="BA116" s="329"/>
      <c r="BB116" s="328"/>
      <c r="BC116" s="10"/>
      <c r="BD116" s="10"/>
      <c r="BE116" s="310"/>
      <c r="BF116" s="10"/>
      <c r="BG116" s="311" t="str">
        <f t="shared" si="86"/>
        <v/>
      </c>
      <c r="BH116" s="311" t="str">
        <f t="shared" si="87"/>
        <v/>
      </c>
      <c r="BI116" s="311" t="str">
        <f t="shared" si="88"/>
        <v/>
      </c>
      <c r="BJ116" s="311" t="str">
        <f t="shared" si="89"/>
        <v/>
      </c>
      <c r="BK116" s="311" t="str">
        <f t="shared" si="90"/>
        <v/>
      </c>
      <c r="BL116" s="311" t="str">
        <f t="shared" si="91"/>
        <v/>
      </c>
      <c r="BM116" s="311" t="str">
        <f t="shared" si="92"/>
        <v/>
      </c>
      <c r="BN116" s="90"/>
      <c r="BO116" s="90"/>
      <c r="BP116" s="90"/>
      <c r="BQ116" s="90"/>
      <c r="BR116" s="90"/>
      <c r="BS116" s="90"/>
      <c r="BT116" s="90"/>
      <c r="BU116" s="90"/>
      <c r="BV116" s="90"/>
      <c r="BW116" s="90"/>
      <c r="BX116" s="90"/>
      <c r="BY116" s="90"/>
      <c r="BZ116" s="90"/>
    </row>
    <row r="117" spans="1:78" ht="12" customHeight="1" x14ac:dyDescent="0.25">
      <c r="A117" s="62"/>
      <c r="B117" s="238" t="str">
        <f t="shared" si="93"/>
        <v/>
      </c>
      <c r="C117" s="284" t="str">
        <f>IF(ISNUMBER(B117),MAX(C$4:C116)+1,"")</f>
        <v/>
      </c>
      <c r="D117" s="284" t="str">
        <f>IF(IF(ISNUMBER(B117),"",MAX(D$4:D116)+1)&lt;=D$3,IF(ISNUMBER(B117),"",MAX(D$4:D116)+1),"")</f>
        <v/>
      </c>
      <c r="E117" s="285" t="str">
        <f t="shared" si="94"/>
        <v/>
      </c>
      <c r="F117" s="238" t="str">
        <f t="shared" si="95"/>
        <v/>
      </c>
      <c r="G117" s="241" t="str">
        <f t="shared" si="96"/>
        <v/>
      </c>
      <c r="H117" s="284" t="str">
        <f>IF(O117="","",IF(ISNUMBER(MATCH(O117,$G$5:$G$1000,0)),"",IF(D117=1,C$3,0)+MAX(H$4:H116)+1))</f>
        <v/>
      </c>
      <c r="I117" s="284" t="str">
        <f>IF(O117="","",IF(ISNUMBER(MATCH(O117,$G$5:$G$1000,0)),"",IF(D117=1,B$4,0)+MAX(I$4:I116)+1))</f>
        <v/>
      </c>
      <c r="J117" s="241" t="str">
        <f t="shared" si="97"/>
        <v/>
      </c>
      <c r="K117" s="241"/>
      <c r="L117" s="62"/>
      <c r="M117" s="290">
        <f t="shared" si="68"/>
        <v>113</v>
      </c>
      <c r="N117" s="327"/>
      <c r="O117" s="327"/>
      <c r="P117" s="330" t="str">
        <f t="shared" si="98"/>
        <v/>
      </c>
      <c r="Q117" s="299" t="s">
        <v>821</v>
      </c>
      <c r="R117" s="292" t="str">
        <f t="shared" si="99"/>
        <v/>
      </c>
      <c r="S117" s="292" t="str">
        <f t="shared" si="100"/>
        <v/>
      </c>
      <c r="T117" s="292" t="str">
        <f t="shared" si="101"/>
        <v/>
      </c>
      <c r="U117" s="292" t="str">
        <f t="shared" si="102"/>
        <v/>
      </c>
      <c r="V117" s="292" t="str">
        <f t="shared" si="103"/>
        <v/>
      </c>
      <c r="W117" s="292" t="str">
        <f t="shared" si="104"/>
        <v/>
      </c>
      <c r="X117" s="292" t="str">
        <f t="shared" si="105"/>
        <v/>
      </c>
      <c r="Y117" s="292"/>
      <c r="Z117" s="293" t="str">
        <f t="shared" si="106"/>
        <v/>
      </c>
      <c r="AA117" s="293" t="str">
        <f t="shared" si="107"/>
        <v/>
      </c>
      <c r="AB117" s="293" t="str">
        <f t="shared" si="108"/>
        <v/>
      </c>
      <c r="AC117" s="293" t="str">
        <f t="shared" si="109"/>
        <v/>
      </c>
      <c r="AD117" s="293" t="str">
        <f t="shared" si="110"/>
        <v/>
      </c>
      <c r="AE117" s="293" t="str">
        <f t="shared" si="111"/>
        <v/>
      </c>
      <c r="AF117" s="293" t="str">
        <f t="shared" si="112"/>
        <v/>
      </c>
      <c r="AG117" s="293"/>
      <c r="AH117" s="292" t="str">
        <f>IF($BE117="","",IF(ISNUMBER(MATCH($BE117,AP$5:AP$29999,0)),MAX(AH$4:AH116)+1,0))</f>
        <v/>
      </c>
      <c r="AI117" s="292" t="str">
        <f>IF($BE117="","",IF(ISNUMBER(MATCH($BE117,AQ$5:AQ$29999,0)),MAX(AI$4:AI116)+1,0))</f>
        <v/>
      </c>
      <c r="AJ117" s="292" t="str">
        <f>IF($BE117="","",IF(ISNUMBER(MATCH($BE117,AR$5:AR$29999,0)),MAX(AJ$4:AJ116)+1,0))</f>
        <v/>
      </c>
      <c r="AK117" s="292" t="str">
        <f>IF($BE117="","",IF(ISNUMBER(MATCH($BE117,AS$5:AS$29999,0)),MAX(AK$4:AK116)+1,0))</f>
        <v/>
      </c>
      <c r="AL117" s="292" t="str">
        <f>IF($BE117="","",IF(ISNUMBER(MATCH($BE117,AT$5:AT$29999,0)),MAX(AL$4:AL116)+1,0))</f>
        <v/>
      </c>
      <c r="AM117" s="292" t="str">
        <f>IF($BE117="","",IF(ISNUMBER(MATCH($BE117,AU$5:AU$29999,0)),MAX(AM$4:AM116)+1,0))</f>
        <v/>
      </c>
      <c r="AN117" s="292" t="str">
        <f>IF($BE117="","",IF(ISNUMBER(MATCH($BE117,AV$5:AV$29999,0)),MAX(AN$4:AN116)+1,0))</f>
        <v/>
      </c>
      <c r="AO117" s="299"/>
      <c r="AP117" s="307"/>
      <c r="AQ117" s="307"/>
      <c r="AR117" s="307"/>
      <c r="AS117" s="307"/>
      <c r="AT117" s="309"/>
      <c r="AU117" s="309"/>
      <c r="AV117" s="309" t="s">
        <v>821</v>
      </c>
      <c r="AW117" s="331"/>
      <c r="AX117" s="310" t="s">
        <v>821</v>
      </c>
      <c r="AY117" s="332"/>
      <c r="AZ117" s="332"/>
      <c r="BA117" s="329"/>
      <c r="BB117" s="328"/>
      <c r="BC117" s="10"/>
      <c r="BD117" s="10"/>
      <c r="BE117" s="310"/>
      <c r="BF117" s="10"/>
      <c r="BG117" s="311" t="str">
        <f t="shared" si="86"/>
        <v/>
      </c>
      <c r="BH117" s="311" t="str">
        <f t="shared" si="87"/>
        <v/>
      </c>
      <c r="BI117" s="311" t="str">
        <f t="shared" si="88"/>
        <v/>
      </c>
      <c r="BJ117" s="311" t="str">
        <f t="shared" si="89"/>
        <v/>
      </c>
      <c r="BK117" s="311" t="str">
        <f t="shared" si="90"/>
        <v/>
      </c>
      <c r="BL117" s="311" t="str">
        <f t="shared" si="91"/>
        <v/>
      </c>
      <c r="BM117" s="311" t="str">
        <f t="shared" si="92"/>
        <v/>
      </c>
      <c r="BN117" s="90"/>
      <c r="BO117" s="90"/>
      <c r="BP117" s="90"/>
      <c r="BQ117" s="90"/>
      <c r="BR117" s="90"/>
      <c r="BS117" s="90"/>
      <c r="BT117" s="90"/>
      <c r="BU117" s="90"/>
      <c r="BV117" s="90"/>
      <c r="BW117" s="90"/>
      <c r="BX117" s="90"/>
      <c r="BY117" s="90"/>
      <c r="BZ117" s="90"/>
    </row>
    <row r="118" spans="1:78" ht="12" customHeight="1" x14ac:dyDescent="0.25">
      <c r="A118" s="62"/>
      <c r="B118" s="238" t="str">
        <f t="shared" si="93"/>
        <v/>
      </c>
      <c r="C118" s="284" t="str">
        <f>IF(ISNUMBER(B118),MAX(C$4:C117)+1,"")</f>
        <v/>
      </c>
      <c r="D118" s="284" t="str">
        <f>IF(IF(ISNUMBER(B118),"",MAX(D$4:D117)+1)&lt;=D$3,IF(ISNUMBER(B118),"",MAX(D$4:D117)+1),"")</f>
        <v/>
      </c>
      <c r="E118" s="285" t="str">
        <f t="shared" si="94"/>
        <v/>
      </c>
      <c r="F118" s="238" t="str">
        <f t="shared" si="95"/>
        <v/>
      </c>
      <c r="G118" s="241" t="str">
        <f t="shared" si="96"/>
        <v/>
      </c>
      <c r="H118" s="284" t="str">
        <f>IF(O118="","",IF(ISNUMBER(MATCH(O118,$G$5:$G$1000,0)),"",IF(D118=1,C$3,0)+MAX(H$4:H117)+1))</f>
        <v/>
      </c>
      <c r="I118" s="284" t="str">
        <f>IF(O118="","",IF(ISNUMBER(MATCH(O118,$G$5:$G$1000,0)),"",IF(D118=1,B$4,0)+MAX(I$4:I117)+1))</f>
        <v/>
      </c>
      <c r="J118" s="241" t="str">
        <f t="shared" si="97"/>
        <v/>
      </c>
      <c r="K118" s="241"/>
      <c r="L118" s="62"/>
      <c r="M118" s="290">
        <f t="shared" si="68"/>
        <v>114</v>
      </c>
      <c r="N118" s="327"/>
      <c r="O118" s="327"/>
      <c r="P118" s="330" t="str">
        <f t="shared" si="98"/>
        <v/>
      </c>
      <c r="Q118" s="299" t="s">
        <v>821</v>
      </c>
      <c r="R118" s="292" t="str">
        <f t="shared" si="99"/>
        <v/>
      </c>
      <c r="S118" s="292" t="str">
        <f t="shared" si="100"/>
        <v/>
      </c>
      <c r="T118" s="292" t="str">
        <f t="shared" si="101"/>
        <v/>
      </c>
      <c r="U118" s="292" t="str">
        <f t="shared" si="102"/>
        <v/>
      </c>
      <c r="V118" s="292" t="str">
        <f t="shared" si="103"/>
        <v/>
      </c>
      <c r="W118" s="292" t="str">
        <f t="shared" si="104"/>
        <v/>
      </c>
      <c r="X118" s="292" t="str">
        <f t="shared" si="105"/>
        <v/>
      </c>
      <c r="Y118" s="292"/>
      <c r="Z118" s="293" t="str">
        <f t="shared" si="106"/>
        <v/>
      </c>
      <c r="AA118" s="293" t="str">
        <f t="shared" si="107"/>
        <v/>
      </c>
      <c r="AB118" s="293" t="str">
        <f t="shared" si="108"/>
        <v/>
      </c>
      <c r="AC118" s="293" t="str">
        <f t="shared" si="109"/>
        <v/>
      </c>
      <c r="AD118" s="293" t="str">
        <f t="shared" si="110"/>
        <v/>
      </c>
      <c r="AE118" s="293" t="str">
        <f t="shared" si="111"/>
        <v/>
      </c>
      <c r="AF118" s="293" t="str">
        <f t="shared" si="112"/>
        <v/>
      </c>
      <c r="AG118" s="293"/>
      <c r="AH118" s="292" t="str">
        <f>IF($BE118="","",IF(ISNUMBER(MATCH($BE118,AP$5:AP$29999,0)),MAX(AH$4:AH117)+1,0))</f>
        <v/>
      </c>
      <c r="AI118" s="292" t="str">
        <f>IF($BE118="","",IF(ISNUMBER(MATCH($BE118,AQ$5:AQ$29999,0)),MAX(AI$4:AI117)+1,0))</f>
        <v/>
      </c>
      <c r="AJ118" s="292" t="str">
        <f>IF($BE118="","",IF(ISNUMBER(MATCH($BE118,AR$5:AR$29999,0)),MAX(AJ$4:AJ117)+1,0))</f>
        <v/>
      </c>
      <c r="AK118" s="292" t="str">
        <f>IF($BE118="","",IF(ISNUMBER(MATCH($BE118,AS$5:AS$29999,0)),MAX(AK$4:AK117)+1,0))</f>
        <v/>
      </c>
      <c r="AL118" s="292" t="str">
        <f>IF($BE118="","",IF(ISNUMBER(MATCH($BE118,AT$5:AT$29999,0)),MAX(AL$4:AL117)+1,0))</f>
        <v/>
      </c>
      <c r="AM118" s="292" t="str">
        <f>IF($BE118="","",IF(ISNUMBER(MATCH($BE118,AU$5:AU$29999,0)),MAX(AM$4:AM117)+1,0))</f>
        <v/>
      </c>
      <c r="AN118" s="292" t="str">
        <f>IF($BE118="","",IF(ISNUMBER(MATCH($BE118,AV$5:AV$29999,0)),MAX(AN$4:AN117)+1,0))</f>
        <v/>
      </c>
      <c r="AO118" s="299"/>
      <c r="AP118" s="307"/>
      <c r="AQ118" s="307"/>
      <c r="AR118" s="307"/>
      <c r="AS118" s="307"/>
      <c r="AT118" s="309"/>
      <c r="AU118" s="309"/>
      <c r="AV118" s="309" t="s">
        <v>821</v>
      </c>
      <c r="AW118" s="331"/>
      <c r="AX118" s="310" t="s">
        <v>821</v>
      </c>
      <c r="AY118" s="332"/>
      <c r="AZ118" s="332"/>
      <c r="BA118" s="329"/>
      <c r="BB118" s="328"/>
      <c r="BC118" s="10"/>
      <c r="BD118" s="10"/>
      <c r="BE118" s="310"/>
      <c r="BF118" s="10"/>
      <c r="BG118" s="311" t="str">
        <f t="shared" si="86"/>
        <v/>
      </c>
      <c r="BH118" s="311" t="str">
        <f t="shared" si="87"/>
        <v/>
      </c>
      <c r="BI118" s="311" t="str">
        <f t="shared" si="88"/>
        <v/>
      </c>
      <c r="BJ118" s="311" t="str">
        <f t="shared" si="89"/>
        <v/>
      </c>
      <c r="BK118" s="311" t="str">
        <f t="shared" si="90"/>
        <v/>
      </c>
      <c r="BL118" s="311" t="str">
        <f t="shared" si="91"/>
        <v/>
      </c>
      <c r="BM118" s="311" t="str">
        <f t="shared" si="92"/>
        <v/>
      </c>
      <c r="BN118" s="90"/>
      <c r="BO118" s="90"/>
      <c r="BP118" s="90"/>
      <c r="BQ118" s="90"/>
      <c r="BR118" s="90"/>
      <c r="BS118" s="90"/>
      <c r="BT118" s="90"/>
      <c r="BU118" s="90"/>
      <c r="BV118" s="90"/>
      <c r="BW118" s="90"/>
      <c r="BX118" s="90"/>
      <c r="BY118" s="90"/>
      <c r="BZ118" s="90"/>
    </row>
    <row r="119" spans="1:78" ht="12" customHeight="1" x14ac:dyDescent="0.25">
      <c r="A119" s="62"/>
      <c r="B119" s="238" t="str">
        <f t="shared" si="93"/>
        <v/>
      </c>
      <c r="C119" s="284" t="str">
        <f>IF(ISNUMBER(B119),MAX(C$4:C118)+1,"")</f>
        <v/>
      </c>
      <c r="D119" s="284" t="str">
        <f>IF(IF(ISNUMBER(B119),"",MAX(D$4:D118)+1)&lt;=D$3,IF(ISNUMBER(B119),"",MAX(D$4:D118)+1),"")</f>
        <v/>
      </c>
      <c r="E119" s="285" t="str">
        <f t="shared" si="94"/>
        <v/>
      </c>
      <c r="F119" s="238" t="str">
        <f t="shared" si="95"/>
        <v/>
      </c>
      <c r="G119" s="241" t="str">
        <f t="shared" si="96"/>
        <v/>
      </c>
      <c r="H119" s="284" t="str">
        <f>IF(O119="","",IF(ISNUMBER(MATCH(O119,$G$5:$G$1000,0)),"",IF(D119=1,C$3,0)+MAX(H$4:H118)+1))</f>
        <v/>
      </c>
      <c r="I119" s="284" t="str">
        <f>IF(O119="","",IF(ISNUMBER(MATCH(O119,$G$5:$G$1000,0)),"",IF(D119=1,B$4,0)+MAX(I$4:I118)+1))</f>
        <v/>
      </c>
      <c r="J119" s="241" t="str">
        <f t="shared" si="97"/>
        <v/>
      </c>
      <c r="K119" s="241"/>
      <c r="L119" s="62"/>
      <c r="M119" s="290">
        <f t="shared" si="68"/>
        <v>115</v>
      </c>
      <c r="N119" s="327"/>
      <c r="O119" s="327"/>
      <c r="P119" s="330" t="str">
        <f t="shared" si="98"/>
        <v/>
      </c>
      <c r="Q119" s="299" t="s">
        <v>821</v>
      </c>
      <c r="R119" s="292" t="str">
        <f t="shared" si="99"/>
        <v/>
      </c>
      <c r="S119" s="292" t="str">
        <f t="shared" si="100"/>
        <v/>
      </c>
      <c r="T119" s="292" t="str">
        <f t="shared" si="101"/>
        <v/>
      </c>
      <c r="U119" s="292" t="str">
        <f t="shared" si="102"/>
        <v/>
      </c>
      <c r="V119" s="292" t="str">
        <f t="shared" si="103"/>
        <v/>
      </c>
      <c r="W119" s="292" t="str">
        <f t="shared" si="104"/>
        <v/>
      </c>
      <c r="X119" s="292" t="str">
        <f t="shared" si="105"/>
        <v/>
      </c>
      <c r="Y119" s="292"/>
      <c r="Z119" s="293" t="str">
        <f t="shared" si="106"/>
        <v/>
      </c>
      <c r="AA119" s="293" t="str">
        <f t="shared" si="107"/>
        <v/>
      </c>
      <c r="AB119" s="293" t="str">
        <f t="shared" si="108"/>
        <v/>
      </c>
      <c r="AC119" s="293" t="str">
        <f t="shared" si="109"/>
        <v/>
      </c>
      <c r="AD119" s="293" t="str">
        <f t="shared" si="110"/>
        <v/>
      </c>
      <c r="AE119" s="293" t="str">
        <f t="shared" si="111"/>
        <v/>
      </c>
      <c r="AF119" s="293" t="str">
        <f t="shared" si="112"/>
        <v/>
      </c>
      <c r="AG119" s="293"/>
      <c r="AH119" s="292" t="str">
        <f>IF($BE119="","",IF(ISNUMBER(MATCH($BE119,AP$5:AP$29999,0)),MAX(AH$4:AH118)+1,0))</f>
        <v/>
      </c>
      <c r="AI119" s="292" t="str">
        <f>IF($BE119="","",IF(ISNUMBER(MATCH($BE119,AQ$5:AQ$29999,0)),MAX(AI$4:AI118)+1,0))</f>
        <v/>
      </c>
      <c r="AJ119" s="292" t="str">
        <f>IF($BE119="","",IF(ISNUMBER(MATCH($BE119,AR$5:AR$29999,0)),MAX(AJ$4:AJ118)+1,0))</f>
        <v/>
      </c>
      <c r="AK119" s="292" t="str">
        <f>IF($BE119="","",IF(ISNUMBER(MATCH($BE119,AS$5:AS$29999,0)),MAX(AK$4:AK118)+1,0))</f>
        <v/>
      </c>
      <c r="AL119" s="292" t="str">
        <f>IF($BE119="","",IF(ISNUMBER(MATCH($BE119,AT$5:AT$29999,0)),MAX(AL$4:AL118)+1,0))</f>
        <v/>
      </c>
      <c r="AM119" s="292" t="str">
        <f>IF($BE119="","",IF(ISNUMBER(MATCH($BE119,AU$5:AU$29999,0)),MAX(AM$4:AM118)+1,0))</f>
        <v/>
      </c>
      <c r="AN119" s="292" t="str">
        <f>IF($BE119="","",IF(ISNUMBER(MATCH($BE119,AV$5:AV$29999,0)),MAX(AN$4:AN118)+1,0))</f>
        <v/>
      </c>
      <c r="AO119" s="299"/>
      <c r="AP119" s="307"/>
      <c r="AQ119" s="307"/>
      <c r="AR119" s="307"/>
      <c r="AS119" s="307"/>
      <c r="AT119" s="309"/>
      <c r="AU119" s="309"/>
      <c r="AV119" s="309" t="s">
        <v>821</v>
      </c>
      <c r="AW119" s="331"/>
      <c r="AX119" s="310" t="s">
        <v>821</v>
      </c>
      <c r="AY119" s="332"/>
      <c r="AZ119" s="332"/>
      <c r="BA119" s="329"/>
      <c r="BB119" s="328"/>
      <c r="BC119" s="10"/>
      <c r="BD119" s="10"/>
      <c r="BE119" s="310"/>
      <c r="BF119" s="10"/>
      <c r="BG119" s="311" t="str">
        <f t="shared" si="86"/>
        <v/>
      </c>
      <c r="BH119" s="311" t="str">
        <f t="shared" si="87"/>
        <v/>
      </c>
      <c r="BI119" s="311" t="str">
        <f t="shared" si="88"/>
        <v/>
      </c>
      <c r="BJ119" s="311" t="str">
        <f t="shared" si="89"/>
        <v/>
      </c>
      <c r="BK119" s="311" t="str">
        <f t="shared" si="90"/>
        <v/>
      </c>
      <c r="BL119" s="311" t="str">
        <f t="shared" si="91"/>
        <v/>
      </c>
      <c r="BM119" s="311" t="str">
        <f t="shared" si="92"/>
        <v/>
      </c>
      <c r="BN119" s="90"/>
      <c r="BO119" s="90"/>
      <c r="BP119" s="90"/>
      <c r="BQ119" s="90"/>
      <c r="BR119" s="90"/>
      <c r="BS119" s="90"/>
      <c r="BT119" s="90"/>
      <c r="BU119" s="90"/>
      <c r="BV119" s="90"/>
      <c r="BW119" s="90"/>
      <c r="BX119" s="90"/>
      <c r="BY119" s="90"/>
      <c r="BZ119" s="90"/>
    </row>
    <row r="120" spans="1:78" ht="12" customHeight="1" x14ac:dyDescent="0.25">
      <c r="A120" s="62"/>
      <c r="B120" s="238" t="str">
        <f t="shared" si="93"/>
        <v/>
      </c>
      <c r="C120" s="284" t="str">
        <f>IF(ISNUMBER(B120),MAX(C$4:C119)+1,"")</f>
        <v/>
      </c>
      <c r="D120" s="284" t="str">
        <f>IF(IF(ISNUMBER(B120),"",MAX(D$4:D119)+1)&lt;=D$3,IF(ISNUMBER(B120),"",MAX(D$4:D119)+1),"")</f>
        <v/>
      </c>
      <c r="E120" s="285" t="str">
        <f t="shared" si="94"/>
        <v/>
      </c>
      <c r="F120" s="238" t="str">
        <f t="shared" si="95"/>
        <v/>
      </c>
      <c r="G120" s="241" t="str">
        <f t="shared" si="96"/>
        <v/>
      </c>
      <c r="H120" s="284" t="str">
        <f>IF(O120="","",IF(ISNUMBER(MATCH(O120,$G$5:$G$1000,0)),"",IF(D120=1,C$3,0)+MAX(H$4:H119)+1))</f>
        <v/>
      </c>
      <c r="I120" s="284" t="str">
        <f>IF(O120="","",IF(ISNUMBER(MATCH(O120,$G$5:$G$1000,0)),"",IF(D120=1,B$4,0)+MAX(I$4:I119)+1))</f>
        <v/>
      </c>
      <c r="J120" s="241" t="str">
        <f t="shared" si="97"/>
        <v/>
      </c>
      <c r="K120" s="241"/>
      <c r="L120" s="62"/>
      <c r="M120" s="290">
        <f t="shared" si="68"/>
        <v>116</v>
      </c>
      <c r="N120" s="327"/>
      <c r="O120" s="327"/>
      <c r="P120" s="330" t="str">
        <f t="shared" si="98"/>
        <v/>
      </c>
      <c r="Q120" s="299" t="s">
        <v>821</v>
      </c>
      <c r="R120" s="292" t="str">
        <f t="shared" si="99"/>
        <v/>
      </c>
      <c r="S120" s="292" t="str">
        <f t="shared" si="100"/>
        <v/>
      </c>
      <c r="T120" s="292" t="str">
        <f t="shared" si="101"/>
        <v/>
      </c>
      <c r="U120" s="292" t="str">
        <f t="shared" si="102"/>
        <v/>
      </c>
      <c r="V120" s="292" t="str">
        <f t="shared" si="103"/>
        <v/>
      </c>
      <c r="W120" s="292" t="str">
        <f t="shared" si="104"/>
        <v/>
      </c>
      <c r="X120" s="292" t="str">
        <f t="shared" si="105"/>
        <v/>
      </c>
      <c r="Y120" s="292"/>
      <c r="Z120" s="293" t="str">
        <f t="shared" si="106"/>
        <v/>
      </c>
      <c r="AA120" s="293" t="str">
        <f t="shared" si="107"/>
        <v/>
      </c>
      <c r="AB120" s="293" t="str">
        <f t="shared" si="108"/>
        <v/>
      </c>
      <c r="AC120" s="293" t="str">
        <f t="shared" si="109"/>
        <v/>
      </c>
      <c r="AD120" s="293" t="str">
        <f t="shared" si="110"/>
        <v/>
      </c>
      <c r="AE120" s="293" t="str">
        <f t="shared" si="111"/>
        <v/>
      </c>
      <c r="AF120" s="293" t="str">
        <f t="shared" si="112"/>
        <v/>
      </c>
      <c r="AG120" s="293"/>
      <c r="AH120" s="292" t="str">
        <f>IF($BE120="","",IF(ISNUMBER(MATCH($BE120,AP$5:AP$29999,0)),MAX(AH$4:AH119)+1,0))</f>
        <v/>
      </c>
      <c r="AI120" s="292" t="str">
        <f>IF($BE120="","",IF(ISNUMBER(MATCH($BE120,AQ$5:AQ$29999,0)),MAX(AI$4:AI119)+1,0))</f>
        <v/>
      </c>
      <c r="AJ120" s="292" t="str">
        <f>IF($BE120="","",IF(ISNUMBER(MATCH($BE120,AR$5:AR$29999,0)),MAX(AJ$4:AJ119)+1,0))</f>
        <v/>
      </c>
      <c r="AK120" s="292" t="str">
        <f>IF($BE120="","",IF(ISNUMBER(MATCH($BE120,AS$5:AS$29999,0)),MAX(AK$4:AK119)+1,0))</f>
        <v/>
      </c>
      <c r="AL120" s="292" t="str">
        <f>IF($BE120="","",IF(ISNUMBER(MATCH($BE120,AT$5:AT$29999,0)),MAX(AL$4:AL119)+1,0))</f>
        <v/>
      </c>
      <c r="AM120" s="292" t="str">
        <f>IF($BE120="","",IF(ISNUMBER(MATCH($BE120,AU$5:AU$29999,0)),MAX(AM$4:AM119)+1,0))</f>
        <v/>
      </c>
      <c r="AN120" s="292" t="str">
        <f>IF($BE120="","",IF(ISNUMBER(MATCH($BE120,AV$5:AV$29999,0)),MAX(AN$4:AN119)+1,0))</f>
        <v/>
      </c>
      <c r="AO120" s="299"/>
      <c r="AP120" s="307"/>
      <c r="AQ120" s="307"/>
      <c r="AR120" s="307"/>
      <c r="AS120" s="307"/>
      <c r="AT120" s="309"/>
      <c r="AU120" s="309"/>
      <c r="AV120" s="309" t="s">
        <v>821</v>
      </c>
      <c r="AW120" s="331"/>
      <c r="AX120" s="310" t="s">
        <v>821</v>
      </c>
      <c r="AY120" s="332"/>
      <c r="AZ120" s="332"/>
      <c r="BA120" s="329"/>
      <c r="BB120" s="328"/>
      <c r="BC120" s="10"/>
      <c r="BD120" s="10"/>
      <c r="BE120" s="310"/>
      <c r="BF120" s="10"/>
      <c r="BG120" s="311" t="str">
        <f t="shared" si="86"/>
        <v/>
      </c>
      <c r="BH120" s="311" t="str">
        <f t="shared" si="87"/>
        <v/>
      </c>
      <c r="BI120" s="311" t="str">
        <f t="shared" si="88"/>
        <v/>
      </c>
      <c r="BJ120" s="311" t="str">
        <f t="shared" si="89"/>
        <v/>
      </c>
      <c r="BK120" s="311" t="str">
        <f t="shared" si="90"/>
        <v/>
      </c>
      <c r="BL120" s="311" t="str">
        <f t="shared" si="91"/>
        <v/>
      </c>
      <c r="BM120" s="311" t="str">
        <f t="shared" si="92"/>
        <v/>
      </c>
      <c r="BN120" s="90"/>
      <c r="BO120" s="90"/>
      <c r="BP120" s="90"/>
      <c r="BQ120" s="90"/>
      <c r="BR120" s="90"/>
      <c r="BS120" s="90"/>
      <c r="BT120" s="90"/>
      <c r="BU120" s="90"/>
      <c r="BV120" s="90"/>
      <c r="BW120" s="90"/>
      <c r="BX120" s="90"/>
      <c r="BY120" s="90"/>
      <c r="BZ120" s="90"/>
    </row>
    <row r="121" spans="1:78" ht="12" customHeight="1" x14ac:dyDescent="0.25">
      <c r="A121" s="62"/>
      <c r="B121" s="238" t="str">
        <f t="shared" si="93"/>
        <v/>
      </c>
      <c r="C121" s="284" t="str">
        <f>IF(ISNUMBER(B121),MAX(C$4:C120)+1,"")</f>
        <v/>
      </c>
      <c r="D121" s="284" t="str">
        <f>IF(IF(ISNUMBER(B121),"",MAX(D$4:D120)+1)&lt;=D$3,IF(ISNUMBER(B121),"",MAX(D$4:D120)+1),"")</f>
        <v/>
      </c>
      <c r="E121" s="285" t="str">
        <f t="shared" si="94"/>
        <v/>
      </c>
      <c r="F121" s="238" t="str">
        <f t="shared" si="95"/>
        <v/>
      </c>
      <c r="G121" s="241" t="str">
        <f t="shared" si="96"/>
        <v/>
      </c>
      <c r="H121" s="284" t="str">
        <f>IF(O121="","",IF(ISNUMBER(MATCH(O121,$G$5:$G$1000,0)),"",IF(D121=1,C$3,0)+MAX(H$4:H120)+1))</f>
        <v/>
      </c>
      <c r="I121" s="284" t="str">
        <f>IF(O121="","",IF(ISNUMBER(MATCH(O121,$G$5:$G$1000,0)),"",IF(D121=1,B$4,0)+MAX(I$4:I120)+1))</f>
        <v/>
      </c>
      <c r="J121" s="241" t="str">
        <f t="shared" si="97"/>
        <v/>
      </c>
      <c r="K121" s="241"/>
      <c r="L121" s="62"/>
      <c r="M121" s="290">
        <f t="shared" si="68"/>
        <v>117</v>
      </c>
      <c r="N121" s="327"/>
      <c r="O121" s="327"/>
      <c r="P121" s="330" t="str">
        <f t="shared" si="98"/>
        <v/>
      </c>
      <c r="Q121" s="299" t="s">
        <v>821</v>
      </c>
      <c r="R121" s="292" t="str">
        <f t="shared" si="99"/>
        <v/>
      </c>
      <c r="S121" s="292" t="str">
        <f t="shared" si="100"/>
        <v/>
      </c>
      <c r="T121" s="292" t="str">
        <f t="shared" si="101"/>
        <v/>
      </c>
      <c r="U121" s="292" t="str">
        <f t="shared" si="102"/>
        <v/>
      </c>
      <c r="V121" s="292" t="str">
        <f t="shared" si="103"/>
        <v/>
      </c>
      <c r="W121" s="292" t="str">
        <f t="shared" si="104"/>
        <v/>
      </c>
      <c r="X121" s="292" t="str">
        <f t="shared" si="105"/>
        <v/>
      </c>
      <c r="Y121" s="292"/>
      <c r="Z121" s="293" t="str">
        <f t="shared" si="106"/>
        <v/>
      </c>
      <c r="AA121" s="293" t="str">
        <f t="shared" si="107"/>
        <v/>
      </c>
      <c r="AB121" s="293" t="str">
        <f t="shared" si="108"/>
        <v/>
      </c>
      <c r="AC121" s="293" t="str">
        <f t="shared" si="109"/>
        <v/>
      </c>
      <c r="AD121" s="293" t="str">
        <f t="shared" si="110"/>
        <v/>
      </c>
      <c r="AE121" s="293" t="str">
        <f t="shared" si="111"/>
        <v/>
      </c>
      <c r="AF121" s="293" t="str">
        <f t="shared" si="112"/>
        <v/>
      </c>
      <c r="AG121" s="293"/>
      <c r="AH121" s="292" t="str">
        <f>IF($BE121="","",IF(ISNUMBER(MATCH($BE121,AP$5:AP$29999,0)),MAX(AH$4:AH120)+1,0))</f>
        <v/>
      </c>
      <c r="AI121" s="292" t="str">
        <f>IF($BE121="","",IF(ISNUMBER(MATCH($BE121,AQ$5:AQ$29999,0)),MAX(AI$4:AI120)+1,0))</f>
        <v/>
      </c>
      <c r="AJ121" s="292" t="str">
        <f>IF($BE121="","",IF(ISNUMBER(MATCH($BE121,AR$5:AR$29999,0)),MAX(AJ$4:AJ120)+1,0))</f>
        <v/>
      </c>
      <c r="AK121" s="292" t="str">
        <f>IF($BE121="","",IF(ISNUMBER(MATCH($BE121,AS$5:AS$29999,0)),MAX(AK$4:AK120)+1,0))</f>
        <v/>
      </c>
      <c r="AL121" s="292" t="str">
        <f>IF($BE121="","",IF(ISNUMBER(MATCH($BE121,AT$5:AT$29999,0)),MAX(AL$4:AL120)+1,0))</f>
        <v/>
      </c>
      <c r="AM121" s="292" t="str">
        <f>IF($BE121="","",IF(ISNUMBER(MATCH($BE121,AU$5:AU$29999,0)),MAX(AM$4:AM120)+1,0))</f>
        <v/>
      </c>
      <c r="AN121" s="292" t="str">
        <f>IF($BE121="","",IF(ISNUMBER(MATCH($BE121,AV$5:AV$29999,0)),MAX(AN$4:AN120)+1,0))</f>
        <v/>
      </c>
      <c r="AO121" s="299"/>
      <c r="AP121" s="307"/>
      <c r="AQ121" s="307"/>
      <c r="AR121" s="307"/>
      <c r="AS121" s="307"/>
      <c r="AT121" s="309"/>
      <c r="AU121" s="309"/>
      <c r="AV121" s="309" t="s">
        <v>821</v>
      </c>
      <c r="AW121" s="331"/>
      <c r="AX121" s="310" t="s">
        <v>821</v>
      </c>
      <c r="AY121" s="332"/>
      <c r="AZ121" s="332"/>
      <c r="BA121" s="329"/>
      <c r="BB121" s="328"/>
      <c r="BC121" s="10"/>
      <c r="BD121" s="10"/>
      <c r="BE121" s="310"/>
      <c r="BF121" s="10"/>
      <c r="BG121" s="311" t="str">
        <f t="shared" si="86"/>
        <v/>
      </c>
      <c r="BH121" s="311" t="str">
        <f t="shared" si="87"/>
        <v/>
      </c>
      <c r="BI121" s="311" t="str">
        <f t="shared" si="88"/>
        <v/>
      </c>
      <c r="BJ121" s="311" t="str">
        <f t="shared" si="89"/>
        <v/>
      </c>
      <c r="BK121" s="311" t="str">
        <f t="shared" si="90"/>
        <v/>
      </c>
      <c r="BL121" s="311" t="str">
        <f t="shared" si="91"/>
        <v/>
      </c>
      <c r="BM121" s="311" t="str">
        <f t="shared" si="92"/>
        <v/>
      </c>
      <c r="BN121" s="90"/>
      <c r="BO121" s="90"/>
      <c r="BP121" s="90"/>
      <c r="BQ121" s="90"/>
      <c r="BR121" s="90"/>
      <c r="BS121" s="90"/>
      <c r="BT121" s="90"/>
      <c r="BU121" s="90"/>
      <c r="BV121" s="90"/>
      <c r="BW121" s="90"/>
      <c r="BX121" s="90"/>
      <c r="BY121" s="90"/>
      <c r="BZ121" s="90"/>
    </row>
    <row r="122" spans="1:78" ht="12" customHeight="1" x14ac:dyDescent="0.25">
      <c r="A122" s="62"/>
      <c r="B122" s="238" t="str">
        <f t="shared" si="93"/>
        <v/>
      </c>
      <c r="C122" s="284" t="str">
        <f>IF(ISNUMBER(B122),MAX(C$4:C121)+1,"")</f>
        <v/>
      </c>
      <c r="D122" s="284" t="str">
        <f>IF(IF(ISNUMBER(B122),"",MAX(D$4:D121)+1)&lt;=D$3,IF(ISNUMBER(B122),"",MAX(D$4:D121)+1),"")</f>
        <v/>
      </c>
      <c r="E122" s="285" t="str">
        <f t="shared" si="94"/>
        <v/>
      </c>
      <c r="F122" s="238" t="str">
        <f t="shared" si="95"/>
        <v/>
      </c>
      <c r="G122" s="241" t="str">
        <f t="shared" si="96"/>
        <v/>
      </c>
      <c r="H122" s="284" t="str">
        <f>IF(O122="","",IF(ISNUMBER(MATCH(O122,$G$5:$G$1000,0)),"",IF(D122=1,C$3,0)+MAX(H$4:H121)+1))</f>
        <v/>
      </c>
      <c r="I122" s="284" t="str">
        <f>IF(O122="","",IF(ISNUMBER(MATCH(O122,$G$5:$G$1000,0)),"",IF(D122=1,B$4,0)+MAX(I$4:I121)+1))</f>
        <v/>
      </c>
      <c r="J122" s="241" t="str">
        <f t="shared" si="97"/>
        <v/>
      </c>
      <c r="K122" s="241"/>
      <c r="L122" s="62"/>
      <c r="M122" s="290">
        <f t="shared" si="68"/>
        <v>118</v>
      </c>
      <c r="N122" s="327"/>
      <c r="O122" s="327"/>
      <c r="P122" s="330" t="str">
        <f t="shared" si="98"/>
        <v/>
      </c>
      <c r="Q122" s="299" t="s">
        <v>821</v>
      </c>
      <c r="R122" s="292" t="str">
        <f t="shared" si="99"/>
        <v/>
      </c>
      <c r="S122" s="292" t="str">
        <f t="shared" si="100"/>
        <v/>
      </c>
      <c r="T122" s="292" t="str">
        <f t="shared" si="101"/>
        <v/>
      </c>
      <c r="U122" s="292" t="str">
        <f t="shared" si="102"/>
        <v/>
      </c>
      <c r="V122" s="292" t="str">
        <f t="shared" si="103"/>
        <v/>
      </c>
      <c r="W122" s="292" t="str">
        <f t="shared" si="104"/>
        <v/>
      </c>
      <c r="X122" s="292" t="str">
        <f t="shared" si="105"/>
        <v/>
      </c>
      <c r="Y122" s="292"/>
      <c r="Z122" s="293" t="str">
        <f t="shared" si="106"/>
        <v/>
      </c>
      <c r="AA122" s="293" t="str">
        <f t="shared" si="107"/>
        <v/>
      </c>
      <c r="AB122" s="293" t="str">
        <f t="shared" si="108"/>
        <v/>
      </c>
      <c r="AC122" s="293" t="str">
        <f t="shared" si="109"/>
        <v/>
      </c>
      <c r="AD122" s="293" t="str">
        <f t="shared" si="110"/>
        <v/>
      </c>
      <c r="AE122" s="293" t="str">
        <f t="shared" si="111"/>
        <v/>
      </c>
      <c r="AF122" s="293" t="str">
        <f t="shared" si="112"/>
        <v/>
      </c>
      <c r="AG122" s="293"/>
      <c r="AH122" s="292" t="str">
        <f>IF($BE122="","",IF(ISNUMBER(MATCH($BE122,AP$5:AP$29999,0)),MAX(AH$4:AH121)+1,0))</f>
        <v/>
      </c>
      <c r="AI122" s="292" t="str">
        <f>IF($BE122="","",IF(ISNUMBER(MATCH($BE122,AQ$5:AQ$29999,0)),MAX(AI$4:AI121)+1,0))</f>
        <v/>
      </c>
      <c r="AJ122" s="292" t="str">
        <f>IF($BE122="","",IF(ISNUMBER(MATCH($BE122,AR$5:AR$29999,0)),MAX(AJ$4:AJ121)+1,0))</f>
        <v/>
      </c>
      <c r="AK122" s="292" t="str">
        <f>IF($BE122="","",IF(ISNUMBER(MATCH($BE122,AS$5:AS$29999,0)),MAX(AK$4:AK121)+1,0))</f>
        <v/>
      </c>
      <c r="AL122" s="292" t="str">
        <f>IF($BE122="","",IF(ISNUMBER(MATCH($BE122,AT$5:AT$29999,0)),MAX(AL$4:AL121)+1,0))</f>
        <v/>
      </c>
      <c r="AM122" s="292" t="str">
        <f>IF($BE122="","",IF(ISNUMBER(MATCH($BE122,AU$5:AU$29999,0)),MAX(AM$4:AM121)+1,0))</f>
        <v/>
      </c>
      <c r="AN122" s="292" t="str">
        <f>IF($BE122="","",IF(ISNUMBER(MATCH($BE122,AV$5:AV$29999,0)),MAX(AN$4:AN121)+1,0))</f>
        <v/>
      </c>
      <c r="AO122" s="299"/>
      <c r="AP122" s="307"/>
      <c r="AQ122" s="307"/>
      <c r="AR122" s="307"/>
      <c r="AS122" s="307"/>
      <c r="AT122" s="309"/>
      <c r="AU122" s="309"/>
      <c r="AV122" s="309" t="s">
        <v>821</v>
      </c>
      <c r="AW122" s="331"/>
      <c r="AX122" s="310" t="s">
        <v>821</v>
      </c>
      <c r="AY122" s="332"/>
      <c r="AZ122" s="332"/>
      <c r="BA122" s="329"/>
      <c r="BB122" s="328"/>
      <c r="BC122" s="10"/>
      <c r="BD122" s="10"/>
      <c r="BE122" s="310"/>
      <c r="BF122" s="10"/>
      <c r="BG122" s="311" t="str">
        <f t="shared" si="86"/>
        <v/>
      </c>
      <c r="BH122" s="311" t="str">
        <f t="shared" si="87"/>
        <v/>
      </c>
      <c r="BI122" s="311" t="str">
        <f t="shared" si="88"/>
        <v/>
      </c>
      <c r="BJ122" s="311" t="str">
        <f t="shared" si="89"/>
        <v/>
      </c>
      <c r="BK122" s="311" t="str">
        <f t="shared" si="90"/>
        <v/>
      </c>
      <c r="BL122" s="311" t="str">
        <f t="shared" si="91"/>
        <v/>
      </c>
      <c r="BM122" s="311" t="str">
        <f t="shared" si="92"/>
        <v/>
      </c>
      <c r="BN122" s="90"/>
      <c r="BO122" s="90"/>
      <c r="BP122" s="90"/>
      <c r="BQ122" s="90"/>
      <c r="BR122" s="90"/>
      <c r="BS122" s="90"/>
      <c r="BT122" s="90"/>
      <c r="BU122" s="90"/>
      <c r="BV122" s="90"/>
      <c r="BW122" s="90"/>
      <c r="BX122" s="90"/>
      <c r="BY122" s="90"/>
      <c r="BZ122" s="90"/>
    </row>
    <row r="123" spans="1:78" ht="12" customHeight="1" x14ac:dyDescent="0.25">
      <c r="A123" s="62"/>
      <c r="B123" s="238" t="str">
        <f t="shared" si="93"/>
        <v/>
      </c>
      <c r="C123" s="284" t="str">
        <f>IF(ISNUMBER(B123),MAX(C$4:C122)+1,"")</f>
        <v/>
      </c>
      <c r="D123" s="284" t="str">
        <f>IF(IF(ISNUMBER(B123),"",MAX(D$4:D122)+1)&lt;=D$3,IF(ISNUMBER(B123),"",MAX(D$4:D122)+1),"")</f>
        <v/>
      </c>
      <c r="E123" s="285" t="str">
        <f t="shared" si="94"/>
        <v/>
      </c>
      <c r="F123" s="238" t="str">
        <f t="shared" si="95"/>
        <v/>
      </c>
      <c r="G123" s="241" t="str">
        <f t="shared" si="96"/>
        <v/>
      </c>
      <c r="H123" s="284" t="str">
        <f>IF(O123="","",IF(ISNUMBER(MATCH(O123,$G$5:$G$1000,0)),"",IF(D123=1,C$3,0)+MAX(H$4:H122)+1))</f>
        <v/>
      </c>
      <c r="I123" s="284" t="str">
        <f>IF(O123="","",IF(ISNUMBER(MATCH(O123,$G$5:$G$1000,0)),"",IF(D123=1,B$4,0)+MAX(I$4:I122)+1))</f>
        <v/>
      </c>
      <c r="J123" s="241" t="str">
        <f t="shared" si="97"/>
        <v/>
      </c>
      <c r="K123" s="241"/>
      <c r="L123" s="62"/>
      <c r="M123" s="290">
        <f t="shared" si="68"/>
        <v>119</v>
      </c>
      <c r="N123" s="327"/>
      <c r="O123" s="327"/>
      <c r="P123" s="330" t="str">
        <f t="shared" si="98"/>
        <v/>
      </c>
      <c r="Q123" s="299" t="s">
        <v>821</v>
      </c>
      <c r="R123" s="292" t="str">
        <f t="shared" si="99"/>
        <v/>
      </c>
      <c r="S123" s="292" t="str">
        <f t="shared" si="100"/>
        <v/>
      </c>
      <c r="T123" s="292" t="str">
        <f t="shared" si="101"/>
        <v/>
      </c>
      <c r="U123" s="292" t="str">
        <f t="shared" si="102"/>
        <v/>
      </c>
      <c r="V123" s="292" t="str">
        <f t="shared" si="103"/>
        <v/>
      </c>
      <c r="W123" s="292" t="str">
        <f t="shared" si="104"/>
        <v/>
      </c>
      <c r="X123" s="292" t="str">
        <f t="shared" si="105"/>
        <v/>
      </c>
      <c r="Y123" s="292"/>
      <c r="Z123" s="293" t="str">
        <f t="shared" si="106"/>
        <v/>
      </c>
      <c r="AA123" s="293" t="str">
        <f t="shared" si="107"/>
        <v/>
      </c>
      <c r="AB123" s="293" t="str">
        <f t="shared" si="108"/>
        <v/>
      </c>
      <c r="AC123" s="293" t="str">
        <f t="shared" si="109"/>
        <v/>
      </c>
      <c r="AD123" s="293" t="str">
        <f t="shared" si="110"/>
        <v/>
      </c>
      <c r="AE123" s="293" t="str">
        <f t="shared" si="111"/>
        <v/>
      </c>
      <c r="AF123" s="293" t="str">
        <f t="shared" si="112"/>
        <v/>
      </c>
      <c r="AG123" s="293"/>
      <c r="AH123" s="292" t="str">
        <f>IF($BE123="","",IF(ISNUMBER(MATCH($BE123,AP$5:AP$29999,0)),MAX(AH$4:AH122)+1,0))</f>
        <v/>
      </c>
      <c r="AI123" s="292" t="str">
        <f>IF($BE123="","",IF(ISNUMBER(MATCH($BE123,AQ$5:AQ$29999,0)),MAX(AI$4:AI122)+1,0))</f>
        <v/>
      </c>
      <c r="AJ123" s="292" t="str">
        <f>IF($BE123="","",IF(ISNUMBER(MATCH($BE123,AR$5:AR$29999,0)),MAX(AJ$4:AJ122)+1,0))</f>
        <v/>
      </c>
      <c r="AK123" s="292" t="str">
        <f>IF($BE123="","",IF(ISNUMBER(MATCH($BE123,AS$5:AS$29999,0)),MAX(AK$4:AK122)+1,0))</f>
        <v/>
      </c>
      <c r="AL123" s="292" t="str">
        <f>IF($BE123="","",IF(ISNUMBER(MATCH($BE123,AT$5:AT$29999,0)),MAX(AL$4:AL122)+1,0))</f>
        <v/>
      </c>
      <c r="AM123" s="292" t="str">
        <f>IF($BE123="","",IF(ISNUMBER(MATCH($BE123,AU$5:AU$29999,0)),MAX(AM$4:AM122)+1,0))</f>
        <v/>
      </c>
      <c r="AN123" s="292" t="str">
        <f>IF($BE123="","",IF(ISNUMBER(MATCH($BE123,AV$5:AV$29999,0)),MAX(AN$4:AN122)+1,0))</f>
        <v/>
      </c>
      <c r="AO123" s="299"/>
      <c r="AP123" s="307"/>
      <c r="AQ123" s="307"/>
      <c r="AR123" s="307"/>
      <c r="AS123" s="307"/>
      <c r="AT123" s="309"/>
      <c r="AU123" s="309"/>
      <c r="AV123" s="309" t="s">
        <v>821</v>
      </c>
      <c r="AW123" s="331"/>
      <c r="AX123" s="310" t="s">
        <v>821</v>
      </c>
      <c r="AY123" s="332"/>
      <c r="AZ123" s="332"/>
      <c r="BA123" s="329"/>
      <c r="BB123" s="328"/>
      <c r="BC123" s="10"/>
      <c r="BD123" s="10"/>
      <c r="BE123" s="310"/>
      <c r="BF123" s="10"/>
      <c r="BG123" s="311" t="str">
        <f t="shared" si="86"/>
        <v/>
      </c>
      <c r="BH123" s="311" t="str">
        <f t="shared" si="87"/>
        <v/>
      </c>
      <c r="BI123" s="311" t="str">
        <f t="shared" si="88"/>
        <v/>
      </c>
      <c r="BJ123" s="311" t="str">
        <f t="shared" si="89"/>
        <v/>
      </c>
      <c r="BK123" s="311" t="str">
        <f t="shared" si="90"/>
        <v/>
      </c>
      <c r="BL123" s="311" t="str">
        <f t="shared" si="91"/>
        <v/>
      </c>
      <c r="BM123" s="311" t="str">
        <f t="shared" si="92"/>
        <v/>
      </c>
      <c r="BN123" s="90"/>
      <c r="BO123" s="90"/>
      <c r="BP123" s="90"/>
      <c r="BQ123" s="90"/>
      <c r="BR123" s="90"/>
      <c r="BS123" s="90"/>
      <c r="BT123" s="90"/>
      <c r="BU123" s="90"/>
      <c r="BV123" s="90"/>
      <c r="BW123" s="90"/>
      <c r="BX123" s="90"/>
      <c r="BY123" s="90"/>
      <c r="BZ123" s="90"/>
    </row>
    <row r="124" spans="1:78" ht="12" customHeight="1" x14ac:dyDescent="0.25">
      <c r="A124" s="62"/>
      <c r="B124" s="238" t="str">
        <f t="shared" si="93"/>
        <v/>
      </c>
      <c r="C124" s="284" t="str">
        <f>IF(ISNUMBER(B124),MAX(C$4:C123)+1,"")</f>
        <v/>
      </c>
      <c r="D124" s="284" t="str">
        <f>IF(IF(ISNUMBER(B124),"",MAX(D$4:D123)+1)&lt;=D$3,IF(ISNUMBER(B124),"",MAX(D$4:D123)+1),"")</f>
        <v/>
      </c>
      <c r="E124" s="285" t="str">
        <f t="shared" si="94"/>
        <v/>
      </c>
      <c r="F124" s="238" t="str">
        <f t="shared" si="95"/>
        <v/>
      </c>
      <c r="G124" s="241" t="str">
        <f t="shared" si="96"/>
        <v/>
      </c>
      <c r="H124" s="284" t="str">
        <f>IF(O124="","",IF(ISNUMBER(MATCH(O124,$G$5:$G$1000,0)),"",IF(D124=1,C$3,0)+MAX(H$4:H123)+1))</f>
        <v/>
      </c>
      <c r="I124" s="284" t="str">
        <f>IF(O124="","",IF(ISNUMBER(MATCH(O124,$G$5:$G$1000,0)),"",IF(D124=1,B$4,0)+MAX(I$4:I123)+1))</f>
        <v/>
      </c>
      <c r="J124" s="241" t="str">
        <f t="shared" si="97"/>
        <v/>
      </c>
      <c r="K124" s="241"/>
      <c r="L124" s="62"/>
      <c r="M124" s="290">
        <f t="shared" si="68"/>
        <v>120</v>
      </c>
      <c r="N124" s="327"/>
      <c r="O124" s="327"/>
      <c r="P124" s="330" t="str">
        <f t="shared" si="98"/>
        <v/>
      </c>
      <c r="Q124" s="299" t="s">
        <v>821</v>
      </c>
      <c r="R124" s="292" t="str">
        <f t="shared" si="99"/>
        <v/>
      </c>
      <c r="S124" s="292" t="str">
        <f t="shared" si="100"/>
        <v/>
      </c>
      <c r="T124" s="292" t="str">
        <f t="shared" si="101"/>
        <v/>
      </c>
      <c r="U124" s="292" t="str">
        <f t="shared" si="102"/>
        <v/>
      </c>
      <c r="V124" s="292" t="str">
        <f t="shared" si="103"/>
        <v/>
      </c>
      <c r="W124" s="292" t="str">
        <f t="shared" si="104"/>
        <v/>
      </c>
      <c r="X124" s="292" t="str">
        <f t="shared" si="105"/>
        <v/>
      </c>
      <c r="Y124" s="292"/>
      <c r="Z124" s="293" t="str">
        <f t="shared" si="106"/>
        <v/>
      </c>
      <c r="AA124" s="293" t="str">
        <f t="shared" si="107"/>
        <v/>
      </c>
      <c r="AB124" s="293" t="str">
        <f t="shared" si="108"/>
        <v/>
      </c>
      <c r="AC124" s="293" t="str">
        <f t="shared" si="109"/>
        <v/>
      </c>
      <c r="AD124" s="293" t="str">
        <f t="shared" si="110"/>
        <v/>
      </c>
      <c r="AE124" s="293" t="str">
        <f t="shared" si="111"/>
        <v/>
      </c>
      <c r="AF124" s="293" t="str">
        <f t="shared" si="112"/>
        <v/>
      </c>
      <c r="AG124" s="293"/>
      <c r="AH124" s="292" t="str">
        <f>IF($BE124="","",IF(ISNUMBER(MATCH($BE124,AP$5:AP$29999,0)),MAX(AH$4:AH123)+1,0))</f>
        <v/>
      </c>
      <c r="AI124" s="292" t="str">
        <f>IF($BE124="","",IF(ISNUMBER(MATCH($BE124,AQ$5:AQ$29999,0)),MAX(AI$4:AI123)+1,0))</f>
        <v/>
      </c>
      <c r="AJ124" s="292" t="str">
        <f>IF($BE124="","",IF(ISNUMBER(MATCH($BE124,AR$5:AR$29999,0)),MAX(AJ$4:AJ123)+1,0))</f>
        <v/>
      </c>
      <c r="AK124" s="292" t="str">
        <f>IF($BE124="","",IF(ISNUMBER(MATCH($BE124,AS$5:AS$29999,0)),MAX(AK$4:AK123)+1,0))</f>
        <v/>
      </c>
      <c r="AL124" s="292" t="str">
        <f>IF($BE124="","",IF(ISNUMBER(MATCH($BE124,AT$5:AT$29999,0)),MAX(AL$4:AL123)+1,0))</f>
        <v/>
      </c>
      <c r="AM124" s="292" t="str">
        <f>IF($BE124="","",IF(ISNUMBER(MATCH($BE124,AU$5:AU$29999,0)),MAX(AM$4:AM123)+1,0))</f>
        <v/>
      </c>
      <c r="AN124" s="292" t="str">
        <f>IF($BE124="","",IF(ISNUMBER(MATCH($BE124,AV$5:AV$29999,0)),MAX(AN$4:AN123)+1,0))</f>
        <v/>
      </c>
      <c r="AO124" s="299"/>
      <c r="AP124" s="307"/>
      <c r="AQ124" s="307"/>
      <c r="AR124" s="307"/>
      <c r="AS124" s="307"/>
      <c r="AT124" s="309"/>
      <c r="AU124" s="309"/>
      <c r="AV124" s="309" t="s">
        <v>821</v>
      </c>
      <c r="AW124" s="331"/>
      <c r="AX124" s="310" t="s">
        <v>821</v>
      </c>
      <c r="AY124" s="332"/>
      <c r="AZ124" s="332"/>
      <c r="BA124" s="329"/>
      <c r="BB124" s="328"/>
      <c r="BC124" s="10"/>
      <c r="BD124" s="10"/>
      <c r="BE124" s="310"/>
      <c r="BF124" s="10"/>
      <c r="BG124" s="311" t="str">
        <f t="shared" si="86"/>
        <v/>
      </c>
      <c r="BH124" s="311" t="str">
        <f t="shared" si="87"/>
        <v/>
      </c>
      <c r="BI124" s="311" t="str">
        <f t="shared" si="88"/>
        <v/>
      </c>
      <c r="BJ124" s="311" t="str">
        <f t="shared" si="89"/>
        <v/>
      </c>
      <c r="BK124" s="311" t="str">
        <f t="shared" si="90"/>
        <v/>
      </c>
      <c r="BL124" s="311" t="str">
        <f t="shared" si="91"/>
        <v/>
      </c>
      <c r="BM124" s="311" t="str">
        <f t="shared" si="92"/>
        <v/>
      </c>
      <c r="BN124" s="90"/>
      <c r="BO124" s="90"/>
      <c r="BP124" s="90"/>
      <c r="BQ124" s="90"/>
      <c r="BR124" s="90"/>
      <c r="BS124" s="90"/>
      <c r="BT124" s="90"/>
      <c r="BU124" s="90"/>
      <c r="BV124" s="90"/>
      <c r="BW124" s="90"/>
      <c r="BX124" s="90"/>
      <c r="BY124" s="90"/>
      <c r="BZ124" s="90"/>
    </row>
    <row r="125" spans="1:78" ht="12" customHeight="1" x14ac:dyDescent="0.25">
      <c r="A125" s="62"/>
      <c r="B125" s="238" t="str">
        <f t="shared" si="93"/>
        <v/>
      </c>
      <c r="C125" s="284" t="str">
        <f>IF(ISNUMBER(B125),MAX(C$4:C124)+1,"")</f>
        <v/>
      </c>
      <c r="D125" s="284" t="str">
        <f>IF(IF(ISNUMBER(B125),"",MAX(D$4:D124)+1)&lt;=D$3,IF(ISNUMBER(B125),"",MAX(D$4:D124)+1),"")</f>
        <v/>
      </c>
      <c r="E125" s="285" t="str">
        <f t="shared" si="94"/>
        <v/>
      </c>
      <c r="F125" s="238" t="str">
        <f t="shared" si="95"/>
        <v/>
      </c>
      <c r="G125" s="241" t="str">
        <f t="shared" si="96"/>
        <v/>
      </c>
      <c r="H125" s="284" t="str">
        <f>IF(O125="","",IF(ISNUMBER(MATCH(O125,$G$5:$G$1000,0)),"",IF(D125=1,C$3,0)+MAX(H$4:H124)+1))</f>
        <v/>
      </c>
      <c r="I125" s="284" t="str">
        <f>IF(O125="","",IF(ISNUMBER(MATCH(O125,$G$5:$G$1000,0)),"",IF(D125=1,B$4,0)+MAX(I$4:I124)+1))</f>
        <v/>
      </c>
      <c r="J125" s="241" t="str">
        <f t="shared" si="97"/>
        <v/>
      </c>
      <c r="K125" s="241"/>
      <c r="L125" s="62"/>
      <c r="M125" s="290">
        <f t="shared" si="68"/>
        <v>121</v>
      </c>
      <c r="N125" s="327"/>
      <c r="O125" s="327"/>
      <c r="P125" s="330" t="str">
        <f t="shared" si="98"/>
        <v/>
      </c>
      <c r="Q125" s="299" t="s">
        <v>821</v>
      </c>
      <c r="R125" s="292" t="str">
        <f t="shared" si="99"/>
        <v/>
      </c>
      <c r="S125" s="292" t="str">
        <f t="shared" si="100"/>
        <v/>
      </c>
      <c r="T125" s="292" t="str">
        <f t="shared" si="101"/>
        <v/>
      </c>
      <c r="U125" s="292" t="str">
        <f t="shared" si="102"/>
        <v/>
      </c>
      <c r="V125" s="292" t="str">
        <f t="shared" si="103"/>
        <v/>
      </c>
      <c r="W125" s="292" t="str">
        <f t="shared" si="104"/>
        <v/>
      </c>
      <c r="X125" s="292" t="str">
        <f t="shared" si="105"/>
        <v/>
      </c>
      <c r="Y125" s="292"/>
      <c r="Z125" s="293" t="str">
        <f t="shared" si="106"/>
        <v/>
      </c>
      <c r="AA125" s="293" t="str">
        <f t="shared" si="107"/>
        <v/>
      </c>
      <c r="AB125" s="293" t="str">
        <f t="shared" si="108"/>
        <v/>
      </c>
      <c r="AC125" s="293" t="str">
        <f t="shared" si="109"/>
        <v/>
      </c>
      <c r="AD125" s="293" t="str">
        <f t="shared" si="110"/>
        <v/>
      </c>
      <c r="AE125" s="293" t="str">
        <f t="shared" si="111"/>
        <v/>
      </c>
      <c r="AF125" s="293" t="str">
        <f t="shared" si="112"/>
        <v/>
      </c>
      <c r="AG125" s="293"/>
      <c r="AH125" s="292" t="str">
        <f>IF($BE125="","",IF(ISNUMBER(MATCH($BE125,AP$5:AP$29999,0)),MAX(AH$4:AH124)+1,0))</f>
        <v/>
      </c>
      <c r="AI125" s="292" t="str">
        <f>IF($BE125="","",IF(ISNUMBER(MATCH($BE125,AQ$5:AQ$29999,0)),MAX(AI$4:AI124)+1,0))</f>
        <v/>
      </c>
      <c r="AJ125" s="292" t="str">
        <f>IF($BE125="","",IF(ISNUMBER(MATCH($BE125,AR$5:AR$29999,0)),MAX(AJ$4:AJ124)+1,0))</f>
        <v/>
      </c>
      <c r="AK125" s="292" t="str">
        <f>IF($BE125="","",IF(ISNUMBER(MATCH($BE125,AS$5:AS$29999,0)),MAX(AK$4:AK124)+1,0))</f>
        <v/>
      </c>
      <c r="AL125" s="292" t="str">
        <f>IF($BE125="","",IF(ISNUMBER(MATCH($BE125,AT$5:AT$29999,0)),MAX(AL$4:AL124)+1,0))</f>
        <v/>
      </c>
      <c r="AM125" s="292" t="str">
        <f>IF($BE125="","",IF(ISNUMBER(MATCH($BE125,AU$5:AU$29999,0)),MAX(AM$4:AM124)+1,0))</f>
        <v/>
      </c>
      <c r="AN125" s="292" t="str">
        <f>IF($BE125="","",IF(ISNUMBER(MATCH($BE125,AV$5:AV$29999,0)),MAX(AN$4:AN124)+1,0))</f>
        <v/>
      </c>
      <c r="AO125" s="299"/>
      <c r="AP125" s="307"/>
      <c r="AQ125" s="307"/>
      <c r="AR125" s="307"/>
      <c r="AS125" s="307"/>
      <c r="AT125" s="309"/>
      <c r="AU125" s="309"/>
      <c r="AV125" s="309" t="s">
        <v>821</v>
      </c>
      <c r="AW125" s="331"/>
      <c r="AX125" s="310" t="s">
        <v>821</v>
      </c>
      <c r="AY125" s="332"/>
      <c r="AZ125" s="332"/>
      <c r="BA125" s="329"/>
      <c r="BB125" s="328"/>
      <c r="BC125" s="10"/>
      <c r="BD125" s="10"/>
      <c r="BE125" s="310"/>
      <c r="BF125" s="10"/>
      <c r="BG125" s="311" t="str">
        <f t="shared" si="86"/>
        <v/>
      </c>
      <c r="BH125" s="311" t="str">
        <f t="shared" si="87"/>
        <v/>
      </c>
      <c r="BI125" s="311" t="str">
        <f t="shared" si="88"/>
        <v/>
      </c>
      <c r="BJ125" s="311" t="str">
        <f t="shared" si="89"/>
        <v/>
      </c>
      <c r="BK125" s="311" t="str">
        <f t="shared" si="90"/>
        <v/>
      </c>
      <c r="BL125" s="311" t="str">
        <f t="shared" si="91"/>
        <v/>
      </c>
      <c r="BM125" s="311" t="str">
        <f t="shared" si="92"/>
        <v/>
      </c>
      <c r="BN125" s="90"/>
      <c r="BO125" s="90"/>
      <c r="BP125" s="90"/>
      <c r="BQ125" s="90"/>
      <c r="BR125" s="90"/>
      <c r="BS125" s="90"/>
      <c r="BT125" s="90"/>
      <c r="BU125" s="90"/>
      <c r="BV125" s="90"/>
      <c r="BW125" s="90"/>
      <c r="BX125" s="90"/>
      <c r="BY125" s="90"/>
      <c r="BZ125" s="90"/>
    </row>
    <row r="126" spans="1:78" ht="12" customHeight="1" x14ac:dyDescent="0.25">
      <c r="A126" s="62"/>
      <c r="B126" s="238" t="str">
        <f t="shared" si="93"/>
        <v/>
      </c>
      <c r="C126" s="284" t="str">
        <f>IF(ISNUMBER(B126),MAX(C$4:C125)+1,"")</f>
        <v/>
      </c>
      <c r="D126" s="284" t="str">
        <f>IF(IF(ISNUMBER(B126),"",MAX(D$4:D125)+1)&lt;=D$3,IF(ISNUMBER(B126),"",MAX(D$4:D125)+1),"")</f>
        <v/>
      </c>
      <c r="E126" s="285" t="str">
        <f t="shared" si="94"/>
        <v/>
      </c>
      <c r="F126" s="238" t="str">
        <f t="shared" si="95"/>
        <v/>
      </c>
      <c r="G126" s="241" t="str">
        <f t="shared" si="96"/>
        <v/>
      </c>
      <c r="H126" s="284" t="str">
        <f>IF(O126="","",IF(ISNUMBER(MATCH(O126,$G$5:$G$1000,0)),"",IF(D126=1,C$3,0)+MAX(H$4:H125)+1))</f>
        <v/>
      </c>
      <c r="I126" s="284" t="str">
        <f>IF(O126="","",IF(ISNUMBER(MATCH(O126,$G$5:$G$1000,0)),"",IF(D126=1,B$4,0)+MAX(I$4:I125)+1))</f>
        <v/>
      </c>
      <c r="J126" s="241" t="str">
        <f t="shared" si="97"/>
        <v/>
      </c>
      <c r="K126" s="241"/>
      <c r="L126" s="62"/>
      <c r="M126" s="290">
        <f t="shared" si="68"/>
        <v>122</v>
      </c>
      <c r="N126" s="327"/>
      <c r="O126" s="327"/>
      <c r="P126" s="330" t="str">
        <f t="shared" si="98"/>
        <v/>
      </c>
      <c r="Q126" s="299" t="s">
        <v>821</v>
      </c>
      <c r="R126" s="292" t="str">
        <f t="shared" si="99"/>
        <v/>
      </c>
      <c r="S126" s="292" t="str">
        <f t="shared" si="100"/>
        <v/>
      </c>
      <c r="T126" s="292" t="str">
        <f t="shared" si="101"/>
        <v/>
      </c>
      <c r="U126" s="292" t="str">
        <f t="shared" si="102"/>
        <v/>
      </c>
      <c r="V126" s="292" t="str">
        <f t="shared" si="103"/>
        <v/>
      </c>
      <c r="W126" s="292" t="str">
        <f t="shared" si="104"/>
        <v/>
      </c>
      <c r="X126" s="292" t="str">
        <f t="shared" si="105"/>
        <v/>
      </c>
      <c r="Y126" s="292"/>
      <c r="Z126" s="293" t="str">
        <f t="shared" si="106"/>
        <v/>
      </c>
      <c r="AA126" s="293" t="str">
        <f t="shared" si="107"/>
        <v/>
      </c>
      <c r="AB126" s="293" t="str">
        <f t="shared" si="108"/>
        <v/>
      </c>
      <c r="AC126" s="293" t="str">
        <f t="shared" si="109"/>
        <v/>
      </c>
      <c r="AD126" s="293" t="str">
        <f t="shared" si="110"/>
        <v/>
      </c>
      <c r="AE126" s="293" t="str">
        <f t="shared" si="111"/>
        <v/>
      </c>
      <c r="AF126" s="293" t="str">
        <f t="shared" si="112"/>
        <v/>
      </c>
      <c r="AG126" s="293"/>
      <c r="AH126" s="292" t="str">
        <f>IF($BE126="","",IF(ISNUMBER(MATCH($BE126,AP$5:AP$29999,0)),MAX(AH$4:AH125)+1,0))</f>
        <v/>
      </c>
      <c r="AI126" s="292" t="str">
        <f>IF($BE126="","",IF(ISNUMBER(MATCH($BE126,AQ$5:AQ$29999,0)),MAX(AI$4:AI125)+1,0))</f>
        <v/>
      </c>
      <c r="AJ126" s="292" t="str">
        <f>IF($BE126="","",IF(ISNUMBER(MATCH($BE126,AR$5:AR$29999,0)),MAX(AJ$4:AJ125)+1,0))</f>
        <v/>
      </c>
      <c r="AK126" s="292" t="str">
        <f>IF($BE126="","",IF(ISNUMBER(MATCH($BE126,AS$5:AS$29999,0)),MAX(AK$4:AK125)+1,0))</f>
        <v/>
      </c>
      <c r="AL126" s="292" t="str">
        <f>IF($BE126="","",IF(ISNUMBER(MATCH($BE126,AT$5:AT$29999,0)),MAX(AL$4:AL125)+1,0))</f>
        <v/>
      </c>
      <c r="AM126" s="292" t="str">
        <f>IF($BE126="","",IF(ISNUMBER(MATCH($BE126,AU$5:AU$29999,0)),MAX(AM$4:AM125)+1,0))</f>
        <v/>
      </c>
      <c r="AN126" s="292" t="str">
        <f>IF($BE126="","",IF(ISNUMBER(MATCH($BE126,AV$5:AV$29999,0)),MAX(AN$4:AN125)+1,0))</f>
        <v/>
      </c>
      <c r="AO126" s="299"/>
      <c r="AP126" s="307"/>
      <c r="AQ126" s="307"/>
      <c r="AR126" s="307"/>
      <c r="AS126" s="307"/>
      <c r="AT126" s="309"/>
      <c r="AU126" s="309"/>
      <c r="AV126" s="309" t="s">
        <v>821</v>
      </c>
      <c r="AW126" s="331"/>
      <c r="AX126" s="310" t="s">
        <v>821</v>
      </c>
      <c r="AY126" s="332"/>
      <c r="AZ126" s="332"/>
      <c r="BA126" s="329"/>
      <c r="BB126" s="328"/>
      <c r="BC126" s="10"/>
      <c r="BD126" s="10"/>
      <c r="BE126" s="310"/>
      <c r="BF126" s="10"/>
      <c r="BG126" s="311" t="str">
        <f t="shared" si="86"/>
        <v/>
      </c>
      <c r="BH126" s="311" t="str">
        <f t="shared" si="87"/>
        <v/>
      </c>
      <c r="BI126" s="311" t="str">
        <f t="shared" si="88"/>
        <v/>
      </c>
      <c r="BJ126" s="311" t="str">
        <f t="shared" si="89"/>
        <v/>
      </c>
      <c r="BK126" s="311" t="str">
        <f t="shared" si="90"/>
        <v/>
      </c>
      <c r="BL126" s="311" t="str">
        <f t="shared" si="91"/>
        <v/>
      </c>
      <c r="BM126" s="311" t="str">
        <f t="shared" si="92"/>
        <v/>
      </c>
      <c r="BN126" s="90"/>
      <c r="BO126" s="90"/>
      <c r="BP126" s="90"/>
      <c r="BQ126" s="90"/>
      <c r="BR126" s="90"/>
      <c r="BS126" s="90"/>
      <c r="BT126" s="90"/>
      <c r="BU126" s="90"/>
      <c r="BV126" s="90"/>
      <c r="BW126" s="90"/>
      <c r="BX126" s="90"/>
      <c r="BY126" s="90"/>
      <c r="BZ126" s="90"/>
    </row>
    <row r="127" spans="1:78" ht="12" customHeight="1" x14ac:dyDescent="0.25">
      <c r="A127" s="62"/>
      <c r="B127" s="238" t="str">
        <f t="shared" si="93"/>
        <v/>
      </c>
      <c r="C127" s="284" t="str">
        <f>IF(ISNUMBER(B127),MAX(C$4:C126)+1,"")</f>
        <v/>
      </c>
      <c r="D127" s="284" t="str">
        <f>IF(IF(ISNUMBER(B127),"",MAX(D$4:D126)+1)&lt;=D$3,IF(ISNUMBER(B127),"",MAX(D$4:D126)+1),"")</f>
        <v/>
      </c>
      <c r="E127" s="285" t="str">
        <f t="shared" si="94"/>
        <v/>
      </c>
      <c r="F127" s="238" t="str">
        <f t="shared" si="95"/>
        <v/>
      </c>
      <c r="G127" s="241" t="str">
        <f t="shared" si="96"/>
        <v/>
      </c>
      <c r="H127" s="284" t="str">
        <f>IF(O127="","",IF(ISNUMBER(MATCH(O127,$G$5:$G$1000,0)),"",IF(D127=1,C$3,0)+MAX(H$4:H126)+1))</f>
        <v/>
      </c>
      <c r="I127" s="284" t="str">
        <f>IF(O127="","",IF(ISNUMBER(MATCH(O127,$G$5:$G$1000,0)),"",IF(D127=1,B$4,0)+MAX(I$4:I126)+1))</f>
        <v/>
      </c>
      <c r="J127" s="241" t="str">
        <f t="shared" si="97"/>
        <v/>
      </c>
      <c r="K127" s="241"/>
      <c r="L127" s="62"/>
      <c r="M127" s="290">
        <f t="shared" si="68"/>
        <v>123</v>
      </c>
      <c r="N127" s="327"/>
      <c r="O127" s="327"/>
      <c r="P127" s="330" t="str">
        <f t="shared" si="98"/>
        <v/>
      </c>
      <c r="Q127" s="299" t="s">
        <v>821</v>
      </c>
      <c r="R127" s="292" t="str">
        <f t="shared" si="99"/>
        <v/>
      </c>
      <c r="S127" s="292" t="str">
        <f t="shared" si="100"/>
        <v/>
      </c>
      <c r="T127" s="292" t="str">
        <f t="shared" si="101"/>
        <v/>
      </c>
      <c r="U127" s="292" t="str">
        <f t="shared" si="102"/>
        <v/>
      </c>
      <c r="V127" s="292" t="str">
        <f t="shared" si="103"/>
        <v/>
      </c>
      <c r="W127" s="292" t="str">
        <f t="shared" si="104"/>
        <v/>
      </c>
      <c r="X127" s="292" t="str">
        <f t="shared" si="105"/>
        <v/>
      </c>
      <c r="Y127" s="292"/>
      <c r="Z127" s="293" t="str">
        <f t="shared" si="106"/>
        <v/>
      </c>
      <c r="AA127" s="293" t="str">
        <f t="shared" si="107"/>
        <v/>
      </c>
      <c r="AB127" s="293" t="str">
        <f t="shared" si="108"/>
        <v/>
      </c>
      <c r="AC127" s="293" t="str">
        <f t="shared" si="109"/>
        <v/>
      </c>
      <c r="AD127" s="293" t="str">
        <f t="shared" si="110"/>
        <v/>
      </c>
      <c r="AE127" s="293" t="str">
        <f t="shared" si="111"/>
        <v/>
      </c>
      <c r="AF127" s="293" t="str">
        <f t="shared" si="112"/>
        <v/>
      </c>
      <c r="AG127" s="293"/>
      <c r="AH127" s="292" t="str">
        <f>IF($BE127="","",IF(ISNUMBER(MATCH($BE127,AP$5:AP$29999,0)),MAX(AH$4:AH126)+1,0))</f>
        <v/>
      </c>
      <c r="AI127" s="292" t="str">
        <f>IF($BE127="","",IF(ISNUMBER(MATCH($BE127,AQ$5:AQ$29999,0)),MAX(AI$4:AI126)+1,0))</f>
        <v/>
      </c>
      <c r="AJ127" s="292" t="str">
        <f>IF($BE127="","",IF(ISNUMBER(MATCH($BE127,AR$5:AR$29999,0)),MAX(AJ$4:AJ126)+1,0))</f>
        <v/>
      </c>
      <c r="AK127" s="292" t="str">
        <f>IF($BE127="","",IF(ISNUMBER(MATCH($BE127,AS$5:AS$29999,0)),MAX(AK$4:AK126)+1,0))</f>
        <v/>
      </c>
      <c r="AL127" s="292" t="str">
        <f>IF($BE127="","",IF(ISNUMBER(MATCH($BE127,AT$5:AT$29999,0)),MAX(AL$4:AL126)+1,0))</f>
        <v/>
      </c>
      <c r="AM127" s="292" t="str">
        <f>IF($BE127="","",IF(ISNUMBER(MATCH($BE127,AU$5:AU$29999,0)),MAX(AM$4:AM126)+1,0))</f>
        <v/>
      </c>
      <c r="AN127" s="292" t="str">
        <f>IF($BE127="","",IF(ISNUMBER(MATCH($BE127,AV$5:AV$29999,0)),MAX(AN$4:AN126)+1,0))</f>
        <v/>
      </c>
      <c r="AO127" s="299"/>
      <c r="AP127" s="307"/>
      <c r="AQ127" s="307"/>
      <c r="AR127" s="307"/>
      <c r="AS127" s="307"/>
      <c r="AT127" s="309"/>
      <c r="AU127" s="309"/>
      <c r="AV127" s="309" t="s">
        <v>821</v>
      </c>
      <c r="AW127" s="331"/>
      <c r="AX127" s="310" t="s">
        <v>821</v>
      </c>
      <c r="AY127" s="332"/>
      <c r="AZ127" s="332"/>
      <c r="BA127" s="329"/>
      <c r="BB127" s="328"/>
      <c r="BC127" s="10"/>
      <c r="BD127" s="10"/>
      <c r="BE127" s="310"/>
      <c r="BF127" s="10"/>
      <c r="BG127" s="311" t="str">
        <f t="shared" si="86"/>
        <v/>
      </c>
      <c r="BH127" s="311" t="str">
        <f t="shared" si="87"/>
        <v/>
      </c>
      <c r="BI127" s="311" t="str">
        <f t="shared" si="88"/>
        <v/>
      </c>
      <c r="BJ127" s="311" t="str">
        <f t="shared" si="89"/>
        <v/>
      </c>
      <c r="BK127" s="311" t="str">
        <f t="shared" si="90"/>
        <v/>
      </c>
      <c r="BL127" s="311" t="str">
        <f t="shared" si="91"/>
        <v/>
      </c>
      <c r="BM127" s="311" t="str">
        <f t="shared" si="92"/>
        <v/>
      </c>
      <c r="BN127" s="90"/>
      <c r="BO127" s="90"/>
      <c r="BP127" s="90"/>
      <c r="BQ127" s="90"/>
      <c r="BR127" s="90"/>
      <c r="BS127" s="90"/>
      <c r="BT127" s="90"/>
      <c r="BU127" s="90"/>
      <c r="BV127" s="90"/>
      <c r="BW127" s="90"/>
      <c r="BX127" s="90"/>
      <c r="BY127" s="90"/>
      <c r="BZ127" s="90"/>
    </row>
    <row r="128" spans="1:78" ht="12" customHeight="1" x14ac:dyDescent="0.25">
      <c r="A128" s="62"/>
      <c r="B128" s="238"/>
      <c r="C128" s="238"/>
      <c r="D128" s="284" t="str">
        <f>IF(IF(ISNUMBER(B128),"",MAX(D$4:D127)+1)&lt;=D$3,IF(ISNUMBER(B128),"",MAX(D$4:D127)+1),"")</f>
        <v/>
      </c>
      <c r="E128" s="238"/>
      <c r="F128" s="238"/>
      <c r="G128" s="241"/>
      <c r="H128" s="284"/>
      <c r="I128" s="284" t="str">
        <f>IF(O128="","",IF(ISNUMBER(MATCH(O128,$G$5:$G$1000,0)),"",IF(D128=1,B$4,0)+MAX(I$4:I127)+1))</f>
        <v/>
      </c>
      <c r="J128" s="241"/>
      <c r="K128" s="241"/>
      <c r="L128" s="62"/>
      <c r="M128" s="290">
        <f t="shared" si="68"/>
        <v>124</v>
      </c>
      <c r="N128" s="327"/>
      <c r="O128" s="327"/>
      <c r="P128" s="308"/>
      <c r="Q128" s="299" t="s">
        <v>821</v>
      </c>
      <c r="R128" s="292" t="str">
        <f t="shared" si="99"/>
        <v/>
      </c>
      <c r="S128" s="292" t="str">
        <f t="shared" si="100"/>
        <v/>
      </c>
      <c r="T128" s="292" t="str">
        <f t="shared" si="101"/>
        <v/>
      </c>
      <c r="U128" s="292" t="str">
        <f t="shared" si="102"/>
        <v/>
      </c>
      <c r="V128" s="292" t="str">
        <f t="shared" si="103"/>
        <v/>
      </c>
      <c r="W128" s="292" t="str">
        <f t="shared" si="104"/>
        <v/>
      </c>
      <c r="X128" s="292" t="str">
        <f t="shared" si="105"/>
        <v/>
      </c>
      <c r="Y128" s="292"/>
      <c r="Z128" s="293" t="str">
        <f t="shared" si="106"/>
        <v/>
      </c>
      <c r="AA128" s="293" t="str">
        <f t="shared" si="107"/>
        <v/>
      </c>
      <c r="AB128" s="293" t="str">
        <f t="shared" si="108"/>
        <v/>
      </c>
      <c r="AC128" s="293" t="str">
        <f t="shared" si="109"/>
        <v/>
      </c>
      <c r="AD128" s="293" t="str">
        <f t="shared" si="110"/>
        <v/>
      </c>
      <c r="AE128" s="293" t="str">
        <f t="shared" si="111"/>
        <v/>
      </c>
      <c r="AF128" s="293" t="str">
        <f t="shared" si="112"/>
        <v/>
      </c>
      <c r="AG128" s="293"/>
      <c r="AH128" s="292" t="str">
        <f>IF($BE128="","",IF(ISNUMBER(MATCH($BE128,AP$5:AP$29999,0)),MAX(AH$4:AH127)+1,0))</f>
        <v/>
      </c>
      <c r="AI128" s="292" t="str">
        <f>IF($BE128="","",IF(ISNUMBER(MATCH($BE128,AQ$5:AQ$29999,0)),MAX(AI$4:AI127)+1,0))</f>
        <v/>
      </c>
      <c r="AJ128" s="292" t="str">
        <f>IF($BE128="","",IF(ISNUMBER(MATCH($BE128,AR$5:AR$29999,0)),MAX(AJ$4:AJ127)+1,0))</f>
        <v/>
      </c>
      <c r="AK128" s="292" t="str">
        <f>IF($BE128="","",IF(ISNUMBER(MATCH($BE128,AS$5:AS$29999,0)),MAX(AK$4:AK127)+1,0))</f>
        <v/>
      </c>
      <c r="AL128" s="292" t="str">
        <f>IF($BE128="","",IF(ISNUMBER(MATCH($BE128,AT$5:AT$29999,0)),MAX(AL$4:AL127)+1,0))</f>
        <v/>
      </c>
      <c r="AM128" s="292" t="str">
        <f>IF($BE128="","",IF(ISNUMBER(MATCH($BE128,AU$5:AU$29999,0)),MAX(AM$4:AM127)+1,0))</f>
        <v/>
      </c>
      <c r="AN128" s="292" t="str">
        <f>IF($BE128="","",IF(ISNUMBER(MATCH($BE128,AV$5:AV$29999,0)),MAX(AN$4:AN127)+1,0))</f>
        <v/>
      </c>
      <c r="AO128" s="299"/>
      <c r="AP128" s="307"/>
      <c r="AQ128" s="307"/>
      <c r="AR128" s="307"/>
      <c r="AS128" s="307"/>
      <c r="AT128" s="309"/>
      <c r="AU128" s="309"/>
      <c r="AV128" s="309" t="s">
        <v>821</v>
      </c>
      <c r="AW128" s="310"/>
      <c r="AX128" s="310" t="s">
        <v>821</v>
      </c>
      <c r="AY128" s="332"/>
      <c r="AZ128" s="332"/>
      <c r="BA128" s="310"/>
      <c r="BB128" s="328"/>
      <c r="BC128" s="10"/>
      <c r="BD128" s="10"/>
      <c r="BE128" s="310"/>
      <c r="BF128" s="10"/>
      <c r="BG128" s="311" t="str">
        <f t="shared" si="86"/>
        <v/>
      </c>
      <c r="BH128" s="311" t="str">
        <f t="shared" si="87"/>
        <v/>
      </c>
      <c r="BI128" s="311" t="str">
        <f t="shared" si="88"/>
        <v/>
      </c>
      <c r="BJ128" s="311" t="str">
        <f t="shared" si="89"/>
        <v/>
      </c>
      <c r="BK128" s="311" t="str">
        <f t="shared" si="90"/>
        <v/>
      </c>
      <c r="BL128" s="311" t="str">
        <f t="shared" si="91"/>
        <v/>
      </c>
      <c r="BM128" s="311" t="str">
        <f t="shared" si="92"/>
        <v/>
      </c>
      <c r="BN128" s="90"/>
      <c r="BO128" s="90"/>
      <c r="BP128" s="90"/>
      <c r="BQ128" s="90"/>
      <c r="BR128" s="90"/>
      <c r="BS128" s="90"/>
      <c r="BT128" s="90"/>
      <c r="BU128" s="90"/>
      <c r="BV128" s="90"/>
      <c r="BW128" s="90"/>
      <c r="BX128" s="90"/>
      <c r="BY128" s="90"/>
      <c r="BZ128" s="90"/>
    </row>
    <row r="129" spans="1:78" ht="12" customHeight="1" x14ac:dyDescent="0.25">
      <c r="A129" s="62"/>
      <c r="B129" s="238"/>
      <c r="C129" s="238"/>
      <c r="D129" s="284" t="str">
        <f>IF(IF(ISNUMBER(B129),"",MAX(D$4:D128)+1)&lt;=D$3,IF(ISNUMBER(B129),"",MAX(D$4:D128)+1),"")</f>
        <v/>
      </c>
      <c r="E129" s="238"/>
      <c r="F129" s="238"/>
      <c r="G129" s="241"/>
      <c r="H129" s="284"/>
      <c r="I129" s="284" t="str">
        <f>IF(O129="","",IF(ISNUMBER(MATCH(O129,$G$5:$G$1000,0)),"",IF(D129=1,B$4,0)+MAX(I$4:I128)+1))</f>
        <v/>
      </c>
      <c r="J129" s="241"/>
      <c r="K129" s="241"/>
      <c r="L129" s="62"/>
      <c r="M129" s="290">
        <f t="shared" si="68"/>
        <v>125</v>
      </c>
      <c r="N129" s="327"/>
      <c r="O129" s="327"/>
      <c r="P129" s="308"/>
      <c r="Q129" s="299" t="s">
        <v>821</v>
      </c>
      <c r="R129" s="292" t="str">
        <f t="shared" si="99"/>
        <v/>
      </c>
      <c r="S129" s="292" t="str">
        <f t="shared" si="100"/>
        <v/>
      </c>
      <c r="T129" s="292" t="str">
        <f t="shared" si="101"/>
        <v/>
      </c>
      <c r="U129" s="292" t="str">
        <f t="shared" si="102"/>
        <v/>
      </c>
      <c r="V129" s="292" t="str">
        <f t="shared" si="103"/>
        <v/>
      </c>
      <c r="W129" s="292" t="str">
        <f t="shared" si="104"/>
        <v/>
      </c>
      <c r="X129" s="292" t="str">
        <f t="shared" si="105"/>
        <v/>
      </c>
      <c r="Y129" s="292"/>
      <c r="Z129" s="293" t="str">
        <f t="shared" si="106"/>
        <v/>
      </c>
      <c r="AA129" s="293" t="str">
        <f t="shared" si="107"/>
        <v/>
      </c>
      <c r="AB129" s="293" t="str">
        <f t="shared" si="108"/>
        <v/>
      </c>
      <c r="AC129" s="293" t="str">
        <f t="shared" si="109"/>
        <v/>
      </c>
      <c r="AD129" s="293" t="str">
        <f t="shared" si="110"/>
        <v/>
      </c>
      <c r="AE129" s="293" t="str">
        <f t="shared" si="111"/>
        <v/>
      </c>
      <c r="AF129" s="293" t="str">
        <f t="shared" si="112"/>
        <v/>
      </c>
      <c r="AG129" s="293"/>
      <c r="AH129" s="292" t="str">
        <f>IF($BE129="","",IF(ISNUMBER(MATCH($BE129,AP$5:AP$29999,0)),MAX(AH$4:AH128)+1,0))</f>
        <v/>
      </c>
      <c r="AI129" s="292" t="str">
        <f>IF($BE129="","",IF(ISNUMBER(MATCH($BE129,AQ$5:AQ$29999,0)),MAX(AI$4:AI128)+1,0))</f>
        <v/>
      </c>
      <c r="AJ129" s="292" t="str">
        <f>IF($BE129="","",IF(ISNUMBER(MATCH($BE129,AR$5:AR$29999,0)),MAX(AJ$4:AJ128)+1,0))</f>
        <v/>
      </c>
      <c r="AK129" s="292" t="str">
        <f>IF($BE129="","",IF(ISNUMBER(MATCH($BE129,AS$5:AS$29999,0)),MAX(AK$4:AK128)+1,0))</f>
        <v/>
      </c>
      <c r="AL129" s="292" t="str">
        <f>IF($BE129="","",IF(ISNUMBER(MATCH($BE129,AT$5:AT$29999,0)),MAX(AL$4:AL128)+1,0))</f>
        <v/>
      </c>
      <c r="AM129" s="292" t="str">
        <f>IF($BE129="","",IF(ISNUMBER(MATCH($BE129,AU$5:AU$29999,0)),MAX(AM$4:AM128)+1,0))</f>
        <v/>
      </c>
      <c r="AN129" s="292" t="str">
        <f>IF($BE129="","",IF(ISNUMBER(MATCH($BE129,AV$5:AV$29999,0)),MAX(AN$4:AN128)+1,0))</f>
        <v/>
      </c>
      <c r="AO129" s="299"/>
      <c r="AP129" s="307"/>
      <c r="AQ129" s="307"/>
      <c r="AR129" s="307"/>
      <c r="AS129" s="307"/>
      <c r="AT129" s="309"/>
      <c r="AU129" s="309"/>
      <c r="AV129" s="309" t="s">
        <v>821</v>
      </c>
      <c r="AW129" s="310"/>
      <c r="AX129" s="310" t="s">
        <v>821</v>
      </c>
      <c r="AY129" s="332"/>
      <c r="AZ129" s="332"/>
      <c r="BA129" s="310"/>
      <c r="BB129" s="328"/>
      <c r="BC129" s="10"/>
      <c r="BD129" s="10"/>
      <c r="BE129" s="310"/>
      <c r="BF129" s="10"/>
      <c r="BG129" s="311" t="str">
        <f t="shared" si="86"/>
        <v/>
      </c>
      <c r="BH129" s="311" t="str">
        <f t="shared" si="87"/>
        <v/>
      </c>
      <c r="BI129" s="311" t="str">
        <f t="shared" si="88"/>
        <v/>
      </c>
      <c r="BJ129" s="311" t="str">
        <f t="shared" si="89"/>
        <v/>
      </c>
      <c r="BK129" s="311" t="str">
        <f t="shared" si="90"/>
        <v/>
      </c>
      <c r="BL129" s="311" t="str">
        <f t="shared" si="91"/>
        <v/>
      </c>
      <c r="BM129" s="311" t="str">
        <f t="shared" si="92"/>
        <v/>
      </c>
      <c r="BN129" s="90"/>
      <c r="BO129" s="90"/>
      <c r="BP129" s="90"/>
      <c r="BQ129" s="90"/>
      <c r="BR129" s="90"/>
      <c r="BS129" s="90"/>
      <c r="BT129" s="90"/>
      <c r="BU129" s="90"/>
      <c r="BV129" s="90"/>
      <c r="BW129" s="90"/>
      <c r="BX129" s="90"/>
      <c r="BY129" s="90"/>
      <c r="BZ129" s="90"/>
    </row>
    <row r="130" spans="1:78" ht="12" customHeight="1" x14ac:dyDescent="0.25">
      <c r="A130" s="62"/>
      <c r="B130" s="238"/>
      <c r="C130" s="238"/>
      <c r="D130" s="284" t="str">
        <f>IF(IF(ISNUMBER(B130),"",MAX(D$4:D129)+1)&lt;=D$3,IF(ISNUMBER(B130),"",MAX(D$4:D129)+1),"")</f>
        <v/>
      </c>
      <c r="E130" s="238"/>
      <c r="F130" s="238"/>
      <c r="G130" s="241"/>
      <c r="H130" s="284"/>
      <c r="I130" s="284" t="str">
        <f>IF(O130="","",IF(ISNUMBER(MATCH(O130,$G$5:$G$1000,0)),"",IF(D130=1,B$4,0)+MAX(I$4:I129)+1))</f>
        <v/>
      </c>
      <c r="J130" s="241"/>
      <c r="K130" s="241"/>
      <c r="L130" s="62"/>
      <c r="M130" s="290">
        <f t="shared" si="68"/>
        <v>126</v>
      </c>
      <c r="N130" s="327"/>
      <c r="O130" s="327"/>
      <c r="P130" s="308"/>
      <c r="Q130" s="299" t="s">
        <v>821</v>
      </c>
      <c r="R130" s="292" t="str">
        <f t="shared" si="99"/>
        <v/>
      </c>
      <c r="S130" s="292" t="str">
        <f t="shared" si="100"/>
        <v/>
      </c>
      <c r="T130" s="292" t="str">
        <f t="shared" si="101"/>
        <v/>
      </c>
      <c r="U130" s="292" t="str">
        <f t="shared" si="102"/>
        <v/>
      </c>
      <c r="V130" s="292" t="str">
        <f t="shared" si="103"/>
        <v/>
      </c>
      <c r="W130" s="292" t="str">
        <f t="shared" si="104"/>
        <v/>
      </c>
      <c r="X130" s="292" t="str">
        <f t="shared" si="105"/>
        <v/>
      </c>
      <c r="Y130" s="292"/>
      <c r="Z130" s="293" t="str">
        <f t="shared" si="106"/>
        <v/>
      </c>
      <c r="AA130" s="293" t="str">
        <f t="shared" si="107"/>
        <v/>
      </c>
      <c r="AB130" s="293" t="str">
        <f t="shared" si="108"/>
        <v/>
      </c>
      <c r="AC130" s="293" t="str">
        <f t="shared" si="109"/>
        <v/>
      </c>
      <c r="AD130" s="293" t="str">
        <f t="shared" si="110"/>
        <v/>
      </c>
      <c r="AE130" s="293" t="str">
        <f t="shared" si="111"/>
        <v/>
      </c>
      <c r="AF130" s="293" t="str">
        <f t="shared" si="112"/>
        <v/>
      </c>
      <c r="AG130" s="293"/>
      <c r="AH130" s="292" t="str">
        <f>IF($BE130="","",IF(ISNUMBER(MATCH($BE130,AP$5:AP$29999,0)),MAX(AH$4:AH129)+1,0))</f>
        <v/>
      </c>
      <c r="AI130" s="292" t="str">
        <f>IF($BE130="","",IF(ISNUMBER(MATCH($BE130,AQ$5:AQ$29999,0)),MAX(AI$4:AI129)+1,0))</f>
        <v/>
      </c>
      <c r="AJ130" s="292" t="str">
        <f>IF($BE130="","",IF(ISNUMBER(MATCH($BE130,AR$5:AR$29999,0)),MAX(AJ$4:AJ129)+1,0))</f>
        <v/>
      </c>
      <c r="AK130" s="292" t="str">
        <f>IF($BE130="","",IF(ISNUMBER(MATCH($BE130,AS$5:AS$29999,0)),MAX(AK$4:AK129)+1,0))</f>
        <v/>
      </c>
      <c r="AL130" s="292" t="str">
        <f>IF($BE130="","",IF(ISNUMBER(MATCH($BE130,AT$5:AT$29999,0)),MAX(AL$4:AL129)+1,0))</f>
        <v/>
      </c>
      <c r="AM130" s="292" t="str">
        <f>IF($BE130="","",IF(ISNUMBER(MATCH($BE130,AU$5:AU$29999,0)),MAX(AM$4:AM129)+1,0))</f>
        <v/>
      </c>
      <c r="AN130" s="292" t="str">
        <f>IF($BE130="","",IF(ISNUMBER(MATCH($BE130,AV$5:AV$29999,0)),MAX(AN$4:AN129)+1,0))</f>
        <v/>
      </c>
      <c r="AO130" s="299"/>
      <c r="AP130" s="307"/>
      <c r="AQ130" s="307"/>
      <c r="AR130" s="307"/>
      <c r="AS130" s="307"/>
      <c r="AT130" s="309"/>
      <c r="AU130" s="309"/>
      <c r="AV130" s="309" t="s">
        <v>821</v>
      </c>
      <c r="AW130" s="310"/>
      <c r="AX130" s="310" t="s">
        <v>821</v>
      </c>
      <c r="AY130" s="332"/>
      <c r="AZ130" s="332"/>
      <c r="BA130" s="310"/>
      <c r="BB130" s="328"/>
      <c r="BC130" s="10"/>
      <c r="BD130" s="10"/>
      <c r="BE130" s="310"/>
      <c r="BF130" s="10"/>
      <c r="BG130" s="311" t="str">
        <f t="shared" si="86"/>
        <v/>
      </c>
      <c r="BH130" s="311" t="str">
        <f t="shared" si="87"/>
        <v/>
      </c>
      <c r="BI130" s="311" t="str">
        <f t="shared" si="88"/>
        <v/>
      </c>
      <c r="BJ130" s="311" t="str">
        <f t="shared" si="89"/>
        <v/>
      </c>
      <c r="BK130" s="311" t="str">
        <f t="shared" si="90"/>
        <v/>
      </c>
      <c r="BL130" s="311" t="str">
        <f t="shared" si="91"/>
        <v/>
      </c>
      <c r="BM130" s="311" t="str">
        <f t="shared" si="92"/>
        <v/>
      </c>
      <c r="BN130" s="90"/>
      <c r="BO130" s="90"/>
      <c r="BP130" s="90"/>
      <c r="BQ130" s="90"/>
      <c r="BR130" s="90"/>
      <c r="BS130" s="90"/>
      <c r="BT130" s="90"/>
      <c r="BU130" s="90"/>
      <c r="BV130" s="90"/>
      <c r="BW130" s="90"/>
      <c r="BX130" s="90"/>
      <c r="BY130" s="90"/>
      <c r="BZ130" s="90"/>
    </row>
    <row r="131" spans="1:78" ht="12" customHeight="1" x14ac:dyDescent="0.25">
      <c r="A131" s="62"/>
      <c r="B131" s="238"/>
      <c r="C131" s="238"/>
      <c r="D131" s="284" t="str">
        <f>IF(IF(ISNUMBER(B131),"",MAX(D$4:D130)+1)&lt;=D$3,IF(ISNUMBER(B131),"",MAX(D$4:D130)+1),"")</f>
        <v/>
      </c>
      <c r="E131" s="238"/>
      <c r="F131" s="238"/>
      <c r="G131" s="241"/>
      <c r="H131" s="284"/>
      <c r="I131" s="284" t="str">
        <f>IF(O131="","",IF(ISNUMBER(MATCH(O131,$G$5:$G$1000,0)),"",IF(D131=1,B$4,0)+MAX(I$4:I130)+1))</f>
        <v/>
      </c>
      <c r="J131" s="241"/>
      <c r="K131" s="241"/>
      <c r="L131" s="62"/>
      <c r="M131" s="290">
        <f t="shared" si="68"/>
        <v>127</v>
      </c>
      <c r="N131" s="327"/>
      <c r="O131" s="327"/>
      <c r="P131" s="308"/>
      <c r="Q131" s="299" t="s">
        <v>821</v>
      </c>
      <c r="R131" s="292" t="str">
        <f t="shared" si="99"/>
        <v/>
      </c>
      <c r="S131" s="292" t="str">
        <f t="shared" si="100"/>
        <v/>
      </c>
      <c r="T131" s="292" t="str">
        <f t="shared" si="101"/>
        <v/>
      </c>
      <c r="U131" s="292" t="str">
        <f t="shared" si="102"/>
        <v/>
      </c>
      <c r="V131" s="292" t="str">
        <f t="shared" si="103"/>
        <v/>
      </c>
      <c r="W131" s="292" t="str">
        <f t="shared" si="104"/>
        <v/>
      </c>
      <c r="X131" s="292" t="str">
        <f t="shared" si="105"/>
        <v/>
      </c>
      <c r="Y131" s="292"/>
      <c r="Z131" s="293" t="str">
        <f t="shared" si="106"/>
        <v/>
      </c>
      <c r="AA131" s="293" t="str">
        <f t="shared" si="107"/>
        <v/>
      </c>
      <c r="AB131" s="293" t="str">
        <f t="shared" si="108"/>
        <v/>
      </c>
      <c r="AC131" s="293" t="str">
        <f t="shared" si="109"/>
        <v/>
      </c>
      <c r="AD131" s="293" t="str">
        <f t="shared" si="110"/>
        <v/>
      </c>
      <c r="AE131" s="293" t="str">
        <f t="shared" si="111"/>
        <v/>
      </c>
      <c r="AF131" s="293" t="str">
        <f t="shared" si="112"/>
        <v/>
      </c>
      <c r="AG131" s="293"/>
      <c r="AH131" s="292" t="str">
        <f>IF($BE131="","",IF(ISNUMBER(MATCH($BE131,AP$5:AP$29999,0)),MAX(AH$4:AH130)+1,0))</f>
        <v/>
      </c>
      <c r="AI131" s="292" t="str">
        <f>IF($BE131="","",IF(ISNUMBER(MATCH($BE131,AQ$5:AQ$29999,0)),MAX(AI$4:AI130)+1,0))</f>
        <v/>
      </c>
      <c r="AJ131" s="292" t="str">
        <f>IF($BE131="","",IF(ISNUMBER(MATCH($BE131,AR$5:AR$29999,0)),MAX(AJ$4:AJ130)+1,0))</f>
        <v/>
      </c>
      <c r="AK131" s="292" t="str">
        <f>IF($BE131="","",IF(ISNUMBER(MATCH($BE131,AS$5:AS$29999,0)),MAX(AK$4:AK130)+1,0))</f>
        <v/>
      </c>
      <c r="AL131" s="292" t="str">
        <f>IF($BE131="","",IF(ISNUMBER(MATCH($BE131,AT$5:AT$29999,0)),MAX(AL$4:AL130)+1,0))</f>
        <v/>
      </c>
      <c r="AM131" s="292" t="str">
        <f>IF($BE131="","",IF(ISNUMBER(MATCH($BE131,AU$5:AU$29999,0)),MAX(AM$4:AM130)+1,0))</f>
        <v/>
      </c>
      <c r="AN131" s="292" t="str">
        <f>IF($BE131="","",IF(ISNUMBER(MATCH($BE131,AV$5:AV$29999,0)),MAX(AN$4:AN130)+1,0))</f>
        <v/>
      </c>
      <c r="AO131" s="299"/>
      <c r="AP131" s="307"/>
      <c r="AQ131" s="307"/>
      <c r="AR131" s="307"/>
      <c r="AS131" s="307"/>
      <c r="AT131" s="309"/>
      <c r="AU131" s="309"/>
      <c r="AV131" s="309" t="s">
        <v>821</v>
      </c>
      <c r="AW131" s="310"/>
      <c r="AX131" s="310" t="s">
        <v>821</v>
      </c>
      <c r="AY131" s="332"/>
      <c r="AZ131" s="332"/>
      <c r="BA131" s="310"/>
      <c r="BB131" s="328"/>
      <c r="BC131" s="10"/>
      <c r="BD131" s="10"/>
      <c r="BE131" s="310"/>
      <c r="BF131" s="10"/>
      <c r="BG131" s="311" t="str">
        <f t="shared" si="86"/>
        <v/>
      </c>
      <c r="BH131" s="311" t="str">
        <f t="shared" si="87"/>
        <v/>
      </c>
      <c r="BI131" s="311" t="str">
        <f t="shared" si="88"/>
        <v/>
      </c>
      <c r="BJ131" s="311" t="str">
        <f t="shared" si="89"/>
        <v/>
      </c>
      <c r="BK131" s="311" t="str">
        <f t="shared" si="90"/>
        <v/>
      </c>
      <c r="BL131" s="311" t="str">
        <f t="shared" si="91"/>
        <v/>
      </c>
      <c r="BM131" s="311" t="str">
        <f t="shared" si="92"/>
        <v/>
      </c>
      <c r="BN131" s="90"/>
      <c r="BO131" s="90"/>
      <c r="BP131" s="90"/>
      <c r="BQ131" s="90"/>
      <c r="BR131" s="90"/>
      <c r="BS131" s="90"/>
      <c r="BT131" s="90"/>
      <c r="BU131" s="90"/>
      <c r="BV131" s="90"/>
      <c r="BW131" s="90"/>
      <c r="BX131" s="90"/>
      <c r="BY131" s="90"/>
      <c r="BZ131" s="90"/>
    </row>
    <row r="132" spans="1:78" ht="12" customHeight="1" x14ac:dyDescent="0.25">
      <c r="A132" s="62"/>
      <c r="B132" s="238"/>
      <c r="C132" s="238"/>
      <c r="D132" s="284" t="str">
        <f>IF(IF(ISNUMBER(B132),"",MAX(D$4:D131)+1)&lt;=D$3,IF(ISNUMBER(B132),"",MAX(D$4:D131)+1),"")</f>
        <v/>
      </c>
      <c r="E132" s="238"/>
      <c r="F132" s="238"/>
      <c r="G132" s="241"/>
      <c r="H132" s="284"/>
      <c r="I132" s="284" t="str">
        <f>IF(O132="","",IF(ISNUMBER(MATCH(O132,$G$5:$G$1000,0)),"",IF(D132=1,B$4,0)+MAX(I$4:I131)+1))</f>
        <v/>
      </c>
      <c r="J132" s="241"/>
      <c r="K132" s="241"/>
      <c r="L132" s="62"/>
      <c r="M132" s="290">
        <f t="shared" si="68"/>
        <v>128</v>
      </c>
      <c r="N132" s="327"/>
      <c r="O132" s="327"/>
      <c r="P132" s="308"/>
      <c r="Q132" s="299" t="s">
        <v>821</v>
      </c>
      <c r="R132" s="292" t="str">
        <f t="shared" si="99"/>
        <v/>
      </c>
      <c r="S132" s="292" t="str">
        <f t="shared" si="100"/>
        <v/>
      </c>
      <c r="T132" s="292" t="str">
        <f t="shared" si="101"/>
        <v/>
      </c>
      <c r="U132" s="292" t="str">
        <f t="shared" si="102"/>
        <v/>
      </c>
      <c r="V132" s="292" t="str">
        <f t="shared" si="103"/>
        <v/>
      </c>
      <c r="W132" s="292" t="str">
        <f t="shared" si="104"/>
        <v/>
      </c>
      <c r="X132" s="292" t="str">
        <f t="shared" si="105"/>
        <v/>
      </c>
      <c r="Y132" s="292"/>
      <c r="Z132" s="293" t="str">
        <f t="shared" si="106"/>
        <v/>
      </c>
      <c r="AA132" s="293" t="str">
        <f t="shared" si="107"/>
        <v/>
      </c>
      <c r="AB132" s="293" t="str">
        <f t="shared" si="108"/>
        <v/>
      </c>
      <c r="AC132" s="293" t="str">
        <f t="shared" si="109"/>
        <v/>
      </c>
      <c r="AD132" s="293" t="str">
        <f t="shared" si="110"/>
        <v/>
      </c>
      <c r="AE132" s="293" t="str">
        <f t="shared" si="111"/>
        <v/>
      </c>
      <c r="AF132" s="293" t="str">
        <f t="shared" si="112"/>
        <v/>
      </c>
      <c r="AG132" s="293"/>
      <c r="AH132" s="292" t="str">
        <f>IF($BE132="","",IF(ISNUMBER(MATCH($BE132,AP$5:AP$29999,0)),MAX(AH$4:AH131)+1,0))</f>
        <v/>
      </c>
      <c r="AI132" s="292" t="str">
        <f>IF($BE132="","",IF(ISNUMBER(MATCH($BE132,AQ$5:AQ$29999,0)),MAX(AI$4:AI131)+1,0))</f>
        <v/>
      </c>
      <c r="AJ132" s="292" t="str">
        <f>IF($BE132="","",IF(ISNUMBER(MATCH($BE132,AR$5:AR$29999,0)),MAX(AJ$4:AJ131)+1,0))</f>
        <v/>
      </c>
      <c r="AK132" s="292" t="str">
        <f>IF($BE132="","",IF(ISNUMBER(MATCH($BE132,AS$5:AS$29999,0)),MAX(AK$4:AK131)+1,0))</f>
        <v/>
      </c>
      <c r="AL132" s="292" t="str">
        <f>IF($BE132="","",IF(ISNUMBER(MATCH($BE132,AT$5:AT$29999,0)),MAX(AL$4:AL131)+1,0))</f>
        <v/>
      </c>
      <c r="AM132" s="292" t="str">
        <f>IF($BE132="","",IF(ISNUMBER(MATCH($BE132,AU$5:AU$29999,0)),MAX(AM$4:AM131)+1,0))</f>
        <v/>
      </c>
      <c r="AN132" s="292" t="str">
        <f>IF($BE132="","",IF(ISNUMBER(MATCH($BE132,AV$5:AV$29999,0)),MAX(AN$4:AN131)+1,0))</f>
        <v/>
      </c>
      <c r="AO132" s="299"/>
      <c r="AP132" s="307"/>
      <c r="AQ132" s="307"/>
      <c r="AR132" s="307"/>
      <c r="AS132" s="307"/>
      <c r="AT132" s="309"/>
      <c r="AU132" s="309"/>
      <c r="AV132" s="309" t="s">
        <v>821</v>
      </c>
      <c r="AW132" s="310"/>
      <c r="AX132" s="310" t="s">
        <v>821</v>
      </c>
      <c r="AY132" s="332"/>
      <c r="AZ132" s="332"/>
      <c r="BA132" s="310"/>
      <c r="BB132" s="328"/>
      <c r="BC132" s="10"/>
      <c r="BD132" s="10"/>
      <c r="BE132" s="310"/>
      <c r="BF132" s="10"/>
      <c r="BG132" s="311" t="str">
        <f t="shared" si="86"/>
        <v/>
      </c>
      <c r="BH132" s="311" t="str">
        <f t="shared" si="87"/>
        <v/>
      </c>
      <c r="BI132" s="311" t="str">
        <f t="shared" si="88"/>
        <v/>
      </c>
      <c r="BJ132" s="311" t="str">
        <f t="shared" si="89"/>
        <v/>
      </c>
      <c r="BK132" s="311" t="str">
        <f t="shared" si="90"/>
        <v/>
      </c>
      <c r="BL132" s="311" t="str">
        <f t="shared" si="91"/>
        <v/>
      </c>
      <c r="BM132" s="311" t="str">
        <f t="shared" si="92"/>
        <v/>
      </c>
      <c r="BN132" s="90"/>
      <c r="BO132" s="90"/>
      <c r="BP132" s="90"/>
      <c r="BQ132" s="90"/>
      <c r="BR132" s="90"/>
      <c r="BS132" s="90"/>
      <c r="BT132" s="90"/>
      <c r="BU132" s="90"/>
      <c r="BV132" s="90"/>
      <c r="BW132" s="90"/>
      <c r="BX132" s="90"/>
      <c r="BY132" s="90"/>
      <c r="BZ132" s="90"/>
    </row>
    <row r="133" spans="1:78" ht="12" customHeight="1" x14ac:dyDescent="0.25">
      <c r="A133" s="62"/>
      <c r="B133" s="238"/>
      <c r="C133" s="238"/>
      <c r="D133" s="284" t="str">
        <f>IF(IF(ISNUMBER(B133),"",MAX(D$4:D132)+1)&lt;=D$3,IF(ISNUMBER(B133),"",MAX(D$4:D132)+1),"")</f>
        <v/>
      </c>
      <c r="E133" s="238"/>
      <c r="F133" s="238"/>
      <c r="G133" s="241"/>
      <c r="H133" s="284"/>
      <c r="I133" s="284" t="str">
        <f>IF(O133="","",IF(ISNUMBER(MATCH(O133,$G$5:$G$1000,0)),"",IF(D133=1,B$4,0)+MAX(I$4:I132)+1))</f>
        <v/>
      </c>
      <c r="J133" s="241"/>
      <c r="K133" s="241"/>
      <c r="L133" s="62"/>
      <c r="M133" s="290">
        <f t="shared" ref="M133:M196" si="113">IF(ROW()-ROW(M$4)&lt;=1000,ROW()-ROW(M$4),"")</f>
        <v>129</v>
      </c>
      <c r="N133" s="327"/>
      <c r="O133" s="327"/>
      <c r="P133" s="308"/>
      <c r="Q133" s="299" t="s">
        <v>821</v>
      </c>
      <c r="R133" s="292" t="str">
        <f t="shared" ref="R133:R164" si="114">IF(ROW()-ROW(R$4)&lt;=AH$3,ROW()-ROW(R$4),"")</f>
        <v/>
      </c>
      <c r="S133" s="292" t="str">
        <f t="shared" ref="S133:S164" si="115">IF(ROW()-ROW(S$4)&lt;=AI$3,ROW()-ROW(S$4),"")</f>
        <v/>
      </c>
      <c r="T133" s="292" t="str">
        <f t="shared" ref="T133:T164" si="116">IF(ROW()-ROW(T$4)&lt;=AJ$3,ROW()-ROW(T$4),"")</f>
        <v/>
      </c>
      <c r="U133" s="292" t="str">
        <f t="shared" ref="U133:U164" si="117">IF(ROW()-ROW(U$4)&lt;=AK$3,ROW()-ROW(U$4),"")</f>
        <v/>
      </c>
      <c r="V133" s="292" t="str">
        <f t="shared" ref="V133:V164" si="118">IF(ROW()-ROW(V$4)&lt;=AL$3,ROW()-ROW(V$4),"")</f>
        <v/>
      </c>
      <c r="W133" s="292" t="str">
        <f t="shared" ref="W133:W164" si="119">IF(ROW()-ROW(W$4)&lt;=AM$3,ROW()-ROW(W$4),"")</f>
        <v/>
      </c>
      <c r="X133" s="292" t="str">
        <f t="shared" ref="X133:X164" si="120">IF(ROW()-ROW(X$4)&lt;=AN$3,ROW()-ROW(X$4),"")</f>
        <v/>
      </c>
      <c r="Y133" s="292"/>
      <c r="Z133" s="293" t="str">
        <f t="shared" ref="Z133:Z164" si="121">IF(ISNUMBER(R133),INDEX($BE$5:$BE$2999,MATCH(R133,AH$5:AH$2999,0),1),"")</f>
        <v/>
      </c>
      <c r="AA133" s="293" t="str">
        <f t="shared" ref="AA133:AA164" si="122">IF(ISNUMBER(S133),INDEX($BE$5:$BE$2999,MATCH(S133,AI$5:AI$2999,0),1),"")</f>
        <v/>
      </c>
      <c r="AB133" s="293" t="str">
        <f t="shared" ref="AB133:AB164" si="123">IF(ISNUMBER(T133),INDEX($BE$5:$BE$2999,MATCH(T133,AJ$5:AJ$2999,0),1),"")</f>
        <v/>
      </c>
      <c r="AC133" s="293" t="str">
        <f t="shared" ref="AC133:AC164" si="124">IF(ISNUMBER(U133),INDEX($BE$5:$BE$2999,MATCH(U133,AK$5:AK$2999,0),1),"")</f>
        <v/>
      </c>
      <c r="AD133" s="293" t="str">
        <f t="shared" ref="AD133:AD164" si="125">IF(ISNUMBER(V133),INDEX($BE$5:$BE$2999,MATCH(V133,AL$5:AL$2999,0),1),"")</f>
        <v/>
      </c>
      <c r="AE133" s="293" t="str">
        <f t="shared" ref="AE133:AE164" si="126">IF(ISNUMBER(W133),INDEX($BE$5:$BE$2999,MATCH(W133,AM$5:AM$2999,0),1),"")</f>
        <v/>
      </c>
      <c r="AF133" s="293" t="str">
        <f t="shared" ref="AF133:AF164" si="127">IF(ISNUMBER(X133),INDEX($BE$5:$BE$2999,MATCH(X133,AN$5:AN$2999,0),1),"")</f>
        <v/>
      </c>
      <c r="AG133" s="293"/>
      <c r="AH133" s="292" t="str">
        <f>IF($BE133="","",IF(ISNUMBER(MATCH($BE133,AP$5:AP$29999,0)),MAX(AH$4:AH132)+1,0))</f>
        <v/>
      </c>
      <c r="AI133" s="292" t="str">
        <f>IF($BE133="","",IF(ISNUMBER(MATCH($BE133,AQ$5:AQ$29999,0)),MAX(AI$4:AI132)+1,0))</f>
        <v/>
      </c>
      <c r="AJ133" s="292" t="str">
        <f>IF($BE133="","",IF(ISNUMBER(MATCH($BE133,AR$5:AR$29999,0)),MAX(AJ$4:AJ132)+1,0))</f>
        <v/>
      </c>
      <c r="AK133" s="292" t="str">
        <f>IF($BE133="","",IF(ISNUMBER(MATCH($BE133,AS$5:AS$29999,0)),MAX(AK$4:AK132)+1,0))</f>
        <v/>
      </c>
      <c r="AL133" s="292" t="str">
        <f>IF($BE133="","",IF(ISNUMBER(MATCH($BE133,AT$5:AT$29999,0)),MAX(AL$4:AL132)+1,0))</f>
        <v/>
      </c>
      <c r="AM133" s="292" t="str">
        <f>IF($BE133="","",IF(ISNUMBER(MATCH($BE133,AU$5:AU$29999,0)),MAX(AM$4:AM132)+1,0))</f>
        <v/>
      </c>
      <c r="AN133" s="292" t="str">
        <f>IF($BE133="","",IF(ISNUMBER(MATCH($BE133,AV$5:AV$29999,0)),MAX(AN$4:AN132)+1,0))</f>
        <v/>
      </c>
      <c r="AO133" s="299"/>
      <c r="AP133" s="307"/>
      <c r="AQ133" s="307"/>
      <c r="AR133" s="307"/>
      <c r="AS133" s="307"/>
      <c r="AT133" s="309"/>
      <c r="AU133" s="309"/>
      <c r="AV133" s="309" t="s">
        <v>821</v>
      </c>
      <c r="AW133" s="310"/>
      <c r="AX133" s="310" t="s">
        <v>821</v>
      </c>
      <c r="AY133" s="332"/>
      <c r="AZ133" s="332"/>
      <c r="BA133" s="310"/>
      <c r="BB133" s="328"/>
      <c r="BC133" s="10"/>
      <c r="BD133" s="10"/>
      <c r="BE133" s="310"/>
      <c r="BF133" s="10"/>
      <c r="BG133" s="311" t="str">
        <f t="shared" si="86"/>
        <v/>
      </c>
      <c r="BH133" s="311" t="str">
        <f t="shared" si="87"/>
        <v/>
      </c>
      <c r="BI133" s="311" t="str">
        <f t="shared" si="88"/>
        <v/>
      </c>
      <c r="BJ133" s="311" t="str">
        <f t="shared" si="89"/>
        <v/>
      </c>
      <c r="BK133" s="311" t="str">
        <f t="shared" si="90"/>
        <v/>
      </c>
      <c r="BL133" s="311" t="str">
        <f t="shared" si="91"/>
        <v/>
      </c>
      <c r="BM133" s="311" t="str">
        <f t="shared" si="92"/>
        <v/>
      </c>
      <c r="BN133" s="90"/>
      <c r="BO133" s="90"/>
      <c r="BP133" s="90"/>
      <c r="BQ133" s="90"/>
      <c r="BR133" s="90"/>
      <c r="BS133" s="90"/>
      <c r="BT133" s="90"/>
      <c r="BU133" s="90"/>
      <c r="BV133" s="90"/>
      <c r="BW133" s="90"/>
      <c r="BX133" s="90"/>
      <c r="BY133" s="90"/>
      <c r="BZ133" s="90"/>
    </row>
    <row r="134" spans="1:78" ht="12" customHeight="1" x14ac:dyDescent="0.25">
      <c r="A134" s="62"/>
      <c r="B134" s="238"/>
      <c r="C134" s="238"/>
      <c r="D134" s="284" t="str">
        <f>IF(IF(ISNUMBER(B134),"",MAX(D$4:D133)+1)&lt;=D$3,IF(ISNUMBER(B134),"",MAX(D$4:D133)+1),"")</f>
        <v/>
      </c>
      <c r="E134" s="238"/>
      <c r="F134" s="238"/>
      <c r="G134" s="241"/>
      <c r="H134" s="284"/>
      <c r="I134" s="284" t="str">
        <f>IF(O134="","",IF(ISNUMBER(MATCH(O134,$G$5:$G$1000,0)),"",IF(D134=1,B$4,0)+MAX(I$4:I133)+1))</f>
        <v/>
      </c>
      <c r="J134" s="241"/>
      <c r="K134" s="241"/>
      <c r="L134" s="62"/>
      <c r="M134" s="290">
        <f t="shared" si="113"/>
        <v>130</v>
      </c>
      <c r="N134" s="327"/>
      <c r="O134" s="327"/>
      <c r="P134" s="308"/>
      <c r="Q134" s="299" t="s">
        <v>821</v>
      </c>
      <c r="R134" s="292" t="str">
        <f t="shared" si="114"/>
        <v/>
      </c>
      <c r="S134" s="292" t="str">
        <f t="shared" si="115"/>
        <v/>
      </c>
      <c r="T134" s="292" t="str">
        <f t="shared" si="116"/>
        <v/>
      </c>
      <c r="U134" s="292" t="str">
        <f t="shared" si="117"/>
        <v/>
      </c>
      <c r="V134" s="292" t="str">
        <f t="shared" si="118"/>
        <v/>
      </c>
      <c r="W134" s="292" t="str">
        <f t="shared" si="119"/>
        <v/>
      </c>
      <c r="X134" s="292" t="str">
        <f t="shared" si="120"/>
        <v/>
      </c>
      <c r="Y134" s="292"/>
      <c r="Z134" s="293" t="str">
        <f t="shared" si="121"/>
        <v/>
      </c>
      <c r="AA134" s="293" t="str">
        <f t="shared" si="122"/>
        <v/>
      </c>
      <c r="AB134" s="293" t="str">
        <f t="shared" si="123"/>
        <v/>
      </c>
      <c r="AC134" s="293" t="str">
        <f t="shared" si="124"/>
        <v/>
      </c>
      <c r="AD134" s="293" t="str">
        <f t="shared" si="125"/>
        <v/>
      </c>
      <c r="AE134" s="293" t="str">
        <f t="shared" si="126"/>
        <v/>
      </c>
      <c r="AF134" s="293" t="str">
        <f t="shared" si="127"/>
        <v/>
      </c>
      <c r="AG134" s="293"/>
      <c r="AH134" s="292" t="str">
        <f>IF($BE134="","",IF(ISNUMBER(MATCH($BE134,AP$5:AP$29999,0)),MAX(AH$4:AH133)+1,0))</f>
        <v/>
      </c>
      <c r="AI134" s="292" t="str">
        <f>IF($BE134="","",IF(ISNUMBER(MATCH($BE134,AQ$5:AQ$29999,0)),MAX(AI$4:AI133)+1,0))</f>
        <v/>
      </c>
      <c r="AJ134" s="292" t="str">
        <f>IF($BE134="","",IF(ISNUMBER(MATCH($BE134,AR$5:AR$29999,0)),MAX(AJ$4:AJ133)+1,0))</f>
        <v/>
      </c>
      <c r="AK134" s="292" t="str">
        <f>IF($BE134="","",IF(ISNUMBER(MATCH($BE134,AS$5:AS$29999,0)),MAX(AK$4:AK133)+1,0))</f>
        <v/>
      </c>
      <c r="AL134" s="292" t="str">
        <f>IF($BE134="","",IF(ISNUMBER(MATCH($BE134,AT$5:AT$29999,0)),MAX(AL$4:AL133)+1,0))</f>
        <v/>
      </c>
      <c r="AM134" s="292" t="str">
        <f>IF($BE134="","",IF(ISNUMBER(MATCH($BE134,AU$5:AU$29999,0)),MAX(AM$4:AM133)+1,0))</f>
        <v/>
      </c>
      <c r="AN134" s="292" t="str">
        <f>IF($BE134="","",IF(ISNUMBER(MATCH($BE134,AV$5:AV$29999,0)),MAX(AN$4:AN133)+1,0))</f>
        <v/>
      </c>
      <c r="AO134" s="299"/>
      <c r="AP134" s="307"/>
      <c r="AQ134" s="307"/>
      <c r="AR134" s="307"/>
      <c r="AS134" s="307"/>
      <c r="AT134" s="309"/>
      <c r="AU134" s="309"/>
      <c r="AV134" s="309" t="s">
        <v>821</v>
      </c>
      <c r="AW134" s="310"/>
      <c r="AX134" s="310" t="s">
        <v>821</v>
      </c>
      <c r="AY134" s="332"/>
      <c r="AZ134" s="332"/>
      <c r="BA134" s="310"/>
      <c r="BB134" s="328"/>
      <c r="BC134" s="10"/>
      <c r="BD134" s="10"/>
      <c r="BE134" s="310"/>
      <c r="BF134" s="10"/>
      <c r="BG134" s="311" t="str">
        <f t="shared" ref="BG134:BL134" si="128">IF(ISNUMBER(MATCH($BE134,Z$5:Z$501,0)),INDEX(Z$5:Z$501,MATCH($BE134,Z$5:Z$501,0),1),"")</f>
        <v/>
      </c>
      <c r="BH134" s="311" t="str">
        <f t="shared" si="128"/>
        <v/>
      </c>
      <c r="BI134" s="311" t="str">
        <f t="shared" si="128"/>
        <v/>
      </c>
      <c r="BJ134" s="311" t="str">
        <f t="shared" si="128"/>
        <v/>
      </c>
      <c r="BK134" s="311" t="str">
        <f t="shared" si="128"/>
        <v/>
      </c>
      <c r="BL134" s="311" t="str">
        <f t="shared" si="128"/>
        <v/>
      </c>
      <c r="BM134" s="311" t="str">
        <f t="shared" si="92"/>
        <v/>
      </c>
      <c r="BN134" s="90"/>
      <c r="BO134" s="90"/>
      <c r="BP134" s="90"/>
      <c r="BQ134" s="90"/>
      <c r="BR134" s="90"/>
      <c r="BS134" s="90"/>
      <c r="BT134" s="90"/>
      <c r="BU134" s="90"/>
      <c r="BV134" s="90"/>
      <c r="BW134" s="90"/>
      <c r="BX134" s="90"/>
      <c r="BY134" s="90"/>
      <c r="BZ134" s="90"/>
    </row>
    <row r="135" spans="1:78" ht="12" customHeight="1" x14ac:dyDescent="0.25">
      <c r="A135" s="62"/>
      <c r="B135" s="238"/>
      <c r="C135" s="238"/>
      <c r="D135" s="284" t="str">
        <f>IF(IF(ISNUMBER(B135),"",MAX(D$4:D134)+1)&lt;=D$3,IF(ISNUMBER(B135),"",MAX(D$4:D134)+1),"")</f>
        <v/>
      </c>
      <c r="E135" s="238"/>
      <c r="F135" s="238"/>
      <c r="G135" s="241"/>
      <c r="H135" s="284"/>
      <c r="I135" s="284" t="str">
        <f>IF(O135="","",IF(ISNUMBER(MATCH(O135,$G$5:$G$1000,0)),"",IF(D135=1,B$4,0)+MAX(I$4:I134)+1))</f>
        <v/>
      </c>
      <c r="J135" s="241"/>
      <c r="K135" s="241"/>
      <c r="L135" s="62"/>
      <c r="M135" s="290">
        <f t="shared" si="113"/>
        <v>131</v>
      </c>
      <c r="N135" s="325"/>
      <c r="O135" s="325"/>
      <c r="P135" s="308"/>
      <c r="Q135" s="299" t="s">
        <v>821</v>
      </c>
      <c r="R135" s="292" t="str">
        <f t="shared" si="114"/>
        <v/>
      </c>
      <c r="S135" s="292" t="str">
        <f t="shared" si="115"/>
        <v/>
      </c>
      <c r="T135" s="292" t="str">
        <f t="shared" si="116"/>
        <v/>
      </c>
      <c r="U135" s="292" t="str">
        <f t="shared" si="117"/>
        <v/>
      </c>
      <c r="V135" s="292" t="str">
        <f t="shared" si="118"/>
        <v/>
      </c>
      <c r="W135" s="292" t="str">
        <f t="shared" si="119"/>
        <v/>
      </c>
      <c r="X135" s="292" t="str">
        <f t="shared" si="120"/>
        <v/>
      </c>
      <c r="Y135" s="292"/>
      <c r="Z135" s="293" t="str">
        <f t="shared" si="121"/>
        <v/>
      </c>
      <c r="AA135" s="293" t="str">
        <f t="shared" si="122"/>
        <v/>
      </c>
      <c r="AB135" s="293" t="str">
        <f t="shared" si="123"/>
        <v/>
      </c>
      <c r="AC135" s="293" t="str">
        <f t="shared" si="124"/>
        <v/>
      </c>
      <c r="AD135" s="293" t="str">
        <f t="shared" si="125"/>
        <v/>
      </c>
      <c r="AE135" s="293" t="str">
        <f t="shared" si="126"/>
        <v/>
      </c>
      <c r="AF135" s="293" t="str">
        <f t="shared" si="127"/>
        <v/>
      </c>
      <c r="AG135" s="293"/>
      <c r="AH135" s="292" t="str">
        <f>IF($BE135="","",IF(ISNUMBER(MATCH($BE135,AP$5:AP$29999,0)),MAX(AH$4:AH134)+1,0))</f>
        <v/>
      </c>
      <c r="AI135" s="292" t="str">
        <f>IF($BE135="","",IF(ISNUMBER(MATCH($BE135,AQ$5:AQ$29999,0)),MAX(AI$4:AI134)+1,0))</f>
        <v/>
      </c>
      <c r="AJ135" s="292" t="str">
        <f>IF($BE135="","",IF(ISNUMBER(MATCH($BE135,AR$5:AR$29999,0)),MAX(AJ$4:AJ134)+1,0))</f>
        <v/>
      </c>
      <c r="AK135" s="292" t="str">
        <f>IF($BE135="","",IF(ISNUMBER(MATCH($BE135,AS$5:AS$29999,0)),MAX(AK$4:AK134)+1,0))</f>
        <v/>
      </c>
      <c r="AL135" s="292" t="str">
        <f>IF($BE135="","",IF(ISNUMBER(MATCH($BE135,AT$5:AT$29999,0)),MAX(AL$4:AL134)+1,0))</f>
        <v/>
      </c>
      <c r="AM135" s="292" t="str">
        <f>IF($BE135="","",IF(ISNUMBER(MATCH($BE135,AU$5:AU$29999,0)),MAX(AM$4:AM134)+1,0))</f>
        <v/>
      </c>
      <c r="AN135" s="292" t="str">
        <f>IF($BE135="","",IF(ISNUMBER(MATCH($BE135,AV$5:AV$29999,0)),MAX(AN$4:AN134)+1,0))</f>
        <v/>
      </c>
      <c r="AO135" s="299"/>
      <c r="AP135" s="307"/>
      <c r="AQ135" s="307"/>
      <c r="AR135" s="307"/>
      <c r="AS135" s="307"/>
      <c r="AT135" s="309"/>
      <c r="AU135" s="309"/>
      <c r="AV135" s="309" t="s">
        <v>821</v>
      </c>
      <c r="AW135" s="310"/>
      <c r="AX135" s="310" t="s">
        <v>821</v>
      </c>
      <c r="AY135" s="332"/>
      <c r="AZ135" s="332"/>
      <c r="BA135" s="310"/>
      <c r="BB135" s="328"/>
      <c r="BC135" s="10"/>
      <c r="BD135" s="10"/>
      <c r="BE135" s="310"/>
      <c r="BF135" s="10"/>
      <c r="BG135" s="311"/>
      <c r="BH135" s="311"/>
      <c r="BI135" s="311"/>
      <c r="BJ135" s="311"/>
      <c r="BK135" s="311"/>
      <c r="BL135" s="311"/>
      <c r="BM135" s="311"/>
      <c r="BN135" s="90"/>
      <c r="BO135" s="90"/>
      <c r="BP135" s="90"/>
      <c r="BQ135" s="90"/>
      <c r="BR135" s="90"/>
      <c r="BS135" s="90"/>
      <c r="BT135" s="90"/>
      <c r="BU135" s="90"/>
      <c r="BV135" s="90"/>
      <c r="BW135" s="90"/>
      <c r="BX135" s="90"/>
      <c r="BY135" s="90"/>
      <c r="BZ135" s="90"/>
    </row>
    <row r="136" spans="1:78" ht="12" customHeight="1" x14ac:dyDescent="0.25">
      <c r="A136" s="62"/>
      <c r="B136" s="238"/>
      <c r="C136" s="238"/>
      <c r="D136" s="284" t="str">
        <f>IF(IF(ISNUMBER(B136),"",MAX(D$4:D135)+1)&lt;=D$3,IF(ISNUMBER(B136),"",MAX(D$4:D135)+1),"")</f>
        <v/>
      </c>
      <c r="E136" s="238"/>
      <c r="F136" s="238"/>
      <c r="G136" s="241"/>
      <c r="H136" s="284"/>
      <c r="I136" s="284" t="str">
        <f>IF(O136="","",IF(ISNUMBER(MATCH(O136,$G$5:$G$1000,0)),"",IF(D136=1,B$4,0)+MAX(I$4:I135)+1))</f>
        <v/>
      </c>
      <c r="J136" s="241"/>
      <c r="K136" s="241"/>
      <c r="L136" s="62"/>
      <c r="M136" s="290">
        <f t="shared" si="113"/>
        <v>132</v>
      </c>
      <c r="N136" s="325"/>
      <c r="O136" s="325"/>
      <c r="P136" s="308"/>
      <c r="Q136" s="299" t="s">
        <v>821</v>
      </c>
      <c r="R136" s="292" t="str">
        <f t="shared" si="114"/>
        <v/>
      </c>
      <c r="S136" s="292" t="str">
        <f t="shared" si="115"/>
        <v/>
      </c>
      <c r="T136" s="292" t="str">
        <f t="shared" si="116"/>
        <v/>
      </c>
      <c r="U136" s="292" t="str">
        <f t="shared" si="117"/>
        <v/>
      </c>
      <c r="V136" s="292" t="str">
        <f t="shared" si="118"/>
        <v/>
      </c>
      <c r="W136" s="292" t="str">
        <f t="shared" si="119"/>
        <v/>
      </c>
      <c r="X136" s="292" t="str">
        <f t="shared" si="120"/>
        <v/>
      </c>
      <c r="Y136" s="292"/>
      <c r="Z136" s="293" t="str">
        <f t="shared" si="121"/>
        <v/>
      </c>
      <c r="AA136" s="293" t="str">
        <f t="shared" si="122"/>
        <v/>
      </c>
      <c r="AB136" s="293" t="str">
        <f t="shared" si="123"/>
        <v/>
      </c>
      <c r="AC136" s="293" t="str">
        <f t="shared" si="124"/>
        <v/>
      </c>
      <c r="AD136" s="293" t="str">
        <f t="shared" si="125"/>
        <v/>
      </c>
      <c r="AE136" s="293" t="str">
        <f t="shared" si="126"/>
        <v/>
      </c>
      <c r="AF136" s="293" t="str">
        <f t="shared" si="127"/>
        <v/>
      </c>
      <c r="AG136" s="293"/>
      <c r="AH136" s="292" t="str">
        <f>IF($BE136="","",IF(ISNUMBER(MATCH($BE136,AP$5:AP$29999,0)),MAX(AH$4:AH135)+1,0))</f>
        <v/>
      </c>
      <c r="AI136" s="292" t="str">
        <f>IF($BE136="","",IF(ISNUMBER(MATCH($BE136,AQ$5:AQ$29999,0)),MAX(AI$4:AI135)+1,0))</f>
        <v/>
      </c>
      <c r="AJ136" s="292" t="str">
        <f>IF($BE136="","",IF(ISNUMBER(MATCH($BE136,AR$5:AR$29999,0)),MAX(AJ$4:AJ135)+1,0))</f>
        <v/>
      </c>
      <c r="AK136" s="292" t="str">
        <f>IF($BE136="","",IF(ISNUMBER(MATCH($BE136,AS$5:AS$29999,0)),MAX(AK$4:AK135)+1,0))</f>
        <v/>
      </c>
      <c r="AL136" s="292" t="str">
        <f>IF($BE136="","",IF(ISNUMBER(MATCH($BE136,AT$5:AT$29999,0)),MAX(AL$4:AL135)+1,0))</f>
        <v/>
      </c>
      <c r="AM136" s="292" t="str">
        <f>IF($BE136="","",IF(ISNUMBER(MATCH($BE136,AU$5:AU$29999,0)),MAX(AM$4:AM135)+1,0))</f>
        <v/>
      </c>
      <c r="AN136" s="292" t="str">
        <f>IF($BE136="","",IF(ISNUMBER(MATCH($BE136,AV$5:AV$29999,0)),MAX(AN$4:AN135)+1,0))</f>
        <v/>
      </c>
      <c r="AO136" s="299"/>
      <c r="AP136" s="307"/>
      <c r="AQ136" s="307"/>
      <c r="AR136" s="307"/>
      <c r="AS136" s="307"/>
      <c r="AT136" s="309"/>
      <c r="AU136" s="309"/>
      <c r="AV136" s="309" t="s">
        <v>821</v>
      </c>
      <c r="AW136" s="310"/>
      <c r="AX136" s="310" t="s">
        <v>821</v>
      </c>
      <c r="AY136" s="332"/>
      <c r="AZ136" s="332"/>
      <c r="BA136" s="310"/>
      <c r="BB136" s="328"/>
      <c r="BC136" s="10"/>
      <c r="BD136" s="10"/>
      <c r="BE136" s="310"/>
      <c r="BF136" s="10"/>
      <c r="BG136" s="311"/>
      <c r="BH136" s="311"/>
      <c r="BI136" s="311"/>
      <c r="BJ136" s="311"/>
      <c r="BK136" s="311"/>
      <c r="BL136" s="311"/>
      <c r="BM136" s="311"/>
      <c r="BN136" s="90"/>
      <c r="BO136" s="90"/>
      <c r="BP136" s="90"/>
      <c r="BQ136" s="90"/>
      <c r="BR136" s="90"/>
      <c r="BS136" s="90"/>
      <c r="BT136" s="90"/>
      <c r="BU136" s="90"/>
      <c r="BV136" s="90"/>
      <c r="BW136" s="90"/>
      <c r="BX136" s="90"/>
      <c r="BY136" s="90"/>
      <c r="BZ136" s="90"/>
    </row>
    <row r="137" spans="1:78" ht="12" customHeight="1" x14ac:dyDescent="0.25">
      <c r="A137" s="62"/>
      <c r="B137" s="238"/>
      <c r="C137" s="238"/>
      <c r="D137" s="284" t="str">
        <f>IF(IF(ISNUMBER(B137),"",MAX(D$4:D136)+1)&lt;=D$3,IF(ISNUMBER(B137),"",MAX(D$4:D136)+1),"")</f>
        <v/>
      </c>
      <c r="E137" s="238"/>
      <c r="F137" s="238"/>
      <c r="G137" s="241"/>
      <c r="H137" s="284"/>
      <c r="I137" s="284" t="str">
        <f>IF(O137="","",IF(ISNUMBER(MATCH(O137,$G$5:$G$1000,0)),"",IF(D137=1,B$4,0)+MAX(I$4:I136)+1))</f>
        <v/>
      </c>
      <c r="J137" s="241"/>
      <c r="K137" s="241"/>
      <c r="L137" s="62"/>
      <c r="M137" s="290">
        <f t="shared" si="113"/>
        <v>133</v>
      </c>
      <c r="N137" s="325"/>
      <c r="O137" s="325"/>
      <c r="P137" s="308"/>
      <c r="Q137" s="299" t="s">
        <v>821</v>
      </c>
      <c r="R137" s="292" t="str">
        <f t="shared" si="114"/>
        <v/>
      </c>
      <c r="S137" s="292" t="str">
        <f t="shared" si="115"/>
        <v/>
      </c>
      <c r="T137" s="292" t="str">
        <f t="shared" si="116"/>
        <v/>
      </c>
      <c r="U137" s="292" t="str">
        <f t="shared" si="117"/>
        <v/>
      </c>
      <c r="V137" s="292" t="str">
        <f t="shared" si="118"/>
        <v/>
      </c>
      <c r="W137" s="292" t="str">
        <f t="shared" si="119"/>
        <v/>
      </c>
      <c r="X137" s="292" t="str">
        <f t="shared" si="120"/>
        <v/>
      </c>
      <c r="Y137" s="292"/>
      <c r="Z137" s="293" t="str">
        <f t="shared" si="121"/>
        <v/>
      </c>
      <c r="AA137" s="293" t="str">
        <f t="shared" si="122"/>
        <v/>
      </c>
      <c r="AB137" s="293" t="str">
        <f t="shared" si="123"/>
        <v/>
      </c>
      <c r="AC137" s="293" t="str">
        <f t="shared" si="124"/>
        <v/>
      </c>
      <c r="AD137" s="293" t="str">
        <f t="shared" si="125"/>
        <v/>
      </c>
      <c r="AE137" s="293" t="str">
        <f t="shared" si="126"/>
        <v/>
      </c>
      <c r="AF137" s="293" t="str">
        <f t="shared" si="127"/>
        <v/>
      </c>
      <c r="AG137" s="293"/>
      <c r="AH137" s="292" t="str">
        <f>IF($BE137="","",IF(ISNUMBER(MATCH($BE137,AP$5:AP$29999,0)),MAX(AH$4:AH136)+1,0))</f>
        <v/>
      </c>
      <c r="AI137" s="292" t="str">
        <f>IF($BE137="","",IF(ISNUMBER(MATCH($BE137,AQ$5:AQ$29999,0)),MAX(AI$4:AI136)+1,0))</f>
        <v/>
      </c>
      <c r="AJ137" s="292" t="str">
        <f>IF($BE137="","",IF(ISNUMBER(MATCH($BE137,AR$5:AR$29999,0)),MAX(AJ$4:AJ136)+1,0))</f>
        <v/>
      </c>
      <c r="AK137" s="292" t="str">
        <f>IF($BE137="","",IF(ISNUMBER(MATCH($BE137,AS$5:AS$29999,0)),MAX(AK$4:AK136)+1,0))</f>
        <v/>
      </c>
      <c r="AL137" s="292" t="str">
        <f>IF($BE137="","",IF(ISNUMBER(MATCH($BE137,AT$5:AT$29999,0)),MAX(AL$4:AL136)+1,0))</f>
        <v/>
      </c>
      <c r="AM137" s="292" t="str">
        <f>IF($BE137="","",IF(ISNUMBER(MATCH($BE137,AU$5:AU$29999,0)),MAX(AM$4:AM136)+1,0))</f>
        <v/>
      </c>
      <c r="AN137" s="292" t="str">
        <f>IF($BE137="","",IF(ISNUMBER(MATCH($BE137,AV$5:AV$29999,0)),MAX(AN$4:AN136)+1,0))</f>
        <v/>
      </c>
      <c r="AO137" s="299"/>
      <c r="AP137" s="307"/>
      <c r="AQ137" s="307"/>
      <c r="AR137" s="307"/>
      <c r="AS137" s="307"/>
      <c r="AT137" s="309"/>
      <c r="AU137" s="309"/>
      <c r="AV137" s="309" t="s">
        <v>821</v>
      </c>
      <c r="AW137" s="310"/>
      <c r="AX137" s="310" t="s">
        <v>821</v>
      </c>
      <c r="AY137" s="332"/>
      <c r="AZ137" s="332"/>
      <c r="BA137" s="310"/>
      <c r="BB137" s="328"/>
      <c r="BC137" s="10"/>
      <c r="BD137" s="10"/>
      <c r="BE137" s="310"/>
      <c r="BF137" s="10"/>
      <c r="BG137" s="311"/>
      <c r="BH137" s="311"/>
      <c r="BI137" s="311"/>
      <c r="BJ137" s="311"/>
      <c r="BK137" s="311"/>
      <c r="BL137" s="311"/>
      <c r="BM137" s="311"/>
      <c r="BN137" s="90"/>
      <c r="BO137" s="90"/>
      <c r="BP137" s="90"/>
      <c r="BQ137" s="90"/>
      <c r="BR137" s="90"/>
      <c r="BS137" s="90"/>
      <c r="BT137" s="90"/>
      <c r="BU137" s="90"/>
      <c r="BV137" s="90"/>
      <c r="BW137" s="90"/>
      <c r="BX137" s="90"/>
      <c r="BY137" s="90"/>
      <c r="BZ137" s="90"/>
    </row>
    <row r="138" spans="1:78" ht="12" customHeight="1" x14ac:dyDescent="0.25">
      <c r="A138" s="62"/>
      <c r="B138" s="238"/>
      <c r="C138" s="238"/>
      <c r="D138" s="284" t="str">
        <f>IF(IF(ISNUMBER(B138),"",MAX(D$4:D137)+1)&lt;=D$3,IF(ISNUMBER(B138),"",MAX(D$4:D137)+1),"")</f>
        <v/>
      </c>
      <c r="E138" s="238"/>
      <c r="F138" s="238"/>
      <c r="G138" s="241"/>
      <c r="H138" s="284"/>
      <c r="I138" s="284" t="str">
        <f>IF(O138="","",IF(ISNUMBER(MATCH(O138,$G$5:$G$1000,0)),"",IF(D138=1,B$4,0)+MAX(I$4:I137)+1))</f>
        <v/>
      </c>
      <c r="J138" s="241"/>
      <c r="K138" s="241"/>
      <c r="L138" s="62"/>
      <c r="M138" s="290">
        <f t="shared" si="113"/>
        <v>134</v>
      </c>
      <c r="N138" s="325"/>
      <c r="O138" s="325"/>
      <c r="P138" s="308"/>
      <c r="Q138" s="299" t="s">
        <v>821</v>
      </c>
      <c r="R138" s="292" t="str">
        <f t="shared" si="114"/>
        <v/>
      </c>
      <c r="S138" s="292" t="str">
        <f t="shared" si="115"/>
        <v/>
      </c>
      <c r="T138" s="292" t="str">
        <f t="shared" si="116"/>
        <v/>
      </c>
      <c r="U138" s="292" t="str">
        <f t="shared" si="117"/>
        <v/>
      </c>
      <c r="V138" s="292" t="str">
        <f t="shared" si="118"/>
        <v/>
      </c>
      <c r="W138" s="292" t="str">
        <f t="shared" si="119"/>
        <v/>
      </c>
      <c r="X138" s="292" t="str">
        <f t="shared" si="120"/>
        <v/>
      </c>
      <c r="Y138" s="292"/>
      <c r="Z138" s="293" t="str">
        <f t="shared" si="121"/>
        <v/>
      </c>
      <c r="AA138" s="293" t="str">
        <f t="shared" si="122"/>
        <v/>
      </c>
      <c r="AB138" s="293" t="str">
        <f t="shared" si="123"/>
        <v/>
      </c>
      <c r="AC138" s="293" t="str">
        <f t="shared" si="124"/>
        <v/>
      </c>
      <c r="AD138" s="293" t="str">
        <f t="shared" si="125"/>
        <v/>
      </c>
      <c r="AE138" s="293" t="str">
        <f t="shared" si="126"/>
        <v/>
      </c>
      <c r="AF138" s="293" t="str">
        <f t="shared" si="127"/>
        <v/>
      </c>
      <c r="AG138" s="293"/>
      <c r="AH138" s="292" t="str">
        <f>IF($BE138="","",IF(ISNUMBER(MATCH($BE138,AP$5:AP$29999,0)),MAX(AH$4:AH137)+1,0))</f>
        <v/>
      </c>
      <c r="AI138" s="292" t="str">
        <f>IF($BE138="","",IF(ISNUMBER(MATCH($BE138,AQ$5:AQ$29999,0)),MAX(AI$4:AI137)+1,0))</f>
        <v/>
      </c>
      <c r="AJ138" s="292" t="str">
        <f>IF($BE138="","",IF(ISNUMBER(MATCH($BE138,AR$5:AR$29999,0)),MAX(AJ$4:AJ137)+1,0))</f>
        <v/>
      </c>
      <c r="AK138" s="292" t="str">
        <f>IF($BE138="","",IF(ISNUMBER(MATCH($BE138,AS$5:AS$29999,0)),MAX(AK$4:AK137)+1,0))</f>
        <v/>
      </c>
      <c r="AL138" s="292" t="str">
        <f>IF($BE138="","",IF(ISNUMBER(MATCH($BE138,AT$5:AT$29999,0)),MAX(AL$4:AL137)+1,0))</f>
        <v/>
      </c>
      <c r="AM138" s="292" t="str">
        <f>IF($BE138="","",IF(ISNUMBER(MATCH($BE138,AU$5:AU$29999,0)),MAX(AM$4:AM137)+1,0))</f>
        <v/>
      </c>
      <c r="AN138" s="292" t="str">
        <f>IF($BE138="","",IF(ISNUMBER(MATCH($BE138,AV$5:AV$29999,0)),MAX(AN$4:AN137)+1,0))</f>
        <v/>
      </c>
      <c r="AO138" s="299"/>
      <c r="AP138" s="307"/>
      <c r="AQ138" s="307"/>
      <c r="AR138" s="307"/>
      <c r="AS138" s="307"/>
      <c r="AT138" s="309"/>
      <c r="AU138" s="309"/>
      <c r="AV138" s="309" t="s">
        <v>821</v>
      </c>
      <c r="AW138" s="310"/>
      <c r="AX138" s="310" t="s">
        <v>821</v>
      </c>
      <c r="AY138" s="332"/>
      <c r="AZ138" s="332"/>
      <c r="BA138" s="310"/>
      <c r="BB138" s="328"/>
      <c r="BC138" s="10"/>
      <c r="BD138" s="10"/>
      <c r="BE138" s="310"/>
      <c r="BF138" s="10"/>
      <c r="BG138" s="311"/>
      <c r="BH138" s="311"/>
      <c r="BI138" s="311"/>
      <c r="BJ138" s="311"/>
      <c r="BK138" s="311"/>
      <c r="BL138" s="311"/>
      <c r="BM138" s="311"/>
      <c r="BN138" s="90"/>
      <c r="BO138" s="90"/>
      <c r="BP138" s="90"/>
      <c r="BQ138" s="90"/>
      <c r="BR138" s="90"/>
      <c r="BS138" s="90"/>
      <c r="BT138" s="90"/>
      <c r="BU138" s="90"/>
      <c r="BV138" s="90"/>
      <c r="BW138" s="90"/>
      <c r="BX138" s="90"/>
      <c r="BY138" s="90"/>
      <c r="BZ138" s="90"/>
    </row>
    <row r="139" spans="1:78" ht="12" customHeight="1" x14ac:dyDescent="0.25">
      <c r="A139" s="62"/>
      <c r="B139" s="238"/>
      <c r="C139" s="238"/>
      <c r="D139" s="284" t="str">
        <f>IF(IF(ISNUMBER(B139),"",MAX(D$4:D138)+1)&lt;=D$3,IF(ISNUMBER(B139),"",MAX(D$4:D138)+1),"")</f>
        <v/>
      </c>
      <c r="E139" s="238"/>
      <c r="F139" s="238"/>
      <c r="G139" s="241"/>
      <c r="H139" s="284"/>
      <c r="I139" s="284" t="str">
        <f>IF(O139="","",IF(ISNUMBER(MATCH(O139,$G$5:$G$1000,0)),"",IF(D139=1,B$4,0)+MAX(I$4:I138)+1))</f>
        <v/>
      </c>
      <c r="J139" s="241"/>
      <c r="K139" s="241"/>
      <c r="L139" s="62"/>
      <c r="M139" s="290">
        <f t="shared" si="113"/>
        <v>135</v>
      </c>
      <c r="N139" s="325"/>
      <c r="O139" s="325"/>
      <c r="P139" s="308"/>
      <c r="Q139" s="299" t="s">
        <v>821</v>
      </c>
      <c r="R139" s="292" t="str">
        <f t="shared" si="114"/>
        <v/>
      </c>
      <c r="S139" s="292" t="str">
        <f t="shared" si="115"/>
        <v/>
      </c>
      <c r="T139" s="292" t="str">
        <f t="shared" si="116"/>
        <v/>
      </c>
      <c r="U139" s="292" t="str">
        <f t="shared" si="117"/>
        <v/>
      </c>
      <c r="V139" s="292" t="str">
        <f t="shared" si="118"/>
        <v/>
      </c>
      <c r="W139" s="292" t="str">
        <f t="shared" si="119"/>
        <v/>
      </c>
      <c r="X139" s="292" t="str">
        <f t="shared" si="120"/>
        <v/>
      </c>
      <c r="Y139" s="292"/>
      <c r="Z139" s="293" t="str">
        <f t="shared" si="121"/>
        <v/>
      </c>
      <c r="AA139" s="293" t="str">
        <f t="shared" si="122"/>
        <v/>
      </c>
      <c r="AB139" s="293" t="str">
        <f t="shared" si="123"/>
        <v/>
      </c>
      <c r="AC139" s="293" t="str">
        <f t="shared" si="124"/>
        <v/>
      </c>
      <c r="AD139" s="293" t="str">
        <f t="shared" si="125"/>
        <v/>
      </c>
      <c r="AE139" s="293" t="str">
        <f t="shared" si="126"/>
        <v/>
      </c>
      <c r="AF139" s="293" t="str">
        <f t="shared" si="127"/>
        <v/>
      </c>
      <c r="AG139" s="293"/>
      <c r="AH139" s="292" t="str">
        <f>IF($BE139="","",IF(ISNUMBER(MATCH($BE139,AP$5:AP$29999,0)),MAX(AH$4:AH138)+1,0))</f>
        <v/>
      </c>
      <c r="AI139" s="292" t="str">
        <f>IF($BE139="","",IF(ISNUMBER(MATCH($BE139,AQ$5:AQ$29999,0)),MAX(AI$4:AI138)+1,0))</f>
        <v/>
      </c>
      <c r="AJ139" s="292" t="str">
        <f>IF($BE139="","",IF(ISNUMBER(MATCH($BE139,AR$5:AR$29999,0)),MAX(AJ$4:AJ138)+1,0))</f>
        <v/>
      </c>
      <c r="AK139" s="292" t="str">
        <f>IF($BE139="","",IF(ISNUMBER(MATCH($BE139,AS$5:AS$29999,0)),MAX(AK$4:AK138)+1,0))</f>
        <v/>
      </c>
      <c r="AL139" s="292" t="str">
        <f>IF($BE139="","",IF(ISNUMBER(MATCH($BE139,AT$5:AT$29999,0)),MAX(AL$4:AL138)+1,0))</f>
        <v/>
      </c>
      <c r="AM139" s="292" t="str">
        <f>IF($BE139="","",IF(ISNUMBER(MATCH($BE139,AU$5:AU$29999,0)),MAX(AM$4:AM138)+1,0))</f>
        <v/>
      </c>
      <c r="AN139" s="292" t="str">
        <f>IF($BE139="","",IF(ISNUMBER(MATCH($BE139,AV$5:AV$29999,0)),MAX(AN$4:AN138)+1,0))</f>
        <v/>
      </c>
      <c r="AO139" s="299"/>
      <c r="AP139" s="307"/>
      <c r="AQ139" s="307"/>
      <c r="AR139" s="307"/>
      <c r="AS139" s="307"/>
      <c r="AT139" s="309"/>
      <c r="AU139" s="309"/>
      <c r="AV139" s="309" t="s">
        <v>821</v>
      </c>
      <c r="AW139" s="310"/>
      <c r="AX139" s="310" t="s">
        <v>821</v>
      </c>
      <c r="AY139" s="332"/>
      <c r="AZ139" s="332"/>
      <c r="BA139" s="310"/>
      <c r="BB139" s="328"/>
      <c r="BC139" s="10"/>
      <c r="BD139" s="10"/>
      <c r="BE139" s="310"/>
      <c r="BF139" s="10"/>
      <c r="BG139" s="311"/>
      <c r="BH139" s="311"/>
      <c r="BI139" s="311"/>
      <c r="BJ139" s="311"/>
      <c r="BK139" s="311"/>
      <c r="BL139" s="311"/>
      <c r="BM139" s="311"/>
      <c r="BN139" s="90"/>
      <c r="BO139" s="90"/>
      <c r="BP139" s="90"/>
      <c r="BQ139" s="90"/>
      <c r="BR139" s="90"/>
      <c r="BS139" s="90"/>
      <c r="BT139" s="90"/>
      <c r="BU139" s="90"/>
      <c r="BV139" s="90"/>
      <c r="BW139" s="90"/>
      <c r="BX139" s="90"/>
      <c r="BY139" s="90"/>
      <c r="BZ139" s="90"/>
    </row>
    <row r="140" spans="1:78" ht="12" customHeight="1" x14ac:dyDescent="0.25">
      <c r="A140" s="62"/>
      <c r="B140" s="238"/>
      <c r="C140" s="238"/>
      <c r="D140" s="284" t="str">
        <f>IF(IF(ISNUMBER(B140),"",MAX(D$4:D139)+1)&lt;=D$3,IF(ISNUMBER(B140),"",MAX(D$4:D139)+1),"")</f>
        <v/>
      </c>
      <c r="E140" s="238"/>
      <c r="F140" s="238"/>
      <c r="G140" s="241"/>
      <c r="H140" s="284"/>
      <c r="I140" s="284" t="str">
        <f>IF(O140="","",IF(ISNUMBER(MATCH(O140,$G$5:$G$1000,0)),"",IF(D140=1,B$4,0)+MAX(I$4:I139)+1))</f>
        <v/>
      </c>
      <c r="J140" s="241"/>
      <c r="K140" s="241"/>
      <c r="L140" s="62"/>
      <c r="M140" s="290">
        <f t="shared" si="113"/>
        <v>136</v>
      </c>
      <c r="N140" s="325"/>
      <c r="O140" s="325"/>
      <c r="P140" s="308"/>
      <c r="Q140" s="299" t="s">
        <v>821</v>
      </c>
      <c r="R140" s="292" t="str">
        <f t="shared" si="114"/>
        <v/>
      </c>
      <c r="S140" s="292" t="str">
        <f t="shared" si="115"/>
        <v/>
      </c>
      <c r="T140" s="292" t="str">
        <f t="shared" si="116"/>
        <v/>
      </c>
      <c r="U140" s="292" t="str">
        <f t="shared" si="117"/>
        <v/>
      </c>
      <c r="V140" s="292" t="str">
        <f t="shared" si="118"/>
        <v/>
      </c>
      <c r="W140" s="292" t="str">
        <f t="shared" si="119"/>
        <v/>
      </c>
      <c r="X140" s="292" t="str">
        <f t="shared" si="120"/>
        <v/>
      </c>
      <c r="Y140" s="292"/>
      <c r="Z140" s="293" t="str">
        <f t="shared" si="121"/>
        <v/>
      </c>
      <c r="AA140" s="293" t="str">
        <f t="shared" si="122"/>
        <v/>
      </c>
      <c r="AB140" s="293" t="str">
        <f t="shared" si="123"/>
        <v/>
      </c>
      <c r="AC140" s="293" t="str">
        <f t="shared" si="124"/>
        <v/>
      </c>
      <c r="AD140" s="293" t="str">
        <f t="shared" si="125"/>
        <v/>
      </c>
      <c r="AE140" s="293" t="str">
        <f t="shared" si="126"/>
        <v/>
      </c>
      <c r="AF140" s="293" t="str">
        <f t="shared" si="127"/>
        <v/>
      </c>
      <c r="AG140" s="293"/>
      <c r="AH140" s="292" t="str">
        <f>IF($BE140="","",IF(ISNUMBER(MATCH($BE140,AP$5:AP$29999,0)),MAX(AH$4:AH139)+1,0))</f>
        <v/>
      </c>
      <c r="AI140" s="292" t="str">
        <f>IF($BE140="","",IF(ISNUMBER(MATCH($BE140,AQ$5:AQ$29999,0)),MAX(AI$4:AI139)+1,0))</f>
        <v/>
      </c>
      <c r="AJ140" s="292" t="str">
        <f>IF($BE140="","",IF(ISNUMBER(MATCH($BE140,AR$5:AR$29999,0)),MAX(AJ$4:AJ139)+1,0))</f>
        <v/>
      </c>
      <c r="AK140" s="292" t="str">
        <f>IF($BE140="","",IF(ISNUMBER(MATCH($BE140,AS$5:AS$29999,0)),MAX(AK$4:AK139)+1,0))</f>
        <v/>
      </c>
      <c r="AL140" s="292" t="str">
        <f>IF($BE140="","",IF(ISNUMBER(MATCH($BE140,AT$5:AT$29999,0)),MAX(AL$4:AL139)+1,0))</f>
        <v/>
      </c>
      <c r="AM140" s="292" t="str">
        <f>IF($BE140="","",IF(ISNUMBER(MATCH($BE140,AU$5:AU$29999,0)),MAX(AM$4:AM139)+1,0))</f>
        <v/>
      </c>
      <c r="AN140" s="292" t="str">
        <f>IF($BE140="","",IF(ISNUMBER(MATCH($BE140,AV$5:AV$29999,0)),MAX(AN$4:AN139)+1,0))</f>
        <v/>
      </c>
      <c r="AO140" s="299"/>
      <c r="AP140" s="307"/>
      <c r="AQ140" s="307"/>
      <c r="AR140" s="307"/>
      <c r="AS140" s="307"/>
      <c r="AT140" s="309"/>
      <c r="AU140" s="309"/>
      <c r="AV140" s="309" t="s">
        <v>821</v>
      </c>
      <c r="AW140" s="310"/>
      <c r="AX140" s="310" t="s">
        <v>821</v>
      </c>
      <c r="AY140" s="332"/>
      <c r="AZ140" s="332"/>
      <c r="BA140" s="310"/>
      <c r="BB140" s="328"/>
      <c r="BC140" s="10"/>
      <c r="BD140" s="10"/>
      <c r="BE140" s="310"/>
      <c r="BF140" s="10"/>
      <c r="BG140" s="311"/>
      <c r="BH140" s="311"/>
      <c r="BI140" s="311"/>
      <c r="BJ140" s="311"/>
      <c r="BK140" s="311"/>
      <c r="BL140" s="311"/>
      <c r="BM140" s="311"/>
      <c r="BN140" s="90"/>
      <c r="BO140" s="90"/>
      <c r="BP140" s="90"/>
      <c r="BQ140" s="90"/>
      <c r="BR140" s="90"/>
      <c r="BS140" s="90"/>
      <c r="BT140" s="90"/>
      <c r="BU140" s="90"/>
      <c r="BV140" s="90"/>
      <c r="BW140" s="90"/>
      <c r="BX140" s="90"/>
      <c r="BY140" s="90"/>
      <c r="BZ140" s="90"/>
    </row>
    <row r="141" spans="1:78" ht="12" customHeight="1" x14ac:dyDescent="0.25">
      <c r="A141" s="62"/>
      <c r="B141" s="238"/>
      <c r="C141" s="238"/>
      <c r="D141" s="284" t="str">
        <f>IF(IF(ISNUMBER(B141),"",MAX(D$4:D140)+1)&lt;=D$3,IF(ISNUMBER(B141),"",MAX(D$4:D140)+1),"")</f>
        <v/>
      </c>
      <c r="E141" s="238"/>
      <c r="F141" s="238"/>
      <c r="G141" s="241"/>
      <c r="H141" s="284"/>
      <c r="I141" s="284" t="str">
        <f>IF(O141="","",IF(ISNUMBER(MATCH(O141,$G$5:$G$1000,0)),"",IF(D141=1,B$4,0)+MAX(I$4:I140)+1))</f>
        <v/>
      </c>
      <c r="J141" s="241"/>
      <c r="K141" s="241"/>
      <c r="L141" s="62"/>
      <c r="M141" s="290">
        <f t="shared" si="113"/>
        <v>137</v>
      </c>
      <c r="N141" s="325"/>
      <c r="O141" s="325"/>
      <c r="P141" s="308"/>
      <c r="Q141" s="299" t="s">
        <v>821</v>
      </c>
      <c r="R141" s="292" t="str">
        <f t="shared" si="114"/>
        <v/>
      </c>
      <c r="S141" s="292" t="str">
        <f t="shared" si="115"/>
        <v/>
      </c>
      <c r="T141" s="292" t="str">
        <f t="shared" si="116"/>
        <v/>
      </c>
      <c r="U141" s="292" t="str">
        <f t="shared" si="117"/>
        <v/>
      </c>
      <c r="V141" s="292" t="str">
        <f t="shared" si="118"/>
        <v/>
      </c>
      <c r="W141" s="292" t="str">
        <f t="shared" si="119"/>
        <v/>
      </c>
      <c r="X141" s="292" t="str">
        <f t="shared" si="120"/>
        <v/>
      </c>
      <c r="Y141" s="292"/>
      <c r="Z141" s="293" t="str">
        <f t="shared" si="121"/>
        <v/>
      </c>
      <c r="AA141" s="293" t="str">
        <f t="shared" si="122"/>
        <v/>
      </c>
      <c r="AB141" s="293" t="str">
        <f t="shared" si="123"/>
        <v/>
      </c>
      <c r="AC141" s="293" t="str">
        <f t="shared" si="124"/>
        <v/>
      </c>
      <c r="AD141" s="293" t="str">
        <f t="shared" si="125"/>
        <v/>
      </c>
      <c r="AE141" s="293" t="str">
        <f t="shared" si="126"/>
        <v/>
      </c>
      <c r="AF141" s="293" t="str">
        <f t="shared" si="127"/>
        <v/>
      </c>
      <c r="AG141" s="293"/>
      <c r="AH141" s="292" t="str">
        <f>IF($BE141="","",IF(ISNUMBER(MATCH($BE141,AP$5:AP$29999,0)),MAX(AH$4:AH140)+1,0))</f>
        <v/>
      </c>
      <c r="AI141" s="292" t="str">
        <f>IF($BE141="","",IF(ISNUMBER(MATCH($BE141,AQ$5:AQ$29999,0)),MAX(AI$4:AI140)+1,0))</f>
        <v/>
      </c>
      <c r="AJ141" s="292" t="str">
        <f>IF($BE141="","",IF(ISNUMBER(MATCH($BE141,AR$5:AR$29999,0)),MAX(AJ$4:AJ140)+1,0))</f>
        <v/>
      </c>
      <c r="AK141" s="292" t="str">
        <f>IF($BE141="","",IF(ISNUMBER(MATCH($BE141,AS$5:AS$29999,0)),MAX(AK$4:AK140)+1,0))</f>
        <v/>
      </c>
      <c r="AL141" s="292" t="str">
        <f>IF($BE141="","",IF(ISNUMBER(MATCH($BE141,AT$5:AT$29999,0)),MAX(AL$4:AL140)+1,0))</f>
        <v/>
      </c>
      <c r="AM141" s="292" t="str">
        <f>IF($BE141="","",IF(ISNUMBER(MATCH($BE141,AU$5:AU$29999,0)),MAX(AM$4:AM140)+1,0))</f>
        <v/>
      </c>
      <c r="AN141" s="292" t="str">
        <f>IF($BE141="","",IF(ISNUMBER(MATCH($BE141,AV$5:AV$29999,0)),MAX(AN$4:AN140)+1,0))</f>
        <v/>
      </c>
      <c r="AO141" s="299"/>
      <c r="AP141" s="307"/>
      <c r="AQ141" s="307"/>
      <c r="AR141" s="307"/>
      <c r="AS141" s="307"/>
      <c r="AT141" s="309"/>
      <c r="AU141" s="309"/>
      <c r="AV141" s="309" t="s">
        <v>821</v>
      </c>
      <c r="AW141" s="310"/>
      <c r="AX141" s="310" t="s">
        <v>821</v>
      </c>
      <c r="AY141" s="332"/>
      <c r="AZ141" s="332"/>
      <c r="BA141" s="310"/>
      <c r="BB141" s="310"/>
      <c r="BC141" s="308"/>
      <c r="BD141" s="308"/>
      <c r="BE141" s="310"/>
      <c r="BF141" s="308"/>
      <c r="BG141" s="311"/>
      <c r="BH141" s="311"/>
      <c r="BI141" s="311"/>
      <c r="BJ141" s="311"/>
      <c r="BK141" s="311"/>
      <c r="BL141" s="311"/>
      <c r="BM141" s="311"/>
      <c r="BN141" s="90"/>
      <c r="BO141" s="90"/>
      <c r="BP141" s="90"/>
      <c r="BQ141" s="90"/>
      <c r="BR141" s="90"/>
      <c r="BS141" s="90"/>
      <c r="BT141" s="90"/>
      <c r="BU141" s="90"/>
      <c r="BV141" s="90"/>
      <c r="BW141" s="90"/>
      <c r="BX141" s="90"/>
      <c r="BY141" s="90"/>
      <c r="BZ141" s="90"/>
    </row>
    <row r="142" spans="1:78" ht="12" customHeight="1" x14ac:dyDescent="0.25">
      <c r="A142" s="62"/>
      <c r="B142" s="238"/>
      <c r="C142" s="238"/>
      <c r="D142" s="284" t="str">
        <f>IF(IF(ISNUMBER(B142),"",MAX(D$4:D141)+1)&lt;=D$3,IF(ISNUMBER(B142),"",MAX(D$4:D141)+1),"")</f>
        <v/>
      </c>
      <c r="E142" s="238"/>
      <c r="F142" s="238"/>
      <c r="G142" s="241"/>
      <c r="H142" s="284"/>
      <c r="I142" s="284" t="str">
        <f>IF(O142="","",IF(ISNUMBER(MATCH(O142,$G$5:$G$1000,0)),"",IF(D142=1,B$4,0)+MAX(I$4:I141)+1))</f>
        <v/>
      </c>
      <c r="J142" s="241"/>
      <c r="K142" s="241"/>
      <c r="L142" s="62"/>
      <c r="M142" s="290">
        <f t="shared" si="113"/>
        <v>138</v>
      </c>
      <c r="N142" s="325"/>
      <c r="O142" s="325"/>
      <c r="P142" s="308"/>
      <c r="Q142" s="299" t="s">
        <v>821</v>
      </c>
      <c r="R142" s="292" t="str">
        <f t="shared" si="114"/>
        <v/>
      </c>
      <c r="S142" s="292" t="str">
        <f t="shared" si="115"/>
        <v/>
      </c>
      <c r="T142" s="292" t="str">
        <f t="shared" si="116"/>
        <v/>
      </c>
      <c r="U142" s="292" t="str">
        <f t="shared" si="117"/>
        <v/>
      </c>
      <c r="V142" s="292" t="str">
        <f t="shared" si="118"/>
        <v/>
      </c>
      <c r="W142" s="292" t="str">
        <f t="shared" si="119"/>
        <v/>
      </c>
      <c r="X142" s="292" t="str">
        <f t="shared" si="120"/>
        <v/>
      </c>
      <c r="Y142" s="292"/>
      <c r="Z142" s="293" t="str">
        <f t="shared" si="121"/>
        <v/>
      </c>
      <c r="AA142" s="293" t="str">
        <f t="shared" si="122"/>
        <v/>
      </c>
      <c r="AB142" s="293" t="str">
        <f t="shared" si="123"/>
        <v/>
      </c>
      <c r="AC142" s="293" t="str">
        <f t="shared" si="124"/>
        <v/>
      </c>
      <c r="AD142" s="293" t="str">
        <f t="shared" si="125"/>
        <v/>
      </c>
      <c r="AE142" s="293" t="str">
        <f t="shared" si="126"/>
        <v/>
      </c>
      <c r="AF142" s="293" t="str">
        <f t="shared" si="127"/>
        <v/>
      </c>
      <c r="AG142" s="293"/>
      <c r="AH142" s="292" t="str">
        <f>IF($BE142="","",IF(ISNUMBER(MATCH($BE142,AP$5:AP$29999,0)),MAX(AH$4:AH141)+1,0))</f>
        <v/>
      </c>
      <c r="AI142" s="292" t="str">
        <f>IF($BE142="","",IF(ISNUMBER(MATCH($BE142,AQ$5:AQ$29999,0)),MAX(AI$4:AI141)+1,0))</f>
        <v/>
      </c>
      <c r="AJ142" s="292" t="str">
        <f>IF($BE142="","",IF(ISNUMBER(MATCH($BE142,AR$5:AR$29999,0)),MAX(AJ$4:AJ141)+1,0))</f>
        <v/>
      </c>
      <c r="AK142" s="292" t="str">
        <f>IF($BE142="","",IF(ISNUMBER(MATCH($BE142,AS$5:AS$29999,0)),MAX(AK$4:AK141)+1,0))</f>
        <v/>
      </c>
      <c r="AL142" s="292" t="str">
        <f>IF($BE142="","",IF(ISNUMBER(MATCH($BE142,AT$5:AT$29999,0)),MAX(AL$4:AL141)+1,0))</f>
        <v/>
      </c>
      <c r="AM142" s="292" t="str">
        <f>IF($BE142="","",IF(ISNUMBER(MATCH($BE142,AU$5:AU$29999,0)),MAX(AM$4:AM141)+1,0))</f>
        <v/>
      </c>
      <c r="AN142" s="292" t="str">
        <f>IF($BE142="","",IF(ISNUMBER(MATCH($BE142,AV$5:AV$29999,0)),MAX(AN$4:AN141)+1,0))</f>
        <v/>
      </c>
      <c r="AO142" s="299"/>
      <c r="AP142" s="307"/>
      <c r="AQ142" s="307"/>
      <c r="AR142" s="307"/>
      <c r="AS142" s="307"/>
      <c r="AT142" s="309"/>
      <c r="AU142" s="309"/>
      <c r="AV142" s="309" t="s">
        <v>821</v>
      </c>
      <c r="AW142" s="310"/>
      <c r="AX142" s="310" t="s">
        <v>821</v>
      </c>
      <c r="AY142" s="332"/>
      <c r="AZ142" s="332"/>
      <c r="BA142" s="310"/>
      <c r="BB142" s="310"/>
      <c r="BC142" s="308"/>
      <c r="BD142" s="308"/>
      <c r="BE142" s="310"/>
      <c r="BF142" s="308"/>
      <c r="BG142" s="311"/>
      <c r="BH142" s="311"/>
      <c r="BI142" s="311"/>
      <c r="BJ142" s="311"/>
      <c r="BK142" s="311"/>
      <c r="BL142" s="311"/>
      <c r="BM142" s="311"/>
      <c r="BN142" s="90"/>
      <c r="BO142" s="90"/>
      <c r="BP142" s="90"/>
      <c r="BQ142" s="90"/>
      <c r="BR142" s="90"/>
      <c r="BS142" s="90"/>
      <c r="BT142" s="90"/>
      <c r="BU142" s="90"/>
      <c r="BV142" s="90"/>
      <c r="BW142" s="90"/>
      <c r="BX142" s="90"/>
      <c r="BY142" s="90"/>
      <c r="BZ142" s="90"/>
    </row>
    <row r="143" spans="1:78" ht="12" customHeight="1" x14ac:dyDescent="0.25">
      <c r="A143" s="62"/>
      <c r="B143" s="238"/>
      <c r="C143" s="238"/>
      <c r="D143" s="284" t="str">
        <f>IF(IF(ISNUMBER(B143),"",MAX(D$4:D142)+1)&lt;=D$3,IF(ISNUMBER(B143),"",MAX(D$4:D142)+1),"")</f>
        <v/>
      </c>
      <c r="E143" s="238"/>
      <c r="F143" s="238"/>
      <c r="G143" s="241"/>
      <c r="H143" s="284"/>
      <c r="I143" s="284" t="str">
        <f>IF(O143="","",IF(ISNUMBER(MATCH(O143,$G$5:$G$1000,0)),"",IF(D143=1,B$4,0)+MAX(I$4:I142)+1))</f>
        <v/>
      </c>
      <c r="J143" s="241"/>
      <c r="K143" s="241"/>
      <c r="L143" s="62"/>
      <c r="M143" s="290">
        <f t="shared" si="113"/>
        <v>139</v>
      </c>
      <c r="N143" s="325"/>
      <c r="O143" s="325"/>
      <c r="P143" s="308"/>
      <c r="Q143" s="299" t="s">
        <v>821</v>
      </c>
      <c r="R143" s="292" t="str">
        <f t="shared" si="114"/>
        <v/>
      </c>
      <c r="S143" s="292" t="str">
        <f t="shared" si="115"/>
        <v/>
      </c>
      <c r="T143" s="292" t="str">
        <f t="shared" si="116"/>
        <v/>
      </c>
      <c r="U143" s="292" t="str">
        <f t="shared" si="117"/>
        <v/>
      </c>
      <c r="V143" s="292" t="str">
        <f t="shared" si="118"/>
        <v/>
      </c>
      <c r="W143" s="292" t="str">
        <f t="shared" si="119"/>
        <v/>
      </c>
      <c r="X143" s="292" t="str">
        <f t="shared" si="120"/>
        <v/>
      </c>
      <c r="Y143" s="292"/>
      <c r="Z143" s="293" t="str">
        <f t="shared" si="121"/>
        <v/>
      </c>
      <c r="AA143" s="293" t="str">
        <f t="shared" si="122"/>
        <v/>
      </c>
      <c r="AB143" s="293" t="str">
        <f t="shared" si="123"/>
        <v/>
      </c>
      <c r="AC143" s="293" t="str">
        <f t="shared" si="124"/>
        <v/>
      </c>
      <c r="AD143" s="293" t="str">
        <f t="shared" si="125"/>
        <v/>
      </c>
      <c r="AE143" s="293" t="str">
        <f t="shared" si="126"/>
        <v/>
      </c>
      <c r="AF143" s="293" t="str">
        <f t="shared" si="127"/>
        <v/>
      </c>
      <c r="AG143" s="293"/>
      <c r="AH143" s="292" t="str">
        <f>IF($BE143="","",IF(ISNUMBER(MATCH($BE143,AP$5:AP$29999,0)),MAX(AH$4:AH142)+1,0))</f>
        <v/>
      </c>
      <c r="AI143" s="292" t="str">
        <f>IF($BE143="","",IF(ISNUMBER(MATCH($BE143,AQ$5:AQ$29999,0)),MAX(AI$4:AI142)+1,0))</f>
        <v/>
      </c>
      <c r="AJ143" s="292" t="str">
        <f>IF($BE143="","",IF(ISNUMBER(MATCH($BE143,AR$5:AR$29999,0)),MAX(AJ$4:AJ142)+1,0))</f>
        <v/>
      </c>
      <c r="AK143" s="292" t="str">
        <f>IF($BE143="","",IF(ISNUMBER(MATCH($BE143,AS$5:AS$29999,0)),MAX(AK$4:AK142)+1,0))</f>
        <v/>
      </c>
      <c r="AL143" s="292" t="str">
        <f>IF($BE143="","",IF(ISNUMBER(MATCH($BE143,AT$5:AT$29999,0)),MAX(AL$4:AL142)+1,0))</f>
        <v/>
      </c>
      <c r="AM143" s="292" t="str">
        <f>IF($BE143="","",IF(ISNUMBER(MATCH($BE143,AU$5:AU$29999,0)),MAX(AM$4:AM142)+1,0))</f>
        <v/>
      </c>
      <c r="AN143" s="292" t="str">
        <f>IF($BE143="","",IF(ISNUMBER(MATCH($BE143,AV$5:AV$29999,0)),MAX(AN$4:AN142)+1,0))</f>
        <v/>
      </c>
      <c r="AO143" s="299"/>
      <c r="AP143" s="307"/>
      <c r="AQ143" s="307"/>
      <c r="AR143" s="307"/>
      <c r="AS143" s="307"/>
      <c r="AT143" s="309"/>
      <c r="AU143" s="309"/>
      <c r="AV143" s="309" t="s">
        <v>821</v>
      </c>
      <c r="AW143" s="310"/>
      <c r="AX143" s="310" t="s">
        <v>821</v>
      </c>
      <c r="AY143" s="332"/>
      <c r="AZ143" s="332"/>
      <c r="BA143" s="310"/>
      <c r="BB143" s="310"/>
      <c r="BC143" s="308"/>
      <c r="BD143" s="308"/>
      <c r="BE143" s="310"/>
      <c r="BF143" s="308"/>
      <c r="BG143" s="311"/>
      <c r="BH143" s="311"/>
      <c r="BI143" s="311"/>
      <c r="BJ143" s="311"/>
      <c r="BK143" s="311"/>
      <c r="BL143" s="311"/>
      <c r="BM143" s="311"/>
      <c r="BN143" s="90"/>
      <c r="BO143" s="90"/>
      <c r="BP143" s="90"/>
      <c r="BQ143" s="90"/>
      <c r="BR143" s="90"/>
      <c r="BS143" s="90"/>
      <c r="BT143" s="90"/>
      <c r="BU143" s="90"/>
      <c r="BV143" s="90"/>
      <c r="BW143" s="90"/>
      <c r="BX143" s="90"/>
      <c r="BY143" s="90"/>
      <c r="BZ143" s="90"/>
    </row>
    <row r="144" spans="1:78" ht="12" customHeight="1" x14ac:dyDescent="0.25">
      <c r="A144" s="62"/>
      <c r="B144" s="238"/>
      <c r="C144" s="238"/>
      <c r="D144" s="284" t="str">
        <f>IF(IF(ISNUMBER(B144),"",MAX(D$4:D143)+1)&lt;=D$3,IF(ISNUMBER(B144),"",MAX(D$4:D143)+1),"")</f>
        <v/>
      </c>
      <c r="E144" s="238"/>
      <c r="F144" s="238"/>
      <c r="G144" s="241"/>
      <c r="H144" s="284"/>
      <c r="I144" s="284" t="str">
        <f>IF(O144="","",IF(ISNUMBER(MATCH(O144,$G$5:$G$1000,0)),"",IF(D144=1,B$4,0)+MAX(I$4:I143)+1))</f>
        <v/>
      </c>
      <c r="J144" s="241"/>
      <c r="K144" s="241"/>
      <c r="L144" s="62"/>
      <c r="M144" s="290">
        <f t="shared" si="113"/>
        <v>140</v>
      </c>
      <c r="N144" s="325"/>
      <c r="O144" s="325"/>
      <c r="P144" s="308"/>
      <c r="Q144" s="299" t="s">
        <v>821</v>
      </c>
      <c r="R144" s="292" t="str">
        <f t="shared" si="114"/>
        <v/>
      </c>
      <c r="S144" s="292" t="str">
        <f t="shared" si="115"/>
        <v/>
      </c>
      <c r="T144" s="292" t="str">
        <f t="shared" si="116"/>
        <v/>
      </c>
      <c r="U144" s="292" t="str">
        <f t="shared" si="117"/>
        <v/>
      </c>
      <c r="V144" s="292" t="str">
        <f t="shared" si="118"/>
        <v/>
      </c>
      <c r="W144" s="292" t="str">
        <f t="shared" si="119"/>
        <v/>
      </c>
      <c r="X144" s="292" t="str">
        <f t="shared" si="120"/>
        <v/>
      </c>
      <c r="Y144" s="292"/>
      <c r="Z144" s="293" t="str">
        <f t="shared" si="121"/>
        <v/>
      </c>
      <c r="AA144" s="293" t="str">
        <f t="shared" si="122"/>
        <v/>
      </c>
      <c r="AB144" s="293" t="str">
        <f t="shared" si="123"/>
        <v/>
      </c>
      <c r="AC144" s="293" t="str">
        <f t="shared" si="124"/>
        <v/>
      </c>
      <c r="AD144" s="293" t="str">
        <f t="shared" si="125"/>
        <v/>
      </c>
      <c r="AE144" s="293" t="str">
        <f t="shared" si="126"/>
        <v/>
      </c>
      <c r="AF144" s="293" t="str">
        <f t="shared" si="127"/>
        <v/>
      </c>
      <c r="AG144" s="293"/>
      <c r="AH144" s="292" t="str">
        <f>IF($BE144="","",IF(ISNUMBER(MATCH($BE144,AP$5:AP$29999,0)),MAX(AH$4:AH143)+1,0))</f>
        <v/>
      </c>
      <c r="AI144" s="292" t="str">
        <f>IF($BE144="","",IF(ISNUMBER(MATCH($BE144,AQ$5:AQ$29999,0)),MAX(AI$4:AI143)+1,0))</f>
        <v/>
      </c>
      <c r="AJ144" s="292" t="str">
        <f>IF($BE144="","",IF(ISNUMBER(MATCH($BE144,AR$5:AR$29999,0)),MAX(AJ$4:AJ143)+1,0))</f>
        <v/>
      </c>
      <c r="AK144" s="292" t="str">
        <f>IF($BE144="","",IF(ISNUMBER(MATCH($BE144,AS$5:AS$29999,0)),MAX(AK$4:AK143)+1,0))</f>
        <v/>
      </c>
      <c r="AL144" s="292" t="str">
        <f>IF($BE144="","",IF(ISNUMBER(MATCH($BE144,AT$5:AT$29999,0)),MAX(AL$4:AL143)+1,0))</f>
        <v/>
      </c>
      <c r="AM144" s="292" t="str">
        <f>IF($BE144="","",IF(ISNUMBER(MATCH($BE144,AU$5:AU$29999,0)),MAX(AM$4:AM143)+1,0))</f>
        <v/>
      </c>
      <c r="AN144" s="292" t="str">
        <f>IF($BE144="","",IF(ISNUMBER(MATCH($BE144,AV$5:AV$29999,0)),MAX(AN$4:AN143)+1,0))</f>
        <v/>
      </c>
      <c r="AO144" s="299"/>
      <c r="AP144" s="307"/>
      <c r="AQ144" s="307"/>
      <c r="AR144" s="307"/>
      <c r="AS144" s="307"/>
      <c r="AT144" s="309"/>
      <c r="AU144" s="309"/>
      <c r="AV144" s="309" t="s">
        <v>821</v>
      </c>
      <c r="AW144" s="310"/>
      <c r="AX144" s="310" t="s">
        <v>821</v>
      </c>
      <c r="AY144" s="332"/>
      <c r="AZ144" s="332"/>
      <c r="BA144" s="310"/>
      <c r="BB144" s="310"/>
      <c r="BC144" s="308"/>
      <c r="BD144" s="308"/>
      <c r="BE144" s="310"/>
      <c r="BF144" s="308"/>
      <c r="BG144" s="311"/>
      <c r="BH144" s="311"/>
      <c r="BI144" s="311"/>
      <c r="BJ144" s="311"/>
      <c r="BK144" s="311"/>
      <c r="BL144" s="311"/>
      <c r="BM144" s="311"/>
      <c r="BN144" s="90"/>
      <c r="BO144" s="90"/>
      <c r="BP144" s="90"/>
      <c r="BQ144" s="90"/>
      <c r="BR144" s="90"/>
      <c r="BS144" s="90"/>
      <c r="BT144" s="90"/>
      <c r="BU144" s="90"/>
      <c r="BV144" s="90"/>
      <c r="BW144" s="90"/>
      <c r="BX144" s="90"/>
      <c r="BY144" s="90"/>
      <c r="BZ144" s="90"/>
    </row>
    <row r="145" spans="1:78" ht="12" customHeight="1" x14ac:dyDescent="0.25">
      <c r="A145" s="62"/>
      <c r="B145" s="238"/>
      <c r="C145" s="238"/>
      <c r="D145" s="284" t="str">
        <f>IF(IF(ISNUMBER(B145),"",MAX(D$4:D144)+1)&lt;=D$3,IF(ISNUMBER(B145),"",MAX(D$4:D144)+1),"")</f>
        <v/>
      </c>
      <c r="E145" s="238"/>
      <c r="F145" s="238"/>
      <c r="G145" s="241"/>
      <c r="H145" s="284"/>
      <c r="I145" s="284" t="str">
        <f>IF(O145="","",IF(ISNUMBER(MATCH(O145,$G$5:$G$1000,0)),"",IF(D145=1,B$4,0)+MAX(I$4:I144)+1))</f>
        <v/>
      </c>
      <c r="J145" s="241"/>
      <c r="K145" s="241"/>
      <c r="L145" s="62"/>
      <c r="M145" s="290">
        <f t="shared" si="113"/>
        <v>141</v>
      </c>
      <c r="N145" s="325"/>
      <c r="O145" s="325"/>
      <c r="P145" s="308"/>
      <c r="Q145" s="299" t="s">
        <v>821</v>
      </c>
      <c r="R145" s="292" t="str">
        <f t="shared" si="114"/>
        <v/>
      </c>
      <c r="S145" s="292" t="str">
        <f t="shared" si="115"/>
        <v/>
      </c>
      <c r="T145" s="292" t="str">
        <f t="shared" si="116"/>
        <v/>
      </c>
      <c r="U145" s="292" t="str">
        <f t="shared" si="117"/>
        <v/>
      </c>
      <c r="V145" s="292" t="str">
        <f t="shared" si="118"/>
        <v/>
      </c>
      <c r="W145" s="292" t="str">
        <f t="shared" si="119"/>
        <v/>
      </c>
      <c r="X145" s="292" t="str">
        <f t="shared" si="120"/>
        <v/>
      </c>
      <c r="Y145" s="292"/>
      <c r="Z145" s="293" t="str">
        <f t="shared" si="121"/>
        <v/>
      </c>
      <c r="AA145" s="293" t="str">
        <f t="shared" si="122"/>
        <v/>
      </c>
      <c r="AB145" s="293" t="str">
        <f t="shared" si="123"/>
        <v/>
      </c>
      <c r="AC145" s="293" t="str">
        <f t="shared" si="124"/>
        <v/>
      </c>
      <c r="AD145" s="293" t="str">
        <f t="shared" si="125"/>
        <v/>
      </c>
      <c r="AE145" s="293" t="str">
        <f t="shared" si="126"/>
        <v/>
      </c>
      <c r="AF145" s="293" t="str">
        <f t="shared" si="127"/>
        <v/>
      </c>
      <c r="AG145" s="293"/>
      <c r="AH145" s="292" t="str">
        <f>IF($BE145="","",IF(ISNUMBER(MATCH($BE145,AP$5:AP$29999,0)),MAX(AH$4:AH144)+1,0))</f>
        <v/>
      </c>
      <c r="AI145" s="292" t="str">
        <f>IF($BE145="","",IF(ISNUMBER(MATCH($BE145,AQ$5:AQ$29999,0)),MAX(AI$4:AI144)+1,0))</f>
        <v/>
      </c>
      <c r="AJ145" s="292" t="str">
        <f>IF($BE145="","",IF(ISNUMBER(MATCH($BE145,AR$5:AR$29999,0)),MAX(AJ$4:AJ144)+1,0))</f>
        <v/>
      </c>
      <c r="AK145" s="292" t="str">
        <f>IF($BE145="","",IF(ISNUMBER(MATCH($BE145,AS$5:AS$29999,0)),MAX(AK$4:AK144)+1,0))</f>
        <v/>
      </c>
      <c r="AL145" s="292" t="str">
        <f>IF($BE145="","",IF(ISNUMBER(MATCH($BE145,AT$5:AT$29999,0)),MAX(AL$4:AL144)+1,0))</f>
        <v/>
      </c>
      <c r="AM145" s="292" t="str">
        <f>IF($BE145="","",IF(ISNUMBER(MATCH($BE145,AU$5:AU$29999,0)),MAX(AM$4:AM144)+1,0))</f>
        <v/>
      </c>
      <c r="AN145" s="292" t="str">
        <f>IF($BE145="","",IF(ISNUMBER(MATCH($BE145,AV$5:AV$29999,0)),MAX(AN$4:AN144)+1,0))</f>
        <v/>
      </c>
      <c r="AO145" s="299"/>
      <c r="AP145" s="307"/>
      <c r="AQ145" s="307"/>
      <c r="AR145" s="307"/>
      <c r="AS145" s="307"/>
      <c r="AT145" s="309"/>
      <c r="AU145" s="309"/>
      <c r="AV145" s="309" t="s">
        <v>821</v>
      </c>
      <c r="AW145" s="310"/>
      <c r="AX145" s="310" t="s">
        <v>821</v>
      </c>
      <c r="AY145" s="332"/>
      <c r="AZ145" s="332"/>
      <c r="BA145" s="310"/>
      <c r="BB145" s="310"/>
      <c r="BC145" s="308"/>
      <c r="BD145" s="308"/>
      <c r="BE145" s="310"/>
      <c r="BF145" s="308"/>
      <c r="BG145" s="311"/>
      <c r="BH145" s="311"/>
      <c r="BI145" s="311"/>
      <c r="BJ145" s="311"/>
      <c r="BK145" s="311"/>
      <c r="BL145" s="311"/>
      <c r="BM145" s="311"/>
      <c r="BN145" s="90"/>
      <c r="BO145" s="90"/>
      <c r="BP145" s="90"/>
      <c r="BQ145" s="90"/>
      <c r="BR145" s="90"/>
      <c r="BS145" s="90"/>
      <c r="BT145" s="90"/>
      <c r="BU145" s="90"/>
      <c r="BV145" s="90"/>
      <c r="BW145" s="90"/>
      <c r="BX145" s="90"/>
      <c r="BY145" s="90"/>
      <c r="BZ145" s="90"/>
    </row>
    <row r="146" spans="1:78" ht="12" customHeight="1" x14ac:dyDescent="0.25">
      <c r="A146" s="62"/>
      <c r="B146" s="238"/>
      <c r="C146" s="238"/>
      <c r="D146" s="284" t="str">
        <f>IF(IF(ISNUMBER(B146),"",MAX(D$4:D145)+1)&lt;=D$3,IF(ISNUMBER(B146),"",MAX(D$4:D145)+1),"")</f>
        <v/>
      </c>
      <c r="E146" s="238"/>
      <c r="F146" s="238"/>
      <c r="G146" s="241"/>
      <c r="H146" s="284"/>
      <c r="I146" s="284" t="str">
        <f>IF(O146="","",IF(ISNUMBER(MATCH(O146,$G$5:$G$1000,0)),"",IF(D146=1,B$4,0)+MAX(I$4:I145)+1))</f>
        <v/>
      </c>
      <c r="J146" s="241"/>
      <c r="K146" s="241"/>
      <c r="L146" s="62"/>
      <c r="M146" s="290">
        <f t="shared" si="113"/>
        <v>142</v>
      </c>
      <c r="N146" s="325"/>
      <c r="O146" s="325"/>
      <c r="P146" s="308"/>
      <c r="Q146" s="299" t="s">
        <v>821</v>
      </c>
      <c r="R146" s="292" t="str">
        <f t="shared" si="114"/>
        <v/>
      </c>
      <c r="S146" s="292" t="str">
        <f t="shared" si="115"/>
        <v/>
      </c>
      <c r="T146" s="292" t="str">
        <f t="shared" si="116"/>
        <v/>
      </c>
      <c r="U146" s="292" t="str">
        <f t="shared" si="117"/>
        <v/>
      </c>
      <c r="V146" s="292" t="str">
        <f t="shared" si="118"/>
        <v/>
      </c>
      <c r="W146" s="292" t="str">
        <f t="shared" si="119"/>
        <v/>
      </c>
      <c r="X146" s="292" t="str">
        <f t="shared" si="120"/>
        <v/>
      </c>
      <c r="Y146" s="292"/>
      <c r="Z146" s="293" t="str">
        <f t="shared" si="121"/>
        <v/>
      </c>
      <c r="AA146" s="293" t="str">
        <f t="shared" si="122"/>
        <v/>
      </c>
      <c r="AB146" s="293" t="str">
        <f t="shared" si="123"/>
        <v/>
      </c>
      <c r="AC146" s="293" t="str">
        <f t="shared" si="124"/>
        <v/>
      </c>
      <c r="AD146" s="293" t="str">
        <f t="shared" si="125"/>
        <v/>
      </c>
      <c r="AE146" s="293" t="str">
        <f t="shared" si="126"/>
        <v/>
      </c>
      <c r="AF146" s="293" t="str">
        <f t="shared" si="127"/>
        <v/>
      </c>
      <c r="AG146" s="293"/>
      <c r="AH146" s="292" t="str">
        <f>IF($BE146="","",IF(ISNUMBER(MATCH($BE146,AP$5:AP$29999,0)),MAX(AH$4:AH145)+1,0))</f>
        <v/>
      </c>
      <c r="AI146" s="292" t="str">
        <f>IF($BE146="","",IF(ISNUMBER(MATCH($BE146,AQ$5:AQ$29999,0)),MAX(AI$4:AI145)+1,0))</f>
        <v/>
      </c>
      <c r="AJ146" s="292" t="str">
        <f>IF($BE146="","",IF(ISNUMBER(MATCH($BE146,AR$5:AR$29999,0)),MAX(AJ$4:AJ145)+1,0))</f>
        <v/>
      </c>
      <c r="AK146" s="292" t="str">
        <f>IF($BE146="","",IF(ISNUMBER(MATCH($BE146,AS$5:AS$29999,0)),MAX(AK$4:AK145)+1,0))</f>
        <v/>
      </c>
      <c r="AL146" s="292" t="str">
        <f>IF($BE146="","",IF(ISNUMBER(MATCH($BE146,AT$5:AT$29999,0)),MAX(AL$4:AL145)+1,0))</f>
        <v/>
      </c>
      <c r="AM146" s="292" t="str">
        <f>IF($BE146="","",IF(ISNUMBER(MATCH($BE146,AU$5:AU$29999,0)),MAX(AM$4:AM145)+1,0))</f>
        <v/>
      </c>
      <c r="AN146" s="292" t="str">
        <f>IF($BE146="","",IF(ISNUMBER(MATCH($BE146,AV$5:AV$29999,0)),MAX(AN$4:AN145)+1,0))</f>
        <v/>
      </c>
      <c r="AO146" s="299"/>
      <c r="AP146" s="307"/>
      <c r="AQ146" s="307"/>
      <c r="AR146" s="307"/>
      <c r="AS146" s="307"/>
      <c r="AT146" s="309"/>
      <c r="AU146" s="309"/>
      <c r="AV146" s="309" t="s">
        <v>821</v>
      </c>
      <c r="AW146" s="310"/>
      <c r="AX146" s="310" t="s">
        <v>821</v>
      </c>
      <c r="AY146" s="332"/>
      <c r="AZ146" s="332"/>
      <c r="BA146" s="310"/>
      <c r="BB146" s="310"/>
      <c r="BC146" s="308"/>
      <c r="BD146" s="308"/>
      <c r="BE146" s="310"/>
      <c r="BF146" s="308"/>
      <c r="BG146" s="311"/>
      <c r="BH146" s="311"/>
      <c r="BI146" s="311"/>
      <c r="BJ146" s="311"/>
      <c r="BK146" s="311"/>
      <c r="BL146" s="311"/>
      <c r="BM146" s="311"/>
      <c r="BN146" s="90"/>
      <c r="BO146" s="90"/>
      <c r="BP146" s="90"/>
      <c r="BQ146" s="90"/>
      <c r="BR146" s="90"/>
      <c r="BS146" s="90"/>
      <c r="BT146" s="90"/>
      <c r="BU146" s="90"/>
      <c r="BV146" s="90"/>
      <c r="BW146" s="90"/>
      <c r="BX146" s="90"/>
      <c r="BY146" s="90"/>
      <c r="BZ146" s="90"/>
    </row>
    <row r="147" spans="1:78" ht="12" customHeight="1" x14ac:dyDescent="0.25">
      <c r="A147" s="62"/>
      <c r="B147" s="238"/>
      <c r="C147" s="238"/>
      <c r="D147" s="284" t="str">
        <f>IF(IF(ISNUMBER(B147),"",MAX(D$4:D146)+1)&lt;=D$3,IF(ISNUMBER(B147),"",MAX(D$4:D146)+1),"")</f>
        <v/>
      </c>
      <c r="E147" s="238"/>
      <c r="F147" s="238"/>
      <c r="G147" s="241"/>
      <c r="H147" s="284"/>
      <c r="I147" s="284" t="str">
        <f>IF(O147="","",IF(ISNUMBER(MATCH(O147,$G$5:$G$1000,0)),"",IF(D147=1,B$4,0)+MAX(I$4:I146)+1))</f>
        <v/>
      </c>
      <c r="J147" s="241"/>
      <c r="K147" s="241"/>
      <c r="L147" s="62"/>
      <c r="M147" s="290">
        <f t="shared" si="113"/>
        <v>143</v>
      </c>
      <c r="N147" s="325"/>
      <c r="O147" s="325"/>
      <c r="P147" s="308"/>
      <c r="Q147" s="299" t="s">
        <v>821</v>
      </c>
      <c r="R147" s="292" t="str">
        <f t="shared" si="114"/>
        <v/>
      </c>
      <c r="S147" s="292" t="str">
        <f t="shared" si="115"/>
        <v/>
      </c>
      <c r="T147" s="292" t="str">
        <f t="shared" si="116"/>
        <v/>
      </c>
      <c r="U147" s="292" t="str">
        <f t="shared" si="117"/>
        <v/>
      </c>
      <c r="V147" s="292" t="str">
        <f t="shared" si="118"/>
        <v/>
      </c>
      <c r="W147" s="292" t="str">
        <f t="shared" si="119"/>
        <v/>
      </c>
      <c r="X147" s="292" t="str">
        <f t="shared" si="120"/>
        <v/>
      </c>
      <c r="Y147" s="292"/>
      <c r="Z147" s="293" t="str">
        <f t="shared" si="121"/>
        <v/>
      </c>
      <c r="AA147" s="293" t="str">
        <f t="shared" si="122"/>
        <v/>
      </c>
      <c r="AB147" s="293" t="str">
        <f t="shared" si="123"/>
        <v/>
      </c>
      <c r="AC147" s="293" t="str">
        <f t="shared" si="124"/>
        <v/>
      </c>
      <c r="AD147" s="293" t="str">
        <f t="shared" si="125"/>
        <v/>
      </c>
      <c r="AE147" s="293" t="str">
        <f t="shared" si="126"/>
        <v/>
      </c>
      <c r="AF147" s="293" t="str">
        <f t="shared" si="127"/>
        <v/>
      </c>
      <c r="AG147" s="293"/>
      <c r="AH147" s="292" t="str">
        <f>IF($BE147="","",IF(ISNUMBER(MATCH($BE147,AP$5:AP$29999,0)),MAX(AH$4:AH146)+1,0))</f>
        <v/>
      </c>
      <c r="AI147" s="292" t="str">
        <f>IF($BE147="","",IF(ISNUMBER(MATCH($BE147,AQ$5:AQ$29999,0)),MAX(AI$4:AI146)+1,0))</f>
        <v/>
      </c>
      <c r="AJ147" s="292" t="str">
        <f>IF($BE147="","",IF(ISNUMBER(MATCH($BE147,AR$5:AR$29999,0)),MAX(AJ$4:AJ146)+1,0))</f>
        <v/>
      </c>
      <c r="AK147" s="292" t="str">
        <f>IF($BE147="","",IF(ISNUMBER(MATCH($BE147,AS$5:AS$29999,0)),MAX(AK$4:AK146)+1,0))</f>
        <v/>
      </c>
      <c r="AL147" s="292" t="str">
        <f>IF($BE147="","",IF(ISNUMBER(MATCH($BE147,AT$5:AT$29999,0)),MAX(AL$4:AL146)+1,0))</f>
        <v/>
      </c>
      <c r="AM147" s="292" t="str">
        <f>IF($BE147="","",IF(ISNUMBER(MATCH($BE147,AU$5:AU$29999,0)),MAX(AM$4:AM146)+1,0))</f>
        <v/>
      </c>
      <c r="AN147" s="292" t="str">
        <f>IF($BE147="","",IF(ISNUMBER(MATCH($BE147,AV$5:AV$29999,0)),MAX(AN$4:AN146)+1,0))</f>
        <v/>
      </c>
      <c r="AO147" s="299"/>
      <c r="AP147" s="307"/>
      <c r="AQ147" s="307"/>
      <c r="AR147" s="307"/>
      <c r="AS147" s="307"/>
      <c r="AT147" s="309"/>
      <c r="AU147" s="309"/>
      <c r="AV147" s="309" t="s">
        <v>821</v>
      </c>
      <c r="AW147" s="310"/>
      <c r="AX147" s="310" t="s">
        <v>821</v>
      </c>
      <c r="AY147" s="332"/>
      <c r="AZ147" s="332"/>
      <c r="BA147" s="310"/>
      <c r="BB147" s="310"/>
      <c r="BC147" s="308"/>
      <c r="BD147" s="308"/>
      <c r="BE147" s="310"/>
      <c r="BF147" s="308"/>
      <c r="BG147" s="311"/>
      <c r="BH147" s="311"/>
      <c r="BI147" s="311"/>
      <c r="BJ147" s="311"/>
      <c r="BK147" s="311"/>
      <c r="BL147" s="311"/>
      <c r="BM147" s="311"/>
      <c r="BN147" s="90"/>
      <c r="BO147" s="90"/>
      <c r="BP147" s="90"/>
      <c r="BQ147" s="90"/>
      <c r="BR147" s="90"/>
      <c r="BS147" s="90"/>
      <c r="BT147" s="90"/>
      <c r="BU147" s="90"/>
      <c r="BV147" s="90"/>
      <c r="BW147" s="90"/>
      <c r="BX147" s="90"/>
      <c r="BY147" s="90"/>
      <c r="BZ147" s="90"/>
    </row>
    <row r="148" spans="1:78" ht="12" customHeight="1" x14ac:dyDescent="0.25">
      <c r="A148" s="62"/>
      <c r="B148" s="238"/>
      <c r="C148" s="238"/>
      <c r="D148" s="284" t="str">
        <f>IF(IF(ISNUMBER(B148),"",MAX(D$4:D147)+1)&lt;=D$3,IF(ISNUMBER(B148),"",MAX(D$4:D147)+1),"")</f>
        <v/>
      </c>
      <c r="E148" s="238"/>
      <c r="F148" s="238"/>
      <c r="G148" s="241"/>
      <c r="H148" s="284"/>
      <c r="I148" s="284" t="str">
        <f>IF(O148="","",IF(ISNUMBER(MATCH(O148,$G$5:$G$1000,0)),"",IF(D148=1,B$4,0)+MAX(I$4:I147)+1))</f>
        <v/>
      </c>
      <c r="J148" s="241"/>
      <c r="K148" s="241"/>
      <c r="L148" s="62"/>
      <c r="M148" s="290">
        <f t="shared" si="113"/>
        <v>144</v>
      </c>
      <c r="N148" s="325"/>
      <c r="O148" s="325"/>
      <c r="P148" s="308"/>
      <c r="Q148" s="299" t="s">
        <v>821</v>
      </c>
      <c r="R148" s="292" t="str">
        <f t="shared" si="114"/>
        <v/>
      </c>
      <c r="S148" s="292" t="str">
        <f t="shared" si="115"/>
        <v/>
      </c>
      <c r="T148" s="292" t="str">
        <f t="shared" si="116"/>
        <v/>
      </c>
      <c r="U148" s="292" t="str">
        <f t="shared" si="117"/>
        <v/>
      </c>
      <c r="V148" s="292" t="str">
        <f t="shared" si="118"/>
        <v/>
      </c>
      <c r="W148" s="292" t="str">
        <f t="shared" si="119"/>
        <v/>
      </c>
      <c r="X148" s="292" t="str">
        <f t="shared" si="120"/>
        <v/>
      </c>
      <c r="Y148" s="292"/>
      <c r="Z148" s="293" t="str">
        <f t="shared" si="121"/>
        <v/>
      </c>
      <c r="AA148" s="293" t="str">
        <f t="shared" si="122"/>
        <v/>
      </c>
      <c r="AB148" s="293" t="str">
        <f t="shared" si="123"/>
        <v/>
      </c>
      <c r="AC148" s="293" t="str">
        <f t="shared" si="124"/>
        <v/>
      </c>
      <c r="AD148" s="293" t="str">
        <f t="shared" si="125"/>
        <v/>
      </c>
      <c r="AE148" s="293" t="str">
        <f t="shared" si="126"/>
        <v/>
      </c>
      <c r="AF148" s="293" t="str">
        <f t="shared" si="127"/>
        <v/>
      </c>
      <c r="AG148" s="293"/>
      <c r="AH148" s="292" t="str">
        <f>IF($BE148="","",IF(ISNUMBER(MATCH($BE148,AP$5:AP$29999,0)),MAX(AH$4:AH147)+1,0))</f>
        <v/>
      </c>
      <c r="AI148" s="292" t="str">
        <f>IF($BE148="","",IF(ISNUMBER(MATCH($BE148,AQ$5:AQ$29999,0)),MAX(AI$4:AI147)+1,0))</f>
        <v/>
      </c>
      <c r="AJ148" s="292" t="str">
        <f>IF($BE148="","",IF(ISNUMBER(MATCH($BE148,AR$5:AR$29999,0)),MAX(AJ$4:AJ147)+1,0))</f>
        <v/>
      </c>
      <c r="AK148" s="292" t="str">
        <f>IF($BE148="","",IF(ISNUMBER(MATCH($BE148,AS$5:AS$29999,0)),MAX(AK$4:AK147)+1,0))</f>
        <v/>
      </c>
      <c r="AL148" s="292" t="str">
        <f>IF($BE148="","",IF(ISNUMBER(MATCH($BE148,AT$5:AT$29999,0)),MAX(AL$4:AL147)+1,0))</f>
        <v/>
      </c>
      <c r="AM148" s="292" t="str">
        <f>IF($BE148="","",IF(ISNUMBER(MATCH($BE148,AU$5:AU$29999,0)),MAX(AM$4:AM147)+1,0))</f>
        <v/>
      </c>
      <c r="AN148" s="292" t="str">
        <f>IF($BE148="","",IF(ISNUMBER(MATCH($BE148,AV$5:AV$29999,0)),MAX(AN$4:AN147)+1,0))</f>
        <v/>
      </c>
      <c r="AO148" s="299"/>
      <c r="AP148" s="307"/>
      <c r="AQ148" s="307"/>
      <c r="AR148" s="307"/>
      <c r="AS148" s="307"/>
      <c r="AT148" s="309"/>
      <c r="AU148" s="309"/>
      <c r="AV148" s="309" t="s">
        <v>821</v>
      </c>
      <c r="AW148" s="310"/>
      <c r="AX148" s="310" t="s">
        <v>821</v>
      </c>
      <c r="AY148" s="332"/>
      <c r="AZ148" s="332"/>
      <c r="BA148" s="310"/>
      <c r="BB148" s="310"/>
      <c r="BC148" s="308"/>
      <c r="BD148" s="308"/>
      <c r="BE148" s="310"/>
      <c r="BF148" s="308"/>
      <c r="BG148" s="311"/>
      <c r="BH148" s="311"/>
      <c r="BI148" s="311"/>
      <c r="BJ148" s="311"/>
      <c r="BK148" s="311"/>
      <c r="BL148" s="311"/>
      <c r="BM148" s="311"/>
      <c r="BN148" s="90"/>
      <c r="BO148" s="90"/>
      <c r="BP148" s="90"/>
      <c r="BQ148" s="90"/>
      <c r="BR148" s="90"/>
      <c r="BS148" s="90"/>
      <c r="BT148" s="90"/>
      <c r="BU148" s="90"/>
      <c r="BV148" s="90"/>
      <c r="BW148" s="90"/>
      <c r="BX148" s="90"/>
      <c r="BY148" s="90"/>
      <c r="BZ148" s="90"/>
    </row>
    <row r="149" spans="1:78" ht="12" customHeight="1" x14ac:dyDescent="0.25">
      <c r="A149" s="62"/>
      <c r="B149" s="238"/>
      <c r="C149" s="238"/>
      <c r="D149" s="284" t="str">
        <f>IF(IF(ISNUMBER(B149),"",MAX(D$4:D148)+1)&lt;=D$3,IF(ISNUMBER(B149),"",MAX(D$4:D148)+1),"")</f>
        <v/>
      </c>
      <c r="E149" s="238"/>
      <c r="F149" s="238"/>
      <c r="G149" s="241"/>
      <c r="H149" s="284"/>
      <c r="I149" s="284" t="str">
        <f>IF(O149="","",IF(ISNUMBER(MATCH(O149,$G$5:$G$1000,0)),"",IF(D149=1,B$4,0)+MAX(I$4:I148)+1))</f>
        <v/>
      </c>
      <c r="J149" s="241"/>
      <c r="K149" s="241"/>
      <c r="L149" s="62"/>
      <c r="M149" s="290">
        <f t="shared" si="113"/>
        <v>145</v>
      </c>
      <c r="N149" s="325"/>
      <c r="O149" s="325"/>
      <c r="P149" s="308"/>
      <c r="Q149" s="299" t="s">
        <v>821</v>
      </c>
      <c r="R149" s="292" t="str">
        <f t="shared" si="114"/>
        <v/>
      </c>
      <c r="S149" s="292" t="str">
        <f t="shared" si="115"/>
        <v/>
      </c>
      <c r="T149" s="292" t="str">
        <f t="shared" si="116"/>
        <v/>
      </c>
      <c r="U149" s="292" t="str">
        <f t="shared" si="117"/>
        <v/>
      </c>
      <c r="V149" s="292" t="str">
        <f t="shared" si="118"/>
        <v/>
      </c>
      <c r="W149" s="292" t="str">
        <f t="shared" si="119"/>
        <v/>
      </c>
      <c r="X149" s="292" t="str">
        <f t="shared" si="120"/>
        <v/>
      </c>
      <c r="Y149" s="292"/>
      <c r="Z149" s="293" t="str">
        <f t="shared" si="121"/>
        <v/>
      </c>
      <c r="AA149" s="293" t="str">
        <f t="shared" si="122"/>
        <v/>
      </c>
      <c r="AB149" s="293" t="str">
        <f t="shared" si="123"/>
        <v/>
      </c>
      <c r="AC149" s="293" t="str">
        <f t="shared" si="124"/>
        <v/>
      </c>
      <c r="AD149" s="293" t="str">
        <f t="shared" si="125"/>
        <v/>
      </c>
      <c r="AE149" s="293" t="str">
        <f t="shared" si="126"/>
        <v/>
      </c>
      <c r="AF149" s="293" t="str">
        <f t="shared" si="127"/>
        <v/>
      </c>
      <c r="AG149" s="293"/>
      <c r="AH149" s="292" t="str">
        <f>IF($BE149="","",IF(ISNUMBER(MATCH($BE149,AP$5:AP$29999,0)),MAX(AH$4:AH148)+1,0))</f>
        <v/>
      </c>
      <c r="AI149" s="292" t="str">
        <f>IF($BE149="","",IF(ISNUMBER(MATCH($BE149,AQ$5:AQ$29999,0)),MAX(AI$4:AI148)+1,0))</f>
        <v/>
      </c>
      <c r="AJ149" s="292" t="str">
        <f>IF($BE149="","",IF(ISNUMBER(MATCH($BE149,AR$5:AR$29999,0)),MAX(AJ$4:AJ148)+1,0))</f>
        <v/>
      </c>
      <c r="AK149" s="292" t="str">
        <f>IF($BE149="","",IF(ISNUMBER(MATCH($BE149,AS$5:AS$29999,0)),MAX(AK$4:AK148)+1,0))</f>
        <v/>
      </c>
      <c r="AL149" s="292" t="str">
        <f>IF($BE149="","",IF(ISNUMBER(MATCH($BE149,AT$5:AT$29999,0)),MAX(AL$4:AL148)+1,0))</f>
        <v/>
      </c>
      <c r="AM149" s="292" t="str">
        <f>IF($BE149="","",IF(ISNUMBER(MATCH($BE149,AU$5:AU$29999,0)),MAX(AM$4:AM148)+1,0))</f>
        <v/>
      </c>
      <c r="AN149" s="292" t="str">
        <f>IF($BE149="","",IF(ISNUMBER(MATCH($BE149,AV$5:AV$29999,0)),MAX(AN$4:AN148)+1,0))</f>
        <v/>
      </c>
      <c r="AO149" s="299"/>
      <c r="AP149" s="307"/>
      <c r="AQ149" s="307"/>
      <c r="AR149" s="307"/>
      <c r="AS149" s="307"/>
      <c r="AT149" s="309"/>
      <c r="AU149" s="309"/>
      <c r="AV149" s="309" t="s">
        <v>821</v>
      </c>
      <c r="AW149" s="310"/>
      <c r="AX149" s="310" t="s">
        <v>821</v>
      </c>
      <c r="AY149" s="332"/>
      <c r="AZ149" s="332"/>
      <c r="BA149" s="310"/>
      <c r="BB149" s="310"/>
      <c r="BC149" s="308"/>
      <c r="BD149" s="308"/>
      <c r="BE149" s="310"/>
      <c r="BF149" s="308"/>
      <c r="BG149" s="311"/>
      <c r="BH149" s="311"/>
      <c r="BI149" s="311"/>
      <c r="BJ149" s="311"/>
      <c r="BK149" s="311"/>
      <c r="BL149" s="311"/>
      <c r="BM149" s="311"/>
      <c r="BN149" s="90"/>
      <c r="BO149" s="90"/>
      <c r="BP149" s="90"/>
      <c r="BQ149" s="90"/>
      <c r="BR149" s="90"/>
      <c r="BS149" s="90"/>
      <c r="BT149" s="90"/>
      <c r="BU149" s="90"/>
      <c r="BV149" s="90"/>
      <c r="BW149" s="90"/>
      <c r="BX149" s="90"/>
      <c r="BY149" s="90"/>
      <c r="BZ149" s="90"/>
    </row>
    <row r="150" spans="1:78" ht="12" customHeight="1" x14ac:dyDescent="0.25">
      <c r="A150" s="62"/>
      <c r="B150" s="238"/>
      <c r="C150" s="238"/>
      <c r="D150" s="284" t="str">
        <f>IF(IF(ISNUMBER(B150),"",MAX(D$4:D149)+1)&lt;=D$3,IF(ISNUMBER(B150),"",MAX(D$4:D149)+1),"")</f>
        <v/>
      </c>
      <c r="E150" s="238"/>
      <c r="F150" s="238"/>
      <c r="G150" s="241"/>
      <c r="H150" s="284"/>
      <c r="I150" s="284" t="str">
        <f>IF(O150="","",IF(ISNUMBER(MATCH(O150,$G$5:$G$1000,0)),"",IF(D150=1,B$4,0)+MAX(I$4:I149)+1))</f>
        <v/>
      </c>
      <c r="J150" s="241"/>
      <c r="K150" s="241"/>
      <c r="L150" s="62"/>
      <c r="M150" s="290">
        <f t="shared" si="113"/>
        <v>146</v>
      </c>
      <c r="N150" s="325"/>
      <c r="O150" s="325"/>
      <c r="P150" s="308"/>
      <c r="Q150" s="299" t="s">
        <v>821</v>
      </c>
      <c r="R150" s="292" t="str">
        <f t="shared" si="114"/>
        <v/>
      </c>
      <c r="S150" s="292" t="str">
        <f t="shared" si="115"/>
        <v/>
      </c>
      <c r="T150" s="292" t="str">
        <f t="shared" si="116"/>
        <v/>
      </c>
      <c r="U150" s="292" t="str">
        <f t="shared" si="117"/>
        <v/>
      </c>
      <c r="V150" s="292" t="str">
        <f t="shared" si="118"/>
        <v/>
      </c>
      <c r="W150" s="292" t="str">
        <f t="shared" si="119"/>
        <v/>
      </c>
      <c r="X150" s="292" t="str">
        <f t="shared" si="120"/>
        <v/>
      </c>
      <c r="Y150" s="292"/>
      <c r="Z150" s="293" t="str">
        <f t="shared" si="121"/>
        <v/>
      </c>
      <c r="AA150" s="293" t="str">
        <f t="shared" si="122"/>
        <v/>
      </c>
      <c r="AB150" s="293" t="str">
        <f t="shared" si="123"/>
        <v/>
      </c>
      <c r="AC150" s="293" t="str">
        <f t="shared" si="124"/>
        <v/>
      </c>
      <c r="AD150" s="293" t="str">
        <f t="shared" si="125"/>
        <v/>
      </c>
      <c r="AE150" s="293" t="str">
        <f t="shared" si="126"/>
        <v/>
      </c>
      <c r="AF150" s="293" t="str">
        <f t="shared" si="127"/>
        <v/>
      </c>
      <c r="AG150" s="293"/>
      <c r="AH150" s="292" t="str">
        <f>IF($BE150="","",IF(ISNUMBER(MATCH($BE150,AP$5:AP$29999,0)),MAX(AH$4:AH149)+1,0))</f>
        <v/>
      </c>
      <c r="AI150" s="292" t="str">
        <f>IF($BE150="","",IF(ISNUMBER(MATCH($BE150,AQ$5:AQ$29999,0)),MAX(AI$4:AI149)+1,0))</f>
        <v/>
      </c>
      <c r="AJ150" s="292" t="str">
        <f>IF($BE150="","",IF(ISNUMBER(MATCH($BE150,AR$5:AR$29999,0)),MAX(AJ$4:AJ149)+1,0))</f>
        <v/>
      </c>
      <c r="AK150" s="292" t="str">
        <f>IF($BE150="","",IF(ISNUMBER(MATCH($BE150,AS$5:AS$29999,0)),MAX(AK$4:AK149)+1,0))</f>
        <v/>
      </c>
      <c r="AL150" s="292" t="str">
        <f>IF($BE150="","",IF(ISNUMBER(MATCH($BE150,AT$5:AT$29999,0)),MAX(AL$4:AL149)+1,0))</f>
        <v/>
      </c>
      <c r="AM150" s="292" t="str">
        <f>IF($BE150="","",IF(ISNUMBER(MATCH($BE150,AU$5:AU$29999,0)),MAX(AM$4:AM149)+1,0))</f>
        <v/>
      </c>
      <c r="AN150" s="292" t="str">
        <f>IF($BE150="","",IF(ISNUMBER(MATCH($BE150,AV$5:AV$29999,0)),MAX(AN$4:AN149)+1,0))</f>
        <v/>
      </c>
      <c r="AO150" s="299"/>
      <c r="AP150" s="307"/>
      <c r="AQ150" s="307"/>
      <c r="AR150" s="307"/>
      <c r="AS150" s="307"/>
      <c r="AT150" s="309"/>
      <c r="AU150" s="309"/>
      <c r="AV150" s="309" t="s">
        <v>821</v>
      </c>
      <c r="AW150" s="310"/>
      <c r="AX150" s="310" t="s">
        <v>821</v>
      </c>
      <c r="AY150" s="332"/>
      <c r="AZ150" s="332"/>
      <c r="BA150" s="310"/>
      <c r="BB150" s="310"/>
      <c r="BC150" s="308"/>
      <c r="BD150" s="308"/>
      <c r="BE150" s="310"/>
      <c r="BF150" s="308"/>
      <c r="BG150" s="311"/>
      <c r="BH150" s="311"/>
      <c r="BI150" s="311"/>
      <c r="BJ150" s="311"/>
      <c r="BK150" s="311"/>
      <c r="BL150" s="311"/>
      <c r="BM150" s="311"/>
      <c r="BN150" s="90"/>
      <c r="BO150" s="90"/>
      <c r="BP150" s="90"/>
      <c r="BQ150" s="90"/>
      <c r="BR150" s="90"/>
      <c r="BS150" s="90"/>
      <c r="BT150" s="90"/>
      <c r="BU150" s="90"/>
      <c r="BV150" s="90"/>
      <c r="BW150" s="90"/>
      <c r="BX150" s="90"/>
      <c r="BY150" s="90"/>
      <c r="BZ150" s="90"/>
    </row>
    <row r="151" spans="1:78" ht="12" customHeight="1" x14ac:dyDescent="0.25">
      <c r="A151" s="62"/>
      <c r="B151" s="238"/>
      <c r="C151" s="238"/>
      <c r="D151" s="284" t="str">
        <f>IF(IF(ISNUMBER(B151),"",MAX(D$4:D150)+1)&lt;=D$3,IF(ISNUMBER(B151),"",MAX(D$4:D150)+1),"")</f>
        <v/>
      </c>
      <c r="E151" s="238"/>
      <c r="F151" s="238"/>
      <c r="G151" s="241"/>
      <c r="H151" s="284"/>
      <c r="I151" s="284" t="str">
        <f>IF(O151="","",IF(ISNUMBER(MATCH(O151,$G$5:$G$1000,0)),"",IF(D151=1,B$4,0)+MAX(I$4:I150)+1))</f>
        <v/>
      </c>
      <c r="J151" s="241"/>
      <c r="K151" s="241"/>
      <c r="L151" s="62"/>
      <c r="M151" s="290">
        <f t="shared" si="113"/>
        <v>147</v>
      </c>
      <c r="N151" s="325"/>
      <c r="O151" s="325"/>
      <c r="P151" s="308"/>
      <c r="Q151" s="299" t="s">
        <v>821</v>
      </c>
      <c r="R151" s="292" t="str">
        <f t="shared" si="114"/>
        <v/>
      </c>
      <c r="S151" s="292" t="str">
        <f t="shared" si="115"/>
        <v/>
      </c>
      <c r="T151" s="292" t="str">
        <f t="shared" si="116"/>
        <v/>
      </c>
      <c r="U151" s="292" t="str">
        <f t="shared" si="117"/>
        <v/>
      </c>
      <c r="V151" s="292" t="str">
        <f t="shared" si="118"/>
        <v/>
      </c>
      <c r="W151" s="292" t="str">
        <f t="shared" si="119"/>
        <v/>
      </c>
      <c r="X151" s="292" t="str">
        <f t="shared" si="120"/>
        <v/>
      </c>
      <c r="Y151" s="292"/>
      <c r="Z151" s="293" t="str">
        <f t="shared" si="121"/>
        <v/>
      </c>
      <c r="AA151" s="293" t="str">
        <f t="shared" si="122"/>
        <v/>
      </c>
      <c r="AB151" s="293" t="str">
        <f t="shared" si="123"/>
        <v/>
      </c>
      <c r="AC151" s="293" t="str">
        <f t="shared" si="124"/>
        <v/>
      </c>
      <c r="AD151" s="293" t="str">
        <f t="shared" si="125"/>
        <v/>
      </c>
      <c r="AE151" s="293" t="str">
        <f t="shared" si="126"/>
        <v/>
      </c>
      <c r="AF151" s="293" t="str">
        <f t="shared" si="127"/>
        <v/>
      </c>
      <c r="AG151" s="293"/>
      <c r="AH151" s="292" t="str">
        <f>IF($BE151="","",IF(ISNUMBER(MATCH($BE151,AP$5:AP$29999,0)),MAX(AH$4:AH150)+1,0))</f>
        <v/>
      </c>
      <c r="AI151" s="292" t="str">
        <f>IF($BE151="","",IF(ISNUMBER(MATCH($BE151,AQ$5:AQ$29999,0)),MAX(AI$4:AI150)+1,0))</f>
        <v/>
      </c>
      <c r="AJ151" s="292" t="str">
        <f>IF($BE151="","",IF(ISNUMBER(MATCH($BE151,AR$5:AR$29999,0)),MAX(AJ$4:AJ150)+1,0))</f>
        <v/>
      </c>
      <c r="AK151" s="292" t="str">
        <f>IF($BE151="","",IF(ISNUMBER(MATCH($BE151,AS$5:AS$29999,0)),MAX(AK$4:AK150)+1,0))</f>
        <v/>
      </c>
      <c r="AL151" s="292" t="str">
        <f>IF($BE151="","",IF(ISNUMBER(MATCH($BE151,AT$5:AT$29999,0)),MAX(AL$4:AL150)+1,0))</f>
        <v/>
      </c>
      <c r="AM151" s="292" t="str">
        <f>IF($BE151="","",IF(ISNUMBER(MATCH($BE151,AU$5:AU$29999,0)),MAX(AM$4:AM150)+1,0))</f>
        <v/>
      </c>
      <c r="AN151" s="292" t="str">
        <f>IF($BE151="","",IF(ISNUMBER(MATCH($BE151,AV$5:AV$29999,0)),MAX(AN$4:AN150)+1,0))</f>
        <v/>
      </c>
      <c r="AO151" s="299"/>
      <c r="AP151" s="307"/>
      <c r="AQ151" s="307"/>
      <c r="AR151" s="307"/>
      <c r="AS151" s="307"/>
      <c r="AT151" s="309"/>
      <c r="AU151" s="309"/>
      <c r="AV151" s="309" t="s">
        <v>821</v>
      </c>
      <c r="AW151" s="310"/>
      <c r="AX151" s="310" t="s">
        <v>821</v>
      </c>
      <c r="AY151" s="332"/>
      <c r="AZ151" s="332"/>
      <c r="BA151" s="310"/>
      <c r="BB151" s="310"/>
      <c r="BC151" s="308"/>
      <c r="BD151" s="308"/>
      <c r="BE151" s="310"/>
      <c r="BF151" s="308"/>
      <c r="BG151" s="311"/>
      <c r="BH151" s="311"/>
      <c r="BI151" s="311"/>
      <c r="BJ151" s="311"/>
      <c r="BK151" s="311"/>
      <c r="BL151" s="311"/>
      <c r="BM151" s="311"/>
      <c r="BN151" s="90"/>
      <c r="BO151" s="90"/>
      <c r="BP151" s="90"/>
      <c r="BQ151" s="90"/>
      <c r="BR151" s="90"/>
      <c r="BS151" s="90"/>
      <c r="BT151" s="90"/>
      <c r="BU151" s="90"/>
      <c r="BV151" s="90"/>
      <c r="BW151" s="90"/>
      <c r="BX151" s="90"/>
      <c r="BY151" s="90"/>
      <c r="BZ151" s="90"/>
    </row>
    <row r="152" spans="1:78" ht="12" customHeight="1" x14ac:dyDescent="0.25">
      <c r="A152" s="62"/>
      <c r="B152" s="238"/>
      <c r="C152" s="238"/>
      <c r="D152" s="284" t="str">
        <f>IF(IF(ISNUMBER(B152),"",MAX(D$4:D151)+1)&lt;=D$3,IF(ISNUMBER(B152),"",MAX(D$4:D151)+1),"")</f>
        <v/>
      </c>
      <c r="E152" s="238"/>
      <c r="F152" s="238"/>
      <c r="G152" s="241"/>
      <c r="H152" s="284"/>
      <c r="I152" s="284" t="str">
        <f>IF(O152="","",IF(ISNUMBER(MATCH(O152,$G$5:$G$1000,0)),"",IF(D152=1,B$4,0)+MAX(I$4:I151)+1))</f>
        <v/>
      </c>
      <c r="J152" s="241"/>
      <c r="K152" s="241"/>
      <c r="L152" s="62"/>
      <c r="M152" s="290">
        <f t="shared" si="113"/>
        <v>148</v>
      </c>
      <c r="N152" s="325"/>
      <c r="O152" s="325"/>
      <c r="P152" s="308"/>
      <c r="Q152" s="299" t="s">
        <v>821</v>
      </c>
      <c r="R152" s="292" t="str">
        <f t="shared" si="114"/>
        <v/>
      </c>
      <c r="S152" s="292" t="str">
        <f t="shared" si="115"/>
        <v/>
      </c>
      <c r="T152" s="292" t="str">
        <f t="shared" si="116"/>
        <v/>
      </c>
      <c r="U152" s="292" t="str">
        <f t="shared" si="117"/>
        <v/>
      </c>
      <c r="V152" s="292" t="str">
        <f t="shared" si="118"/>
        <v/>
      </c>
      <c r="W152" s="292" t="str">
        <f t="shared" si="119"/>
        <v/>
      </c>
      <c r="X152" s="292" t="str">
        <f t="shared" si="120"/>
        <v/>
      </c>
      <c r="Y152" s="292"/>
      <c r="Z152" s="293" t="str">
        <f t="shared" si="121"/>
        <v/>
      </c>
      <c r="AA152" s="293" t="str">
        <f t="shared" si="122"/>
        <v/>
      </c>
      <c r="AB152" s="293" t="str">
        <f t="shared" si="123"/>
        <v/>
      </c>
      <c r="AC152" s="293" t="str">
        <f t="shared" si="124"/>
        <v/>
      </c>
      <c r="AD152" s="293" t="str">
        <f t="shared" si="125"/>
        <v/>
      </c>
      <c r="AE152" s="293" t="str">
        <f t="shared" si="126"/>
        <v/>
      </c>
      <c r="AF152" s="293" t="str">
        <f t="shared" si="127"/>
        <v/>
      </c>
      <c r="AG152" s="293"/>
      <c r="AH152" s="292" t="str">
        <f>IF($BE152="","",IF(ISNUMBER(MATCH($BE152,AP$5:AP$29999,0)),MAX(AH$4:AH151)+1,0))</f>
        <v/>
      </c>
      <c r="AI152" s="292" t="str">
        <f>IF($BE152="","",IF(ISNUMBER(MATCH($BE152,AQ$5:AQ$29999,0)),MAX(AI$4:AI151)+1,0))</f>
        <v/>
      </c>
      <c r="AJ152" s="292" t="str">
        <f>IF($BE152="","",IF(ISNUMBER(MATCH($BE152,AR$5:AR$29999,0)),MAX(AJ$4:AJ151)+1,0))</f>
        <v/>
      </c>
      <c r="AK152" s="292" t="str">
        <f>IF($BE152="","",IF(ISNUMBER(MATCH($BE152,AS$5:AS$29999,0)),MAX(AK$4:AK151)+1,0))</f>
        <v/>
      </c>
      <c r="AL152" s="292" t="str">
        <f>IF($BE152="","",IF(ISNUMBER(MATCH($BE152,AT$5:AT$29999,0)),MAX(AL$4:AL151)+1,0))</f>
        <v/>
      </c>
      <c r="AM152" s="292" t="str">
        <f>IF($BE152="","",IF(ISNUMBER(MATCH($BE152,AU$5:AU$29999,0)),MAX(AM$4:AM151)+1,0))</f>
        <v/>
      </c>
      <c r="AN152" s="292" t="str">
        <f>IF($BE152="","",IF(ISNUMBER(MATCH($BE152,AV$5:AV$29999,0)),MAX(AN$4:AN151)+1,0))</f>
        <v/>
      </c>
      <c r="AO152" s="299"/>
      <c r="AP152" s="307"/>
      <c r="AQ152" s="307"/>
      <c r="AR152" s="307"/>
      <c r="AS152" s="307"/>
      <c r="AT152" s="309"/>
      <c r="AU152" s="309"/>
      <c r="AV152" s="309" t="s">
        <v>821</v>
      </c>
      <c r="AW152" s="310"/>
      <c r="AX152" s="310" t="s">
        <v>821</v>
      </c>
      <c r="AY152" s="332"/>
      <c r="AZ152" s="332"/>
      <c r="BA152" s="310"/>
      <c r="BB152" s="310"/>
      <c r="BC152" s="308"/>
      <c r="BD152" s="308"/>
      <c r="BE152" s="310"/>
      <c r="BF152" s="308"/>
      <c r="BG152" s="311"/>
      <c r="BH152" s="311"/>
      <c r="BI152" s="311"/>
      <c r="BJ152" s="311"/>
      <c r="BK152" s="311"/>
      <c r="BL152" s="311"/>
      <c r="BM152" s="311"/>
      <c r="BN152" s="90"/>
      <c r="BO152" s="90"/>
      <c r="BP152" s="90"/>
      <c r="BQ152" s="90"/>
      <c r="BR152" s="90"/>
      <c r="BS152" s="90"/>
      <c r="BT152" s="90"/>
      <c r="BU152" s="90"/>
      <c r="BV152" s="90"/>
      <c r="BW152" s="90"/>
      <c r="BX152" s="90"/>
      <c r="BY152" s="90"/>
      <c r="BZ152" s="90"/>
    </row>
    <row r="153" spans="1:78" ht="12" customHeight="1" x14ac:dyDescent="0.25">
      <c r="A153" s="62"/>
      <c r="B153" s="238"/>
      <c r="C153" s="238"/>
      <c r="D153" s="284" t="str">
        <f>IF(IF(ISNUMBER(B153),"",MAX(D$4:D152)+1)&lt;=D$3,IF(ISNUMBER(B153),"",MAX(D$4:D152)+1),"")</f>
        <v/>
      </c>
      <c r="E153" s="238"/>
      <c r="F153" s="238"/>
      <c r="G153" s="241"/>
      <c r="H153" s="284"/>
      <c r="I153" s="284" t="str">
        <f>IF(O153="","",IF(ISNUMBER(MATCH(O153,$G$5:$G$1000,0)),"",IF(D153=1,B$4,0)+MAX(I$4:I152)+1))</f>
        <v/>
      </c>
      <c r="J153" s="241"/>
      <c r="K153" s="241"/>
      <c r="L153" s="62"/>
      <c r="M153" s="290">
        <f t="shared" si="113"/>
        <v>149</v>
      </c>
      <c r="N153" s="325"/>
      <c r="O153" s="325"/>
      <c r="P153" s="308"/>
      <c r="Q153" s="299" t="s">
        <v>821</v>
      </c>
      <c r="R153" s="292" t="str">
        <f t="shared" si="114"/>
        <v/>
      </c>
      <c r="S153" s="292" t="str">
        <f t="shared" si="115"/>
        <v/>
      </c>
      <c r="T153" s="292" t="str">
        <f t="shared" si="116"/>
        <v/>
      </c>
      <c r="U153" s="292" t="str">
        <f t="shared" si="117"/>
        <v/>
      </c>
      <c r="V153" s="292" t="str">
        <f t="shared" si="118"/>
        <v/>
      </c>
      <c r="W153" s="292" t="str">
        <f t="shared" si="119"/>
        <v/>
      </c>
      <c r="X153" s="292" t="str">
        <f t="shared" si="120"/>
        <v/>
      </c>
      <c r="Y153" s="292"/>
      <c r="Z153" s="293" t="str">
        <f t="shared" si="121"/>
        <v/>
      </c>
      <c r="AA153" s="293" t="str">
        <f t="shared" si="122"/>
        <v/>
      </c>
      <c r="AB153" s="293" t="str">
        <f t="shared" si="123"/>
        <v/>
      </c>
      <c r="AC153" s="293" t="str">
        <f t="shared" si="124"/>
        <v/>
      </c>
      <c r="AD153" s="293" t="str">
        <f t="shared" si="125"/>
        <v/>
      </c>
      <c r="AE153" s="293" t="str">
        <f t="shared" si="126"/>
        <v/>
      </c>
      <c r="AF153" s="293" t="str">
        <f t="shared" si="127"/>
        <v/>
      </c>
      <c r="AG153" s="293"/>
      <c r="AH153" s="292" t="str">
        <f>IF($BE153="","",IF(ISNUMBER(MATCH($BE153,AP$5:AP$29999,0)),MAX(AH$4:AH152)+1,0))</f>
        <v/>
      </c>
      <c r="AI153" s="292" t="str">
        <f>IF($BE153="","",IF(ISNUMBER(MATCH($BE153,AQ$5:AQ$29999,0)),MAX(AI$4:AI152)+1,0))</f>
        <v/>
      </c>
      <c r="AJ153" s="292" t="str">
        <f>IF($BE153="","",IF(ISNUMBER(MATCH($BE153,AR$5:AR$29999,0)),MAX(AJ$4:AJ152)+1,0))</f>
        <v/>
      </c>
      <c r="AK153" s="292" t="str">
        <f>IF($BE153="","",IF(ISNUMBER(MATCH($BE153,AS$5:AS$29999,0)),MAX(AK$4:AK152)+1,0))</f>
        <v/>
      </c>
      <c r="AL153" s="292" t="str">
        <f>IF($BE153="","",IF(ISNUMBER(MATCH($BE153,AT$5:AT$29999,0)),MAX(AL$4:AL152)+1,0))</f>
        <v/>
      </c>
      <c r="AM153" s="292" t="str">
        <f>IF($BE153="","",IF(ISNUMBER(MATCH($BE153,AU$5:AU$29999,0)),MAX(AM$4:AM152)+1,0))</f>
        <v/>
      </c>
      <c r="AN153" s="292" t="str">
        <f>IF($BE153="","",IF(ISNUMBER(MATCH($BE153,AV$5:AV$29999,0)),MAX(AN$4:AN152)+1,0))</f>
        <v/>
      </c>
      <c r="AO153" s="299"/>
      <c r="AP153" s="307"/>
      <c r="AQ153" s="307"/>
      <c r="AR153" s="307"/>
      <c r="AS153" s="307"/>
      <c r="AT153" s="309"/>
      <c r="AU153" s="309"/>
      <c r="AV153" s="309" t="s">
        <v>821</v>
      </c>
      <c r="AW153" s="310"/>
      <c r="AX153" s="310" t="s">
        <v>821</v>
      </c>
      <c r="AY153" s="332"/>
      <c r="AZ153" s="332"/>
      <c r="BA153" s="310"/>
      <c r="BB153" s="310"/>
      <c r="BC153" s="308"/>
      <c r="BD153" s="308"/>
      <c r="BE153" s="310"/>
      <c r="BF153" s="308"/>
      <c r="BG153" s="311"/>
      <c r="BH153" s="311"/>
      <c r="BI153" s="311"/>
      <c r="BJ153" s="311"/>
      <c r="BK153" s="311"/>
      <c r="BL153" s="311"/>
      <c r="BM153" s="311"/>
      <c r="BN153" s="90"/>
      <c r="BO153" s="90"/>
      <c r="BP153" s="90"/>
      <c r="BQ153" s="90"/>
      <c r="BR153" s="90"/>
      <c r="BS153" s="90"/>
      <c r="BT153" s="90"/>
      <c r="BU153" s="90"/>
      <c r="BV153" s="90"/>
      <c r="BW153" s="90"/>
      <c r="BX153" s="90"/>
      <c r="BY153" s="90"/>
      <c r="BZ153" s="90"/>
    </row>
    <row r="154" spans="1:78" ht="12" customHeight="1" x14ac:dyDescent="0.25">
      <c r="A154" s="62"/>
      <c r="B154" s="238"/>
      <c r="C154" s="238"/>
      <c r="D154" s="284" t="str">
        <f>IF(IF(ISNUMBER(B154),"",MAX(D$4:D153)+1)&lt;=D$3,IF(ISNUMBER(B154),"",MAX(D$4:D153)+1),"")</f>
        <v/>
      </c>
      <c r="E154" s="238"/>
      <c r="F154" s="238"/>
      <c r="G154" s="241"/>
      <c r="H154" s="284"/>
      <c r="I154" s="284" t="str">
        <f>IF(O154="","",IF(ISNUMBER(MATCH(O154,$G$5:$G$1000,0)),"",IF(D154=1,B$4,0)+MAX(I$4:I153)+1))</f>
        <v/>
      </c>
      <c r="J154" s="241"/>
      <c r="K154" s="241"/>
      <c r="L154" s="62"/>
      <c r="M154" s="290">
        <f t="shared" si="113"/>
        <v>150</v>
      </c>
      <c r="N154" s="325"/>
      <c r="O154" s="325"/>
      <c r="P154" s="308"/>
      <c r="Q154" s="299" t="s">
        <v>821</v>
      </c>
      <c r="R154" s="292" t="str">
        <f t="shared" si="114"/>
        <v/>
      </c>
      <c r="S154" s="292" t="str">
        <f t="shared" si="115"/>
        <v/>
      </c>
      <c r="T154" s="292" t="str">
        <f t="shared" si="116"/>
        <v/>
      </c>
      <c r="U154" s="292" t="str">
        <f t="shared" si="117"/>
        <v/>
      </c>
      <c r="V154" s="292" t="str">
        <f t="shared" si="118"/>
        <v/>
      </c>
      <c r="W154" s="292" t="str">
        <f t="shared" si="119"/>
        <v/>
      </c>
      <c r="X154" s="292" t="str">
        <f t="shared" si="120"/>
        <v/>
      </c>
      <c r="Y154" s="292"/>
      <c r="Z154" s="293" t="str">
        <f t="shared" si="121"/>
        <v/>
      </c>
      <c r="AA154" s="293" t="str">
        <f t="shared" si="122"/>
        <v/>
      </c>
      <c r="AB154" s="293" t="str">
        <f t="shared" si="123"/>
        <v/>
      </c>
      <c r="AC154" s="293" t="str">
        <f t="shared" si="124"/>
        <v/>
      </c>
      <c r="AD154" s="293" t="str">
        <f t="shared" si="125"/>
        <v/>
      </c>
      <c r="AE154" s="293" t="str">
        <f t="shared" si="126"/>
        <v/>
      </c>
      <c r="AF154" s="293" t="str">
        <f t="shared" si="127"/>
        <v/>
      </c>
      <c r="AG154" s="293"/>
      <c r="AH154" s="292" t="str">
        <f>IF($BE154="","",IF(ISNUMBER(MATCH($BE154,AP$5:AP$29999,0)),MAX(AH$4:AH153)+1,0))</f>
        <v/>
      </c>
      <c r="AI154" s="292" t="str">
        <f>IF($BE154="","",IF(ISNUMBER(MATCH($BE154,AQ$5:AQ$29999,0)),MAX(AI$4:AI153)+1,0))</f>
        <v/>
      </c>
      <c r="AJ154" s="292" t="str">
        <f>IF($BE154="","",IF(ISNUMBER(MATCH($BE154,AR$5:AR$29999,0)),MAX(AJ$4:AJ153)+1,0))</f>
        <v/>
      </c>
      <c r="AK154" s="292" t="str">
        <f>IF($BE154="","",IF(ISNUMBER(MATCH($BE154,AS$5:AS$29999,0)),MAX(AK$4:AK153)+1,0))</f>
        <v/>
      </c>
      <c r="AL154" s="292" t="str">
        <f>IF($BE154="","",IF(ISNUMBER(MATCH($BE154,AT$5:AT$29999,0)),MAX(AL$4:AL153)+1,0))</f>
        <v/>
      </c>
      <c r="AM154" s="292" t="str">
        <f>IF($BE154="","",IF(ISNUMBER(MATCH($BE154,AU$5:AU$29999,0)),MAX(AM$4:AM153)+1,0))</f>
        <v/>
      </c>
      <c r="AN154" s="292" t="str">
        <f>IF($BE154="","",IF(ISNUMBER(MATCH($BE154,AV$5:AV$29999,0)),MAX(AN$4:AN153)+1,0))</f>
        <v/>
      </c>
      <c r="AO154" s="299"/>
      <c r="AP154" s="307"/>
      <c r="AQ154" s="307"/>
      <c r="AR154" s="307"/>
      <c r="AS154" s="307"/>
      <c r="AT154" s="309"/>
      <c r="AU154" s="309"/>
      <c r="AV154" s="309" t="s">
        <v>821</v>
      </c>
      <c r="AW154" s="310"/>
      <c r="AX154" s="310" t="s">
        <v>821</v>
      </c>
      <c r="AY154" s="332"/>
      <c r="AZ154" s="332"/>
      <c r="BA154" s="310"/>
      <c r="BB154" s="310"/>
      <c r="BC154" s="308"/>
      <c r="BD154" s="308"/>
      <c r="BE154" s="310"/>
      <c r="BF154" s="308"/>
      <c r="BG154" s="311"/>
      <c r="BH154" s="311"/>
      <c r="BI154" s="311"/>
      <c r="BJ154" s="311"/>
      <c r="BK154" s="311"/>
      <c r="BL154" s="311"/>
      <c r="BM154" s="311"/>
      <c r="BN154" s="90"/>
      <c r="BO154" s="90"/>
      <c r="BP154" s="90"/>
      <c r="BQ154" s="90"/>
      <c r="BR154" s="90"/>
      <c r="BS154" s="90"/>
      <c r="BT154" s="90"/>
      <c r="BU154" s="90"/>
      <c r="BV154" s="90"/>
      <c r="BW154" s="90"/>
      <c r="BX154" s="90"/>
      <c r="BY154" s="90"/>
      <c r="BZ154" s="90"/>
    </row>
    <row r="155" spans="1:78" ht="12" customHeight="1" x14ac:dyDescent="0.25">
      <c r="A155" s="62"/>
      <c r="B155" s="238"/>
      <c r="C155" s="238"/>
      <c r="D155" s="284" t="str">
        <f>IF(IF(ISNUMBER(B155),"",MAX(D$4:D154)+1)&lt;=D$3,IF(ISNUMBER(B155),"",MAX(D$4:D154)+1),"")</f>
        <v/>
      </c>
      <c r="E155" s="238"/>
      <c r="F155" s="238"/>
      <c r="G155" s="241"/>
      <c r="H155" s="284"/>
      <c r="I155" s="284" t="str">
        <f>IF(O155="","",IF(ISNUMBER(MATCH(O155,$G$5:$G$1000,0)),"",IF(D155=1,B$4,0)+MAX(I$4:I154)+1))</f>
        <v/>
      </c>
      <c r="J155" s="241"/>
      <c r="K155" s="241"/>
      <c r="L155" s="62"/>
      <c r="M155" s="290">
        <f t="shared" si="113"/>
        <v>151</v>
      </c>
      <c r="N155" s="325"/>
      <c r="O155" s="325"/>
      <c r="P155" s="308"/>
      <c r="Q155" s="299" t="s">
        <v>821</v>
      </c>
      <c r="R155" s="292" t="str">
        <f t="shared" si="114"/>
        <v/>
      </c>
      <c r="S155" s="292" t="str">
        <f t="shared" si="115"/>
        <v/>
      </c>
      <c r="T155" s="292" t="str">
        <f t="shared" si="116"/>
        <v/>
      </c>
      <c r="U155" s="292" t="str">
        <f t="shared" si="117"/>
        <v/>
      </c>
      <c r="V155" s="292" t="str">
        <f t="shared" si="118"/>
        <v/>
      </c>
      <c r="W155" s="292" t="str">
        <f t="shared" si="119"/>
        <v/>
      </c>
      <c r="X155" s="292" t="str">
        <f t="shared" si="120"/>
        <v/>
      </c>
      <c r="Y155" s="292"/>
      <c r="Z155" s="293" t="str">
        <f t="shared" si="121"/>
        <v/>
      </c>
      <c r="AA155" s="293" t="str">
        <f t="shared" si="122"/>
        <v/>
      </c>
      <c r="AB155" s="293" t="str">
        <f t="shared" si="123"/>
        <v/>
      </c>
      <c r="AC155" s="293" t="str">
        <f t="shared" si="124"/>
        <v/>
      </c>
      <c r="AD155" s="293" t="str">
        <f t="shared" si="125"/>
        <v/>
      </c>
      <c r="AE155" s="293" t="str">
        <f t="shared" si="126"/>
        <v/>
      </c>
      <c r="AF155" s="293" t="str">
        <f t="shared" si="127"/>
        <v/>
      </c>
      <c r="AG155" s="293"/>
      <c r="AH155" s="292" t="str">
        <f>IF($BE155="","",IF(ISNUMBER(MATCH($BE155,AP$5:AP$29999,0)),MAX(AH$4:AH154)+1,0))</f>
        <v/>
      </c>
      <c r="AI155" s="292" t="str">
        <f>IF($BE155="","",IF(ISNUMBER(MATCH($BE155,AQ$5:AQ$29999,0)),MAX(AI$4:AI154)+1,0))</f>
        <v/>
      </c>
      <c r="AJ155" s="292" t="str">
        <f>IF($BE155="","",IF(ISNUMBER(MATCH($BE155,AR$5:AR$29999,0)),MAX(AJ$4:AJ154)+1,0))</f>
        <v/>
      </c>
      <c r="AK155" s="292" t="str">
        <f>IF($BE155="","",IF(ISNUMBER(MATCH($BE155,AS$5:AS$29999,0)),MAX(AK$4:AK154)+1,0))</f>
        <v/>
      </c>
      <c r="AL155" s="292" t="str">
        <f>IF($BE155="","",IF(ISNUMBER(MATCH($BE155,AT$5:AT$29999,0)),MAX(AL$4:AL154)+1,0))</f>
        <v/>
      </c>
      <c r="AM155" s="292" t="str">
        <f>IF($BE155="","",IF(ISNUMBER(MATCH($BE155,AU$5:AU$29999,0)),MAX(AM$4:AM154)+1,0))</f>
        <v/>
      </c>
      <c r="AN155" s="292" t="str">
        <f>IF($BE155="","",IF(ISNUMBER(MATCH($BE155,AV$5:AV$29999,0)),MAX(AN$4:AN154)+1,0))</f>
        <v/>
      </c>
      <c r="AO155" s="299"/>
      <c r="AP155" s="307"/>
      <c r="AQ155" s="307"/>
      <c r="AR155" s="307"/>
      <c r="AS155" s="307"/>
      <c r="AT155" s="309"/>
      <c r="AU155" s="309"/>
      <c r="AV155" s="309" t="s">
        <v>821</v>
      </c>
      <c r="AW155" s="310"/>
      <c r="AX155" s="310" t="s">
        <v>821</v>
      </c>
      <c r="AY155" s="332"/>
      <c r="AZ155" s="332"/>
      <c r="BA155" s="310"/>
      <c r="BB155" s="310"/>
      <c r="BC155" s="308"/>
      <c r="BD155" s="308"/>
      <c r="BE155" s="310"/>
      <c r="BF155" s="308"/>
      <c r="BG155" s="311"/>
      <c r="BH155" s="311"/>
      <c r="BI155" s="311"/>
      <c r="BJ155" s="311"/>
      <c r="BK155" s="311"/>
      <c r="BL155" s="311"/>
      <c r="BM155" s="311"/>
      <c r="BN155" s="90"/>
      <c r="BO155" s="90"/>
      <c r="BP155" s="90"/>
      <c r="BQ155" s="90"/>
      <c r="BR155" s="90"/>
      <c r="BS155" s="90"/>
      <c r="BT155" s="90"/>
      <c r="BU155" s="90"/>
      <c r="BV155" s="90"/>
      <c r="BW155" s="90"/>
      <c r="BX155" s="90"/>
      <c r="BY155" s="90"/>
      <c r="BZ155" s="90"/>
    </row>
    <row r="156" spans="1:78" ht="12" customHeight="1" x14ac:dyDescent="0.25">
      <c r="A156" s="62"/>
      <c r="B156" s="238"/>
      <c r="C156" s="238"/>
      <c r="D156" s="284" t="str">
        <f>IF(IF(ISNUMBER(B156),"",MAX(D$4:D155)+1)&lt;=D$3,IF(ISNUMBER(B156),"",MAX(D$4:D155)+1),"")</f>
        <v/>
      </c>
      <c r="E156" s="238"/>
      <c r="F156" s="238"/>
      <c r="G156" s="241"/>
      <c r="H156" s="284"/>
      <c r="I156" s="284" t="str">
        <f>IF(O156="","",IF(ISNUMBER(MATCH(O156,$G$5:$G$1000,0)),"",IF(D156=1,B$4,0)+MAX(I$4:I155)+1))</f>
        <v/>
      </c>
      <c r="J156" s="241"/>
      <c r="K156" s="241"/>
      <c r="L156" s="62"/>
      <c r="M156" s="290">
        <f t="shared" si="113"/>
        <v>152</v>
      </c>
      <c r="N156" s="325"/>
      <c r="O156" s="325"/>
      <c r="P156" s="308"/>
      <c r="Q156" s="299" t="s">
        <v>821</v>
      </c>
      <c r="R156" s="292" t="str">
        <f t="shared" si="114"/>
        <v/>
      </c>
      <c r="S156" s="292" t="str">
        <f t="shared" si="115"/>
        <v/>
      </c>
      <c r="T156" s="292" t="str">
        <f t="shared" si="116"/>
        <v/>
      </c>
      <c r="U156" s="292" t="str">
        <f t="shared" si="117"/>
        <v/>
      </c>
      <c r="V156" s="292" t="str">
        <f t="shared" si="118"/>
        <v/>
      </c>
      <c r="W156" s="292" t="str">
        <f t="shared" si="119"/>
        <v/>
      </c>
      <c r="X156" s="292" t="str">
        <f t="shared" si="120"/>
        <v/>
      </c>
      <c r="Y156" s="292"/>
      <c r="Z156" s="293" t="str">
        <f t="shared" si="121"/>
        <v/>
      </c>
      <c r="AA156" s="293" t="str">
        <f t="shared" si="122"/>
        <v/>
      </c>
      <c r="AB156" s="293" t="str">
        <f t="shared" si="123"/>
        <v/>
      </c>
      <c r="AC156" s="293" t="str">
        <f t="shared" si="124"/>
        <v/>
      </c>
      <c r="AD156" s="293" t="str">
        <f t="shared" si="125"/>
        <v/>
      </c>
      <c r="AE156" s="293" t="str">
        <f t="shared" si="126"/>
        <v/>
      </c>
      <c r="AF156" s="293" t="str">
        <f t="shared" si="127"/>
        <v/>
      </c>
      <c r="AG156" s="293"/>
      <c r="AH156" s="292" t="str">
        <f>IF($BE156="","",IF(ISNUMBER(MATCH($BE156,AP$5:AP$29999,0)),MAX(AH$4:AH155)+1,0))</f>
        <v/>
      </c>
      <c r="AI156" s="292" t="str">
        <f>IF($BE156="","",IF(ISNUMBER(MATCH($BE156,AQ$5:AQ$29999,0)),MAX(AI$4:AI155)+1,0))</f>
        <v/>
      </c>
      <c r="AJ156" s="292" t="str">
        <f>IF($BE156="","",IF(ISNUMBER(MATCH($BE156,AR$5:AR$29999,0)),MAX(AJ$4:AJ155)+1,0))</f>
        <v/>
      </c>
      <c r="AK156" s="292" t="str">
        <f>IF($BE156="","",IF(ISNUMBER(MATCH($BE156,AS$5:AS$29999,0)),MAX(AK$4:AK155)+1,0))</f>
        <v/>
      </c>
      <c r="AL156" s="292" t="str">
        <f>IF($BE156="","",IF(ISNUMBER(MATCH($BE156,AT$5:AT$29999,0)),MAX(AL$4:AL155)+1,0))</f>
        <v/>
      </c>
      <c r="AM156" s="292" t="str">
        <f>IF($BE156="","",IF(ISNUMBER(MATCH($BE156,AU$5:AU$29999,0)),MAX(AM$4:AM155)+1,0))</f>
        <v/>
      </c>
      <c r="AN156" s="292" t="str">
        <f>IF($BE156="","",IF(ISNUMBER(MATCH($BE156,AV$5:AV$29999,0)),MAX(AN$4:AN155)+1,0))</f>
        <v/>
      </c>
      <c r="AO156" s="299"/>
      <c r="AP156" s="307"/>
      <c r="AQ156" s="307"/>
      <c r="AR156" s="307"/>
      <c r="AS156" s="307"/>
      <c r="AT156" s="309"/>
      <c r="AU156" s="309"/>
      <c r="AV156" s="309" t="s">
        <v>821</v>
      </c>
      <c r="AW156" s="310"/>
      <c r="AX156" s="310" t="s">
        <v>821</v>
      </c>
      <c r="AY156" s="332"/>
      <c r="AZ156" s="332"/>
      <c r="BA156" s="310"/>
      <c r="BB156" s="310"/>
      <c r="BC156" s="308"/>
      <c r="BD156" s="308"/>
      <c r="BE156" s="310"/>
      <c r="BF156" s="308"/>
      <c r="BG156" s="311"/>
      <c r="BH156" s="311"/>
      <c r="BI156" s="311"/>
      <c r="BJ156" s="311"/>
      <c r="BK156" s="311"/>
      <c r="BL156" s="311"/>
      <c r="BM156" s="311"/>
      <c r="BN156" s="90"/>
      <c r="BO156" s="90"/>
      <c r="BP156" s="90"/>
      <c r="BQ156" s="90"/>
      <c r="BR156" s="90"/>
      <c r="BS156" s="90"/>
      <c r="BT156" s="90"/>
      <c r="BU156" s="90"/>
      <c r="BV156" s="90"/>
      <c r="BW156" s="90"/>
      <c r="BX156" s="90"/>
      <c r="BY156" s="90"/>
      <c r="BZ156" s="90"/>
    </row>
    <row r="157" spans="1:78" ht="12" customHeight="1" x14ac:dyDescent="0.25">
      <c r="A157" s="62"/>
      <c r="B157" s="238"/>
      <c r="C157" s="238"/>
      <c r="D157" s="284" t="str">
        <f>IF(IF(ISNUMBER(B157),"",MAX(D$4:D156)+1)&lt;=D$3,IF(ISNUMBER(B157),"",MAX(D$4:D156)+1),"")</f>
        <v/>
      </c>
      <c r="E157" s="238"/>
      <c r="F157" s="238"/>
      <c r="G157" s="241"/>
      <c r="H157" s="284"/>
      <c r="I157" s="284" t="str">
        <f>IF(O157="","",IF(ISNUMBER(MATCH(O157,$G$5:$G$1000,0)),"",IF(D157=1,B$4,0)+MAX(I$4:I156)+1))</f>
        <v/>
      </c>
      <c r="J157" s="241"/>
      <c r="K157" s="241"/>
      <c r="L157" s="62"/>
      <c r="M157" s="290">
        <f t="shared" si="113"/>
        <v>153</v>
      </c>
      <c r="N157" s="325"/>
      <c r="O157" s="325"/>
      <c r="P157" s="308"/>
      <c r="Q157" s="299" t="s">
        <v>821</v>
      </c>
      <c r="R157" s="292" t="str">
        <f t="shared" si="114"/>
        <v/>
      </c>
      <c r="S157" s="292" t="str">
        <f t="shared" si="115"/>
        <v/>
      </c>
      <c r="T157" s="292" t="str">
        <f t="shared" si="116"/>
        <v/>
      </c>
      <c r="U157" s="292" t="str">
        <f t="shared" si="117"/>
        <v/>
      </c>
      <c r="V157" s="292" t="str">
        <f t="shared" si="118"/>
        <v/>
      </c>
      <c r="W157" s="292" t="str">
        <f t="shared" si="119"/>
        <v/>
      </c>
      <c r="X157" s="292" t="str">
        <f t="shared" si="120"/>
        <v/>
      </c>
      <c r="Y157" s="292"/>
      <c r="Z157" s="293" t="str">
        <f t="shared" si="121"/>
        <v/>
      </c>
      <c r="AA157" s="293" t="str">
        <f t="shared" si="122"/>
        <v/>
      </c>
      <c r="AB157" s="293" t="str">
        <f t="shared" si="123"/>
        <v/>
      </c>
      <c r="AC157" s="293" t="str">
        <f t="shared" si="124"/>
        <v/>
      </c>
      <c r="AD157" s="293" t="str">
        <f t="shared" si="125"/>
        <v/>
      </c>
      <c r="AE157" s="293" t="str">
        <f t="shared" si="126"/>
        <v/>
      </c>
      <c r="AF157" s="293" t="str">
        <f t="shared" si="127"/>
        <v/>
      </c>
      <c r="AG157" s="293"/>
      <c r="AH157" s="292" t="str">
        <f>IF($BE157="","",IF(ISNUMBER(MATCH($BE157,AP$5:AP$29999,0)),MAX(AH$4:AH156)+1,0))</f>
        <v/>
      </c>
      <c r="AI157" s="292" t="str">
        <f>IF($BE157="","",IF(ISNUMBER(MATCH($BE157,AQ$5:AQ$29999,0)),MAX(AI$4:AI156)+1,0))</f>
        <v/>
      </c>
      <c r="AJ157" s="292" t="str">
        <f>IF($BE157="","",IF(ISNUMBER(MATCH($BE157,AR$5:AR$29999,0)),MAX(AJ$4:AJ156)+1,0))</f>
        <v/>
      </c>
      <c r="AK157" s="292" t="str">
        <f>IF($BE157="","",IF(ISNUMBER(MATCH($BE157,AS$5:AS$29999,0)),MAX(AK$4:AK156)+1,0))</f>
        <v/>
      </c>
      <c r="AL157" s="292" t="str">
        <f>IF($BE157="","",IF(ISNUMBER(MATCH($BE157,AT$5:AT$29999,0)),MAX(AL$4:AL156)+1,0))</f>
        <v/>
      </c>
      <c r="AM157" s="292" t="str">
        <f>IF($BE157="","",IF(ISNUMBER(MATCH($BE157,AU$5:AU$29999,0)),MAX(AM$4:AM156)+1,0))</f>
        <v/>
      </c>
      <c r="AN157" s="292" t="str">
        <f>IF($BE157="","",IF(ISNUMBER(MATCH($BE157,AV$5:AV$29999,0)),MAX(AN$4:AN156)+1,0))</f>
        <v/>
      </c>
      <c r="AO157" s="299"/>
      <c r="AP157" s="307"/>
      <c r="AQ157" s="307"/>
      <c r="AR157" s="307"/>
      <c r="AS157" s="307"/>
      <c r="AT157" s="309"/>
      <c r="AU157" s="309"/>
      <c r="AV157" s="309" t="s">
        <v>821</v>
      </c>
      <c r="AW157" s="310"/>
      <c r="AX157" s="310" t="s">
        <v>821</v>
      </c>
      <c r="AY157" s="332"/>
      <c r="AZ157" s="332"/>
      <c r="BA157" s="310"/>
      <c r="BB157" s="310"/>
      <c r="BC157" s="308"/>
      <c r="BD157" s="308"/>
      <c r="BE157" s="310"/>
      <c r="BF157" s="308"/>
      <c r="BG157" s="311"/>
      <c r="BH157" s="311"/>
      <c r="BI157" s="311"/>
      <c r="BJ157" s="311"/>
      <c r="BK157" s="311"/>
      <c r="BL157" s="311"/>
      <c r="BM157" s="311"/>
      <c r="BN157" s="90"/>
      <c r="BO157" s="90"/>
      <c r="BP157" s="90"/>
      <c r="BQ157" s="90"/>
      <c r="BR157" s="90"/>
      <c r="BS157" s="90"/>
      <c r="BT157" s="90"/>
      <c r="BU157" s="90"/>
      <c r="BV157" s="90"/>
      <c r="BW157" s="90"/>
      <c r="BX157" s="90"/>
      <c r="BY157" s="90"/>
      <c r="BZ157" s="90"/>
    </row>
    <row r="158" spans="1:78" ht="12" customHeight="1" x14ac:dyDescent="0.25">
      <c r="A158" s="62"/>
      <c r="B158" s="238"/>
      <c r="C158" s="238"/>
      <c r="D158" s="284" t="str">
        <f>IF(IF(ISNUMBER(B158),"",MAX(D$4:D157)+1)&lt;=D$3,IF(ISNUMBER(B158),"",MAX(D$4:D157)+1),"")</f>
        <v/>
      </c>
      <c r="E158" s="238"/>
      <c r="F158" s="238"/>
      <c r="G158" s="241"/>
      <c r="H158" s="284"/>
      <c r="I158" s="284" t="str">
        <f>IF(O158="","",IF(ISNUMBER(MATCH(O158,$G$5:$G$1000,0)),"",IF(D158=1,B$4,0)+MAX(I$4:I157)+1))</f>
        <v/>
      </c>
      <c r="J158" s="241"/>
      <c r="K158" s="241"/>
      <c r="L158" s="62"/>
      <c r="M158" s="290">
        <f t="shared" si="113"/>
        <v>154</v>
      </c>
      <c r="N158" s="325"/>
      <c r="O158" s="325"/>
      <c r="P158" s="308"/>
      <c r="Q158" s="299" t="s">
        <v>821</v>
      </c>
      <c r="R158" s="292" t="str">
        <f t="shared" si="114"/>
        <v/>
      </c>
      <c r="S158" s="292" t="str">
        <f t="shared" si="115"/>
        <v/>
      </c>
      <c r="T158" s="292" t="str">
        <f t="shared" si="116"/>
        <v/>
      </c>
      <c r="U158" s="292" t="str">
        <f t="shared" si="117"/>
        <v/>
      </c>
      <c r="V158" s="292" t="str">
        <f t="shared" si="118"/>
        <v/>
      </c>
      <c r="W158" s="292" t="str">
        <f t="shared" si="119"/>
        <v/>
      </c>
      <c r="X158" s="292" t="str">
        <f t="shared" si="120"/>
        <v/>
      </c>
      <c r="Y158" s="292"/>
      <c r="Z158" s="293" t="str">
        <f t="shared" si="121"/>
        <v/>
      </c>
      <c r="AA158" s="293" t="str">
        <f t="shared" si="122"/>
        <v/>
      </c>
      <c r="AB158" s="293" t="str">
        <f t="shared" si="123"/>
        <v/>
      </c>
      <c r="AC158" s="293" t="str">
        <f t="shared" si="124"/>
        <v/>
      </c>
      <c r="AD158" s="293" t="str">
        <f t="shared" si="125"/>
        <v/>
      </c>
      <c r="AE158" s="293" t="str">
        <f t="shared" si="126"/>
        <v/>
      </c>
      <c r="AF158" s="293" t="str">
        <f t="shared" si="127"/>
        <v/>
      </c>
      <c r="AG158" s="293"/>
      <c r="AH158" s="292" t="str">
        <f>IF($BE158="","",IF(ISNUMBER(MATCH($BE158,AP$5:AP$29999,0)),MAX(AH$4:AH157)+1,0))</f>
        <v/>
      </c>
      <c r="AI158" s="292" t="str">
        <f>IF($BE158="","",IF(ISNUMBER(MATCH($BE158,AQ$5:AQ$29999,0)),MAX(AI$4:AI157)+1,0))</f>
        <v/>
      </c>
      <c r="AJ158" s="292" t="str">
        <f>IF($BE158="","",IF(ISNUMBER(MATCH($BE158,AR$5:AR$29999,0)),MAX(AJ$4:AJ157)+1,0))</f>
        <v/>
      </c>
      <c r="AK158" s="292" t="str">
        <f>IF($BE158="","",IF(ISNUMBER(MATCH($BE158,AS$5:AS$29999,0)),MAX(AK$4:AK157)+1,0))</f>
        <v/>
      </c>
      <c r="AL158" s="292" t="str">
        <f>IF($BE158="","",IF(ISNUMBER(MATCH($BE158,AT$5:AT$29999,0)),MAX(AL$4:AL157)+1,0))</f>
        <v/>
      </c>
      <c r="AM158" s="292" t="str">
        <f>IF($BE158="","",IF(ISNUMBER(MATCH($BE158,AU$5:AU$29999,0)),MAX(AM$4:AM157)+1,0))</f>
        <v/>
      </c>
      <c r="AN158" s="292" t="str">
        <f>IF($BE158="","",IF(ISNUMBER(MATCH($BE158,AV$5:AV$29999,0)),MAX(AN$4:AN157)+1,0))</f>
        <v/>
      </c>
      <c r="AO158" s="299"/>
      <c r="AP158" s="307"/>
      <c r="AQ158" s="307"/>
      <c r="AR158" s="307"/>
      <c r="AS158" s="307"/>
      <c r="AT158" s="309"/>
      <c r="AU158" s="309"/>
      <c r="AV158" s="309" t="s">
        <v>821</v>
      </c>
      <c r="AW158" s="310"/>
      <c r="AX158" s="310" t="s">
        <v>821</v>
      </c>
      <c r="AY158" s="332"/>
      <c r="AZ158" s="332"/>
      <c r="BA158" s="310"/>
      <c r="BB158" s="310"/>
      <c r="BC158" s="308"/>
      <c r="BD158" s="308"/>
      <c r="BE158" s="310"/>
      <c r="BF158" s="308"/>
      <c r="BG158" s="311"/>
      <c r="BH158" s="311"/>
      <c r="BI158" s="311"/>
      <c r="BJ158" s="311"/>
      <c r="BK158" s="311"/>
      <c r="BL158" s="311"/>
      <c r="BM158" s="311"/>
      <c r="BN158" s="90"/>
      <c r="BO158" s="90"/>
      <c r="BP158" s="90"/>
      <c r="BQ158" s="90"/>
      <c r="BR158" s="90"/>
      <c r="BS158" s="90"/>
      <c r="BT158" s="90"/>
      <c r="BU158" s="90"/>
      <c r="BV158" s="90"/>
      <c r="BW158" s="90"/>
      <c r="BX158" s="90"/>
      <c r="BY158" s="90"/>
      <c r="BZ158" s="90"/>
    </row>
    <row r="159" spans="1:78" ht="12" customHeight="1" x14ac:dyDescent="0.25">
      <c r="A159" s="62"/>
      <c r="B159" s="238"/>
      <c r="C159" s="238"/>
      <c r="D159" s="284" t="str">
        <f>IF(IF(ISNUMBER(B159),"",MAX(D$4:D158)+1)&lt;=D$3,IF(ISNUMBER(B159),"",MAX(D$4:D158)+1),"")</f>
        <v/>
      </c>
      <c r="E159" s="238"/>
      <c r="F159" s="238"/>
      <c r="G159" s="241"/>
      <c r="H159" s="284"/>
      <c r="I159" s="284" t="str">
        <f>IF(O159="","",IF(ISNUMBER(MATCH(O159,$G$5:$G$1000,0)),"",IF(D159=1,B$4,0)+MAX(I$4:I158)+1))</f>
        <v/>
      </c>
      <c r="J159" s="241"/>
      <c r="K159" s="241"/>
      <c r="L159" s="62"/>
      <c r="M159" s="290">
        <f t="shared" si="113"/>
        <v>155</v>
      </c>
      <c r="N159" s="325"/>
      <c r="O159" s="325"/>
      <c r="P159" s="308"/>
      <c r="Q159" s="299" t="s">
        <v>821</v>
      </c>
      <c r="R159" s="292" t="str">
        <f t="shared" si="114"/>
        <v/>
      </c>
      <c r="S159" s="292" t="str">
        <f t="shared" si="115"/>
        <v/>
      </c>
      <c r="T159" s="292" t="str">
        <f t="shared" si="116"/>
        <v/>
      </c>
      <c r="U159" s="292" t="str">
        <f t="shared" si="117"/>
        <v/>
      </c>
      <c r="V159" s="292" t="str">
        <f t="shared" si="118"/>
        <v/>
      </c>
      <c r="W159" s="292" t="str">
        <f t="shared" si="119"/>
        <v/>
      </c>
      <c r="X159" s="292" t="str">
        <f t="shared" si="120"/>
        <v/>
      </c>
      <c r="Y159" s="292"/>
      <c r="Z159" s="293" t="str">
        <f t="shared" si="121"/>
        <v/>
      </c>
      <c r="AA159" s="293" t="str">
        <f t="shared" si="122"/>
        <v/>
      </c>
      <c r="AB159" s="293" t="str">
        <f t="shared" si="123"/>
        <v/>
      </c>
      <c r="AC159" s="293" t="str">
        <f t="shared" si="124"/>
        <v/>
      </c>
      <c r="AD159" s="293" t="str">
        <f t="shared" si="125"/>
        <v/>
      </c>
      <c r="AE159" s="293" t="str">
        <f t="shared" si="126"/>
        <v/>
      </c>
      <c r="AF159" s="293" t="str">
        <f t="shared" si="127"/>
        <v/>
      </c>
      <c r="AG159" s="293"/>
      <c r="AH159" s="292" t="str">
        <f>IF($BE159="","",IF(ISNUMBER(MATCH($BE159,AP$5:AP$29999,0)),MAX(AH$4:AH158)+1,0))</f>
        <v/>
      </c>
      <c r="AI159" s="292" t="str">
        <f>IF($BE159="","",IF(ISNUMBER(MATCH($BE159,AQ$5:AQ$29999,0)),MAX(AI$4:AI158)+1,0))</f>
        <v/>
      </c>
      <c r="AJ159" s="292" t="str">
        <f>IF($BE159="","",IF(ISNUMBER(MATCH($BE159,AR$5:AR$29999,0)),MAX(AJ$4:AJ158)+1,0))</f>
        <v/>
      </c>
      <c r="AK159" s="292" t="str">
        <f>IF($BE159="","",IF(ISNUMBER(MATCH($BE159,AS$5:AS$29999,0)),MAX(AK$4:AK158)+1,0))</f>
        <v/>
      </c>
      <c r="AL159" s="292" t="str">
        <f>IF($BE159="","",IF(ISNUMBER(MATCH($BE159,AT$5:AT$29999,0)),MAX(AL$4:AL158)+1,0))</f>
        <v/>
      </c>
      <c r="AM159" s="292" t="str">
        <f>IF($BE159="","",IF(ISNUMBER(MATCH($BE159,AU$5:AU$29999,0)),MAX(AM$4:AM158)+1,0))</f>
        <v/>
      </c>
      <c r="AN159" s="292" t="str">
        <f>IF($BE159="","",IF(ISNUMBER(MATCH($BE159,AV$5:AV$29999,0)),MAX(AN$4:AN158)+1,0))</f>
        <v/>
      </c>
      <c r="AO159" s="299"/>
      <c r="AP159" s="307"/>
      <c r="AQ159" s="307"/>
      <c r="AR159" s="307"/>
      <c r="AS159" s="307"/>
      <c r="AT159" s="309"/>
      <c r="AU159" s="309"/>
      <c r="AV159" s="309" t="s">
        <v>821</v>
      </c>
      <c r="AW159" s="310"/>
      <c r="AX159" s="310" t="s">
        <v>821</v>
      </c>
      <c r="AY159" s="332"/>
      <c r="AZ159" s="332"/>
      <c r="BA159" s="310"/>
      <c r="BB159" s="310"/>
      <c r="BC159" s="308"/>
      <c r="BD159" s="308"/>
      <c r="BE159" s="310"/>
      <c r="BF159" s="308"/>
      <c r="BG159" s="311"/>
      <c r="BH159" s="311"/>
      <c r="BI159" s="311"/>
      <c r="BJ159" s="311"/>
      <c r="BK159" s="311"/>
      <c r="BL159" s="311"/>
      <c r="BM159" s="311"/>
      <c r="BN159" s="90"/>
      <c r="BO159" s="90"/>
      <c r="BP159" s="90"/>
      <c r="BQ159" s="90"/>
      <c r="BR159" s="90"/>
      <c r="BS159" s="90"/>
      <c r="BT159" s="90"/>
      <c r="BU159" s="90"/>
      <c r="BV159" s="90"/>
      <c r="BW159" s="90"/>
      <c r="BX159" s="90"/>
      <c r="BY159" s="90"/>
      <c r="BZ159" s="90"/>
    </row>
    <row r="160" spans="1:78" ht="12" customHeight="1" x14ac:dyDescent="0.25">
      <c r="A160" s="62"/>
      <c r="B160" s="238"/>
      <c r="C160" s="238"/>
      <c r="D160" s="284" t="str">
        <f>IF(IF(ISNUMBER(B160),"",MAX(D$4:D159)+1)&lt;=D$3,IF(ISNUMBER(B160),"",MAX(D$4:D159)+1),"")</f>
        <v/>
      </c>
      <c r="E160" s="238"/>
      <c r="F160" s="238"/>
      <c r="G160" s="241"/>
      <c r="H160" s="284"/>
      <c r="I160" s="284" t="str">
        <f>IF(O160="","",IF(ISNUMBER(MATCH(O160,$G$5:$G$1000,0)),"",IF(D160=1,B$4,0)+MAX(I$4:I159)+1))</f>
        <v/>
      </c>
      <c r="J160" s="241"/>
      <c r="K160" s="241"/>
      <c r="L160" s="62"/>
      <c r="M160" s="290">
        <f t="shared" si="113"/>
        <v>156</v>
      </c>
      <c r="N160" s="325"/>
      <c r="O160" s="325"/>
      <c r="P160" s="308"/>
      <c r="Q160" s="299" t="s">
        <v>821</v>
      </c>
      <c r="R160" s="292" t="str">
        <f t="shared" si="114"/>
        <v/>
      </c>
      <c r="S160" s="292" t="str">
        <f t="shared" si="115"/>
        <v/>
      </c>
      <c r="T160" s="292" t="str">
        <f t="shared" si="116"/>
        <v/>
      </c>
      <c r="U160" s="292" t="str">
        <f t="shared" si="117"/>
        <v/>
      </c>
      <c r="V160" s="292" t="str">
        <f t="shared" si="118"/>
        <v/>
      </c>
      <c r="W160" s="292" t="str">
        <f t="shared" si="119"/>
        <v/>
      </c>
      <c r="X160" s="292" t="str">
        <f t="shared" si="120"/>
        <v/>
      </c>
      <c r="Y160" s="292"/>
      <c r="Z160" s="293" t="str">
        <f t="shared" si="121"/>
        <v/>
      </c>
      <c r="AA160" s="293" t="str">
        <f t="shared" si="122"/>
        <v/>
      </c>
      <c r="AB160" s="293" t="str">
        <f t="shared" si="123"/>
        <v/>
      </c>
      <c r="AC160" s="293" t="str">
        <f t="shared" si="124"/>
        <v/>
      </c>
      <c r="AD160" s="293" t="str">
        <f t="shared" si="125"/>
        <v/>
      </c>
      <c r="AE160" s="293" t="str">
        <f t="shared" si="126"/>
        <v/>
      </c>
      <c r="AF160" s="293" t="str">
        <f t="shared" si="127"/>
        <v/>
      </c>
      <c r="AG160" s="293"/>
      <c r="AH160" s="292" t="str">
        <f>IF($BE160="","",IF(ISNUMBER(MATCH($BE160,AP$5:AP$29999,0)),MAX(AH$4:AH159)+1,0))</f>
        <v/>
      </c>
      <c r="AI160" s="292" t="str">
        <f>IF($BE160="","",IF(ISNUMBER(MATCH($BE160,AQ$5:AQ$29999,0)),MAX(AI$4:AI159)+1,0))</f>
        <v/>
      </c>
      <c r="AJ160" s="292" t="str">
        <f>IF($BE160="","",IF(ISNUMBER(MATCH($BE160,AR$5:AR$29999,0)),MAX(AJ$4:AJ159)+1,0))</f>
        <v/>
      </c>
      <c r="AK160" s="292" t="str">
        <f>IF($BE160="","",IF(ISNUMBER(MATCH($BE160,AS$5:AS$29999,0)),MAX(AK$4:AK159)+1,0))</f>
        <v/>
      </c>
      <c r="AL160" s="292" t="str">
        <f>IF($BE160="","",IF(ISNUMBER(MATCH($BE160,AT$5:AT$29999,0)),MAX(AL$4:AL159)+1,0))</f>
        <v/>
      </c>
      <c r="AM160" s="292" t="str">
        <f>IF($BE160="","",IF(ISNUMBER(MATCH($BE160,AU$5:AU$29999,0)),MAX(AM$4:AM159)+1,0))</f>
        <v/>
      </c>
      <c r="AN160" s="292" t="str">
        <f>IF($BE160="","",IF(ISNUMBER(MATCH($BE160,AV$5:AV$29999,0)),MAX(AN$4:AN159)+1,0))</f>
        <v/>
      </c>
      <c r="AO160" s="299"/>
      <c r="AP160" s="307"/>
      <c r="AQ160" s="307"/>
      <c r="AR160" s="307"/>
      <c r="AS160" s="307"/>
      <c r="AT160" s="309"/>
      <c r="AU160" s="309"/>
      <c r="AV160" s="309" t="s">
        <v>821</v>
      </c>
      <c r="AW160" s="310"/>
      <c r="AX160" s="310" t="s">
        <v>821</v>
      </c>
      <c r="AY160" s="332"/>
      <c r="AZ160" s="332"/>
      <c r="BA160" s="310"/>
      <c r="BB160" s="310"/>
      <c r="BC160" s="308"/>
      <c r="BD160" s="308"/>
      <c r="BE160" s="310"/>
      <c r="BF160" s="308"/>
      <c r="BG160" s="311"/>
      <c r="BH160" s="311"/>
      <c r="BI160" s="311"/>
      <c r="BJ160" s="311"/>
      <c r="BK160" s="311"/>
      <c r="BL160" s="311"/>
      <c r="BM160" s="311"/>
      <c r="BN160" s="90"/>
      <c r="BO160" s="90"/>
      <c r="BP160" s="90"/>
      <c r="BQ160" s="90"/>
      <c r="BR160" s="90"/>
      <c r="BS160" s="90"/>
      <c r="BT160" s="90"/>
      <c r="BU160" s="90"/>
      <c r="BV160" s="90"/>
      <c r="BW160" s="90"/>
      <c r="BX160" s="90"/>
      <c r="BY160" s="90"/>
      <c r="BZ160" s="90"/>
    </row>
    <row r="161" spans="1:78" ht="12" customHeight="1" x14ac:dyDescent="0.25">
      <c r="A161" s="62"/>
      <c r="B161" s="238"/>
      <c r="C161" s="238"/>
      <c r="D161" s="284" t="str">
        <f>IF(IF(ISNUMBER(B161),"",MAX(D$4:D160)+1)&lt;=D$3,IF(ISNUMBER(B161),"",MAX(D$4:D160)+1),"")</f>
        <v/>
      </c>
      <c r="E161" s="238"/>
      <c r="F161" s="238"/>
      <c r="G161" s="241"/>
      <c r="H161" s="284"/>
      <c r="I161" s="284" t="str">
        <f>IF(O161="","",IF(ISNUMBER(MATCH(O161,$G$5:$G$1000,0)),"",IF(D161=1,B$4,0)+MAX(I$4:I160)+1))</f>
        <v/>
      </c>
      <c r="J161" s="241"/>
      <c r="K161" s="241"/>
      <c r="L161" s="62"/>
      <c r="M161" s="290">
        <f t="shared" si="113"/>
        <v>157</v>
      </c>
      <c r="N161" s="325"/>
      <c r="O161" s="325"/>
      <c r="P161" s="308"/>
      <c r="Q161" s="299" t="s">
        <v>821</v>
      </c>
      <c r="R161" s="292" t="str">
        <f t="shared" si="114"/>
        <v/>
      </c>
      <c r="S161" s="292" t="str">
        <f t="shared" si="115"/>
        <v/>
      </c>
      <c r="T161" s="292" t="str">
        <f t="shared" si="116"/>
        <v/>
      </c>
      <c r="U161" s="292" t="str">
        <f t="shared" si="117"/>
        <v/>
      </c>
      <c r="V161" s="292" t="str">
        <f t="shared" si="118"/>
        <v/>
      </c>
      <c r="W161" s="292" t="str">
        <f t="shared" si="119"/>
        <v/>
      </c>
      <c r="X161" s="292" t="str">
        <f t="shared" si="120"/>
        <v/>
      </c>
      <c r="Y161" s="292"/>
      <c r="Z161" s="293" t="str">
        <f t="shared" si="121"/>
        <v/>
      </c>
      <c r="AA161" s="293" t="str">
        <f t="shared" si="122"/>
        <v/>
      </c>
      <c r="AB161" s="293" t="str">
        <f t="shared" si="123"/>
        <v/>
      </c>
      <c r="AC161" s="293" t="str">
        <f t="shared" si="124"/>
        <v/>
      </c>
      <c r="AD161" s="293" t="str">
        <f t="shared" si="125"/>
        <v/>
      </c>
      <c r="AE161" s="293" t="str">
        <f t="shared" si="126"/>
        <v/>
      </c>
      <c r="AF161" s="293" t="str">
        <f t="shared" si="127"/>
        <v/>
      </c>
      <c r="AG161" s="293"/>
      <c r="AH161" s="292" t="str">
        <f>IF($BE161="","",IF(ISNUMBER(MATCH($BE161,AP$5:AP$29999,0)),MAX(AH$4:AH160)+1,0))</f>
        <v/>
      </c>
      <c r="AI161" s="292" t="str">
        <f>IF($BE161="","",IF(ISNUMBER(MATCH($BE161,AQ$5:AQ$29999,0)),MAX(AI$4:AI160)+1,0))</f>
        <v/>
      </c>
      <c r="AJ161" s="292" t="str">
        <f>IF($BE161="","",IF(ISNUMBER(MATCH($BE161,AR$5:AR$29999,0)),MAX(AJ$4:AJ160)+1,0))</f>
        <v/>
      </c>
      <c r="AK161" s="292" t="str">
        <f>IF($BE161="","",IF(ISNUMBER(MATCH($BE161,AS$5:AS$29999,0)),MAX(AK$4:AK160)+1,0))</f>
        <v/>
      </c>
      <c r="AL161" s="292" t="str">
        <f>IF($BE161="","",IF(ISNUMBER(MATCH($BE161,AT$5:AT$29999,0)),MAX(AL$4:AL160)+1,0))</f>
        <v/>
      </c>
      <c r="AM161" s="292" t="str">
        <f>IF($BE161="","",IF(ISNUMBER(MATCH($BE161,AU$5:AU$29999,0)),MAX(AM$4:AM160)+1,0))</f>
        <v/>
      </c>
      <c r="AN161" s="292" t="str">
        <f>IF($BE161="","",IF(ISNUMBER(MATCH($BE161,AV$5:AV$29999,0)),MAX(AN$4:AN160)+1,0))</f>
        <v/>
      </c>
      <c r="AO161" s="299"/>
      <c r="AP161" s="307"/>
      <c r="AQ161" s="307"/>
      <c r="AR161" s="307"/>
      <c r="AS161" s="307"/>
      <c r="AT161" s="309"/>
      <c r="AU161" s="309"/>
      <c r="AV161" s="309" t="s">
        <v>821</v>
      </c>
      <c r="AW161" s="310"/>
      <c r="AX161" s="310" t="s">
        <v>821</v>
      </c>
      <c r="AY161" s="332"/>
      <c r="AZ161" s="332"/>
      <c r="BA161" s="310"/>
      <c r="BB161" s="310"/>
      <c r="BC161" s="308"/>
      <c r="BD161" s="308"/>
      <c r="BE161" s="310"/>
      <c r="BF161" s="308"/>
      <c r="BG161" s="311"/>
      <c r="BH161" s="311"/>
      <c r="BI161" s="311"/>
      <c r="BJ161" s="311"/>
      <c r="BK161" s="311"/>
      <c r="BL161" s="311"/>
      <c r="BM161" s="311"/>
      <c r="BN161" s="90"/>
      <c r="BO161" s="90"/>
      <c r="BP161" s="90"/>
      <c r="BQ161" s="90"/>
      <c r="BR161" s="90"/>
      <c r="BS161" s="90"/>
      <c r="BT161" s="90"/>
      <c r="BU161" s="90"/>
      <c r="BV161" s="90"/>
      <c r="BW161" s="90"/>
      <c r="BX161" s="90"/>
      <c r="BY161" s="90"/>
      <c r="BZ161" s="90"/>
    </row>
    <row r="162" spans="1:78" ht="12" customHeight="1" x14ac:dyDescent="0.25">
      <c r="A162" s="62"/>
      <c r="B162" s="238"/>
      <c r="C162" s="238"/>
      <c r="D162" s="284" t="str">
        <f>IF(IF(ISNUMBER(B162),"",MAX(D$4:D161)+1)&lt;=D$3,IF(ISNUMBER(B162),"",MAX(D$4:D161)+1),"")</f>
        <v/>
      </c>
      <c r="E162" s="238"/>
      <c r="F162" s="238"/>
      <c r="G162" s="241"/>
      <c r="H162" s="284"/>
      <c r="I162" s="284" t="str">
        <f>IF(O162="","",IF(ISNUMBER(MATCH(O162,$G$5:$G$1000,0)),"",IF(D162=1,B$4,0)+MAX(I$4:I161)+1))</f>
        <v/>
      </c>
      <c r="J162" s="241"/>
      <c r="K162" s="241"/>
      <c r="L162" s="62"/>
      <c r="M162" s="290">
        <f t="shared" si="113"/>
        <v>158</v>
      </c>
      <c r="N162" s="325"/>
      <c r="O162" s="325"/>
      <c r="P162" s="308"/>
      <c r="Q162" s="299" t="s">
        <v>821</v>
      </c>
      <c r="R162" s="292" t="str">
        <f t="shared" si="114"/>
        <v/>
      </c>
      <c r="S162" s="292" t="str">
        <f t="shared" si="115"/>
        <v/>
      </c>
      <c r="T162" s="292" t="str">
        <f t="shared" si="116"/>
        <v/>
      </c>
      <c r="U162" s="292" t="str">
        <f t="shared" si="117"/>
        <v/>
      </c>
      <c r="V162" s="292" t="str">
        <f t="shared" si="118"/>
        <v/>
      </c>
      <c r="W162" s="292" t="str">
        <f t="shared" si="119"/>
        <v/>
      </c>
      <c r="X162" s="292" t="str">
        <f t="shared" si="120"/>
        <v/>
      </c>
      <c r="Y162" s="292"/>
      <c r="Z162" s="293" t="str">
        <f t="shared" si="121"/>
        <v/>
      </c>
      <c r="AA162" s="293" t="str">
        <f t="shared" si="122"/>
        <v/>
      </c>
      <c r="AB162" s="293" t="str">
        <f t="shared" si="123"/>
        <v/>
      </c>
      <c r="AC162" s="293" t="str">
        <f t="shared" si="124"/>
        <v/>
      </c>
      <c r="AD162" s="293" t="str">
        <f t="shared" si="125"/>
        <v/>
      </c>
      <c r="AE162" s="293" t="str">
        <f t="shared" si="126"/>
        <v/>
      </c>
      <c r="AF162" s="293" t="str">
        <f t="shared" si="127"/>
        <v/>
      </c>
      <c r="AG162" s="293"/>
      <c r="AH162" s="292" t="str">
        <f>IF($BE162="","",IF(ISNUMBER(MATCH($BE162,AP$5:AP$29999,0)),MAX(AH$4:AH161)+1,0))</f>
        <v/>
      </c>
      <c r="AI162" s="292" t="str">
        <f>IF($BE162="","",IF(ISNUMBER(MATCH($BE162,AQ$5:AQ$29999,0)),MAX(AI$4:AI161)+1,0))</f>
        <v/>
      </c>
      <c r="AJ162" s="292" t="str">
        <f>IF($BE162="","",IF(ISNUMBER(MATCH($BE162,AR$5:AR$29999,0)),MAX(AJ$4:AJ161)+1,0))</f>
        <v/>
      </c>
      <c r="AK162" s="292" t="str">
        <f>IF($BE162="","",IF(ISNUMBER(MATCH($BE162,AS$5:AS$29999,0)),MAX(AK$4:AK161)+1,0))</f>
        <v/>
      </c>
      <c r="AL162" s="292" t="str">
        <f>IF($BE162="","",IF(ISNUMBER(MATCH($BE162,AT$5:AT$29999,0)),MAX(AL$4:AL161)+1,0))</f>
        <v/>
      </c>
      <c r="AM162" s="292" t="str">
        <f>IF($BE162="","",IF(ISNUMBER(MATCH($BE162,AU$5:AU$29999,0)),MAX(AM$4:AM161)+1,0))</f>
        <v/>
      </c>
      <c r="AN162" s="292" t="str">
        <f>IF($BE162="","",IF(ISNUMBER(MATCH($BE162,AV$5:AV$29999,0)),MAX(AN$4:AN161)+1,0))</f>
        <v/>
      </c>
      <c r="AO162" s="299"/>
      <c r="AP162" s="307"/>
      <c r="AQ162" s="307"/>
      <c r="AR162" s="307"/>
      <c r="AS162" s="307"/>
      <c r="AT162" s="309"/>
      <c r="AU162" s="309"/>
      <c r="AV162" s="309" t="s">
        <v>821</v>
      </c>
      <c r="AW162" s="310"/>
      <c r="AX162" s="310" t="s">
        <v>821</v>
      </c>
      <c r="AY162" s="332"/>
      <c r="AZ162" s="332"/>
      <c r="BA162" s="310"/>
      <c r="BB162" s="310"/>
      <c r="BC162" s="308"/>
      <c r="BD162" s="308"/>
      <c r="BE162" s="310"/>
      <c r="BF162" s="308"/>
      <c r="BG162" s="311"/>
      <c r="BH162" s="311"/>
      <c r="BI162" s="311"/>
      <c r="BJ162" s="311"/>
      <c r="BK162" s="311"/>
      <c r="BL162" s="311"/>
      <c r="BM162" s="311"/>
      <c r="BN162" s="90"/>
      <c r="BO162" s="90"/>
      <c r="BP162" s="90"/>
      <c r="BQ162" s="90"/>
      <c r="BR162" s="90"/>
      <c r="BS162" s="90"/>
      <c r="BT162" s="90"/>
      <c r="BU162" s="90"/>
      <c r="BV162" s="90"/>
      <c r="BW162" s="90"/>
      <c r="BX162" s="90"/>
      <c r="BY162" s="90"/>
      <c r="BZ162" s="90"/>
    </row>
    <row r="163" spans="1:78" ht="12" customHeight="1" x14ac:dyDescent="0.25">
      <c r="A163" s="62"/>
      <c r="B163" s="238"/>
      <c r="C163" s="238"/>
      <c r="D163" s="284" t="str">
        <f>IF(IF(ISNUMBER(B163),"",MAX(D$4:D162)+1)&lt;=D$3,IF(ISNUMBER(B163),"",MAX(D$4:D162)+1),"")</f>
        <v/>
      </c>
      <c r="E163" s="238"/>
      <c r="F163" s="238"/>
      <c r="G163" s="241"/>
      <c r="H163" s="284"/>
      <c r="I163" s="284" t="str">
        <f>IF(O163="","",IF(ISNUMBER(MATCH(O163,$G$5:$G$1000,0)),"",IF(D163=1,B$4,0)+MAX(I$4:I162)+1))</f>
        <v/>
      </c>
      <c r="J163" s="241"/>
      <c r="K163" s="241"/>
      <c r="L163" s="62"/>
      <c r="M163" s="290">
        <f t="shared" si="113"/>
        <v>159</v>
      </c>
      <c r="N163" s="325"/>
      <c r="O163" s="325"/>
      <c r="P163" s="308"/>
      <c r="Q163" s="299" t="s">
        <v>821</v>
      </c>
      <c r="R163" s="292" t="str">
        <f t="shared" si="114"/>
        <v/>
      </c>
      <c r="S163" s="292" t="str">
        <f t="shared" si="115"/>
        <v/>
      </c>
      <c r="T163" s="292" t="str">
        <f t="shared" si="116"/>
        <v/>
      </c>
      <c r="U163" s="292" t="str">
        <f t="shared" si="117"/>
        <v/>
      </c>
      <c r="V163" s="292" t="str">
        <f t="shared" si="118"/>
        <v/>
      </c>
      <c r="W163" s="292" t="str">
        <f t="shared" si="119"/>
        <v/>
      </c>
      <c r="X163" s="292" t="str">
        <f t="shared" si="120"/>
        <v/>
      </c>
      <c r="Y163" s="292"/>
      <c r="Z163" s="293" t="str">
        <f t="shared" si="121"/>
        <v/>
      </c>
      <c r="AA163" s="293" t="str">
        <f t="shared" si="122"/>
        <v/>
      </c>
      <c r="AB163" s="293" t="str">
        <f t="shared" si="123"/>
        <v/>
      </c>
      <c r="AC163" s="293" t="str">
        <f t="shared" si="124"/>
        <v/>
      </c>
      <c r="AD163" s="293" t="str">
        <f t="shared" si="125"/>
        <v/>
      </c>
      <c r="AE163" s="293" t="str">
        <f t="shared" si="126"/>
        <v/>
      </c>
      <c r="AF163" s="293" t="str">
        <f t="shared" si="127"/>
        <v/>
      </c>
      <c r="AG163" s="293"/>
      <c r="AH163" s="292" t="str">
        <f>IF($BE163="","",IF(ISNUMBER(MATCH($BE163,AP$5:AP$29999,0)),MAX(AH$4:AH162)+1,0))</f>
        <v/>
      </c>
      <c r="AI163" s="292" t="str">
        <f>IF($BE163="","",IF(ISNUMBER(MATCH($BE163,AQ$5:AQ$29999,0)),MAX(AI$4:AI162)+1,0))</f>
        <v/>
      </c>
      <c r="AJ163" s="292" t="str">
        <f>IF($BE163="","",IF(ISNUMBER(MATCH($BE163,AR$5:AR$29999,0)),MAX(AJ$4:AJ162)+1,0))</f>
        <v/>
      </c>
      <c r="AK163" s="292" t="str">
        <f>IF($BE163="","",IF(ISNUMBER(MATCH($BE163,AS$5:AS$29999,0)),MAX(AK$4:AK162)+1,0))</f>
        <v/>
      </c>
      <c r="AL163" s="292" t="str">
        <f>IF($BE163="","",IF(ISNUMBER(MATCH($BE163,AT$5:AT$29999,0)),MAX(AL$4:AL162)+1,0))</f>
        <v/>
      </c>
      <c r="AM163" s="292" t="str">
        <f>IF($BE163="","",IF(ISNUMBER(MATCH($BE163,AU$5:AU$29999,0)),MAX(AM$4:AM162)+1,0))</f>
        <v/>
      </c>
      <c r="AN163" s="292" t="str">
        <f>IF($BE163="","",IF(ISNUMBER(MATCH($BE163,AV$5:AV$29999,0)),MAX(AN$4:AN162)+1,0))</f>
        <v/>
      </c>
      <c r="AO163" s="299"/>
      <c r="AP163" s="307"/>
      <c r="AQ163" s="307"/>
      <c r="AR163" s="307"/>
      <c r="AS163" s="307"/>
      <c r="AT163" s="309"/>
      <c r="AU163" s="309"/>
      <c r="AV163" s="309" t="s">
        <v>821</v>
      </c>
      <c r="AW163" s="310"/>
      <c r="AX163" s="310" t="s">
        <v>821</v>
      </c>
      <c r="AY163" s="332"/>
      <c r="AZ163" s="332"/>
      <c r="BA163" s="310"/>
      <c r="BB163" s="310"/>
      <c r="BC163" s="308"/>
      <c r="BD163" s="308"/>
      <c r="BE163" s="310"/>
      <c r="BF163" s="308"/>
      <c r="BG163" s="311"/>
      <c r="BH163" s="311"/>
      <c r="BI163" s="311"/>
      <c r="BJ163" s="311"/>
      <c r="BK163" s="311"/>
      <c r="BL163" s="311"/>
      <c r="BM163" s="311"/>
      <c r="BN163" s="90"/>
      <c r="BO163" s="90"/>
      <c r="BP163" s="90"/>
      <c r="BQ163" s="90"/>
      <c r="BR163" s="90"/>
      <c r="BS163" s="90"/>
      <c r="BT163" s="90"/>
      <c r="BU163" s="90"/>
      <c r="BV163" s="90"/>
      <c r="BW163" s="90"/>
      <c r="BX163" s="90"/>
      <c r="BY163" s="90"/>
      <c r="BZ163" s="90"/>
    </row>
    <row r="164" spans="1:78" ht="12" customHeight="1" x14ac:dyDescent="0.25">
      <c r="A164" s="62"/>
      <c r="B164" s="238"/>
      <c r="C164" s="238"/>
      <c r="D164" s="284" t="str">
        <f>IF(IF(ISNUMBER(B164),"",MAX(D$4:D163)+1)&lt;=D$3,IF(ISNUMBER(B164),"",MAX(D$4:D163)+1),"")</f>
        <v/>
      </c>
      <c r="E164" s="238"/>
      <c r="F164" s="238"/>
      <c r="G164" s="241"/>
      <c r="H164" s="284"/>
      <c r="I164" s="284" t="str">
        <f>IF(O164="","",IF(ISNUMBER(MATCH(O164,$G$5:$G$1000,0)),"",IF(D164=1,B$4,0)+MAX(I$4:I163)+1))</f>
        <v/>
      </c>
      <c r="J164" s="241"/>
      <c r="K164" s="241"/>
      <c r="L164" s="62"/>
      <c r="M164" s="290">
        <f t="shared" si="113"/>
        <v>160</v>
      </c>
      <c r="N164" s="325"/>
      <c r="O164" s="325"/>
      <c r="P164" s="308"/>
      <c r="Q164" s="299" t="s">
        <v>821</v>
      </c>
      <c r="R164" s="292" t="str">
        <f t="shared" si="114"/>
        <v/>
      </c>
      <c r="S164" s="292" t="str">
        <f t="shared" si="115"/>
        <v/>
      </c>
      <c r="T164" s="292" t="str">
        <f t="shared" si="116"/>
        <v/>
      </c>
      <c r="U164" s="292" t="str">
        <f t="shared" si="117"/>
        <v/>
      </c>
      <c r="V164" s="292" t="str">
        <f t="shared" si="118"/>
        <v/>
      </c>
      <c r="W164" s="292" t="str">
        <f t="shared" si="119"/>
        <v/>
      </c>
      <c r="X164" s="292" t="str">
        <f t="shared" si="120"/>
        <v/>
      </c>
      <c r="Y164" s="292"/>
      <c r="Z164" s="293" t="str">
        <f t="shared" si="121"/>
        <v/>
      </c>
      <c r="AA164" s="293" t="str">
        <f t="shared" si="122"/>
        <v/>
      </c>
      <c r="AB164" s="293" t="str">
        <f t="shared" si="123"/>
        <v/>
      </c>
      <c r="AC164" s="293" t="str">
        <f t="shared" si="124"/>
        <v/>
      </c>
      <c r="AD164" s="293" t="str">
        <f t="shared" si="125"/>
        <v/>
      </c>
      <c r="AE164" s="293" t="str">
        <f t="shared" si="126"/>
        <v/>
      </c>
      <c r="AF164" s="293" t="str">
        <f t="shared" si="127"/>
        <v/>
      </c>
      <c r="AG164" s="293"/>
      <c r="AH164" s="292" t="str">
        <f>IF($BE164="","",IF(ISNUMBER(MATCH($BE164,AP$5:AP$29999,0)),MAX(AH$4:AH163)+1,0))</f>
        <v/>
      </c>
      <c r="AI164" s="292" t="str">
        <f>IF($BE164="","",IF(ISNUMBER(MATCH($BE164,AQ$5:AQ$29999,0)),MAX(AI$4:AI163)+1,0))</f>
        <v/>
      </c>
      <c r="AJ164" s="292" t="str">
        <f>IF($BE164="","",IF(ISNUMBER(MATCH($BE164,AR$5:AR$29999,0)),MAX(AJ$4:AJ163)+1,0))</f>
        <v/>
      </c>
      <c r="AK164" s="292" t="str">
        <f>IF($BE164="","",IF(ISNUMBER(MATCH($BE164,AS$5:AS$29999,0)),MAX(AK$4:AK163)+1,0))</f>
        <v/>
      </c>
      <c r="AL164" s="292" t="str">
        <f>IF($BE164="","",IF(ISNUMBER(MATCH($BE164,AT$5:AT$29999,0)),MAX(AL$4:AL163)+1,0))</f>
        <v/>
      </c>
      <c r="AM164" s="292" t="str">
        <f>IF($BE164="","",IF(ISNUMBER(MATCH($BE164,AU$5:AU$29999,0)),MAX(AM$4:AM163)+1,0))</f>
        <v/>
      </c>
      <c r="AN164" s="292" t="str">
        <f>IF($BE164="","",IF(ISNUMBER(MATCH($BE164,AV$5:AV$29999,0)),MAX(AN$4:AN163)+1,0))</f>
        <v/>
      </c>
      <c r="AO164" s="299"/>
      <c r="AP164" s="307"/>
      <c r="AQ164" s="307"/>
      <c r="AR164" s="307"/>
      <c r="AS164" s="307"/>
      <c r="AT164" s="309"/>
      <c r="AU164" s="309"/>
      <c r="AV164" s="309" t="s">
        <v>821</v>
      </c>
      <c r="AW164" s="310"/>
      <c r="AX164" s="310" t="s">
        <v>821</v>
      </c>
      <c r="AY164" s="332"/>
      <c r="AZ164" s="332"/>
      <c r="BA164" s="310"/>
      <c r="BB164" s="310"/>
      <c r="BC164" s="308"/>
      <c r="BD164" s="308"/>
      <c r="BE164" s="310"/>
      <c r="BF164" s="308"/>
      <c r="BG164" s="311"/>
      <c r="BH164" s="311"/>
      <c r="BI164" s="311"/>
      <c r="BJ164" s="311"/>
      <c r="BK164" s="311"/>
      <c r="BL164" s="311"/>
      <c r="BM164" s="311"/>
      <c r="BN164" s="90"/>
      <c r="BO164" s="90"/>
      <c r="BP164" s="90"/>
      <c r="BQ164" s="90"/>
      <c r="BR164" s="90"/>
      <c r="BS164" s="90"/>
      <c r="BT164" s="90"/>
      <c r="BU164" s="90"/>
      <c r="BV164" s="90"/>
      <c r="BW164" s="90"/>
      <c r="BX164" s="90"/>
      <c r="BY164" s="90"/>
      <c r="BZ164" s="90"/>
    </row>
    <row r="165" spans="1:78" ht="12" customHeight="1" x14ac:dyDescent="0.25">
      <c r="A165" s="62"/>
      <c r="B165" s="238"/>
      <c r="C165" s="238"/>
      <c r="D165" s="284" t="str">
        <f>IF(IF(ISNUMBER(B165),"",MAX(D$4:D164)+1)&lt;=D$3,IF(ISNUMBER(B165),"",MAX(D$4:D164)+1),"")</f>
        <v/>
      </c>
      <c r="E165" s="238"/>
      <c r="F165" s="238"/>
      <c r="G165" s="241"/>
      <c r="H165" s="284"/>
      <c r="I165" s="284" t="str">
        <f>IF(O165="","",IF(ISNUMBER(MATCH(O165,$G$5:$G$1000,0)),"",IF(D165=1,B$4,0)+MAX(I$4:I164)+1))</f>
        <v/>
      </c>
      <c r="J165" s="241"/>
      <c r="K165" s="241"/>
      <c r="L165" s="62"/>
      <c r="M165" s="290">
        <f t="shared" si="113"/>
        <v>161</v>
      </c>
      <c r="N165" s="325"/>
      <c r="O165" s="325"/>
      <c r="P165" s="308"/>
      <c r="Q165" s="299" t="s">
        <v>821</v>
      </c>
      <c r="R165" s="292" t="str">
        <f t="shared" ref="R165:R181" si="129">IF(ROW()-ROW(R$4)&lt;=AH$3,ROW()-ROW(R$4),"")</f>
        <v/>
      </c>
      <c r="S165" s="292" t="str">
        <f t="shared" ref="S165:S181" si="130">IF(ROW()-ROW(S$4)&lt;=AI$3,ROW()-ROW(S$4),"")</f>
        <v/>
      </c>
      <c r="T165" s="292" t="str">
        <f t="shared" ref="T165:T181" si="131">IF(ROW()-ROW(T$4)&lt;=AJ$3,ROW()-ROW(T$4),"")</f>
        <v/>
      </c>
      <c r="U165" s="292" t="str">
        <f t="shared" ref="U165:U181" si="132">IF(ROW()-ROW(U$4)&lt;=AK$3,ROW()-ROW(U$4),"")</f>
        <v/>
      </c>
      <c r="V165" s="292" t="str">
        <f t="shared" ref="V165:V181" si="133">IF(ROW()-ROW(V$4)&lt;=AL$3,ROW()-ROW(V$4),"")</f>
        <v/>
      </c>
      <c r="W165" s="292" t="str">
        <f t="shared" ref="W165:W181" si="134">IF(ROW()-ROW(W$4)&lt;=AM$3,ROW()-ROW(W$4),"")</f>
        <v/>
      </c>
      <c r="X165" s="292" t="str">
        <f t="shared" ref="X165:X181" si="135">IF(ROW()-ROW(X$4)&lt;=AN$3,ROW()-ROW(X$4),"")</f>
        <v/>
      </c>
      <c r="Y165" s="292"/>
      <c r="Z165" s="293" t="str">
        <f t="shared" ref="Z165:Z181" si="136">IF(ISNUMBER(R165),INDEX($BE$5:$BE$2999,MATCH(R165,AH$5:AH$2999,0),1),"")</f>
        <v/>
      </c>
      <c r="AA165" s="293" t="str">
        <f t="shared" ref="AA165:AA181" si="137">IF(ISNUMBER(S165),INDEX($BE$5:$BE$2999,MATCH(S165,AI$5:AI$2999,0),1),"")</f>
        <v/>
      </c>
      <c r="AB165" s="293" t="str">
        <f t="shared" ref="AB165:AB181" si="138">IF(ISNUMBER(T165),INDEX($BE$5:$BE$2999,MATCH(T165,AJ$5:AJ$2999,0),1),"")</f>
        <v/>
      </c>
      <c r="AC165" s="293" t="str">
        <f t="shared" ref="AC165:AC181" si="139">IF(ISNUMBER(U165),INDEX($BE$5:$BE$2999,MATCH(U165,AK$5:AK$2999,0),1),"")</f>
        <v/>
      </c>
      <c r="AD165" s="293" t="str">
        <f t="shared" ref="AD165:AD181" si="140">IF(ISNUMBER(V165),INDEX($BE$5:$BE$2999,MATCH(V165,AL$5:AL$2999,0),1),"")</f>
        <v/>
      </c>
      <c r="AE165" s="293" t="str">
        <f t="shared" ref="AE165:AE181" si="141">IF(ISNUMBER(W165),INDEX($BE$5:$BE$2999,MATCH(W165,AM$5:AM$2999,0),1),"")</f>
        <v/>
      </c>
      <c r="AF165" s="293" t="str">
        <f t="shared" ref="AF165:AF181" si="142">IF(ISNUMBER(X165),INDEX($BE$5:$BE$2999,MATCH(X165,AN$5:AN$2999,0),1),"")</f>
        <v/>
      </c>
      <c r="AG165" s="293"/>
      <c r="AH165" s="292" t="str">
        <f>IF($BE165="","",IF(ISNUMBER(MATCH($BE165,AP$5:AP$29999,0)),MAX(AH$4:AH164)+1,0))</f>
        <v/>
      </c>
      <c r="AI165" s="292" t="str">
        <f>IF($BE165="","",IF(ISNUMBER(MATCH($BE165,AQ$5:AQ$29999,0)),MAX(AI$4:AI164)+1,0))</f>
        <v/>
      </c>
      <c r="AJ165" s="292" t="str">
        <f>IF($BE165="","",IF(ISNUMBER(MATCH($BE165,AR$5:AR$29999,0)),MAX(AJ$4:AJ164)+1,0))</f>
        <v/>
      </c>
      <c r="AK165" s="292" t="str">
        <f>IF($BE165="","",IF(ISNUMBER(MATCH($BE165,AS$5:AS$29999,0)),MAX(AK$4:AK164)+1,0))</f>
        <v/>
      </c>
      <c r="AL165" s="292" t="str">
        <f>IF($BE165="","",IF(ISNUMBER(MATCH($BE165,AT$5:AT$29999,0)),MAX(AL$4:AL164)+1,0))</f>
        <v/>
      </c>
      <c r="AM165" s="292" t="str">
        <f>IF($BE165="","",IF(ISNUMBER(MATCH($BE165,AU$5:AU$29999,0)),MAX(AM$4:AM164)+1,0))</f>
        <v/>
      </c>
      <c r="AN165" s="292" t="str">
        <f>IF($BE165="","",IF(ISNUMBER(MATCH($BE165,AV$5:AV$29999,0)),MAX(AN$4:AN164)+1,0))</f>
        <v/>
      </c>
      <c r="AO165" s="299"/>
      <c r="AP165" s="307"/>
      <c r="AQ165" s="307"/>
      <c r="AR165" s="307"/>
      <c r="AS165" s="307"/>
      <c r="AT165" s="309"/>
      <c r="AU165" s="309"/>
      <c r="AV165" s="309" t="s">
        <v>821</v>
      </c>
      <c r="AW165" s="310"/>
      <c r="AX165" s="310" t="s">
        <v>821</v>
      </c>
      <c r="AY165" s="332"/>
      <c r="AZ165" s="332"/>
      <c r="BA165" s="310"/>
      <c r="BB165" s="310"/>
      <c r="BC165" s="308"/>
      <c r="BD165" s="308"/>
      <c r="BE165" s="310"/>
      <c r="BF165" s="308"/>
      <c r="BG165" s="311"/>
      <c r="BH165" s="311"/>
      <c r="BI165" s="311"/>
      <c r="BJ165" s="311"/>
      <c r="BK165" s="311"/>
      <c r="BL165" s="311"/>
      <c r="BM165" s="311"/>
      <c r="BN165" s="90"/>
      <c r="BO165" s="90"/>
      <c r="BP165" s="90"/>
      <c r="BQ165" s="90"/>
      <c r="BR165" s="90"/>
      <c r="BS165" s="90"/>
      <c r="BT165" s="90"/>
      <c r="BU165" s="90"/>
      <c r="BV165" s="90"/>
      <c r="BW165" s="90"/>
      <c r="BX165" s="90"/>
      <c r="BY165" s="90"/>
      <c r="BZ165" s="90"/>
    </row>
    <row r="166" spans="1:78" ht="12" customHeight="1" x14ac:dyDescent="0.25">
      <c r="A166" s="62"/>
      <c r="B166" s="238"/>
      <c r="C166" s="238"/>
      <c r="D166" s="284" t="str">
        <f>IF(IF(ISNUMBER(B166),"",MAX(D$4:D165)+1)&lt;=D$3,IF(ISNUMBER(B166),"",MAX(D$4:D165)+1),"")</f>
        <v/>
      </c>
      <c r="E166" s="238"/>
      <c r="F166" s="238"/>
      <c r="G166" s="241"/>
      <c r="H166" s="284"/>
      <c r="I166" s="284" t="str">
        <f>IF(O166="","",IF(ISNUMBER(MATCH(O166,$G$5:$G$1000,0)),"",IF(D166=1,B$4,0)+MAX(I$4:I165)+1))</f>
        <v/>
      </c>
      <c r="J166" s="241"/>
      <c r="K166" s="241"/>
      <c r="L166" s="62"/>
      <c r="M166" s="290">
        <f t="shared" si="113"/>
        <v>162</v>
      </c>
      <c r="N166" s="325"/>
      <c r="O166" s="325"/>
      <c r="P166" s="308"/>
      <c r="Q166" s="299" t="s">
        <v>821</v>
      </c>
      <c r="R166" s="292" t="str">
        <f t="shared" si="129"/>
        <v/>
      </c>
      <c r="S166" s="292" t="str">
        <f t="shared" si="130"/>
        <v/>
      </c>
      <c r="T166" s="292" t="str">
        <f t="shared" si="131"/>
        <v/>
      </c>
      <c r="U166" s="292" t="str">
        <f t="shared" si="132"/>
        <v/>
      </c>
      <c r="V166" s="292" t="str">
        <f t="shared" si="133"/>
        <v/>
      </c>
      <c r="W166" s="292" t="str">
        <f t="shared" si="134"/>
        <v/>
      </c>
      <c r="X166" s="292" t="str">
        <f t="shared" si="135"/>
        <v/>
      </c>
      <c r="Y166" s="292"/>
      <c r="Z166" s="293" t="str">
        <f t="shared" si="136"/>
        <v/>
      </c>
      <c r="AA166" s="293" t="str">
        <f t="shared" si="137"/>
        <v/>
      </c>
      <c r="AB166" s="293" t="str">
        <f t="shared" si="138"/>
        <v/>
      </c>
      <c r="AC166" s="293" t="str">
        <f t="shared" si="139"/>
        <v/>
      </c>
      <c r="AD166" s="293" t="str">
        <f t="shared" si="140"/>
        <v/>
      </c>
      <c r="AE166" s="293" t="str">
        <f t="shared" si="141"/>
        <v/>
      </c>
      <c r="AF166" s="293" t="str">
        <f t="shared" si="142"/>
        <v/>
      </c>
      <c r="AG166" s="293"/>
      <c r="AH166" s="292" t="str">
        <f>IF($BE166="","",IF(ISNUMBER(MATCH($BE166,AP$5:AP$29999,0)),MAX(AH$4:AH165)+1,0))</f>
        <v/>
      </c>
      <c r="AI166" s="292" t="str">
        <f>IF($BE166="","",IF(ISNUMBER(MATCH($BE166,AQ$5:AQ$29999,0)),MAX(AI$4:AI165)+1,0))</f>
        <v/>
      </c>
      <c r="AJ166" s="292" t="str">
        <f>IF($BE166="","",IF(ISNUMBER(MATCH($BE166,AR$5:AR$29999,0)),MAX(AJ$4:AJ165)+1,0))</f>
        <v/>
      </c>
      <c r="AK166" s="292" t="str">
        <f>IF($BE166="","",IF(ISNUMBER(MATCH($BE166,AS$5:AS$29999,0)),MAX(AK$4:AK165)+1,0))</f>
        <v/>
      </c>
      <c r="AL166" s="292" t="str">
        <f>IF($BE166="","",IF(ISNUMBER(MATCH($BE166,AT$5:AT$29999,0)),MAX(AL$4:AL165)+1,0))</f>
        <v/>
      </c>
      <c r="AM166" s="292" t="str">
        <f>IF($BE166="","",IF(ISNUMBER(MATCH($BE166,AU$5:AU$29999,0)),MAX(AM$4:AM165)+1,0))</f>
        <v/>
      </c>
      <c r="AN166" s="292" t="str">
        <f>IF($BE166="","",IF(ISNUMBER(MATCH($BE166,AV$5:AV$29999,0)),MAX(AN$4:AN165)+1,0))</f>
        <v/>
      </c>
      <c r="AO166" s="299"/>
      <c r="AP166" s="307"/>
      <c r="AQ166" s="307"/>
      <c r="AR166" s="307"/>
      <c r="AS166" s="307"/>
      <c r="AT166" s="309"/>
      <c r="AU166" s="309"/>
      <c r="AV166" s="309" t="s">
        <v>821</v>
      </c>
      <c r="AW166" s="310"/>
      <c r="AX166" s="310" t="s">
        <v>821</v>
      </c>
      <c r="AY166" s="332"/>
      <c r="AZ166" s="332"/>
      <c r="BA166" s="310"/>
      <c r="BB166" s="310"/>
      <c r="BC166" s="308"/>
      <c r="BD166" s="308"/>
      <c r="BE166" s="310"/>
      <c r="BF166" s="308"/>
      <c r="BG166" s="311"/>
      <c r="BH166" s="311"/>
      <c r="BI166" s="311"/>
      <c r="BJ166" s="311"/>
      <c r="BK166" s="311"/>
      <c r="BL166" s="311"/>
      <c r="BM166" s="311"/>
      <c r="BN166" s="90"/>
      <c r="BO166" s="90"/>
      <c r="BP166" s="90"/>
      <c r="BQ166" s="90"/>
      <c r="BR166" s="90"/>
      <c r="BS166" s="90"/>
      <c r="BT166" s="90"/>
      <c r="BU166" s="90"/>
      <c r="BV166" s="90"/>
      <c r="BW166" s="90"/>
      <c r="BX166" s="90"/>
      <c r="BY166" s="90"/>
      <c r="BZ166" s="90"/>
    </row>
    <row r="167" spans="1:78" ht="12" customHeight="1" x14ac:dyDescent="0.25">
      <c r="A167" s="62"/>
      <c r="B167" s="238"/>
      <c r="C167" s="238"/>
      <c r="D167" s="284" t="str">
        <f>IF(IF(ISNUMBER(B167),"",MAX(D$4:D166)+1)&lt;=D$3,IF(ISNUMBER(B167),"",MAX(D$4:D166)+1),"")</f>
        <v/>
      </c>
      <c r="E167" s="238"/>
      <c r="F167" s="238"/>
      <c r="G167" s="241"/>
      <c r="H167" s="284"/>
      <c r="I167" s="284" t="str">
        <f>IF(O167="","",IF(ISNUMBER(MATCH(O167,$G$5:$G$1000,0)),"",IF(D167=1,B$4,0)+MAX(I$4:I166)+1))</f>
        <v/>
      </c>
      <c r="J167" s="241"/>
      <c r="K167" s="241"/>
      <c r="L167" s="62"/>
      <c r="M167" s="290">
        <f t="shared" si="113"/>
        <v>163</v>
      </c>
      <c r="N167" s="325"/>
      <c r="O167" s="325"/>
      <c r="P167" s="308"/>
      <c r="Q167" s="299" t="s">
        <v>821</v>
      </c>
      <c r="R167" s="292" t="str">
        <f t="shared" si="129"/>
        <v/>
      </c>
      <c r="S167" s="292" t="str">
        <f t="shared" si="130"/>
        <v/>
      </c>
      <c r="T167" s="292" t="str">
        <f t="shared" si="131"/>
        <v/>
      </c>
      <c r="U167" s="292" t="str">
        <f t="shared" si="132"/>
        <v/>
      </c>
      <c r="V167" s="292" t="str">
        <f t="shared" si="133"/>
        <v/>
      </c>
      <c r="W167" s="292" t="str">
        <f t="shared" si="134"/>
        <v/>
      </c>
      <c r="X167" s="292" t="str">
        <f t="shared" si="135"/>
        <v/>
      </c>
      <c r="Y167" s="292"/>
      <c r="Z167" s="293" t="str">
        <f t="shared" si="136"/>
        <v/>
      </c>
      <c r="AA167" s="293" t="str">
        <f t="shared" si="137"/>
        <v/>
      </c>
      <c r="AB167" s="293" t="str">
        <f t="shared" si="138"/>
        <v/>
      </c>
      <c r="AC167" s="293" t="str">
        <f t="shared" si="139"/>
        <v/>
      </c>
      <c r="AD167" s="293" t="str">
        <f t="shared" si="140"/>
        <v/>
      </c>
      <c r="AE167" s="293" t="str">
        <f t="shared" si="141"/>
        <v/>
      </c>
      <c r="AF167" s="293" t="str">
        <f t="shared" si="142"/>
        <v/>
      </c>
      <c r="AG167" s="293"/>
      <c r="AH167" s="292" t="str">
        <f>IF($BE167="","",IF(ISNUMBER(MATCH($BE167,AP$5:AP$29999,0)),MAX(AH$4:AH166)+1,0))</f>
        <v/>
      </c>
      <c r="AI167" s="292" t="str">
        <f>IF($BE167="","",IF(ISNUMBER(MATCH($BE167,AQ$5:AQ$29999,0)),MAX(AI$4:AI166)+1,0))</f>
        <v/>
      </c>
      <c r="AJ167" s="292" t="str">
        <f>IF($BE167="","",IF(ISNUMBER(MATCH($BE167,AR$5:AR$29999,0)),MAX(AJ$4:AJ166)+1,0))</f>
        <v/>
      </c>
      <c r="AK167" s="292" t="str">
        <f>IF($BE167="","",IF(ISNUMBER(MATCH($BE167,AS$5:AS$29999,0)),MAX(AK$4:AK166)+1,0))</f>
        <v/>
      </c>
      <c r="AL167" s="292" t="str">
        <f>IF($BE167="","",IF(ISNUMBER(MATCH($BE167,AT$5:AT$29999,0)),MAX(AL$4:AL166)+1,0))</f>
        <v/>
      </c>
      <c r="AM167" s="292" t="str">
        <f>IF($BE167="","",IF(ISNUMBER(MATCH($BE167,AU$5:AU$29999,0)),MAX(AM$4:AM166)+1,0))</f>
        <v/>
      </c>
      <c r="AN167" s="292" t="str">
        <f>IF($BE167="","",IF(ISNUMBER(MATCH($BE167,AV$5:AV$29999,0)),MAX(AN$4:AN166)+1,0))</f>
        <v/>
      </c>
      <c r="AO167" s="299"/>
      <c r="AP167" s="307"/>
      <c r="AQ167" s="307"/>
      <c r="AR167" s="307"/>
      <c r="AS167" s="307"/>
      <c r="AT167" s="309"/>
      <c r="AU167" s="309"/>
      <c r="AV167" s="309" t="s">
        <v>821</v>
      </c>
      <c r="AW167" s="310"/>
      <c r="AX167" s="310" t="s">
        <v>821</v>
      </c>
      <c r="AY167" s="332"/>
      <c r="AZ167" s="332"/>
      <c r="BA167" s="310"/>
      <c r="BB167" s="310"/>
      <c r="BC167" s="308"/>
      <c r="BD167" s="308"/>
      <c r="BE167" s="310"/>
      <c r="BF167" s="308"/>
      <c r="BG167" s="311"/>
      <c r="BH167" s="311"/>
      <c r="BI167" s="311"/>
      <c r="BJ167" s="311"/>
      <c r="BK167" s="311"/>
      <c r="BL167" s="311"/>
      <c r="BM167" s="311"/>
      <c r="BN167" s="90"/>
      <c r="BO167" s="90"/>
      <c r="BP167" s="90"/>
      <c r="BQ167" s="90"/>
      <c r="BR167" s="90"/>
      <c r="BS167" s="90"/>
      <c r="BT167" s="90"/>
      <c r="BU167" s="90"/>
      <c r="BV167" s="90"/>
      <c r="BW167" s="90"/>
      <c r="BX167" s="90"/>
      <c r="BY167" s="90"/>
      <c r="BZ167" s="90"/>
    </row>
    <row r="168" spans="1:78" ht="12" customHeight="1" x14ac:dyDescent="0.25">
      <c r="A168" s="62"/>
      <c r="B168" s="238"/>
      <c r="C168" s="238"/>
      <c r="D168" s="284" t="str">
        <f>IF(IF(ISNUMBER(B168),"",MAX(D$4:D167)+1)&lt;=D$3,IF(ISNUMBER(B168),"",MAX(D$4:D167)+1),"")</f>
        <v/>
      </c>
      <c r="E168" s="238"/>
      <c r="F168" s="238"/>
      <c r="G168" s="241"/>
      <c r="H168" s="284"/>
      <c r="I168" s="284" t="str">
        <f>IF(O168="","",IF(ISNUMBER(MATCH(O168,$G$5:$G$1000,0)),"",IF(D168=1,B$4,0)+MAX(I$4:I167)+1))</f>
        <v/>
      </c>
      <c r="J168" s="241"/>
      <c r="K168" s="241"/>
      <c r="L168" s="62"/>
      <c r="M168" s="290">
        <f t="shared" si="113"/>
        <v>164</v>
      </c>
      <c r="N168" s="325"/>
      <c r="O168" s="325"/>
      <c r="P168" s="308"/>
      <c r="Q168" s="299" t="s">
        <v>821</v>
      </c>
      <c r="R168" s="292" t="str">
        <f t="shared" si="129"/>
        <v/>
      </c>
      <c r="S168" s="292" t="str">
        <f t="shared" si="130"/>
        <v/>
      </c>
      <c r="T168" s="292" t="str">
        <f t="shared" si="131"/>
        <v/>
      </c>
      <c r="U168" s="292" t="str">
        <f t="shared" si="132"/>
        <v/>
      </c>
      <c r="V168" s="292" t="str">
        <f t="shared" si="133"/>
        <v/>
      </c>
      <c r="W168" s="292" t="str">
        <f t="shared" si="134"/>
        <v/>
      </c>
      <c r="X168" s="292" t="str">
        <f t="shared" si="135"/>
        <v/>
      </c>
      <c r="Y168" s="292"/>
      <c r="Z168" s="293" t="str">
        <f t="shared" si="136"/>
        <v/>
      </c>
      <c r="AA168" s="293" t="str">
        <f t="shared" si="137"/>
        <v/>
      </c>
      <c r="AB168" s="293" t="str">
        <f t="shared" si="138"/>
        <v/>
      </c>
      <c r="AC168" s="293" t="str">
        <f t="shared" si="139"/>
        <v/>
      </c>
      <c r="AD168" s="293" t="str">
        <f t="shared" si="140"/>
        <v/>
      </c>
      <c r="AE168" s="293" t="str">
        <f t="shared" si="141"/>
        <v/>
      </c>
      <c r="AF168" s="293" t="str">
        <f t="shared" si="142"/>
        <v/>
      </c>
      <c r="AG168" s="293"/>
      <c r="AH168" s="292" t="str">
        <f>IF($BE168="","",IF(ISNUMBER(MATCH($BE168,AP$5:AP$29999,0)),MAX(AH$4:AH167)+1,0))</f>
        <v/>
      </c>
      <c r="AI168" s="292" t="str">
        <f>IF($BE168="","",IF(ISNUMBER(MATCH($BE168,AQ$5:AQ$29999,0)),MAX(AI$4:AI167)+1,0))</f>
        <v/>
      </c>
      <c r="AJ168" s="292" t="str">
        <f>IF($BE168="","",IF(ISNUMBER(MATCH($BE168,AR$5:AR$29999,0)),MAX(AJ$4:AJ167)+1,0))</f>
        <v/>
      </c>
      <c r="AK168" s="292" t="str">
        <f>IF($BE168="","",IF(ISNUMBER(MATCH($BE168,AS$5:AS$29999,0)),MAX(AK$4:AK167)+1,0))</f>
        <v/>
      </c>
      <c r="AL168" s="292" t="str">
        <f>IF($BE168="","",IF(ISNUMBER(MATCH($BE168,AT$5:AT$29999,0)),MAX(AL$4:AL167)+1,0))</f>
        <v/>
      </c>
      <c r="AM168" s="292" t="str">
        <f>IF($BE168="","",IF(ISNUMBER(MATCH($BE168,AU$5:AU$29999,0)),MAX(AM$4:AM167)+1,0))</f>
        <v/>
      </c>
      <c r="AN168" s="292" t="str">
        <f>IF($BE168="","",IF(ISNUMBER(MATCH($BE168,AV$5:AV$29999,0)),MAX(AN$4:AN167)+1,0))</f>
        <v/>
      </c>
      <c r="AO168" s="299"/>
      <c r="AP168" s="307"/>
      <c r="AQ168" s="307"/>
      <c r="AR168" s="307"/>
      <c r="AS168" s="307"/>
      <c r="AT168" s="309"/>
      <c r="AU168" s="309"/>
      <c r="AV168" s="309" t="s">
        <v>821</v>
      </c>
      <c r="AW168" s="310"/>
      <c r="AX168" s="310" t="s">
        <v>821</v>
      </c>
      <c r="AY168" s="332"/>
      <c r="AZ168" s="332"/>
      <c r="BA168" s="310"/>
      <c r="BB168" s="310"/>
      <c r="BC168" s="308"/>
      <c r="BD168" s="308"/>
      <c r="BE168" s="310"/>
      <c r="BF168" s="308"/>
      <c r="BG168" s="311"/>
      <c r="BH168" s="311"/>
      <c r="BI168" s="311"/>
      <c r="BJ168" s="311"/>
      <c r="BK168" s="311"/>
      <c r="BL168" s="311"/>
      <c r="BM168" s="311"/>
      <c r="BN168" s="90"/>
      <c r="BO168" s="90"/>
      <c r="BP168" s="90"/>
      <c r="BQ168" s="90"/>
      <c r="BR168" s="90"/>
      <c r="BS168" s="90"/>
      <c r="BT168" s="90"/>
      <c r="BU168" s="90"/>
      <c r="BV168" s="90"/>
      <c r="BW168" s="90"/>
      <c r="BX168" s="90"/>
      <c r="BY168" s="90"/>
      <c r="BZ168" s="90"/>
    </row>
    <row r="169" spans="1:78" ht="12" customHeight="1" x14ac:dyDescent="0.25">
      <c r="A169" s="62"/>
      <c r="B169" s="238"/>
      <c r="C169" s="238"/>
      <c r="D169" s="284" t="str">
        <f>IF(IF(ISNUMBER(B169),"",MAX(D$4:D168)+1)&lt;=D$3,IF(ISNUMBER(B169),"",MAX(D$4:D168)+1),"")</f>
        <v/>
      </c>
      <c r="E169" s="238"/>
      <c r="F169" s="238"/>
      <c r="G169" s="241"/>
      <c r="H169" s="284"/>
      <c r="I169" s="284" t="str">
        <f>IF(O169="","",IF(ISNUMBER(MATCH(O169,$G$5:$G$1000,0)),"",IF(D169=1,B$4,0)+MAX(I$4:I168)+1))</f>
        <v/>
      </c>
      <c r="J169" s="241"/>
      <c r="K169" s="241"/>
      <c r="L169" s="62"/>
      <c r="M169" s="290">
        <f t="shared" si="113"/>
        <v>165</v>
      </c>
      <c r="N169" s="325"/>
      <c r="O169" s="325"/>
      <c r="P169" s="308"/>
      <c r="Q169" s="299" t="s">
        <v>821</v>
      </c>
      <c r="R169" s="292" t="str">
        <f t="shared" si="129"/>
        <v/>
      </c>
      <c r="S169" s="292" t="str">
        <f t="shared" si="130"/>
        <v/>
      </c>
      <c r="T169" s="292" t="str">
        <f t="shared" si="131"/>
        <v/>
      </c>
      <c r="U169" s="292" t="str">
        <f t="shared" si="132"/>
        <v/>
      </c>
      <c r="V169" s="292" t="str">
        <f t="shared" si="133"/>
        <v/>
      </c>
      <c r="W169" s="292" t="str">
        <f t="shared" si="134"/>
        <v/>
      </c>
      <c r="X169" s="292" t="str">
        <f t="shared" si="135"/>
        <v/>
      </c>
      <c r="Y169" s="292"/>
      <c r="Z169" s="293" t="str">
        <f t="shared" si="136"/>
        <v/>
      </c>
      <c r="AA169" s="293" t="str">
        <f t="shared" si="137"/>
        <v/>
      </c>
      <c r="AB169" s="293" t="str">
        <f t="shared" si="138"/>
        <v/>
      </c>
      <c r="AC169" s="293" t="str">
        <f t="shared" si="139"/>
        <v/>
      </c>
      <c r="AD169" s="293" t="str">
        <f t="shared" si="140"/>
        <v/>
      </c>
      <c r="AE169" s="293" t="str">
        <f t="shared" si="141"/>
        <v/>
      </c>
      <c r="AF169" s="293" t="str">
        <f t="shared" si="142"/>
        <v/>
      </c>
      <c r="AG169" s="293"/>
      <c r="AH169" s="292" t="str">
        <f>IF($BE169="","",IF(ISNUMBER(MATCH($BE169,AP$5:AP$29999,0)),MAX(AH$4:AH168)+1,0))</f>
        <v/>
      </c>
      <c r="AI169" s="292" t="str">
        <f>IF($BE169="","",IF(ISNUMBER(MATCH($BE169,AQ$5:AQ$29999,0)),MAX(AI$4:AI168)+1,0))</f>
        <v/>
      </c>
      <c r="AJ169" s="292" t="str">
        <f>IF($BE169="","",IF(ISNUMBER(MATCH($BE169,AR$5:AR$29999,0)),MAX(AJ$4:AJ168)+1,0))</f>
        <v/>
      </c>
      <c r="AK169" s="292" t="str">
        <f>IF($BE169="","",IF(ISNUMBER(MATCH($BE169,AS$5:AS$29999,0)),MAX(AK$4:AK168)+1,0))</f>
        <v/>
      </c>
      <c r="AL169" s="292" t="str">
        <f>IF($BE169="","",IF(ISNUMBER(MATCH($BE169,AT$5:AT$29999,0)),MAX(AL$4:AL168)+1,0))</f>
        <v/>
      </c>
      <c r="AM169" s="292" t="str">
        <f>IF($BE169="","",IF(ISNUMBER(MATCH($BE169,AU$5:AU$29999,0)),MAX(AM$4:AM168)+1,0))</f>
        <v/>
      </c>
      <c r="AN169" s="292" t="str">
        <f>IF($BE169="","",IF(ISNUMBER(MATCH($BE169,AV$5:AV$29999,0)),MAX(AN$4:AN168)+1,0))</f>
        <v/>
      </c>
      <c r="AO169" s="299"/>
      <c r="AP169" s="307"/>
      <c r="AQ169" s="307"/>
      <c r="AR169" s="307"/>
      <c r="AS169" s="307"/>
      <c r="AT169" s="309"/>
      <c r="AU169" s="309"/>
      <c r="AV169" s="309" t="s">
        <v>821</v>
      </c>
      <c r="AW169" s="310"/>
      <c r="AX169" s="310" t="s">
        <v>821</v>
      </c>
      <c r="AY169" s="332"/>
      <c r="AZ169" s="332"/>
      <c r="BA169" s="310"/>
      <c r="BB169" s="310"/>
      <c r="BC169" s="308"/>
      <c r="BD169" s="308"/>
      <c r="BE169" s="310"/>
      <c r="BF169" s="308"/>
      <c r="BG169" s="311"/>
      <c r="BH169" s="311"/>
      <c r="BI169" s="311"/>
      <c r="BJ169" s="311"/>
      <c r="BK169" s="311"/>
      <c r="BL169" s="311"/>
      <c r="BM169" s="311"/>
      <c r="BN169" s="90"/>
      <c r="BO169" s="90"/>
      <c r="BP169" s="90"/>
      <c r="BQ169" s="90"/>
      <c r="BR169" s="90"/>
      <c r="BS169" s="90"/>
      <c r="BT169" s="90"/>
      <c r="BU169" s="90"/>
      <c r="BV169" s="90"/>
      <c r="BW169" s="90"/>
      <c r="BX169" s="90"/>
      <c r="BY169" s="90"/>
      <c r="BZ169" s="90"/>
    </row>
    <row r="170" spans="1:78" ht="12" customHeight="1" x14ac:dyDescent="0.25">
      <c r="A170" s="62"/>
      <c r="B170" s="238"/>
      <c r="C170" s="238"/>
      <c r="D170" s="284" t="str">
        <f>IF(IF(ISNUMBER(B170),"",MAX(D$4:D169)+1)&lt;=D$3,IF(ISNUMBER(B170),"",MAX(D$4:D169)+1),"")</f>
        <v/>
      </c>
      <c r="E170" s="238"/>
      <c r="F170" s="238"/>
      <c r="G170" s="241"/>
      <c r="H170" s="284"/>
      <c r="I170" s="284" t="str">
        <f>IF(O170="","",IF(ISNUMBER(MATCH(O170,$G$5:$G$1000,0)),"",IF(D170=1,B$4,0)+MAX(I$4:I169)+1))</f>
        <v/>
      </c>
      <c r="J170" s="241"/>
      <c r="K170" s="241"/>
      <c r="L170" s="62"/>
      <c r="M170" s="290">
        <f t="shared" si="113"/>
        <v>166</v>
      </c>
      <c r="N170" s="325"/>
      <c r="O170" s="325"/>
      <c r="P170" s="308"/>
      <c r="Q170" s="299" t="s">
        <v>821</v>
      </c>
      <c r="R170" s="292" t="str">
        <f t="shared" si="129"/>
        <v/>
      </c>
      <c r="S170" s="292" t="str">
        <f t="shared" si="130"/>
        <v/>
      </c>
      <c r="T170" s="292" t="str">
        <f t="shared" si="131"/>
        <v/>
      </c>
      <c r="U170" s="292" t="str">
        <f t="shared" si="132"/>
        <v/>
      </c>
      <c r="V170" s="292" t="str">
        <f t="shared" si="133"/>
        <v/>
      </c>
      <c r="W170" s="292" t="str">
        <f t="shared" si="134"/>
        <v/>
      </c>
      <c r="X170" s="292" t="str">
        <f t="shared" si="135"/>
        <v/>
      </c>
      <c r="Y170" s="292"/>
      <c r="Z170" s="293" t="str">
        <f t="shared" si="136"/>
        <v/>
      </c>
      <c r="AA170" s="293" t="str">
        <f t="shared" si="137"/>
        <v/>
      </c>
      <c r="AB170" s="293" t="str">
        <f t="shared" si="138"/>
        <v/>
      </c>
      <c r="AC170" s="293" t="str">
        <f t="shared" si="139"/>
        <v/>
      </c>
      <c r="AD170" s="293" t="str">
        <f t="shared" si="140"/>
        <v/>
      </c>
      <c r="AE170" s="293" t="str">
        <f t="shared" si="141"/>
        <v/>
      </c>
      <c r="AF170" s="293" t="str">
        <f t="shared" si="142"/>
        <v/>
      </c>
      <c r="AG170" s="293"/>
      <c r="AH170" s="292" t="str">
        <f>IF($BE170="","",IF(ISNUMBER(MATCH($BE170,AP$5:AP$29999,0)),MAX(AH$4:AH169)+1,0))</f>
        <v/>
      </c>
      <c r="AI170" s="292" t="str">
        <f>IF($BE170="","",IF(ISNUMBER(MATCH($BE170,AQ$5:AQ$29999,0)),MAX(AI$4:AI169)+1,0))</f>
        <v/>
      </c>
      <c r="AJ170" s="292" t="str">
        <f>IF($BE170="","",IF(ISNUMBER(MATCH($BE170,AR$5:AR$29999,0)),MAX(AJ$4:AJ169)+1,0))</f>
        <v/>
      </c>
      <c r="AK170" s="292" t="str">
        <f>IF($BE170="","",IF(ISNUMBER(MATCH($BE170,AS$5:AS$29999,0)),MAX(AK$4:AK169)+1,0))</f>
        <v/>
      </c>
      <c r="AL170" s="292" t="str">
        <f>IF($BE170="","",IF(ISNUMBER(MATCH($BE170,AT$5:AT$29999,0)),MAX(AL$4:AL169)+1,0))</f>
        <v/>
      </c>
      <c r="AM170" s="292" t="str">
        <f>IF($BE170="","",IF(ISNUMBER(MATCH($BE170,AU$5:AU$29999,0)),MAX(AM$4:AM169)+1,0))</f>
        <v/>
      </c>
      <c r="AN170" s="292" t="str">
        <f>IF($BE170="","",IF(ISNUMBER(MATCH($BE170,AV$5:AV$29999,0)),MAX(AN$4:AN169)+1,0))</f>
        <v/>
      </c>
      <c r="AO170" s="299"/>
      <c r="AP170" s="307"/>
      <c r="AQ170" s="307"/>
      <c r="AR170" s="307"/>
      <c r="AS170" s="307"/>
      <c r="AT170" s="309"/>
      <c r="AU170" s="309"/>
      <c r="AV170" s="309" t="s">
        <v>821</v>
      </c>
      <c r="AW170" s="310"/>
      <c r="AX170" s="310" t="s">
        <v>821</v>
      </c>
      <c r="AY170" s="332"/>
      <c r="AZ170" s="332"/>
      <c r="BA170" s="310"/>
      <c r="BB170" s="310"/>
      <c r="BC170" s="308"/>
      <c r="BD170" s="308"/>
      <c r="BE170" s="310"/>
      <c r="BF170" s="308"/>
      <c r="BG170" s="311"/>
      <c r="BH170" s="311"/>
      <c r="BI170" s="311"/>
      <c r="BJ170" s="311"/>
      <c r="BK170" s="311"/>
      <c r="BL170" s="311"/>
      <c r="BM170" s="311"/>
      <c r="BN170" s="90"/>
      <c r="BO170" s="90"/>
      <c r="BP170" s="90"/>
      <c r="BQ170" s="90"/>
      <c r="BR170" s="90"/>
      <c r="BS170" s="90"/>
      <c r="BT170" s="90"/>
      <c r="BU170" s="90"/>
      <c r="BV170" s="90"/>
      <c r="BW170" s="90"/>
      <c r="BX170" s="90"/>
      <c r="BY170" s="90"/>
      <c r="BZ170" s="90"/>
    </row>
    <row r="171" spans="1:78" ht="12" customHeight="1" x14ac:dyDescent="0.25">
      <c r="A171" s="62"/>
      <c r="B171" s="238"/>
      <c r="C171" s="238"/>
      <c r="D171" s="284" t="str">
        <f>IF(IF(ISNUMBER(B171),"",MAX(D$4:D170)+1)&lt;=D$3,IF(ISNUMBER(B171),"",MAX(D$4:D170)+1),"")</f>
        <v/>
      </c>
      <c r="E171" s="238"/>
      <c r="F171" s="238"/>
      <c r="G171" s="241"/>
      <c r="H171" s="284"/>
      <c r="I171" s="284" t="str">
        <f>IF(O171="","",IF(ISNUMBER(MATCH(O171,$G$5:$G$1000,0)),"",IF(D171=1,B$4,0)+MAX(I$4:I170)+1))</f>
        <v/>
      </c>
      <c r="J171" s="241"/>
      <c r="K171" s="241"/>
      <c r="L171" s="62"/>
      <c r="M171" s="290">
        <f t="shared" si="113"/>
        <v>167</v>
      </c>
      <c r="N171" s="325"/>
      <c r="O171" s="325"/>
      <c r="P171" s="308"/>
      <c r="Q171" s="299" t="s">
        <v>821</v>
      </c>
      <c r="R171" s="292" t="str">
        <f t="shared" si="129"/>
        <v/>
      </c>
      <c r="S171" s="292" t="str">
        <f t="shared" si="130"/>
        <v/>
      </c>
      <c r="T171" s="292" t="str">
        <f t="shared" si="131"/>
        <v/>
      </c>
      <c r="U171" s="292" t="str">
        <f t="shared" si="132"/>
        <v/>
      </c>
      <c r="V171" s="292" t="str">
        <f t="shared" si="133"/>
        <v/>
      </c>
      <c r="W171" s="292" t="str">
        <f t="shared" si="134"/>
        <v/>
      </c>
      <c r="X171" s="292" t="str">
        <f t="shared" si="135"/>
        <v/>
      </c>
      <c r="Y171" s="292"/>
      <c r="Z171" s="293" t="str">
        <f t="shared" si="136"/>
        <v/>
      </c>
      <c r="AA171" s="293" t="str">
        <f t="shared" si="137"/>
        <v/>
      </c>
      <c r="AB171" s="293" t="str">
        <f t="shared" si="138"/>
        <v/>
      </c>
      <c r="AC171" s="293" t="str">
        <f t="shared" si="139"/>
        <v/>
      </c>
      <c r="AD171" s="293" t="str">
        <f t="shared" si="140"/>
        <v/>
      </c>
      <c r="AE171" s="293" t="str">
        <f t="shared" si="141"/>
        <v/>
      </c>
      <c r="AF171" s="293" t="str">
        <f t="shared" si="142"/>
        <v/>
      </c>
      <c r="AG171" s="293"/>
      <c r="AH171" s="292" t="str">
        <f>IF($BE171="","",IF(ISNUMBER(MATCH($BE171,AP$5:AP$29999,0)),MAX(AH$4:AH170)+1,0))</f>
        <v/>
      </c>
      <c r="AI171" s="292" t="str">
        <f>IF($BE171="","",IF(ISNUMBER(MATCH($BE171,AQ$5:AQ$29999,0)),MAX(AI$4:AI170)+1,0))</f>
        <v/>
      </c>
      <c r="AJ171" s="292" t="str">
        <f>IF($BE171="","",IF(ISNUMBER(MATCH($BE171,AR$5:AR$29999,0)),MAX(AJ$4:AJ170)+1,0))</f>
        <v/>
      </c>
      <c r="AK171" s="292" t="str">
        <f>IF($BE171="","",IF(ISNUMBER(MATCH($BE171,AS$5:AS$29999,0)),MAX(AK$4:AK170)+1,0))</f>
        <v/>
      </c>
      <c r="AL171" s="292" t="str">
        <f>IF($BE171="","",IF(ISNUMBER(MATCH($BE171,AT$5:AT$29999,0)),MAX(AL$4:AL170)+1,0))</f>
        <v/>
      </c>
      <c r="AM171" s="292" t="str">
        <f>IF($BE171="","",IF(ISNUMBER(MATCH($BE171,AU$5:AU$29999,0)),MAX(AM$4:AM170)+1,0))</f>
        <v/>
      </c>
      <c r="AN171" s="292" t="str">
        <f>IF($BE171="","",IF(ISNUMBER(MATCH($BE171,AV$5:AV$29999,0)),MAX(AN$4:AN170)+1,0))</f>
        <v/>
      </c>
      <c r="AO171" s="299"/>
      <c r="AP171" s="307"/>
      <c r="AQ171" s="307"/>
      <c r="AR171" s="307"/>
      <c r="AS171" s="307"/>
      <c r="AT171" s="309"/>
      <c r="AU171" s="309"/>
      <c r="AV171" s="309" t="s">
        <v>821</v>
      </c>
      <c r="AW171" s="310"/>
      <c r="AX171" s="310" t="s">
        <v>821</v>
      </c>
      <c r="AY171" s="332"/>
      <c r="AZ171" s="332"/>
      <c r="BA171" s="310"/>
      <c r="BB171" s="310"/>
      <c r="BC171" s="308"/>
      <c r="BD171" s="308"/>
      <c r="BE171" s="310"/>
      <c r="BF171" s="308"/>
      <c r="BG171" s="311"/>
      <c r="BH171" s="311"/>
      <c r="BI171" s="311"/>
      <c r="BJ171" s="311"/>
      <c r="BK171" s="311"/>
      <c r="BL171" s="311"/>
      <c r="BM171" s="311"/>
      <c r="BN171" s="90"/>
      <c r="BO171" s="90"/>
      <c r="BP171" s="90"/>
      <c r="BQ171" s="90"/>
      <c r="BR171" s="90"/>
      <c r="BS171" s="90"/>
      <c r="BT171" s="90"/>
      <c r="BU171" s="90"/>
      <c r="BV171" s="90"/>
      <c r="BW171" s="90"/>
      <c r="BX171" s="90"/>
      <c r="BY171" s="90"/>
      <c r="BZ171" s="90"/>
    </row>
    <row r="172" spans="1:78" ht="12" customHeight="1" x14ac:dyDescent="0.25">
      <c r="A172" s="62"/>
      <c r="B172" s="238"/>
      <c r="C172" s="238"/>
      <c r="D172" s="284" t="str">
        <f>IF(IF(ISNUMBER(B172),"",MAX(D$4:D171)+1)&lt;=D$3,IF(ISNUMBER(B172),"",MAX(D$4:D171)+1),"")</f>
        <v/>
      </c>
      <c r="E172" s="238"/>
      <c r="F172" s="238"/>
      <c r="G172" s="241"/>
      <c r="H172" s="284"/>
      <c r="I172" s="284" t="str">
        <f>IF(O172="","",IF(ISNUMBER(MATCH(O172,$G$5:$G$1000,0)),"",IF(D172=1,B$4,0)+MAX(I$4:I171)+1))</f>
        <v/>
      </c>
      <c r="J172" s="241"/>
      <c r="K172" s="241"/>
      <c r="L172" s="62"/>
      <c r="M172" s="290">
        <f t="shared" si="113"/>
        <v>168</v>
      </c>
      <c r="N172" s="325"/>
      <c r="O172" s="325"/>
      <c r="P172" s="308"/>
      <c r="Q172" s="299" t="s">
        <v>821</v>
      </c>
      <c r="R172" s="292" t="str">
        <f t="shared" si="129"/>
        <v/>
      </c>
      <c r="S172" s="292" t="str">
        <f t="shared" si="130"/>
        <v/>
      </c>
      <c r="T172" s="292" t="str">
        <f t="shared" si="131"/>
        <v/>
      </c>
      <c r="U172" s="292" t="str">
        <f t="shared" si="132"/>
        <v/>
      </c>
      <c r="V172" s="292" t="str">
        <f t="shared" si="133"/>
        <v/>
      </c>
      <c r="W172" s="292" t="str">
        <f t="shared" si="134"/>
        <v/>
      </c>
      <c r="X172" s="292" t="str">
        <f t="shared" si="135"/>
        <v/>
      </c>
      <c r="Y172" s="292"/>
      <c r="Z172" s="293" t="str">
        <f t="shared" si="136"/>
        <v/>
      </c>
      <c r="AA172" s="293" t="str">
        <f t="shared" si="137"/>
        <v/>
      </c>
      <c r="AB172" s="293" t="str">
        <f t="shared" si="138"/>
        <v/>
      </c>
      <c r="AC172" s="293" t="str">
        <f t="shared" si="139"/>
        <v/>
      </c>
      <c r="AD172" s="293" t="str">
        <f t="shared" si="140"/>
        <v/>
      </c>
      <c r="AE172" s="293" t="str">
        <f t="shared" si="141"/>
        <v/>
      </c>
      <c r="AF172" s="293" t="str">
        <f t="shared" si="142"/>
        <v/>
      </c>
      <c r="AG172" s="293"/>
      <c r="AH172" s="292" t="str">
        <f>IF($BE172="","",IF(ISNUMBER(MATCH($BE172,AP$5:AP$29999,0)),MAX(AH$4:AH171)+1,0))</f>
        <v/>
      </c>
      <c r="AI172" s="292" t="str">
        <f>IF($BE172="","",IF(ISNUMBER(MATCH($BE172,AQ$5:AQ$29999,0)),MAX(AI$4:AI171)+1,0))</f>
        <v/>
      </c>
      <c r="AJ172" s="292" t="str">
        <f>IF($BE172="","",IF(ISNUMBER(MATCH($BE172,AR$5:AR$29999,0)),MAX(AJ$4:AJ171)+1,0))</f>
        <v/>
      </c>
      <c r="AK172" s="292" t="str">
        <f>IF($BE172="","",IF(ISNUMBER(MATCH($BE172,AS$5:AS$29999,0)),MAX(AK$4:AK171)+1,0))</f>
        <v/>
      </c>
      <c r="AL172" s="292" t="str">
        <f>IF($BE172="","",IF(ISNUMBER(MATCH($BE172,AT$5:AT$29999,0)),MAX(AL$4:AL171)+1,0))</f>
        <v/>
      </c>
      <c r="AM172" s="292" t="str">
        <f>IF($BE172="","",IF(ISNUMBER(MATCH($BE172,AU$5:AU$29999,0)),MAX(AM$4:AM171)+1,0))</f>
        <v/>
      </c>
      <c r="AN172" s="292" t="str">
        <f>IF($BE172="","",IF(ISNUMBER(MATCH($BE172,AV$5:AV$29999,0)),MAX(AN$4:AN171)+1,0))</f>
        <v/>
      </c>
      <c r="AO172" s="299"/>
      <c r="AP172" s="307"/>
      <c r="AQ172" s="307"/>
      <c r="AR172" s="307"/>
      <c r="AS172" s="307"/>
      <c r="AT172" s="309"/>
      <c r="AU172" s="309"/>
      <c r="AV172" s="309" t="s">
        <v>821</v>
      </c>
      <c r="AW172" s="310"/>
      <c r="AX172" s="310" t="s">
        <v>821</v>
      </c>
      <c r="AY172" s="332"/>
      <c r="AZ172" s="332"/>
      <c r="BA172" s="310"/>
      <c r="BB172" s="310"/>
      <c r="BC172" s="308"/>
      <c r="BD172" s="308"/>
      <c r="BE172" s="310"/>
      <c r="BF172" s="308"/>
      <c r="BG172" s="311"/>
      <c r="BH172" s="311"/>
      <c r="BI172" s="311"/>
      <c r="BJ172" s="311"/>
      <c r="BK172" s="311"/>
      <c r="BL172" s="311"/>
      <c r="BM172" s="311"/>
      <c r="BN172" s="90"/>
      <c r="BO172" s="90"/>
      <c r="BP172" s="90"/>
      <c r="BQ172" s="90"/>
      <c r="BR172" s="90"/>
      <c r="BS172" s="90"/>
      <c r="BT172" s="90"/>
      <c r="BU172" s="90"/>
      <c r="BV172" s="90"/>
      <c r="BW172" s="90"/>
      <c r="BX172" s="90"/>
      <c r="BY172" s="90"/>
      <c r="BZ172" s="90"/>
    </row>
    <row r="173" spans="1:78" ht="12" customHeight="1" x14ac:dyDescent="0.25">
      <c r="A173" s="62"/>
      <c r="B173" s="238"/>
      <c r="C173" s="238"/>
      <c r="D173" s="284" t="str">
        <f>IF(IF(ISNUMBER(B173),"",MAX(D$4:D172)+1)&lt;=D$3,IF(ISNUMBER(B173),"",MAX(D$4:D172)+1),"")</f>
        <v/>
      </c>
      <c r="E173" s="238"/>
      <c r="F173" s="238"/>
      <c r="G173" s="241"/>
      <c r="H173" s="284"/>
      <c r="I173" s="284" t="str">
        <f>IF(O173="","",IF(ISNUMBER(MATCH(O173,$G$5:$G$1000,0)),"",IF(D173=1,B$4,0)+MAX(I$4:I172)+1))</f>
        <v/>
      </c>
      <c r="J173" s="241"/>
      <c r="K173" s="241"/>
      <c r="L173" s="62"/>
      <c r="M173" s="290">
        <f t="shared" si="113"/>
        <v>169</v>
      </c>
      <c r="N173" s="325"/>
      <c r="O173" s="325"/>
      <c r="P173" s="308"/>
      <c r="Q173" s="299" t="s">
        <v>821</v>
      </c>
      <c r="R173" s="292" t="str">
        <f t="shared" si="129"/>
        <v/>
      </c>
      <c r="S173" s="292" t="str">
        <f t="shared" si="130"/>
        <v/>
      </c>
      <c r="T173" s="292" t="str">
        <f t="shared" si="131"/>
        <v/>
      </c>
      <c r="U173" s="292" t="str">
        <f t="shared" si="132"/>
        <v/>
      </c>
      <c r="V173" s="292" t="str">
        <f t="shared" si="133"/>
        <v/>
      </c>
      <c r="W173" s="292" t="str">
        <f t="shared" si="134"/>
        <v/>
      </c>
      <c r="X173" s="292" t="str">
        <f t="shared" si="135"/>
        <v/>
      </c>
      <c r="Y173" s="292"/>
      <c r="Z173" s="293" t="str">
        <f t="shared" si="136"/>
        <v/>
      </c>
      <c r="AA173" s="293" t="str">
        <f t="shared" si="137"/>
        <v/>
      </c>
      <c r="AB173" s="293" t="str">
        <f t="shared" si="138"/>
        <v/>
      </c>
      <c r="AC173" s="293" t="str">
        <f t="shared" si="139"/>
        <v/>
      </c>
      <c r="AD173" s="293" t="str">
        <f t="shared" si="140"/>
        <v/>
      </c>
      <c r="AE173" s="293" t="str">
        <f t="shared" si="141"/>
        <v/>
      </c>
      <c r="AF173" s="293" t="str">
        <f t="shared" si="142"/>
        <v/>
      </c>
      <c r="AG173" s="293"/>
      <c r="AH173" s="292" t="str">
        <f>IF($BE173="","",IF(ISNUMBER(MATCH($BE173,AP$5:AP$29999,0)),MAX(AH$4:AH172)+1,0))</f>
        <v/>
      </c>
      <c r="AI173" s="292" t="str">
        <f>IF($BE173="","",IF(ISNUMBER(MATCH($BE173,AQ$5:AQ$29999,0)),MAX(AI$4:AI172)+1,0))</f>
        <v/>
      </c>
      <c r="AJ173" s="292" t="str">
        <f>IF($BE173="","",IF(ISNUMBER(MATCH($BE173,AR$5:AR$29999,0)),MAX(AJ$4:AJ172)+1,0))</f>
        <v/>
      </c>
      <c r="AK173" s="292" t="str">
        <f>IF($BE173="","",IF(ISNUMBER(MATCH($BE173,AS$5:AS$29999,0)),MAX(AK$4:AK172)+1,0))</f>
        <v/>
      </c>
      <c r="AL173" s="292" t="str">
        <f>IF($BE173="","",IF(ISNUMBER(MATCH($BE173,AT$5:AT$29999,0)),MAX(AL$4:AL172)+1,0))</f>
        <v/>
      </c>
      <c r="AM173" s="292" t="str">
        <f>IF($BE173="","",IF(ISNUMBER(MATCH($BE173,AU$5:AU$29999,0)),MAX(AM$4:AM172)+1,0))</f>
        <v/>
      </c>
      <c r="AN173" s="292" t="str">
        <f>IF($BE173="","",IF(ISNUMBER(MATCH($BE173,AV$5:AV$29999,0)),MAX(AN$4:AN172)+1,0))</f>
        <v/>
      </c>
      <c r="AO173" s="299"/>
      <c r="AP173" s="307"/>
      <c r="AQ173" s="307"/>
      <c r="AR173" s="307"/>
      <c r="AS173" s="307"/>
      <c r="AT173" s="309"/>
      <c r="AU173" s="309"/>
      <c r="AV173" s="309" t="s">
        <v>821</v>
      </c>
      <c r="AW173" s="310"/>
      <c r="AX173" s="310" t="s">
        <v>821</v>
      </c>
      <c r="AY173" s="332"/>
      <c r="AZ173" s="332"/>
      <c r="BA173" s="310"/>
      <c r="BB173" s="310"/>
      <c r="BC173" s="308"/>
      <c r="BD173" s="308"/>
      <c r="BE173" s="310"/>
      <c r="BF173" s="308"/>
      <c r="BG173" s="311"/>
      <c r="BH173" s="311"/>
      <c r="BI173" s="311"/>
      <c r="BJ173" s="311"/>
      <c r="BK173" s="311"/>
      <c r="BL173" s="311"/>
      <c r="BM173" s="311"/>
      <c r="BN173" s="90"/>
      <c r="BO173" s="90"/>
      <c r="BP173" s="90"/>
      <c r="BQ173" s="90"/>
      <c r="BR173" s="90"/>
      <c r="BS173" s="90"/>
      <c r="BT173" s="90"/>
      <c r="BU173" s="90"/>
      <c r="BV173" s="90"/>
      <c r="BW173" s="90"/>
      <c r="BX173" s="90"/>
      <c r="BY173" s="90"/>
      <c r="BZ173" s="90"/>
    </row>
    <row r="174" spans="1:78" ht="12" customHeight="1" x14ac:dyDescent="0.25">
      <c r="A174" s="62"/>
      <c r="B174" s="238"/>
      <c r="C174" s="238"/>
      <c r="D174" s="284" t="str">
        <f>IF(IF(ISNUMBER(B174),"",MAX(D$4:D173)+1)&lt;=D$3,IF(ISNUMBER(B174),"",MAX(D$4:D173)+1),"")</f>
        <v/>
      </c>
      <c r="E174" s="238"/>
      <c r="F174" s="238"/>
      <c r="G174" s="241"/>
      <c r="H174" s="284"/>
      <c r="I174" s="284" t="str">
        <f>IF(O174="","",IF(ISNUMBER(MATCH(O174,$G$5:$G$1000,0)),"",IF(D174=1,B$4,0)+MAX(I$4:I173)+1))</f>
        <v/>
      </c>
      <c r="J174" s="241"/>
      <c r="K174" s="241"/>
      <c r="L174" s="62"/>
      <c r="M174" s="290">
        <f t="shared" si="113"/>
        <v>170</v>
      </c>
      <c r="N174" s="325"/>
      <c r="O174" s="325"/>
      <c r="P174" s="308"/>
      <c r="Q174" s="299" t="s">
        <v>821</v>
      </c>
      <c r="R174" s="292" t="str">
        <f t="shared" si="129"/>
        <v/>
      </c>
      <c r="S174" s="292" t="str">
        <f t="shared" si="130"/>
        <v/>
      </c>
      <c r="T174" s="292" t="str">
        <f t="shared" si="131"/>
        <v/>
      </c>
      <c r="U174" s="292" t="str">
        <f t="shared" si="132"/>
        <v/>
      </c>
      <c r="V174" s="292" t="str">
        <f t="shared" si="133"/>
        <v/>
      </c>
      <c r="W174" s="292" t="str">
        <f t="shared" si="134"/>
        <v/>
      </c>
      <c r="X174" s="292" t="str">
        <f t="shared" si="135"/>
        <v/>
      </c>
      <c r="Y174" s="292"/>
      <c r="Z174" s="293" t="str">
        <f t="shared" si="136"/>
        <v/>
      </c>
      <c r="AA174" s="293" t="str">
        <f t="shared" si="137"/>
        <v/>
      </c>
      <c r="AB174" s="293" t="str">
        <f t="shared" si="138"/>
        <v/>
      </c>
      <c r="AC174" s="293" t="str">
        <f t="shared" si="139"/>
        <v/>
      </c>
      <c r="AD174" s="293" t="str">
        <f t="shared" si="140"/>
        <v/>
      </c>
      <c r="AE174" s="293" t="str">
        <f t="shared" si="141"/>
        <v/>
      </c>
      <c r="AF174" s="293" t="str">
        <f t="shared" si="142"/>
        <v/>
      </c>
      <c r="AG174" s="293"/>
      <c r="AH174" s="292" t="str">
        <f>IF($BE174="","",IF(ISNUMBER(MATCH($BE174,AP$5:AP$29999,0)),MAX(AH$4:AH173)+1,0))</f>
        <v/>
      </c>
      <c r="AI174" s="292" t="str">
        <f>IF($BE174="","",IF(ISNUMBER(MATCH($BE174,AQ$5:AQ$29999,0)),MAX(AI$4:AI173)+1,0))</f>
        <v/>
      </c>
      <c r="AJ174" s="292" t="str">
        <f>IF($BE174="","",IF(ISNUMBER(MATCH($BE174,AR$5:AR$29999,0)),MAX(AJ$4:AJ173)+1,0))</f>
        <v/>
      </c>
      <c r="AK174" s="292" t="str">
        <f>IF($BE174="","",IF(ISNUMBER(MATCH($BE174,AS$5:AS$29999,0)),MAX(AK$4:AK173)+1,0))</f>
        <v/>
      </c>
      <c r="AL174" s="292" t="str">
        <f>IF($BE174="","",IF(ISNUMBER(MATCH($BE174,AT$5:AT$29999,0)),MAX(AL$4:AL173)+1,0))</f>
        <v/>
      </c>
      <c r="AM174" s="292" t="str">
        <f>IF($BE174="","",IF(ISNUMBER(MATCH($BE174,AU$5:AU$29999,0)),MAX(AM$4:AM173)+1,0))</f>
        <v/>
      </c>
      <c r="AN174" s="292" t="str">
        <f>IF($BE174="","",IF(ISNUMBER(MATCH($BE174,AV$5:AV$29999,0)),MAX(AN$4:AN173)+1,0))</f>
        <v/>
      </c>
      <c r="AO174" s="299"/>
      <c r="AP174" s="307"/>
      <c r="AQ174" s="307"/>
      <c r="AR174" s="307"/>
      <c r="AS174" s="307"/>
      <c r="AT174" s="309"/>
      <c r="AU174" s="309"/>
      <c r="AV174" s="309" t="s">
        <v>821</v>
      </c>
      <c r="AW174" s="310"/>
      <c r="AX174" s="310" t="s">
        <v>821</v>
      </c>
      <c r="AY174" s="332"/>
      <c r="AZ174" s="332"/>
      <c r="BA174" s="310"/>
      <c r="BB174" s="310"/>
      <c r="BC174" s="308"/>
      <c r="BD174" s="308"/>
      <c r="BE174" s="310"/>
      <c r="BF174" s="308"/>
      <c r="BG174" s="311"/>
      <c r="BH174" s="311"/>
      <c r="BI174" s="311"/>
      <c r="BJ174" s="311"/>
      <c r="BK174" s="311"/>
      <c r="BL174" s="311"/>
      <c r="BM174" s="311"/>
      <c r="BN174" s="90"/>
      <c r="BO174" s="90"/>
      <c r="BP174" s="90"/>
      <c r="BQ174" s="90"/>
      <c r="BR174" s="90"/>
      <c r="BS174" s="90"/>
      <c r="BT174" s="90"/>
      <c r="BU174" s="90"/>
      <c r="BV174" s="90"/>
      <c r="BW174" s="90"/>
      <c r="BX174" s="90"/>
      <c r="BY174" s="90"/>
      <c r="BZ174" s="90"/>
    </row>
    <row r="175" spans="1:78" ht="12" customHeight="1" x14ac:dyDescent="0.25">
      <c r="A175" s="62"/>
      <c r="B175" s="238"/>
      <c r="C175" s="238"/>
      <c r="D175" s="284" t="str">
        <f>IF(IF(ISNUMBER(B175),"",MAX(D$4:D174)+1)&lt;=D$3,IF(ISNUMBER(B175),"",MAX(D$4:D174)+1),"")</f>
        <v/>
      </c>
      <c r="E175" s="238"/>
      <c r="F175" s="238"/>
      <c r="G175" s="241"/>
      <c r="H175" s="284"/>
      <c r="I175" s="284" t="str">
        <f>IF(O175="","",IF(ISNUMBER(MATCH(O175,$G$5:$G$1000,0)),"",IF(D175=1,B$4,0)+MAX(I$4:I174)+1))</f>
        <v/>
      </c>
      <c r="J175" s="241"/>
      <c r="K175" s="241"/>
      <c r="L175" s="62"/>
      <c r="M175" s="290">
        <f t="shared" si="113"/>
        <v>171</v>
      </c>
      <c r="N175" s="325"/>
      <c r="O175" s="325"/>
      <c r="P175" s="308"/>
      <c r="Q175" s="299" t="s">
        <v>821</v>
      </c>
      <c r="R175" s="292" t="str">
        <f t="shared" si="129"/>
        <v/>
      </c>
      <c r="S175" s="292" t="str">
        <f t="shared" si="130"/>
        <v/>
      </c>
      <c r="T175" s="292" t="str">
        <f t="shared" si="131"/>
        <v/>
      </c>
      <c r="U175" s="292" t="str">
        <f t="shared" si="132"/>
        <v/>
      </c>
      <c r="V175" s="292" t="str">
        <f t="shared" si="133"/>
        <v/>
      </c>
      <c r="W175" s="292" t="str">
        <f t="shared" si="134"/>
        <v/>
      </c>
      <c r="X175" s="292" t="str">
        <f t="shared" si="135"/>
        <v/>
      </c>
      <c r="Y175" s="292"/>
      <c r="Z175" s="293" t="str">
        <f t="shared" si="136"/>
        <v/>
      </c>
      <c r="AA175" s="293" t="str">
        <f t="shared" si="137"/>
        <v/>
      </c>
      <c r="AB175" s="293" t="str">
        <f t="shared" si="138"/>
        <v/>
      </c>
      <c r="AC175" s="293" t="str">
        <f t="shared" si="139"/>
        <v/>
      </c>
      <c r="AD175" s="293" t="str">
        <f t="shared" si="140"/>
        <v/>
      </c>
      <c r="AE175" s="293" t="str">
        <f t="shared" si="141"/>
        <v/>
      </c>
      <c r="AF175" s="293" t="str">
        <f t="shared" si="142"/>
        <v/>
      </c>
      <c r="AG175" s="293"/>
      <c r="AH175" s="292" t="str">
        <f>IF($BE175="","",IF(ISNUMBER(MATCH($BE175,AP$5:AP$29999,0)),MAX(AH$4:AH174)+1,0))</f>
        <v/>
      </c>
      <c r="AI175" s="292" t="str">
        <f>IF($BE175="","",IF(ISNUMBER(MATCH($BE175,AQ$5:AQ$29999,0)),MAX(AI$4:AI174)+1,0))</f>
        <v/>
      </c>
      <c r="AJ175" s="292" t="str">
        <f>IF($BE175="","",IF(ISNUMBER(MATCH($BE175,AR$5:AR$29999,0)),MAX(AJ$4:AJ174)+1,0))</f>
        <v/>
      </c>
      <c r="AK175" s="292" t="str">
        <f>IF($BE175="","",IF(ISNUMBER(MATCH($BE175,AS$5:AS$29999,0)),MAX(AK$4:AK174)+1,0))</f>
        <v/>
      </c>
      <c r="AL175" s="292" t="str">
        <f>IF($BE175="","",IF(ISNUMBER(MATCH($BE175,AT$5:AT$29999,0)),MAX(AL$4:AL174)+1,0))</f>
        <v/>
      </c>
      <c r="AM175" s="292" t="str">
        <f>IF($BE175="","",IF(ISNUMBER(MATCH($BE175,AU$5:AU$29999,0)),MAX(AM$4:AM174)+1,0))</f>
        <v/>
      </c>
      <c r="AN175" s="292" t="str">
        <f>IF($BE175="","",IF(ISNUMBER(MATCH($BE175,AV$5:AV$29999,0)),MAX(AN$4:AN174)+1,0))</f>
        <v/>
      </c>
      <c r="AO175" s="299"/>
      <c r="AP175" s="307"/>
      <c r="AQ175" s="307"/>
      <c r="AR175" s="307"/>
      <c r="AS175" s="307"/>
      <c r="AT175" s="309"/>
      <c r="AU175" s="309"/>
      <c r="AV175" s="309" t="s">
        <v>821</v>
      </c>
      <c r="AW175" s="310"/>
      <c r="AX175" s="310" t="s">
        <v>821</v>
      </c>
      <c r="AY175" s="332"/>
      <c r="AZ175" s="332"/>
      <c r="BA175" s="310"/>
      <c r="BB175" s="310"/>
      <c r="BC175" s="308"/>
      <c r="BD175" s="308"/>
      <c r="BE175" s="310"/>
      <c r="BF175" s="308"/>
      <c r="BG175" s="311"/>
      <c r="BH175" s="311"/>
      <c r="BI175" s="311"/>
      <c r="BJ175" s="311"/>
      <c r="BK175" s="311"/>
      <c r="BL175" s="311"/>
      <c r="BM175" s="311"/>
      <c r="BN175" s="90"/>
      <c r="BO175" s="90"/>
      <c r="BP175" s="90"/>
      <c r="BQ175" s="90"/>
      <c r="BR175" s="90"/>
      <c r="BS175" s="90"/>
      <c r="BT175" s="90"/>
      <c r="BU175" s="90"/>
      <c r="BV175" s="90"/>
      <c r="BW175" s="90"/>
      <c r="BX175" s="90"/>
      <c r="BY175" s="90"/>
      <c r="BZ175" s="90"/>
    </row>
    <row r="176" spans="1:78" ht="12" customHeight="1" x14ac:dyDescent="0.25">
      <c r="A176" s="62"/>
      <c r="B176" s="238"/>
      <c r="C176" s="238"/>
      <c r="D176" s="284" t="str">
        <f>IF(IF(ISNUMBER(B176),"",MAX(D$4:D175)+1)&lt;=D$3,IF(ISNUMBER(B176),"",MAX(D$4:D175)+1),"")</f>
        <v/>
      </c>
      <c r="E176" s="238"/>
      <c r="F176" s="238"/>
      <c r="G176" s="241"/>
      <c r="H176" s="284"/>
      <c r="I176" s="284" t="str">
        <f>IF(O176="","",IF(ISNUMBER(MATCH(O176,$G$5:$G$1000,0)),"",IF(D176=1,B$4,0)+MAX(I$4:I175)+1))</f>
        <v/>
      </c>
      <c r="J176" s="241"/>
      <c r="K176" s="241"/>
      <c r="L176" s="62"/>
      <c r="M176" s="290">
        <f t="shared" si="113"/>
        <v>172</v>
      </c>
      <c r="N176" s="325"/>
      <c r="O176" s="325"/>
      <c r="P176" s="308"/>
      <c r="Q176" s="299" t="s">
        <v>821</v>
      </c>
      <c r="R176" s="292" t="str">
        <f t="shared" si="129"/>
        <v/>
      </c>
      <c r="S176" s="292" t="str">
        <f t="shared" si="130"/>
        <v/>
      </c>
      <c r="T176" s="292" t="str">
        <f t="shared" si="131"/>
        <v/>
      </c>
      <c r="U176" s="292" t="str">
        <f t="shared" si="132"/>
        <v/>
      </c>
      <c r="V176" s="292" t="str">
        <f t="shared" si="133"/>
        <v/>
      </c>
      <c r="W176" s="292" t="str">
        <f t="shared" si="134"/>
        <v/>
      </c>
      <c r="X176" s="292" t="str">
        <f t="shared" si="135"/>
        <v/>
      </c>
      <c r="Y176" s="292"/>
      <c r="Z176" s="293" t="str">
        <f t="shared" si="136"/>
        <v/>
      </c>
      <c r="AA176" s="293" t="str">
        <f t="shared" si="137"/>
        <v/>
      </c>
      <c r="AB176" s="293" t="str">
        <f t="shared" si="138"/>
        <v/>
      </c>
      <c r="AC176" s="293" t="str">
        <f t="shared" si="139"/>
        <v/>
      </c>
      <c r="AD176" s="293" t="str">
        <f t="shared" si="140"/>
        <v/>
      </c>
      <c r="AE176" s="293" t="str">
        <f t="shared" si="141"/>
        <v/>
      </c>
      <c r="AF176" s="293" t="str">
        <f t="shared" si="142"/>
        <v/>
      </c>
      <c r="AG176" s="293"/>
      <c r="AH176" s="292" t="str">
        <f>IF($BE176="","",IF(ISNUMBER(MATCH($BE176,AP$5:AP$29999,0)),MAX(AH$4:AH175)+1,0))</f>
        <v/>
      </c>
      <c r="AI176" s="292" t="str">
        <f>IF($BE176="","",IF(ISNUMBER(MATCH($BE176,AQ$5:AQ$29999,0)),MAX(AI$4:AI175)+1,0))</f>
        <v/>
      </c>
      <c r="AJ176" s="292" t="str">
        <f>IF($BE176="","",IF(ISNUMBER(MATCH($BE176,AR$5:AR$29999,0)),MAX(AJ$4:AJ175)+1,0))</f>
        <v/>
      </c>
      <c r="AK176" s="292" t="str">
        <f>IF($BE176="","",IF(ISNUMBER(MATCH($BE176,AS$5:AS$29999,0)),MAX(AK$4:AK175)+1,0))</f>
        <v/>
      </c>
      <c r="AL176" s="292" t="str">
        <f>IF($BE176="","",IF(ISNUMBER(MATCH($BE176,AT$5:AT$29999,0)),MAX(AL$4:AL175)+1,0))</f>
        <v/>
      </c>
      <c r="AM176" s="292" t="str">
        <f>IF($BE176="","",IF(ISNUMBER(MATCH($BE176,AU$5:AU$29999,0)),MAX(AM$4:AM175)+1,0))</f>
        <v/>
      </c>
      <c r="AN176" s="292" t="str">
        <f>IF($BE176="","",IF(ISNUMBER(MATCH($BE176,AV$5:AV$29999,0)),MAX(AN$4:AN175)+1,0))</f>
        <v/>
      </c>
      <c r="AO176" s="299"/>
      <c r="AP176" s="307"/>
      <c r="AQ176" s="307"/>
      <c r="AR176" s="307"/>
      <c r="AS176" s="307"/>
      <c r="AT176" s="309"/>
      <c r="AU176" s="309"/>
      <c r="AV176" s="309" t="s">
        <v>821</v>
      </c>
      <c r="AW176" s="310"/>
      <c r="AX176" s="310" t="s">
        <v>821</v>
      </c>
      <c r="AY176" s="332"/>
      <c r="AZ176" s="332"/>
      <c r="BA176" s="310"/>
      <c r="BB176" s="310"/>
      <c r="BC176" s="308"/>
      <c r="BD176" s="308"/>
      <c r="BE176" s="310"/>
      <c r="BF176" s="308"/>
      <c r="BG176" s="311"/>
      <c r="BH176" s="311"/>
      <c r="BI176" s="311"/>
      <c r="BJ176" s="311"/>
      <c r="BK176" s="311"/>
      <c r="BL176" s="311"/>
      <c r="BM176" s="311"/>
      <c r="BN176" s="90"/>
      <c r="BO176" s="90"/>
      <c r="BP176" s="90"/>
      <c r="BQ176" s="90"/>
      <c r="BR176" s="90"/>
      <c r="BS176" s="90"/>
      <c r="BT176" s="90"/>
      <c r="BU176" s="90"/>
      <c r="BV176" s="90"/>
      <c r="BW176" s="90"/>
      <c r="BX176" s="90"/>
      <c r="BY176" s="90"/>
      <c r="BZ176" s="90"/>
    </row>
    <row r="177" spans="1:78" ht="12" customHeight="1" x14ac:dyDescent="0.25">
      <c r="A177" s="62"/>
      <c r="B177" s="238"/>
      <c r="C177" s="238"/>
      <c r="D177" s="284" t="str">
        <f>IF(IF(ISNUMBER(B177),"",MAX(D$4:D176)+1)&lt;=D$3,IF(ISNUMBER(B177),"",MAX(D$4:D176)+1),"")</f>
        <v/>
      </c>
      <c r="E177" s="238"/>
      <c r="F177" s="238"/>
      <c r="G177" s="241"/>
      <c r="H177" s="284"/>
      <c r="I177" s="284" t="str">
        <f>IF(O177="","",IF(ISNUMBER(MATCH(O177,$G$5:$G$1000,0)),"",IF(D177=1,B$4,0)+MAX(I$4:I176)+1))</f>
        <v/>
      </c>
      <c r="J177" s="241"/>
      <c r="K177" s="241"/>
      <c r="L177" s="62"/>
      <c r="M177" s="290">
        <f t="shared" si="113"/>
        <v>173</v>
      </c>
      <c r="N177" s="325"/>
      <c r="O177" s="325"/>
      <c r="P177" s="308"/>
      <c r="Q177" s="299" t="s">
        <v>821</v>
      </c>
      <c r="R177" s="292" t="str">
        <f t="shared" si="129"/>
        <v/>
      </c>
      <c r="S177" s="292" t="str">
        <f t="shared" si="130"/>
        <v/>
      </c>
      <c r="T177" s="292" t="str">
        <f t="shared" si="131"/>
        <v/>
      </c>
      <c r="U177" s="292" t="str">
        <f t="shared" si="132"/>
        <v/>
      </c>
      <c r="V177" s="292" t="str">
        <f t="shared" si="133"/>
        <v/>
      </c>
      <c r="W177" s="292" t="str">
        <f t="shared" si="134"/>
        <v/>
      </c>
      <c r="X177" s="292" t="str">
        <f t="shared" si="135"/>
        <v/>
      </c>
      <c r="Y177" s="292"/>
      <c r="Z177" s="293" t="str">
        <f t="shared" si="136"/>
        <v/>
      </c>
      <c r="AA177" s="293" t="str">
        <f t="shared" si="137"/>
        <v/>
      </c>
      <c r="AB177" s="293" t="str">
        <f t="shared" si="138"/>
        <v/>
      </c>
      <c r="AC177" s="293" t="str">
        <f t="shared" si="139"/>
        <v/>
      </c>
      <c r="AD177" s="293" t="str">
        <f t="shared" si="140"/>
        <v/>
      </c>
      <c r="AE177" s="293" t="str">
        <f t="shared" si="141"/>
        <v/>
      </c>
      <c r="AF177" s="293" t="str">
        <f t="shared" si="142"/>
        <v/>
      </c>
      <c r="AG177" s="293"/>
      <c r="AH177" s="292" t="str">
        <f>IF($BE177="","",IF(ISNUMBER(MATCH($BE177,AP$5:AP$29999,0)),MAX(AH$4:AH176)+1,0))</f>
        <v/>
      </c>
      <c r="AI177" s="292" t="str">
        <f>IF($BE177="","",IF(ISNUMBER(MATCH($BE177,AQ$5:AQ$29999,0)),MAX(AI$4:AI176)+1,0))</f>
        <v/>
      </c>
      <c r="AJ177" s="292" t="str">
        <f>IF($BE177="","",IF(ISNUMBER(MATCH($BE177,AR$5:AR$29999,0)),MAX(AJ$4:AJ176)+1,0))</f>
        <v/>
      </c>
      <c r="AK177" s="292" t="str">
        <f>IF($BE177="","",IF(ISNUMBER(MATCH($BE177,AS$5:AS$29999,0)),MAX(AK$4:AK176)+1,0))</f>
        <v/>
      </c>
      <c r="AL177" s="292" t="str">
        <f>IF($BE177="","",IF(ISNUMBER(MATCH($BE177,AT$5:AT$29999,0)),MAX(AL$4:AL176)+1,0))</f>
        <v/>
      </c>
      <c r="AM177" s="292" t="str">
        <f>IF($BE177="","",IF(ISNUMBER(MATCH($BE177,AU$5:AU$29999,0)),MAX(AM$4:AM176)+1,0))</f>
        <v/>
      </c>
      <c r="AN177" s="292" t="str">
        <f>IF($BE177="","",IF(ISNUMBER(MATCH($BE177,AV$5:AV$29999,0)),MAX(AN$4:AN176)+1,0))</f>
        <v/>
      </c>
      <c r="AO177" s="299"/>
      <c r="AP177" s="307"/>
      <c r="AQ177" s="307"/>
      <c r="AR177" s="307"/>
      <c r="AS177" s="307"/>
      <c r="AT177" s="309"/>
      <c r="AU177" s="309"/>
      <c r="AV177" s="309" t="s">
        <v>821</v>
      </c>
      <c r="AW177" s="310"/>
      <c r="AX177" s="310" t="s">
        <v>821</v>
      </c>
      <c r="AY177" s="332"/>
      <c r="AZ177" s="332"/>
      <c r="BA177" s="310"/>
      <c r="BB177" s="310"/>
      <c r="BC177" s="308"/>
      <c r="BD177" s="308"/>
      <c r="BE177" s="310"/>
      <c r="BF177" s="308"/>
      <c r="BG177" s="311"/>
      <c r="BH177" s="311"/>
      <c r="BI177" s="311"/>
      <c r="BJ177" s="311"/>
      <c r="BK177" s="311"/>
      <c r="BL177" s="311"/>
      <c r="BM177" s="311"/>
      <c r="BN177" s="90"/>
      <c r="BO177" s="90"/>
      <c r="BP177" s="90"/>
      <c r="BQ177" s="90"/>
      <c r="BR177" s="90"/>
      <c r="BS177" s="90"/>
      <c r="BT177" s="90"/>
      <c r="BU177" s="90"/>
      <c r="BV177" s="90"/>
      <c r="BW177" s="90"/>
      <c r="BX177" s="90"/>
      <c r="BY177" s="90"/>
      <c r="BZ177" s="90"/>
    </row>
    <row r="178" spans="1:78" ht="12" customHeight="1" x14ac:dyDescent="0.25">
      <c r="A178" s="62"/>
      <c r="B178" s="238"/>
      <c r="C178" s="238"/>
      <c r="D178" s="284" t="str">
        <f>IF(IF(ISNUMBER(B178),"",MAX(D$4:D177)+1)&lt;=D$3,IF(ISNUMBER(B178),"",MAX(D$4:D177)+1),"")</f>
        <v/>
      </c>
      <c r="E178" s="238"/>
      <c r="F178" s="238"/>
      <c r="G178" s="241"/>
      <c r="H178" s="284"/>
      <c r="I178" s="284" t="str">
        <f>IF(O178="","",IF(ISNUMBER(MATCH(O178,$G$5:$G$1000,0)),"",IF(D178=1,B$4,0)+MAX(I$4:I177)+1))</f>
        <v/>
      </c>
      <c r="J178" s="241"/>
      <c r="K178" s="241"/>
      <c r="L178" s="62"/>
      <c r="M178" s="290">
        <f t="shared" si="113"/>
        <v>174</v>
      </c>
      <c r="N178" s="325"/>
      <c r="O178" s="325"/>
      <c r="P178" s="308"/>
      <c r="Q178" s="299" t="s">
        <v>821</v>
      </c>
      <c r="R178" s="292" t="str">
        <f t="shared" si="129"/>
        <v/>
      </c>
      <c r="S178" s="292" t="str">
        <f t="shared" si="130"/>
        <v/>
      </c>
      <c r="T178" s="292" t="str">
        <f t="shared" si="131"/>
        <v/>
      </c>
      <c r="U178" s="292" t="str">
        <f t="shared" si="132"/>
        <v/>
      </c>
      <c r="V178" s="292" t="str">
        <f t="shared" si="133"/>
        <v/>
      </c>
      <c r="W178" s="292" t="str">
        <f t="shared" si="134"/>
        <v/>
      </c>
      <c r="X178" s="292" t="str">
        <f t="shared" si="135"/>
        <v/>
      </c>
      <c r="Y178" s="292"/>
      <c r="Z178" s="293" t="str">
        <f t="shared" si="136"/>
        <v/>
      </c>
      <c r="AA178" s="293" t="str">
        <f t="shared" si="137"/>
        <v/>
      </c>
      <c r="AB178" s="293" t="str">
        <f t="shared" si="138"/>
        <v/>
      </c>
      <c r="AC178" s="293" t="str">
        <f t="shared" si="139"/>
        <v/>
      </c>
      <c r="AD178" s="293" t="str">
        <f t="shared" si="140"/>
        <v/>
      </c>
      <c r="AE178" s="293" t="str">
        <f t="shared" si="141"/>
        <v/>
      </c>
      <c r="AF178" s="293" t="str">
        <f t="shared" si="142"/>
        <v/>
      </c>
      <c r="AG178" s="293"/>
      <c r="AH178" s="292" t="str">
        <f>IF($BE178="","",IF(ISNUMBER(MATCH($BE178,AP$5:AP$29999,0)),MAX(AH$4:AH177)+1,0))</f>
        <v/>
      </c>
      <c r="AI178" s="292" t="str">
        <f>IF($BE178="","",IF(ISNUMBER(MATCH($BE178,AQ$5:AQ$29999,0)),MAX(AI$4:AI177)+1,0))</f>
        <v/>
      </c>
      <c r="AJ178" s="292" t="str">
        <f>IF($BE178="","",IF(ISNUMBER(MATCH($BE178,AR$5:AR$29999,0)),MAX(AJ$4:AJ177)+1,0))</f>
        <v/>
      </c>
      <c r="AK178" s="292" t="str">
        <f>IF($BE178="","",IF(ISNUMBER(MATCH($BE178,AS$5:AS$29999,0)),MAX(AK$4:AK177)+1,0))</f>
        <v/>
      </c>
      <c r="AL178" s="292" t="str">
        <f>IF($BE178="","",IF(ISNUMBER(MATCH($BE178,AT$5:AT$29999,0)),MAX(AL$4:AL177)+1,0))</f>
        <v/>
      </c>
      <c r="AM178" s="292" t="str">
        <f>IF($BE178="","",IF(ISNUMBER(MATCH($BE178,AU$5:AU$29999,0)),MAX(AM$4:AM177)+1,0))</f>
        <v/>
      </c>
      <c r="AN178" s="292" t="str">
        <f>IF($BE178="","",IF(ISNUMBER(MATCH($BE178,AV$5:AV$29999,0)),MAX(AN$4:AN177)+1,0))</f>
        <v/>
      </c>
      <c r="AO178" s="299"/>
      <c r="AP178" s="307"/>
      <c r="AQ178" s="307"/>
      <c r="AR178" s="307"/>
      <c r="AS178" s="307"/>
      <c r="AT178" s="309"/>
      <c r="AU178" s="309"/>
      <c r="AV178" s="309" t="s">
        <v>821</v>
      </c>
      <c r="AW178" s="310"/>
      <c r="AX178" s="310" t="s">
        <v>821</v>
      </c>
      <c r="AY178" s="332"/>
      <c r="AZ178" s="332"/>
      <c r="BA178" s="310"/>
      <c r="BB178" s="310"/>
      <c r="BC178" s="308"/>
      <c r="BD178" s="308"/>
      <c r="BE178" s="310"/>
      <c r="BF178" s="308"/>
      <c r="BG178" s="311"/>
      <c r="BH178" s="311"/>
      <c r="BI178" s="311"/>
      <c r="BJ178" s="311"/>
      <c r="BK178" s="311"/>
      <c r="BL178" s="311"/>
      <c r="BM178" s="311"/>
      <c r="BN178" s="90"/>
      <c r="BO178" s="90"/>
      <c r="BP178" s="90"/>
      <c r="BQ178" s="90"/>
      <c r="BR178" s="90"/>
      <c r="BS178" s="90"/>
      <c r="BT178" s="90"/>
      <c r="BU178" s="90"/>
      <c r="BV178" s="90"/>
      <c r="BW178" s="90"/>
      <c r="BX178" s="90"/>
      <c r="BY178" s="90"/>
      <c r="BZ178" s="90"/>
    </row>
    <row r="179" spans="1:78" ht="12" customHeight="1" x14ac:dyDescent="0.25">
      <c r="A179" s="62"/>
      <c r="B179" s="238"/>
      <c r="C179" s="238"/>
      <c r="D179" s="284" t="str">
        <f>IF(IF(ISNUMBER(B179),"",MAX(D$4:D178)+1)&lt;=D$3,IF(ISNUMBER(B179),"",MAX(D$4:D178)+1),"")</f>
        <v/>
      </c>
      <c r="E179" s="238"/>
      <c r="F179" s="238"/>
      <c r="G179" s="241"/>
      <c r="H179" s="284"/>
      <c r="I179" s="284" t="str">
        <f>IF(O179="","",IF(ISNUMBER(MATCH(O179,$G$5:$G$1000,0)),"",IF(D179=1,B$4,0)+MAX(I$4:I178)+1))</f>
        <v/>
      </c>
      <c r="J179" s="241"/>
      <c r="K179" s="241"/>
      <c r="L179" s="62"/>
      <c r="M179" s="290">
        <f t="shared" si="113"/>
        <v>175</v>
      </c>
      <c r="N179" s="325"/>
      <c r="O179" s="325"/>
      <c r="P179" s="308"/>
      <c r="Q179" s="299" t="s">
        <v>821</v>
      </c>
      <c r="R179" s="292" t="str">
        <f t="shared" si="129"/>
        <v/>
      </c>
      <c r="S179" s="292" t="str">
        <f t="shared" si="130"/>
        <v/>
      </c>
      <c r="T179" s="292" t="str">
        <f t="shared" si="131"/>
        <v/>
      </c>
      <c r="U179" s="292" t="str">
        <f t="shared" si="132"/>
        <v/>
      </c>
      <c r="V179" s="292" t="str">
        <f t="shared" si="133"/>
        <v/>
      </c>
      <c r="W179" s="292" t="str">
        <f t="shared" si="134"/>
        <v/>
      </c>
      <c r="X179" s="292" t="str">
        <f t="shared" si="135"/>
        <v/>
      </c>
      <c r="Y179" s="292"/>
      <c r="Z179" s="293" t="str">
        <f t="shared" si="136"/>
        <v/>
      </c>
      <c r="AA179" s="293" t="str">
        <f t="shared" si="137"/>
        <v/>
      </c>
      <c r="AB179" s="293" t="str">
        <f t="shared" si="138"/>
        <v/>
      </c>
      <c r="AC179" s="293" t="str">
        <f t="shared" si="139"/>
        <v/>
      </c>
      <c r="AD179" s="293" t="str">
        <f t="shared" si="140"/>
        <v/>
      </c>
      <c r="AE179" s="293" t="str">
        <f t="shared" si="141"/>
        <v/>
      </c>
      <c r="AF179" s="293" t="str">
        <f t="shared" si="142"/>
        <v/>
      </c>
      <c r="AG179" s="293"/>
      <c r="AH179" s="292" t="str">
        <f>IF($BE179="","",IF(ISNUMBER(MATCH($BE179,AP$5:AP$29999,0)),MAX(AH$4:AH178)+1,0))</f>
        <v/>
      </c>
      <c r="AI179" s="292" t="str">
        <f>IF($BE179="","",IF(ISNUMBER(MATCH($BE179,AQ$5:AQ$29999,0)),MAX(AI$4:AI178)+1,0))</f>
        <v/>
      </c>
      <c r="AJ179" s="292" t="str">
        <f>IF($BE179="","",IF(ISNUMBER(MATCH($BE179,AR$5:AR$29999,0)),MAX(AJ$4:AJ178)+1,0))</f>
        <v/>
      </c>
      <c r="AK179" s="292" t="str">
        <f>IF($BE179="","",IF(ISNUMBER(MATCH($BE179,AS$5:AS$29999,0)),MAX(AK$4:AK178)+1,0))</f>
        <v/>
      </c>
      <c r="AL179" s="292" t="str">
        <f>IF($BE179="","",IF(ISNUMBER(MATCH($BE179,AT$5:AT$29999,0)),MAX(AL$4:AL178)+1,0))</f>
        <v/>
      </c>
      <c r="AM179" s="292" t="str">
        <f>IF($BE179="","",IF(ISNUMBER(MATCH($BE179,AU$5:AU$29999,0)),MAX(AM$4:AM178)+1,0))</f>
        <v/>
      </c>
      <c r="AN179" s="292" t="str">
        <f>IF($BE179="","",IF(ISNUMBER(MATCH($BE179,AV$5:AV$29999,0)),MAX(AN$4:AN178)+1,0))</f>
        <v/>
      </c>
      <c r="AO179" s="299"/>
      <c r="AP179" s="307"/>
      <c r="AQ179" s="307"/>
      <c r="AR179" s="307"/>
      <c r="AS179" s="307"/>
      <c r="AT179" s="309"/>
      <c r="AU179" s="309"/>
      <c r="AV179" s="309" t="s">
        <v>821</v>
      </c>
      <c r="AW179" s="310"/>
      <c r="AX179" s="310" t="s">
        <v>821</v>
      </c>
      <c r="AY179" s="332"/>
      <c r="AZ179" s="332"/>
      <c r="BA179" s="310"/>
      <c r="BB179" s="310"/>
      <c r="BC179" s="308"/>
      <c r="BD179" s="308"/>
      <c r="BE179" s="310"/>
      <c r="BF179" s="308"/>
      <c r="BG179" s="311"/>
      <c r="BH179" s="311"/>
      <c r="BI179" s="311"/>
      <c r="BJ179" s="311"/>
      <c r="BK179" s="311"/>
      <c r="BL179" s="311"/>
      <c r="BM179" s="311"/>
      <c r="BN179" s="90"/>
      <c r="BO179" s="90"/>
      <c r="BP179" s="90"/>
      <c r="BQ179" s="90"/>
      <c r="BR179" s="90"/>
      <c r="BS179" s="90"/>
      <c r="BT179" s="90"/>
      <c r="BU179" s="90"/>
      <c r="BV179" s="90"/>
      <c r="BW179" s="90"/>
      <c r="BX179" s="90"/>
      <c r="BY179" s="90"/>
      <c r="BZ179" s="90"/>
    </row>
    <row r="180" spans="1:78" ht="12" customHeight="1" x14ac:dyDescent="0.25">
      <c r="A180" s="62"/>
      <c r="B180" s="238"/>
      <c r="C180" s="238"/>
      <c r="D180" s="284" t="str">
        <f>IF(IF(ISNUMBER(B180),"",MAX(D$4:D179)+1)&lt;=D$3,IF(ISNUMBER(B180),"",MAX(D$4:D179)+1),"")</f>
        <v/>
      </c>
      <c r="E180" s="238"/>
      <c r="F180" s="238"/>
      <c r="G180" s="241"/>
      <c r="H180" s="284"/>
      <c r="I180" s="284" t="str">
        <f>IF(O180="","",IF(ISNUMBER(MATCH(O180,$G$5:$G$1000,0)),"",IF(D180=1,B$4,0)+MAX(I$4:I179)+1))</f>
        <v/>
      </c>
      <c r="J180" s="241"/>
      <c r="K180" s="241"/>
      <c r="L180" s="62"/>
      <c r="M180" s="290">
        <f t="shared" si="113"/>
        <v>176</v>
      </c>
      <c r="N180" s="325"/>
      <c r="O180" s="325"/>
      <c r="P180" s="308"/>
      <c r="Q180" s="299" t="s">
        <v>821</v>
      </c>
      <c r="R180" s="292" t="str">
        <f t="shared" si="129"/>
        <v/>
      </c>
      <c r="S180" s="292" t="str">
        <f t="shared" si="130"/>
        <v/>
      </c>
      <c r="T180" s="292" t="str">
        <f t="shared" si="131"/>
        <v/>
      </c>
      <c r="U180" s="292" t="str">
        <f t="shared" si="132"/>
        <v/>
      </c>
      <c r="V180" s="292" t="str">
        <f t="shared" si="133"/>
        <v/>
      </c>
      <c r="W180" s="292" t="str">
        <f t="shared" si="134"/>
        <v/>
      </c>
      <c r="X180" s="292" t="str">
        <f t="shared" si="135"/>
        <v/>
      </c>
      <c r="Y180" s="292"/>
      <c r="Z180" s="293" t="str">
        <f t="shared" si="136"/>
        <v/>
      </c>
      <c r="AA180" s="293" t="str">
        <f t="shared" si="137"/>
        <v/>
      </c>
      <c r="AB180" s="293" t="str">
        <f t="shared" si="138"/>
        <v/>
      </c>
      <c r="AC180" s="293" t="str">
        <f t="shared" si="139"/>
        <v/>
      </c>
      <c r="AD180" s="293" t="str">
        <f t="shared" si="140"/>
        <v/>
      </c>
      <c r="AE180" s="293" t="str">
        <f t="shared" si="141"/>
        <v/>
      </c>
      <c r="AF180" s="293" t="str">
        <f t="shared" si="142"/>
        <v/>
      </c>
      <c r="AG180" s="293"/>
      <c r="AH180" s="292" t="str">
        <f>IF($BE180="","",IF(ISNUMBER(MATCH($BE180,AP$5:AP$29999,0)),MAX(AH$4:AH179)+1,0))</f>
        <v/>
      </c>
      <c r="AI180" s="292" t="str">
        <f>IF($BE180="","",IF(ISNUMBER(MATCH($BE180,AQ$5:AQ$29999,0)),MAX(AI$4:AI179)+1,0))</f>
        <v/>
      </c>
      <c r="AJ180" s="292" t="str">
        <f>IF($BE180="","",IF(ISNUMBER(MATCH($BE180,AR$5:AR$29999,0)),MAX(AJ$4:AJ179)+1,0))</f>
        <v/>
      </c>
      <c r="AK180" s="292" t="str">
        <f>IF($BE180="","",IF(ISNUMBER(MATCH($BE180,AS$5:AS$29999,0)),MAX(AK$4:AK179)+1,0))</f>
        <v/>
      </c>
      <c r="AL180" s="292" t="str">
        <f>IF($BE180="","",IF(ISNUMBER(MATCH($BE180,AT$5:AT$29999,0)),MAX(AL$4:AL179)+1,0))</f>
        <v/>
      </c>
      <c r="AM180" s="292" t="str">
        <f>IF($BE180="","",IF(ISNUMBER(MATCH($BE180,AU$5:AU$29999,0)),MAX(AM$4:AM179)+1,0))</f>
        <v/>
      </c>
      <c r="AN180" s="292" t="str">
        <f>IF($BE180="","",IF(ISNUMBER(MATCH($BE180,AV$5:AV$29999,0)),MAX(AN$4:AN179)+1,0))</f>
        <v/>
      </c>
      <c r="AO180" s="299"/>
      <c r="AP180" s="307"/>
      <c r="AQ180" s="307"/>
      <c r="AR180" s="307"/>
      <c r="AS180" s="307"/>
      <c r="AT180" s="309"/>
      <c r="AU180" s="309"/>
      <c r="AV180" s="309" t="s">
        <v>821</v>
      </c>
      <c r="AW180" s="310"/>
      <c r="AX180" s="310" t="s">
        <v>821</v>
      </c>
      <c r="AY180" s="332"/>
      <c r="AZ180" s="332"/>
      <c r="BA180" s="310"/>
      <c r="BB180" s="310"/>
      <c r="BC180" s="308"/>
      <c r="BD180" s="308"/>
      <c r="BE180" s="310"/>
      <c r="BF180" s="308"/>
      <c r="BG180" s="311"/>
      <c r="BH180" s="311"/>
      <c r="BI180" s="311"/>
      <c r="BJ180" s="311"/>
      <c r="BK180" s="311"/>
      <c r="BL180" s="311"/>
      <c r="BM180" s="311"/>
      <c r="BN180" s="90"/>
      <c r="BO180" s="90"/>
      <c r="BP180" s="90"/>
      <c r="BQ180" s="90"/>
      <c r="BR180" s="90"/>
      <c r="BS180" s="90"/>
      <c r="BT180" s="90"/>
      <c r="BU180" s="90"/>
      <c r="BV180" s="90"/>
      <c r="BW180" s="90"/>
      <c r="BX180" s="90"/>
      <c r="BY180" s="90"/>
      <c r="BZ180" s="90"/>
    </row>
    <row r="181" spans="1:78" ht="12" customHeight="1" x14ac:dyDescent="0.25">
      <c r="A181" s="62"/>
      <c r="B181" s="238"/>
      <c r="C181" s="238"/>
      <c r="D181" s="284" t="str">
        <f>IF(IF(ISNUMBER(B181),"",MAX(D$4:D180)+1)&lt;=D$3,IF(ISNUMBER(B181),"",MAX(D$4:D180)+1),"")</f>
        <v/>
      </c>
      <c r="E181" s="238"/>
      <c r="F181" s="238"/>
      <c r="G181" s="241"/>
      <c r="H181" s="284"/>
      <c r="I181" s="284" t="str">
        <f>IF(O181="","",IF(ISNUMBER(MATCH(O181,$G$5:$G$1000,0)),"",IF(D181=1,B$4,0)+MAX(I$4:I180)+1))</f>
        <v/>
      </c>
      <c r="J181" s="241"/>
      <c r="K181" s="241"/>
      <c r="L181" s="62"/>
      <c r="M181" s="290">
        <f t="shared" si="113"/>
        <v>177</v>
      </c>
      <c r="N181" s="325"/>
      <c r="O181" s="325"/>
      <c r="P181" s="308"/>
      <c r="Q181" s="299" t="s">
        <v>821</v>
      </c>
      <c r="R181" s="292" t="str">
        <f t="shared" si="129"/>
        <v/>
      </c>
      <c r="S181" s="292" t="str">
        <f t="shared" si="130"/>
        <v/>
      </c>
      <c r="T181" s="292" t="str">
        <f t="shared" si="131"/>
        <v/>
      </c>
      <c r="U181" s="292" t="str">
        <f t="shared" si="132"/>
        <v/>
      </c>
      <c r="V181" s="292" t="str">
        <f t="shared" si="133"/>
        <v/>
      </c>
      <c r="W181" s="292" t="str">
        <f t="shared" si="134"/>
        <v/>
      </c>
      <c r="X181" s="292" t="str">
        <f t="shared" si="135"/>
        <v/>
      </c>
      <c r="Y181" s="292"/>
      <c r="Z181" s="293" t="str">
        <f t="shared" si="136"/>
        <v/>
      </c>
      <c r="AA181" s="293" t="str">
        <f t="shared" si="137"/>
        <v/>
      </c>
      <c r="AB181" s="293" t="str">
        <f t="shared" si="138"/>
        <v/>
      </c>
      <c r="AC181" s="293" t="str">
        <f t="shared" si="139"/>
        <v/>
      </c>
      <c r="AD181" s="293" t="str">
        <f t="shared" si="140"/>
        <v/>
      </c>
      <c r="AE181" s="293" t="str">
        <f t="shared" si="141"/>
        <v/>
      </c>
      <c r="AF181" s="293" t="str">
        <f t="shared" si="142"/>
        <v/>
      </c>
      <c r="AG181" s="293"/>
      <c r="AH181" s="292" t="str">
        <f>IF($BE181="","",IF(ISNUMBER(MATCH($BE181,AP$5:AP$29999,0)),MAX(AH$4:AH180)+1,0))</f>
        <v/>
      </c>
      <c r="AI181" s="292" t="str">
        <f>IF($BE181="","",IF(ISNUMBER(MATCH($BE181,AQ$5:AQ$29999,0)),MAX(AI$4:AI180)+1,0))</f>
        <v/>
      </c>
      <c r="AJ181" s="292" t="str">
        <f>IF($BE181="","",IF(ISNUMBER(MATCH($BE181,AR$5:AR$29999,0)),MAX(AJ$4:AJ180)+1,0))</f>
        <v/>
      </c>
      <c r="AK181" s="292" t="str">
        <f>IF($BE181="","",IF(ISNUMBER(MATCH($BE181,AS$5:AS$29999,0)),MAX(AK$4:AK180)+1,0))</f>
        <v/>
      </c>
      <c r="AL181" s="292" t="str">
        <f>IF($BE181="","",IF(ISNUMBER(MATCH($BE181,AT$5:AT$29999,0)),MAX(AL$4:AL180)+1,0))</f>
        <v/>
      </c>
      <c r="AM181" s="292" t="str">
        <f>IF($BE181="","",IF(ISNUMBER(MATCH($BE181,AU$5:AU$29999,0)),MAX(AM$4:AM180)+1,0))</f>
        <v/>
      </c>
      <c r="AN181" s="292" t="str">
        <f>IF($BE181="","",IF(ISNUMBER(MATCH($BE181,AV$5:AV$29999,0)),MAX(AN$4:AN180)+1,0))</f>
        <v/>
      </c>
      <c r="AO181" s="299"/>
      <c r="AP181" s="307"/>
      <c r="AQ181" s="307"/>
      <c r="AR181" s="307"/>
      <c r="AS181" s="307"/>
      <c r="AT181" s="309"/>
      <c r="AU181" s="309"/>
      <c r="AV181" s="309" t="s">
        <v>821</v>
      </c>
      <c r="AW181" s="310"/>
      <c r="AX181" s="310" t="s">
        <v>821</v>
      </c>
      <c r="AY181" s="332"/>
      <c r="AZ181" s="332"/>
      <c r="BA181" s="310"/>
      <c r="BB181" s="310"/>
      <c r="BC181" s="308"/>
      <c r="BD181" s="308"/>
      <c r="BE181" s="310"/>
      <c r="BF181" s="308"/>
      <c r="BG181" s="311"/>
      <c r="BH181" s="311"/>
      <c r="BI181" s="311"/>
      <c r="BJ181" s="311"/>
      <c r="BK181" s="311"/>
      <c r="BL181" s="311"/>
      <c r="BM181" s="311"/>
      <c r="BN181" s="90"/>
      <c r="BO181" s="90"/>
      <c r="BP181" s="90"/>
      <c r="BQ181" s="90"/>
      <c r="BR181" s="90"/>
      <c r="BS181" s="90"/>
      <c r="BT181" s="90"/>
      <c r="BU181" s="90"/>
      <c r="BV181" s="90"/>
      <c r="BW181" s="90"/>
      <c r="BX181" s="90"/>
      <c r="BY181" s="90"/>
      <c r="BZ181" s="90"/>
    </row>
    <row r="182" spans="1:78" ht="12" customHeight="1" x14ac:dyDescent="0.25">
      <c r="A182" s="62"/>
      <c r="B182" s="238"/>
      <c r="C182" s="238"/>
      <c r="D182" s="284" t="str">
        <f>IF(IF(ISNUMBER(B182),"",MAX(D$4:D181)+1)&lt;=D$3,IF(ISNUMBER(B182),"",MAX(D$4:D181)+1),"")</f>
        <v/>
      </c>
      <c r="E182" s="238"/>
      <c r="F182" s="238"/>
      <c r="G182" s="241"/>
      <c r="H182" s="284"/>
      <c r="I182" s="284" t="str">
        <f>IF(O182="","",IF(ISNUMBER(MATCH(O182,$G$5:$G$1000,0)),"",IF(D182=1,B$4,0)+MAX(I$4:I181)+1))</f>
        <v/>
      </c>
      <c r="J182" s="241"/>
      <c r="K182" s="241"/>
      <c r="L182" s="62"/>
      <c r="M182" s="290">
        <f t="shared" si="113"/>
        <v>178</v>
      </c>
      <c r="N182" s="325"/>
      <c r="O182" s="325"/>
      <c r="P182" s="308"/>
      <c r="Q182" s="299" t="s">
        <v>821</v>
      </c>
      <c r="R182" s="312"/>
      <c r="S182" s="312"/>
      <c r="T182" s="312"/>
      <c r="U182" s="312"/>
      <c r="V182" s="312"/>
      <c r="W182" s="312"/>
      <c r="X182" s="312"/>
      <c r="Y182" s="312"/>
      <c r="Z182" s="313"/>
      <c r="AA182" s="313"/>
      <c r="AB182" s="313"/>
      <c r="AC182" s="313"/>
      <c r="AD182" s="313"/>
      <c r="AE182" s="313"/>
      <c r="AF182" s="313"/>
      <c r="AG182" s="313"/>
      <c r="AH182" s="314"/>
      <c r="AI182" s="314"/>
      <c r="AJ182" s="314"/>
      <c r="AK182" s="314"/>
      <c r="AL182" s="314"/>
      <c r="AM182" s="314"/>
      <c r="AN182" s="314"/>
      <c r="AO182" s="299"/>
      <c r="AP182" s="315"/>
      <c r="AQ182" s="315"/>
      <c r="AR182" s="315"/>
      <c r="AS182" s="315"/>
      <c r="AT182" s="90"/>
      <c r="AU182" s="90"/>
      <c r="AV182" s="90"/>
      <c r="AW182" s="310"/>
      <c r="AX182" s="310" t="s">
        <v>821</v>
      </c>
      <c r="AY182" s="332"/>
      <c r="AZ182" s="332"/>
      <c r="BA182" s="310"/>
      <c r="BB182" s="310"/>
      <c r="BC182" s="308"/>
      <c r="BD182" s="308"/>
      <c r="BE182" s="310"/>
      <c r="BF182" s="308"/>
      <c r="BG182" s="311"/>
      <c r="BH182" s="311"/>
      <c r="BI182" s="311"/>
      <c r="BJ182" s="311"/>
      <c r="BK182" s="311"/>
      <c r="BL182" s="311"/>
      <c r="BM182" s="311"/>
      <c r="BN182" s="90"/>
      <c r="BO182" s="90"/>
      <c r="BP182" s="90"/>
      <c r="BQ182" s="90"/>
      <c r="BR182" s="90"/>
      <c r="BS182" s="90"/>
      <c r="BT182" s="90"/>
      <c r="BU182" s="90"/>
      <c r="BV182" s="90"/>
      <c r="BW182" s="90"/>
      <c r="BX182" s="90"/>
      <c r="BY182" s="90"/>
      <c r="BZ182" s="90"/>
    </row>
    <row r="183" spans="1:78" ht="12" customHeight="1" x14ac:dyDescent="0.25">
      <c r="A183" s="62"/>
      <c r="B183" s="238"/>
      <c r="C183" s="238"/>
      <c r="D183" s="284" t="str">
        <f>IF(IF(ISNUMBER(B183),"",MAX(D$4:D182)+1)&lt;=D$3,IF(ISNUMBER(B183),"",MAX(D$4:D182)+1),"")</f>
        <v/>
      </c>
      <c r="E183" s="238"/>
      <c r="F183" s="238"/>
      <c r="G183" s="241"/>
      <c r="H183" s="284"/>
      <c r="I183" s="284" t="str">
        <f>IF(O183="","",IF(ISNUMBER(MATCH(O183,$G$5:$G$1000,0)),"",IF(D183=1,B$4,0)+MAX(I$4:I182)+1))</f>
        <v/>
      </c>
      <c r="J183" s="241"/>
      <c r="K183" s="241"/>
      <c r="L183" s="62"/>
      <c r="M183" s="290">
        <f t="shared" si="113"/>
        <v>179</v>
      </c>
      <c r="N183" s="325"/>
      <c r="O183" s="325"/>
      <c r="P183" s="308"/>
      <c r="Q183" s="299" t="s">
        <v>821</v>
      </c>
      <c r="R183" s="312"/>
      <c r="S183" s="312"/>
      <c r="T183" s="312"/>
      <c r="U183" s="312"/>
      <c r="V183" s="312"/>
      <c r="W183" s="312"/>
      <c r="X183" s="312"/>
      <c r="Y183" s="312"/>
      <c r="Z183" s="313"/>
      <c r="AA183" s="313"/>
      <c r="AB183" s="313"/>
      <c r="AC183" s="313"/>
      <c r="AD183" s="313"/>
      <c r="AE183" s="313"/>
      <c r="AF183" s="313"/>
      <c r="AG183" s="313"/>
      <c r="AH183" s="314"/>
      <c r="AI183" s="314"/>
      <c r="AJ183" s="314"/>
      <c r="AK183" s="314"/>
      <c r="AL183" s="314"/>
      <c r="AM183" s="314"/>
      <c r="AN183" s="314"/>
      <c r="AO183" s="299"/>
      <c r="AP183" s="315"/>
      <c r="AQ183" s="315"/>
      <c r="AR183" s="315"/>
      <c r="AS183" s="315"/>
      <c r="AT183" s="90"/>
      <c r="AU183" s="90"/>
      <c r="AV183" s="90"/>
      <c r="AW183" s="310"/>
      <c r="AX183" s="310" t="s">
        <v>821</v>
      </c>
      <c r="AY183" s="332"/>
      <c r="AZ183" s="332"/>
      <c r="BA183" s="310"/>
      <c r="BB183" s="310"/>
      <c r="BC183" s="308"/>
      <c r="BD183" s="308"/>
      <c r="BE183" s="310"/>
      <c r="BF183" s="308"/>
      <c r="BG183" s="311"/>
      <c r="BH183" s="311"/>
      <c r="BI183" s="311"/>
      <c r="BJ183" s="311"/>
      <c r="BK183" s="311"/>
      <c r="BL183" s="311"/>
      <c r="BM183" s="311"/>
      <c r="BN183" s="90"/>
      <c r="BO183" s="90"/>
      <c r="BP183" s="90"/>
      <c r="BQ183" s="90"/>
      <c r="BR183" s="90"/>
      <c r="BS183" s="90"/>
      <c r="BT183" s="90"/>
      <c r="BU183" s="90"/>
      <c r="BV183" s="90"/>
      <c r="BW183" s="90"/>
      <c r="BX183" s="90"/>
      <c r="BY183" s="90"/>
      <c r="BZ183" s="90"/>
    </row>
    <row r="184" spans="1:78" ht="12" customHeight="1" x14ac:dyDescent="0.25">
      <c r="A184" s="62"/>
      <c r="B184" s="238"/>
      <c r="C184" s="238"/>
      <c r="D184" s="284" t="str">
        <f>IF(IF(ISNUMBER(B184),"",MAX(D$4:D183)+1)&lt;=D$3,IF(ISNUMBER(B184),"",MAX(D$4:D183)+1),"")</f>
        <v/>
      </c>
      <c r="E184" s="238"/>
      <c r="F184" s="238"/>
      <c r="G184" s="241"/>
      <c r="H184" s="284"/>
      <c r="I184" s="284" t="str">
        <f>IF(O184="","",IF(ISNUMBER(MATCH(O184,$G$5:$G$1000,0)),"",IF(D184=1,B$4,0)+MAX(I$4:I183)+1))</f>
        <v/>
      </c>
      <c r="J184" s="241"/>
      <c r="K184" s="241"/>
      <c r="L184" s="62"/>
      <c r="M184" s="290">
        <f t="shared" si="113"/>
        <v>180</v>
      </c>
      <c r="N184" s="325"/>
      <c r="O184" s="325"/>
      <c r="P184" s="308"/>
      <c r="Q184" s="299" t="s">
        <v>821</v>
      </c>
      <c r="R184" s="312"/>
      <c r="S184" s="312"/>
      <c r="T184" s="312"/>
      <c r="U184" s="312"/>
      <c r="V184" s="312"/>
      <c r="W184" s="312"/>
      <c r="X184" s="312"/>
      <c r="Y184" s="312"/>
      <c r="Z184" s="313"/>
      <c r="AA184" s="313"/>
      <c r="AB184" s="313"/>
      <c r="AC184" s="313"/>
      <c r="AD184" s="313"/>
      <c r="AE184" s="313"/>
      <c r="AF184" s="313"/>
      <c r="AG184" s="313"/>
      <c r="AH184" s="314"/>
      <c r="AI184" s="314"/>
      <c r="AJ184" s="314"/>
      <c r="AK184" s="314"/>
      <c r="AL184" s="314"/>
      <c r="AM184" s="314"/>
      <c r="AN184" s="314"/>
      <c r="AO184" s="299"/>
      <c r="AP184" s="315"/>
      <c r="AQ184" s="315"/>
      <c r="AR184" s="315"/>
      <c r="AS184" s="315"/>
      <c r="AT184" s="90"/>
      <c r="AU184" s="90"/>
      <c r="AV184" s="90"/>
      <c r="AW184" s="310"/>
      <c r="AX184" s="310" t="s">
        <v>821</v>
      </c>
      <c r="AY184" s="332"/>
      <c r="AZ184" s="332"/>
      <c r="BA184" s="310"/>
      <c r="BB184" s="310"/>
      <c r="BC184" s="308"/>
      <c r="BD184" s="308"/>
      <c r="BE184" s="310"/>
      <c r="BF184" s="308"/>
      <c r="BG184" s="311"/>
      <c r="BH184" s="311"/>
      <c r="BI184" s="311"/>
      <c r="BJ184" s="311"/>
      <c r="BK184" s="311"/>
      <c r="BL184" s="311"/>
      <c r="BM184" s="311"/>
      <c r="BN184" s="90"/>
      <c r="BO184" s="90"/>
      <c r="BP184" s="90"/>
      <c r="BQ184" s="90"/>
      <c r="BR184" s="90"/>
      <c r="BS184" s="90"/>
      <c r="BT184" s="90"/>
      <c r="BU184" s="90"/>
      <c r="BV184" s="90"/>
      <c r="BW184" s="90"/>
      <c r="BX184" s="90"/>
      <c r="BY184" s="90"/>
      <c r="BZ184" s="90"/>
    </row>
    <row r="185" spans="1:78" ht="12" customHeight="1" x14ac:dyDescent="0.25">
      <c r="A185" s="62"/>
      <c r="B185" s="238"/>
      <c r="C185" s="238"/>
      <c r="D185" s="284" t="str">
        <f>IF(IF(ISNUMBER(B185),"",MAX(D$4:D184)+1)&lt;=D$3,IF(ISNUMBER(B185),"",MAX(D$4:D184)+1),"")</f>
        <v/>
      </c>
      <c r="E185" s="238"/>
      <c r="F185" s="238"/>
      <c r="G185" s="241"/>
      <c r="H185" s="284"/>
      <c r="I185" s="284" t="str">
        <f>IF(O185="","",IF(ISNUMBER(MATCH(O185,$G$5:$G$1000,0)),"",IF(D185=1,B$4,0)+MAX(I$4:I184)+1))</f>
        <v/>
      </c>
      <c r="J185" s="241"/>
      <c r="K185" s="241"/>
      <c r="L185" s="62"/>
      <c r="M185" s="290">
        <f t="shared" si="113"/>
        <v>181</v>
      </c>
      <c r="N185" s="325"/>
      <c r="O185" s="325"/>
      <c r="P185" s="308"/>
      <c r="Q185" s="299" t="s">
        <v>821</v>
      </c>
      <c r="R185" s="312"/>
      <c r="S185" s="312"/>
      <c r="T185" s="312"/>
      <c r="U185" s="312"/>
      <c r="V185" s="312"/>
      <c r="W185" s="312"/>
      <c r="X185" s="312"/>
      <c r="Y185" s="312"/>
      <c r="Z185" s="313"/>
      <c r="AA185" s="313"/>
      <c r="AB185" s="313"/>
      <c r="AC185" s="313"/>
      <c r="AD185" s="313"/>
      <c r="AE185" s="313"/>
      <c r="AF185" s="313"/>
      <c r="AG185" s="313"/>
      <c r="AH185" s="314"/>
      <c r="AI185" s="314"/>
      <c r="AJ185" s="314"/>
      <c r="AK185" s="314"/>
      <c r="AL185" s="314"/>
      <c r="AM185" s="314"/>
      <c r="AN185" s="314"/>
      <c r="AO185" s="299"/>
      <c r="AP185" s="315"/>
      <c r="AQ185" s="315"/>
      <c r="AR185" s="315"/>
      <c r="AS185" s="315"/>
      <c r="AT185" s="90"/>
      <c r="AU185" s="90"/>
      <c r="AV185" s="90"/>
      <c r="AW185" s="310"/>
      <c r="AX185" s="310"/>
      <c r="AY185" s="332"/>
      <c r="AZ185" s="332"/>
      <c r="BA185" s="310"/>
      <c r="BB185" s="310"/>
      <c r="BC185" s="308"/>
      <c r="BD185" s="308"/>
      <c r="BE185" s="310"/>
      <c r="BF185" s="308"/>
      <c r="BG185" s="311"/>
      <c r="BH185" s="311"/>
      <c r="BI185" s="311"/>
      <c r="BJ185" s="311"/>
      <c r="BK185" s="311"/>
      <c r="BL185" s="311"/>
      <c r="BM185" s="311"/>
      <c r="BN185" s="90"/>
      <c r="BO185" s="90"/>
      <c r="BP185" s="90"/>
      <c r="BQ185" s="90"/>
      <c r="BR185" s="90"/>
      <c r="BS185" s="90"/>
      <c r="BT185" s="90"/>
      <c r="BU185" s="90"/>
      <c r="BV185" s="90"/>
      <c r="BW185" s="90"/>
      <c r="BX185" s="90"/>
      <c r="BY185" s="90"/>
      <c r="BZ185" s="90"/>
    </row>
    <row r="186" spans="1:78" ht="12" customHeight="1" x14ac:dyDescent="0.25">
      <c r="A186" s="62"/>
      <c r="B186" s="238"/>
      <c r="C186" s="238"/>
      <c r="D186" s="284" t="str">
        <f>IF(IF(ISNUMBER(B186),"",MAX(D$4:D185)+1)&lt;=D$3,IF(ISNUMBER(B186),"",MAX(D$4:D185)+1),"")</f>
        <v/>
      </c>
      <c r="E186" s="238"/>
      <c r="F186" s="238"/>
      <c r="G186" s="241"/>
      <c r="H186" s="284"/>
      <c r="I186" s="284" t="str">
        <f>IF(O186="","",IF(ISNUMBER(MATCH(O186,$G$5:$G$1000,0)),"",IF(D186=1,B$4,0)+MAX(I$4:I185)+1))</f>
        <v/>
      </c>
      <c r="J186" s="241"/>
      <c r="K186" s="241"/>
      <c r="L186" s="62"/>
      <c r="M186" s="290">
        <f t="shared" si="113"/>
        <v>182</v>
      </c>
      <c r="N186" s="325"/>
      <c r="O186" s="325"/>
      <c r="P186" s="308"/>
      <c r="Q186" s="299" t="s">
        <v>821</v>
      </c>
      <c r="R186" s="312"/>
      <c r="S186" s="312"/>
      <c r="T186" s="312"/>
      <c r="U186" s="312"/>
      <c r="V186" s="312"/>
      <c r="W186" s="312"/>
      <c r="X186" s="312"/>
      <c r="Y186" s="312"/>
      <c r="Z186" s="313"/>
      <c r="AA186" s="313"/>
      <c r="AB186" s="313"/>
      <c r="AC186" s="313"/>
      <c r="AD186" s="313"/>
      <c r="AE186" s="313"/>
      <c r="AF186" s="313"/>
      <c r="AG186" s="313"/>
      <c r="AH186" s="314"/>
      <c r="AI186" s="314"/>
      <c r="AJ186" s="314"/>
      <c r="AK186" s="314"/>
      <c r="AL186" s="314"/>
      <c r="AM186" s="314"/>
      <c r="AN186" s="314"/>
      <c r="AO186" s="299"/>
      <c r="AP186" s="315"/>
      <c r="AQ186" s="315"/>
      <c r="AR186" s="315"/>
      <c r="AS186" s="315"/>
      <c r="AT186" s="90"/>
      <c r="AU186" s="90"/>
      <c r="AV186" s="90"/>
      <c r="AW186" s="310"/>
      <c r="AX186" s="310"/>
      <c r="AY186" s="332"/>
      <c r="AZ186" s="332"/>
      <c r="BA186" s="310"/>
      <c r="BB186" s="310"/>
      <c r="BC186" s="308"/>
      <c r="BD186" s="308"/>
      <c r="BE186" s="310"/>
      <c r="BF186" s="308"/>
      <c r="BG186" s="311"/>
      <c r="BH186" s="311"/>
      <c r="BI186" s="311"/>
      <c r="BJ186" s="311"/>
      <c r="BK186" s="311"/>
      <c r="BL186" s="311"/>
      <c r="BM186" s="311"/>
      <c r="BN186" s="90"/>
      <c r="BO186" s="90"/>
      <c r="BP186" s="90"/>
      <c r="BQ186" s="90"/>
      <c r="BR186" s="90"/>
      <c r="BS186" s="90"/>
      <c r="BT186" s="90"/>
      <c r="BU186" s="90"/>
      <c r="BV186" s="90"/>
      <c r="BW186" s="90"/>
      <c r="BX186" s="90"/>
      <c r="BY186" s="90"/>
      <c r="BZ186" s="90"/>
    </row>
    <row r="187" spans="1:78" ht="12" customHeight="1" x14ac:dyDescent="0.25">
      <c r="A187" s="62"/>
      <c r="B187" s="238"/>
      <c r="C187" s="238"/>
      <c r="D187" s="284" t="str">
        <f>IF(IF(ISNUMBER(B187),"",MAX(D$4:D186)+1)&lt;=D$3,IF(ISNUMBER(B187),"",MAX(D$4:D186)+1),"")</f>
        <v/>
      </c>
      <c r="E187" s="238"/>
      <c r="F187" s="238"/>
      <c r="G187" s="241"/>
      <c r="H187" s="284"/>
      <c r="I187" s="284" t="str">
        <f>IF(O187="","",IF(ISNUMBER(MATCH(O187,$G$5:$G$1000,0)),"",IF(D187=1,B$4,0)+MAX(I$4:I186)+1))</f>
        <v/>
      </c>
      <c r="J187" s="241"/>
      <c r="K187" s="241"/>
      <c r="L187" s="62"/>
      <c r="M187" s="290">
        <f t="shared" si="113"/>
        <v>183</v>
      </c>
      <c r="N187" s="325"/>
      <c r="O187" s="325"/>
      <c r="P187" s="308"/>
      <c r="Q187" s="299" t="s">
        <v>821</v>
      </c>
      <c r="R187" s="312"/>
      <c r="S187" s="312"/>
      <c r="T187" s="312"/>
      <c r="U187" s="312"/>
      <c r="V187" s="312"/>
      <c r="W187" s="312"/>
      <c r="X187" s="312"/>
      <c r="Y187" s="312"/>
      <c r="Z187" s="313"/>
      <c r="AA187" s="313"/>
      <c r="AB187" s="313"/>
      <c r="AC187" s="313"/>
      <c r="AD187" s="313"/>
      <c r="AE187" s="313"/>
      <c r="AF187" s="313"/>
      <c r="AG187" s="313"/>
      <c r="AH187" s="314"/>
      <c r="AI187" s="314"/>
      <c r="AJ187" s="314"/>
      <c r="AK187" s="314"/>
      <c r="AL187" s="314"/>
      <c r="AM187" s="314"/>
      <c r="AN187" s="314"/>
      <c r="AO187" s="299"/>
      <c r="AP187" s="315"/>
      <c r="AQ187" s="315"/>
      <c r="AR187" s="315"/>
      <c r="AS187" s="315"/>
      <c r="AT187" s="90"/>
      <c r="AU187" s="90"/>
      <c r="AV187" s="90"/>
      <c r="AW187" s="310"/>
      <c r="AX187" s="310"/>
      <c r="AY187" s="332"/>
      <c r="AZ187" s="332"/>
      <c r="BA187" s="310"/>
      <c r="BB187" s="310"/>
      <c r="BC187" s="308"/>
      <c r="BD187" s="308"/>
      <c r="BE187" s="310"/>
      <c r="BF187" s="308"/>
      <c r="BG187" s="311"/>
      <c r="BH187" s="311"/>
      <c r="BI187" s="311"/>
      <c r="BJ187" s="311"/>
      <c r="BK187" s="311"/>
      <c r="BL187" s="311"/>
      <c r="BM187" s="311"/>
      <c r="BN187" s="90"/>
      <c r="BO187" s="90"/>
      <c r="BP187" s="90"/>
      <c r="BQ187" s="90"/>
      <c r="BR187" s="90"/>
      <c r="BS187" s="90"/>
      <c r="BT187" s="90"/>
      <c r="BU187" s="90"/>
      <c r="BV187" s="90"/>
      <c r="BW187" s="90"/>
      <c r="BX187" s="90"/>
      <c r="BY187" s="90"/>
      <c r="BZ187" s="90"/>
    </row>
    <row r="188" spans="1:78" ht="12" customHeight="1" x14ac:dyDescent="0.25">
      <c r="A188" s="62"/>
      <c r="B188" s="238"/>
      <c r="C188" s="238"/>
      <c r="D188" s="284" t="str">
        <f>IF(IF(ISNUMBER(B188),"",MAX(D$4:D187)+1)&lt;=D$3,IF(ISNUMBER(B188),"",MAX(D$4:D187)+1),"")</f>
        <v/>
      </c>
      <c r="E188" s="238"/>
      <c r="F188" s="238"/>
      <c r="G188" s="241"/>
      <c r="H188" s="284"/>
      <c r="I188" s="284" t="str">
        <f>IF(O188="","",IF(ISNUMBER(MATCH(O188,$G$5:$G$1000,0)),"",IF(D188=1,B$4,0)+MAX(I$4:I187)+1))</f>
        <v/>
      </c>
      <c r="J188" s="241"/>
      <c r="K188" s="241"/>
      <c r="L188" s="62"/>
      <c r="M188" s="290">
        <f t="shared" si="113"/>
        <v>184</v>
      </c>
      <c r="N188" s="325"/>
      <c r="O188" s="325"/>
      <c r="P188" s="308"/>
      <c r="Q188" s="299" t="s">
        <v>821</v>
      </c>
      <c r="R188" s="312"/>
      <c r="S188" s="312"/>
      <c r="T188" s="312"/>
      <c r="U188" s="312"/>
      <c r="V188" s="312"/>
      <c r="W188" s="312"/>
      <c r="X188" s="312"/>
      <c r="Y188" s="312"/>
      <c r="Z188" s="313"/>
      <c r="AA188" s="313"/>
      <c r="AB188" s="313"/>
      <c r="AC188" s="313"/>
      <c r="AD188" s="313"/>
      <c r="AE188" s="313"/>
      <c r="AF188" s="313"/>
      <c r="AG188" s="313"/>
      <c r="AH188" s="314"/>
      <c r="AI188" s="314"/>
      <c r="AJ188" s="314"/>
      <c r="AK188" s="314"/>
      <c r="AL188" s="314"/>
      <c r="AM188" s="314"/>
      <c r="AN188" s="314"/>
      <c r="AO188" s="299"/>
      <c r="AP188" s="315"/>
      <c r="AQ188" s="315"/>
      <c r="AR188" s="315"/>
      <c r="AS188" s="315"/>
      <c r="AT188" s="90"/>
      <c r="AU188" s="90"/>
      <c r="AV188" s="90"/>
      <c r="AW188" s="310"/>
      <c r="AX188" s="310"/>
      <c r="AY188" s="332"/>
      <c r="AZ188" s="332"/>
      <c r="BA188" s="310"/>
      <c r="BB188" s="310"/>
      <c r="BC188" s="308"/>
      <c r="BD188" s="308"/>
      <c r="BE188" s="310"/>
      <c r="BF188" s="308"/>
      <c r="BG188" s="311"/>
      <c r="BH188" s="311"/>
      <c r="BI188" s="311"/>
      <c r="BJ188" s="311"/>
      <c r="BK188" s="311"/>
      <c r="BL188" s="311"/>
      <c r="BM188" s="311"/>
      <c r="BN188" s="90"/>
      <c r="BO188" s="90"/>
      <c r="BP188" s="90"/>
      <c r="BQ188" s="90"/>
      <c r="BR188" s="90"/>
      <c r="BS188" s="90"/>
      <c r="BT188" s="90"/>
      <c r="BU188" s="90"/>
      <c r="BV188" s="90"/>
      <c r="BW188" s="90"/>
      <c r="BX188" s="90"/>
      <c r="BY188" s="90"/>
      <c r="BZ188" s="90"/>
    </row>
    <row r="189" spans="1:78" ht="12" customHeight="1" x14ac:dyDescent="0.25">
      <c r="A189" s="62"/>
      <c r="B189" s="238"/>
      <c r="C189" s="238"/>
      <c r="D189" s="284" t="str">
        <f>IF(IF(ISNUMBER(B189),"",MAX(D$4:D188)+1)&lt;=D$3,IF(ISNUMBER(B189),"",MAX(D$4:D188)+1),"")</f>
        <v/>
      </c>
      <c r="E189" s="238"/>
      <c r="F189" s="238"/>
      <c r="G189" s="241"/>
      <c r="H189" s="284"/>
      <c r="I189" s="284" t="str">
        <f>IF(O189="","",IF(ISNUMBER(MATCH(O189,$G$5:$G$1000,0)),"",IF(D189=1,B$4,0)+MAX(I$4:I188)+1))</f>
        <v/>
      </c>
      <c r="J189" s="241"/>
      <c r="K189" s="241"/>
      <c r="L189" s="62"/>
      <c r="M189" s="290">
        <f t="shared" si="113"/>
        <v>185</v>
      </c>
      <c r="N189" s="325"/>
      <c r="O189" s="325"/>
      <c r="P189" s="308"/>
      <c r="Q189" s="299" t="s">
        <v>821</v>
      </c>
      <c r="R189" s="312"/>
      <c r="S189" s="312"/>
      <c r="T189" s="312"/>
      <c r="U189" s="312"/>
      <c r="V189" s="312"/>
      <c r="W189" s="312"/>
      <c r="X189" s="312"/>
      <c r="Y189" s="312"/>
      <c r="Z189" s="313"/>
      <c r="AA189" s="313"/>
      <c r="AB189" s="313"/>
      <c r="AC189" s="313"/>
      <c r="AD189" s="313"/>
      <c r="AE189" s="313"/>
      <c r="AF189" s="313"/>
      <c r="AG189" s="313"/>
      <c r="AH189" s="314"/>
      <c r="AI189" s="314"/>
      <c r="AJ189" s="314"/>
      <c r="AK189" s="314"/>
      <c r="AL189" s="314"/>
      <c r="AM189" s="314"/>
      <c r="AN189" s="314"/>
      <c r="AO189" s="299"/>
      <c r="AP189" s="315"/>
      <c r="AQ189" s="315"/>
      <c r="AR189" s="315"/>
      <c r="AS189" s="315"/>
      <c r="AT189" s="90"/>
      <c r="AU189" s="90"/>
      <c r="AV189" s="90"/>
      <c r="AW189" s="310"/>
      <c r="AX189" s="310"/>
      <c r="AY189" s="332"/>
      <c r="AZ189" s="332"/>
      <c r="BA189" s="310"/>
      <c r="BB189" s="310"/>
      <c r="BC189" s="308"/>
      <c r="BD189" s="308"/>
      <c r="BE189" s="310"/>
      <c r="BF189" s="308"/>
      <c r="BG189" s="311"/>
      <c r="BH189" s="311"/>
      <c r="BI189" s="311"/>
      <c r="BJ189" s="311"/>
      <c r="BK189" s="311"/>
      <c r="BL189" s="311"/>
      <c r="BM189" s="311"/>
      <c r="BN189" s="90"/>
      <c r="BO189" s="90"/>
      <c r="BP189" s="90"/>
      <c r="BQ189" s="90"/>
      <c r="BR189" s="90"/>
      <c r="BS189" s="90"/>
      <c r="BT189" s="90"/>
      <c r="BU189" s="90"/>
      <c r="BV189" s="90"/>
      <c r="BW189" s="90"/>
      <c r="BX189" s="90"/>
      <c r="BY189" s="90"/>
      <c r="BZ189" s="90"/>
    </row>
    <row r="190" spans="1:78" ht="12" customHeight="1" x14ac:dyDescent="0.25">
      <c r="A190" s="62"/>
      <c r="B190" s="238"/>
      <c r="C190" s="238"/>
      <c r="D190" s="284" t="str">
        <f>IF(IF(ISNUMBER(B190),"",MAX(D$4:D189)+1)&lt;=D$3,IF(ISNUMBER(B190),"",MAX(D$4:D189)+1),"")</f>
        <v/>
      </c>
      <c r="E190" s="238"/>
      <c r="F190" s="238"/>
      <c r="G190" s="241"/>
      <c r="H190" s="284"/>
      <c r="I190" s="284" t="str">
        <f>IF(O190="","",IF(ISNUMBER(MATCH(O190,$G$5:$G$1000,0)),"",IF(D190=1,B$4,0)+MAX(I$4:I189)+1))</f>
        <v/>
      </c>
      <c r="J190" s="241"/>
      <c r="K190" s="241"/>
      <c r="L190" s="62"/>
      <c r="M190" s="290">
        <f t="shared" si="113"/>
        <v>186</v>
      </c>
      <c r="N190" s="325"/>
      <c r="O190" s="325"/>
      <c r="P190" s="308"/>
      <c r="Q190" s="299" t="s">
        <v>821</v>
      </c>
      <c r="R190" s="312"/>
      <c r="S190" s="312"/>
      <c r="T190" s="312"/>
      <c r="U190" s="312"/>
      <c r="V190" s="312"/>
      <c r="W190" s="312"/>
      <c r="X190" s="312"/>
      <c r="Y190" s="312"/>
      <c r="Z190" s="313"/>
      <c r="AA190" s="313"/>
      <c r="AB190" s="313"/>
      <c r="AC190" s="313"/>
      <c r="AD190" s="313"/>
      <c r="AE190" s="313"/>
      <c r="AF190" s="313"/>
      <c r="AG190" s="313"/>
      <c r="AH190" s="314"/>
      <c r="AI190" s="314"/>
      <c r="AJ190" s="314"/>
      <c r="AK190" s="314"/>
      <c r="AL190" s="314"/>
      <c r="AM190" s="314"/>
      <c r="AN190" s="314"/>
      <c r="AO190" s="299"/>
      <c r="AP190" s="315"/>
      <c r="AQ190" s="315"/>
      <c r="AR190" s="315"/>
      <c r="AS190" s="315"/>
      <c r="AT190" s="90"/>
      <c r="AU190" s="90"/>
      <c r="AV190" s="90"/>
      <c r="AW190" s="310"/>
      <c r="AX190" s="310"/>
      <c r="AY190" s="332"/>
      <c r="AZ190" s="332"/>
      <c r="BA190" s="310"/>
      <c r="BB190" s="310"/>
      <c r="BC190" s="308"/>
      <c r="BD190" s="308"/>
      <c r="BE190" s="310"/>
      <c r="BF190" s="308"/>
      <c r="BG190" s="311"/>
      <c r="BH190" s="311"/>
      <c r="BI190" s="311"/>
      <c r="BJ190" s="311"/>
      <c r="BK190" s="311"/>
      <c r="BL190" s="311"/>
      <c r="BM190" s="311"/>
      <c r="BN190" s="90"/>
      <c r="BO190" s="90"/>
      <c r="BP190" s="90"/>
      <c r="BQ190" s="90"/>
      <c r="BR190" s="90"/>
      <c r="BS190" s="90"/>
      <c r="BT190" s="90"/>
      <c r="BU190" s="90"/>
      <c r="BV190" s="90"/>
      <c r="BW190" s="90"/>
      <c r="BX190" s="90"/>
      <c r="BY190" s="90"/>
      <c r="BZ190" s="90"/>
    </row>
    <row r="191" spans="1:78" ht="12" customHeight="1" x14ac:dyDescent="0.25">
      <c r="A191" s="62"/>
      <c r="B191" s="238"/>
      <c r="C191" s="238"/>
      <c r="D191" s="284" t="str">
        <f>IF(IF(ISNUMBER(B191),"",MAX(D$4:D190)+1)&lt;=D$3,IF(ISNUMBER(B191),"",MAX(D$4:D190)+1),"")</f>
        <v/>
      </c>
      <c r="E191" s="238"/>
      <c r="F191" s="238"/>
      <c r="G191" s="241"/>
      <c r="H191" s="284"/>
      <c r="I191" s="284" t="str">
        <f>IF(O191="","",IF(ISNUMBER(MATCH(O191,$G$5:$G$1000,0)),"",IF(D191=1,B$4,0)+MAX(I$4:I190)+1))</f>
        <v/>
      </c>
      <c r="J191" s="241"/>
      <c r="K191" s="241"/>
      <c r="L191" s="62"/>
      <c r="M191" s="290">
        <f t="shared" si="113"/>
        <v>187</v>
      </c>
      <c r="N191" s="325"/>
      <c r="O191" s="325"/>
      <c r="P191" s="308"/>
      <c r="Q191" s="299" t="s">
        <v>821</v>
      </c>
      <c r="R191" s="312"/>
      <c r="S191" s="312"/>
      <c r="T191" s="312"/>
      <c r="U191" s="312"/>
      <c r="V191" s="312"/>
      <c r="W191" s="312"/>
      <c r="X191" s="312"/>
      <c r="Y191" s="312"/>
      <c r="Z191" s="316"/>
      <c r="AA191" s="316"/>
      <c r="AB191" s="316"/>
      <c r="AC191" s="316"/>
      <c r="AD191" s="316"/>
      <c r="AE191" s="316"/>
      <c r="AF191" s="316"/>
      <c r="AG191" s="316"/>
      <c r="AH191" s="313"/>
      <c r="AI191" s="313"/>
      <c r="AJ191" s="313"/>
      <c r="AK191" s="313"/>
      <c r="AL191" s="313"/>
      <c r="AM191" s="313"/>
      <c r="AN191" s="313"/>
      <c r="AO191" s="299"/>
      <c r="AP191" s="315"/>
      <c r="AQ191" s="315"/>
      <c r="AR191" s="315"/>
      <c r="AS191" s="315"/>
      <c r="AT191" s="90"/>
      <c r="AU191" s="90"/>
      <c r="AV191" s="90"/>
      <c r="AW191" s="310"/>
      <c r="AX191" s="310"/>
      <c r="AY191" s="332"/>
      <c r="AZ191" s="332"/>
      <c r="BA191" s="310"/>
      <c r="BB191" s="310"/>
      <c r="BC191" s="308"/>
      <c r="BD191" s="308"/>
      <c r="BE191" s="310"/>
      <c r="BF191" s="308"/>
      <c r="BG191" s="311"/>
      <c r="BH191" s="311"/>
      <c r="BI191" s="311"/>
      <c r="BJ191" s="311"/>
      <c r="BK191" s="311"/>
      <c r="BL191" s="311"/>
      <c r="BM191" s="311"/>
      <c r="BN191" s="90"/>
      <c r="BO191" s="90"/>
      <c r="BP191" s="90"/>
      <c r="BQ191" s="90"/>
      <c r="BR191" s="90"/>
      <c r="BS191" s="90"/>
      <c r="BT191" s="90"/>
      <c r="BU191" s="90"/>
      <c r="BV191" s="90"/>
      <c r="BW191" s="90"/>
      <c r="BX191" s="90"/>
      <c r="BY191" s="90"/>
      <c r="BZ191" s="90"/>
    </row>
    <row r="192" spans="1:78" ht="12" customHeight="1" x14ac:dyDescent="0.25">
      <c r="A192" s="62"/>
      <c r="B192" s="238"/>
      <c r="C192" s="238"/>
      <c r="D192" s="284" t="str">
        <f>IF(IF(ISNUMBER(B192),"",MAX(D$4:D191)+1)&lt;=D$3,IF(ISNUMBER(B192),"",MAX(D$4:D191)+1),"")</f>
        <v/>
      </c>
      <c r="E192" s="238"/>
      <c r="F192" s="238"/>
      <c r="G192" s="241"/>
      <c r="H192" s="284"/>
      <c r="I192" s="284" t="str">
        <f>IF(O192="","",IF(ISNUMBER(MATCH(O192,$G$5:$G$1000,0)),"",IF(D192=1,B$4,0)+MAX(I$4:I191)+1))</f>
        <v/>
      </c>
      <c r="J192" s="241"/>
      <c r="K192" s="241"/>
      <c r="L192" s="62"/>
      <c r="M192" s="290">
        <f t="shared" si="113"/>
        <v>188</v>
      </c>
      <c r="N192" s="325"/>
      <c r="O192" s="325"/>
      <c r="P192" s="308"/>
      <c r="Q192" s="299" t="s">
        <v>821</v>
      </c>
      <c r="R192" s="312"/>
      <c r="S192" s="312"/>
      <c r="T192" s="312"/>
      <c r="U192" s="312"/>
      <c r="V192" s="312"/>
      <c r="W192" s="312"/>
      <c r="X192" s="312"/>
      <c r="Y192" s="312"/>
      <c r="Z192" s="316"/>
      <c r="AA192" s="316"/>
      <c r="AB192" s="316"/>
      <c r="AC192" s="316"/>
      <c r="AD192" s="316"/>
      <c r="AE192" s="316"/>
      <c r="AF192" s="316"/>
      <c r="AG192" s="316"/>
      <c r="AH192" s="313"/>
      <c r="AI192" s="313"/>
      <c r="AJ192" s="313"/>
      <c r="AK192" s="313"/>
      <c r="AL192" s="313"/>
      <c r="AM192" s="313"/>
      <c r="AN192" s="313"/>
      <c r="AO192" s="299"/>
      <c r="AP192" s="315"/>
      <c r="AQ192" s="315"/>
      <c r="AR192" s="315"/>
      <c r="AS192" s="315"/>
      <c r="AT192" s="90"/>
      <c r="AU192" s="90"/>
      <c r="AV192" s="90"/>
      <c r="AW192" s="310"/>
      <c r="AX192" s="310"/>
      <c r="AY192" s="332"/>
      <c r="AZ192" s="332"/>
      <c r="BA192" s="310"/>
      <c r="BB192" s="310"/>
      <c r="BC192" s="308"/>
      <c r="BD192" s="308"/>
      <c r="BE192" s="310"/>
      <c r="BF192" s="308"/>
      <c r="BG192" s="311"/>
      <c r="BH192" s="311"/>
      <c r="BI192" s="311"/>
      <c r="BJ192" s="311"/>
      <c r="BK192" s="311"/>
      <c r="BL192" s="311"/>
      <c r="BM192" s="311"/>
      <c r="BN192" s="90"/>
      <c r="BO192" s="90"/>
      <c r="BP192" s="90"/>
      <c r="BQ192" s="90"/>
      <c r="BR192" s="90"/>
      <c r="BS192" s="90"/>
      <c r="BT192" s="90"/>
      <c r="BU192" s="90"/>
      <c r="BV192" s="90"/>
      <c r="BW192" s="90"/>
      <c r="BX192" s="90"/>
      <c r="BY192" s="90"/>
      <c r="BZ192" s="90"/>
    </row>
    <row r="193" spans="1:78" ht="12" customHeight="1" x14ac:dyDescent="0.25">
      <c r="A193" s="62"/>
      <c r="B193" s="238"/>
      <c r="C193" s="238"/>
      <c r="D193" s="284" t="str">
        <f>IF(IF(ISNUMBER(B193),"",MAX(D$4:D192)+1)&lt;=D$3,IF(ISNUMBER(B193),"",MAX(D$4:D192)+1),"")</f>
        <v/>
      </c>
      <c r="E193" s="238"/>
      <c r="F193" s="238"/>
      <c r="G193" s="241"/>
      <c r="H193" s="284"/>
      <c r="I193" s="284" t="str">
        <f>IF(O193="","",IF(ISNUMBER(MATCH(O193,$G$5:$G$1000,0)),"",IF(D193=1,B$4,0)+MAX(I$4:I192)+1))</f>
        <v/>
      </c>
      <c r="J193" s="241"/>
      <c r="K193" s="241"/>
      <c r="L193" s="62"/>
      <c r="M193" s="290">
        <f t="shared" si="113"/>
        <v>189</v>
      </c>
      <c r="N193" s="325"/>
      <c r="O193" s="325"/>
      <c r="P193" s="308"/>
      <c r="Q193" s="299" t="s">
        <v>821</v>
      </c>
      <c r="R193" s="312"/>
      <c r="S193" s="312"/>
      <c r="T193" s="312"/>
      <c r="U193" s="312"/>
      <c r="V193" s="312"/>
      <c r="W193" s="312"/>
      <c r="X193" s="312"/>
      <c r="Y193" s="312"/>
      <c r="Z193" s="316"/>
      <c r="AA193" s="316"/>
      <c r="AB193" s="316"/>
      <c r="AC193" s="316"/>
      <c r="AD193" s="316"/>
      <c r="AE193" s="316"/>
      <c r="AF193" s="316"/>
      <c r="AG193" s="316"/>
      <c r="AH193" s="313"/>
      <c r="AI193" s="313"/>
      <c r="AJ193" s="313"/>
      <c r="AK193" s="313"/>
      <c r="AL193" s="313"/>
      <c r="AM193" s="313"/>
      <c r="AN193" s="313"/>
      <c r="AO193" s="299"/>
      <c r="AP193" s="315"/>
      <c r="AQ193" s="315"/>
      <c r="AR193" s="315"/>
      <c r="AS193" s="315"/>
      <c r="AT193" s="90"/>
      <c r="AU193" s="90"/>
      <c r="AV193" s="90"/>
      <c r="AW193" s="310"/>
      <c r="AX193" s="310"/>
      <c r="AY193" s="332"/>
      <c r="AZ193" s="332"/>
      <c r="BA193" s="310"/>
      <c r="BB193" s="310"/>
      <c r="BC193" s="308"/>
      <c r="BD193" s="308"/>
      <c r="BE193" s="310"/>
      <c r="BF193" s="308"/>
      <c r="BG193" s="311"/>
      <c r="BH193" s="311"/>
      <c r="BI193" s="311"/>
      <c r="BJ193" s="311"/>
      <c r="BK193" s="311"/>
      <c r="BL193" s="311"/>
      <c r="BM193" s="311"/>
      <c r="BN193" s="90"/>
      <c r="BO193" s="90"/>
      <c r="BP193" s="90"/>
      <c r="BQ193" s="90"/>
      <c r="BR193" s="90"/>
      <c r="BS193" s="90"/>
      <c r="BT193" s="90"/>
      <c r="BU193" s="90"/>
      <c r="BV193" s="90"/>
      <c r="BW193" s="90"/>
      <c r="BX193" s="90"/>
      <c r="BY193" s="90"/>
      <c r="BZ193" s="90"/>
    </row>
    <row r="194" spans="1:78" ht="12" customHeight="1" x14ac:dyDescent="0.25">
      <c r="A194" s="62"/>
      <c r="B194" s="238"/>
      <c r="C194" s="238"/>
      <c r="D194" s="284" t="str">
        <f>IF(IF(ISNUMBER(B194),"",MAX(D$4:D193)+1)&lt;=D$3,IF(ISNUMBER(B194),"",MAX(D$4:D193)+1),"")</f>
        <v/>
      </c>
      <c r="E194" s="238"/>
      <c r="F194" s="238"/>
      <c r="G194" s="241"/>
      <c r="H194" s="284"/>
      <c r="I194" s="284" t="str">
        <f>IF(O194="","",IF(ISNUMBER(MATCH(O194,$G$5:$G$1000,0)),"",IF(D194=1,B$4,0)+MAX(I$4:I193)+1))</f>
        <v/>
      </c>
      <c r="J194" s="241"/>
      <c r="K194" s="241"/>
      <c r="L194" s="62"/>
      <c r="M194" s="290">
        <f t="shared" si="113"/>
        <v>190</v>
      </c>
      <c r="N194" s="325"/>
      <c r="O194" s="325"/>
      <c r="P194" s="308"/>
      <c r="Q194" s="299" t="s">
        <v>821</v>
      </c>
      <c r="R194" s="312"/>
      <c r="S194" s="312"/>
      <c r="T194" s="312"/>
      <c r="U194" s="312"/>
      <c r="V194" s="312"/>
      <c r="W194" s="312"/>
      <c r="X194" s="312"/>
      <c r="Y194" s="312"/>
      <c r="Z194" s="316"/>
      <c r="AA194" s="316"/>
      <c r="AB194" s="316"/>
      <c r="AC194" s="316"/>
      <c r="AD194" s="316"/>
      <c r="AE194" s="316"/>
      <c r="AF194" s="316"/>
      <c r="AG194" s="316"/>
      <c r="AH194" s="313"/>
      <c r="AI194" s="313"/>
      <c r="AJ194" s="313"/>
      <c r="AK194" s="313"/>
      <c r="AL194" s="313"/>
      <c r="AM194" s="313"/>
      <c r="AN194" s="313"/>
      <c r="AO194" s="299"/>
      <c r="AP194" s="315"/>
      <c r="AQ194" s="315"/>
      <c r="AR194" s="315"/>
      <c r="AS194" s="315"/>
      <c r="AT194" s="90"/>
      <c r="AU194" s="90"/>
      <c r="AV194" s="90"/>
      <c r="AW194" s="310"/>
      <c r="AX194" s="310"/>
      <c r="AY194" s="332"/>
      <c r="AZ194" s="332"/>
      <c r="BA194" s="310"/>
      <c r="BB194" s="310"/>
      <c r="BC194" s="308"/>
      <c r="BD194" s="308"/>
      <c r="BE194" s="310"/>
      <c r="BF194" s="308"/>
      <c r="BG194" s="311"/>
      <c r="BH194" s="311"/>
      <c r="BI194" s="311"/>
      <c r="BJ194" s="311"/>
      <c r="BK194" s="311"/>
      <c r="BL194" s="311"/>
      <c r="BM194" s="311"/>
      <c r="BN194" s="90"/>
      <c r="BO194" s="90"/>
      <c r="BP194" s="90"/>
      <c r="BQ194" s="90"/>
      <c r="BR194" s="90"/>
      <c r="BS194" s="90"/>
      <c r="BT194" s="90"/>
      <c r="BU194" s="90"/>
      <c r="BV194" s="90"/>
      <c r="BW194" s="90"/>
      <c r="BX194" s="90"/>
      <c r="BY194" s="90"/>
      <c r="BZ194" s="90"/>
    </row>
    <row r="195" spans="1:78" ht="12" customHeight="1" x14ac:dyDescent="0.25">
      <c r="A195" s="62"/>
      <c r="B195" s="238"/>
      <c r="C195" s="238"/>
      <c r="D195" s="284" t="str">
        <f>IF(IF(ISNUMBER(B195),"",MAX(D$4:D194)+1)&lt;=D$3,IF(ISNUMBER(B195),"",MAX(D$4:D194)+1),"")</f>
        <v/>
      </c>
      <c r="E195" s="238"/>
      <c r="F195" s="238"/>
      <c r="G195" s="241"/>
      <c r="H195" s="284"/>
      <c r="I195" s="284" t="str">
        <f>IF(O195="","",IF(ISNUMBER(MATCH(O195,$G$5:$G$1000,0)),"",IF(D195=1,B$4,0)+MAX(I$4:I194)+1))</f>
        <v/>
      </c>
      <c r="J195" s="241"/>
      <c r="K195" s="241"/>
      <c r="L195" s="62"/>
      <c r="M195" s="290">
        <f t="shared" si="113"/>
        <v>191</v>
      </c>
      <c r="N195" s="325"/>
      <c r="O195" s="325"/>
      <c r="P195" s="308"/>
      <c r="Q195" s="299" t="s">
        <v>821</v>
      </c>
      <c r="R195" s="312"/>
      <c r="S195" s="312"/>
      <c r="T195" s="312"/>
      <c r="U195" s="312"/>
      <c r="V195" s="312"/>
      <c r="W195" s="312"/>
      <c r="X195" s="312"/>
      <c r="Y195" s="312"/>
      <c r="Z195" s="316"/>
      <c r="AA195" s="316"/>
      <c r="AB195" s="316"/>
      <c r="AC195" s="316"/>
      <c r="AD195" s="316"/>
      <c r="AE195" s="316"/>
      <c r="AF195" s="316"/>
      <c r="AG195" s="316"/>
      <c r="AH195" s="313"/>
      <c r="AI195" s="313"/>
      <c r="AJ195" s="313"/>
      <c r="AK195" s="313"/>
      <c r="AL195" s="313"/>
      <c r="AM195" s="313"/>
      <c r="AN195" s="313"/>
      <c r="AO195" s="299"/>
      <c r="AP195" s="315"/>
      <c r="AQ195" s="315"/>
      <c r="AR195" s="315"/>
      <c r="AS195" s="315"/>
      <c r="AT195" s="90"/>
      <c r="AU195" s="90"/>
      <c r="AV195" s="90"/>
      <c r="AW195" s="310"/>
      <c r="AX195" s="310"/>
      <c r="AY195" s="332"/>
      <c r="AZ195" s="332"/>
      <c r="BA195" s="310"/>
      <c r="BB195" s="310"/>
      <c r="BC195" s="308"/>
      <c r="BD195" s="308"/>
      <c r="BE195" s="310"/>
      <c r="BF195" s="308"/>
      <c r="BG195" s="311"/>
      <c r="BH195" s="311"/>
      <c r="BI195" s="311"/>
      <c r="BJ195" s="311"/>
      <c r="BK195" s="311"/>
      <c r="BL195" s="311"/>
      <c r="BM195" s="311"/>
      <c r="BN195" s="90"/>
      <c r="BO195" s="90"/>
      <c r="BP195" s="90"/>
      <c r="BQ195" s="90"/>
      <c r="BR195" s="90"/>
      <c r="BS195" s="90"/>
      <c r="BT195" s="90"/>
      <c r="BU195" s="90"/>
      <c r="BV195" s="90"/>
      <c r="BW195" s="90"/>
      <c r="BX195" s="90"/>
      <c r="BY195" s="90"/>
      <c r="BZ195" s="90"/>
    </row>
    <row r="196" spans="1:78" ht="12" customHeight="1" x14ac:dyDescent="0.25">
      <c r="A196" s="62"/>
      <c r="B196" s="238"/>
      <c r="C196" s="238"/>
      <c r="D196" s="284" t="str">
        <f>IF(IF(ISNUMBER(B196),"",MAX(D$4:D195)+1)&lt;=D$3,IF(ISNUMBER(B196),"",MAX(D$4:D195)+1),"")</f>
        <v/>
      </c>
      <c r="E196" s="238"/>
      <c r="F196" s="238"/>
      <c r="G196" s="241"/>
      <c r="H196" s="284"/>
      <c r="I196" s="284" t="str">
        <f>IF(O196="","",IF(ISNUMBER(MATCH(O196,$G$5:$G$1000,0)),"",IF(D196=1,B$4,0)+MAX(I$4:I195)+1))</f>
        <v/>
      </c>
      <c r="J196" s="241"/>
      <c r="K196" s="241"/>
      <c r="L196" s="62"/>
      <c r="M196" s="290">
        <f t="shared" si="113"/>
        <v>192</v>
      </c>
      <c r="N196" s="325"/>
      <c r="O196" s="325"/>
      <c r="P196" s="308"/>
      <c r="Q196" s="299" t="s">
        <v>821</v>
      </c>
      <c r="R196" s="312"/>
      <c r="S196" s="312"/>
      <c r="T196" s="312"/>
      <c r="U196" s="312"/>
      <c r="V196" s="312"/>
      <c r="W196" s="312"/>
      <c r="X196" s="312"/>
      <c r="Y196" s="312"/>
      <c r="Z196" s="316"/>
      <c r="AA196" s="316"/>
      <c r="AB196" s="316"/>
      <c r="AC196" s="316"/>
      <c r="AD196" s="316"/>
      <c r="AE196" s="316"/>
      <c r="AF196" s="316"/>
      <c r="AG196" s="316"/>
      <c r="AH196" s="313"/>
      <c r="AI196" s="313"/>
      <c r="AJ196" s="313"/>
      <c r="AK196" s="313"/>
      <c r="AL196" s="313"/>
      <c r="AM196" s="313"/>
      <c r="AN196" s="313"/>
      <c r="AO196" s="299"/>
      <c r="AP196" s="315"/>
      <c r="AQ196" s="315"/>
      <c r="AR196" s="315"/>
      <c r="AS196" s="315"/>
      <c r="AT196" s="90"/>
      <c r="AU196" s="90"/>
      <c r="AV196" s="90"/>
      <c r="AW196" s="310"/>
      <c r="AX196" s="310"/>
      <c r="AY196" s="332"/>
      <c r="AZ196" s="332"/>
      <c r="BA196" s="310"/>
      <c r="BB196" s="310"/>
      <c r="BC196" s="308"/>
      <c r="BD196" s="308"/>
      <c r="BE196" s="310"/>
      <c r="BF196" s="308"/>
      <c r="BG196" s="311"/>
      <c r="BH196" s="311"/>
      <c r="BI196" s="311"/>
      <c r="BJ196" s="311"/>
      <c r="BK196" s="311"/>
      <c r="BL196" s="311"/>
      <c r="BM196" s="311"/>
      <c r="BN196" s="90"/>
      <c r="BO196" s="90"/>
      <c r="BP196" s="90"/>
      <c r="BQ196" s="90"/>
      <c r="BR196" s="90"/>
      <c r="BS196" s="90"/>
      <c r="BT196" s="90"/>
      <c r="BU196" s="90"/>
      <c r="BV196" s="90"/>
      <c r="BW196" s="90"/>
      <c r="BX196" s="90"/>
      <c r="BY196" s="90"/>
      <c r="BZ196" s="90"/>
    </row>
    <row r="197" spans="1:78" ht="12" customHeight="1" x14ac:dyDescent="0.25">
      <c r="A197" s="62"/>
      <c r="B197" s="238"/>
      <c r="C197" s="238"/>
      <c r="D197" s="284" t="str">
        <f>IF(IF(ISNUMBER(B197),"",MAX(D$4:D196)+1)&lt;=D$3,IF(ISNUMBER(B197),"",MAX(D$4:D196)+1),"")</f>
        <v/>
      </c>
      <c r="E197" s="238"/>
      <c r="F197" s="238"/>
      <c r="G197" s="241"/>
      <c r="H197" s="284"/>
      <c r="I197" s="284" t="str">
        <f>IF(O197="","",IF(ISNUMBER(MATCH(O197,$G$5:$G$1000,0)),"",IF(D197=1,B$4,0)+MAX(I$4:I196)+1))</f>
        <v/>
      </c>
      <c r="J197" s="241"/>
      <c r="K197" s="241"/>
      <c r="L197" s="62"/>
      <c r="M197" s="290">
        <f t="shared" ref="M197:M260" si="143">IF(ROW()-ROW(M$4)&lt;=1000,ROW()-ROW(M$4),"")</f>
        <v>193</v>
      </c>
      <c r="N197" s="325"/>
      <c r="O197" s="325"/>
      <c r="P197" s="308"/>
      <c r="Q197" s="299" t="s">
        <v>821</v>
      </c>
      <c r="R197" s="312"/>
      <c r="S197" s="312"/>
      <c r="T197" s="312"/>
      <c r="U197" s="312"/>
      <c r="V197" s="312"/>
      <c r="W197" s="312"/>
      <c r="X197" s="312"/>
      <c r="Y197" s="312"/>
      <c r="Z197" s="316"/>
      <c r="AA197" s="316"/>
      <c r="AB197" s="316"/>
      <c r="AC197" s="316"/>
      <c r="AD197" s="316"/>
      <c r="AE197" s="316"/>
      <c r="AF197" s="316"/>
      <c r="AG197" s="316"/>
      <c r="AH197" s="313"/>
      <c r="AI197" s="313"/>
      <c r="AJ197" s="313"/>
      <c r="AK197" s="313"/>
      <c r="AL197" s="313"/>
      <c r="AM197" s="313"/>
      <c r="AN197" s="313"/>
      <c r="AO197" s="299"/>
      <c r="AP197" s="315"/>
      <c r="AQ197" s="315"/>
      <c r="AR197" s="315"/>
      <c r="AS197" s="315"/>
      <c r="AT197" s="90"/>
      <c r="AU197" s="90"/>
      <c r="AV197" s="90"/>
      <c r="AW197" s="310"/>
      <c r="AX197" s="310"/>
      <c r="AY197" s="332"/>
      <c r="AZ197" s="332"/>
      <c r="BA197" s="310"/>
      <c r="BB197" s="310"/>
      <c r="BC197" s="308"/>
      <c r="BD197" s="308"/>
      <c r="BE197" s="310"/>
      <c r="BF197" s="308"/>
      <c r="BG197" s="311"/>
      <c r="BH197" s="311"/>
      <c r="BI197" s="311"/>
      <c r="BJ197" s="311"/>
      <c r="BK197" s="311"/>
      <c r="BL197" s="311"/>
      <c r="BM197" s="311"/>
      <c r="BN197" s="90"/>
      <c r="BO197" s="90"/>
      <c r="BP197" s="90"/>
      <c r="BQ197" s="90"/>
      <c r="BR197" s="90"/>
      <c r="BS197" s="90"/>
      <c r="BT197" s="90"/>
      <c r="BU197" s="90"/>
      <c r="BV197" s="90"/>
      <c r="BW197" s="90"/>
      <c r="BX197" s="90"/>
      <c r="BY197" s="90"/>
      <c r="BZ197" s="90"/>
    </row>
    <row r="198" spans="1:78" ht="12" customHeight="1" x14ac:dyDescent="0.25">
      <c r="A198" s="62"/>
      <c r="B198" s="238"/>
      <c r="C198" s="238"/>
      <c r="D198" s="284" t="str">
        <f>IF(IF(ISNUMBER(B198),"",MAX(D$4:D197)+1)&lt;=D$3,IF(ISNUMBER(B198),"",MAX(D$4:D197)+1),"")</f>
        <v/>
      </c>
      <c r="E198" s="238"/>
      <c r="F198" s="238"/>
      <c r="G198" s="241"/>
      <c r="H198" s="284"/>
      <c r="I198" s="284" t="str">
        <f>IF(O198="","",IF(ISNUMBER(MATCH(O198,$G$5:$G$1000,0)),"",IF(D198=1,B$4,0)+MAX(I$4:I197)+1))</f>
        <v/>
      </c>
      <c r="J198" s="241"/>
      <c r="K198" s="241"/>
      <c r="L198" s="62"/>
      <c r="M198" s="290">
        <f t="shared" si="143"/>
        <v>194</v>
      </c>
      <c r="N198" s="325"/>
      <c r="O198" s="325"/>
      <c r="P198" s="308"/>
      <c r="Q198" s="299" t="s">
        <v>821</v>
      </c>
      <c r="R198" s="312"/>
      <c r="S198" s="312"/>
      <c r="T198" s="312"/>
      <c r="U198" s="312"/>
      <c r="V198" s="312"/>
      <c r="W198" s="312"/>
      <c r="X198" s="312"/>
      <c r="Y198" s="312"/>
      <c r="Z198" s="316"/>
      <c r="AA198" s="316"/>
      <c r="AB198" s="316"/>
      <c r="AC198" s="316"/>
      <c r="AD198" s="316"/>
      <c r="AE198" s="316"/>
      <c r="AF198" s="316"/>
      <c r="AG198" s="316"/>
      <c r="AH198" s="313"/>
      <c r="AI198" s="313"/>
      <c r="AJ198" s="313"/>
      <c r="AK198" s="313"/>
      <c r="AL198" s="313"/>
      <c r="AM198" s="313"/>
      <c r="AN198" s="313"/>
      <c r="AO198" s="299"/>
      <c r="AP198" s="315"/>
      <c r="AQ198" s="315"/>
      <c r="AR198" s="315"/>
      <c r="AS198" s="315"/>
      <c r="AT198" s="90"/>
      <c r="AU198" s="90"/>
      <c r="AV198" s="90"/>
      <c r="AW198" s="310"/>
      <c r="AX198" s="310"/>
      <c r="AY198" s="332"/>
      <c r="AZ198" s="332"/>
      <c r="BA198" s="310"/>
      <c r="BB198" s="310"/>
      <c r="BC198" s="308"/>
      <c r="BD198" s="308"/>
      <c r="BE198" s="310"/>
      <c r="BF198" s="308"/>
      <c r="BG198" s="311"/>
      <c r="BH198" s="311"/>
      <c r="BI198" s="311"/>
      <c r="BJ198" s="311"/>
      <c r="BK198" s="311"/>
      <c r="BL198" s="311"/>
      <c r="BM198" s="311"/>
      <c r="BN198" s="90"/>
      <c r="BO198" s="90"/>
      <c r="BP198" s="90"/>
      <c r="BQ198" s="90"/>
      <c r="BR198" s="90"/>
      <c r="BS198" s="90"/>
      <c r="BT198" s="90"/>
      <c r="BU198" s="90"/>
      <c r="BV198" s="90"/>
      <c r="BW198" s="90"/>
      <c r="BX198" s="90"/>
      <c r="BY198" s="90"/>
      <c r="BZ198" s="90"/>
    </row>
    <row r="199" spans="1:78" ht="12" customHeight="1" x14ac:dyDescent="0.25">
      <c r="A199" s="62"/>
      <c r="B199" s="238"/>
      <c r="C199" s="238"/>
      <c r="D199" s="284" t="str">
        <f>IF(IF(ISNUMBER(B199),"",MAX(D$4:D198)+1)&lt;=D$3,IF(ISNUMBER(B199),"",MAX(D$4:D198)+1),"")</f>
        <v/>
      </c>
      <c r="E199" s="238"/>
      <c r="F199" s="238"/>
      <c r="G199" s="241"/>
      <c r="H199" s="284"/>
      <c r="I199" s="284" t="str">
        <f>IF(O199="","",IF(ISNUMBER(MATCH(O199,$G$5:$G$1000,0)),"",IF(D199=1,B$4,0)+MAX(I$4:I198)+1))</f>
        <v/>
      </c>
      <c r="J199" s="241"/>
      <c r="K199" s="241"/>
      <c r="L199" s="62"/>
      <c r="M199" s="290">
        <f t="shared" si="143"/>
        <v>195</v>
      </c>
      <c r="N199" s="325"/>
      <c r="O199" s="325"/>
      <c r="P199" s="308"/>
      <c r="Q199" s="299" t="s">
        <v>821</v>
      </c>
      <c r="R199" s="312"/>
      <c r="S199" s="312"/>
      <c r="T199" s="312"/>
      <c r="U199" s="312"/>
      <c r="V199" s="312"/>
      <c r="W199" s="312"/>
      <c r="X199" s="312"/>
      <c r="Y199" s="312"/>
      <c r="Z199" s="316"/>
      <c r="AA199" s="316"/>
      <c r="AB199" s="316"/>
      <c r="AC199" s="316"/>
      <c r="AD199" s="316"/>
      <c r="AE199" s="316"/>
      <c r="AF199" s="316"/>
      <c r="AG199" s="316"/>
      <c r="AH199" s="313"/>
      <c r="AI199" s="313"/>
      <c r="AJ199" s="313"/>
      <c r="AK199" s="313"/>
      <c r="AL199" s="313"/>
      <c r="AM199" s="313"/>
      <c r="AN199" s="313"/>
      <c r="AO199" s="299"/>
      <c r="AP199" s="315"/>
      <c r="AQ199" s="315"/>
      <c r="AR199" s="315"/>
      <c r="AS199" s="315"/>
      <c r="AT199" s="90"/>
      <c r="AU199" s="90"/>
      <c r="AV199" s="90"/>
      <c r="AW199" s="310"/>
      <c r="AX199" s="310"/>
      <c r="AY199" s="332"/>
      <c r="AZ199" s="332"/>
      <c r="BA199" s="310"/>
      <c r="BB199" s="310"/>
      <c r="BC199" s="308"/>
      <c r="BD199" s="308"/>
      <c r="BE199" s="310"/>
      <c r="BF199" s="308"/>
      <c r="BG199" s="311"/>
      <c r="BH199" s="311"/>
      <c r="BI199" s="311"/>
      <c r="BJ199" s="311"/>
      <c r="BK199" s="311"/>
      <c r="BL199" s="311"/>
      <c r="BM199" s="311"/>
      <c r="BN199" s="90"/>
      <c r="BO199" s="90"/>
      <c r="BP199" s="90"/>
      <c r="BQ199" s="90"/>
      <c r="BR199" s="90"/>
      <c r="BS199" s="90"/>
      <c r="BT199" s="90"/>
      <c r="BU199" s="90"/>
      <c r="BV199" s="90"/>
      <c r="BW199" s="90"/>
      <c r="BX199" s="90"/>
      <c r="BY199" s="90"/>
      <c r="BZ199" s="90"/>
    </row>
    <row r="200" spans="1:78" ht="12" customHeight="1" x14ac:dyDescent="0.25">
      <c r="A200" s="62"/>
      <c r="B200" s="238"/>
      <c r="C200" s="238"/>
      <c r="D200" s="284" t="str">
        <f>IF(IF(ISNUMBER(B200),"",MAX(D$4:D199)+1)&lt;=D$3,IF(ISNUMBER(B200),"",MAX(D$4:D199)+1),"")</f>
        <v/>
      </c>
      <c r="E200" s="238"/>
      <c r="F200" s="238"/>
      <c r="G200" s="241"/>
      <c r="H200" s="284"/>
      <c r="I200" s="284" t="str">
        <f>IF(O200="","",IF(ISNUMBER(MATCH(O200,$G$5:$G$1000,0)),"",IF(D200=1,B$4,0)+MAX(I$4:I199)+1))</f>
        <v/>
      </c>
      <c r="J200" s="241"/>
      <c r="K200" s="241"/>
      <c r="L200" s="62"/>
      <c r="M200" s="290">
        <f t="shared" si="143"/>
        <v>196</v>
      </c>
      <c r="N200" s="325"/>
      <c r="O200" s="325"/>
      <c r="P200" s="308"/>
      <c r="Q200" s="299" t="s">
        <v>821</v>
      </c>
      <c r="R200" s="312"/>
      <c r="S200" s="312"/>
      <c r="T200" s="312"/>
      <c r="U200" s="312"/>
      <c r="V200" s="312"/>
      <c r="W200" s="312"/>
      <c r="X200" s="312"/>
      <c r="Y200" s="312"/>
      <c r="Z200" s="316"/>
      <c r="AA200" s="316"/>
      <c r="AB200" s="316"/>
      <c r="AC200" s="316"/>
      <c r="AD200" s="316"/>
      <c r="AE200" s="316"/>
      <c r="AF200" s="316"/>
      <c r="AG200" s="316"/>
      <c r="AH200" s="313"/>
      <c r="AI200" s="313"/>
      <c r="AJ200" s="313"/>
      <c r="AK200" s="313"/>
      <c r="AL200" s="313"/>
      <c r="AM200" s="313"/>
      <c r="AN200" s="313"/>
      <c r="AO200" s="299"/>
      <c r="AP200" s="315"/>
      <c r="AQ200" s="315"/>
      <c r="AR200" s="315"/>
      <c r="AS200" s="315"/>
      <c r="AT200" s="90"/>
      <c r="AU200" s="90"/>
      <c r="AV200" s="90"/>
      <c r="AW200" s="310"/>
      <c r="AX200" s="310"/>
      <c r="AY200" s="332"/>
      <c r="AZ200" s="332"/>
      <c r="BA200" s="310"/>
      <c r="BB200" s="310"/>
      <c r="BC200" s="308"/>
      <c r="BD200" s="308"/>
      <c r="BE200" s="310"/>
      <c r="BF200" s="308"/>
      <c r="BG200" s="311"/>
      <c r="BH200" s="311"/>
      <c r="BI200" s="311"/>
      <c r="BJ200" s="311"/>
      <c r="BK200" s="311"/>
      <c r="BL200" s="311"/>
      <c r="BM200" s="311"/>
      <c r="BN200" s="90"/>
      <c r="BO200" s="90"/>
      <c r="BP200" s="90"/>
      <c r="BQ200" s="90"/>
      <c r="BR200" s="90"/>
      <c r="BS200" s="90"/>
      <c r="BT200" s="90"/>
      <c r="BU200" s="90"/>
      <c r="BV200" s="90"/>
      <c r="BW200" s="90"/>
      <c r="BX200" s="90"/>
      <c r="BY200" s="90"/>
      <c r="BZ200" s="90"/>
    </row>
    <row r="201" spans="1:78" ht="12" customHeight="1" x14ac:dyDescent="0.25">
      <c r="A201" s="62"/>
      <c r="B201" s="238"/>
      <c r="C201" s="238"/>
      <c r="D201" s="284" t="str">
        <f>IF(IF(ISNUMBER(B201),"",MAX(D$4:D200)+1)&lt;=D$3,IF(ISNUMBER(B201),"",MAX(D$4:D200)+1),"")</f>
        <v/>
      </c>
      <c r="E201" s="238"/>
      <c r="F201" s="238"/>
      <c r="G201" s="241"/>
      <c r="H201" s="284"/>
      <c r="I201" s="284" t="str">
        <f>IF(O201="","",IF(ISNUMBER(MATCH(O201,$G$5:$G$1000,0)),"",IF(D201=1,B$4,0)+MAX(I$4:I200)+1))</f>
        <v/>
      </c>
      <c r="J201" s="241"/>
      <c r="K201" s="241"/>
      <c r="L201" s="62"/>
      <c r="M201" s="290">
        <f t="shared" si="143"/>
        <v>197</v>
      </c>
      <c r="N201" s="325"/>
      <c r="O201" s="325"/>
      <c r="P201" s="308"/>
      <c r="Q201" s="299" t="s">
        <v>821</v>
      </c>
      <c r="R201" s="312"/>
      <c r="S201" s="312"/>
      <c r="T201" s="312"/>
      <c r="U201" s="312"/>
      <c r="V201" s="312"/>
      <c r="W201" s="312"/>
      <c r="X201" s="312"/>
      <c r="Y201" s="312"/>
      <c r="Z201" s="316"/>
      <c r="AA201" s="316"/>
      <c r="AB201" s="316"/>
      <c r="AC201" s="316"/>
      <c r="AD201" s="316"/>
      <c r="AE201" s="316"/>
      <c r="AF201" s="316"/>
      <c r="AG201" s="316"/>
      <c r="AH201" s="313"/>
      <c r="AI201" s="313"/>
      <c r="AJ201" s="313"/>
      <c r="AK201" s="313"/>
      <c r="AL201" s="313"/>
      <c r="AM201" s="313"/>
      <c r="AN201" s="313"/>
      <c r="AO201" s="299"/>
      <c r="AP201" s="315"/>
      <c r="AQ201" s="315"/>
      <c r="AR201" s="315"/>
      <c r="AS201" s="315"/>
      <c r="AT201" s="90"/>
      <c r="AU201" s="90"/>
      <c r="AV201" s="90"/>
      <c r="AW201" s="310"/>
      <c r="AX201" s="310"/>
      <c r="AY201" s="332"/>
      <c r="AZ201" s="332"/>
      <c r="BA201" s="310"/>
      <c r="BB201" s="310"/>
      <c r="BC201" s="308"/>
      <c r="BD201" s="308"/>
      <c r="BE201" s="310"/>
      <c r="BF201" s="308"/>
      <c r="BG201" s="311"/>
      <c r="BH201" s="311"/>
      <c r="BI201" s="311"/>
      <c r="BJ201" s="311"/>
      <c r="BK201" s="311"/>
      <c r="BL201" s="311"/>
      <c r="BM201" s="311"/>
      <c r="BN201" s="90"/>
      <c r="BO201" s="90"/>
      <c r="BP201" s="90"/>
      <c r="BQ201" s="90"/>
      <c r="BR201" s="90"/>
      <c r="BS201" s="90"/>
      <c r="BT201" s="90"/>
      <c r="BU201" s="90"/>
      <c r="BV201" s="90"/>
      <c r="BW201" s="90"/>
      <c r="BX201" s="90"/>
      <c r="BY201" s="90"/>
      <c r="BZ201" s="90"/>
    </row>
    <row r="202" spans="1:78" ht="12" customHeight="1" x14ac:dyDescent="0.25">
      <c r="A202" s="62"/>
      <c r="B202" s="238"/>
      <c r="C202" s="238"/>
      <c r="D202" s="284" t="str">
        <f>IF(IF(ISNUMBER(B202),"",MAX(D$4:D201)+1)&lt;=D$3,IF(ISNUMBER(B202),"",MAX(D$4:D201)+1),"")</f>
        <v/>
      </c>
      <c r="E202" s="238"/>
      <c r="F202" s="238"/>
      <c r="G202" s="241"/>
      <c r="H202" s="284"/>
      <c r="I202" s="284" t="str">
        <f>IF(O202="","",IF(ISNUMBER(MATCH(O202,$G$5:$G$1000,0)),"",IF(D202=1,B$4,0)+MAX(I$4:I201)+1))</f>
        <v/>
      </c>
      <c r="J202" s="241"/>
      <c r="K202" s="241"/>
      <c r="L202" s="62"/>
      <c r="M202" s="290">
        <f t="shared" si="143"/>
        <v>198</v>
      </c>
      <c r="N202" s="325"/>
      <c r="O202" s="325"/>
      <c r="P202" s="308"/>
      <c r="Q202" s="299" t="s">
        <v>821</v>
      </c>
      <c r="R202" s="312"/>
      <c r="S202" s="312"/>
      <c r="T202" s="312"/>
      <c r="U202" s="312"/>
      <c r="V202" s="312"/>
      <c r="W202" s="312"/>
      <c r="X202" s="312"/>
      <c r="Y202" s="312"/>
      <c r="Z202" s="316"/>
      <c r="AA202" s="316"/>
      <c r="AB202" s="316"/>
      <c r="AC202" s="316"/>
      <c r="AD202" s="316"/>
      <c r="AE202" s="316"/>
      <c r="AF202" s="316"/>
      <c r="AG202" s="316"/>
      <c r="AH202" s="313"/>
      <c r="AI202" s="313"/>
      <c r="AJ202" s="313"/>
      <c r="AK202" s="313"/>
      <c r="AL202" s="313"/>
      <c r="AM202" s="313"/>
      <c r="AN202" s="313"/>
      <c r="AO202" s="299"/>
      <c r="AP202" s="315"/>
      <c r="AQ202" s="315"/>
      <c r="AR202" s="315"/>
      <c r="AS202" s="315"/>
      <c r="AT202" s="90"/>
      <c r="AU202" s="90"/>
      <c r="AV202" s="90"/>
      <c r="AW202" s="310"/>
      <c r="AX202" s="310"/>
      <c r="AY202" s="332"/>
      <c r="AZ202" s="332"/>
      <c r="BA202" s="310"/>
      <c r="BB202" s="310"/>
      <c r="BC202" s="308"/>
      <c r="BD202" s="308"/>
      <c r="BE202" s="310"/>
      <c r="BF202" s="308"/>
      <c r="BG202" s="311"/>
      <c r="BH202" s="311"/>
      <c r="BI202" s="311"/>
      <c r="BJ202" s="311"/>
      <c r="BK202" s="311"/>
      <c r="BL202" s="311"/>
      <c r="BM202" s="311"/>
      <c r="BN202" s="90"/>
      <c r="BO202" s="90"/>
      <c r="BP202" s="90"/>
      <c r="BQ202" s="90"/>
      <c r="BR202" s="90"/>
      <c r="BS202" s="90"/>
      <c r="BT202" s="90"/>
      <c r="BU202" s="90"/>
      <c r="BV202" s="90"/>
      <c r="BW202" s="90"/>
      <c r="BX202" s="90"/>
      <c r="BY202" s="90"/>
      <c r="BZ202" s="90"/>
    </row>
    <row r="203" spans="1:78" ht="12" customHeight="1" x14ac:dyDescent="0.25">
      <c r="A203" s="62"/>
      <c r="B203" s="238"/>
      <c r="C203" s="238"/>
      <c r="D203" s="284" t="str">
        <f>IF(IF(ISNUMBER(B203),"",MAX(D$4:D202)+1)&lt;=D$3,IF(ISNUMBER(B203),"",MAX(D$4:D202)+1),"")</f>
        <v/>
      </c>
      <c r="E203" s="238"/>
      <c r="F203" s="238"/>
      <c r="G203" s="241"/>
      <c r="H203" s="284"/>
      <c r="I203" s="284" t="str">
        <f>IF(O203="","",IF(ISNUMBER(MATCH(O203,$G$5:$G$1000,0)),"",IF(D203=1,B$4,0)+MAX(I$4:I202)+1))</f>
        <v/>
      </c>
      <c r="J203" s="241"/>
      <c r="K203" s="241"/>
      <c r="L203" s="62"/>
      <c r="M203" s="290">
        <f t="shared" si="143"/>
        <v>199</v>
      </c>
      <c r="N203" s="325"/>
      <c r="O203" s="325"/>
      <c r="P203" s="308"/>
      <c r="Q203" s="299" t="s">
        <v>821</v>
      </c>
      <c r="R203" s="312"/>
      <c r="S203" s="312"/>
      <c r="T203" s="312"/>
      <c r="U203" s="312"/>
      <c r="V203" s="312"/>
      <c r="W203" s="312"/>
      <c r="X203" s="312"/>
      <c r="Y203" s="312"/>
      <c r="Z203" s="316"/>
      <c r="AA203" s="316"/>
      <c r="AB203" s="316"/>
      <c r="AC203" s="316"/>
      <c r="AD203" s="316"/>
      <c r="AE203" s="316"/>
      <c r="AF203" s="316"/>
      <c r="AG203" s="316"/>
      <c r="AH203" s="313"/>
      <c r="AI203" s="313"/>
      <c r="AJ203" s="313"/>
      <c r="AK203" s="313"/>
      <c r="AL203" s="313"/>
      <c r="AM203" s="313"/>
      <c r="AN203" s="313"/>
      <c r="AO203" s="299"/>
      <c r="AP203" s="315"/>
      <c r="AQ203" s="315"/>
      <c r="AR203" s="315"/>
      <c r="AS203" s="315"/>
      <c r="AT203" s="90"/>
      <c r="AU203" s="90"/>
      <c r="AV203" s="90"/>
      <c r="AW203" s="310"/>
      <c r="AX203" s="310"/>
      <c r="AY203" s="332"/>
      <c r="AZ203" s="332"/>
      <c r="BA203" s="310"/>
      <c r="BB203" s="310"/>
      <c r="BC203" s="308"/>
      <c r="BD203" s="308"/>
      <c r="BE203" s="310"/>
      <c r="BF203" s="308"/>
      <c r="BG203" s="311"/>
      <c r="BH203" s="311"/>
      <c r="BI203" s="311"/>
      <c r="BJ203" s="311"/>
      <c r="BK203" s="311"/>
      <c r="BL203" s="311"/>
      <c r="BM203" s="311"/>
      <c r="BN203" s="90"/>
      <c r="BO203" s="90"/>
      <c r="BP203" s="90"/>
      <c r="BQ203" s="90"/>
      <c r="BR203" s="90"/>
      <c r="BS203" s="90"/>
      <c r="BT203" s="90"/>
      <c r="BU203" s="90"/>
      <c r="BV203" s="90"/>
      <c r="BW203" s="90"/>
      <c r="BX203" s="90"/>
      <c r="BY203" s="90"/>
      <c r="BZ203" s="90"/>
    </row>
    <row r="204" spans="1:78" ht="12" customHeight="1" x14ac:dyDescent="0.25">
      <c r="A204" s="62"/>
      <c r="B204" s="238"/>
      <c r="C204" s="238"/>
      <c r="D204" s="284" t="str">
        <f>IF(IF(ISNUMBER(B204),"",MAX(D$4:D203)+1)&lt;=D$3,IF(ISNUMBER(B204),"",MAX(D$4:D203)+1),"")</f>
        <v/>
      </c>
      <c r="E204" s="238"/>
      <c r="F204" s="238"/>
      <c r="G204" s="241"/>
      <c r="H204" s="284"/>
      <c r="I204" s="284" t="str">
        <f>IF(O204="","",IF(ISNUMBER(MATCH(O204,$G$5:$G$1000,0)),"",IF(D204=1,B$4,0)+MAX(I$4:I203)+1))</f>
        <v/>
      </c>
      <c r="J204" s="241"/>
      <c r="K204" s="241"/>
      <c r="L204" s="62"/>
      <c r="M204" s="290">
        <f t="shared" si="143"/>
        <v>200</v>
      </c>
      <c r="N204" s="325"/>
      <c r="O204" s="325"/>
      <c r="P204" s="308"/>
      <c r="Q204" s="299" t="s">
        <v>821</v>
      </c>
      <c r="R204" s="312"/>
      <c r="S204" s="312"/>
      <c r="T204" s="312"/>
      <c r="U204" s="312"/>
      <c r="V204" s="312"/>
      <c r="W204" s="312"/>
      <c r="X204" s="312"/>
      <c r="Y204" s="312"/>
      <c r="Z204" s="316"/>
      <c r="AA204" s="316"/>
      <c r="AB204" s="316"/>
      <c r="AC204" s="316"/>
      <c r="AD204" s="316"/>
      <c r="AE204" s="316"/>
      <c r="AF204" s="316"/>
      <c r="AG204" s="316"/>
      <c r="AH204" s="313"/>
      <c r="AI204" s="313"/>
      <c r="AJ204" s="313"/>
      <c r="AK204" s="313"/>
      <c r="AL204" s="313"/>
      <c r="AM204" s="313"/>
      <c r="AN204" s="313"/>
      <c r="AO204" s="299"/>
      <c r="AP204" s="315"/>
      <c r="AQ204" s="315"/>
      <c r="AR204" s="315"/>
      <c r="AS204" s="315"/>
      <c r="AT204" s="90"/>
      <c r="AU204" s="90"/>
      <c r="AV204" s="90"/>
      <c r="AW204" s="310"/>
      <c r="AX204" s="310"/>
      <c r="AY204" s="332"/>
      <c r="AZ204" s="332"/>
      <c r="BA204" s="310"/>
      <c r="BB204" s="310"/>
      <c r="BC204" s="308"/>
      <c r="BD204" s="308"/>
      <c r="BE204" s="310"/>
      <c r="BF204" s="308"/>
      <c r="BG204" s="311"/>
      <c r="BH204" s="311"/>
      <c r="BI204" s="311"/>
      <c r="BJ204" s="311"/>
      <c r="BK204" s="311"/>
      <c r="BL204" s="311"/>
      <c r="BM204" s="311"/>
      <c r="BN204" s="90"/>
      <c r="BO204" s="90"/>
      <c r="BP204" s="90"/>
      <c r="BQ204" s="90"/>
      <c r="BR204" s="90"/>
      <c r="BS204" s="90"/>
      <c r="BT204" s="90"/>
      <c r="BU204" s="90"/>
      <c r="BV204" s="90"/>
      <c r="BW204" s="90"/>
      <c r="BX204" s="90"/>
      <c r="BY204" s="90"/>
      <c r="BZ204" s="90"/>
    </row>
    <row r="205" spans="1:78" ht="12" customHeight="1" x14ac:dyDescent="0.25">
      <c r="A205" s="62"/>
      <c r="B205" s="238"/>
      <c r="C205" s="238"/>
      <c r="D205" s="284" t="str">
        <f>IF(IF(ISNUMBER(B205),"",MAX(D$4:D204)+1)&lt;=D$3,IF(ISNUMBER(B205),"",MAX(D$4:D204)+1),"")</f>
        <v/>
      </c>
      <c r="E205" s="238"/>
      <c r="F205" s="238"/>
      <c r="G205" s="241"/>
      <c r="H205" s="284"/>
      <c r="I205" s="284" t="str">
        <f>IF(O205="","",IF(ISNUMBER(MATCH(O205,$G$5:$G$1000,0)),"",IF(D205=1,B$4,0)+MAX(I$4:I204)+1))</f>
        <v/>
      </c>
      <c r="J205" s="241"/>
      <c r="K205" s="241"/>
      <c r="L205" s="62"/>
      <c r="M205" s="290">
        <f t="shared" si="143"/>
        <v>201</v>
      </c>
      <c r="N205" s="325"/>
      <c r="O205" s="325"/>
      <c r="P205" s="308"/>
      <c r="Q205" s="299" t="s">
        <v>821</v>
      </c>
      <c r="R205" s="312"/>
      <c r="S205" s="312"/>
      <c r="T205" s="312"/>
      <c r="U205" s="312"/>
      <c r="V205" s="312"/>
      <c r="W205" s="312"/>
      <c r="X205" s="312"/>
      <c r="Y205" s="312"/>
      <c r="Z205" s="316"/>
      <c r="AA205" s="316"/>
      <c r="AB205" s="316"/>
      <c r="AC205" s="316"/>
      <c r="AD205" s="316"/>
      <c r="AE205" s="316"/>
      <c r="AF205" s="316"/>
      <c r="AG205" s="316"/>
      <c r="AH205" s="313"/>
      <c r="AI205" s="313"/>
      <c r="AJ205" s="313"/>
      <c r="AK205" s="313"/>
      <c r="AL205" s="313"/>
      <c r="AM205" s="313"/>
      <c r="AN205" s="313"/>
      <c r="AO205" s="299"/>
      <c r="AP205" s="315"/>
      <c r="AQ205" s="315"/>
      <c r="AR205" s="315"/>
      <c r="AS205" s="315"/>
      <c r="AT205" s="90"/>
      <c r="AU205" s="90"/>
      <c r="AV205" s="90"/>
      <c r="AW205" s="310"/>
      <c r="AX205" s="310"/>
      <c r="AY205" s="332"/>
      <c r="AZ205" s="332"/>
      <c r="BA205" s="310"/>
      <c r="BB205" s="310"/>
      <c r="BC205" s="308"/>
      <c r="BD205" s="308"/>
      <c r="BE205" s="310"/>
      <c r="BF205" s="308"/>
      <c r="BG205" s="311"/>
      <c r="BH205" s="311"/>
      <c r="BI205" s="311"/>
      <c r="BJ205" s="311"/>
      <c r="BK205" s="311"/>
      <c r="BL205" s="311"/>
      <c r="BM205" s="311"/>
      <c r="BN205" s="90"/>
      <c r="BO205" s="90"/>
      <c r="BP205" s="90"/>
      <c r="BQ205" s="90"/>
      <c r="BR205" s="90"/>
      <c r="BS205" s="90"/>
      <c r="BT205" s="90"/>
      <c r="BU205" s="90"/>
      <c r="BV205" s="90"/>
      <c r="BW205" s="90"/>
      <c r="BX205" s="90"/>
      <c r="BY205" s="90"/>
      <c r="BZ205" s="90"/>
    </row>
    <row r="206" spans="1:78" ht="12" customHeight="1" x14ac:dyDescent="0.25">
      <c r="A206" s="62"/>
      <c r="B206" s="238"/>
      <c r="C206" s="238"/>
      <c r="D206" s="284" t="str">
        <f>IF(IF(ISNUMBER(B206),"",MAX(D$4:D205)+1)&lt;=D$3,IF(ISNUMBER(B206),"",MAX(D$4:D205)+1),"")</f>
        <v/>
      </c>
      <c r="E206" s="238"/>
      <c r="F206" s="238"/>
      <c r="G206" s="241"/>
      <c r="H206" s="284"/>
      <c r="I206" s="284" t="str">
        <f>IF(O206="","",IF(ISNUMBER(MATCH(O206,$G$5:$G$1000,0)),"",IF(D206=1,B$4,0)+MAX(I$4:I205)+1))</f>
        <v/>
      </c>
      <c r="J206" s="241"/>
      <c r="K206" s="241"/>
      <c r="L206" s="62"/>
      <c r="M206" s="290">
        <f t="shared" si="143"/>
        <v>202</v>
      </c>
      <c r="N206" s="325"/>
      <c r="O206" s="325"/>
      <c r="P206" s="308"/>
      <c r="Q206" s="299" t="s">
        <v>821</v>
      </c>
      <c r="R206" s="312"/>
      <c r="S206" s="312"/>
      <c r="T206" s="312"/>
      <c r="U206" s="312"/>
      <c r="V206" s="312"/>
      <c r="W206" s="312"/>
      <c r="X206" s="312"/>
      <c r="Y206" s="312"/>
      <c r="Z206" s="316"/>
      <c r="AA206" s="316"/>
      <c r="AB206" s="316"/>
      <c r="AC206" s="316"/>
      <c r="AD206" s="316"/>
      <c r="AE206" s="316"/>
      <c r="AF206" s="316"/>
      <c r="AG206" s="316"/>
      <c r="AH206" s="313"/>
      <c r="AI206" s="313"/>
      <c r="AJ206" s="313"/>
      <c r="AK206" s="313"/>
      <c r="AL206" s="313"/>
      <c r="AM206" s="313"/>
      <c r="AN206" s="313"/>
      <c r="AO206" s="299"/>
      <c r="AP206" s="315"/>
      <c r="AQ206" s="315"/>
      <c r="AR206" s="315"/>
      <c r="AS206" s="315"/>
      <c r="AT206" s="90"/>
      <c r="AU206" s="90"/>
      <c r="AV206" s="90"/>
      <c r="AW206" s="310"/>
      <c r="AX206" s="310"/>
      <c r="AY206" s="332"/>
      <c r="AZ206" s="332"/>
      <c r="BA206" s="310"/>
      <c r="BB206" s="310"/>
      <c r="BC206" s="308"/>
      <c r="BD206" s="308"/>
      <c r="BE206" s="310"/>
      <c r="BF206" s="308"/>
      <c r="BG206" s="311"/>
      <c r="BH206" s="311"/>
      <c r="BI206" s="311"/>
      <c r="BJ206" s="311"/>
      <c r="BK206" s="311"/>
      <c r="BL206" s="311"/>
      <c r="BM206" s="311"/>
      <c r="BN206" s="90"/>
      <c r="BO206" s="90"/>
      <c r="BP206" s="90"/>
      <c r="BQ206" s="90"/>
      <c r="BR206" s="90"/>
      <c r="BS206" s="90"/>
      <c r="BT206" s="90"/>
      <c r="BU206" s="90"/>
      <c r="BV206" s="90"/>
      <c r="BW206" s="90"/>
      <c r="BX206" s="90"/>
      <c r="BY206" s="90"/>
      <c r="BZ206" s="90"/>
    </row>
    <row r="207" spans="1:78" ht="12" customHeight="1" x14ac:dyDescent="0.25">
      <c r="A207" s="62"/>
      <c r="B207" s="238"/>
      <c r="C207" s="238"/>
      <c r="D207" s="284" t="str">
        <f>IF(IF(ISNUMBER(B207),"",MAX(D$4:D206)+1)&lt;=D$3,IF(ISNUMBER(B207),"",MAX(D$4:D206)+1),"")</f>
        <v/>
      </c>
      <c r="E207" s="238"/>
      <c r="F207" s="238"/>
      <c r="G207" s="241"/>
      <c r="H207" s="284"/>
      <c r="I207" s="284" t="str">
        <f>IF(O207="","",IF(ISNUMBER(MATCH(O207,$G$5:$G$1000,0)),"",IF(D207=1,B$4,0)+MAX(I$4:I206)+1))</f>
        <v/>
      </c>
      <c r="J207" s="241"/>
      <c r="K207" s="241"/>
      <c r="L207" s="62"/>
      <c r="M207" s="290">
        <f t="shared" si="143"/>
        <v>203</v>
      </c>
      <c r="N207" s="325"/>
      <c r="O207" s="325"/>
      <c r="P207" s="308"/>
      <c r="Q207" s="299" t="s">
        <v>821</v>
      </c>
      <c r="R207" s="312"/>
      <c r="S207" s="312"/>
      <c r="T207" s="312"/>
      <c r="U207" s="312"/>
      <c r="V207" s="312"/>
      <c r="W207" s="312"/>
      <c r="X207" s="312"/>
      <c r="Y207" s="312"/>
      <c r="Z207" s="316"/>
      <c r="AA207" s="316"/>
      <c r="AB207" s="316"/>
      <c r="AC207" s="316"/>
      <c r="AD207" s="316"/>
      <c r="AE207" s="316"/>
      <c r="AF207" s="316"/>
      <c r="AG207" s="316"/>
      <c r="AH207" s="313"/>
      <c r="AI207" s="313"/>
      <c r="AJ207" s="313"/>
      <c r="AK207" s="313"/>
      <c r="AL207" s="313"/>
      <c r="AM207" s="313"/>
      <c r="AN207" s="313"/>
      <c r="AO207" s="299"/>
      <c r="AP207" s="315"/>
      <c r="AQ207" s="315"/>
      <c r="AR207" s="315"/>
      <c r="AS207" s="315"/>
      <c r="AT207" s="90"/>
      <c r="AU207" s="90"/>
      <c r="AV207" s="90"/>
      <c r="AW207" s="310"/>
      <c r="AX207" s="310"/>
      <c r="AY207" s="332"/>
      <c r="AZ207" s="332"/>
      <c r="BA207" s="310"/>
      <c r="BB207" s="310"/>
      <c r="BC207" s="308"/>
      <c r="BD207" s="308"/>
      <c r="BE207" s="310"/>
      <c r="BF207" s="308"/>
      <c r="BG207" s="311"/>
      <c r="BH207" s="311"/>
      <c r="BI207" s="311"/>
      <c r="BJ207" s="311"/>
      <c r="BK207" s="311"/>
      <c r="BL207" s="311"/>
      <c r="BM207" s="311"/>
      <c r="BN207" s="90"/>
      <c r="BO207" s="90"/>
      <c r="BP207" s="90"/>
      <c r="BQ207" s="90"/>
      <c r="BR207" s="90"/>
      <c r="BS207" s="90"/>
      <c r="BT207" s="90"/>
      <c r="BU207" s="90"/>
      <c r="BV207" s="90"/>
      <c r="BW207" s="90"/>
      <c r="BX207" s="90"/>
      <c r="BY207" s="90"/>
      <c r="BZ207" s="90"/>
    </row>
    <row r="208" spans="1:78" ht="12" customHeight="1" x14ac:dyDescent="0.25">
      <c r="A208" s="62"/>
      <c r="B208" s="238"/>
      <c r="C208" s="238"/>
      <c r="D208" s="284" t="str">
        <f>IF(IF(ISNUMBER(B208),"",MAX(D$4:D207)+1)&lt;=D$3,IF(ISNUMBER(B208),"",MAX(D$4:D207)+1),"")</f>
        <v/>
      </c>
      <c r="E208" s="238"/>
      <c r="F208" s="238"/>
      <c r="G208" s="241"/>
      <c r="H208" s="284"/>
      <c r="I208" s="284" t="str">
        <f>IF(O208="","",IF(ISNUMBER(MATCH(O208,$G$5:$G$1000,0)),"",IF(D208=1,B$4,0)+MAX(I$4:I207)+1))</f>
        <v/>
      </c>
      <c r="J208" s="241"/>
      <c r="K208" s="241"/>
      <c r="L208" s="62"/>
      <c r="M208" s="290">
        <f t="shared" si="143"/>
        <v>204</v>
      </c>
      <c r="N208" s="325"/>
      <c r="O208" s="325"/>
      <c r="P208" s="308"/>
      <c r="Q208" s="299" t="s">
        <v>821</v>
      </c>
      <c r="R208" s="312"/>
      <c r="S208" s="312"/>
      <c r="T208" s="312"/>
      <c r="U208" s="312"/>
      <c r="V208" s="312"/>
      <c r="W208" s="312"/>
      <c r="X208" s="312"/>
      <c r="Y208" s="312"/>
      <c r="Z208" s="316"/>
      <c r="AA208" s="316"/>
      <c r="AB208" s="316"/>
      <c r="AC208" s="316"/>
      <c r="AD208" s="316"/>
      <c r="AE208" s="316"/>
      <c r="AF208" s="316"/>
      <c r="AG208" s="316"/>
      <c r="AH208" s="313"/>
      <c r="AI208" s="313"/>
      <c r="AJ208" s="313"/>
      <c r="AK208" s="313"/>
      <c r="AL208" s="313"/>
      <c r="AM208" s="313"/>
      <c r="AN208" s="313"/>
      <c r="AO208" s="299"/>
      <c r="AP208" s="315"/>
      <c r="AQ208" s="315"/>
      <c r="AR208" s="315"/>
      <c r="AS208" s="315"/>
      <c r="AT208" s="90"/>
      <c r="AU208" s="90"/>
      <c r="AV208" s="90"/>
      <c r="AW208" s="310"/>
      <c r="AX208" s="310"/>
      <c r="AY208" s="332"/>
      <c r="AZ208" s="332"/>
      <c r="BA208" s="310"/>
      <c r="BB208" s="310"/>
      <c r="BC208" s="308"/>
      <c r="BD208" s="308"/>
      <c r="BE208" s="310"/>
      <c r="BF208" s="308"/>
      <c r="BG208" s="311"/>
      <c r="BH208" s="311"/>
      <c r="BI208" s="311"/>
      <c r="BJ208" s="311"/>
      <c r="BK208" s="311"/>
      <c r="BL208" s="311"/>
      <c r="BM208" s="311"/>
      <c r="BN208" s="90"/>
      <c r="BO208" s="90"/>
      <c r="BP208" s="90"/>
      <c r="BQ208" s="90"/>
      <c r="BR208" s="90"/>
      <c r="BS208" s="90"/>
      <c r="BT208" s="90"/>
      <c r="BU208" s="90"/>
      <c r="BV208" s="90"/>
      <c r="BW208" s="90"/>
      <c r="BX208" s="90"/>
      <c r="BY208" s="90"/>
      <c r="BZ208" s="90"/>
    </row>
    <row r="209" spans="1:78" ht="12" customHeight="1" x14ac:dyDescent="0.25">
      <c r="A209" s="62"/>
      <c r="B209" s="238"/>
      <c r="C209" s="238"/>
      <c r="D209" s="284" t="str">
        <f>IF(IF(ISNUMBER(B209),"",MAX(D$4:D208)+1)&lt;=D$3,IF(ISNUMBER(B209),"",MAX(D$4:D208)+1),"")</f>
        <v/>
      </c>
      <c r="E209" s="238"/>
      <c r="F209" s="238"/>
      <c r="G209" s="241"/>
      <c r="H209" s="284"/>
      <c r="I209" s="284" t="str">
        <f>IF(O209="","",IF(ISNUMBER(MATCH(O209,$G$5:$G$1000,0)),"",IF(D209=1,B$4,0)+MAX(I$4:I208)+1))</f>
        <v/>
      </c>
      <c r="J209" s="241"/>
      <c r="K209" s="241"/>
      <c r="L209" s="62"/>
      <c r="M209" s="290">
        <f t="shared" si="143"/>
        <v>205</v>
      </c>
      <c r="N209" s="325"/>
      <c r="O209" s="325"/>
      <c r="P209" s="308"/>
      <c r="Q209" s="299" t="s">
        <v>821</v>
      </c>
      <c r="R209" s="312"/>
      <c r="S209" s="312"/>
      <c r="T209" s="312"/>
      <c r="U209" s="312"/>
      <c r="V209" s="312"/>
      <c r="W209" s="312"/>
      <c r="X209" s="312"/>
      <c r="Y209" s="312"/>
      <c r="Z209" s="316"/>
      <c r="AA209" s="316"/>
      <c r="AB209" s="316"/>
      <c r="AC209" s="316"/>
      <c r="AD209" s="316"/>
      <c r="AE209" s="316"/>
      <c r="AF209" s="316"/>
      <c r="AG209" s="316"/>
      <c r="AH209" s="313"/>
      <c r="AI209" s="313"/>
      <c r="AJ209" s="313"/>
      <c r="AK209" s="313"/>
      <c r="AL209" s="313"/>
      <c r="AM209" s="313"/>
      <c r="AN209" s="313"/>
      <c r="AO209" s="299"/>
      <c r="AP209" s="315"/>
      <c r="AQ209" s="315"/>
      <c r="AR209" s="315"/>
      <c r="AS209" s="315"/>
      <c r="AT209" s="90"/>
      <c r="AU209" s="90"/>
      <c r="AV209" s="90"/>
      <c r="AW209" s="310"/>
      <c r="AX209" s="310"/>
      <c r="AY209" s="332"/>
      <c r="AZ209" s="332"/>
      <c r="BA209" s="310"/>
      <c r="BB209" s="310"/>
      <c r="BC209" s="308"/>
      <c r="BD209" s="308"/>
      <c r="BE209" s="310"/>
      <c r="BF209" s="308"/>
      <c r="BG209" s="311"/>
      <c r="BH209" s="311"/>
      <c r="BI209" s="311"/>
      <c r="BJ209" s="311"/>
      <c r="BK209" s="311"/>
      <c r="BL209" s="311"/>
      <c r="BM209" s="311"/>
      <c r="BN209" s="90"/>
      <c r="BO209" s="90"/>
      <c r="BP209" s="90"/>
      <c r="BQ209" s="90"/>
      <c r="BR209" s="90"/>
      <c r="BS209" s="90"/>
      <c r="BT209" s="90"/>
      <c r="BU209" s="90"/>
      <c r="BV209" s="90"/>
      <c r="BW209" s="90"/>
      <c r="BX209" s="90"/>
      <c r="BY209" s="90"/>
      <c r="BZ209" s="90"/>
    </row>
    <row r="210" spans="1:78" ht="12" customHeight="1" x14ac:dyDescent="0.25">
      <c r="A210" s="62"/>
      <c r="B210" s="238"/>
      <c r="C210" s="238"/>
      <c r="D210" s="284" t="str">
        <f>IF(IF(ISNUMBER(B210),"",MAX(D$4:D209)+1)&lt;=D$3,IF(ISNUMBER(B210),"",MAX(D$4:D209)+1),"")</f>
        <v/>
      </c>
      <c r="E210" s="238"/>
      <c r="F210" s="238"/>
      <c r="G210" s="241"/>
      <c r="H210" s="284"/>
      <c r="I210" s="284" t="str">
        <f>IF(O210="","",IF(ISNUMBER(MATCH(O210,$G$5:$G$1000,0)),"",IF(D210=1,B$4,0)+MAX(I$4:I209)+1))</f>
        <v/>
      </c>
      <c r="J210" s="241"/>
      <c r="K210" s="241"/>
      <c r="L210" s="62"/>
      <c r="M210" s="290">
        <f t="shared" si="143"/>
        <v>206</v>
      </c>
      <c r="N210" s="325"/>
      <c r="O210" s="325"/>
      <c r="P210" s="308"/>
      <c r="Q210" s="299" t="s">
        <v>821</v>
      </c>
      <c r="R210" s="312"/>
      <c r="S210" s="312"/>
      <c r="T210" s="312"/>
      <c r="U210" s="312"/>
      <c r="V210" s="312"/>
      <c r="W210" s="312"/>
      <c r="X210" s="312"/>
      <c r="Y210" s="312"/>
      <c r="Z210" s="316"/>
      <c r="AA210" s="316"/>
      <c r="AB210" s="316"/>
      <c r="AC210" s="316"/>
      <c r="AD210" s="316"/>
      <c r="AE210" s="316"/>
      <c r="AF210" s="316"/>
      <c r="AG210" s="316"/>
      <c r="AH210" s="313"/>
      <c r="AI210" s="313"/>
      <c r="AJ210" s="313"/>
      <c r="AK210" s="313"/>
      <c r="AL210" s="313"/>
      <c r="AM210" s="313"/>
      <c r="AN210" s="313"/>
      <c r="AO210" s="299"/>
      <c r="AP210" s="315"/>
      <c r="AQ210" s="315"/>
      <c r="AR210" s="315"/>
      <c r="AS210" s="315"/>
      <c r="AT210" s="90"/>
      <c r="AU210" s="90"/>
      <c r="AV210" s="90"/>
      <c r="AW210" s="310"/>
      <c r="AX210" s="310"/>
      <c r="AY210" s="332"/>
      <c r="AZ210" s="332"/>
      <c r="BA210" s="310"/>
      <c r="BB210" s="310"/>
      <c r="BC210" s="308"/>
      <c r="BD210" s="308"/>
      <c r="BE210" s="310"/>
      <c r="BF210" s="308"/>
      <c r="BG210" s="311"/>
      <c r="BH210" s="311"/>
      <c r="BI210" s="311"/>
      <c r="BJ210" s="311"/>
      <c r="BK210" s="311"/>
      <c r="BL210" s="311"/>
      <c r="BM210" s="311"/>
      <c r="BN210" s="90"/>
      <c r="BO210" s="90"/>
      <c r="BP210" s="90"/>
      <c r="BQ210" s="90"/>
      <c r="BR210" s="90"/>
      <c r="BS210" s="90"/>
      <c r="BT210" s="90"/>
      <c r="BU210" s="90"/>
      <c r="BV210" s="90"/>
      <c r="BW210" s="90"/>
      <c r="BX210" s="90"/>
      <c r="BY210" s="90"/>
      <c r="BZ210" s="90"/>
    </row>
    <row r="211" spans="1:78" ht="12" customHeight="1" x14ac:dyDescent="0.25">
      <c r="A211" s="62"/>
      <c r="B211" s="238"/>
      <c r="C211" s="238"/>
      <c r="D211" s="284" t="str">
        <f>IF(IF(ISNUMBER(B211),"",MAX(D$4:D210)+1)&lt;=D$3,IF(ISNUMBER(B211),"",MAX(D$4:D210)+1),"")</f>
        <v/>
      </c>
      <c r="E211" s="238"/>
      <c r="F211" s="238"/>
      <c r="G211" s="241"/>
      <c r="H211" s="284"/>
      <c r="I211" s="284" t="str">
        <f>IF(O211="","",IF(ISNUMBER(MATCH(O211,$G$5:$G$1000,0)),"",IF(D211=1,B$4,0)+MAX(I$4:I210)+1))</f>
        <v/>
      </c>
      <c r="J211" s="241"/>
      <c r="K211" s="241"/>
      <c r="L211" s="62"/>
      <c r="M211" s="290">
        <f t="shared" si="143"/>
        <v>207</v>
      </c>
      <c r="N211" s="325"/>
      <c r="O211" s="325"/>
      <c r="P211" s="308"/>
      <c r="Q211" s="299" t="s">
        <v>821</v>
      </c>
      <c r="R211" s="312"/>
      <c r="S211" s="312"/>
      <c r="T211" s="312"/>
      <c r="U211" s="312"/>
      <c r="V211" s="312"/>
      <c r="W211" s="312"/>
      <c r="X211" s="312"/>
      <c r="Y211" s="312"/>
      <c r="Z211" s="316"/>
      <c r="AA211" s="316"/>
      <c r="AB211" s="316"/>
      <c r="AC211" s="316"/>
      <c r="AD211" s="316"/>
      <c r="AE211" s="316"/>
      <c r="AF211" s="316"/>
      <c r="AG211" s="316"/>
      <c r="AH211" s="313"/>
      <c r="AI211" s="313"/>
      <c r="AJ211" s="313"/>
      <c r="AK211" s="313"/>
      <c r="AL211" s="313"/>
      <c r="AM211" s="313"/>
      <c r="AN211" s="313"/>
      <c r="AO211" s="299"/>
      <c r="AP211" s="315"/>
      <c r="AQ211" s="315"/>
      <c r="AR211" s="315"/>
      <c r="AS211" s="315"/>
      <c r="AT211" s="90"/>
      <c r="AU211" s="90"/>
      <c r="AV211" s="90"/>
      <c r="AW211" s="310"/>
      <c r="AX211" s="310"/>
      <c r="AY211" s="332"/>
      <c r="AZ211" s="332"/>
      <c r="BA211" s="310"/>
      <c r="BB211" s="310"/>
      <c r="BC211" s="308"/>
      <c r="BD211" s="308"/>
      <c r="BE211" s="310"/>
      <c r="BF211" s="308"/>
      <c r="BG211" s="311"/>
      <c r="BH211" s="311"/>
      <c r="BI211" s="311"/>
      <c r="BJ211" s="311"/>
      <c r="BK211" s="311"/>
      <c r="BL211" s="311"/>
      <c r="BM211" s="311"/>
      <c r="BN211" s="90"/>
      <c r="BO211" s="90"/>
      <c r="BP211" s="90"/>
      <c r="BQ211" s="90"/>
      <c r="BR211" s="90"/>
      <c r="BS211" s="90"/>
      <c r="BT211" s="90"/>
      <c r="BU211" s="90"/>
      <c r="BV211" s="90"/>
      <c r="BW211" s="90"/>
      <c r="BX211" s="90"/>
      <c r="BY211" s="90"/>
      <c r="BZ211" s="90"/>
    </row>
    <row r="212" spans="1:78" ht="12" customHeight="1" x14ac:dyDescent="0.25">
      <c r="A212" s="62"/>
      <c r="B212" s="238"/>
      <c r="C212" s="238"/>
      <c r="D212" s="284" t="str">
        <f>IF(IF(ISNUMBER(B212),"",MAX(D$4:D211)+1)&lt;=D$3,IF(ISNUMBER(B212),"",MAX(D$4:D211)+1),"")</f>
        <v/>
      </c>
      <c r="E212" s="238"/>
      <c r="F212" s="238"/>
      <c r="G212" s="241"/>
      <c r="H212" s="284"/>
      <c r="I212" s="284" t="str">
        <f>IF(O212="","",IF(ISNUMBER(MATCH(O212,$G$5:$G$1000,0)),"",IF(D212=1,B$4,0)+MAX(I$4:I211)+1))</f>
        <v/>
      </c>
      <c r="J212" s="241"/>
      <c r="K212" s="241"/>
      <c r="L212" s="62"/>
      <c r="M212" s="290">
        <f t="shared" si="143"/>
        <v>208</v>
      </c>
      <c r="N212" s="325"/>
      <c r="O212" s="325"/>
      <c r="P212" s="308"/>
      <c r="Q212" s="299" t="s">
        <v>821</v>
      </c>
      <c r="R212" s="312"/>
      <c r="S212" s="312"/>
      <c r="T212" s="312"/>
      <c r="U212" s="312"/>
      <c r="V212" s="312"/>
      <c r="W212" s="312"/>
      <c r="X212" s="312"/>
      <c r="Y212" s="312"/>
      <c r="Z212" s="316"/>
      <c r="AA212" s="316"/>
      <c r="AB212" s="316"/>
      <c r="AC212" s="316"/>
      <c r="AD212" s="316"/>
      <c r="AE212" s="316"/>
      <c r="AF212" s="316"/>
      <c r="AG212" s="316"/>
      <c r="AH212" s="313"/>
      <c r="AI212" s="313"/>
      <c r="AJ212" s="313"/>
      <c r="AK212" s="313"/>
      <c r="AL212" s="313"/>
      <c r="AM212" s="313"/>
      <c r="AN212" s="313"/>
      <c r="AO212" s="299"/>
      <c r="AP212" s="315"/>
      <c r="AQ212" s="315"/>
      <c r="AR212" s="315"/>
      <c r="AS212" s="315"/>
      <c r="AT212" s="90"/>
      <c r="AU212" s="90"/>
      <c r="AV212" s="90"/>
      <c r="AW212" s="310"/>
      <c r="AX212" s="310"/>
      <c r="AY212" s="332"/>
      <c r="AZ212" s="332"/>
      <c r="BA212" s="310"/>
      <c r="BB212" s="310"/>
      <c r="BC212" s="308"/>
      <c r="BD212" s="308"/>
      <c r="BE212" s="310"/>
      <c r="BF212" s="308"/>
      <c r="BG212" s="311"/>
      <c r="BH212" s="311"/>
      <c r="BI212" s="311"/>
      <c r="BJ212" s="311"/>
      <c r="BK212" s="311"/>
      <c r="BL212" s="311"/>
      <c r="BM212" s="311"/>
      <c r="BN212" s="90"/>
      <c r="BO212" s="90"/>
      <c r="BP212" s="90"/>
      <c r="BQ212" s="90"/>
      <c r="BR212" s="90"/>
      <c r="BS212" s="90"/>
      <c r="BT212" s="90"/>
      <c r="BU212" s="90"/>
      <c r="BV212" s="90"/>
      <c r="BW212" s="90"/>
      <c r="BX212" s="90"/>
      <c r="BY212" s="90"/>
      <c r="BZ212" s="90"/>
    </row>
    <row r="213" spans="1:78" ht="12" customHeight="1" x14ac:dyDescent="0.25">
      <c r="A213" s="62"/>
      <c r="B213" s="238"/>
      <c r="C213" s="238"/>
      <c r="D213" s="284" t="str">
        <f>IF(IF(ISNUMBER(B213),"",MAX(D$4:D212)+1)&lt;=D$3,IF(ISNUMBER(B213),"",MAX(D$4:D212)+1),"")</f>
        <v/>
      </c>
      <c r="E213" s="238"/>
      <c r="F213" s="238"/>
      <c r="G213" s="241"/>
      <c r="H213" s="284"/>
      <c r="I213" s="284" t="str">
        <f>IF(O213="","",IF(ISNUMBER(MATCH(O213,$G$5:$G$1000,0)),"",IF(D213=1,B$4,0)+MAX(I$4:I212)+1))</f>
        <v/>
      </c>
      <c r="J213" s="241"/>
      <c r="K213" s="241"/>
      <c r="L213" s="62"/>
      <c r="M213" s="290">
        <f t="shared" si="143"/>
        <v>209</v>
      </c>
      <c r="N213" s="325"/>
      <c r="O213" s="325"/>
      <c r="P213" s="308"/>
      <c r="Q213" s="299" t="s">
        <v>821</v>
      </c>
      <c r="R213" s="312"/>
      <c r="S213" s="312"/>
      <c r="T213" s="312"/>
      <c r="U213" s="312"/>
      <c r="V213" s="312"/>
      <c r="W213" s="312"/>
      <c r="X213" s="312"/>
      <c r="Y213" s="312"/>
      <c r="Z213" s="316"/>
      <c r="AA213" s="316"/>
      <c r="AB213" s="316"/>
      <c r="AC213" s="316"/>
      <c r="AD213" s="316"/>
      <c r="AE213" s="316"/>
      <c r="AF213" s="316"/>
      <c r="AG213" s="316"/>
      <c r="AH213" s="313"/>
      <c r="AI213" s="313"/>
      <c r="AJ213" s="313"/>
      <c r="AK213" s="313"/>
      <c r="AL213" s="313"/>
      <c r="AM213" s="313"/>
      <c r="AN213" s="313"/>
      <c r="AO213" s="299"/>
      <c r="AP213" s="315"/>
      <c r="AQ213" s="315"/>
      <c r="AR213" s="315"/>
      <c r="AS213" s="315"/>
      <c r="AT213" s="90"/>
      <c r="AU213" s="90"/>
      <c r="AV213" s="90"/>
      <c r="AW213" s="310"/>
      <c r="AX213" s="310"/>
      <c r="AY213" s="332"/>
      <c r="AZ213" s="332"/>
      <c r="BA213" s="310"/>
      <c r="BB213" s="310"/>
      <c r="BC213" s="308"/>
      <c r="BD213" s="308"/>
      <c r="BE213" s="310"/>
      <c r="BF213" s="308"/>
      <c r="BG213" s="311"/>
      <c r="BH213" s="311"/>
      <c r="BI213" s="311"/>
      <c r="BJ213" s="311"/>
      <c r="BK213" s="311"/>
      <c r="BL213" s="311"/>
      <c r="BM213" s="311"/>
      <c r="BN213" s="90"/>
      <c r="BO213" s="90"/>
      <c r="BP213" s="90"/>
      <c r="BQ213" s="90"/>
      <c r="BR213" s="90"/>
      <c r="BS213" s="90"/>
      <c r="BT213" s="90"/>
      <c r="BU213" s="90"/>
      <c r="BV213" s="90"/>
      <c r="BW213" s="90"/>
      <c r="BX213" s="90"/>
      <c r="BY213" s="90"/>
      <c r="BZ213" s="90"/>
    </row>
    <row r="214" spans="1:78" ht="12" customHeight="1" x14ac:dyDescent="0.25">
      <c r="A214" s="62"/>
      <c r="B214" s="238"/>
      <c r="C214" s="238"/>
      <c r="D214" s="284" t="str">
        <f>IF(IF(ISNUMBER(B214),"",MAX(D$4:D213)+1)&lt;=D$3,IF(ISNUMBER(B214),"",MAX(D$4:D213)+1),"")</f>
        <v/>
      </c>
      <c r="E214" s="238"/>
      <c r="F214" s="238"/>
      <c r="G214" s="241"/>
      <c r="H214" s="284"/>
      <c r="I214" s="284" t="str">
        <f>IF(O214="","",IF(ISNUMBER(MATCH(O214,$G$5:$G$1000,0)),"",IF(D214=1,B$4,0)+MAX(I$4:I213)+1))</f>
        <v/>
      </c>
      <c r="J214" s="241"/>
      <c r="K214" s="241"/>
      <c r="L214" s="62"/>
      <c r="M214" s="290">
        <f t="shared" si="143"/>
        <v>210</v>
      </c>
      <c r="N214" s="325"/>
      <c r="O214" s="325"/>
      <c r="P214" s="308"/>
      <c r="Q214" s="299" t="s">
        <v>821</v>
      </c>
      <c r="R214" s="312"/>
      <c r="S214" s="312"/>
      <c r="T214" s="312"/>
      <c r="U214" s="312"/>
      <c r="V214" s="312"/>
      <c r="W214" s="312"/>
      <c r="X214" s="312"/>
      <c r="Y214" s="312"/>
      <c r="Z214" s="316"/>
      <c r="AA214" s="316"/>
      <c r="AB214" s="316"/>
      <c r="AC214" s="316"/>
      <c r="AD214" s="316"/>
      <c r="AE214" s="316"/>
      <c r="AF214" s="316"/>
      <c r="AG214" s="316"/>
      <c r="AH214" s="313"/>
      <c r="AI214" s="313"/>
      <c r="AJ214" s="313"/>
      <c r="AK214" s="313"/>
      <c r="AL214" s="313"/>
      <c r="AM214" s="313"/>
      <c r="AN214" s="313"/>
      <c r="AO214" s="299"/>
      <c r="AP214" s="315"/>
      <c r="AQ214" s="315"/>
      <c r="AR214" s="315"/>
      <c r="AS214" s="315"/>
      <c r="AT214" s="90"/>
      <c r="AU214" s="90"/>
      <c r="AV214" s="90"/>
      <c r="AW214" s="310"/>
      <c r="AX214" s="310"/>
      <c r="AY214" s="332"/>
      <c r="AZ214" s="332"/>
      <c r="BA214" s="310"/>
      <c r="BB214" s="310"/>
      <c r="BC214" s="308"/>
      <c r="BD214" s="308"/>
      <c r="BE214" s="310"/>
      <c r="BF214" s="308"/>
      <c r="BG214" s="311"/>
      <c r="BH214" s="311"/>
      <c r="BI214" s="311"/>
      <c r="BJ214" s="311"/>
      <c r="BK214" s="311"/>
      <c r="BL214" s="311"/>
      <c r="BM214" s="311"/>
      <c r="BN214" s="90"/>
      <c r="BO214" s="90"/>
      <c r="BP214" s="90"/>
      <c r="BQ214" s="90"/>
      <c r="BR214" s="90"/>
      <c r="BS214" s="90"/>
      <c r="BT214" s="90"/>
      <c r="BU214" s="90"/>
      <c r="BV214" s="90"/>
      <c r="BW214" s="90"/>
      <c r="BX214" s="90"/>
      <c r="BY214" s="90"/>
      <c r="BZ214" s="90"/>
    </row>
    <row r="215" spans="1:78" ht="12" customHeight="1" x14ac:dyDescent="0.25">
      <c r="A215" s="62"/>
      <c r="B215" s="238"/>
      <c r="C215" s="238"/>
      <c r="D215" s="284" t="str">
        <f>IF(IF(ISNUMBER(B215),"",MAX(D$4:D214)+1)&lt;=D$3,IF(ISNUMBER(B215),"",MAX(D$4:D214)+1),"")</f>
        <v/>
      </c>
      <c r="E215" s="238"/>
      <c r="F215" s="238"/>
      <c r="G215" s="241"/>
      <c r="H215" s="284"/>
      <c r="I215" s="284" t="str">
        <f>IF(O215="","",IF(ISNUMBER(MATCH(O215,$G$5:$G$1000,0)),"",IF(D215=1,B$4,0)+MAX(I$4:I214)+1))</f>
        <v/>
      </c>
      <c r="J215" s="241"/>
      <c r="K215" s="241"/>
      <c r="L215" s="62"/>
      <c r="M215" s="290">
        <f t="shared" si="143"/>
        <v>211</v>
      </c>
      <c r="N215" s="325"/>
      <c r="O215" s="325"/>
      <c r="P215" s="308"/>
      <c r="Q215" s="299" t="s">
        <v>821</v>
      </c>
      <c r="R215" s="312"/>
      <c r="S215" s="312"/>
      <c r="T215" s="312"/>
      <c r="U215" s="312"/>
      <c r="V215" s="312"/>
      <c r="W215" s="312"/>
      <c r="X215" s="312"/>
      <c r="Y215" s="312"/>
      <c r="Z215" s="316"/>
      <c r="AA215" s="316"/>
      <c r="AB215" s="316"/>
      <c r="AC215" s="316"/>
      <c r="AD215" s="316"/>
      <c r="AE215" s="316"/>
      <c r="AF215" s="316"/>
      <c r="AG215" s="316"/>
      <c r="AH215" s="313"/>
      <c r="AI215" s="313"/>
      <c r="AJ215" s="313"/>
      <c r="AK215" s="313"/>
      <c r="AL215" s="313"/>
      <c r="AM215" s="313"/>
      <c r="AN215" s="313"/>
      <c r="AO215" s="299"/>
      <c r="AP215" s="315"/>
      <c r="AQ215" s="315"/>
      <c r="AR215" s="315"/>
      <c r="AS215" s="315"/>
      <c r="AT215" s="90"/>
      <c r="AU215" s="90"/>
      <c r="AV215" s="90"/>
      <c r="AW215" s="310"/>
      <c r="AX215" s="310"/>
      <c r="AY215" s="332"/>
      <c r="AZ215" s="332"/>
      <c r="BA215" s="310"/>
      <c r="BB215" s="310"/>
      <c r="BC215" s="308"/>
      <c r="BD215" s="308"/>
      <c r="BE215" s="310"/>
      <c r="BF215" s="308"/>
      <c r="BG215" s="311"/>
      <c r="BH215" s="311"/>
      <c r="BI215" s="311"/>
      <c r="BJ215" s="311"/>
      <c r="BK215" s="311"/>
      <c r="BL215" s="311"/>
      <c r="BM215" s="311"/>
      <c r="BN215" s="90"/>
      <c r="BO215" s="90"/>
      <c r="BP215" s="90"/>
      <c r="BQ215" s="90"/>
      <c r="BR215" s="90"/>
      <c r="BS215" s="90"/>
      <c r="BT215" s="90"/>
      <c r="BU215" s="90"/>
      <c r="BV215" s="90"/>
      <c r="BW215" s="90"/>
      <c r="BX215" s="90"/>
      <c r="BY215" s="90"/>
      <c r="BZ215" s="90"/>
    </row>
    <row r="216" spans="1:78" ht="12" customHeight="1" x14ac:dyDescent="0.25">
      <c r="A216" s="62"/>
      <c r="B216" s="238"/>
      <c r="C216" s="238"/>
      <c r="D216" s="284" t="str">
        <f>IF(IF(ISNUMBER(B216),"",MAX(D$4:D215)+1)&lt;=D$3,IF(ISNUMBER(B216),"",MAX(D$4:D215)+1),"")</f>
        <v/>
      </c>
      <c r="E216" s="238"/>
      <c r="F216" s="238"/>
      <c r="G216" s="241"/>
      <c r="H216" s="284"/>
      <c r="I216" s="284" t="str">
        <f>IF(O216="","",IF(ISNUMBER(MATCH(O216,$G$5:$G$1000,0)),"",IF(D216=1,B$4,0)+MAX(I$4:I215)+1))</f>
        <v/>
      </c>
      <c r="J216" s="241"/>
      <c r="K216" s="241"/>
      <c r="L216" s="62"/>
      <c r="M216" s="290">
        <f t="shared" si="143"/>
        <v>212</v>
      </c>
      <c r="N216" s="325"/>
      <c r="O216" s="325"/>
      <c r="P216" s="308"/>
      <c r="Q216" s="299" t="s">
        <v>821</v>
      </c>
      <c r="R216" s="312"/>
      <c r="S216" s="312"/>
      <c r="T216" s="312"/>
      <c r="U216" s="312"/>
      <c r="V216" s="312"/>
      <c r="W216" s="312"/>
      <c r="X216" s="312"/>
      <c r="Y216" s="312"/>
      <c r="Z216" s="316"/>
      <c r="AA216" s="316"/>
      <c r="AB216" s="316"/>
      <c r="AC216" s="316"/>
      <c r="AD216" s="316"/>
      <c r="AE216" s="316"/>
      <c r="AF216" s="316"/>
      <c r="AG216" s="316"/>
      <c r="AH216" s="313"/>
      <c r="AI216" s="313"/>
      <c r="AJ216" s="313"/>
      <c r="AK216" s="313"/>
      <c r="AL216" s="313"/>
      <c r="AM216" s="313"/>
      <c r="AN216" s="313"/>
      <c r="AO216" s="299"/>
      <c r="AP216" s="315"/>
      <c r="AQ216" s="315"/>
      <c r="AR216" s="315"/>
      <c r="AS216" s="315"/>
      <c r="AT216" s="90"/>
      <c r="AU216" s="90"/>
      <c r="AV216" s="90"/>
      <c r="AW216" s="310"/>
      <c r="AX216" s="310"/>
      <c r="AY216" s="332"/>
      <c r="AZ216" s="332"/>
      <c r="BA216" s="310"/>
      <c r="BB216" s="310"/>
      <c r="BC216" s="308"/>
      <c r="BD216" s="308"/>
      <c r="BE216" s="310"/>
      <c r="BF216" s="308"/>
      <c r="BG216" s="311"/>
      <c r="BH216" s="311"/>
      <c r="BI216" s="311"/>
      <c r="BJ216" s="311"/>
      <c r="BK216" s="311"/>
      <c r="BL216" s="311"/>
      <c r="BM216" s="311"/>
      <c r="BN216" s="90"/>
      <c r="BO216" s="90"/>
      <c r="BP216" s="90"/>
      <c r="BQ216" s="90"/>
      <c r="BR216" s="90"/>
      <c r="BS216" s="90"/>
      <c r="BT216" s="90"/>
      <c r="BU216" s="90"/>
      <c r="BV216" s="90"/>
      <c r="BW216" s="90"/>
      <c r="BX216" s="90"/>
      <c r="BY216" s="90"/>
      <c r="BZ216" s="90"/>
    </row>
    <row r="217" spans="1:78" ht="12" customHeight="1" x14ac:dyDescent="0.25">
      <c r="A217" s="62"/>
      <c r="B217" s="238"/>
      <c r="C217" s="238"/>
      <c r="D217" s="284" t="str">
        <f>IF(IF(ISNUMBER(B217),"",MAX(D$4:D216)+1)&lt;=D$3,IF(ISNUMBER(B217),"",MAX(D$4:D216)+1),"")</f>
        <v/>
      </c>
      <c r="E217" s="238"/>
      <c r="F217" s="238"/>
      <c r="G217" s="241"/>
      <c r="H217" s="284"/>
      <c r="I217" s="284" t="str">
        <f>IF(O217="","",IF(ISNUMBER(MATCH(O217,$G$5:$G$1000,0)),"",IF(D217=1,B$4,0)+MAX(I$4:I216)+1))</f>
        <v/>
      </c>
      <c r="J217" s="241"/>
      <c r="K217" s="241"/>
      <c r="L217" s="62"/>
      <c r="M217" s="290">
        <f t="shared" si="143"/>
        <v>213</v>
      </c>
      <c r="N217" s="325"/>
      <c r="O217" s="325"/>
      <c r="P217" s="308"/>
      <c r="Q217" s="299" t="s">
        <v>821</v>
      </c>
      <c r="R217" s="312"/>
      <c r="S217" s="312"/>
      <c r="T217" s="312"/>
      <c r="U217" s="312"/>
      <c r="V217" s="312"/>
      <c r="W217" s="312"/>
      <c r="X217" s="312"/>
      <c r="Y217" s="312"/>
      <c r="Z217" s="316"/>
      <c r="AA217" s="316"/>
      <c r="AB217" s="316"/>
      <c r="AC217" s="316"/>
      <c r="AD217" s="316"/>
      <c r="AE217" s="316"/>
      <c r="AF217" s="316"/>
      <c r="AG217" s="316"/>
      <c r="AH217" s="313"/>
      <c r="AI217" s="313"/>
      <c r="AJ217" s="313"/>
      <c r="AK217" s="313"/>
      <c r="AL217" s="313"/>
      <c r="AM217" s="313"/>
      <c r="AN217" s="313"/>
      <c r="AO217" s="299"/>
      <c r="AP217" s="315"/>
      <c r="AQ217" s="315"/>
      <c r="AR217" s="315"/>
      <c r="AS217" s="315"/>
      <c r="AT217" s="90"/>
      <c r="AU217" s="90"/>
      <c r="AV217" s="90"/>
      <c r="AW217" s="310"/>
      <c r="AX217" s="310"/>
      <c r="AY217" s="332"/>
      <c r="AZ217" s="332"/>
      <c r="BA217" s="310"/>
      <c r="BB217" s="310"/>
      <c r="BC217" s="308"/>
      <c r="BD217" s="308"/>
      <c r="BE217" s="310"/>
      <c r="BF217" s="308"/>
      <c r="BG217" s="311"/>
      <c r="BH217" s="311"/>
      <c r="BI217" s="311"/>
      <c r="BJ217" s="311"/>
      <c r="BK217" s="311"/>
      <c r="BL217" s="311"/>
      <c r="BM217" s="311"/>
      <c r="BN217" s="90"/>
      <c r="BO217" s="90"/>
      <c r="BP217" s="90"/>
      <c r="BQ217" s="90"/>
      <c r="BR217" s="90"/>
      <c r="BS217" s="90"/>
      <c r="BT217" s="90"/>
      <c r="BU217" s="90"/>
      <c r="BV217" s="90"/>
      <c r="BW217" s="90"/>
      <c r="BX217" s="90"/>
      <c r="BY217" s="90"/>
      <c r="BZ217" s="90"/>
    </row>
    <row r="218" spans="1:78" ht="12" customHeight="1" x14ac:dyDescent="0.25">
      <c r="A218" s="62"/>
      <c r="B218" s="238"/>
      <c r="C218" s="238"/>
      <c r="D218" s="284" t="str">
        <f>IF(IF(ISNUMBER(B218),"",MAX(D$4:D217)+1)&lt;=D$3,IF(ISNUMBER(B218),"",MAX(D$4:D217)+1),"")</f>
        <v/>
      </c>
      <c r="E218" s="238"/>
      <c r="F218" s="238"/>
      <c r="G218" s="241"/>
      <c r="H218" s="284"/>
      <c r="I218" s="284" t="str">
        <f>IF(O218="","",IF(ISNUMBER(MATCH(O218,$G$5:$G$1000,0)),"",IF(D218=1,B$4,0)+MAX(I$4:I217)+1))</f>
        <v/>
      </c>
      <c r="J218" s="241"/>
      <c r="K218" s="241"/>
      <c r="L218" s="62"/>
      <c r="M218" s="290">
        <f t="shared" si="143"/>
        <v>214</v>
      </c>
      <c r="N218" s="325"/>
      <c r="O218" s="325"/>
      <c r="P218" s="308"/>
      <c r="Q218" s="299" t="s">
        <v>821</v>
      </c>
      <c r="R218" s="312"/>
      <c r="S218" s="312"/>
      <c r="T218" s="312"/>
      <c r="U218" s="312"/>
      <c r="V218" s="312"/>
      <c r="W218" s="312"/>
      <c r="X218" s="312"/>
      <c r="Y218" s="312"/>
      <c r="Z218" s="316"/>
      <c r="AA218" s="316"/>
      <c r="AB218" s="316"/>
      <c r="AC218" s="316"/>
      <c r="AD218" s="316"/>
      <c r="AE218" s="316"/>
      <c r="AF218" s="316"/>
      <c r="AG218" s="316"/>
      <c r="AH218" s="313"/>
      <c r="AI218" s="313"/>
      <c r="AJ218" s="313"/>
      <c r="AK218" s="313"/>
      <c r="AL218" s="313"/>
      <c r="AM218" s="313"/>
      <c r="AN218" s="313"/>
      <c r="AO218" s="299"/>
      <c r="AP218" s="315"/>
      <c r="AQ218" s="315"/>
      <c r="AR218" s="315"/>
      <c r="AS218" s="315"/>
      <c r="AT218" s="90"/>
      <c r="AU218" s="90"/>
      <c r="AV218" s="90"/>
      <c r="AW218" s="310"/>
      <c r="AX218" s="310"/>
      <c r="AY218" s="332"/>
      <c r="AZ218" s="332"/>
      <c r="BA218" s="310"/>
      <c r="BB218" s="310"/>
      <c r="BC218" s="308"/>
      <c r="BD218" s="308"/>
      <c r="BE218" s="310"/>
      <c r="BF218" s="308"/>
      <c r="BG218" s="311"/>
      <c r="BH218" s="311"/>
      <c r="BI218" s="311"/>
      <c r="BJ218" s="311"/>
      <c r="BK218" s="311"/>
      <c r="BL218" s="311"/>
      <c r="BM218" s="311"/>
      <c r="BN218" s="90"/>
      <c r="BO218" s="90"/>
      <c r="BP218" s="90"/>
      <c r="BQ218" s="90"/>
      <c r="BR218" s="90"/>
      <c r="BS218" s="90"/>
      <c r="BT218" s="90"/>
      <c r="BU218" s="90"/>
      <c r="BV218" s="90"/>
      <c r="BW218" s="90"/>
      <c r="BX218" s="90"/>
      <c r="BY218" s="90"/>
      <c r="BZ218" s="90"/>
    </row>
    <row r="219" spans="1:78" ht="12" customHeight="1" x14ac:dyDescent="0.25">
      <c r="A219" s="62"/>
      <c r="B219" s="238"/>
      <c r="C219" s="238"/>
      <c r="D219" s="284" t="str">
        <f>IF(IF(ISNUMBER(B219),"",MAX(D$4:D218)+1)&lt;=D$3,IF(ISNUMBER(B219),"",MAX(D$4:D218)+1),"")</f>
        <v/>
      </c>
      <c r="E219" s="238"/>
      <c r="F219" s="238"/>
      <c r="G219" s="241"/>
      <c r="H219" s="284"/>
      <c r="I219" s="284" t="str">
        <f>IF(O219="","",IF(ISNUMBER(MATCH(O219,$G$5:$G$1000,0)),"",IF(D219=1,B$4,0)+MAX(I$4:I218)+1))</f>
        <v/>
      </c>
      <c r="J219" s="241"/>
      <c r="K219" s="241"/>
      <c r="L219" s="62"/>
      <c r="M219" s="290">
        <f t="shared" si="143"/>
        <v>215</v>
      </c>
      <c r="N219" s="325"/>
      <c r="O219" s="325"/>
      <c r="P219" s="308"/>
      <c r="Q219" s="299" t="s">
        <v>821</v>
      </c>
      <c r="R219" s="312"/>
      <c r="S219" s="312"/>
      <c r="T219" s="312"/>
      <c r="U219" s="312"/>
      <c r="V219" s="312"/>
      <c r="W219" s="312"/>
      <c r="X219" s="312"/>
      <c r="Y219" s="312"/>
      <c r="Z219" s="316"/>
      <c r="AA219" s="316"/>
      <c r="AB219" s="316"/>
      <c r="AC219" s="316"/>
      <c r="AD219" s="316"/>
      <c r="AE219" s="316"/>
      <c r="AF219" s="316"/>
      <c r="AG219" s="316"/>
      <c r="AH219" s="313"/>
      <c r="AI219" s="313"/>
      <c r="AJ219" s="313"/>
      <c r="AK219" s="313"/>
      <c r="AL219" s="313"/>
      <c r="AM219" s="313"/>
      <c r="AN219" s="313"/>
      <c r="AO219" s="299"/>
      <c r="AP219" s="315"/>
      <c r="AQ219" s="315"/>
      <c r="AR219" s="315"/>
      <c r="AS219" s="315"/>
      <c r="AT219" s="90"/>
      <c r="AU219" s="90"/>
      <c r="AV219" s="90"/>
      <c r="AW219" s="310"/>
      <c r="AX219" s="310"/>
      <c r="AY219" s="332"/>
      <c r="AZ219" s="332"/>
      <c r="BA219" s="310"/>
      <c r="BB219" s="310"/>
      <c r="BC219" s="308"/>
      <c r="BD219" s="308"/>
      <c r="BE219" s="310"/>
      <c r="BF219" s="308"/>
      <c r="BG219" s="311"/>
      <c r="BH219" s="311"/>
      <c r="BI219" s="311"/>
      <c r="BJ219" s="311"/>
      <c r="BK219" s="311"/>
      <c r="BL219" s="311"/>
      <c r="BM219" s="311"/>
      <c r="BN219" s="90"/>
      <c r="BO219" s="90"/>
      <c r="BP219" s="90"/>
      <c r="BQ219" s="90"/>
      <c r="BR219" s="90"/>
      <c r="BS219" s="90"/>
      <c r="BT219" s="90"/>
      <c r="BU219" s="90"/>
      <c r="BV219" s="90"/>
      <c r="BW219" s="90"/>
      <c r="BX219" s="90"/>
      <c r="BY219" s="90"/>
      <c r="BZ219" s="90"/>
    </row>
    <row r="220" spans="1:78" ht="12" customHeight="1" x14ac:dyDescent="0.25">
      <c r="A220" s="62"/>
      <c r="B220" s="238"/>
      <c r="C220" s="238"/>
      <c r="D220" s="284" t="str">
        <f>IF(IF(ISNUMBER(B220),"",MAX(D$4:D219)+1)&lt;=D$3,IF(ISNUMBER(B220),"",MAX(D$4:D219)+1),"")</f>
        <v/>
      </c>
      <c r="E220" s="238"/>
      <c r="F220" s="238"/>
      <c r="G220" s="241"/>
      <c r="H220" s="284"/>
      <c r="I220" s="284" t="str">
        <f>IF(O220="","",IF(ISNUMBER(MATCH(O220,$G$5:$G$1000,0)),"",IF(D220=1,B$4,0)+MAX(I$4:I219)+1))</f>
        <v/>
      </c>
      <c r="J220" s="241"/>
      <c r="K220" s="241"/>
      <c r="L220" s="62"/>
      <c r="M220" s="290">
        <f t="shared" si="143"/>
        <v>216</v>
      </c>
      <c r="N220" s="325"/>
      <c r="O220" s="325"/>
      <c r="P220" s="308"/>
      <c r="Q220" s="299" t="s">
        <v>821</v>
      </c>
      <c r="R220" s="312"/>
      <c r="S220" s="312"/>
      <c r="T220" s="312"/>
      <c r="U220" s="312"/>
      <c r="V220" s="312"/>
      <c r="W220" s="312"/>
      <c r="X220" s="312"/>
      <c r="Y220" s="312"/>
      <c r="Z220" s="316"/>
      <c r="AA220" s="316"/>
      <c r="AB220" s="316"/>
      <c r="AC220" s="316"/>
      <c r="AD220" s="316"/>
      <c r="AE220" s="316"/>
      <c r="AF220" s="316"/>
      <c r="AG220" s="316"/>
      <c r="AH220" s="313"/>
      <c r="AI220" s="313"/>
      <c r="AJ220" s="313"/>
      <c r="AK220" s="313"/>
      <c r="AL220" s="313"/>
      <c r="AM220" s="313"/>
      <c r="AN220" s="313"/>
      <c r="AO220" s="299"/>
      <c r="AP220" s="315"/>
      <c r="AQ220" s="315"/>
      <c r="AR220" s="315"/>
      <c r="AS220" s="315"/>
      <c r="AT220" s="90"/>
      <c r="AU220" s="90"/>
      <c r="AV220" s="90"/>
      <c r="AW220" s="310"/>
      <c r="AX220" s="310"/>
      <c r="AY220" s="332"/>
      <c r="AZ220" s="332"/>
      <c r="BA220" s="310"/>
      <c r="BB220" s="310"/>
      <c r="BC220" s="308"/>
      <c r="BD220" s="308"/>
      <c r="BE220" s="310"/>
      <c r="BF220" s="308"/>
      <c r="BG220" s="311"/>
      <c r="BH220" s="311"/>
      <c r="BI220" s="311"/>
      <c r="BJ220" s="311"/>
      <c r="BK220" s="311"/>
      <c r="BL220" s="311"/>
      <c r="BM220" s="311"/>
      <c r="BN220" s="90"/>
      <c r="BO220" s="90"/>
      <c r="BP220" s="90"/>
      <c r="BQ220" s="90"/>
      <c r="BR220" s="90"/>
      <c r="BS220" s="90"/>
      <c r="BT220" s="90"/>
      <c r="BU220" s="90"/>
      <c r="BV220" s="90"/>
      <c r="BW220" s="90"/>
      <c r="BX220" s="90"/>
      <c r="BY220" s="90"/>
      <c r="BZ220" s="90"/>
    </row>
    <row r="221" spans="1:78" ht="12" customHeight="1" x14ac:dyDescent="0.25">
      <c r="A221" s="62"/>
      <c r="B221" s="238"/>
      <c r="C221" s="238"/>
      <c r="D221" s="284" t="str">
        <f>IF(IF(ISNUMBER(B221),"",MAX(D$4:D220)+1)&lt;=D$3,IF(ISNUMBER(B221),"",MAX(D$4:D220)+1),"")</f>
        <v/>
      </c>
      <c r="E221" s="238"/>
      <c r="F221" s="238"/>
      <c r="G221" s="241"/>
      <c r="H221" s="284"/>
      <c r="I221" s="284" t="str">
        <f>IF(O221="","",IF(ISNUMBER(MATCH(O221,$G$5:$G$1000,0)),"",IF(D221=1,B$4,0)+MAX(I$4:I220)+1))</f>
        <v/>
      </c>
      <c r="J221" s="241"/>
      <c r="K221" s="241"/>
      <c r="L221" s="62"/>
      <c r="M221" s="290">
        <f t="shared" si="143"/>
        <v>217</v>
      </c>
      <c r="N221" s="325"/>
      <c r="O221" s="325"/>
      <c r="P221" s="308"/>
      <c r="Q221" s="299" t="s">
        <v>821</v>
      </c>
      <c r="R221" s="312"/>
      <c r="S221" s="312"/>
      <c r="T221" s="312"/>
      <c r="U221" s="312"/>
      <c r="V221" s="312"/>
      <c r="W221" s="312"/>
      <c r="X221" s="312"/>
      <c r="Y221" s="312"/>
      <c r="Z221" s="316"/>
      <c r="AA221" s="316"/>
      <c r="AB221" s="316"/>
      <c r="AC221" s="316"/>
      <c r="AD221" s="316"/>
      <c r="AE221" s="316"/>
      <c r="AF221" s="316"/>
      <c r="AG221" s="316"/>
      <c r="AH221" s="313"/>
      <c r="AI221" s="313"/>
      <c r="AJ221" s="313"/>
      <c r="AK221" s="313"/>
      <c r="AL221" s="313"/>
      <c r="AM221" s="313"/>
      <c r="AN221" s="313"/>
      <c r="AO221" s="299"/>
      <c r="AP221" s="315"/>
      <c r="AQ221" s="315"/>
      <c r="AR221" s="315"/>
      <c r="AS221" s="315"/>
      <c r="AT221" s="90"/>
      <c r="AU221" s="90"/>
      <c r="AV221" s="90"/>
      <c r="AW221" s="310"/>
      <c r="AX221" s="310"/>
      <c r="AY221" s="332"/>
      <c r="AZ221" s="332"/>
      <c r="BA221" s="310"/>
      <c r="BB221" s="310"/>
      <c r="BC221" s="308"/>
      <c r="BD221" s="308"/>
      <c r="BE221" s="310"/>
      <c r="BF221" s="308"/>
      <c r="BG221" s="311"/>
      <c r="BH221" s="311"/>
      <c r="BI221" s="311"/>
      <c r="BJ221" s="311"/>
      <c r="BK221" s="311"/>
      <c r="BL221" s="311"/>
      <c r="BM221" s="311"/>
      <c r="BN221" s="90"/>
      <c r="BO221" s="90"/>
      <c r="BP221" s="90"/>
      <c r="BQ221" s="90"/>
      <c r="BR221" s="90"/>
      <c r="BS221" s="90"/>
      <c r="BT221" s="90"/>
      <c r="BU221" s="90"/>
      <c r="BV221" s="90"/>
      <c r="BW221" s="90"/>
      <c r="BX221" s="90"/>
      <c r="BY221" s="90"/>
      <c r="BZ221" s="90"/>
    </row>
    <row r="222" spans="1:78" ht="12" customHeight="1" x14ac:dyDescent="0.25">
      <c r="A222" s="62"/>
      <c r="B222" s="238"/>
      <c r="C222" s="238"/>
      <c r="D222" s="284" t="str">
        <f>IF(IF(ISNUMBER(B222),"",MAX(D$4:D221)+1)&lt;=D$3,IF(ISNUMBER(B222),"",MAX(D$4:D221)+1),"")</f>
        <v/>
      </c>
      <c r="E222" s="238"/>
      <c r="F222" s="238"/>
      <c r="G222" s="241"/>
      <c r="H222" s="284"/>
      <c r="I222" s="284" t="str">
        <f>IF(O222="","",IF(ISNUMBER(MATCH(O222,$G$5:$G$1000,0)),"",IF(D222=1,B$4,0)+MAX(I$4:I221)+1))</f>
        <v/>
      </c>
      <c r="J222" s="241"/>
      <c r="K222" s="241"/>
      <c r="L222" s="62"/>
      <c r="M222" s="290">
        <f t="shared" si="143"/>
        <v>218</v>
      </c>
      <c r="N222" s="325"/>
      <c r="O222" s="325"/>
      <c r="P222" s="308"/>
      <c r="Q222" s="299" t="s">
        <v>821</v>
      </c>
      <c r="R222" s="312"/>
      <c r="S222" s="312"/>
      <c r="T222" s="312"/>
      <c r="U222" s="312"/>
      <c r="V222" s="312"/>
      <c r="W222" s="312"/>
      <c r="X222" s="312"/>
      <c r="Y222" s="312"/>
      <c r="Z222" s="316"/>
      <c r="AA222" s="316"/>
      <c r="AB222" s="316"/>
      <c r="AC222" s="316"/>
      <c r="AD222" s="316"/>
      <c r="AE222" s="316"/>
      <c r="AF222" s="316"/>
      <c r="AG222" s="316"/>
      <c r="AH222" s="313"/>
      <c r="AI222" s="313"/>
      <c r="AJ222" s="313"/>
      <c r="AK222" s="313"/>
      <c r="AL222" s="313"/>
      <c r="AM222" s="313"/>
      <c r="AN222" s="313"/>
      <c r="AO222" s="299"/>
      <c r="AP222" s="315"/>
      <c r="AQ222" s="315"/>
      <c r="AR222" s="315"/>
      <c r="AS222" s="315"/>
      <c r="AT222" s="90"/>
      <c r="AU222" s="90"/>
      <c r="AV222" s="90"/>
      <c r="AW222" s="310"/>
      <c r="AX222" s="310"/>
      <c r="AY222" s="332"/>
      <c r="AZ222" s="332"/>
      <c r="BA222" s="310"/>
      <c r="BB222" s="310"/>
      <c r="BC222" s="308"/>
      <c r="BD222" s="308"/>
      <c r="BE222" s="310"/>
      <c r="BF222" s="308"/>
      <c r="BG222" s="311"/>
      <c r="BH222" s="311"/>
      <c r="BI222" s="311"/>
      <c r="BJ222" s="311"/>
      <c r="BK222" s="311"/>
      <c r="BL222" s="311"/>
      <c r="BM222" s="311"/>
      <c r="BN222" s="90"/>
      <c r="BO222" s="90"/>
      <c r="BP222" s="90"/>
      <c r="BQ222" s="90"/>
      <c r="BR222" s="90"/>
      <c r="BS222" s="90"/>
      <c r="BT222" s="90"/>
      <c r="BU222" s="90"/>
      <c r="BV222" s="90"/>
      <c r="BW222" s="90"/>
      <c r="BX222" s="90"/>
      <c r="BY222" s="90"/>
      <c r="BZ222" s="90"/>
    </row>
    <row r="223" spans="1:78" ht="12" customHeight="1" x14ac:dyDescent="0.25">
      <c r="A223" s="62"/>
      <c r="B223" s="238"/>
      <c r="C223" s="238"/>
      <c r="D223" s="284" t="str">
        <f>IF(IF(ISNUMBER(B223),"",MAX(D$4:D222)+1)&lt;=D$3,IF(ISNUMBER(B223),"",MAX(D$4:D222)+1),"")</f>
        <v/>
      </c>
      <c r="E223" s="238"/>
      <c r="F223" s="238"/>
      <c r="G223" s="241"/>
      <c r="H223" s="284"/>
      <c r="I223" s="284" t="str">
        <f>IF(O223="","",IF(ISNUMBER(MATCH(O223,$G$5:$G$1000,0)),"",IF(D223=1,B$4,0)+MAX(I$4:I222)+1))</f>
        <v/>
      </c>
      <c r="J223" s="241"/>
      <c r="K223" s="241"/>
      <c r="L223" s="62"/>
      <c r="M223" s="290">
        <f t="shared" si="143"/>
        <v>219</v>
      </c>
      <c r="N223" s="325"/>
      <c r="O223" s="325"/>
      <c r="P223" s="308"/>
      <c r="Q223" s="299" t="s">
        <v>821</v>
      </c>
      <c r="R223" s="312"/>
      <c r="S223" s="312"/>
      <c r="T223" s="312"/>
      <c r="U223" s="312"/>
      <c r="V223" s="312"/>
      <c r="W223" s="312"/>
      <c r="X223" s="312"/>
      <c r="Y223" s="312"/>
      <c r="Z223" s="316"/>
      <c r="AA223" s="316"/>
      <c r="AB223" s="316"/>
      <c r="AC223" s="316"/>
      <c r="AD223" s="316"/>
      <c r="AE223" s="316"/>
      <c r="AF223" s="316"/>
      <c r="AG223" s="316"/>
      <c r="AH223" s="313"/>
      <c r="AI223" s="313"/>
      <c r="AJ223" s="313"/>
      <c r="AK223" s="313"/>
      <c r="AL223" s="313"/>
      <c r="AM223" s="313"/>
      <c r="AN223" s="313"/>
      <c r="AO223" s="299"/>
      <c r="AP223" s="315"/>
      <c r="AQ223" s="315"/>
      <c r="AR223" s="315"/>
      <c r="AS223" s="315"/>
      <c r="AT223" s="90"/>
      <c r="AU223" s="90"/>
      <c r="AV223" s="90"/>
      <c r="AW223" s="310"/>
      <c r="AX223" s="310"/>
      <c r="AY223" s="332"/>
      <c r="AZ223" s="332"/>
      <c r="BA223" s="310"/>
      <c r="BB223" s="310"/>
      <c r="BC223" s="308"/>
      <c r="BD223" s="308"/>
      <c r="BE223" s="310"/>
      <c r="BF223" s="308"/>
      <c r="BG223" s="311"/>
      <c r="BH223" s="311"/>
      <c r="BI223" s="311"/>
      <c r="BJ223" s="311"/>
      <c r="BK223" s="311"/>
      <c r="BL223" s="311"/>
      <c r="BM223" s="311"/>
      <c r="BN223" s="90"/>
      <c r="BO223" s="90"/>
      <c r="BP223" s="90"/>
      <c r="BQ223" s="90"/>
      <c r="BR223" s="90"/>
      <c r="BS223" s="90"/>
      <c r="BT223" s="90"/>
      <c r="BU223" s="90"/>
      <c r="BV223" s="90"/>
      <c r="BW223" s="90"/>
      <c r="BX223" s="90"/>
      <c r="BY223" s="90"/>
      <c r="BZ223" s="90"/>
    </row>
    <row r="224" spans="1:78" ht="12" customHeight="1" x14ac:dyDescent="0.25">
      <c r="A224" s="62"/>
      <c r="B224" s="238"/>
      <c r="C224" s="238"/>
      <c r="D224" s="284" t="str">
        <f>IF(IF(ISNUMBER(B224),"",MAX(D$4:D223)+1)&lt;=D$3,IF(ISNUMBER(B224),"",MAX(D$4:D223)+1),"")</f>
        <v/>
      </c>
      <c r="E224" s="238"/>
      <c r="F224" s="238"/>
      <c r="G224" s="241"/>
      <c r="H224" s="284"/>
      <c r="I224" s="284" t="str">
        <f>IF(O224="","",IF(ISNUMBER(MATCH(O224,$G$5:$G$1000,0)),"",IF(D224=1,B$4,0)+MAX(I$4:I223)+1))</f>
        <v/>
      </c>
      <c r="J224" s="241"/>
      <c r="K224" s="241"/>
      <c r="L224" s="62"/>
      <c r="M224" s="290">
        <f t="shared" si="143"/>
        <v>220</v>
      </c>
      <c r="N224" s="325"/>
      <c r="O224" s="325"/>
      <c r="P224" s="308"/>
      <c r="Q224" s="299" t="s">
        <v>821</v>
      </c>
      <c r="R224" s="312"/>
      <c r="S224" s="312"/>
      <c r="T224" s="312"/>
      <c r="U224" s="312"/>
      <c r="V224" s="312"/>
      <c r="W224" s="312"/>
      <c r="X224" s="312"/>
      <c r="Y224" s="312"/>
      <c r="Z224" s="316"/>
      <c r="AA224" s="316"/>
      <c r="AB224" s="316"/>
      <c r="AC224" s="316"/>
      <c r="AD224" s="316"/>
      <c r="AE224" s="316"/>
      <c r="AF224" s="316"/>
      <c r="AG224" s="316"/>
      <c r="AH224" s="313"/>
      <c r="AI224" s="313"/>
      <c r="AJ224" s="313"/>
      <c r="AK224" s="313"/>
      <c r="AL224" s="313"/>
      <c r="AM224" s="313"/>
      <c r="AN224" s="313"/>
      <c r="AO224" s="299"/>
      <c r="AP224" s="315"/>
      <c r="AQ224" s="315"/>
      <c r="AR224" s="315"/>
      <c r="AS224" s="315"/>
      <c r="AT224" s="90"/>
      <c r="AU224" s="90"/>
      <c r="AV224" s="90"/>
      <c r="AW224" s="310"/>
      <c r="AX224" s="310"/>
      <c r="AY224" s="332"/>
      <c r="AZ224" s="332"/>
      <c r="BA224" s="310"/>
      <c r="BB224" s="310"/>
      <c r="BC224" s="308"/>
      <c r="BD224" s="308"/>
      <c r="BE224" s="310"/>
      <c r="BF224" s="308"/>
      <c r="BG224" s="311"/>
      <c r="BH224" s="311"/>
      <c r="BI224" s="311"/>
      <c r="BJ224" s="311"/>
      <c r="BK224" s="311"/>
      <c r="BL224" s="311"/>
      <c r="BM224" s="311"/>
      <c r="BN224" s="90"/>
      <c r="BO224" s="90"/>
      <c r="BP224" s="90"/>
      <c r="BQ224" s="90"/>
      <c r="BR224" s="90"/>
      <c r="BS224" s="90"/>
      <c r="BT224" s="90"/>
      <c r="BU224" s="90"/>
      <c r="BV224" s="90"/>
      <c r="BW224" s="90"/>
      <c r="BX224" s="90"/>
      <c r="BY224" s="90"/>
      <c r="BZ224" s="90"/>
    </row>
    <row r="225" spans="1:78" ht="12" customHeight="1" x14ac:dyDescent="0.25">
      <c r="A225" s="62"/>
      <c r="B225" s="238"/>
      <c r="C225" s="238"/>
      <c r="D225" s="284" t="str">
        <f>IF(IF(ISNUMBER(B225),"",MAX(D$4:D224)+1)&lt;=D$3,IF(ISNUMBER(B225),"",MAX(D$4:D224)+1),"")</f>
        <v/>
      </c>
      <c r="E225" s="238"/>
      <c r="F225" s="238"/>
      <c r="G225" s="241"/>
      <c r="H225" s="284"/>
      <c r="I225" s="284" t="str">
        <f>IF(O225="","",IF(ISNUMBER(MATCH(O225,$G$5:$G$1000,0)),"",IF(D225=1,B$4,0)+MAX(I$4:I224)+1))</f>
        <v/>
      </c>
      <c r="J225" s="241"/>
      <c r="K225" s="241"/>
      <c r="L225" s="62"/>
      <c r="M225" s="290">
        <f t="shared" si="143"/>
        <v>221</v>
      </c>
      <c r="N225" s="325"/>
      <c r="O225" s="325"/>
      <c r="P225" s="308"/>
      <c r="Q225" s="299" t="s">
        <v>821</v>
      </c>
      <c r="R225" s="312"/>
      <c r="S225" s="312"/>
      <c r="T225" s="312"/>
      <c r="U225" s="312"/>
      <c r="V225" s="312"/>
      <c r="W225" s="312"/>
      <c r="X225" s="312"/>
      <c r="Y225" s="312"/>
      <c r="Z225" s="316"/>
      <c r="AA225" s="316"/>
      <c r="AB225" s="316"/>
      <c r="AC225" s="316"/>
      <c r="AD225" s="316"/>
      <c r="AE225" s="316"/>
      <c r="AF225" s="316"/>
      <c r="AG225" s="316"/>
      <c r="AH225" s="313"/>
      <c r="AI225" s="313"/>
      <c r="AJ225" s="313"/>
      <c r="AK225" s="313"/>
      <c r="AL225" s="313"/>
      <c r="AM225" s="313"/>
      <c r="AN225" s="313"/>
      <c r="AO225" s="299"/>
      <c r="AP225" s="315"/>
      <c r="AQ225" s="315"/>
      <c r="AR225" s="315"/>
      <c r="AS225" s="315"/>
      <c r="AT225" s="90"/>
      <c r="AU225" s="90"/>
      <c r="AV225" s="90"/>
      <c r="AW225" s="310"/>
      <c r="AX225" s="310"/>
      <c r="AY225" s="332"/>
      <c r="AZ225" s="332"/>
      <c r="BA225" s="310"/>
      <c r="BB225" s="310"/>
      <c r="BC225" s="308"/>
      <c r="BD225" s="308"/>
      <c r="BE225" s="310"/>
      <c r="BF225" s="308"/>
      <c r="BG225" s="311"/>
      <c r="BH225" s="311"/>
      <c r="BI225" s="311"/>
      <c r="BJ225" s="311"/>
      <c r="BK225" s="311"/>
      <c r="BL225" s="311"/>
      <c r="BM225" s="311"/>
      <c r="BN225" s="90"/>
      <c r="BO225" s="90"/>
      <c r="BP225" s="90"/>
      <c r="BQ225" s="90"/>
      <c r="BR225" s="90"/>
      <c r="BS225" s="90"/>
      <c r="BT225" s="90"/>
      <c r="BU225" s="90"/>
      <c r="BV225" s="90"/>
      <c r="BW225" s="90"/>
      <c r="BX225" s="90"/>
      <c r="BY225" s="90"/>
      <c r="BZ225" s="90"/>
    </row>
    <row r="226" spans="1:78" ht="12" customHeight="1" x14ac:dyDescent="0.25">
      <c r="A226" s="62"/>
      <c r="B226" s="238"/>
      <c r="C226" s="238"/>
      <c r="D226" s="284" t="str">
        <f>IF(IF(ISNUMBER(B226),"",MAX(D$4:D225)+1)&lt;=D$3,IF(ISNUMBER(B226),"",MAX(D$4:D225)+1),"")</f>
        <v/>
      </c>
      <c r="E226" s="238"/>
      <c r="F226" s="238"/>
      <c r="G226" s="241"/>
      <c r="H226" s="284"/>
      <c r="I226" s="284" t="str">
        <f>IF(O226="","",IF(ISNUMBER(MATCH(O226,$G$5:$G$1000,0)),"",IF(D226=1,B$4,0)+MAX(I$4:I225)+1))</f>
        <v/>
      </c>
      <c r="J226" s="241"/>
      <c r="K226" s="241"/>
      <c r="L226" s="62"/>
      <c r="M226" s="290">
        <f t="shared" si="143"/>
        <v>222</v>
      </c>
      <c r="N226" s="325"/>
      <c r="O226" s="325"/>
      <c r="P226" s="308"/>
      <c r="Q226" s="299" t="s">
        <v>821</v>
      </c>
      <c r="R226" s="312"/>
      <c r="S226" s="312"/>
      <c r="T226" s="312"/>
      <c r="U226" s="312"/>
      <c r="V226" s="312"/>
      <c r="W226" s="312"/>
      <c r="X226" s="312"/>
      <c r="Y226" s="312"/>
      <c r="Z226" s="316"/>
      <c r="AA226" s="316"/>
      <c r="AB226" s="316"/>
      <c r="AC226" s="316"/>
      <c r="AD226" s="316"/>
      <c r="AE226" s="316"/>
      <c r="AF226" s="316"/>
      <c r="AG226" s="316"/>
      <c r="AH226" s="313"/>
      <c r="AI226" s="313"/>
      <c r="AJ226" s="313"/>
      <c r="AK226" s="313"/>
      <c r="AL226" s="313"/>
      <c r="AM226" s="313"/>
      <c r="AN226" s="313"/>
      <c r="AO226" s="299"/>
      <c r="AP226" s="315"/>
      <c r="AQ226" s="315"/>
      <c r="AR226" s="315"/>
      <c r="AS226" s="315"/>
      <c r="AT226" s="90"/>
      <c r="AU226" s="90"/>
      <c r="AV226" s="90"/>
      <c r="AW226" s="310"/>
      <c r="AX226" s="310"/>
      <c r="AY226" s="332"/>
      <c r="AZ226" s="332"/>
      <c r="BA226" s="310"/>
      <c r="BB226" s="310"/>
      <c r="BC226" s="308"/>
      <c r="BD226" s="308"/>
      <c r="BE226" s="310"/>
      <c r="BF226" s="308"/>
      <c r="BG226" s="311"/>
      <c r="BH226" s="311"/>
      <c r="BI226" s="311"/>
      <c r="BJ226" s="311"/>
      <c r="BK226" s="311"/>
      <c r="BL226" s="311"/>
      <c r="BM226" s="311"/>
      <c r="BN226" s="90"/>
      <c r="BO226" s="90"/>
      <c r="BP226" s="90"/>
      <c r="BQ226" s="90"/>
      <c r="BR226" s="90"/>
      <c r="BS226" s="90"/>
      <c r="BT226" s="90"/>
      <c r="BU226" s="90"/>
      <c r="BV226" s="90"/>
      <c r="BW226" s="90"/>
      <c r="BX226" s="90"/>
      <c r="BY226" s="90"/>
      <c r="BZ226" s="90"/>
    </row>
    <row r="227" spans="1:78" ht="12" customHeight="1" x14ac:dyDescent="0.25">
      <c r="A227" s="62"/>
      <c r="B227" s="238"/>
      <c r="C227" s="238"/>
      <c r="D227" s="284" t="str">
        <f>IF(IF(ISNUMBER(B227),"",MAX(D$4:D226)+1)&lt;=D$3,IF(ISNUMBER(B227),"",MAX(D$4:D226)+1),"")</f>
        <v/>
      </c>
      <c r="E227" s="238"/>
      <c r="F227" s="238"/>
      <c r="G227" s="241"/>
      <c r="H227" s="284"/>
      <c r="I227" s="284" t="str">
        <f>IF(O227="","",IF(ISNUMBER(MATCH(O227,$G$5:$G$1000,0)),"",IF(D227=1,B$4,0)+MAX(I$4:I226)+1))</f>
        <v/>
      </c>
      <c r="J227" s="241"/>
      <c r="K227" s="241"/>
      <c r="L227" s="62"/>
      <c r="M227" s="290">
        <f t="shared" si="143"/>
        <v>223</v>
      </c>
      <c r="N227" s="325"/>
      <c r="O227" s="325"/>
      <c r="P227" s="308"/>
      <c r="Q227" s="299" t="s">
        <v>821</v>
      </c>
      <c r="R227" s="312"/>
      <c r="S227" s="312"/>
      <c r="T227" s="312"/>
      <c r="U227" s="312"/>
      <c r="V227" s="312"/>
      <c r="W227" s="312"/>
      <c r="X227" s="312"/>
      <c r="Y227" s="312"/>
      <c r="Z227" s="316"/>
      <c r="AA227" s="316"/>
      <c r="AB227" s="316"/>
      <c r="AC227" s="316"/>
      <c r="AD227" s="316"/>
      <c r="AE227" s="316"/>
      <c r="AF227" s="316"/>
      <c r="AG227" s="316"/>
      <c r="AH227" s="313"/>
      <c r="AI227" s="313"/>
      <c r="AJ227" s="313"/>
      <c r="AK227" s="313"/>
      <c r="AL227" s="313"/>
      <c r="AM227" s="313"/>
      <c r="AN227" s="313"/>
      <c r="AO227" s="299"/>
      <c r="AP227" s="315"/>
      <c r="AQ227" s="315"/>
      <c r="AR227" s="315"/>
      <c r="AS227" s="315"/>
      <c r="AT227" s="90"/>
      <c r="AU227" s="90"/>
      <c r="AV227" s="90"/>
      <c r="AW227" s="310"/>
      <c r="AX227" s="310"/>
      <c r="AY227" s="332"/>
      <c r="AZ227" s="332"/>
      <c r="BA227" s="310"/>
      <c r="BB227" s="310"/>
      <c r="BC227" s="308"/>
      <c r="BD227" s="308"/>
      <c r="BE227" s="310"/>
      <c r="BF227" s="308"/>
      <c r="BG227" s="311"/>
      <c r="BH227" s="311"/>
      <c r="BI227" s="311"/>
      <c r="BJ227" s="311"/>
      <c r="BK227" s="311"/>
      <c r="BL227" s="311"/>
      <c r="BM227" s="311"/>
      <c r="BN227" s="90"/>
      <c r="BO227" s="90"/>
      <c r="BP227" s="90"/>
      <c r="BQ227" s="90"/>
      <c r="BR227" s="90"/>
      <c r="BS227" s="90"/>
      <c r="BT227" s="90"/>
      <c r="BU227" s="90"/>
      <c r="BV227" s="90"/>
      <c r="BW227" s="90"/>
      <c r="BX227" s="90"/>
      <c r="BY227" s="90"/>
      <c r="BZ227" s="90"/>
    </row>
    <row r="228" spans="1:78" ht="12" customHeight="1" x14ac:dyDescent="0.25">
      <c r="A228" s="62"/>
      <c r="B228" s="238"/>
      <c r="C228" s="238"/>
      <c r="D228" s="284" t="str">
        <f>IF(IF(ISNUMBER(B228),"",MAX(D$4:D227)+1)&lt;=D$3,IF(ISNUMBER(B228),"",MAX(D$4:D227)+1),"")</f>
        <v/>
      </c>
      <c r="E228" s="238"/>
      <c r="F228" s="238"/>
      <c r="G228" s="241"/>
      <c r="H228" s="284"/>
      <c r="I228" s="284" t="str">
        <f>IF(O228="","",IF(ISNUMBER(MATCH(O228,$G$5:$G$1000,0)),"",IF(D228=1,B$4,0)+MAX(I$4:I227)+1))</f>
        <v/>
      </c>
      <c r="J228" s="241"/>
      <c r="K228" s="241"/>
      <c r="L228" s="62"/>
      <c r="M228" s="290">
        <f t="shared" si="143"/>
        <v>224</v>
      </c>
      <c r="N228" s="325"/>
      <c r="O228" s="325"/>
      <c r="P228" s="308"/>
      <c r="Q228" s="299" t="s">
        <v>821</v>
      </c>
      <c r="R228" s="312"/>
      <c r="S228" s="312"/>
      <c r="T228" s="312"/>
      <c r="U228" s="312"/>
      <c r="V228" s="312"/>
      <c r="W228" s="312"/>
      <c r="X228" s="312"/>
      <c r="Y228" s="312"/>
      <c r="Z228" s="316"/>
      <c r="AA228" s="316"/>
      <c r="AB228" s="316"/>
      <c r="AC228" s="316"/>
      <c r="AD228" s="316"/>
      <c r="AE228" s="316"/>
      <c r="AF228" s="316"/>
      <c r="AG228" s="316"/>
      <c r="AH228" s="313"/>
      <c r="AI228" s="313"/>
      <c r="AJ228" s="313"/>
      <c r="AK228" s="313"/>
      <c r="AL228" s="313"/>
      <c r="AM228" s="313"/>
      <c r="AN228" s="313"/>
      <c r="AO228" s="299"/>
      <c r="AP228" s="315"/>
      <c r="AQ228" s="315"/>
      <c r="AR228" s="315"/>
      <c r="AS228" s="315"/>
      <c r="AT228" s="90"/>
      <c r="AU228" s="90"/>
      <c r="AV228" s="90"/>
      <c r="AW228" s="310"/>
      <c r="AX228" s="310"/>
      <c r="AY228" s="332"/>
      <c r="AZ228" s="332"/>
      <c r="BA228" s="310"/>
      <c r="BB228" s="310"/>
      <c r="BC228" s="308"/>
      <c r="BD228" s="308"/>
      <c r="BE228" s="310"/>
      <c r="BF228" s="308"/>
      <c r="BG228" s="311"/>
      <c r="BH228" s="311"/>
      <c r="BI228" s="311"/>
      <c r="BJ228" s="311"/>
      <c r="BK228" s="311"/>
      <c r="BL228" s="311"/>
      <c r="BM228" s="311"/>
      <c r="BN228" s="90"/>
      <c r="BO228" s="90"/>
      <c r="BP228" s="90"/>
      <c r="BQ228" s="90"/>
      <c r="BR228" s="90"/>
      <c r="BS228" s="90"/>
      <c r="BT228" s="90"/>
      <c r="BU228" s="90"/>
      <c r="BV228" s="90"/>
      <c r="BW228" s="90"/>
      <c r="BX228" s="90"/>
      <c r="BY228" s="90"/>
      <c r="BZ228" s="90"/>
    </row>
    <row r="229" spans="1:78" ht="12" customHeight="1" x14ac:dyDescent="0.25">
      <c r="A229" s="62"/>
      <c r="B229" s="238"/>
      <c r="C229" s="238"/>
      <c r="D229" s="284" t="str">
        <f>IF(IF(ISNUMBER(B229),"",MAX(D$4:D228)+1)&lt;=D$3,IF(ISNUMBER(B229),"",MAX(D$4:D228)+1),"")</f>
        <v/>
      </c>
      <c r="E229" s="238"/>
      <c r="F229" s="238"/>
      <c r="G229" s="241"/>
      <c r="H229" s="284"/>
      <c r="I229" s="284" t="str">
        <f>IF(O229="","",IF(ISNUMBER(MATCH(O229,$G$5:$G$1000,0)),"",IF(D229=1,B$4,0)+MAX(I$4:I228)+1))</f>
        <v/>
      </c>
      <c r="J229" s="241"/>
      <c r="K229" s="241"/>
      <c r="L229" s="62"/>
      <c r="M229" s="290">
        <f t="shared" si="143"/>
        <v>225</v>
      </c>
      <c r="N229" s="325"/>
      <c r="O229" s="325"/>
      <c r="P229" s="308"/>
      <c r="Q229" s="299" t="s">
        <v>821</v>
      </c>
      <c r="R229" s="312"/>
      <c r="S229" s="312"/>
      <c r="T229" s="312"/>
      <c r="U229" s="312"/>
      <c r="V229" s="312"/>
      <c r="W229" s="312"/>
      <c r="X229" s="312"/>
      <c r="Y229" s="312"/>
      <c r="Z229" s="316"/>
      <c r="AA229" s="316"/>
      <c r="AB229" s="316"/>
      <c r="AC229" s="316"/>
      <c r="AD229" s="316"/>
      <c r="AE229" s="316"/>
      <c r="AF229" s="316"/>
      <c r="AG229" s="316"/>
      <c r="AH229" s="313"/>
      <c r="AI229" s="313"/>
      <c r="AJ229" s="313"/>
      <c r="AK229" s="313"/>
      <c r="AL229" s="313"/>
      <c r="AM229" s="313"/>
      <c r="AN229" s="313"/>
      <c r="AO229" s="299"/>
      <c r="AP229" s="315"/>
      <c r="AQ229" s="315"/>
      <c r="AR229" s="315"/>
      <c r="AS229" s="315"/>
      <c r="AT229" s="90"/>
      <c r="AU229" s="90"/>
      <c r="AV229" s="90"/>
      <c r="AW229" s="310"/>
      <c r="AX229" s="310"/>
      <c r="AY229" s="332"/>
      <c r="AZ229" s="332"/>
      <c r="BA229" s="310"/>
      <c r="BB229" s="310"/>
      <c r="BC229" s="308"/>
      <c r="BD229" s="308"/>
      <c r="BE229" s="310"/>
      <c r="BF229" s="308"/>
      <c r="BG229" s="311"/>
      <c r="BH229" s="311"/>
      <c r="BI229" s="311"/>
      <c r="BJ229" s="311"/>
      <c r="BK229" s="311"/>
      <c r="BL229" s="311"/>
      <c r="BM229" s="311"/>
      <c r="BN229" s="90"/>
      <c r="BO229" s="90"/>
      <c r="BP229" s="90"/>
      <c r="BQ229" s="90"/>
      <c r="BR229" s="90"/>
      <c r="BS229" s="90"/>
      <c r="BT229" s="90"/>
      <c r="BU229" s="90"/>
      <c r="BV229" s="90"/>
      <c r="BW229" s="90"/>
      <c r="BX229" s="90"/>
      <c r="BY229" s="90"/>
      <c r="BZ229" s="90"/>
    </row>
    <row r="230" spans="1:78" ht="12" customHeight="1" x14ac:dyDescent="0.25">
      <c r="A230" s="62"/>
      <c r="B230" s="238"/>
      <c r="C230" s="238"/>
      <c r="D230" s="284" t="str">
        <f>IF(IF(ISNUMBER(B230),"",MAX(D$4:D229)+1)&lt;=D$3,IF(ISNUMBER(B230),"",MAX(D$4:D229)+1),"")</f>
        <v/>
      </c>
      <c r="E230" s="238"/>
      <c r="F230" s="238"/>
      <c r="G230" s="241"/>
      <c r="H230" s="284"/>
      <c r="I230" s="284" t="str">
        <f>IF(O230="","",IF(ISNUMBER(MATCH(O230,$G$5:$G$1000,0)),"",IF(D230=1,B$4,0)+MAX(I$4:I229)+1))</f>
        <v/>
      </c>
      <c r="J230" s="241"/>
      <c r="K230" s="241"/>
      <c r="L230" s="62"/>
      <c r="M230" s="290">
        <f t="shared" si="143"/>
        <v>226</v>
      </c>
      <c r="N230" s="325"/>
      <c r="O230" s="325"/>
      <c r="P230" s="308"/>
      <c r="Q230" s="299" t="s">
        <v>821</v>
      </c>
      <c r="R230" s="312"/>
      <c r="S230" s="312"/>
      <c r="T230" s="312"/>
      <c r="U230" s="312"/>
      <c r="V230" s="312"/>
      <c r="W230" s="312"/>
      <c r="X230" s="312"/>
      <c r="Y230" s="312"/>
      <c r="Z230" s="316"/>
      <c r="AA230" s="316"/>
      <c r="AB230" s="316"/>
      <c r="AC230" s="316"/>
      <c r="AD230" s="316"/>
      <c r="AE230" s="316"/>
      <c r="AF230" s="316"/>
      <c r="AG230" s="316"/>
      <c r="AH230" s="313"/>
      <c r="AI230" s="313"/>
      <c r="AJ230" s="313"/>
      <c r="AK230" s="313"/>
      <c r="AL230" s="313"/>
      <c r="AM230" s="313"/>
      <c r="AN230" s="313"/>
      <c r="AO230" s="299"/>
      <c r="AP230" s="315"/>
      <c r="AQ230" s="315"/>
      <c r="AR230" s="315"/>
      <c r="AS230" s="315"/>
      <c r="AT230" s="90"/>
      <c r="AU230" s="90"/>
      <c r="AV230" s="90"/>
      <c r="AW230" s="310"/>
      <c r="AX230" s="310"/>
      <c r="AY230" s="332"/>
      <c r="AZ230" s="332"/>
      <c r="BA230" s="310"/>
      <c r="BB230" s="310"/>
      <c r="BC230" s="308"/>
      <c r="BD230" s="308"/>
      <c r="BE230" s="310"/>
      <c r="BF230" s="308"/>
      <c r="BG230" s="311"/>
      <c r="BH230" s="311"/>
      <c r="BI230" s="311"/>
      <c r="BJ230" s="311"/>
      <c r="BK230" s="311"/>
      <c r="BL230" s="311"/>
      <c r="BM230" s="311"/>
      <c r="BN230" s="90"/>
      <c r="BO230" s="90"/>
      <c r="BP230" s="90"/>
      <c r="BQ230" s="90"/>
      <c r="BR230" s="90"/>
      <c r="BS230" s="90"/>
      <c r="BT230" s="90"/>
      <c r="BU230" s="90"/>
      <c r="BV230" s="90"/>
      <c r="BW230" s="90"/>
      <c r="BX230" s="90"/>
      <c r="BY230" s="90"/>
      <c r="BZ230" s="90"/>
    </row>
    <row r="231" spans="1:78" ht="12" customHeight="1" x14ac:dyDescent="0.25">
      <c r="A231" s="62"/>
      <c r="B231" s="238"/>
      <c r="C231" s="238"/>
      <c r="D231" s="284" t="str">
        <f>IF(IF(ISNUMBER(B231),"",MAX(D$4:D230)+1)&lt;=D$3,IF(ISNUMBER(B231),"",MAX(D$4:D230)+1),"")</f>
        <v/>
      </c>
      <c r="E231" s="238"/>
      <c r="F231" s="238"/>
      <c r="G231" s="241"/>
      <c r="H231" s="284"/>
      <c r="I231" s="284" t="str">
        <f>IF(O231="","",IF(ISNUMBER(MATCH(O231,$G$5:$G$1000,0)),"",IF(D231=1,B$4,0)+MAX(I$4:I230)+1))</f>
        <v/>
      </c>
      <c r="J231" s="241"/>
      <c r="K231" s="241"/>
      <c r="L231" s="62"/>
      <c r="M231" s="290">
        <f t="shared" si="143"/>
        <v>227</v>
      </c>
      <c r="N231" s="325"/>
      <c r="O231" s="325"/>
      <c r="P231" s="308"/>
      <c r="Q231" s="299" t="s">
        <v>821</v>
      </c>
      <c r="R231" s="312"/>
      <c r="S231" s="312"/>
      <c r="T231" s="312"/>
      <c r="U231" s="312"/>
      <c r="V231" s="312"/>
      <c r="W231" s="312"/>
      <c r="X231" s="312"/>
      <c r="Y231" s="312"/>
      <c r="Z231" s="316"/>
      <c r="AA231" s="316"/>
      <c r="AB231" s="316"/>
      <c r="AC231" s="316"/>
      <c r="AD231" s="316"/>
      <c r="AE231" s="316"/>
      <c r="AF231" s="316"/>
      <c r="AG231" s="316"/>
      <c r="AH231" s="313"/>
      <c r="AI231" s="313"/>
      <c r="AJ231" s="313"/>
      <c r="AK231" s="313"/>
      <c r="AL231" s="313"/>
      <c r="AM231" s="313"/>
      <c r="AN231" s="313"/>
      <c r="AO231" s="299"/>
      <c r="AP231" s="315"/>
      <c r="AQ231" s="315"/>
      <c r="AR231" s="315"/>
      <c r="AS231" s="315"/>
      <c r="AT231" s="90"/>
      <c r="AU231" s="90"/>
      <c r="AV231" s="90"/>
      <c r="AW231" s="310"/>
      <c r="AX231" s="310"/>
      <c r="AY231" s="332"/>
      <c r="AZ231" s="332"/>
      <c r="BA231" s="310"/>
      <c r="BB231" s="310"/>
      <c r="BC231" s="308"/>
      <c r="BD231" s="308"/>
      <c r="BE231" s="310"/>
      <c r="BF231" s="308"/>
      <c r="BG231" s="311"/>
      <c r="BH231" s="311"/>
      <c r="BI231" s="311"/>
      <c r="BJ231" s="311"/>
      <c r="BK231" s="311"/>
      <c r="BL231" s="311"/>
      <c r="BM231" s="311"/>
      <c r="BN231" s="90"/>
      <c r="BO231" s="90"/>
      <c r="BP231" s="90"/>
      <c r="BQ231" s="90"/>
      <c r="BR231" s="90"/>
      <c r="BS231" s="90"/>
      <c r="BT231" s="90"/>
      <c r="BU231" s="90"/>
      <c r="BV231" s="90"/>
      <c r="BW231" s="90"/>
      <c r="BX231" s="90"/>
      <c r="BY231" s="90"/>
      <c r="BZ231" s="90"/>
    </row>
    <row r="232" spans="1:78" ht="12" customHeight="1" x14ac:dyDescent="0.25">
      <c r="A232" s="62"/>
      <c r="B232" s="238"/>
      <c r="C232" s="238"/>
      <c r="D232" s="284" t="str">
        <f>IF(IF(ISNUMBER(B232),"",MAX(D$4:D231)+1)&lt;=D$3,IF(ISNUMBER(B232),"",MAX(D$4:D231)+1),"")</f>
        <v/>
      </c>
      <c r="E232" s="238"/>
      <c r="F232" s="238"/>
      <c r="G232" s="241"/>
      <c r="H232" s="284"/>
      <c r="I232" s="284" t="str">
        <f>IF(O232="","",IF(ISNUMBER(MATCH(O232,$G$5:$G$1000,0)),"",IF(D232=1,B$4,0)+MAX(I$4:I231)+1))</f>
        <v/>
      </c>
      <c r="J232" s="241"/>
      <c r="K232" s="241"/>
      <c r="L232" s="62"/>
      <c r="M232" s="290">
        <f t="shared" si="143"/>
        <v>228</v>
      </c>
      <c r="N232" s="325"/>
      <c r="O232" s="325"/>
      <c r="P232" s="308"/>
      <c r="Q232" s="299" t="s">
        <v>821</v>
      </c>
      <c r="R232" s="312"/>
      <c r="S232" s="312"/>
      <c r="T232" s="312"/>
      <c r="U232" s="312"/>
      <c r="V232" s="312"/>
      <c r="W232" s="312"/>
      <c r="X232" s="312"/>
      <c r="Y232" s="312"/>
      <c r="Z232" s="316"/>
      <c r="AA232" s="316"/>
      <c r="AB232" s="316"/>
      <c r="AC232" s="316"/>
      <c r="AD232" s="316"/>
      <c r="AE232" s="316"/>
      <c r="AF232" s="316"/>
      <c r="AG232" s="316"/>
      <c r="AH232" s="313"/>
      <c r="AI232" s="313"/>
      <c r="AJ232" s="313"/>
      <c r="AK232" s="313"/>
      <c r="AL232" s="313"/>
      <c r="AM232" s="313"/>
      <c r="AN232" s="313"/>
      <c r="AO232" s="299"/>
      <c r="AP232" s="315"/>
      <c r="AQ232" s="315"/>
      <c r="AR232" s="315"/>
      <c r="AS232" s="315"/>
      <c r="AT232" s="90"/>
      <c r="AU232" s="90"/>
      <c r="AV232" s="90"/>
      <c r="AW232" s="310"/>
      <c r="AX232" s="310"/>
      <c r="AY232" s="332"/>
      <c r="AZ232" s="332"/>
      <c r="BA232" s="310"/>
      <c r="BB232" s="310"/>
      <c r="BC232" s="308"/>
      <c r="BD232" s="308"/>
      <c r="BE232" s="310"/>
      <c r="BF232" s="308"/>
      <c r="BG232" s="311"/>
      <c r="BH232" s="311"/>
      <c r="BI232" s="311"/>
      <c r="BJ232" s="311"/>
      <c r="BK232" s="311"/>
      <c r="BL232" s="311"/>
      <c r="BM232" s="311"/>
      <c r="BN232" s="90"/>
      <c r="BO232" s="90"/>
      <c r="BP232" s="90"/>
      <c r="BQ232" s="90"/>
      <c r="BR232" s="90"/>
      <c r="BS232" s="90"/>
      <c r="BT232" s="90"/>
      <c r="BU232" s="90"/>
      <c r="BV232" s="90"/>
      <c r="BW232" s="90"/>
      <c r="BX232" s="90"/>
      <c r="BY232" s="90"/>
      <c r="BZ232" s="90"/>
    </row>
    <row r="233" spans="1:78" ht="12" customHeight="1" x14ac:dyDescent="0.25">
      <c r="A233" s="62"/>
      <c r="B233" s="238"/>
      <c r="C233" s="238"/>
      <c r="D233" s="284" t="str">
        <f>IF(IF(ISNUMBER(B233),"",MAX(D$4:D232)+1)&lt;=D$3,IF(ISNUMBER(B233),"",MAX(D$4:D232)+1),"")</f>
        <v/>
      </c>
      <c r="E233" s="238"/>
      <c r="F233" s="238"/>
      <c r="G233" s="241"/>
      <c r="H233" s="284"/>
      <c r="I233" s="284" t="str">
        <f>IF(O233="","",IF(ISNUMBER(MATCH(O233,$G$5:$G$1000,0)),"",IF(D233=1,B$4,0)+MAX(I$4:I232)+1))</f>
        <v/>
      </c>
      <c r="J233" s="241"/>
      <c r="K233" s="241"/>
      <c r="L233" s="62"/>
      <c r="M233" s="290">
        <f t="shared" si="143"/>
        <v>229</v>
      </c>
      <c r="N233" s="325"/>
      <c r="O233" s="325"/>
      <c r="P233" s="308"/>
      <c r="Q233" s="299" t="s">
        <v>821</v>
      </c>
      <c r="R233" s="312"/>
      <c r="S233" s="312"/>
      <c r="T233" s="312"/>
      <c r="U233" s="312"/>
      <c r="V233" s="312"/>
      <c r="W233" s="312"/>
      <c r="X233" s="312"/>
      <c r="Y233" s="312"/>
      <c r="Z233" s="316"/>
      <c r="AA233" s="316"/>
      <c r="AB233" s="316"/>
      <c r="AC233" s="316"/>
      <c r="AD233" s="316"/>
      <c r="AE233" s="316"/>
      <c r="AF233" s="316"/>
      <c r="AG233" s="316"/>
      <c r="AH233" s="313"/>
      <c r="AI233" s="313"/>
      <c r="AJ233" s="313"/>
      <c r="AK233" s="313"/>
      <c r="AL233" s="313"/>
      <c r="AM233" s="313"/>
      <c r="AN233" s="313"/>
      <c r="AO233" s="299"/>
      <c r="AP233" s="315"/>
      <c r="AQ233" s="315"/>
      <c r="AR233" s="315"/>
      <c r="AS233" s="315"/>
      <c r="AT233" s="90"/>
      <c r="AU233" s="90"/>
      <c r="AV233" s="90"/>
      <c r="AW233" s="310"/>
      <c r="AX233" s="310"/>
      <c r="AY233" s="332"/>
      <c r="AZ233" s="332"/>
      <c r="BA233" s="310"/>
      <c r="BB233" s="310"/>
      <c r="BC233" s="308"/>
      <c r="BD233" s="308"/>
      <c r="BE233" s="310"/>
      <c r="BF233" s="308"/>
      <c r="BG233" s="311"/>
      <c r="BH233" s="311"/>
      <c r="BI233" s="311"/>
      <c r="BJ233" s="311"/>
      <c r="BK233" s="311"/>
      <c r="BL233" s="311"/>
      <c r="BM233" s="311"/>
      <c r="BN233" s="90"/>
      <c r="BO233" s="90"/>
      <c r="BP233" s="90"/>
      <c r="BQ233" s="90"/>
      <c r="BR233" s="90"/>
      <c r="BS233" s="90"/>
      <c r="BT233" s="90"/>
      <c r="BU233" s="90"/>
      <c r="BV233" s="90"/>
      <c r="BW233" s="90"/>
      <c r="BX233" s="90"/>
      <c r="BY233" s="90"/>
      <c r="BZ233" s="90"/>
    </row>
    <row r="234" spans="1:78" ht="12" customHeight="1" x14ac:dyDescent="0.25">
      <c r="A234" s="62"/>
      <c r="B234" s="238"/>
      <c r="C234" s="238"/>
      <c r="D234" s="284" t="str">
        <f>IF(IF(ISNUMBER(B234),"",MAX(D$4:D233)+1)&lt;=D$3,IF(ISNUMBER(B234),"",MAX(D$4:D233)+1),"")</f>
        <v/>
      </c>
      <c r="E234" s="238"/>
      <c r="F234" s="238"/>
      <c r="G234" s="241"/>
      <c r="H234" s="284"/>
      <c r="I234" s="284" t="str">
        <f>IF(O234="","",IF(ISNUMBER(MATCH(O234,$G$5:$G$1000,0)),"",IF(D234=1,B$4,0)+MAX(I$4:I233)+1))</f>
        <v/>
      </c>
      <c r="J234" s="241"/>
      <c r="K234" s="241"/>
      <c r="L234" s="62"/>
      <c r="M234" s="290">
        <f t="shared" si="143"/>
        <v>230</v>
      </c>
      <c r="N234" s="325"/>
      <c r="O234" s="325"/>
      <c r="P234" s="308"/>
      <c r="Q234" s="299" t="s">
        <v>821</v>
      </c>
      <c r="R234" s="312"/>
      <c r="S234" s="312"/>
      <c r="T234" s="312"/>
      <c r="U234" s="312"/>
      <c r="V234" s="312"/>
      <c r="W234" s="312"/>
      <c r="X234" s="312"/>
      <c r="Y234" s="312"/>
      <c r="Z234" s="316"/>
      <c r="AA234" s="316"/>
      <c r="AB234" s="316"/>
      <c r="AC234" s="316"/>
      <c r="AD234" s="316"/>
      <c r="AE234" s="316"/>
      <c r="AF234" s="316"/>
      <c r="AG234" s="316"/>
      <c r="AH234" s="313"/>
      <c r="AI234" s="313"/>
      <c r="AJ234" s="313"/>
      <c r="AK234" s="313"/>
      <c r="AL234" s="313"/>
      <c r="AM234" s="313"/>
      <c r="AN234" s="313"/>
      <c r="AO234" s="299"/>
      <c r="AP234" s="315"/>
      <c r="AQ234" s="315"/>
      <c r="AR234" s="315"/>
      <c r="AS234" s="315"/>
      <c r="AT234" s="90"/>
      <c r="AU234" s="90"/>
      <c r="AV234" s="90"/>
      <c r="AW234" s="310"/>
      <c r="AX234" s="310"/>
      <c r="AY234" s="332"/>
      <c r="AZ234" s="332"/>
      <c r="BA234" s="310"/>
      <c r="BB234" s="310"/>
      <c r="BC234" s="308"/>
      <c r="BD234" s="308"/>
      <c r="BE234" s="310"/>
      <c r="BF234" s="308"/>
      <c r="BG234" s="311"/>
      <c r="BH234" s="311"/>
      <c r="BI234" s="311"/>
      <c r="BJ234" s="311"/>
      <c r="BK234" s="311"/>
      <c r="BL234" s="311"/>
      <c r="BM234" s="311"/>
      <c r="BN234" s="90"/>
      <c r="BO234" s="90"/>
      <c r="BP234" s="90"/>
      <c r="BQ234" s="90"/>
      <c r="BR234" s="90"/>
      <c r="BS234" s="90"/>
      <c r="BT234" s="90"/>
      <c r="BU234" s="90"/>
      <c r="BV234" s="90"/>
      <c r="BW234" s="90"/>
      <c r="BX234" s="90"/>
      <c r="BY234" s="90"/>
      <c r="BZ234" s="90"/>
    </row>
    <row r="235" spans="1:78" ht="12" customHeight="1" x14ac:dyDescent="0.25">
      <c r="A235" s="62"/>
      <c r="B235" s="238"/>
      <c r="C235" s="238"/>
      <c r="D235" s="284" t="str">
        <f>IF(IF(ISNUMBER(B235),"",MAX(D$4:D234)+1)&lt;=D$3,IF(ISNUMBER(B235),"",MAX(D$4:D234)+1),"")</f>
        <v/>
      </c>
      <c r="E235" s="238"/>
      <c r="F235" s="238"/>
      <c r="G235" s="241"/>
      <c r="H235" s="284"/>
      <c r="I235" s="284" t="str">
        <f>IF(O235="","",IF(ISNUMBER(MATCH(O235,$G$5:$G$1000,0)),"",IF(D235=1,B$4,0)+MAX(I$4:I234)+1))</f>
        <v/>
      </c>
      <c r="J235" s="241"/>
      <c r="K235" s="241"/>
      <c r="L235" s="62"/>
      <c r="M235" s="290">
        <f t="shared" si="143"/>
        <v>231</v>
      </c>
      <c r="N235" s="325"/>
      <c r="O235" s="325"/>
      <c r="P235" s="308"/>
      <c r="Q235" s="299" t="s">
        <v>821</v>
      </c>
      <c r="R235" s="312"/>
      <c r="S235" s="312"/>
      <c r="T235" s="312"/>
      <c r="U235" s="312"/>
      <c r="V235" s="312"/>
      <c r="W235" s="312"/>
      <c r="X235" s="312"/>
      <c r="Y235" s="312"/>
      <c r="Z235" s="316"/>
      <c r="AA235" s="316"/>
      <c r="AB235" s="316"/>
      <c r="AC235" s="316"/>
      <c r="AD235" s="316"/>
      <c r="AE235" s="316"/>
      <c r="AF235" s="316"/>
      <c r="AG235" s="316"/>
      <c r="AH235" s="313"/>
      <c r="AI235" s="313"/>
      <c r="AJ235" s="313"/>
      <c r="AK235" s="313"/>
      <c r="AL235" s="313"/>
      <c r="AM235" s="313"/>
      <c r="AN235" s="313"/>
      <c r="AO235" s="299"/>
      <c r="AP235" s="315"/>
      <c r="AQ235" s="315"/>
      <c r="AR235" s="315"/>
      <c r="AS235" s="315"/>
      <c r="AT235" s="90"/>
      <c r="AU235" s="90"/>
      <c r="AV235" s="90"/>
      <c r="AW235" s="310"/>
      <c r="AX235" s="310"/>
      <c r="AY235" s="332"/>
      <c r="AZ235" s="332"/>
      <c r="BA235" s="310"/>
      <c r="BB235" s="310"/>
      <c r="BC235" s="308"/>
      <c r="BD235" s="308"/>
      <c r="BE235" s="310"/>
      <c r="BF235" s="308"/>
      <c r="BG235" s="311"/>
      <c r="BH235" s="311"/>
      <c r="BI235" s="311"/>
      <c r="BJ235" s="311"/>
      <c r="BK235" s="311"/>
      <c r="BL235" s="311"/>
      <c r="BM235" s="311"/>
      <c r="BN235" s="90"/>
      <c r="BO235" s="90"/>
      <c r="BP235" s="90"/>
      <c r="BQ235" s="90"/>
      <c r="BR235" s="90"/>
      <c r="BS235" s="90"/>
      <c r="BT235" s="90"/>
      <c r="BU235" s="90"/>
      <c r="BV235" s="90"/>
      <c r="BW235" s="90"/>
      <c r="BX235" s="90"/>
      <c r="BY235" s="90"/>
      <c r="BZ235" s="90"/>
    </row>
    <row r="236" spans="1:78" ht="12" customHeight="1" x14ac:dyDescent="0.25">
      <c r="A236" s="62"/>
      <c r="B236" s="238"/>
      <c r="C236" s="238"/>
      <c r="D236" s="284" t="str">
        <f>IF(IF(ISNUMBER(B236),"",MAX(D$4:D235)+1)&lt;=D$3,IF(ISNUMBER(B236),"",MAX(D$4:D235)+1),"")</f>
        <v/>
      </c>
      <c r="E236" s="238"/>
      <c r="F236" s="238"/>
      <c r="G236" s="241"/>
      <c r="H236" s="284"/>
      <c r="I236" s="284" t="str">
        <f>IF(O236="","",IF(ISNUMBER(MATCH(O236,$G$5:$G$1000,0)),"",IF(D236=1,B$4,0)+MAX(I$4:I235)+1))</f>
        <v/>
      </c>
      <c r="J236" s="241"/>
      <c r="K236" s="241"/>
      <c r="L236" s="62"/>
      <c r="M236" s="290">
        <f t="shared" si="143"/>
        <v>232</v>
      </c>
      <c r="N236" s="325"/>
      <c r="O236" s="325"/>
      <c r="P236" s="308"/>
      <c r="Q236" s="299" t="s">
        <v>821</v>
      </c>
      <c r="R236" s="312"/>
      <c r="S236" s="312"/>
      <c r="T236" s="312"/>
      <c r="U236" s="312"/>
      <c r="V236" s="312"/>
      <c r="W236" s="312"/>
      <c r="X236" s="312"/>
      <c r="Y236" s="312"/>
      <c r="Z236" s="316"/>
      <c r="AA236" s="316"/>
      <c r="AB236" s="316"/>
      <c r="AC236" s="316"/>
      <c r="AD236" s="316"/>
      <c r="AE236" s="316"/>
      <c r="AF236" s="316"/>
      <c r="AG236" s="316"/>
      <c r="AH236" s="313"/>
      <c r="AI236" s="313"/>
      <c r="AJ236" s="313"/>
      <c r="AK236" s="313"/>
      <c r="AL236" s="313"/>
      <c r="AM236" s="313"/>
      <c r="AN236" s="313"/>
      <c r="AO236" s="299"/>
      <c r="AP236" s="315"/>
      <c r="AQ236" s="315"/>
      <c r="AR236" s="315"/>
      <c r="AS236" s="315"/>
      <c r="AT236" s="90"/>
      <c r="AU236" s="90"/>
      <c r="AV236" s="90"/>
      <c r="AW236" s="310"/>
      <c r="AX236" s="310"/>
      <c r="AY236" s="332"/>
      <c r="AZ236" s="332"/>
      <c r="BA236" s="310"/>
      <c r="BB236" s="310"/>
      <c r="BC236" s="308"/>
      <c r="BD236" s="308"/>
      <c r="BE236" s="310"/>
      <c r="BF236" s="308"/>
      <c r="BG236" s="311"/>
      <c r="BH236" s="311"/>
      <c r="BI236" s="311"/>
      <c r="BJ236" s="311"/>
      <c r="BK236" s="311"/>
      <c r="BL236" s="311"/>
      <c r="BM236" s="311"/>
      <c r="BN236" s="90"/>
      <c r="BO236" s="90"/>
      <c r="BP236" s="90"/>
      <c r="BQ236" s="90"/>
      <c r="BR236" s="90"/>
      <c r="BS236" s="90"/>
      <c r="BT236" s="90"/>
      <c r="BU236" s="90"/>
      <c r="BV236" s="90"/>
      <c r="BW236" s="90"/>
      <c r="BX236" s="90"/>
      <c r="BY236" s="90"/>
      <c r="BZ236" s="90"/>
    </row>
    <row r="237" spans="1:78" ht="12" customHeight="1" x14ac:dyDescent="0.25">
      <c r="A237" s="62"/>
      <c r="B237" s="238"/>
      <c r="C237" s="238"/>
      <c r="D237" s="284" t="str">
        <f>IF(IF(ISNUMBER(B237),"",MAX(D$4:D236)+1)&lt;=D$3,IF(ISNUMBER(B237),"",MAX(D$4:D236)+1),"")</f>
        <v/>
      </c>
      <c r="E237" s="238"/>
      <c r="F237" s="238"/>
      <c r="G237" s="241"/>
      <c r="H237" s="284"/>
      <c r="I237" s="284" t="str">
        <f>IF(O237="","",IF(ISNUMBER(MATCH(O237,$G$5:$G$1000,0)),"",IF(D237=1,B$4,0)+MAX(I$4:I236)+1))</f>
        <v/>
      </c>
      <c r="J237" s="241"/>
      <c r="K237" s="241"/>
      <c r="L237" s="62"/>
      <c r="M237" s="290">
        <f t="shared" si="143"/>
        <v>233</v>
      </c>
      <c r="N237" s="325"/>
      <c r="O237" s="325"/>
      <c r="P237" s="308"/>
      <c r="Q237" s="299" t="s">
        <v>821</v>
      </c>
      <c r="R237" s="312"/>
      <c r="S237" s="312"/>
      <c r="T237" s="312"/>
      <c r="U237" s="312"/>
      <c r="V237" s="312"/>
      <c r="W237" s="312"/>
      <c r="X237" s="312"/>
      <c r="Y237" s="312"/>
      <c r="Z237" s="316"/>
      <c r="AA237" s="316"/>
      <c r="AB237" s="316"/>
      <c r="AC237" s="316"/>
      <c r="AD237" s="316"/>
      <c r="AE237" s="316"/>
      <c r="AF237" s="316"/>
      <c r="AG237" s="316"/>
      <c r="AH237" s="313"/>
      <c r="AI237" s="313"/>
      <c r="AJ237" s="313"/>
      <c r="AK237" s="313"/>
      <c r="AL237" s="313"/>
      <c r="AM237" s="313"/>
      <c r="AN237" s="313"/>
      <c r="AO237" s="299"/>
      <c r="AP237" s="315"/>
      <c r="AQ237" s="315"/>
      <c r="AR237" s="315"/>
      <c r="AS237" s="315"/>
      <c r="AT237" s="90"/>
      <c r="AU237" s="90"/>
      <c r="AV237" s="90"/>
      <c r="AW237" s="310"/>
      <c r="AX237" s="310"/>
      <c r="AY237" s="332"/>
      <c r="AZ237" s="332"/>
      <c r="BA237" s="310"/>
      <c r="BB237" s="310"/>
      <c r="BC237" s="308"/>
      <c r="BD237" s="308"/>
      <c r="BE237" s="310"/>
      <c r="BF237" s="308"/>
      <c r="BG237" s="311"/>
      <c r="BH237" s="311"/>
      <c r="BI237" s="311"/>
      <c r="BJ237" s="311"/>
      <c r="BK237" s="311"/>
      <c r="BL237" s="311"/>
      <c r="BM237" s="311"/>
      <c r="BN237" s="90"/>
      <c r="BO237" s="90"/>
      <c r="BP237" s="90"/>
      <c r="BQ237" s="90"/>
      <c r="BR237" s="90"/>
      <c r="BS237" s="90"/>
      <c r="BT237" s="90"/>
      <c r="BU237" s="90"/>
      <c r="BV237" s="90"/>
      <c r="BW237" s="90"/>
      <c r="BX237" s="90"/>
      <c r="BY237" s="90"/>
      <c r="BZ237" s="90"/>
    </row>
    <row r="238" spans="1:78" ht="12" customHeight="1" x14ac:dyDescent="0.25">
      <c r="A238" s="62"/>
      <c r="B238" s="238"/>
      <c r="C238" s="238"/>
      <c r="D238" s="284" t="str">
        <f>IF(IF(ISNUMBER(B238),"",MAX(D$4:D237)+1)&lt;=D$3,IF(ISNUMBER(B238),"",MAX(D$4:D237)+1),"")</f>
        <v/>
      </c>
      <c r="E238" s="238"/>
      <c r="F238" s="238"/>
      <c r="G238" s="241"/>
      <c r="H238" s="284"/>
      <c r="I238" s="284" t="str">
        <f>IF(O238="","",IF(ISNUMBER(MATCH(O238,$G$5:$G$1000,0)),"",IF(D238=1,B$4,0)+MAX(I$4:I237)+1))</f>
        <v/>
      </c>
      <c r="J238" s="241"/>
      <c r="K238" s="241"/>
      <c r="L238" s="62"/>
      <c r="M238" s="290">
        <f t="shared" si="143"/>
        <v>234</v>
      </c>
      <c r="N238" s="325"/>
      <c r="O238" s="325"/>
      <c r="P238" s="308"/>
      <c r="Q238" s="299" t="s">
        <v>821</v>
      </c>
      <c r="R238" s="312"/>
      <c r="S238" s="312"/>
      <c r="T238" s="312"/>
      <c r="U238" s="312"/>
      <c r="V238" s="312"/>
      <c r="W238" s="312"/>
      <c r="X238" s="312"/>
      <c r="Y238" s="312"/>
      <c r="Z238" s="316"/>
      <c r="AA238" s="316"/>
      <c r="AB238" s="316"/>
      <c r="AC238" s="316"/>
      <c r="AD238" s="316"/>
      <c r="AE238" s="316"/>
      <c r="AF238" s="316"/>
      <c r="AG238" s="316"/>
      <c r="AH238" s="313"/>
      <c r="AI238" s="313"/>
      <c r="AJ238" s="313"/>
      <c r="AK238" s="313"/>
      <c r="AL238" s="313"/>
      <c r="AM238" s="313"/>
      <c r="AN238" s="313"/>
      <c r="AO238" s="299"/>
      <c r="AP238" s="315"/>
      <c r="AQ238" s="315"/>
      <c r="AR238" s="315"/>
      <c r="AS238" s="315"/>
      <c r="AT238" s="90"/>
      <c r="AU238" s="90"/>
      <c r="AV238" s="90"/>
      <c r="AW238" s="310"/>
      <c r="AX238" s="310"/>
      <c r="AY238" s="332"/>
      <c r="AZ238" s="332"/>
      <c r="BA238" s="310"/>
      <c r="BB238" s="310"/>
      <c r="BC238" s="308"/>
      <c r="BD238" s="308"/>
      <c r="BE238" s="310"/>
      <c r="BF238" s="308"/>
      <c r="BG238" s="311"/>
      <c r="BH238" s="311"/>
      <c r="BI238" s="311"/>
      <c r="BJ238" s="311"/>
      <c r="BK238" s="311"/>
      <c r="BL238" s="311"/>
      <c r="BM238" s="311"/>
      <c r="BN238" s="90"/>
      <c r="BO238" s="90"/>
      <c r="BP238" s="90"/>
      <c r="BQ238" s="90"/>
      <c r="BR238" s="90"/>
      <c r="BS238" s="90"/>
      <c r="BT238" s="90"/>
      <c r="BU238" s="90"/>
      <c r="BV238" s="90"/>
      <c r="BW238" s="90"/>
      <c r="BX238" s="90"/>
      <c r="BY238" s="90"/>
      <c r="BZ238" s="90"/>
    </row>
    <row r="239" spans="1:78" ht="12" customHeight="1" x14ac:dyDescent="0.25">
      <c r="A239" s="62"/>
      <c r="B239" s="238"/>
      <c r="C239" s="238"/>
      <c r="D239" s="284" t="str">
        <f>IF(IF(ISNUMBER(B239),"",MAX(D$4:D238)+1)&lt;=D$3,IF(ISNUMBER(B239),"",MAX(D$4:D238)+1),"")</f>
        <v/>
      </c>
      <c r="E239" s="238"/>
      <c r="F239" s="238"/>
      <c r="G239" s="241"/>
      <c r="H239" s="284"/>
      <c r="I239" s="284" t="str">
        <f>IF(O239="","",IF(ISNUMBER(MATCH(O239,$G$5:$G$1000,0)),"",IF(D239=1,B$4,0)+MAX(I$4:I238)+1))</f>
        <v/>
      </c>
      <c r="J239" s="241"/>
      <c r="K239" s="241"/>
      <c r="L239" s="62"/>
      <c r="M239" s="290">
        <f t="shared" si="143"/>
        <v>235</v>
      </c>
      <c r="N239" s="325"/>
      <c r="O239" s="325"/>
      <c r="P239" s="308"/>
      <c r="Q239" s="299" t="s">
        <v>821</v>
      </c>
      <c r="R239" s="312"/>
      <c r="S239" s="312"/>
      <c r="T239" s="312"/>
      <c r="U239" s="312"/>
      <c r="V239" s="312"/>
      <c r="W239" s="312"/>
      <c r="X239" s="312"/>
      <c r="Y239" s="312"/>
      <c r="Z239" s="316"/>
      <c r="AA239" s="316"/>
      <c r="AB239" s="316"/>
      <c r="AC239" s="316"/>
      <c r="AD239" s="316"/>
      <c r="AE239" s="316"/>
      <c r="AF239" s="316"/>
      <c r="AG239" s="316"/>
      <c r="AH239" s="313"/>
      <c r="AI239" s="313"/>
      <c r="AJ239" s="313"/>
      <c r="AK239" s="313"/>
      <c r="AL239" s="313"/>
      <c r="AM239" s="313"/>
      <c r="AN239" s="313"/>
      <c r="AO239" s="299"/>
      <c r="AP239" s="315"/>
      <c r="AQ239" s="315"/>
      <c r="AR239" s="315"/>
      <c r="AS239" s="315"/>
      <c r="AT239" s="90"/>
      <c r="AU239" s="90"/>
      <c r="AV239" s="90"/>
      <c r="AW239" s="310"/>
      <c r="AX239" s="310"/>
      <c r="AY239" s="332"/>
      <c r="AZ239" s="332"/>
      <c r="BA239" s="310"/>
      <c r="BB239" s="310"/>
      <c r="BC239" s="308"/>
      <c r="BD239" s="308"/>
      <c r="BE239" s="310"/>
      <c r="BF239" s="308"/>
      <c r="BG239" s="311"/>
      <c r="BH239" s="311"/>
      <c r="BI239" s="311"/>
      <c r="BJ239" s="311"/>
      <c r="BK239" s="311"/>
      <c r="BL239" s="311"/>
      <c r="BM239" s="311"/>
      <c r="BN239" s="90"/>
      <c r="BO239" s="90"/>
      <c r="BP239" s="90"/>
      <c r="BQ239" s="90"/>
      <c r="BR239" s="90"/>
      <c r="BS239" s="90"/>
      <c r="BT239" s="90"/>
      <c r="BU239" s="90"/>
      <c r="BV239" s="90"/>
      <c r="BW239" s="90"/>
      <c r="BX239" s="90"/>
      <c r="BY239" s="90"/>
      <c r="BZ239" s="90"/>
    </row>
    <row r="240" spans="1:78" ht="12" customHeight="1" x14ac:dyDescent="0.25">
      <c r="A240" s="62"/>
      <c r="B240" s="238"/>
      <c r="C240" s="238"/>
      <c r="D240" s="284" t="str">
        <f>IF(IF(ISNUMBER(B240),"",MAX(D$4:D239)+1)&lt;=D$3,IF(ISNUMBER(B240),"",MAX(D$4:D239)+1),"")</f>
        <v/>
      </c>
      <c r="E240" s="238"/>
      <c r="F240" s="238"/>
      <c r="G240" s="241"/>
      <c r="H240" s="284"/>
      <c r="I240" s="284" t="str">
        <f>IF(O240="","",IF(ISNUMBER(MATCH(O240,$G$5:$G$1000,0)),"",IF(D240=1,B$4,0)+MAX(I$4:I239)+1))</f>
        <v/>
      </c>
      <c r="J240" s="241"/>
      <c r="K240" s="241"/>
      <c r="L240" s="62"/>
      <c r="M240" s="290">
        <f t="shared" si="143"/>
        <v>236</v>
      </c>
      <c r="N240" s="325"/>
      <c r="O240" s="325"/>
      <c r="P240" s="308"/>
      <c r="Q240" s="299" t="s">
        <v>821</v>
      </c>
      <c r="R240" s="312"/>
      <c r="S240" s="312"/>
      <c r="T240" s="312"/>
      <c r="U240" s="312"/>
      <c r="V240" s="312"/>
      <c r="W240" s="312"/>
      <c r="X240" s="312"/>
      <c r="Y240" s="312"/>
      <c r="Z240" s="316"/>
      <c r="AA240" s="316"/>
      <c r="AB240" s="316"/>
      <c r="AC240" s="316"/>
      <c r="AD240" s="316"/>
      <c r="AE240" s="316"/>
      <c r="AF240" s="316"/>
      <c r="AG240" s="316"/>
      <c r="AH240" s="313"/>
      <c r="AI240" s="313"/>
      <c r="AJ240" s="313"/>
      <c r="AK240" s="313"/>
      <c r="AL240" s="313"/>
      <c r="AM240" s="313"/>
      <c r="AN240" s="313"/>
      <c r="AO240" s="299"/>
      <c r="AP240" s="315"/>
      <c r="AQ240" s="315"/>
      <c r="AR240" s="315"/>
      <c r="AS240" s="315"/>
      <c r="AT240" s="90"/>
      <c r="AU240" s="90"/>
      <c r="AV240" s="90"/>
      <c r="AW240" s="310"/>
      <c r="AX240" s="310"/>
      <c r="AY240" s="332"/>
      <c r="AZ240" s="332"/>
      <c r="BA240" s="310"/>
      <c r="BB240" s="310"/>
      <c r="BC240" s="308"/>
      <c r="BD240" s="308"/>
      <c r="BE240" s="310"/>
      <c r="BF240" s="308"/>
      <c r="BG240" s="311"/>
      <c r="BH240" s="311"/>
      <c r="BI240" s="311"/>
      <c r="BJ240" s="311"/>
      <c r="BK240" s="311"/>
      <c r="BL240" s="311"/>
      <c r="BM240" s="311"/>
      <c r="BN240" s="90"/>
      <c r="BO240" s="90"/>
      <c r="BP240" s="90"/>
      <c r="BQ240" s="90"/>
      <c r="BR240" s="90"/>
      <c r="BS240" s="90"/>
      <c r="BT240" s="90"/>
      <c r="BU240" s="90"/>
      <c r="BV240" s="90"/>
      <c r="BW240" s="90"/>
      <c r="BX240" s="90"/>
      <c r="BY240" s="90"/>
      <c r="BZ240" s="90"/>
    </row>
    <row r="241" spans="1:78" ht="12" customHeight="1" x14ac:dyDescent="0.25">
      <c r="A241" s="62"/>
      <c r="B241" s="238"/>
      <c r="C241" s="238"/>
      <c r="D241" s="284" t="str">
        <f>IF(IF(ISNUMBER(B241),"",MAX(D$4:D240)+1)&lt;=D$3,IF(ISNUMBER(B241),"",MAX(D$4:D240)+1),"")</f>
        <v/>
      </c>
      <c r="E241" s="238"/>
      <c r="F241" s="238"/>
      <c r="G241" s="241"/>
      <c r="H241" s="284"/>
      <c r="I241" s="284" t="str">
        <f>IF(O241="","",IF(ISNUMBER(MATCH(O241,$G$5:$G$1000,0)),"",IF(D241=1,B$4,0)+MAX(I$4:I240)+1))</f>
        <v/>
      </c>
      <c r="J241" s="241"/>
      <c r="K241" s="241"/>
      <c r="L241" s="62"/>
      <c r="M241" s="290">
        <f t="shared" si="143"/>
        <v>237</v>
      </c>
      <c r="N241" s="325"/>
      <c r="O241" s="325"/>
      <c r="P241" s="308"/>
      <c r="Q241" s="299" t="s">
        <v>821</v>
      </c>
      <c r="R241" s="312"/>
      <c r="S241" s="312"/>
      <c r="T241" s="312"/>
      <c r="U241" s="312"/>
      <c r="V241" s="312"/>
      <c r="W241" s="312"/>
      <c r="X241" s="312"/>
      <c r="Y241" s="312"/>
      <c r="Z241" s="316"/>
      <c r="AA241" s="316"/>
      <c r="AB241" s="316"/>
      <c r="AC241" s="316"/>
      <c r="AD241" s="316"/>
      <c r="AE241" s="316"/>
      <c r="AF241" s="316"/>
      <c r="AG241" s="316"/>
      <c r="AH241" s="313"/>
      <c r="AI241" s="313"/>
      <c r="AJ241" s="313"/>
      <c r="AK241" s="313"/>
      <c r="AL241" s="313"/>
      <c r="AM241" s="313"/>
      <c r="AN241" s="313"/>
      <c r="AO241" s="299"/>
      <c r="AP241" s="315"/>
      <c r="AQ241" s="315"/>
      <c r="AR241" s="315"/>
      <c r="AS241" s="315"/>
      <c r="AT241" s="90"/>
      <c r="AU241" s="90"/>
      <c r="AV241" s="90"/>
      <c r="AW241" s="310"/>
      <c r="AX241" s="310"/>
      <c r="AY241" s="332"/>
      <c r="AZ241" s="332"/>
      <c r="BA241" s="310"/>
      <c r="BB241" s="310"/>
      <c r="BC241" s="308"/>
      <c r="BD241" s="308"/>
      <c r="BE241" s="310"/>
      <c r="BF241" s="308"/>
      <c r="BG241" s="311"/>
      <c r="BH241" s="311"/>
      <c r="BI241" s="311"/>
      <c r="BJ241" s="311"/>
      <c r="BK241" s="311"/>
      <c r="BL241" s="311"/>
      <c r="BM241" s="311"/>
      <c r="BN241" s="90"/>
      <c r="BO241" s="90"/>
      <c r="BP241" s="90"/>
      <c r="BQ241" s="90"/>
      <c r="BR241" s="90"/>
      <c r="BS241" s="90"/>
      <c r="BT241" s="90"/>
      <c r="BU241" s="90"/>
      <c r="BV241" s="90"/>
      <c r="BW241" s="90"/>
      <c r="BX241" s="90"/>
      <c r="BY241" s="90"/>
      <c r="BZ241" s="90"/>
    </row>
    <row r="242" spans="1:78" ht="12" customHeight="1" x14ac:dyDescent="0.25">
      <c r="A242" s="62"/>
      <c r="B242" s="238"/>
      <c r="C242" s="238"/>
      <c r="D242" s="284" t="str">
        <f>IF(IF(ISNUMBER(B242),"",MAX(D$4:D241)+1)&lt;=D$3,IF(ISNUMBER(B242),"",MAX(D$4:D241)+1),"")</f>
        <v/>
      </c>
      <c r="E242" s="238"/>
      <c r="F242" s="238"/>
      <c r="G242" s="241"/>
      <c r="H242" s="284"/>
      <c r="I242" s="284" t="str">
        <f>IF(O242="","",IF(ISNUMBER(MATCH(O242,$G$5:$G$1000,0)),"",IF(D242=1,B$4,0)+MAX(I$4:I241)+1))</f>
        <v/>
      </c>
      <c r="J242" s="241"/>
      <c r="K242" s="241"/>
      <c r="L242" s="62"/>
      <c r="M242" s="290">
        <f t="shared" si="143"/>
        <v>238</v>
      </c>
      <c r="N242" s="325"/>
      <c r="O242" s="325"/>
      <c r="P242" s="308"/>
      <c r="Q242" s="299" t="s">
        <v>821</v>
      </c>
      <c r="R242" s="312"/>
      <c r="S242" s="312"/>
      <c r="T242" s="312"/>
      <c r="U242" s="312"/>
      <c r="V242" s="312"/>
      <c r="W242" s="312"/>
      <c r="X242" s="312"/>
      <c r="Y242" s="312"/>
      <c r="Z242" s="316"/>
      <c r="AA242" s="316"/>
      <c r="AB242" s="316"/>
      <c r="AC242" s="316"/>
      <c r="AD242" s="316"/>
      <c r="AE242" s="316"/>
      <c r="AF242" s="316"/>
      <c r="AG242" s="316"/>
      <c r="AH242" s="313"/>
      <c r="AI242" s="313"/>
      <c r="AJ242" s="313"/>
      <c r="AK242" s="313"/>
      <c r="AL242" s="313"/>
      <c r="AM242" s="313"/>
      <c r="AN242" s="313"/>
      <c r="AO242" s="299"/>
      <c r="AP242" s="315"/>
      <c r="AQ242" s="315"/>
      <c r="AR242" s="315"/>
      <c r="AS242" s="315"/>
      <c r="AT242" s="90"/>
      <c r="AU242" s="90"/>
      <c r="AV242" s="90"/>
      <c r="AW242" s="310"/>
      <c r="AX242" s="310"/>
      <c r="AY242" s="332"/>
      <c r="AZ242" s="332"/>
      <c r="BA242" s="310"/>
      <c r="BB242" s="310"/>
      <c r="BC242" s="308"/>
      <c r="BD242" s="308"/>
      <c r="BE242" s="310"/>
      <c r="BF242" s="308"/>
      <c r="BG242" s="311"/>
      <c r="BH242" s="311"/>
      <c r="BI242" s="311"/>
      <c r="BJ242" s="311"/>
      <c r="BK242" s="311"/>
      <c r="BL242" s="311"/>
      <c r="BM242" s="311"/>
      <c r="BN242" s="90"/>
      <c r="BO242" s="90"/>
      <c r="BP242" s="90"/>
      <c r="BQ242" s="90"/>
      <c r="BR242" s="90"/>
      <c r="BS242" s="90"/>
      <c r="BT242" s="90"/>
      <c r="BU242" s="90"/>
      <c r="BV242" s="90"/>
      <c r="BW242" s="90"/>
      <c r="BX242" s="90"/>
      <c r="BY242" s="90"/>
      <c r="BZ242" s="90"/>
    </row>
    <row r="243" spans="1:78" ht="12" customHeight="1" x14ac:dyDescent="0.25">
      <c r="A243" s="62"/>
      <c r="B243" s="238"/>
      <c r="C243" s="238"/>
      <c r="D243" s="284" t="str">
        <f>IF(IF(ISNUMBER(B243),"",MAX(D$4:D242)+1)&lt;=D$3,IF(ISNUMBER(B243),"",MAX(D$4:D242)+1),"")</f>
        <v/>
      </c>
      <c r="E243" s="238"/>
      <c r="F243" s="238"/>
      <c r="G243" s="241"/>
      <c r="H243" s="284"/>
      <c r="I243" s="284" t="str">
        <f>IF(O243="","",IF(ISNUMBER(MATCH(O243,$G$5:$G$1000,0)),"",IF(D243=1,B$4,0)+MAX(I$4:I242)+1))</f>
        <v/>
      </c>
      <c r="J243" s="241"/>
      <c r="K243" s="241"/>
      <c r="L243" s="62"/>
      <c r="M243" s="290">
        <f t="shared" si="143"/>
        <v>239</v>
      </c>
      <c r="N243" s="325"/>
      <c r="O243" s="325"/>
      <c r="P243" s="308"/>
      <c r="Q243" s="299" t="s">
        <v>821</v>
      </c>
      <c r="R243" s="312"/>
      <c r="S243" s="312"/>
      <c r="T243" s="312"/>
      <c r="U243" s="312"/>
      <c r="V243" s="312"/>
      <c r="W243" s="312"/>
      <c r="X243" s="312"/>
      <c r="Y243" s="312"/>
      <c r="Z243" s="316"/>
      <c r="AA243" s="316"/>
      <c r="AB243" s="316"/>
      <c r="AC243" s="316"/>
      <c r="AD243" s="316"/>
      <c r="AE243" s="316"/>
      <c r="AF243" s="316"/>
      <c r="AG243" s="316"/>
      <c r="AH243" s="313"/>
      <c r="AI243" s="313"/>
      <c r="AJ243" s="313"/>
      <c r="AK243" s="313"/>
      <c r="AL243" s="313"/>
      <c r="AM243" s="313"/>
      <c r="AN243" s="313"/>
      <c r="AO243" s="299"/>
      <c r="AP243" s="315"/>
      <c r="AQ243" s="315"/>
      <c r="AR243" s="315"/>
      <c r="AS243" s="315"/>
      <c r="AT243" s="90"/>
      <c r="AU243" s="90"/>
      <c r="AV243" s="90"/>
      <c r="AW243" s="310"/>
      <c r="AX243" s="310"/>
      <c r="AY243" s="332"/>
      <c r="AZ243" s="332"/>
      <c r="BA243" s="310"/>
      <c r="BB243" s="310"/>
      <c r="BC243" s="308"/>
      <c r="BD243" s="308"/>
      <c r="BE243" s="310"/>
      <c r="BF243" s="308"/>
      <c r="BG243" s="311"/>
      <c r="BH243" s="311"/>
      <c r="BI243" s="311"/>
      <c r="BJ243" s="311"/>
      <c r="BK243" s="311"/>
      <c r="BL243" s="311"/>
      <c r="BM243" s="311"/>
      <c r="BN243" s="90"/>
      <c r="BO243" s="90"/>
      <c r="BP243" s="90"/>
      <c r="BQ243" s="90"/>
      <c r="BR243" s="90"/>
      <c r="BS243" s="90"/>
      <c r="BT243" s="90"/>
      <c r="BU243" s="90"/>
      <c r="BV243" s="90"/>
      <c r="BW243" s="90"/>
      <c r="BX243" s="90"/>
      <c r="BY243" s="90"/>
      <c r="BZ243" s="90"/>
    </row>
    <row r="244" spans="1:78" ht="12" customHeight="1" x14ac:dyDescent="0.25">
      <c r="A244" s="62"/>
      <c r="B244" s="238"/>
      <c r="C244" s="238"/>
      <c r="D244" s="284" t="str">
        <f>IF(IF(ISNUMBER(B244),"",MAX(D$4:D243)+1)&lt;=D$3,IF(ISNUMBER(B244),"",MAX(D$4:D243)+1),"")</f>
        <v/>
      </c>
      <c r="E244" s="238"/>
      <c r="F244" s="238"/>
      <c r="G244" s="241"/>
      <c r="H244" s="284"/>
      <c r="I244" s="284" t="str">
        <f>IF(O244="","",IF(ISNUMBER(MATCH(O244,$G$5:$G$1000,0)),"",IF(D244=1,B$4,0)+MAX(I$4:I243)+1))</f>
        <v/>
      </c>
      <c r="J244" s="241"/>
      <c r="K244" s="241"/>
      <c r="L244" s="62"/>
      <c r="M244" s="290">
        <f t="shared" si="143"/>
        <v>240</v>
      </c>
      <c r="N244" s="325"/>
      <c r="O244" s="325"/>
      <c r="P244" s="308"/>
      <c r="Q244" s="299" t="s">
        <v>821</v>
      </c>
      <c r="R244" s="312"/>
      <c r="S244" s="312"/>
      <c r="T244" s="312"/>
      <c r="U244" s="312"/>
      <c r="V244" s="312"/>
      <c r="W244" s="312"/>
      <c r="X244" s="312"/>
      <c r="Y244" s="312"/>
      <c r="Z244" s="316"/>
      <c r="AA244" s="316"/>
      <c r="AB244" s="316"/>
      <c r="AC244" s="316"/>
      <c r="AD244" s="316"/>
      <c r="AE244" s="316"/>
      <c r="AF244" s="316"/>
      <c r="AG244" s="316"/>
      <c r="AH244" s="313"/>
      <c r="AI244" s="313"/>
      <c r="AJ244" s="313"/>
      <c r="AK244" s="313"/>
      <c r="AL244" s="313"/>
      <c r="AM244" s="313"/>
      <c r="AN244" s="313"/>
      <c r="AO244" s="299"/>
      <c r="AP244" s="315"/>
      <c r="AQ244" s="315"/>
      <c r="AR244" s="315"/>
      <c r="AS244" s="315"/>
      <c r="AT244" s="90"/>
      <c r="AU244" s="90"/>
      <c r="AV244" s="90"/>
      <c r="AW244" s="310"/>
      <c r="AX244" s="310"/>
      <c r="AY244" s="332"/>
      <c r="AZ244" s="332"/>
      <c r="BA244" s="310"/>
      <c r="BB244" s="310"/>
      <c r="BC244" s="308"/>
      <c r="BD244" s="308"/>
      <c r="BE244" s="310"/>
      <c r="BF244" s="308"/>
      <c r="BG244" s="311"/>
      <c r="BH244" s="311"/>
      <c r="BI244" s="311"/>
      <c r="BJ244" s="311"/>
      <c r="BK244" s="311"/>
      <c r="BL244" s="311"/>
      <c r="BM244" s="311"/>
      <c r="BN244" s="90"/>
      <c r="BO244" s="90"/>
      <c r="BP244" s="90"/>
      <c r="BQ244" s="90"/>
      <c r="BR244" s="90"/>
      <c r="BS244" s="90"/>
      <c r="BT244" s="90"/>
      <c r="BU244" s="90"/>
      <c r="BV244" s="90"/>
      <c r="BW244" s="90"/>
      <c r="BX244" s="90"/>
      <c r="BY244" s="90"/>
      <c r="BZ244" s="90"/>
    </row>
    <row r="245" spans="1:78" ht="12" customHeight="1" x14ac:dyDescent="0.25">
      <c r="A245" s="62"/>
      <c r="B245" s="238"/>
      <c r="C245" s="238"/>
      <c r="D245" s="284" t="str">
        <f>IF(IF(ISNUMBER(B245),"",MAX(D$4:D244)+1)&lt;=D$3,IF(ISNUMBER(B245),"",MAX(D$4:D244)+1),"")</f>
        <v/>
      </c>
      <c r="E245" s="238"/>
      <c r="F245" s="238"/>
      <c r="G245" s="241"/>
      <c r="H245" s="284"/>
      <c r="I245" s="284" t="str">
        <f>IF(O245="","",IF(ISNUMBER(MATCH(O245,$G$5:$G$1000,0)),"",IF(D245=1,B$4,0)+MAX(I$4:I244)+1))</f>
        <v/>
      </c>
      <c r="J245" s="241"/>
      <c r="K245" s="241"/>
      <c r="L245" s="62"/>
      <c r="M245" s="290">
        <f t="shared" si="143"/>
        <v>241</v>
      </c>
      <c r="N245" s="325"/>
      <c r="O245" s="325"/>
      <c r="P245" s="308"/>
      <c r="Q245" s="299" t="s">
        <v>821</v>
      </c>
      <c r="R245" s="312"/>
      <c r="S245" s="312"/>
      <c r="T245" s="312"/>
      <c r="U245" s="312"/>
      <c r="V245" s="312"/>
      <c r="W245" s="312"/>
      <c r="X245" s="312"/>
      <c r="Y245" s="312"/>
      <c r="Z245" s="316"/>
      <c r="AA245" s="316"/>
      <c r="AB245" s="316"/>
      <c r="AC245" s="316"/>
      <c r="AD245" s="316"/>
      <c r="AE245" s="316"/>
      <c r="AF245" s="316"/>
      <c r="AG245" s="316"/>
      <c r="AH245" s="313"/>
      <c r="AI245" s="313"/>
      <c r="AJ245" s="313"/>
      <c r="AK245" s="313"/>
      <c r="AL245" s="313"/>
      <c r="AM245" s="313"/>
      <c r="AN245" s="313"/>
      <c r="AO245" s="299"/>
      <c r="AP245" s="315"/>
      <c r="AQ245" s="315"/>
      <c r="AR245" s="315"/>
      <c r="AS245" s="315"/>
      <c r="AT245" s="90"/>
      <c r="AU245" s="90"/>
      <c r="AV245" s="90"/>
      <c r="AW245" s="310"/>
      <c r="AX245" s="310"/>
      <c r="AY245" s="332"/>
      <c r="AZ245" s="332"/>
      <c r="BA245" s="310"/>
      <c r="BB245" s="310"/>
      <c r="BC245" s="308"/>
      <c r="BD245" s="308"/>
      <c r="BE245" s="310"/>
      <c r="BF245" s="308"/>
      <c r="BG245" s="311"/>
      <c r="BH245" s="311"/>
      <c r="BI245" s="311"/>
      <c r="BJ245" s="311"/>
      <c r="BK245" s="311"/>
      <c r="BL245" s="311"/>
      <c r="BM245" s="311"/>
      <c r="BN245" s="90"/>
      <c r="BO245" s="90"/>
      <c r="BP245" s="90"/>
      <c r="BQ245" s="90"/>
      <c r="BR245" s="90"/>
      <c r="BS245" s="90"/>
      <c r="BT245" s="90"/>
      <c r="BU245" s="90"/>
      <c r="BV245" s="90"/>
      <c r="BW245" s="90"/>
      <c r="BX245" s="90"/>
      <c r="BY245" s="90"/>
      <c r="BZ245" s="90"/>
    </row>
    <row r="246" spans="1:78" ht="12" customHeight="1" x14ac:dyDescent="0.25">
      <c r="A246" s="62"/>
      <c r="B246" s="238"/>
      <c r="C246" s="238"/>
      <c r="D246" s="284" t="str">
        <f>IF(IF(ISNUMBER(B246),"",MAX(D$4:D245)+1)&lt;=D$3,IF(ISNUMBER(B246),"",MAX(D$4:D245)+1),"")</f>
        <v/>
      </c>
      <c r="E246" s="238"/>
      <c r="F246" s="238"/>
      <c r="G246" s="241"/>
      <c r="H246" s="284"/>
      <c r="I246" s="284" t="str">
        <f>IF(O246="","",IF(ISNUMBER(MATCH(O246,$G$5:$G$1000,0)),"",IF(D246=1,B$4,0)+MAX(I$4:I245)+1))</f>
        <v/>
      </c>
      <c r="J246" s="241"/>
      <c r="K246" s="241"/>
      <c r="L246" s="62"/>
      <c r="M246" s="290">
        <f t="shared" si="143"/>
        <v>242</v>
      </c>
      <c r="N246" s="325"/>
      <c r="O246" s="325"/>
      <c r="P246" s="308"/>
      <c r="Q246" s="299" t="s">
        <v>821</v>
      </c>
      <c r="R246" s="312"/>
      <c r="S246" s="312"/>
      <c r="T246" s="312"/>
      <c r="U246" s="312"/>
      <c r="V246" s="312"/>
      <c r="W246" s="312"/>
      <c r="X246" s="312"/>
      <c r="Y246" s="312"/>
      <c r="Z246" s="316"/>
      <c r="AA246" s="316"/>
      <c r="AB246" s="316"/>
      <c r="AC246" s="316"/>
      <c r="AD246" s="316"/>
      <c r="AE246" s="316"/>
      <c r="AF246" s="316"/>
      <c r="AG246" s="316"/>
      <c r="AH246" s="313"/>
      <c r="AI246" s="313"/>
      <c r="AJ246" s="313"/>
      <c r="AK246" s="313"/>
      <c r="AL246" s="313"/>
      <c r="AM246" s="313"/>
      <c r="AN246" s="313"/>
      <c r="AO246" s="299"/>
      <c r="AP246" s="315"/>
      <c r="AQ246" s="315"/>
      <c r="AR246" s="315"/>
      <c r="AS246" s="315"/>
      <c r="AT246" s="90"/>
      <c r="AU246" s="90"/>
      <c r="AV246" s="90"/>
      <c r="AW246" s="310"/>
      <c r="AX246" s="310"/>
      <c r="AY246" s="332"/>
      <c r="AZ246" s="332"/>
      <c r="BA246" s="310"/>
      <c r="BB246" s="310"/>
      <c r="BC246" s="308"/>
      <c r="BD246" s="308"/>
      <c r="BE246" s="310"/>
      <c r="BF246" s="308"/>
      <c r="BG246" s="311"/>
      <c r="BH246" s="311"/>
      <c r="BI246" s="311"/>
      <c r="BJ246" s="311"/>
      <c r="BK246" s="311"/>
      <c r="BL246" s="311"/>
      <c r="BM246" s="311"/>
      <c r="BN246" s="90"/>
      <c r="BO246" s="90"/>
      <c r="BP246" s="90"/>
      <c r="BQ246" s="90"/>
      <c r="BR246" s="90"/>
      <c r="BS246" s="90"/>
      <c r="BT246" s="90"/>
      <c r="BU246" s="90"/>
      <c r="BV246" s="90"/>
      <c r="BW246" s="90"/>
      <c r="BX246" s="90"/>
      <c r="BY246" s="90"/>
      <c r="BZ246" s="90"/>
    </row>
    <row r="247" spans="1:78" ht="12" customHeight="1" x14ac:dyDescent="0.25">
      <c r="A247" s="62"/>
      <c r="B247" s="238"/>
      <c r="C247" s="238"/>
      <c r="D247" s="284" t="str">
        <f>IF(IF(ISNUMBER(B247),"",MAX(D$4:D246)+1)&lt;=D$3,IF(ISNUMBER(B247),"",MAX(D$4:D246)+1),"")</f>
        <v/>
      </c>
      <c r="E247" s="238"/>
      <c r="F247" s="238"/>
      <c r="G247" s="241"/>
      <c r="H247" s="284"/>
      <c r="I247" s="284" t="str">
        <f>IF(O247="","",IF(ISNUMBER(MATCH(O247,$G$5:$G$1000,0)),"",IF(D247=1,B$4,0)+MAX(I$4:I246)+1))</f>
        <v/>
      </c>
      <c r="J247" s="241"/>
      <c r="K247" s="241"/>
      <c r="L247" s="62"/>
      <c r="M247" s="290">
        <f t="shared" si="143"/>
        <v>243</v>
      </c>
      <c r="N247" s="325"/>
      <c r="O247" s="325"/>
      <c r="P247" s="308"/>
      <c r="Q247" s="299" t="s">
        <v>821</v>
      </c>
      <c r="R247" s="312"/>
      <c r="S247" s="312"/>
      <c r="T247" s="312"/>
      <c r="U247" s="312"/>
      <c r="V247" s="312"/>
      <c r="W247" s="312"/>
      <c r="X247" s="312"/>
      <c r="Y247" s="312"/>
      <c r="Z247" s="316"/>
      <c r="AA247" s="316"/>
      <c r="AB247" s="316"/>
      <c r="AC247" s="316"/>
      <c r="AD247" s="316"/>
      <c r="AE247" s="316"/>
      <c r="AF247" s="316"/>
      <c r="AG247" s="316"/>
      <c r="AH247" s="313"/>
      <c r="AI247" s="313"/>
      <c r="AJ247" s="313"/>
      <c r="AK247" s="313"/>
      <c r="AL247" s="313"/>
      <c r="AM247" s="313"/>
      <c r="AN247" s="313"/>
      <c r="AO247" s="299"/>
      <c r="AP247" s="315"/>
      <c r="AQ247" s="315"/>
      <c r="AR247" s="315"/>
      <c r="AS247" s="315"/>
      <c r="AT247" s="90"/>
      <c r="AU247" s="90"/>
      <c r="AV247" s="90"/>
      <c r="AW247" s="310"/>
      <c r="AX247" s="310"/>
      <c r="AY247" s="332"/>
      <c r="AZ247" s="332"/>
      <c r="BA247" s="310"/>
      <c r="BB247" s="310"/>
      <c r="BC247" s="308"/>
      <c r="BD247" s="308"/>
      <c r="BE247" s="310"/>
      <c r="BF247" s="308"/>
      <c r="BG247" s="311"/>
      <c r="BH247" s="311"/>
      <c r="BI247" s="311"/>
      <c r="BJ247" s="311"/>
      <c r="BK247" s="311"/>
      <c r="BL247" s="311"/>
      <c r="BM247" s="311"/>
      <c r="BN247" s="90"/>
      <c r="BO247" s="90"/>
      <c r="BP247" s="90"/>
      <c r="BQ247" s="90"/>
      <c r="BR247" s="90"/>
      <c r="BS247" s="90"/>
      <c r="BT247" s="90"/>
      <c r="BU247" s="90"/>
      <c r="BV247" s="90"/>
      <c r="BW247" s="90"/>
      <c r="BX247" s="90"/>
      <c r="BY247" s="90"/>
      <c r="BZ247" s="90"/>
    </row>
    <row r="248" spans="1:78" ht="12" customHeight="1" x14ac:dyDescent="0.25">
      <c r="A248" s="62"/>
      <c r="B248" s="238"/>
      <c r="C248" s="238"/>
      <c r="D248" s="284" t="str">
        <f>IF(IF(ISNUMBER(B248),"",MAX(D$4:D247)+1)&lt;=D$3,IF(ISNUMBER(B248),"",MAX(D$4:D247)+1),"")</f>
        <v/>
      </c>
      <c r="E248" s="238"/>
      <c r="F248" s="238"/>
      <c r="G248" s="241"/>
      <c r="H248" s="284"/>
      <c r="I248" s="284" t="str">
        <f>IF(O248="","",IF(ISNUMBER(MATCH(O248,$G$5:$G$1000,0)),"",IF(D248=1,B$4,0)+MAX(I$4:I247)+1))</f>
        <v/>
      </c>
      <c r="J248" s="241"/>
      <c r="K248" s="241"/>
      <c r="L248" s="62"/>
      <c r="M248" s="290">
        <f t="shared" si="143"/>
        <v>244</v>
      </c>
      <c r="N248" s="325"/>
      <c r="O248" s="325"/>
      <c r="P248" s="308"/>
      <c r="Q248" s="299" t="s">
        <v>821</v>
      </c>
      <c r="R248" s="312"/>
      <c r="S248" s="312"/>
      <c r="T248" s="312"/>
      <c r="U248" s="312"/>
      <c r="V248" s="312"/>
      <c r="W248" s="312"/>
      <c r="X248" s="312"/>
      <c r="Y248" s="312"/>
      <c r="Z248" s="316"/>
      <c r="AA248" s="316"/>
      <c r="AB248" s="316"/>
      <c r="AC248" s="316"/>
      <c r="AD248" s="316"/>
      <c r="AE248" s="316"/>
      <c r="AF248" s="316"/>
      <c r="AG248" s="316"/>
      <c r="AH248" s="313"/>
      <c r="AI248" s="313"/>
      <c r="AJ248" s="313"/>
      <c r="AK248" s="313"/>
      <c r="AL248" s="313"/>
      <c r="AM248" s="313"/>
      <c r="AN248" s="313"/>
      <c r="AO248" s="299"/>
      <c r="AP248" s="315"/>
      <c r="AQ248" s="315"/>
      <c r="AR248" s="315"/>
      <c r="AS248" s="315"/>
      <c r="AT248" s="90"/>
      <c r="AU248" s="90"/>
      <c r="AV248" s="90"/>
      <c r="AW248" s="310"/>
      <c r="AX248" s="310"/>
      <c r="AY248" s="332"/>
      <c r="AZ248" s="332"/>
      <c r="BA248" s="310"/>
      <c r="BB248" s="310"/>
      <c r="BC248" s="308"/>
      <c r="BD248" s="308"/>
      <c r="BE248" s="310"/>
      <c r="BF248" s="308"/>
      <c r="BG248" s="311"/>
      <c r="BH248" s="311"/>
      <c r="BI248" s="311"/>
      <c r="BJ248" s="311"/>
      <c r="BK248" s="311"/>
      <c r="BL248" s="311"/>
      <c r="BM248" s="311"/>
      <c r="BN248" s="90"/>
      <c r="BO248" s="90"/>
      <c r="BP248" s="90"/>
      <c r="BQ248" s="90"/>
      <c r="BR248" s="90"/>
      <c r="BS248" s="90"/>
      <c r="BT248" s="90"/>
      <c r="BU248" s="90"/>
      <c r="BV248" s="90"/>
      <c r="BW248" s="90"/>
      <c r="BX248" s="90"/>
      <c r="BY248" s="90"/>
      <c r="BZ248" s="90"/>
    </row>
    <row r="249" spans="1:78" ht="12" customHeight="1" x14ac:dyDescent="0.25">
      <c r="A249" s="62"/>
      <c r="B249" s="238"/>
      <c r="C249" s="238"/>
      <c r="D249" s="284" t="str">
        <f>IF(IF(ISNUMBER(B249),"",MAX(D$4:D248)+1)&lt;=D$3,IF(ISNUMBER(B249),"",MAX(D$4:D248)+1),"")</f>
        <v/>
      </c>
      <c r="E249" s="238"/>
      <c r="F249" s="238"/>
      <c r="G249" s="241"/>
      <c r="H249" s="284"/>
      <c r="I249" s="284" t="str">
        <f>IF(O249="","",IF(ISNUMBER(MATCH(O249,$G$5:$G$1000,0)),"",IF(D249=1,B$4,0)+MAX(I$4:I248)+1))</f>
        <v/>
      </c>
      <c r="J249" s="241"/>
      <c r="K249" s="241"/>
      <c r="L249" s="62"/>
      <c r="M249" s="290">
        <f t="shared" si="143"/>
        <v>245</v>
      </c>
      <c r="N249" s="325"/>
      <c r="O249" s="325"/>
      <c r="P249" s="308"/>
      <c r="Q249" s="299" t="s">
        <v>821</v>
      </c>
      <c r="R249" s="312"/>
      <c r="S249" s="312"/>
      <c r="T249" s="312"/>
      <c r="U249" s="312"/>
      <c r="V249" s="312"/>
      <c r="W249" s="312"/>
      <c r="X249" s="312"/>
      <c r="Y249" s="312"/>
      <c r="Z249" s="316"/>
      <c r="AA249" s="316"/>
      <c r="AB249" s="316"/>
      <c r="AC249" s="316"/>
      <c r="AD249" s="316"/>
      <c r="AE249" s="316"/>
      <c r="AF249" s="316"/>
      <c r="AG249" s="316"/>
      <c r="AH249" s="313"/>
      <c r="AI249" s="313"/>
      <c r="AJ249" s="313"/>
      <c r="AK249" s="313"/>
      <c r="AL249" s="313"/>
      <c r="AM249" s="313"/>
      <c r="AN249" s="313"/>
      <c r="AO249" s="299"/>
      <c r="AP249" s="315"/>
      <c r="AQ249" s="315"/>
      <c r="AR249" s="315"/>
      <c r="AS249" s="315"/>
      <c r="AT249" s="90"/>
      <c r="AU249" s="90"/>
      <c r="AV249" s="90"/>
      <c r="AW249" s="310"/>
      <c r="AX249" s="310"/>
      <c r="AY249" s="332"/>
      <c r="AZ249" s="332"/>
      <c r="BA249" s="310"/>
      <c r="BB249" s="310"/>
      <c r="BC249" s="308"/>
      <c r="BD249" s="308"/>
      <c r="BE249" s="310"/>
      <c r="BF249" s="308"/>
      <c r="BG249" s="311"/>
      <c r="BH249" s="311"/>
      <c r="BI249" s="311"/>
      <c r="BJ249" s="311"/>
      <c r="BK249" s="311"/>
      <c r="BL249" s="311"/>
      <c r="BM249" s="311"/>
      <c r="BN249" s="90"/>
      <c r="BO249" s="90"/>
      <c r="BP249" s="90"/>
      <c r="BQ249" s="90"/>
      <c r="BR249" s="90"/>
      <c r="BS249" s="90"/>
      <c r="BT249" s="90"/>
      <c r="BU249" s="90"/>
      <c r="BV249" s="90"/>
      <c r="BW249" s="90"/>
      <c r="BX249" s="90"/>
      <c r="BY249" s="90"/>
      <c r="BZ249" s="90"/>
    </row>
    <row r="250" spans="1:78" ht="12" customHeight="1" x14ac:dyDescent="0.25">
      <c r="A250" s="62"/>
      <c r="B250" s="238"/>
      <c r="C250" s="238"/>
      <c r="D250" s="284" t="str">
        <f>IF(IF(ISNUMBER(B250),"",MAX(D$4:D249)+1)&lt;=D$3,IF(ISNUMBER(B250),"",MAX(D$4:D249)+1),"")</f>
        <v/>
      </c>
      <c r="E250" s="238"/>
      <c r="F250" s="238"/>
      <c r="G250" s="241"/>
      <c r="H250" s="284"/>
      <c r="I250" s="284" t="str">
        <f>IF(O250="","",IF(ISNUMBER(MATCH(O250,$G$5:$G$1000,0)),"",IF(D250=1,B$4,0)+MAX(I$4:I249)+1))</f>
        <v/>
      </c>
      <c r="J250" s="241"/>
      <c r="K250" s="241"/>
      <c r="L250" s="62"/>
      <c r="M250" s="290">
        <f t="shared" si="143"/>
        <v>246</v>
      </c>
      <c r="N250" s="325"/>
      <c r="O250" s="325"/>
      <c r="P250" s="308"/>
      <c r="Q250" s="299" t="s">
        <v>821</v>
      </c>
      <c r="R250" s="312"/>
      <c r="S250" s="312"/>
      <c r="T250" s="312"/>
      <c r="U250" s="312"/>
      <c r="V250" s="312"/>
      <c r="W250" s="312"/>
      <c r="X250" s="312"/>
      <c r="Y250" s="312"/>
      <c r="Z250" s="316"/>
      <c r="AA250" s="316"/>
      <c r="AB250" s="316"/>
      <c r="AC250" s="316"/>
      <c r="AD250" s="316"/>
      <c r="AE250" s="316"/>
      <c r="AF250" s="316"/>
      <c r="AG250" s="316"/>
      <c r="AH250" s="313"/>
      <c r="AI250" s="313"/>
      <c r="AJ250" s="313"/>
      <c r="AK250" s="313"/>
      <c r="AL250" s="313"/>
      <c r="AM250" s="313"/>
      <c r="AN250" s="313"/>
      <c r="AO250" s="299"/>
      <c r="AP250" s="315"/>
      <c r="AQ250" s="315"/>
      <c r="AR250" s="315"/>
      <c r="AS250" s="315"/>
      <c r="AT250" s="90"/>
      <c r="AU250" s="90"/>
      <c r="AV250" s="90"/>
      <c r="AW250" s="310"/>
      <c r="AX250" s="310"/>
      <c r="AY250" s="332"/>
      <c r="AZ250" s="332"/>
      <c r="BA250" s="310"/>
      <c r="BB250" s="310"/>
      <c r="BC250" s="308"/>
      <c r="BD250" s="308"/>
      <c r="BE250" s="310"/>
      <c r="BF250" s="308"/>
      <c r="BG250" s="311"/>
      <c r="BH250" s="311"/>
      <c r="BI250" s="311"/>
      <c r="BJ250" s="311"/>
      <c r="BK250" s="311"/>
      <c r="BL250" s="311"/>
      <c r="BM250" s="311"/>
      <c r="BN250" s="90"/>
      <c r="BO250" s="90"/>
      <c r="BP250" s="90"/>
      <c r="BQ250" s="90"/>
      <c r="BR250" s="90"/>
      <c r="BS250" s="90"/>
      <c r="BT250" s="90"/>
      <c r="BU250" s="90"/>
      <c r="BV250" s="90"/>
      <c r="BW250" s="90"/>
      <c r="BX250" s="90"/>
      <c r="BY250" s="90"/>
      <c r="BZ250" s="90"/>
    </row>
    <row r="251" spans="1:78" ht="12" customHeight="1" x14ac:dyDescent="0.25">
      <c r="A251" s="62"/>
      <c r="B251" s="238"/>
      <c r="C251" s="238"/>
      <c r="D251" s="284" t="str">
        <f>IF(IF(ISNUMBER(B251),"",MAX(D$4:D250)+1)&lt;=D$3,IF(ISNUMBER(B251),"",MAX(D$4:D250)+1),"")</f>
        <v/>
      </c>
      <c r="E251" s="238"/>
      <c r="F251" s="238"/>
      <c r="G251" s="241"/>
      <c r="H251" s="284"/>
      <c r="I251" s="284" t="str">
        <f>IF(O251="","",IF(ISNUMBER(MATCH(O251,$G$5:$G$1000,0)),"",IF(D251=1,B$4,0)+MAX(I$4:I250)+1))</f>
        <v/>
      </c>
      <c r="J251" s="241"/>
      <c r="K251" s="241"/>
      <c r="L251" s="62"/>
      <c r="M251" s="290">
        <f t="shared" si="143"/>
        <v>247</v>
      </c>
      <c r="N251" s="325"/>
      <c r="O251" s="325"/>
      <c r="P251" s="308"/>
      <c r="Q251" s="299" t="s">
        <v>821</v>
      </c>
      <c r="R251" s="312"/>
      <c r="S251" s="312"/>
      <c r="T251" s="312"/>
      <c r="U251" s="312"/>
      <c r="V251" s="312"/>
      <c r="W251" s="312"/>
      <c r="X251" s="312"/>
      <c r="Y251" s="312"/>
      <c r="Z251" s="316"/>
      <c r="AA251" s="316"/>
      <c r="AB251" s="316"/>
      <c r="AC251" s="316"/>
      <c r="AD251" s="316"/>
      <c r="AE251" s="316"/>
      <c r="AF251" s="316"/>
      <c r="AG251" s="316"/>
      <c r="AH251" s="313"/>
      <c r="AI251" s="313"/>
      <c r="AJ251" s="313"/>
      <c r="AK251" s="313"/>
      <c r="AL251" s="313"/>
      <c r="AM251" s="313"/>
      <c r="AN251" s="313"/>
      <c r="AO251" s="299"/>
      <c r="AP251" s="315"/>
      <c r="AQ251" s="315"/>
      <c r="AR251" s="315"/>
      <c r="AS251" s="315"/>
      <c r="AT251" s="90"/>
      <c r="AU251" s="90"/>
      <c r="AV251" s="90"/>
      <c r="AW251" s="310"/>
      <c r="AX251" s="310"/>
      <c r="AY251" s="332"/>
      <c r="AZ251" s="332"/>
      <c r="BA251" s="310"/>
      <c r="BB251" s="310"/>
      <c r="BC251" s="308"/>
      <c r="BD251" s="308"/>
      <c r="BE251" s="310"/>
      <c r="BF251" s="308"/>
      <c r="BG251" s="311"/>
      <c r="BH251" s="311"/>
      <c r="BI251" s="311"/>
      <c r="BJ251" s="311"/>
      <c r="BK251" s="311"/>
      <c r="BL251" s="311"/>
      <c r="BM251" s="311"/>
      <c r="BN251" s="90"/>
      <c r="BO251" s="90"/>
      <c r="BP251" s="90"/>
      <c r="BQ251" s="90"/>
      <c r="BR251" s="90"/>
      <c r="BS251" s="90"/>
      <c r="BT251" s="90"/>
      <c r="BU251" s="90"/>
      <c r="BV251" s="90"/>
      <c r="BW251" s="90"/>
      <c r="BX251" s="90"/>
      <c r="BY251" s="90"/>
      <c r="BZ251" s="90"/>
    </row>
    <row r="252" spans="1:78" ht="12" customHeight="1" x14ac:dyDescent="0.25">
      <c r="A252" s="62"/>
      <c r="B252" s="238"/>
      <c r="C252" s="238"/>
      <c r="D252" s="284" t="str">
        <f>IF(IF(ISNUMBER(B252),"",MAX(D$4:D251)+1)&lt;=D$3,IF(ISNUMBER(B252),"",MAX(D$4:D251)+1),"")</f>
        <v/>
      </c>
      <c r="E252" s="238"/>
      <c r="F252" s="238"/>
      <c r="G252" s="241"/>
      <c r="H252" s="284"/>
      <c r="I252" s="284" t="str">
        <f>IF(O252="","",IF(ISNUMBER(MATCH(O252,$G$5:$G$1000,0)),"",IF(D252=1,B$4,0)+MAX(I$4:I251)+1))</f>
        <v/>
      </c>
      <c r="J252" s="241"/>
      <c r="K252" s="241"/>
      <c r="L252" s="62"/>
      <c r="M252" s="290">
        <f t="shared" si="143"/>
        <v>248</v>
      </c>
      <c r="N252" s="325"/>
      <c r="O252" s="325"/>
      <c r="P252" s="308"/>
      <c r="Q252" s="299" t="s">
        <v>821</v>
      </c>
      <c r="R252" s="312"/>
      <c r="S252" s="312"/>
      <c r="T252" s="312"/>
      <c r="U252" s="312"/>
      <c r="V252" s="312"/>
      <c r="W252" s="312"/>
      <c r="X252" s="312"/>
      <c r="Y252" s="312"/>
      <c r="Z252" s="316"/>
      <c r="AA252" s="316"/>
      <c r="AB252" s="316"/>
      <c r="AC252" s="316"/>
      <c r="AD252" s="316"/>
      <c r="AE252" s="316"/>
      <c r="AF252" s="316"/>
      <c r="AG252" s="316"/>
      <c r="AH252" s="313"/>
      <c r="AI252" s="313"/>
      <c r="AJ252" s="313"/>
      <c r="AK252" s="313"/>
      <c r="AL252" s="313"/>
      <c r="AM252" s="313"/>
      <c r="AN252" s="313"/>
      <c r="AO252" s="299"/>
      <c r="AP252" s="315"/>
      <c r="AQ252" s="315"/>
      <c r="AR252" s="315"/>
      <c r="AS252" s="315"/>
      <c r="AT252" s="90"/>
      <c r="AU252" s="90"/>
      <c r="AV252" s="90"/>
      <c r="AW252" s="310"/>
      <c r="AX252" s="310"/>
      <c r="AY252" s="308"/>
      <c r="AZ252" s="332"/>
      <c r="BA252" s="310"/>
      <c r="BB252" s="310"/>
      <c r="BC252" s="308"/>
      <c r="BD252" s="308"/>
      <c r="BE252" s="310"/>
      <c r="BF252" s="308"/>
      <c r="BG252" s="311"/>
      <c r="BH252" s="311"/>
      <c r="BI252" s="311"/>
      <c r="BJ252" s="311"/>
      <c r="BK252" s="311"/>
      <c r="BL252" s="311"/>
      <c r="BM252" s="311"/>
      <c r="BN252" s="90"/>
      <c r="BO252" s="90"/>
      <c r="BP252" s="90"/>
      <c r="BQ252" s="90"/>
      <c r="BR252" s="90"/>
      <c r="BS252" s="90"/>
      <c r="BT252" s="90"/>
      <c r="BU252" s="90"/>
      <c r="BV252" s="90"/>
      <c r="BW252" s="90"/>
      <c r="BX252" s="90"/>
      <c r="BY252" s="90"/>
      <c r="BZ252" s="90"/>
    </row>
    <row r="253" spans="1:78" ht="12" customHeight="1" x14ac:dyDescent="0.25">
      <c r="A253" s="62"/>
      <c r="B253" s="238"/>
      <c r="C253" s="238"/>
      <c r="D253" s="284" t="str">
        <f>IF(IF(ISNUMBER(B253),"",MAX(D$4:D252)+1)&lt;=D$3,IF(ISNUMBER(B253),"",MAX(D$4:D252)+1),"")</f>
        <v/>
      </c>
      <c r="E253" s="238"/>
      <c r="F253" s="238"/>
      <c r="G253" s="241"/>
      <c r="H253" s="284"/>
      <c r="I253" s="284" t="str">
        <f>IF(O253="","",IF(ISNUMBER(MATCH(O253,$G$5:$G$1000,0)),"",IF(D253=1,B$4,0)+MAX(I$4:I252)+1))</f>
        <v/>
      </c>
      <c r="J253" s="241"/>
      <c r="K253" s="241"/>
      <c r="L253" s="62"/>
      <c r="M253" s="290">
        <f t="shared" si="143"/>
        <v>249</v>
      </c>
      <c r="N253" s="325"/>
      <c r="O253" s="325"/>
      <c r="P253" s="308"/>
      <c r="Q253" s="299" t="s">
        <v>821</v>
      </c>
      <c r="R253" s="312"/>
      <c r="S253" s="312"/>
      <c r="T253" s="312"/>
      <c r="U253" s="312"/>
      <c r="V253" s="312"/>
      <c r="W253" s="312"/>
      <c r="X253" s="312"/>
      <c r="Y253" s="312"/>
      <c r="Z253" s="316"/>
      <c r="AA253" s="316"/>
      <c r="AB253" s="316"/>
      <c r="AC253" s="316"/>
      <c r="AD253" s="316"/>
      <c r="AE253" s="316"/>
      <c r="AF253" s="316"/>
      <c r="AG253" s="316"/>
      <c r="AH253" s="313"/>
      <c r="AI253" s="313"/>
      <c r="AJ253" s="313"/>
      <c r="AK253" s="313"/>
      <c r="AL253" s="313"/>
      <c r="AM253" s="313"/>
      <c r="AN253" s="313"/>
      <c r="AO253" s="299"/>
      <c r="AP253" s="315"/>
      <c r="AQ253" s="315"/>
      <c r="AR253" s="315"/>
      <c r="AS253" s="315"/>
      <c r="AT253" s="90"/>
      <c r="AU253" s="90"/>
      <c r="AV253" s="90"/>
      <c r="AW253" s="310"/>
      <c r="AX253" s="310"/>
      <c r="AY253" s="308"/>
      <c r="AZ253" s="332"/>
      <c r="BA253" s="310"/>
      <c r="BB253" s="310"/>
      <c r="BC253" s="308"/>
      <c r="BD253" s="308"/>
      <c r="BE253" s="310"/>
      <c r="BF253" s="308"/>
      <c r="BG253" s="311"/>
      <c r="BH253" s="311"/>
      <c r="BI253" s="311"/>
      <c r="BJ253" s="311"/>
      <c r="BK253" s="311"/>
      <c r="BL253" s="311"/>
      <c r="BM253" s="311"/>
      <c r="BN253" s="90"/>
      <c r="BO253" s="90"/>
      <c r="BP253" s="90"/>
      <c r="BQ253" s="90"/>
      <c r="BR253" s="90"/>
      <c r="BS253" s="90"/>
      <c r="BT253" s="90"/>
      <c r="BU253" s="90"/>
      <c r="BV253" s="90"/>
      <c r="BW253" s="90"/>
      <c r="BX253" s="90"/>
      <c r="BY253" s="90"/>
      <c r="BZ253" s="90"/>
    </row>
    <row r="254" spans="1:78" ht="12" customHeight="1" x14ac:dyDescent="0.25">
      <c r="A254" s="62"/>
      <c r="B254" s="238"/>
      <c r="C254" s="238"/>
      <c r="D254" s="284" t="str">
        <f>IF(IF(ISNUMBER(B254),"",MAX(D$4:D253)+1)&lt;=D$3,IF(ISNUMBER(B254),"",MAX(D$4:D253)+1),"")</f>
        <v/>
      </c>
      <c r="E254" s="238"/>
      <c r="F254" s="238"/>
      <c r="G254" s="241"/>
      <c r="H254" s="284"/>
      <c r="I254" s="284" t="str">
        <f>IF(O254="","",IF(ISNUMBER(MATCH(O254,$G$5:$G$1000,0)),"",IF(D254=1,B$4,0)+MAX(I$4:I253)+1))</f>
        <v/>
      </c>
      <c r="J254" s="241"/>
      <c r="K254" s="241"/>
      <c r="L254" s="62"/>
      <c r="M254" s="290">
        <f t="shared" si="143"/>
        <v>250</v>
      </c>
      <c r="N254" s="325"/>
      <c r="O254" s="325"/>
      <c r="P254" s="308"/>
      <c r="Q254" s="299" t="s">
        <v>821</v>
      </c>
      <c r="R254" s="312"/>
      <c r="S254" s="312"/>
      <c r="T254" s="312"/>
      <c r="U254" s="312"/>
      <c r="V254" s="312"/>
      <c r="W254" s="312"/>
      <c r="X254" s="312"/>
      <c r="Y254" s="312"/>
      <c r="Z254" s="316"/>
      <c r="AA254" s="316"/>
      <c r="AB254" s="316"/>
      <c r="AC254" s="316"/>
      <c r="AD254" s="316"/>
      <c r="AE254" s="316"/>
      <c r="AF254" s="316"/>
      <c r="AG254" s="316"/>
      <c r="AH254" s="313"/>
      <c r="AI254" s="313"/>
      <c r="AJ254" s="313"/>
      <c r="AK254" s="313"/>
      <c r="AL254" s="313"/>
      <c r="AM254" s="313"/>
      <c r="AN254" s="313"/>
      <c r="AO254" s="299"/>
      <c r="AP254" s="315"/>
      <c r="AQ254" s="315"/>
      <c r="AR254" s="315"/>
      <c r="AS254" s="315"/>
      <c r="AT254" s="90"/>
      <c r="AU254" s="90"/>
      <c r="AV254" s="90"/>
      <c r="AW254" s="310"/>
      <c r="AX254" s="310"/>
      <c r="AY254" s="308"/>
      <c r="AZ254" s="332"/>
      <c r="BA254" s="310"/>
      <c r="BB254" s="310"/>
      <c r="BC254" s="308"/>
      <c r="BD254" s="308"/>
      <c r="BE254" s="310"/>
      <c r="BF254" s="308"/>
      <c r="BG254" s="311"/>
      <c r="BH254" s="311"/>
      <c r="BI254" s="311"/>
      <c r="BJ254" s="311"/>
      <c r="BK254" s="311"/>
      <c r="BL254" s="311"/>
      <c r="BM254" s="311"/>
      <c r="BN254" s="90"/>
      <c r="BO254" s="90"/>
      <c r="BP254" s="90"/>
      <c r="BQ254" s="90"/>
      <c r="BR254" s="90"/>
      <c r="BS254" s="90"/>
      <c r="BT254" s="90"/>
      <c r="BU254" s="90"/>
      <c r="BV254" s="90"/>
      <c r="BW254" s="90"/>
      <c r="BX254" s="90"/>
      <c r="BY254" s="90"/>
      <c r="BZ254" s="90"/>
    </row>
    <row r="255" spans="1:78" ht="12" customHeight="1" x14ac:dyDescent="0.25">
      <c r="A255" s="62"/>
      <c r="B255" s="238"/>
      <c r="C255" s="238"/>
      <c r="D255" s="284" t="str">
        <f>IF(IF(ISNUMBER(B255),"",MAX(D$4:D254)+1)&lt;=D$3,IF(ISNUMBER(B255),"",MAX(D$4:D254)+1),"")</f>
        <v/>
      </c>
      <c r="E255" s="238"/>
      <c r="F255" s="238"/>
      <c r="G255" s="241"/>
      <c r="H255" s="284"/>
      <c r="I255" s="284" t="str">
        <f>IF(O255="","",IF(ISNUMBER(MATCH(O255,$G$5:$G$1000,0)),"",IF(D255=1,B$4,0)+MAX(I$4:I254)+1))</f>
        <v/>
      </c>
      <c r="J255" s="241"/>
      <c r="K255" s="241"/>
      <c r="L255" s="62"/>
      <c r="M255" s="290">
        <f t="shared" si="143"/>
        <v>251</v>
      </c>
      <c r="N255" s="325"/>
      <c r="O255" s="325"/>
      <c r="P255" s="308"/>
      <c r="Q255" s="299" t="s">
        <v>821</v>
      </c>
      <c r="R255" s="312"/>
      <c r="S255" s="312"/>
      <c r="T255" s="312"/>
      <c r="U255" s="312"/>
      <c r="V255" s="312"/>
      <c r="W255" s="312"/>
      <c r="X255" s="312"/>
      <c r="Y255" s="312"/>
      <c r="Z255" s="316"/>
      <c r="AA255" s="316"/>
      <c r="AB255" s="316"/>
      <c r="AC255" s="316"/>
      <c r="AD255" s="316"/>
      <c r="AE255" s="316"/>
      <c r="AF255" s="316"/>
      <c r="AG255" s="316"/>
      <c r="AH255" s="313"/>
      <c r="AI255" s="313"/>
      <c r="AJ255" s="313"/>
      <c r="AK255" s="313"/>
      <c r="AL255" s="313"/>
      <c r="AM255" s="313"/>
      <c r="AN255" s="313"/>
      <c r="AO255" s="299"/>
      <c r="AP255" s="315"/>
      <c r="AQ255" s="315"/>
      <c r="AR255" s="315"/>
      <c r="AS255" s="315"/>
      <c r="AT255" s="90"/>
      <c r="AU255" s="90"/>
      <c r="AV255" s="90"/>
      <c r="AW255" s="310"/>
      <c r="AX255" s="310"/>
      <c r="AY255" s="308"/>
      <c r="AZ255" s="332"/>
      <c r="BA255" s="310"/>
      <c r="BB255" s="310"/>
      <c r="BC255" s="308"/>
      <c r="BD255" s="308"/>
      <c r="BE255" s="310"/>
      <c r="BF255" s="308"/>
      <c r="BG255" s="311"/>
      <c r="BH255" s="311"/>
      <c r="BI255" s="311"/>
      <c r="BJ255" s="311"/>
      <c r="BK255" s="311"/>
      <c r="BL255" s="311"/>
      <c r="BM255" s="311"/>
      <c r="BN255" s="90"/>
      <c r="BO255" s="90"/>
      <c r="BP255" s="90"/>
      <c r="BQ255" s="90"/>
      <c r="BR255" s="90"/>
      <c r="BS255" s="90"/>
      <c r="BT255" s="90"/>
      <c r="BU255" s="90"/>
      <c r="BV255" s="90"/>
      <c r="BW255" s="90"/>
      <c r="BX255" s="90"/>
      <c r="BY255" s="90"/>
      <c r="BZ255" s="90"/>
    </row>
    <row r="256" spans="1:78" ht="12" customHeight="1" x14ac:dyDescent="0.25">
      <c r="A256" s="62"/>
      <c r="B256" s="238"/>
      <c r="C256" s="238"/>
      <c r="D256" s="284" t="str">
        <f>IF(IF(ISNUMBER(B256),"",MAX(D$4:D255)+1)&lt;=D$3,IF(ISNUMBER(B256),"",MAX(D$4:D255)+1),"")</f>
        <v/>
      </c>
      <c r="E256" s="238"/>
      <c r="F256" s="238"/>
      <c r="G256" s="241"/>
      <c r="H256" s="284"/>
      <c r="I256" s="284" t="str">
        <f>IF(O256="","",IF(ISNUMBER(MATCH(O256,$G$5:$G$1000,0)),"",IF(D256=1,B$4,0)+MAX(I$4:I255)+1))</f>
        <v/>
      </c>
      <c r="J256" s="241"/>
      <c r="K256" s="241"/>
      <c r="L256" s="62"/>
      <c r="M256" s="290">
        <f t="shared" si="143"/>
        <v>252</v>
      </c>
      <c r="N256" s="325"/>
      <c r="O256" s="325"/>
      <c r="P256" s="308"/>
      <c r="Q256" s="299" t="s">
        <v>821</v>
      </c>
      <c r="R256" s="312"/>
      <c r="S256" s="312"/>
      <c r="T256" s="312"/>
      <c r="U256" s="312"/>
      <c r="V256" s="312"/>
      <c r="W256" s="312"/>
      <c r="X256" s="312"/>
      <c r="Y256" s="312"/>
      <c r="Z256" s="316"/>
      <c r="AA256" s="316"/>
      <c r="AB256" s="316"/>
      <c r="AC256" s="316"/>
      <c r="AD256" s="316"/>
      <c r="AE256" s="316"/>
      <c r="AF256" s="316"/>
      <c r="AG256" s="316"/>
      <c r="AH256" s="313"/>
      <c r="AI256" s="313"/>
      <c r="AJ256" s="313"/>
      <c r="AK256" s="313"/>
      <c r="AL256" s="313"/>
      <c r="AM256" s="313"/>
      <c r="AN256" s="313"/>
      <c r="AO256" s="299"/>
      <c r="AP256" s="315"/>
      <c r="AQ256" s="315"/>
      <c r="AR256" s="315"/>
      <c r="AS256" s="315"/>
      <c r="AT256" s="90"/>
      <c r="AU256" s="90"/>
      <c r="AV256" s="90"/>
      <c r="AW256" s="310"/>
      <c r="AX256" s="310"/>
      <c r="AY256" s="308"/>
      <c r="AZ256" s="332"/>
      <c r="BA256" s="310"/>
      <c r="BB256" s="310"/>
      <c r="BC256" s="308"/>
      <c r="BD256" s="308"/>
      <c r="BE256" s="310"/>
      <c r="BF256" s="308"/>
      <c r="BG256" s="311"/>
      <c r="BH256" s="311"/>
      <c r="BI256" s="311"/>
      <c r="BJ256" s="311"/>
      <c r="BK256" s="311"/>
      <c r="BL256" s="311"/>
      <c r="BM256" s="311"/>
      <c r="BN256" s="90"/>
      <c r="BO256" s="90"/>
      <c r="BP256" s="90"/>
      <c r="BQ256" s="90"/>
      <c r="BR256" s="90"/>
      <c r="BS256" s="90"/>
      <c r="BT256" s="90"/>
      <c r="BU256" s="90"/>
      <c r="BV256" s="90"/>
      <c r="BW256" s="90"/>
      <c r="BX256" s="90"/>
      <c r="BY256" s="90"/>
      <c r="BZ256" s="90"/>
    </row>
    <row r="257" spans="1:78" ht="12" customHeight="1" x14ac:dyDescent="0.25">
      <c r="A257" s="62"/>
      <c r="B257" s="238"/>
      <c r="C257" s="238"/>
      <c r="D257" s="284" t="str">
        <f>IF(IF(ISNUMBER(B257),"",MAX(D$4:D256)+1)&lt;=D$3,IF(ISNUMBER(B257),"",MAX(D$4:D256)+1),"")</f>
        <v/>
      </c>
      <c r="E257" s="238"/>
      <c r="F257" s="238"/>
      <c r="G257" s="241"/>
      <c r="H257" s="284"/>
      <c r="I257" s="284" t="str">
        <f>IF(O257="","",IF(ISNUMBER(MATCH(O257,$G$5:$G$1000,0)),"",IF(D257=1,B$4,0)+MAX(I$4:I256)+1))</f>
        <v/>
      </c>
      <c r="J257" s="241"/>
      <c r="K257" s="241"/>
      <c r="L257" s="62"/>
      <c r="M257" s="290">
        <f t="shared" si="143"/>
        <v>253</v>
      </c>
      <c r="N257" s="325"/>
      <c r="O257" s="325"/>
      <c r="P257" s="308"/>
      <c r="Q257" s="299" t="s">
        <v>821</v>
      </c>
      <c r="R257" s="312"/>
      <c r="S257" s="312"/>
      <c r="T257" s="312"/>
      <c r="U257" s="312"/>
      <c r="V257" s="312"/>
      <c r="W257" s="312"/>
      <c r="X257" s="312"/>
      <c r="Y257" s="312"/>
      <c r="Z257" s="316"/>
      <c r="AA257" s="316"/>
      <c r="AB257" s="316"/>
      <c r="AC257" s="316"/>
      <c r="AD257" s="316"/>
      <c r="AE257" s="316"/>
      <c r="AF257" s="316"/>
      <c r="AG257" s="316"/>
      <c r="AH257" s="313"/>
      <c r="AI257" s="313"/>
      <c r="AJ257" s="313"/>
      <c r="AK257" s="313"/>
      <c r="AL257" s="313"/>
      <c r="AM257" s="313"/>
      <c r="AN257" s="313"/>
      <c r="AO257" s="299"/>
      <c r="AP257" s="315"/>
      <c r="AQ257" s="315"/>
      <c r="AR257" s="315"/>
      <c r="AS257" s="315"/>
      <c r="AT257" s="90"/>
      <c r="AU257" s="90"/>
      <c r="AV257" s="90"/>
      <c r="AW257" s="310"/>
      <c r="AX257" s="310"/>
      <c r="AY257" s="308"/>
      <c r="AZ257" s="332"/>
      <c r="BA257" s="310"/>
      <c r="BB257" s="310"/>
      <c r="BC257" s="308"/>
      <c r="BD257" s="308"/>
      <c r="BE257" s="310"/>
      <c r="BF257" s="308"/>
      <c r="BG257" s="311"/>
      <c r="BH257" s="311"/>
      <c r="BI257" s="311"/>
      <c r="BJ257" s="311"/>
      <c r="BK257" s="311"/>
      <c r="BL257" s="311"/>
      <c r="BM257" s="311"/>
      <c r="BN257" s="90"/>
      <c r="BO257" s="90"/>
      <c r="BP257" s="90"/>
      <c r="BQ257" s="90"/>
      <c r="BR257" s="90"/>
      <c r="BS257" s="90"/>
      <c r="BT257" s="90"/>
      <c r="BU257" s="90"/>
      <c r="BV257" s="90"/>
      <c r="BW257" s="90"/>
      <c r="BX257" s="90"/>
      <c r="BY257" s="90"/>
      <c r="BZ257" s="90"/>
    </row>
    <row r="258" spans="1:78" ht="12" customHeight="1" x14ac:dyDescent="0.25">
      <c r="A258" s="62"/>
      <c r="B258" s="238"/>
      <c r="C258" s="238"/>
      <c r="D258" s="284" t="str">
        <f>IF(IF(ISNUMBER(B258),"",MAX(D$4:D257)+1)&lt;=D$3,IF(ISNUMBER(B258),"",MAX(D$4:D257)+1),"")</f>
        <v/>
      </c>
      <c r="E258" s="238"/>
      <c r="F258" s="238"/>
      <c r="G258" s="241"/>
      <c r="H258" s="284"/>
      <c r="I258" s="284" t="str">
        <f>IF(O258="","",IF(ISNUMBER(MATCH(O258,$G$5:$G$1000,0)),"",IF(D258=1,B$4,0)+MAX(I$4:I257)+1))</f>
        <v/>
      </c>
      <c r="J258" s="241"/>
      <c r="K258" s="241"/>
      <c r="L258" s="62"/>
      <c r="M258" s="290">
        <f t="shared" si="143"/>
        <v>254</v>
      </c>
      <c r="N258" s="325"/>
      <c r="O258" s="325"/>
      <c r="P258" s="308"/>
      <c r="Q258" s="299" t="s">
        <v>821</v>
      </c>
      <c r="R258" s="312"/>
      <c r="S258" s="312"/>
      <c r="T258" s="312"/>
      <c r="U258" s="312"/>
      <c r="V258" s="312"/>
      <c r="W258" s="312"/>
      <c r="X258" s="312"/>
      <c r="Y258" s="312"/>
      <c r="Z258" s="316"/>
      <c r="AA258" s="316"/>
      <c r="AB258" s="316"/>
      <c r="AC258" s="316"/>
      <c r="AD258" s="316"/>
      <c r="AE258" s="316"/>
      <c r="AF258" s="316"/>
      <c r="AG258" s="316"/>
      <c r="AH258" s="313"/>
      <c r="AI258" s="313"/>
      <c r="AJ258" s="313"/>
      <c r="AK258" s="313"/>
      <c r="AL258" s="313"/>
      <c r="AM258" s="313"/>
      <c r="AN258" s="313"/>
      <c r="AO258" s="299"/>
      <c r="AP258" s="315"/>
      <c r="AQ258" s="315"/>
      <c r="AR258" s="315"/>
      <c r="AS258" s="315"/>
      <c r="AT258" s="90"/>
      <c r="AU258" s="90"/>
      <c r="AV258" s="90"/>
      <c r="AW258" s="310"/>
      <c r="AX258" s="310"/>
      <c r="AY258" s="308"/>
      <c r="AZ258" s="308"/>
      <c r="BA258" s="310"/>
      <c r="BB258" s="310"/>
      <c r="BC258" s="308"/>
      <c r="BD258" s="308"/>
      <c r="BE258" s="310"/>
      <c r="BF258" s="308"/>
      <c r="BG258" s="311"/>
      <c r="BH258" s="311"/>
      <c r="BI258" s="311"/>
      <c r="BJ258" s="311"/>
      <c r="BK258" s="311"/>
      <c r="BL258" s="311"/>
      <c r="BM258" s="311"/>
      <c r="BN258" s="90"/>
      <c r="BO258" s="90"/>
      <c r="BP258" s="90"/>
      <c r="BQ258" s="90"/>
      <c r="BR258" s="90"/>
      <c r="BS258" s="90"/>
      <c r="BT258" s="90"/>
      <c r="BU258" s="90"/>
      <c r="BV258" s="90"/>
      <c r="BW258" s="90"/>
      <c r="BX258" s="90"/>
      <c r="BY258" s="90"/>
      <c r="BZ258" s="90"/>
    </row>
    <row r="259" spans="1:78" ht="12" customHeight="1" x14ac:dyDescent="0.25">
      <c r="A259" s="62"/>
      <c r="B259" s="238"/>
      <c r="C259" s="238"/>
      <c r="D259" s="284" t="str">
        <f>IF(IF(ISNUMBER(B259),"",MAX(D$4:D258)+1)&lt;=D$3,IF(ISNUMBER(B259),"",MAX(D$4:D258)+1),"")</f>
        <v/>
      </c>
      <c r="E259" s="238"/>
      <c r="F259" s="238"/>
      <c r="G259" s="241"/>
      <c r="H259" s="284"/>
      <c r="I259" s="284" t="str">
        <f>IF(O259="","",IF(ISNUMBER(MATCH(O259,$G$5:$G$1000,0)),"",IF(D259=1,B$4,0)+MAX(I$4:I258)+1))</f>
        <v/>
      </c>
      <c r="J259" s="241"/>
      <c r="K259" s="241"/>
      <c r="L259" s="62"/>
      <c r="M259" s="290">
        <f t="shared" si="143"/>
        <v>255</v>
      </c>
      <c r="N259" s="325"/>
      <c r="O259" s="325"/>
      <c r="P259" s="308"/>
      <c r="Q259" s="299" t="s">
        <v>821</v>
      </c>
      <c r="R259" s="312"/>
      <c r="S259" s="312"/>
      <c r="T259" s="312"/>
      <c r="U259" s="312"/>
      <c r="V259" s="312"/>
      <c r="W259" s="312"/>
      <c r="X259" s="312"/>
      <c r="Y259" s="312"/>
      <c r="Z259" s="316"/>
      <c r="AA259" s="316"/>
      <c r="AB259" s="316"/>
      <c r="AC259" s="316"/>
      <c r="AD259" s="316"/>
      <c r="AE259" s="316"/>
      <c r="AF259" s="316"/>
      <c r="AG259" s="316"/>
      <c r="AH259" s="313"/>
      <c r="AI259" s="313"/>
      <c r="AJ259" s="313"/>
      <c r="AK259" s="313"/>
      <c r="AL259" s="313"/>
      <c r="AM259" s="313"/>
      <c r="AN259" s="313"/>
      <c r="AO259" s="299"/>
      <c r="AP259" s="315"/>
      <c r="AQ259" s="315"/>
      <c r="AR259" s="315"/>
      <c r="AS259" s="315"/>
      <c r="AT259" s="90"/>
      <c r="AU259" s="90"/>
      <c r="AV259" s="90"/>
      <c r="AW259" s="310"/>
      <c r="AX259" s="310"/>
      <c r="AY259" s="308"/>
      <c r="AZ259" s="308"/>
      <c r="BA259" s="310"/>
      <c r="BB259" s="310"/>
      <c r="BC259" s="308"/>
      <c r="BD259" s="308"/>
      <c r="BE259" s="310"/>
      <c r="BF259" s="308"/>
      <c r="BG259" s="311"/>
      <c r="BH259" s="311"/>
      <c r="BI259" s="311"/>
      <c r="BJ259" s="311"/>
      <c r="BK259" s="311"/>
      <c r="BL259" s="311"/>
      <c r="BM259" s="311"/>
      <c r="BN259" s="90"/>
      <c r="BO259" s="90"/>
      <c r="BP259" s="90"/>
      <c r="BQ259" s="90"/>
      <c r="BR259" s="90"/>
      <c r="BS259" s="90"/>
      <c r="BT259" s="90"/>
      <c r="BU259" s="90"/>
      <c r="BV259" s="90"/>
      <c r="BW259" s="90"/>
      <c r="BX259" s="90"/>
      <c r="BY259" s="90"/>
      <c r="BZ259" s="90"/>
    </row>
    <row r="260" spans="1:78" ht="12" customHeight="1" x14ac:dyDescent="0.25">
      <c r="A260" s="62"/>
      <c r="B260" s="238"/>
      <c r="C260" s="238"/>
      <c r="D260" s="284" t="str">
        <f>IF(IF(ISNUMBER(B260),"",MAX(D$4:D259)+1)&lt;=D$3,IF(ISNUMBER(B260),"",MAX(D$4:D259)+1),"")</f>
        <v/>
      </c>
      <c r="E260" s="238"/>
      <c r="F260" s="238"/>
      <c r="G260" s="241"/>
      <c r="H260" s="284"/>
      <c r="I260" s="284" t="str">
        <f>IF(O260="","",IF(ISNUMBER(MATCH(O260,$G$5:$G$1000,0)),"",IF(D260=1,B$4,0)+MAX(I$4:I259)+1))</f>
        <v/>
      </c>
      <c r="J260" s="241"/>
      <c r="K260" s="241"/>
      <c r="L260" s="62"/>
      <c r="M260" s="290">
        <f t="shared" si="143"/>
        <v>256</v>
      </c>
      <c r="N260" s="325"/>
      <c r="O260" s="325"/>
      <c r="P260" s="308"/>
      <c r="Q260" s="299" t="s">
        <v>821</v>
      </c>
      <c r="R260" s="312"/>
      <c r="S260" s="312"/>
      <c r="T260" s="312"/>
      <c r="U260" s="312"/>
      <c r="V260" s="312"/>
      <c r="W260" s="312"/>
      <c r="X260" s="312"/>
      <c r="Y260" s="312"/>
      <c r="Z260" s="316"/>
      <c r="AA260" s="316"/>
      <c r="AB260" s="316"/>
      <c r="AC260" s="316"/>
      <c r="AD260" s="316"/>
      <c r="AE260" s="316"/>
      <c r="AF260" s="316"/>
      <c r="AG260" s="316"/>
      <c r="AH260" s="313"/>
      <c r="AI260" s="313"/>
      <c r="AJ260" s="313"/>
      <c r="AK260" s="313"/>
      <c r="AL260" s="313"/>
      <c r="AM260" s="313"/>
      <c r="AN260" s="313"/>
      <c r="AO260" s="299"/>
      <c r="AP260" s="315"/>
      <c r="AQ260" s="315"/>
      <c r="AR260" s="315"/>
      <c r="AS260" s="315"/>
      <c r="AT260" s="90"/>
      <c r="AU260" s="90"/>
      <c r="AV260" s="90"/>
      <c r="AW260" s="310"/>
      <c r="AX260" s="310"/>
      <c r="AY260" s="308"/>
      <c r="AZ260" s="308"/>
      <c r="BA260" s="310"/>
      <c r="BB260" s="310"/>
      <c r="BC260" s="308"/>
      <c r="BD260" s="308"/>
      <c r="BE260" s="310"/>
      <c r="BF260" s="308"/>
      <c r="BG260" s="311"/>
      <c r="BH260" s="311"/>
      <c r="BI260" s="311"/>
      <c r="BJ260" s="311"/>
      <c r="BK260" s="311"/>
      <c r="BL260" s="311"/>
      <c r="BM260" s="311"/>
      <c r="BN260" s="90"/>
      <c r="BO260" s="90"/>
      <c r="BP260" s="90"/>
      <c r="BQ260" s="90"/>
      <c r="BR260" s="90"/>
      <c r="BS260" s="90"/>
      <c r="BT260" s="90"/>
      <c r="BU260" s="90"/>
      <c r="BV260" s="90"/>
      <c r="BW260" s="90"/>
      <c r="BX260" s="90"/>
      <c r="BY260" s="90"/>
      <c r="BZ260" s="90"/>
    </row>
    <row r="261" spans="1:78" ht="12" customHeight="1" x14ac:dyDescent="0.25">
      <c r="A261" s="62"/>
      <c r="B261" s="238"/>
      <c r="C261" s="238"/>
      <c r="D261" s="284" t="str">
        <f>IF(IF(ISNUMBER(B261),"",MAX(D$4:D260)+1)&lt;=D$3,IF(ISNUMBER(B261),"",MAX(D$4:D260)+1),"")</f>
        <v/>
      </c>
      <c r="E261" s="238"/>
      <c r="F261" s="238"/>
      <c r="G261" s="241"/>
      <c r="H261" s="284"/>
      <c r="I261" s="284" t="str">
        <f>IF(O261="","",IF(ISNUMBER(MATCH(O261,$G$5:$G$1000,0)),"",IF(D261=1,B$4,0)+MAX(I$4:I260)+1))</f>
        <v/>
      </c>
      <c r="J261" s="241"/>
      <c r="K261" s="241"/>
      <c r="L261" s="62"/>
      <c r="M261" s="290">
        <f t="shared" ref="M261:M324" si="144">IF(ROW()-ROW(M$4)&lt;=1000,ROW()-ROW(M$4),"")</f>
        <v>257</v>
      </c>
      <c r="N261" s="325"/>
      <c r="O261" s="325"/>
      <c r="P261" s="308"/>
      <c r="Q261" s="299" t="s">
        <v>821</v>
      </c>
      <c r="R261" s="312"/>
      <c r="S261" s="312"/>
      <c r="T261" s="312"/>
      <c r="U261" s="312"/>
      <c r="V261" s="312"/>
      <c r="W261" s="312"/>
      <c r="X261" s="312"/>
      <c r="Y261" s="312"/>
      <c r="Z261" s="316"/>
      <c r="AA261" s="316"/>
      <c r="AB261" s="316"/>
      <c r="AC261" s="316"/>
      <c r="AD261" s="316"/>
      <c r="AE261" s="316"/>
      <c r="AF261" s="316"/>
      <c r="AG261" s="316"/>
      <c r="AH261" s="313"/>
      <c r="AI261" s="313"/>
      <c r="AJ261" s="313"/>
      <c r="AK261" s="313"/>
      <c r="AL261" s="313"/>
      <c r="AM261" s="313"/>
      <c r="AN261" s="313"/>
      <c r="AO261" s="299"/>
      <c r="AP261" s="315"/>
      <c r="AQ261" s="315"/>
      <c r="AR261" s="315"/>
      <c r="AS261" s="315"/>
      <c r="AT261" s="90"/>
      <c r="AU261" s="90"/>
      <c r="AV261" s="90"/>
      <c r="AW261" s="310"/>
      <c r="AX261" s="310"/>
      <c r="AY261" s="308"/>
      <c r="AZ261" s="308"/>
      <c r="BA261" s="310"/>
      <c r="BB261" s="310"/>
      <c r="BC261" s="308"/>
      <c r="BD261" s="308"/>
      <c r="BE261" s="310"/>
      <c r="BF261" s="308"/>
      <c r="BG261" s="311"/>
      <c r="BH261" s="311"/>
      <c r="BI261" s="311"/>
      <c r="BJ261" s="311"/>
      <c r="BK261" s="311"/>
      <c r="BL261" s="311"/>
      <c r="BM261" s="311"/>
      <c r="BN261" s="90"/>
      <c r="BO261" s="90"/>
      <c r="BP261" s="90"/>
      <c r="BQ261" s="90"/>
      <c r="BR261" s="90"/>
      <c r="BS261" s="90"/>
      <c r="BT261" s="90"/>
      <c r="BU261" s="90"/>
      <c r="BV261" s="90"/>
      <c r="BW261" s="90"/>
      <c r="BX261" s="90"/>
      <c r="BY261" s="90"/>
      <c r="BZ261" s="90"/>
    </row>
    <row r="262" spans="1:78" ht="12" customHeight="1" x14ac:dyDescent="0.25">
      <c r="A262" s="62"/>
      <c r="B262" s="238"/>
      <c r="C262" s="238"/>
      <c r="D262" s="284" t="str">
        <f>IF(IF(ISNUMBER(B262),"",MAX(D$4:D261)+1)&lt;=D$3,IF(ISNUMBER(B262),"",MAX(D$4:D261)+1),"")</f>
        <v/>
      </c>
      <c r="E262" s="238"/>
      <c r="F262" s="238"/>
      <c r="G262" s="241"/>
      <c r="H262" s="284"/>
      <c r="I262" s="284" t="str">
        <f>IF(O262="","",IF(ISNUMBER(MATCH(O262,$G$5:$G$1000,0)),"",IF(D262=1,B$4,0)+MAX(I$4:I261)+1))</f>
        <v/>
      </c>
      <c r="J262" s="241"/>
      <c r="K262" s="241"/>
      <c r="L262" s="62"/>
      <c r="M262" s="290">
        <f t="shared" si="144"/>
        <v>258</v>
      </c>
      <c r="N262" s="325"/>
      <c r="O262" s="325"/>
      <c r="P262" s="308"/>
      <c r="Q262" s="299" t="s">
        <v>821</v>
      </c>
      <c r="R262" s="312"/>
      <c r="S262" s="312"/>
      <c r="T262" s="312"/>
      <c r="U262" s="312"/>
      <c r="V262" s="312"/>
      <c r="W262" s="312"/>
      <c r="X262" s="312"/>
      <c r="Y262" s="312"/>
      <c r="Z262" s="316"/>
      <c r="AA262" s="316"/>
      <c r="AB262" s="316"/>
      <c r="AC262" s="316"/>
      <c r="AD262" s="316"/>
      <c r="AE262" s="316"/>
      <c r="AF262" s="316"/>
      <c r="AG262" s="316"/>
      <c r="AH262" s="313"/>
      <c r="AI262" s="313"/>
      <c r="AJ262" s="313"/>
      <c r="AK262" s="313"/>
      <c r="AL262" s="313"/>
      <c r="AM262" s="313"/>
      <c r="AN262" s="313"/>
      <c r="AO262" s="299"/>
      <c r="AP262" s="315"/>
      <c r="AQ262" s="315"/>
      <c r="AR262" s="315"/>
      <c r="AS262" s="315"/>
      <c r="AT262" s="90"/>
      <c r="AU262" s="90"/>
      <c r="AV262" s="90"/>
      <c r="AW262" s="310"/>
      <c r="AX262" s="310"/>
      <c r="AY262" s="308"/>
      <c r="AZ262" s="308"/>
      <c r="BA262" s="310"/>
      <c r="BB262" s="310"/>
      <c r="BC262" s="308"/>
      <c r="BD262" s="308"/>
      <c r="BE262" s="310"/>
      <c r="BF262" s="308"/>
      <c r="BG262" s="311"/>
      <c r="BH262" s="311"/>
      <c r="BI262" s="311"/>
      <c r="BJ262" s="311"/>
      <c r="BK262" s="311"/>
      <c r="BL262" s="311"/>
      <c r="BM262" s="311"/>
      <c r="BN262" s="90"/>
      <c r="BO262" s="90"/>
      <c r="BP262" s="90"/>
      <c r="BQ262" s="90"/>
      <c r="BR262" s="90"/>
      <c r="BS262" s="90"/>
      <c r="BT262" s="90"/>
      <c r="BU262" s="90"/>
      <c r="BV262" s="90"/>
      <c r="BW262" s="90"/>
      <c r="BX262" s="90"/>
      <c r="BY262" s="90"/>
      <c r="BZ262" s="90"/>
    </row>
    <row r="263" spans="1:78" ht="12" customHeight="1" x14ac:dyDescent="0.25">
      <c r="A263" s="62"/>
      <c r="B263" s="238"/>
      <c r="C263" s="238"/>
      <c r="D263" s="284" t="str">
        <f>IF(IF(ISNUMBER(B263),"",MAX(D$4:D262)+1)&lt;=D$3,IF(ISNUMBER(B263),"",MAX(D$4:D262)+1),"")</f>
        <v/>
      </c>
      <c r="E263" s="238"/>
      <c r="F263" s="238"/>
      <c r="G263" s="241"/>
      <c r="H263" s="284"/>
      <c r="I263" s="284" t="str">
        <f>IF(O263="","",IF(ISNUMBER(MATCH(O263,$G$5:$G$1000,0)),"",IF(D263=1,B$4,0)+MAX(I$4:I262)+1))</f>
        <v/>
      </c>
      <c r="J263" s="241"/>
      <c r="K263" s="241"/>
      <c r="L263" s="62"/>
      <c r="M263" s="290">
        <f t="shared" si="144"/>
        <v>259</v>
      </c>
      <c r="N263" s="325"/>
      <c r="O263" s="325"/>
      <c r="P263" s="308"/>
      <c r="Q263" s="299" t="s">
        <v>821</v>
      </c>
      <c r="R263" s="312"/>
      <c r="S263" s="312"/>
      <c r="T263" s="312"/>
      <c r="U263" s="312"/>
      <c r="V263" s="312"/>
      <c r="W263" s="312"/>
      <c r="X263" s="312"/>
      <c r="Y263" s="312"/>
      <c r="Z263" s="316"/>
      <c r="AA263" s="316"/>
      <c r="AB263" s="316"/>
      <c r="AC263" s="316"/>
      <c r="AD263" s="316"/>
      <c r="AE263" s="316"/>
      <c r="AF263" s="316"/>
      <c r="AG263" s="316"/>
      <c r="AH263" s="313"/>
      <c r="AI263" s="313"/>
      <c r="AJ263" s="313"/>
      <c r="AK263" s="313"/>
      <c r="AL263" s="313"/>
      <c r="AM263" s="313"/>
      <c r="AN263" s="313"/>
      <c r="AO263" s="299"/>
      <c r="AP263" s="315"/>
      <c r="AQ263" s="315"/>
      <c r="AR263" s="315"/>
      <c r="AS263" s="315"/>
      <c r="AT263" s="90"/>
      <c r="AU263" s="90"/>
      <c r="AV263" s="90"/>
      <c r="AW263" s="310"/>
      <c r="AX263" s="310"/>
      <c r="AY263" s="308"/>
      <c r="AZ263" s="308"/>
      <c r="BA263" s="310"/>
      <c r="BB263" s="310"/>
      <c r="BC263" s="308"/>
      <c r="BD263" s="308"/>
      <c r="BE263" s="310"/>
      <c r="BF263" s="308"/>
      <c r="BG263" s="311"/>
      <c r="BH263" s="311"/>
      <c r="BI263" s="311"/>
      <c r="BJ263" s="311"/>
      <c r="BK263" s="311"/>
      <c r="BL263" s="311"/>
      <c r="BM263" s="311"/>
      <c r="BN263" s="90"/>
      <c r="BO263" s="90"/>
      <c r="BP263" s="90"/>
      <c r="BQ263" s="90"/>
      <c r="BR263" s="90"/>
      <c r="BS263" s="90"/>
      <c r="BT263" s="90"/>
      <c r="BU263" s="90"/>
      <c r="BV263" s="90"/>
      <c r="BW263" s="90"/>
      <c r="BX263" s="90"/>
      <c r="BY263" s="90"/>
      <c r="BZ263" s="90"/>
    </row>
    <row r="264" spans="1:78" ht="12" customHeight="1" x14ac:dyDescent="0.25">
      <c r="A264" s="62"/>
      <c r="B264" s="238"/>
      <c r="C264" s="238"/>
      <c r="D264" s="284" t="str">
        <f>IF(IF(ISNUMBER(B264),"",MAX(D$4:D263)+1)&lt;=D$3,IF(ISNUMBER(B264),"",MAX(D$4:D263)+1),"")</f>
        <v/>
      </c>
      <c r="E264" s="238"/>
      <c r="F264" s="238"/>
      <c r="G264" s="241"/>
      <c r="H264" s="284"/>
      <c r="I264" s="284" t="str">
        <f>IF(O264="","",IF(ISNUMBER(MATCH(O264,$G$5:$G$1000,0)),"",IF(D264=1,B$4,0)+MAX(I$4:I263)+1))</f>
        <v/>
      </c>
      <c r="J264" s="241"/>
      <c r="K264" s="241"/>
      <c r="L264" s="62"/>
      <c r="M264" s="290">
        <f t="shared" si="144"/>
        <v>260</v>
      </c>
      <c r="N264" s="325"/>
      <c r="O264" s="325"/>
      <c r="P264" s="308"/>
      <c r="Q264" s="299" t="s">
        <v>821</v>
      </c>
      <c r="R264" s="312"/>
      <c r="S264" s="312"/>
      <c r="T264" s="312"/>
      <c r="U264" s="312"/>
      <c r="V264" s="312"/>
      <c r="W264" s="312"/>
      <c r="X264" s="312"/>
      <c r="Y264" s="312"/>
      <c r="Z264" s="316"/>
      <c r="AA264" s="316"/>
      <c r="AB264" s="316"/>
      <c r="AC264" s="316"/>
      <c r="AD264" s="316"/>
      <c r="AE264" s="316"/>
      <c r="AF264" s="316"/>
      <c r="AG264" s="316"/>
      <c r="AH264" s="313"/>
      <c r="AI264" s="313"/>
      <c r="AJ264" s="313"/>
      <c r="AK264" s="313"/>
      <c r="AL264" s="313"/>
      <c r="AM264" s="313"/>
      <c r="AN264" s="313"/>
      <c r="AO264" s="299"/>
      <c r="AP264" s="315"/>
      <c r="AQ264" s="315"/>
      <c r="AR264" s="315"/>
      <c r="AS264" s="315"/>
      <c r="AT264" s="90"/>
      <c r="AU264" s="90"/>
      <c r="AV264" s="90"/>
      <c r="AW264" s="310"/>
      <c r="AX264" s="310"/>
      <c r="AY264" s="308"/>
      <c r="AZ264" s="308"/>
      <c r="BA264" s="310"/>
      <c r="BB264" s="310"/>
      <c r="BC264" s="308"/>
      <c r="BD264" s="308"/>
      <c r="BE264" s="310"/>
      <c r="BF264" s="308"/>
      <c r="BG264" s="311"/>
      <c r="BH264" s="311"/>
      <c r="BI264" s="311"/>
      <c r="BJ264" s="311"/>
      <c r="BK264" s="311"/>
      <c r="BL264" s="311"/>
      <c r="BM264" s="311"/>
      <c r="BN264" s="90"/>
      <c r="BO264" s="90"/>
      <c r="BP264" s="90"/>
      <c r="BQ264" s="90"/>
      <c r="BR264" s="90"/>
      <c r="BS264" s="90"/>
      <c r="BT264" s="90"/>
      <c r="BU264" s="90"/>
      <c r="BV264" s="90"/>
      <c r="BW264" s="90"/>
      <c r="BX264" s="90"/>
      <c r="BY264" s="90"/>
      <c r="BZ264" s="90"/>
    </row>
    <row r="265" spans="1:78" ht="12" customHeight="1" x14ac:dyDescent="0.25">
      <c r="A265" s="62"/>
      <c r="B265" s="238"/>
      <c r="C265" s="238"/>
      <c r="D265" s="284" t="str">
        <f>IF(IF(ISNUMBER(B265),"",MAX(D$4:D264)+1)&lt;=D$3,IF(ISNUMBER(B265),"",MAX(D$4:D264)+1),"")</f>
        <v/>
      </c>
      <c r="E265" s="238"/>
      <c r="F265" s="238"/>
      <c r="G265" s="241"/>
      <c r="H265" s="284"/>
      <c r="I265" s="284" t="str">
        <f>IF(O265="","",IF(ISNUMBER(MATCH(O265,$G$5:$G$1000,0)),"",IF(D265=1,B$4,0)+MAX(I$4:I264)+1))</f>
        <v/>
      </c>
      <c r="J265" s="241"/>
      <c r="K265" s="241"/>
      <c r="L265" s="62"/>
      <c r="M265" s="290">
        <f t="shared" si="144"/>
        <v>261</v>
      </c>
      <c r="N265" s="325"/>
      <c r="O265" s="325"/>
      <c r="P265" s="308"/>
      <c r="Q265" s="299" t="s">
        <v>821</v>
      </c>
      <c r="R265" s="312"/>
      <c r="S265" s="312"/>
      <c r="T265" s="312"/>
      <c r="U265" s="312"/>
      <c r="V265" s="312"/>
      <c r="W265" s="312"/>
      <c r="X265" s="312"/>
      <c r="Y265" s="312"/>
      <c r="Z265" s="316"/>
      <c r="AA265" s="316"/>
      <c r="AB265" s="316"/>
      <c r="AC265" s="316"/>
      <c r="AD265" s="316"/>
      <c r="AE265" s="316"/>
      <c r="AF265" s="316"/>
      <c r="AG265" s="316"/>
      <c r="AH265" s="313"/>
      <c r="AI265" s="313"/>
      <c r="AJ265" s="313"/>
      <c r="AK265" s="313"/>
      <c r="AL265" s="313"/>
      <c r="AM265" s="313"/>
      <c r="AN265" s="313"/>
      <c r="AO265" s="299"/>
      <c r="AP265" s="315"/>
      <c r="AQ265" s="315"/>
      <c r="AR265" s="315"/>
      <c r="AS265" s="315"/>
      <c r="AT265" s="90"/>
      <c r="AU265" s="90"/>
      <c r="AV265" s="90"/>
      <c r="AW265" s="310"/>
      <c r="AX265" s="310"/>
      <c r="AY265" s="308"/>
      <c r="AZ265" s="308"/>
      <c r="BA265" s="310"/>
      <c r="BB265" s="310"/>
      <c r="BC265" s="308"/>
      <c r="BD265" s="308"/>
      <c r="BE265" s="310"/>
      <c r="BF265" s="308"/>
      <c r="BG265" s="311"/>
      <c r="BH265" s="311"/>
      <c r="BI265" s="311"/>
      <c r="BJ265" s="311"/>
      <c r="BK265" s="311"/>
      <c r="BL265" s="311"/>
      <c r="BM265" s="311"/>
      <c r="BN265" s="90"/>
      <c r="BO265" s="90"/>
      <c r="BP265" s="90"/>
      <c r="BQ265" s="90"/>
      <c r="BR265" s="90"/>
      <c r="BS265" s="90"/>
      <c r="BT265" s="90"/>
      <c r="BU265" s="90"/>
      <c r="BV265" s="90"/>
      <c r="BW265" s="90"/>
      <c r="BX265" s="90"/>
      <c r="BY265" s="90"/>
      <c r="BZ265" s="90"/>
    </row>
    <row r="266" spans="1:78" ht="12" customHeight="1" x14ac:dyDescent="0.25">
      <c r="A266" s="62"/>
      <c r="B266" s="238"/>
      <c r="C266" s="238"/>
      <c r="D266" s="284" t="str">
        <f>IF(IF(ISNUMBER(B266),"",MAX(D$4:D265)+1)&lt;=D$3,IF(ISNUMBER(B266),"",MAX(D$4:D265)+1),"")</f>
        <v/>
      </c>
      <c r="E266" s="238"/>
      <c r="F266" s="238"/>
      <c r="G266" s="241"/>
      <c r="H266" s="284"/>
      <c r="I266" s="284" t="str">
        <f>IF(O266="","",IF(ISNUMBER(MATCH(O266,$G$5:$G$1000,0)),"",IF(D266=1,B$4,0)+MAX(I$4:I265)+1))</f>
        <v/>
      </c>
      <c r="J266" s="241"/>
      <c r="K266" s="241"/>
      <c r="L266" s="62"/>
      <c r="M266" s="290">
        <f t="shared" si="144"/>
        <v>262</v>
      </c>
      <c r="N266" s="325"/>
      <c r="O266" s="325"/>
      <c r="P266" s="308"/>
      <c r="Q266" s="299" t="s">
        <v>821</v>
      </c>
      <c r="R266" s="312"/>
      <c r="S266" s="312"/>
      <c r="T266" s="312"/>
      <c r="U266" s="312"/>
      <c r="V266" s="312"/>
      <c r="W266" s="312"/>
      <c r="X266" s="312"/>
      <c r="Y266" s="312"/>
      <c r="Z266" s="316"/>
      <c r="AA266" s="316"/>
      <c r="AB266" s="316"/>
      <c r="AC266" s="316"/>
      <c r="AD266" s="316"/>
      <c r="AE266" s="316"/>
      <c r="AF266" s="316"/>
      <c r="AG266" s="316"/>
      <c r="AH266" s="313"/>
      <c r="AI266" s="313"/>
      <c r="AJ266" s="313"/>
      <c r="AK266" s="313"/>
      <c r="AL266" s="313"/>
      <c r="AM266" s="313"/>
      <c r="AN266" s="313"/>
      <c r="AO266" s="299"/>
      <c r="AP266" s="315"/>
      <c r="AQ266" s="315"/>
      <c r="AR266" s="315"/>
      <c r="AS266" s="315"/>
      <c r="AT266" s="90"/>
      <c r="AU266" s="90"/>
      <c r="AV266" s="90"/>
      <c r="AW266" s="310"/>
      <c r="AX266" s="310"/>
      <c r="AY266" s="308"/>
      <c r="AZ266" s="308"/>
      <c r="BA266" s="310"/>
      <c r="BB266" s="310"/>
      <c r="BC266" s="308"/>
      <c r="BD266" s="308"/>
      <c r="BE266" s="310"/>
      <c r="BF266" s="308"/>
      <c r="BG266" s="311"/>
      <c r="BH266" s="311"/>
      <c r="BI266" s="311"/>
      <c r="BJ266" s="311"/>
      <c r="BK266" s="311"/>
      <c r="BL266" s="311"/>
      <c r="BM266" s="311"/>
      <c r="BN266" s="90"/>
      <c r="BO266" s="90"/>
      <c r="BP266" s="90"/>
      <c r="BQ266" s="90"/>
      <c r="BR266" s="90"/>
      <c r="BS266" s="90"/>
      <c r="BT266" s="90"/>
      <c r="BU266" s="90"/>
      <c r="BV266" s="90"/>
      <c r="BW266" s="90"/>
      <c r="BX266" s="90"/>
      <c r="BY266" s="90"/>
      <c r="BZ266" s="90"/>
    </row>
    <row r="267" spans="1:78" ht="12" customHeight="1" x14ac:dyDescent="0.25">
      <c r="A267" s="62"/>
      <c r="B267" s="238"/>
      <c r="C267" s="238"/>
      <c r="D267" s="284" t="str">
        <f>IF(IF(ISNUMBER(B267),"",MAX(D$4:D266)+1)&lt;=D$3,IF(ISNUMBER(B267),"",MAX(D$4:D266)+1),"")</f>
        <v/>
      </c>
      <c r="E267" s="238"/>
      <c r="F267" s="238"/>
      <c r="G267" s="241"/>
      <c r="H267" s="284"/>
      <c r="I267" s="284" t="str">
        <f>IF(O267="","",IF(ISNUMBER(MATCH(O267,$G$5:$G$1000,0)),"",IF(D267=1,B$4,0)+MAX(I$4:I266)+1))</f>
        <v/>
      </c>
      <c r="J267" s="241"/>
      <c r="K267" s="241"/>
      <c r="L267" s="62"/>
      <c r="M267" s="290">
        <f t="shared" si="144"/>
        <v>263</v>
      </c>
      <c r="N267" s="325"/>
      <c r="O267" s="325"/>
      <c r="P267" s="308"/>
      <c r="Q267" s="299" t="s">
        <v>821</v>
      </c>
      <c r="R267" s="312"/>
      <c r="S267" s="312"/>
      <c r="T267" s="312"/>
      <c r="U267" s="312"/>
      <c r="V267" s="312"/>
      <c r="W267" s="312"/>
      <c r="X267" s="312"/>
      <c r="Y267" s="312"/>
      <c r="Z267" s="316"/>
      <c r="AA267" s="316"/>
      <c r="AB267" s="316"/>
      <c r="AC267" s="316"/>
      <c r="AD267" s="316"/>
      <c r="AE267" s="316"/>
      <c r="AF267" s="316"/>
      <c r="AG267" s="316"/>
      <c r="AH267" s="313"/>
      <c r="AI267" s="313"/>
      <c r="AJ267" s="313"/>
      <c r="AK267" s="313"/>
      <c r="AL267" s="313"/>
      <c r="AM267" s="313"/>
      <c r="AN267" s="313"/>
      <c r="AO267" s="299"/>
      <c r="AP267" s="315"/>
      <c r="AQ267" s="315"/>
      <c r="AR267" s="315"/>
      <c r="AS267" s="315"/>
      <c r="AT267" s="90"/>
      <c r="AU267" s="90"/>
      <c r="AV267" s="90"/>
      <c r="AW267" s="310"/>
      <c r="AX267" s="310"/>
      <c r="AY267" s="308"/>
      <c r="AZ267" s="308"/>
      <c r="BA267" s="310"/>
      <c r="BB267" s="310"/>
      <c r="BC267" s="308"/>
      <c r="BD267" s="308"/>
      <c r="BE267" s="310"/>
      <c r="BF267" s="308"/>
      <c r="BG267" s="311"/>
      <c r="BH267" s="311"/>
      <c r="BI267" s="311"/>
      <c r="BJ267" s="311"/>
      <c r="BK267" s="311"/>
      <c r="BL267" s="311"/>
      <c r="BM267" s="311"/>
      <c r="BN267" s="90"/>
      <c r="BO267" s="90"/>
      <c r="BP267" s="90"/>
      <c r="BQ267" s="90"/>
      <c r="BR267" s="90"/>
      <c r="BS267" s="90"/>
      <c r="BT267" s="90"/>
      <c r="BU267" s="90"/>
      <c r="BV267" s="90"/>
      <c r="BW267" s="90"/>
      <c r="BX267" s="90"/>
      <c r="BY267" s="90"/>
      <c r="BZ267" s="90"/>
    </row>
    <row r="268" spans="1:78" ht="12" customHeight="1" x14ac:dyDescent="0.25">
      <c r="A268" s="62"/>
      <c r="B268" s="238"/>
      <c r="C268" s="238"/>
      <c r="D268" s="284" t="str">
        <f>IF(IF(ISNUMBER(B268),"",MAX(D$4:D267)+1)&lt;=D$3,IF(ISNUMBER(B268),"",MAX(D$4:D267)+1),"")</f>
        <v/>
      </c>
      <c r="E268" s="238"/>
      <c r="F268" s="238"/>
      <c r="G268" s="241"/>
      <c r="H268" s="284"/>
      <c r="I268" s="284" t="str">
        <f>IF(O268="","",IF(ISNUMBER(MATCH(O268,$G$5:$G$1000,0)),"",IF(D268=1,B$4,0)+MAX(I$4:I267)+1))</f>
        <v/>
      </c>
      <c r="J268" s="241"/>
      <c r="K268" s="241"/>
      <c r="L268" s="62"/>
      <c r="M268" s="290">
        <f t="shared" si="144"/>
        <v>264</v>
      </c>
      <c r="N268" s="325"/>
      <c r="O268" s="325"/>
      <c r="P268" s="308"/>
      <c r="Q268" s="299" t="s">
        <v>821</v>
      </c>
      <c r="R268" s="312"/>
      <c r="S268" s="312"/>
      <c r="T268" s="312"/>
      <c r="U268" s="312"/>
      <c r="V268" s="312"/>
      <c r="W268" s="312"/>
      <c r="X268" s="312"/>
      <c r="Y268" s="312"/>
      <c r="Z268" s="316"/>
      <c r="AA268" s="316"/>
      <c r="AB268" s="316"/>
      <c r="AC268" s="316"/>
      <c r="AD268" s="316"/>
      <c r="AE268" s="316"/>
      <c r="AF268" s="316"/>
      <c r="AG268" s="316"/>
      <c r="AH268" s="313"/>
      <c r="AI268" s="313"/>
      <c r="AJ268" s="313"/>
      <c r="AK268" s="313"/>
      <c r="AL268" s="313"/>
      <c r="AM268" s="313"/>
      <c r="AN268" s="313"/>
      <c r="AO268" s="299"/>
      <c r="AP268" s="315"/>
      <c r="AQ268" s="315"/>
      <c r="AR268" s="315"/>
      <c r="AS268" s="315"/>
      <c r="AT268" s="90"/>
      <c r="AU268" s="90"/>
      <c r="AV268" s="90"/>
      <c r="AW268" s="310"/>
      <c r="AX268" s="310"/>
      <c r="AY268" s="308"/>
      <c r="AZ268" s="308"/>
      <c r="BA268" s="310"/>
      <c r="BB268" s="310"/>
      <c r="BC268" s="308"/>
      <c r="BD268" s="308"/>
      <c r="BE268" s="310"/>
      <c r="BF268" s="308"/>
      <c r="BG268" s="311"/>
      <c r="BH268" s="311"/>
      <c r="BI268" s="311"/>
      <c r="BJ268" s="311"/>
      <c r="BK268" s="311"/>
      <c r="BL268" s="311"/>
      <c r="BM268" s="311"/>
      <c r="BN268" s="90"/>
      <c r="BO268" s="90"/>
      <c r="BP268" s="90"/>
      <c r="BQ268" s="90"/>
      <c r="BR268" s="90"/>
      <c r="BS268" s="90"/>
      <c r="BT268" s="90"/>
      <c r="BU268" s="90"/>
      <c r="BV268" s="90"/>
      <c r="BW268" s="90"/>
      <c r="BX268" s="90"/>
      <c r="BY268" s="90"/>
      <c r="BZ268" s="90"/>
    </row>
    <row r="269" spans="1:78" ht="12" customHeight="1" x14ac:dyDescent="0.25">
      <c r="A269" s="62"/>
      <c r="B269" s="238"/>
      <c r="C269" s="238"/>
      <c r="D269" s="284" t="str">
        <f>IF(IF(ISNUMBER(B269),"",MAX(D$4:D268)+1)&lt;=D$3,IF(ISNUMBER(B269),"",MAX(D$4:D268)+1),"")</f>
        <v/>
      </c>
      <c r="E269" s="238"/>
      <c r="F269" s="238"/>
      <c r="G269" s="241"/>
      <c r="H269" s="284"/>
      <c r="I269" s="284" t="str">
        <f>IF(O269="","",IF(ISNUMBER(MATCH(O269,$G$5:$G$1000,0)),"",IF(D269=1,B$4,0)+MAX(I$4:I268)+1))</f>
        <v/>
      </c>
      <c r="J269" s="241"/>
      <c r="K269" s="241"/>
      <c r="L269" s="62"/>
      <c r="M269" s="290">
        <f t="shared" si="144"/>
        <v>265</v>
      </c>
      <c r="N269" s="325"/>
      <c r="O269" s="325"/>
      <c r="P269" s="308"/>
      <c r="Q269" s="299" t="s">
        <v>821</v>
      </c>
      <c r="R269" s="312"/>
      <c r="S269" s="312"/>
      <c r="T269" s="312"/>
      <c r="U269" s="312"/>
      <c r="V269" s="312"/>
      <c r="W269" s="312"/>
      <c r="X269" s="312"/>
      <c r="Y269" s="312"/>
      <c r="Z269" s="316"/>
      <c r="AA269" s="316"/>
      <c r="AB269" s="316"/>
      <c r="AC269" s="316"/>
      <c r="AD269" s="316"/>
      <c r="AE269" s="316"/>
      <c r="AF269" s="316"/>
      <c r="AG269" s="316"/>
      <c r="AH269" s="313"/>
      <c r="AI269" s="313"/>
      <c r="AJ269" s="313"/>
      <c r="AK269" s="313"/>
      <c r="AL269" s="313"/>
      <c r="AM269" s="313"/>
      <c r="AN269" s="313"/>
      <c r="AO269" s="299"/>
      <c r="AP269" s="315"/>
      <c r="AQ269" s="315"/>
      <c r="AR269" s="315"/>
      <c r="AS269" s="315"/>
      <c r="AT269" s="90"/>
      <c r="AU269" s="90"/>
      <c r="AV269" s="90"/>
      <c r="AW269" s="310"/>
      <c r="AX269" s="310"/>
      <c r="AY269" s="308"/>
      <c r="AZ269" s="308"/>
      <c r="BA269" s="310"/>
      <c r="BB269" s="310"/>
      <c r="BC269" s="308"/>
      <c r="BD269" s="308"/>
      <c r="BE269" s="310"/>
      <c r="BF269" s="308"/>
      <c r="BG269" s="311"/>
      <c r="BH269" s="311"/>
      <c r="BI269" s="311"/>
      <c r="BJ269" s="311"/>
      <c r="BK269" s="311"/>
      <c r="BL269" s="311"/>
      <c r="BM269" s="311"/>
      <c r="BN269" s="90"/>
      <c r="BO269" s="90"/>
      <c r="BP269" s="90"/>
      <c r="BQ269" s="90"/>
      <c r="BR269" s="90"/>
      <c r="BS269" s="90"/>
      <c r="BT269" s="90"/>
      <c r="BU269" s="90"/>
      <c r="BV269" s="90"/>
      <c r="BW269" s="90"/>
      <c r="BX269" s="90"/>
      <c r="BY269" s="90"/>
      <c r="BZ269" s="90"/>
    </row>
    <row r="270" spans="1:78" ht="12" customHeight="1" x14ac:dyDescent="0.25">
      <c r="A270" s="62"/>
      <c r="B270" s="238"/>
      <c r="C270" s="238"/>
      <c r="D270" s="284" t="str">
        <f>IF(IF(ISNUMBER(B270),"",MAX(D$4:D269)+1)&lt;=D$3,IF(ISNUMBER(B270),"",MAX(D$4:D269)+1),"")</f>
        <v/>
      </c>
      <c r="E270" s="238"/>
      <c r="F270" s="238"/>
      <c r="G270" s="241"/>
      <c r="H270" s="284"/>
      <c r="I270" s="284" t="str">
        <f>IF(O270="","",IF(ISNUMBER(MATCH(O270,$G$5:$G$1000,0)),"",IF(D270=1,B$4,0)+MAX(I$4:I269)+1))</f>
        <v/>
      </c>
      <c r="J270" s="241"/>
      <c r="K270" s="241"/>
      <c r="L270" s="62"/>
      <c r="M270" s="290">
        <f t="shared" si="144"/>
        <v>266</v>
      </c>
      <c r="N270" s="325"/>
      <c r="O270" s="325"/>
      <c r="P270" s="308"/>
      <c r="Q270" s="299" t="s">
        <v>821</v>
      </c>
      <c r="R270" s="312"/>
      <c r="S270" s="312"/>
      <c r="T270" s="312"/>
      <c r="U270" s="312"/>
      <c r="V270" s="312"/>
      <c r="W270" s="312"/>
      <c r="X270" s="312"/>
      <c r="Y270" s="312"/>
      <c r="Z270" s="316"/>
      <c r="AA270" s="316"/>
      <c r="AB270" s="316"/>
      <c r="AC270" s="316"/>
      <c r="AD270" s="316"/>
      <c r="AE270" s="316"/>
      <c r="AF270" s="316"/>
      <c r="AG270" s="316"/>
      <c r="AH270" s="313"/>
      <c r="AI270" s="313"/>
      <c r="AJ270" s="313"/>
      <c r="AK270" s="313"/>
      <c r="AL270" s="313"/>
      <c r="AM270" s="313"/>
      <c r="AN270" s="313"/>
      <c r="AO270" s="299"/>
      <c r="AP270" s="315"/>
      <c r="AQ270" s="315"/>
      <c r="AR270" s="315"/>
      <c r="AS270" s="315"/>
      <c r="AT270" s="90"/>
      <c r="AU270" s="90"/>
      <c r="AV270" s="90"/>
      <c r="AW270" s="310"/>
      <c r="AX270" s="310"/>
      <c r="AY270" s="308"/>
      <c r="AZ270" s="308"/>
      <c r="BA270" s="310"/>
      <c r="BB270" s="310"/>
      <c r="BC270" s="308"/>
      <c r="BD270" s="308"/>
      <c r="BE270" s="310"/>
      <c r="BF270" s="308"/>
      <c r="BG270" s="311"/>
      <c r="BH270" s="311"/>
      <c r="BI270" s="311"/>
      <c r="BJ270" s="311"/>
      <c r="BK270" s="311"/>
      <c r="BL270" s="311"/>
      <c r="BM270" s="311"/>
      <c r="BN270" s="90"/>
      <c r="BO270" s="90"/>
      <c r="BP270" s="90"/>
      <c r="BQ270" s="90"/>
      <c r="BR270" s="90"/>
      <c r="BS270" s="90"/>
      <c r="BT270" s="90"/>
      <c r="BU270" s="90"/>
      <c r="BV270" s="90"/>
      <c r="BW270" s="90"/>
      <c r="BX270" s="90"/>
      <c r="BY270" s="90"/>
      <c r="BZ270" s="90"/>
    </row>
    <row r="271" spans="1:78" ht="12" customHeight="1" x14ac:dyDescent="0.25">
      <c r="A271" s="62"/>
      <c r="B271" s="238"/>
      <c r="C271" s="238"/>
      <c r="D271" s="284" t="str">
        <f>IF(IF(ISNUMBER(B271),"",MAX(D$4:D270)+1)&lt;=D$3,IF(ISNUMBER(B271),"",MAX(D$4:D270)+1),"")</f>
        <v/>
      </c>
      <c r="E271" s="238"/>
      <c r="F271" s="238"/>
      <c r="G271" s="241"/>
      <c r="H271" s="284"/>
      <c r="I271" s="284" t="str">
        <f>IF(O271="","",IF(ISNUMBER(MATCH(O271,$G$5:$G$1000,0)),"",IF(D271=1,B$4,0)+MAX(I$4:I270)+1))</f>
        <v/>
      </c>
      <c r="J271" s="241"/>
      <c r="K271" s="241"/>
      <c r="L271" s="62"/>
      <c r="M271" s="290">
        <f t="shared" si="144"/>
        <v>267</v>
      </c>
      <c r="N271" s="325"/>
      <c r="O271" s="325"/>
      <c r="P271" s="308"/>
      <c r="Q271" s="299" t="s">
        <v>821</v>
      </c>
      <c r="R271" s="312"/>
      <c r="S271" s="312"/>
      <c r="T271" s="312"/>
      <c r="U271" s="312"/>
      <c r="V271" s="312"/>
      <c r="W271" s="312"/>
      <c r="X271" s="312"/>
      <c r="Y271" s="312"/>
      <c r="Z271" s="316"/>
      <c r="AA271" s="316"/>
      <c r="AB271" s="316"/>
      <c r="AC271" s="316"/>
      <c r="AD271" s="316"/>
      <c r="AE271" s="316"/>
      <c r="AF271" s="316"/>
      <c r="AG271" s="316"/>
      <c r="AH271" s="313"/>
      <c r="AI271" s="313"/>
      <c r="AJ271" s="313"/>
      <c r="AK271" s="313"/>
      <c r="AL271" s="313"/>
      <c r="AM271" s="313"/>
      <c r="AN271" s="313"/>
      <c r="AO271" s="299"/>
      <c r="AP271" s="315"/>
      <c r="AQ271" s="315"/>
      <c r="AR271" s="315"/>
      <c r="AS271" s="315"/>
      <c r="AT271" s="90"/>
      <c r="AU271" s="90"/>
      <c r="AV271" s="90"/>
      <c r="AW271" s="310"/>
      <c r="AX271" s="310"/>
      <c r="AY271" s="308"/>
      <c r="AZ271" s="308"/>
      <c r="BA271" s="310"/>
      <c r="BB271" s="310"/>
      <c r="BC271" s="308"/>
      <c r="BD271" s="308"/>
      <c r="BE271" s="310"/>
      <c r="BF271" s="308"/>
      <c r="BG271" s="311"/>
      <c r="BH271" s="311"/>
      <c r="BI271" s="311"/>
      <c r="BJ271" s="311"/>
      <c r="BK271" s="311"/>
      <c r="BL271" s="311"/>
      <c r="BM271" s="311"/>
      <c r="BN271" s="90"/>
      <c r="BO271" s="90"/>
      <c r="BP271" s="90"/>
      <c r="BQ271" s="90"/>
      <c r="BR271" s="90"/>
      <c r="BS271" s="90"/>
      <c r="BT271" s="90"/>
      <c r="BU271" s="90"/>
      <c r="BV271" s="90"/>
      <c r="BW271" s="90"/>
      <c r="BX271" s="90"/>
      <c r="BY271" s="90"/>
      <c r="BZ271" s="90"/>
    </row>
    <row r="272" spans="1:78" ht="12" customHeight="1" x14ac:dyDescent="0.25">
      <c r="A272" s="62"/>
      <c r="B272" s="238"/>
      <c r="C272" s="238"/>
      <c r="D272" s="284" t="str">
        <f>IF(IF(ISNUMBER(B272),"",MAX(D$4:D271)+1)&lt;=D$3,IF(ISNUMBER(B272),"",MAX(D$4:D271)+1),"")</f>
        <v/>
      </c>
      <c r="E272" s="238"/>
      <c r="F272" s="238"/>
      <c r="G272" s="241"/>
      <c r="H272" s="284"/>
      <c r="I272" s="284" t="str">
        <f>IF(O272="","",IF(ISNUMBER(MATCH(O272,$G$5:$G$1000,0)),"",IF(D272=1,B$4,0)+MAX(I$4:I271)+1))</f>
        <v/>
      </c>
      <c r="J272" s="241"/>
      <c r="K272" s="241"/>
      <c r="L272" s="62"/>
      <c r="M272" s="290">
        <f t="shared" si="144"/>
        <v>268</v>
      </c>
      <c r="N272" s="325"/>
      <c r="O272" s="325"/>
      <c r="P272" s="308"/>
      <c r="Q272" s="299" t="s">
        <v>821</v>
      </c>
      <c r="R272" s="312"/>
      <c r="S272" s="312"/>
      <c r="T272" s="312"/>
      <c r="U272" s="312"/>
      <c r="V272" s="312"/>
      <c r="W272" s="312"/>
      <c r="X272" s="312"/>
      <c r="Y272" s="312"/>
      <c r="Z272" s="316"/>
      <c r="AA272" s="316"/>
      <c r="AB272" s="316"/>
      <c r="AC272" s="316"/>
      <c r="AD272" s="316"/>
      <c r="AE272" s="316"/>
      <c r="AF272" s="316"/>
      <c r="AG272" s="316"/>
      <c r="AH272" s="313"/>
      <c r="AI272" s="313"/>
      <c r="AJ272" s="313"/>
      <c r="AK272" s="313"/>
      <c r="AL272" s="313"/>
      <c r="AM272" s="313"/>
      <c r="AN272" s="313"/>
      <c r="AO272" s="299"/>
      <c r="AP272" s="315"/>
      <c r="AQ272" s="315"/>
      <c r="AR272" s="315"/>
      <c r="AS272" s="315"/>
      <c r="AT272" s="90"/>
      <c r="AU272" s="90"/>
      <c r="AV272" s="90"/>
      <c r="AW272" s="310"/>
      <c r="AX272" s="310"/>
      <c r="AY272" s="308"/>
      <c r="AZ272" s="308"/>
      <c r="BA272" s="310"/>
      <c r="BB272" s="310"/>
      <c r="BC272" s="308"/>
      <c r="BD272" s="308"/>
      <c r="BE272" s="310"/>
      <c r="BF272" s="308"/>
      <c r="BG272" s="311"/>
      <c r="BH272" s="311"/>
      <c r="BI272" s="311"/>
      <c r="BJ272" s="311"/>
      <c r="BK272" s="311"/>
      <c r="BL272" s="311"/>
      <c r="BM272" s="311"/>
      <c r="BN272" s="90"/>
      <c r="BO272" s="90"/>
      <c r="BP272" s="90"/>
      <c r="BQ272" s="90"/>
      <c r="BR272" s="90"/>
      <c r="BS272" s="90"/>
      <c r="BT272" s="90"/>
      <c r="BU272" s="90"/>
      <c r="BV272" s="90"/>
      <c r="BW272" s="90"/>
      <c r="BX272" s="90"/>
      <c r="BY272" s="90"/>
      <c r="BZ272" s="90"/>
    </row>
    <row r="273" spans="1:78" ht="12" customHeight="1" x14ac:dyDescent="0.25">
      <c r="A273" s="62"/>
      <c r="B273" s="238"/>
      <c r="C273" s="238"/>
      <c r="D273" s="284" t="str">
        <f>IF(IF(ISNUMBER(B273),"",MAX(D$4:D272)+1)&lt;=D$3,IF(ISNUMBER(B273),"",MAX(D$4:D272)+1),"")</f>
        <v/>
      </c>
      <c r="E273" s="238"/>
      <c r="F273" s="238"/>
      <c r="G273" s="241"/>
      <c r="H273" s="284"/>
      <c r="I273" s="284" t="str">
        <f>IF(O273="","",IF(ISNUMBER(MATCH(O273,$G$5:$G$1000,0)),"",IF(D273=1,B$4,0)+MAX(I$4:I272)+1))</f>
        <v/>
      </c>
      <c r="J273" s="241"/>
      <c r="K273" s="241"/>
      <c r="L273" s="62"/>
      <c r="M273" s="290">
        <f t="shared" si="144"/>
        <v>269</v>
      </c>
      <c r="N273" s="325"/>
      <c r="O273" s="325"/>
      <c r="P273" s="308"/>
      <c r="Q273" s="299" t="s">
        <v>821</v>
      </c>
      <c r="R273" s="312"/>
      <c r="S273" s="312"/>
      <c r="T273" s="312"/>
      <c r="U273" s="312"/>
      <c r="V273" s="312"/>
      <c r="W273" s="312"/>
      <c r="X273" s="312"/>
      <c r="Y273" s="312"/>
      <c r="Z273" s="316"/>
      <c r="AA273" s="316"/>
      <c r="AB273" s="316"/>
      <c r="AC273" s="316"/>
      <c r="AD273" s="316"/>
      <c r="AE273" s="316"/>
      <c r="AF273" s="316"/>
      <c r="AG273" s="316"/>
      <c r="AH273" s="313"/>
      <c r="AI273" s="313"/>
      <c r="AJ273" s="313"/>
      <c r="AK273" s="313"/>
      <c r="AL273" s="313"/>
      <c r="AM273" s="313"/>
      <c r="AN273" s="313"/>
      <c r="AO273" s="299"/>
      <c r="AP273" s="315"/>
      <c r="AQ273" s="315"/>
      <c r="AR273" s="315"/>
      <c r="AS273" s="315"/>
      <c r="AT273" s="90"/>
      <c r="AU273" s="90"/>
      <c r="AV273" s="90"/>
      <c r="AW273" s="310"/>
      <c r="AX273" s="310"/>
      <c r="AY273" s="308"/>
      <c r="AZ273" s="308"/>
      <c r="BA273" s="310"/>
      <c r="BB273" s="310"/>
      <c r="BC273" s="308"/>
      <c r="BD273" s="308"/>
      <c r="BE273" s="310"/>
      <c r="BF273" s="308"/>
      <c r="BG273" s="311"/>
      <c r="BH273" s="311"/>
      <c r="BI273" s="311"/>
      <c r="BJ273" s="311"/>
      <c r="BK273" s="311"/>
      <c r="BL273" s="311"/>
      <c r="BM273" s="311"/>
      <c r="BN273" s="90"/>
      <c r="BO273" s="90"/>
      <c r="BP273" s="90"/>
      <c r="BQ273" s="90"/>
      <c r="BR273" s="90"/>
      <c r="BS273" s="90"/>
      <c r="BT273" s="90"/>
      <c r="BU273" s="90"/>
      <c r="BV273" s="90"/>
      <c r="BW273" s="90"/>
      <c r="BX273" s="90"/>
      <c r="BY273" s="90"/>
      <c r="BZ273" s="90"/>
    </row>
    <row r="274" spans="1:78" ht="12" customHeight="1" x14ac:dyDescent="0.25">
      <c r="A274" s="62"/>
      <c r="B274" s="238"/>
      <c r="C274" s="238"/>
      <c r="D274" s="284" t="str">
        <f>IF(IF(ISNUMBER(B274),"",MAX(D$4:D273)+1)&lt;=D$3,IF(ISNUMBER(B274),"",MAX(D$4:D273)+1),"")</f>
        <v/>
      </c>
      <c r="E274" s="238"/>
      <c r="F274" s="238"/>
      <c r="G274" s="241"/>
      <c r="H274" s="284"/>
      <c r="I274" s="284" t="str">
        <f>IF(O274="","",IF(ISNUMBER(MATCH(O274,$G$5:$G$1000,0)),"",IF(D274=1,B$4,0)+MAX(I$4:I273)+1))</f>
        <v/>
      </c>
      <c r="J274" s="241"/>
      <c r="K274" s="241"/>
      <c r="L274" s="62"/>
      <c r="M274" s="290">
        <f t="shared" si="144"/>
        <v>270</v>
      </c>
      <c r="N274" s="325"/>
      <c r="O274" s="325"/>
      <c r="P274" s="308"/>
      <c r="Q274" s="299" t="s">
        <v>821</v>
      </c>
      <c r="R274" s="312"/>
      <c r="S274" s="312"/>
      <c r="T274" s="312"/>
      <c r="U274" s="312"/>
      <c r="V274" s="312"/>
      <c r="W274" s="312"/>
      <c r="X274" s="312"/>
      <c r="Y274" s="312"/>
      <c r="Z274" s="316"/>
      <c r="AA274" s="316"/>
      <c r="AB274" s="316"/>
      <c r="AC274" s="316"/>
      <c r="AD274" s="316"/>
      <c r="AE274" s="316"/>
      <c r="AF274" s="316"/>
      <c r="AG274" s="316"/>
      <c r="AH274" s="313"/>
      <c r="AI274" s="313"/>
      <c r="AJ274" s="313"/>
      <c r="AK274" s="313"/>
      <c r="AL274" s="313"/>
      <c r="AM274" s="313"/>
      <c r="AN274" s="313"/>
      <c r="AO274" s="299"/>
      <c r="AP274" s="315"/>
      <c r="AQ274" s="315"/>
      <c r="AR274" s="315"/>
      <c r="AS274" s="315"/>
      <c r="AT274" s="90"/>
      <c r="AU274" s="90"/>
      <c r="AV274" s="90"/>
      <c r="AW274" s="310"/>
      <c r="AX274" s="310"/>
      <c r="AY274" s="308"/>
      <c r="AZ274" s="308"/>
      <c r="BA274" s="310"/>
      <c r="BB274" s="310"/>
      <c r="BC274" s="308"/>
      <c r="BD274" s="308"/>
      <c r="BE274" s="310"/>
      <c r="BF274" s="308"/>
      <c r="BG274" s="311"/>
      <c r="BH274" s="311"/>
      <c r="BI274" s="311"/>
      <c r="BJ274" s="311"/>
      <c r="BK274" s="311"/>
      <c r="BL274" s="311"/>
      <c r="BM274" s="311"/>
      <c r="BN274" s="90"/>
      <c r="BO274" s="90"/>
      <c r="BP274" s="90"/>
      <c r="BQ274" s="90"/>
      <c r="BR274" s="90"/>
      <c r="BS274" s="90"/>
      <c r="BT274" s="90"/>
      <c r="BU274" s="90"/>
      <c r="BV274" s="90"/>
      <c r="BW274" s="90"/>
      <c r="BX274" s="90"/>
      <c r="BY274" s="90"/>
      <c r="BZ274" s="90"/>
    </row>
    <row r="275" spans="1:78" ht="12" customHeight="1" x14ac:dyDescent="0.25">
      <c r="A275" s="62"/>
      <c r="B275" s="238"/>
      <c r="C275" s="238"/>
      <c r="D275" s="284" t="str">
        <f>IF(IF(ISNUMBER(B275),"",MAX(D$4:D274)+1)&lt;=D$3,IF(ISNUMBER(B275),"",MAX(D$4:D274)+1),"")</f>
        <v/>
      </c>
      <c r="E275" s="238"/>
      <c r="F275" s="238"/>
      <c r="G275" s="241"/>
      <c r="H275" s="284"/>
      <c r="I275" s="284" t="str">
        <f>IF(O275="","",IF(ISNUMBER(MATCH(O275,$G$5:$G$1000,0)),"",IF(D275=1,B$4,0)+MAX(I$4:I274)+1))</f>
        <v/>
      </c>
      <c r="J275" s="241"/>
      <c r="K275" s="241"/>
      <c r="L275" s="62"/>
      <c r="M275" s="290">
        <f t="shared" si="144"/>
        <v>271</v>
      </c>
      <c r="N275" s="325"/>
      <c r="O275" s="325"/>
      <c r="P275" s="308"/>
      <c r="Q275" s="299" t="s">
        <v>821</v>
      </c>
      <c r="R275" s="312"/>
      <c r="S275" s="312"/>
      <c r="T275" s="312"/>
      <c r="U275" s="312"/>
      <c r="V275" s="312"/>
      <c r="W275" s="312"/>
      <c r="X275" s="312"/>
      <c r="Y275" s="312"/>
      <c r="Z275" s="316"/>
      <c r="AA275" s="316"/>
      <c r="AB275" s="316"/>
      <c r="AC275" s="316"/>
      <c r="AD275" s="316"/>
      <c r="AE275" s="316"/>
      <c r="AF275" s="316"/>
      <c r="AG275" s="316"/>
      <c r="AH275" s="313"/>
      <c r="AI275" s="313"/>
      <c r="AJ275" s="313"/>
      <c r="AK275" s="313"/>
      <c r="AL275" s="313"/>
      <c r="AM275" s="313"/>
      <c r="AN275" s="313"/>
      <c r="AO275" s="299"/>
      <c r="AP275" s="315"/>
      <c r="AQ275" s="315"/>
      <c r="AR275" s="315"/>
      <c r="AS275" s="315"/>
      <c r="AT275" s="90"/>
      <c r="AU275" s="90"/>
      <c r="AV275" s="90"/>
      <c r="AW275" s="310"/>
      <c r="AX275" s="310"/>
      <c r="AY275" s="308"/>
      <c r="AZ275" s="308"/>
      <c r="BA275" s="310"/>
      <c r="BB275" s="310"/>
      <c r="BC275" s="308"/>
      <c r="BD275" s="308"/>
      <c r="BE275" s="310"/>
      <c r="BF275" s="308"/>
      <c r="BG275" s="311"/>
      <c r="BH275" s="311"/>
      <c r="BI275" s="311"/>
      <c r="BJ275" s="311"/>
      <c r="BK275" s="311"/>
      <c r="BL275" s="311"/>
      <c r="BM275" s="311"/>
      <c r="BN275" s="90"/>
      <c r="BO275" s="90"/>
      <c r="BP275" s="90"/>
      <c r="BQ275" s="90"/>
      <c r="BR275" s="90"/>
      <c r="BS275" s="90"/>
      <c r="BT275" s="90"/>
      <c r="BU275" s="90"/>
      <c r="BV275" s="90"/>
      <c r="BW275" s="90"/>
      <c r="BX275" s="90"/>
      <c r="BY275" s="90"/>
      <c r="BZ275" s="90"/>
    </row>
    <row r="276" spans="1:78" ht="12" customHeight="1" x14ac:dyDescent="0.25">
      <c r="A276" s="62"/>
      <c r="B276" s="238"/>
      <c r="C276" s="238"/>
      <c r="D276" s="284" t="str">
        <f>IF(IF(ISNUMBER(B276),"",MAX(D$4:D275)+1)&lt;=D$3,IF(ISNUMBER(B276),"",MAX(D$4:D275)+1),"")</f>
        <v/>
      </c>
      <c r="E276" s="238"/>
      <c r="F276" s="238"/>
      <c r="G276" s="241"/>
      <c r="H276" s="284"/>
      <c r="I276" s="284" t="str">
        <f>IF(O276="","",IF(ISNUMBER(MATCH(O276,$G$5:$G$1000,0)),"",IF(D276=1,B$4,0)+MAX(I$4:I275)+1))</f>
        <v/>
      </c>
      <c r="J276" s="241"/>
      <c r="K276" s="241"/>
      <c r="L276" s="62"/>
      <c r="M276" s="290">
        <f t="shared" si="144"/>
        <v>272</v>
      </c>
      <c r="N276" s="325"/>
      <c r="O276" s="325"/>
      <c r="P276" s="308"/>
      <c r="Q276" s="299" t="s">
        <v>821</v>
      </c>
      <c r="R276" s="312"/>
      <c r="S276" s="312"/>
      <c r="T276" s="312"/>
      <c r="U276" s="312"/>
      <c r="V276" s="312"/>
      <c r="W276" s="312"/>
      <c r="X276" s="312"/>
      <c r="Y276" s="312"/>
      <c r="Z276" s="316"/>
      <c r="AA276" s="316"/>
      <c r="AB276" s="316"/>
      <c r="AC276" s="316"/>
      <c r="AD276" s="316"/>
      <c r="AE276" s="316"/>
      <c r="AF276" s="316"/>
      <c r="AG276" s="316"/>
      <c r="AH276" s="313"/>
      <c r="AI276" s="313"/>
      <c r="AJ276" s="313"/>
      <c r="AK276" s="313"/>
      <c r="AL276" s="313"/>
      <c r="AM276" s="313"/>
      <c r="AN276" s="313"/>
      <c r="AO276" s="299"/>
      <c r="AP276" s="315"/>
      <c r="AQ276" s="315"/>
      <c r="AR276" s="315"/>
      <c r="AS276" s="315"/>
      <c r="AT276" s="90"/>
      <c r="AU276" s="90"/>
      <c r="AV276" s="90"/>
      <c r="AW276" s="310"/>
      <c r="AX276" s="310"/>
      <c r="AY276" s="308"/>
      <c r="AZ276" s="308"/>
      <c r="BA276" s="310"/>
      <c r="BB276" s="310"/>
      <c r="BC276" s="308"/>
      <c r="BD276" s="308"/>
      <c r="BE276" s="310"/>
      <c r="BF276" s="308"/>
      <c r="BG276" s="311"/>
      <c r="BH276" s="311"/>
      <c r="BI276" s="311"/>
      <c r="BJ276" s="311"/>
      <c r="BK276" s="311"/>
      <c r="BL276" s="311"/>
      <c r="BM276" s="311"/>
      <c r="BN276" s="90"/>
      <c r="BO276" s="90"/>
      <c r="BP276" s="90"/>
      <c r="BQ276" s="90"/>
      <c r="BR276" s="90"/>
      <c r="BS276" s="90"/>
      <c r="BT276" s="90"/>
      <c r="BU276" s="90"/>
      <c r="BV276" s="90"/>
      <c r="BW276" s="90"/>
      <c r="BX276" s="90"/>
      <c r="BY276" s="90"/>
      <c r="BZ276" s="90"/>
    </row>
    <row r="277" spans="1:78" ht="12" customHeight="1" x14ac:dyDescent="0.25">
      <c r="A277" s="62"/>
      <c r="B277" s="238"/>
      <c r="C277" s="238"/>
      <c r="D277" s="284" t="str">
        <f>IF(IF(ISNUMBER(B277),"",MAX(D$4:D276)+1)&lt;=D$3,IF(ISNUMBER(B277),"",MAX(D$4:D276)+1),"")</f>
        <v/>
      </c>
      <c r="E277" s="238"/>
      <c r="F277" s="238"/>
      <c r="G277" s="241"/>
      <c r="H277" s="284"/>
      <c r="I277" s="284" t="str">
        <f>IF(O277="","",IF(ISNUMBER(MATCH(O277,$G$5:$G$1000,0)),"",IF(D277=1,B$4,0)+MAX(I$4:I276)+1))</f>
        <v/>
      </c>
      <c r="J277" s="241"/>
      <c r="K277" s="241"/>
      <c r="L277" s="62"/>
      <c r="M277" s="290">
        <f t="shared" si="144"/>
        <v>273</v>
      </c>
      <c r="N277" s="325"/>
      <c r="O277" s="325"/>
      <c r="P277" s="308"/>
      <c r="Q277" s="299" t="s">
        <v>821</v>
      </c>
      <c r="R277" s="312"/>
      <c r="S277" s="312"/>
      <c r="T277" s="312"/>
      <c r="U277" s="312"/>
      <c r="V277" s="312"/>
      <c r="W277" s="312"/>
      <c r="X277" s="312"/>
      <c r="Y277" s="312"/>
      <c r="Z277" s="316"/>
      <c r="AA277" s="316"/>
      <c r="AB277" s="316"/>
      <c r="AC277" s="316"/>
      <c r="AD277" s="316"/>
      <c r="AE277" s="316"/>
      <c r="AF277" s="316"/>
      <c r="AG277" s="316"/>
      <c r="AH277" s="313"/>
      <c r="AI277" s="313"/>
      <c r="AJ277" s="313"/>
      <c r="AK277" s="313"/>
      <c r="AL277" s="313"/>
      <c r="AM277" s="313"/>
      <c r="AN277" s="313"/>
      <c r="AO277" s="299"/>
      <c r="AP277" s="315"/>
      <c r="AQ277" s="315"/>
      <c r="AR277" s="315"/>
      <c r="AS277" s="315"/>
      <c r="AT277" s="90"/>
      <c r="AU277" s="90"/>
      <c r="AV277" s="90"/>
      <c r="AW277" s="310"/>
      <c r="AX277" s="310"/>
      <c r="AY277" s="308"/>
      <c r="AZ277" s="308"/>
      <c r="BA277" s="310"/>
      <c r="BB277" s="310"/>
      <c r="BC277" s="308"/>
      <c r="BD277" s="308"/>
      <c r="BE277" s="310"/>
      <c r="BF277" s="308"/>
      <c r="BG277" s="311"/>
      <c r="BH277" s="311"/>
      <c r="BI277" s="311"/>
      <c r="BJ277" s="311"/>
      <c r="BK277" s="311"/>
      <c r="BL277" s="311"/>
      <c r="BM277" s="311"/>
      <c r="BN277" s="90"/>
      <c r="BO277" s="90"/>
      <c r="BP277" s="90"/>
      <c r="BQ277" s="90"/>
      <c r="BR277" s="90"/>
      <c r="BS277" s="90"/>
      <c r="BT277" s="90"/>
      <c r="BU277" s="90"/>
      <c r="BV277" s="90"/>
      <c r="BW277" s="90"/>
      <c r="BX277" s="90"/>
      <c r="BY277" s="90"/>
      <c r="BZ277" s="90"/>
    </row>
    <row r="278" spans="1:78" ht="12" customHeight="1" x14ac:dyDescent="0.25">
      <c r="A278" s="62"/>
      <c r="B278" s="238"/>
      <c r="C278" s="238"/>
      <c r="D278" s="284" t="str">
        <f>IF(IF(ISNUMBER(B278),"",MAX(D$4:D277)+1)&lt;=D$3,IF(ISNUMBER(B278),"",MAX(D$4:D277)+1),"")</f>
        <v/>
      </c>
      <c r="E278" s="238"/>
      <c r="F278" s="238"/>
      <c r="G278" s="241"/>
      <c r="H278" s="284"/>
      <c r="I278" s="284" t="str">
        <f>IF(O278="","",IF(ISNUMBER(MATCH(O278,$G$5:$G$1000,0)),"",IF(D278=1,B$4,0)+MAX(I$4:I277)+1))</f>
        <v/>
      </c>
      <c r="J278" s="241"/>
      <c r="K278" s="241"/>
      <c r="L278" s="62"/>
      <c r="M278" s="290">
        <f t="shared" si="144"/>
        <v>274</v>
      </c>
      <c r="N278" s="325"/>
      <c r="O278" s="325"/>
      <c r="P278" s="308"/>
      <c r="Q278" s="299" t="s">
        <v>821</v>
      </c>
      <c r="R278" s="312"/>
      <c r="S278" s="312"/>
      <c r="T278" s="312"/>
      <c r="U278" s="312"/>
      <c r="V278" s="312"/>
      <c r="W278" s="312"/>
      <c r="X278" s="312"/>
      <c r="Y278" s="312"/>
      <c r="Z278" s="316"/>
      <c r="AA278" s="316"/>
      <c r="AB278" s="316"/>
      <c r="AC278" s="316"/>
      <c r="AD278" s="316"/>
      <c r="AE278" s="316"/>
      <c r="AF278" s="316"/>
      <c r="AG278" s="316"/>
      <c r="AH278" s="313"/>
      <c r="AI278" s="313"/>
      <c r="AJ278" s="313"/>
      <c r="AK278" s="313"/>
      <c r="AL278" s="313"/>
      <c r="AM278" s="313"/>
      <c r="AN278" s="313"/>
      <c r="AO278" s="299"/>
      <c r="AP278" s="315"/>
      <c r="AQ278" s="315"/>
      <c r="AR278" s="315"/>
      <c r="AS278" s="315"/>
      <c r="AT278" s="90"/>
      <c r="AU278" s="90"/>
      <c r="AV278" s="90"/>
      <c r="AW278" s="310"/>
      <c r="AX278" s="310"/>
      <c r="AY278" s="308"/>
      <c r="AZ278" s="308"/>
      <c r="BA278" s="310"/>
      <c r="BB278" s="310"/>
      <c r="BC278" s="308"/>
      <c r="BD278" s="308"/>
      <c r="BE278" s="310"/>
      <c r="BF278" s="308"/>
      <c r="BG278" s="311"/>
      <c r="BH278" s="311"/>
      <c r="BI278" s="311"/>
      <c r="BJ278" s="311"/>
      <c r="BK278" s="311"/>
      <c r="BL278" s="311"/>
      <c r="BM278" s="311"/>
      <c r="BN278" s="90"/>
      <c r="BO278" s="90"/>
      <c r="BP278" s="90"/>
      <c r="BQ278" s="90"/>
      <c r="BR278" s="90"/>
      <c r="BS278" s="90"/>
      <c r="BT278" s="90"/>
      <c r="BU278" s="90"/>
      <c r="BV278" s="90"/>
      <c r="BW278" s="90"/>
      <c r="BX278" s="90"/>
      <c r="BY278" s="90"/>
      <c r="BZ278" s="90"/>
    </row>
    <row r="279" spans="1:78" ht="12" customHeight="1" x14ac:dyDescent="0.25">
      <c r="A279" s="62"/>
      <c r="B279" s="238"/>
      <c r="C279" s="238"/>
      <c r="D279" s="284" t="str">
        <f>IF(IF(ISNUMBER(B279),"",MAX(D$4:D278)+1)&lt;=D$3,IF(ISNUMBER(B279),"",MAX(D$4:D278)+1),"")</f>
        <v/>
      </c>
      <c r="E279" s="238"/>
      <c r="F279" s="238"/>
      <c r="G279" s="241"/>
      <c r="H279" s="284"/>
      <c r="I279" s="284" t="str">
        <f>IF(O279="","",IF(ISNUMBER(MATCH(O279,$G$5:$G$1000,0)),"",IF(D279=1,B$4,0)+MAX(I$4:I278)+1))</f>
        <v/>
      </c>
      <c r="J279" s="241"/>
      <c r="K279" s="241"/>
      <c r="L279" s="62"/>
      <c r="M279" s="290">
        <f t="shared" si="144"/>
        <v>275</v>
      </c>
      <c r="N279" s="325"/>
      <c r="O279" s="325"/>
      <c r="P279" s="308"/>
      <c r="Q279" s="299" t="s">
        <v>821</v>
      </c>
      <c r="R279" s="312"/>
      <c r="S279" s="312"/>
      <c r="T279" s="312"/>
      <c r="U279" s="312"/>
      <c r="V279" s="312"/>
      <c r="W279" s="312"/>
      <c r="X279" s="312"/>
      <c r="Y279" s="312"/>
      <c r="Z279" s="316"/>
      <c r="AA279" s="316"/>
      <c r="AB279" s="316"/>
      <c r="AC279" s="316"/>
      <c r="AD279" s="316"/>
      <c r="AE279" s="316"/>
      <c r="AF279" s="316"/>
      <c r="AG279" s="316"/>
      <c r="AH279" s="313"/>
      <c r="AI279" s="313"/>
      <c r="AJ279" s="313"/>
      <c r="AK279" s="313"/>
      <c r="AL279" s="313"/>
      <c r="AM279" s="313"/>
      <c r="AN279" s="313"/>
      <c r="AO279" s="299"/>
      <c r="AP279" s="315"/>
      <c r="AQ279" s="315"/>
      <c r="AR279" s="315"/>
      <c r="AS279" s="315"/>
      <c r="AT279" s="90"/>
      <c r="AU279" s="90"/>
      <c r="AV279" s="90"/>
      <c r="AW279" s="310"/>
      <c r="AX279" s="310"/>
      <c r="AY279" s="308"/>
      <c r="AZ279" s="308"/>
      <c r="BA279" s="310"/>
      <c r="BB279" s="310"/>
      <c r="BC279" s="308"/>
      <c r="BD279" s="308"/>
      <c r="BE279" s="310"/>
      <c r="BF279" s="308"/>
      <c r="BG279" s="311"/>
      <c r="BH279" s="311"/>
      <c r="BI279" s="311"/>
      <c r="BJ279" s="311"/>
      <c r="BK279" s="311"/>
      <c r="BL279" s="311"/>
      <c r="BM279" s="311"/>
      <c r="BN279" s="90"/>
      <c r="BO279" s="90"/>
      <c r="BP279" s="90"/>
      <c r="BQ279" s="90"/>
      <c r="BR279" s="90"/>
      <c r="BS279" s="90"/>
      <c r="BT279" s="90"/>
      <c r="BU279" s="90"/>
      <c r="BV279" s="90"/>
      <c r="BW279" s="90"/>
      <c r="BX279" s="90"/>
      <c r="BY279" s="90"/>
      <c r="BZ279" s="90"/>
    </row>
    <row r="280" spans="1:78" ht="12" customHeight="1" x14ac:dyDescent="0.25">
      <c r="A280" s="62"/>
      <c r="B280" s="238"/>
      <c r="C280" s="238"/>
      <c r="D280" s="284" t="str">
        <f>IF(IF(ISNUMBER(B280),"",MAX(D$4:D279)+1)&lt;=D$3,IF(ISNUMBER(B280),"",MAX(D$4:D279)+1),"")</f>
        <v/>
      </c>
      <c r="E280" s="238"/>
      <c r="F280" s="238"/>
      <c r="G280" s="241"/>
      <c r="H280" s="284"/>
      <c r="I280" s="284" t="str">
        <f>IF(O280="","",IF(ISNUMBER(MATCH(O280,$G$5:$G$1000,0)),"",IF(D280=1,B$4,0)+MAX(I$4:I279)+1))</f>
        <v/>
      </c>
      <c r="J280" s="241"/>
      <c r="K280" s="241"/>
      <c r="L280" s="62"/>
      <c r="M280" s="290">
        <f t="shared" si="144"/>
        <v>276</v>
      </c>
      <c r="N280" s="325"/>
      <c r="O280" s="325"/>
      <c r="P280" s="308"/>
      <c r="Q280" s="299" t="s">
        <v>821</v>
      </c>
      <c r="R280" s="312"/>
      <c r="S280" s="312"/>
      <c r="T280" s="312"/>
      <c r="U280" s="312"/>
      <c r="V280" s="312"/>
      <c r="W280" s="312"/>
      <c r="X280" s="312"/>
      <c r="Y280" s="312"/>
      <c r="Z280" s="316"/>
      <c r="AA280" s="316"/>
      <c r="AB280" s="316"/>
      <c r="AC280" s="316"/>
      <c r="AD280" s="316"/>
      <c r="AE280" s="316"/>
      <c r="AF280" s="316"/>
      <c r="AG280" s="316"/>
      <c r="AH280" s="313"/>
      <c r="AI280" s="313"/>
      <c r="AJ280" s="313"/>
      <c r="AK280" s="313"/>
      <c r="AL280" s="313"/>
      <c r="AM280" s="313"/>
      <c r="AN280" s="313"/>
      <c r="AO280" s="299"/>
      <c r="AP280" s="315"/>
      <c r="AQ280" s="315"/>
      <c r="AR280" s="315"/>
      <c r="AS280" s="315"/>
      <c r="AT280" s="90"/>
      <c r="AU280" s="90"/>
      <c r="AV280" s="90"/>
      <c r="AW280" s="310"/>
      <c r="AX280" s="310"/>
      <c r="AY280" s="308"/>
      <c r="AZ280" s="308"/>
      <c r="BA280" s="310"/>
      <c r="BB280" s="310"/>
      <c r="BC280" s="308"/>
      <c r="BD280" s="308"/>
      <c r="BE280" s="310"/>
      <c r="BF280" s="308"/>
      <c r="BG280" s="311"/>
      <c r="BH280" s="311"/>
      <c r="BI280" s="311"/>
      <c r="BJ280" s="311"/>
      <c r="BK280" s="311"/>
      <c r="BL280" s="311"/>
      <c r="BM280" s="311"/>
      <c r="BN280" s="90"/>
      <c r="BO280" s="90"/>
      <c r="BP280" s="90"/>
      <c r="BQ280" s="90"/>
      <c r="BR280" s="90"/>
      <c r="BS280" s="90"/>
      <c r="BT280" s="90"/>
      <c r="BU280" s="90"/>
      <c r="BV280" s="90"/>
      <c r="BW280" s="90"/>
      <c r="BX280" s="90"/>
      <c r="BY280" s="90"/>
      <c r="BZ280" s="90"/>
    </row>
    <row r="281" spans="1:78" ht="12" customHeight="1" x14ac:dyDescent="0.25">
      <c r="A281" s="62"/>
      <c r="B281" s="238"/>
      <c r="C281" s="238"/>
      <c r="D281" s="284" t="str">
        <f>IF(IF(ISNUMBER(B281),"",MAX(D$4:D280)+1)&lt;=D$3,IF(ISNUMBER(B281),"",MAX(D$4:D280)+1),"")</f>
        <v/>
      </c>
      <c r="E281" s="238"/>
      <c r="F281" s="238"/>
      <c r="G281" s="241"/>
      <c r="H281" s="284"/>
      <c r="I281" s="284" t="str">
        <f>IF(O281="","",IF(ISNUMBER(MATCH(O281,$G$5:$G$1000,0)),"",IF(D281=1,B$4,0)+MAX(I$4:I280)+1))</f>
        <v/>
      </c>
      <c r="J281" s="241"/>
      <c r="K281" s="241"/>
      <c r="L281" s="62"/>
      <c r="M281" s="290">
        <f t="shared" si="144"/>
        <v>277</v>
      </c>
      <c r="N281" s="325"/>
      <c r="O281" s="325"/>
      <c r="P281" s="308"/>
      <c r="Q281" s="299" t="s">
        <v>821</v>
      </c>
      <c r="R281" s="312"/>
      <c r="S281" s="312"/>
      <c r="T281" s="312"/>
      <c r="U281" s="312"/>
      <c r="V281" s="312"/>
      <c r="W281" s="312"/>
      <c r="X281" s="312"/>
      <c r="Y281" s="312"/>
      <c r="Z281" s="316"/>
      <c r="AA281" s="316"/>
      <c r="AB281" s="316"/>
      <c r="AC281" s="316"/>
      <c r="AD281" s="316"/>
      <c r="AE281" s="316"/>
      <c r="AF281" s="316"/>
      <c r="AG281" s="316"/>
      <c r="AH281" s="313"/>
      <c r="AI281" s="313"/>
      <c r="AJ281" s="313"/>
      <c r="AK281" s="313"/>
      <c r="AL281" s="313"/>
      <c r="AM281" s="313"/>
      <c r="AN281" s="313"/>
      <c r="AO281" s="299"/>
      <c r="AP281" s="315"/>
      <c r="AQ281" s="315"/>
      <c r="AR281" s="315"/>
      <c r="AS281" s="315"/>
      <c r="AT281" s="90"/>
      <c r="AU281" s="90"/>
      <c r="AV281" s="90"/>
      <c r="AW281" s="310"/>
      <c r="AX281" s="310"/>
      <c r="AY281" s="308"/>
      <c r="AZ281" s="308"/>
      <c r="BA281" s="310"/>
      <c r="BB281" s="310"/>
      <c r="BC281" s="308"/>
      <c r="BD281" s="308"/>
      <c r="BE281" s="310"/>
      <c r="BF281" s="308"/>
      <c r="BG281" s="311"/>
      <c r="BH281" s="311"/>
      <c r="BI281" s="311"/>
      <c r="BJ281" s="311"/>
      <c r="BK281" s="311"/>
      <c r="BL281" s="311"/>
      <c r="BM281" s="311"/>
      <c r="BN281" s="90"/>
      <c r="BO281" s="90"/>
      <c r="BP281" s="90"/>
      <c r="BQ281" s="90"/>
      <c r="BR281" s="90"/>
      <c r="BS281" s="90"/>
      <c r="BT281" s="90"/>
      <c r="BU281" s="90"/>
      <c r="BV281" s="90"/>
      <c r="BW281" s="90"/>
      <c r="BX281" s="90"/>
      <c r="BY281" s="90"/>
      <c r="BZ281" s="90"/>
    </row>
    <row r="282" spans="1:78" ht="12" customHeight="1" x14ac:dyDescent="0.25">
      <c r="A282" s="62"/>
      <c r="B282" s="238"/>
      <c r="C282" s="238"/>
      <c r="D282" s="284" t="str">
        <f>IF(IF(ISNUMBER(B282),"",MAX(D$4:D281)+1)&lt;=D$3,IF(ISNUMBER(B282),"",MAX(D$4:D281)+1),"")</f>
        <v/>
      </c>
      <c r="E282" s="238"/>
      <c r="F282" s="238"/>
      <c r="G282" s="241"/>
      <c r="H282" s="284"/>
      <c r="I282" s="284" t="str">
        <f>IF(O282="","",IF(ISNUMBER(MATCH(O282,$G$5:$G$1000,0)),"",IF(D282=1,B$4,0)+MAX(I$4:I281)+1))</f>
        <v/>
      </c>
      <c r="J282" s="241"/>
      <c r="K282" s="241"/>
      <c r="L282" s="62"/>
      <c r="M282" s="290">
        <f t="shared" si="144"/>
        <v>278</v>
      </c>
      <c r="N282" s="325"/>
      <c r="O282" s="325"/>
      <c r="P282" s="308"/>
      <c r="Q282" s="299" t="s">
        <v>821</v>
      </c>
      <c r="R282" s="312"/>
      <c r="S282" s="312"/>
      <c r="T282" s="312"/>
      <c r="U282" s="312"/>
      <c r="V282" s="312"/>
      <c r="W282" s="312"/>
      <c r="X282" s="312"/>
      <c r="Y282" s="312"/>
      <c r="Z282" s="316"/>
      <c r="AA282" s="316"/>
      <c r="AB282" s="316"/>
      <c r="AC282" s="316"/>
      <c r="AD282" s="316"/>
      <c r="AE282" s="316"/>
      <c r="AF282" s="316"/>
      <c r="AG282" s="316"/>
      <c r="AH282" s="313"/>
      <c r="AI282" s="313"/>
      <c r="AJ282" s="313"/>
      <c r="AK282" s="313"/>
      <c r="AL282" s="313"/>
      <c r="AM282" s="313"/>
      <c r="AN282" s="313"/>
      <c r="AO282" s="299"/>
      <c r="AP282" s="315"/>
      <c r="AQ282" s="315"/>
      <c r="AR282" s="315"/>
      <c r="AS282" s="315"/>
      <c r="AT282" s="90"/>
      <c r="AU282" s="90"/>
      <c r="AV282" s="90"/>
      <c r="AW282" s="310"/>
      <c r="AX282" s="310"/>
      <c r="AY282" s="308"/>
      <c r="AZ282" s="308"/>
      <c r="BA282" s="310"/>
      <c r="BB282" s="310"/>
      <c r="BC282" s="308"/>
      <c r="BD282" s="308"/>
      <c r="BE282" s="310"/>
      <c r="BF282" s="308"/>
      <c r="BG282" s="311"/>
      <c r="BH282" s="311"/>
      <c r="BI282" s="311"/>
      <c r="BJ282" s="311"/>
      <c r="BK282" s="311"/>
      <c r="BL282" s="311"/>
      <c r="BM282" s="311"/>
      <c r="BN282" s="90"/>
      <c r="BO282" s="90"/>
      <c r="BP282" s="90"/>
      <c r="BQ282" s="90"/>
      <c r="BR282" s="90"/>
      <c r="BS282" s="90"/>
      <c r="BT282" s="90"/>
      <c r="BU282" s="90"/>
      <c r="BV282" s="90"/>
      <c r="BW282" s="90"/>
      <c r="BX282" s="90"/>
      <c r="BY282" s="90"/>
      <c r="BZ282" s="90"/>
    </row>
    <row r="283" spans="1:78" ht="12" customHeight="1" x14ac:dyDescent="0.25">
      <c r="A283" s="62"/>
      <c r="B283" s="238"/>
      <c r="C283" s="238"/>
      <c r="D283" s="284" t="str">
        <f>IF(IF(ISNUMBER(B283),"",MAX(D$4:D282)+1)&lt;=D$3,IF(ISNUMBER(B283),"",MAX(D$4:D282)+1),"")</f>
        <v/>
      </c>
      <c r="E283" s="238"/>
      <c r="F283" s="238"/>
      <c r="G283" s="241"/>
      <c r="H283" s="284"/>
      <c r="I283" s="284" t="str">
        <f>IF(O283="","",IF(ISNUMBER(MATCH(O283,$G$5:$G$1000,0)),"",IF(D283=1,B$4,0)+MAX(I$4:I282)+1))</f>
        <v/>
      </c>
      <c r="J283" s="241"/>
      <c r="K283" s="241"/>
      <c r="L283" s="62"/>
      <c r="M283" s="290">
        <f t="shared" si="144"/>
        <v>279</v>
      </c>
      <c r="N283" s="325"/>
      <c r="O283" s="325"/>
      <c r="P283" s="308"/>
      <c r="Q283" s="299" t="s">
        <v>821</v>
      </c>
      <c r="R283" s="312"/>
      <c r="S283" s="312"/>
      <c r="T283" s="312"/>
      <c r="U283" s="312"/>
      <c r="V283" s="312"/>
      <c r="W283" s="312"/>
      <c r="X283" s="312"/>
      <c r="Y283" s="312"/>
      <c r="Z283" s="316"/>
      <c r="AA283" s="316"/>
      <c r="AB283" s="316"/>
      <c r="AC283" s="316"/>
      <c r="AD283" s="316"/>
      <c r="AE283" s="316"/>
      <c r="AF283" s="316"/>
      <c r="AG283" s="316"/>
      <c r="AH283" s="313"/>
      <c r="AI283" s="313"/>
      <c r="AJ283" s="313"/>
      <c r="AK283" s="313"/>
      <c r="AL283" s="313"/>
      <c r="AM283" s="313"/>
      <c r="AN283" s="313"/>
      <c r="AO283" s="299"/>
      <c r="AP283" s="315"/>
      <c r="AQ283" s="315"/>
      <c r="AR283" s="315"/>
      <c r="AS283" s="315"/>
      <c r="AT283" s="90"/>
      <c r="AU283" s="90"/>
      <c r="AV283" s="90"/>
      <c r="AW283" s="310"/>
      <c r="AX283" s="310"/>
      <c r="AY283" s="308"/>
      <c r="AZ283" s="308"/>
      <c r="BA283" s="310"/>
      <c r="BB283" s="310"/>
      <c r="BC283" s="308"/>
      <c r="BD283" s="308"/>
      <c r="BE283" s="310"/>
      <c r="BF283" s="308"/>
      <c r="BG283" s="311"/>
      <c r="BH283" s="311"/>
      <c r="BI283" s="311"/>
      <c r="BJ283" s="311"/>
      <c r="BK283" s="311"/>
      <c r="BL283" s="311"/>
      <c r="BM283" s="311"/>
      <c r="BN283" s="90"/>
      <c r="BO283" s="90"/>
      <c r="BP283" s="90"/>
      <c r="BQ283" s="90"/>
      <c r="BR283" s="90"/>
      <c r="BS283" s="90"/>
      <c r="BT283" s="90"/>
      <c r="BU283" s="90"/>
      <c r="BV283" s="90"/>
      <c r="BW283" s="90"/>
      <c r="BX283" s="90"/>
      <c r="BY283" s="90"/>
      <c r="BZ283" s="90"/>
    </row>
    <row r="284" spans="1:78" ht="12" customHeight="1" x14ac:dyDescent="0.25">
      <c r="A284" s="62"/>
      <c r="B284" s="238"/>
      <c r="C284" s="238"/>
      <c r="D284" s="284" t="str">
        <f>IF(IF(ISNUMBER(B284),"",MAX(D$4:D283)+1)&lt;=D$3,IF(ISNUMBER(B284),"",MAX(D$4:D283)+1),"")</f>
        <v/>
      </c>
      <c r="E284" s="238"/>
      <c r="F284" s="238"/>
      <c r="G284" s="241"/>
      <c r="H284" s="284"/>
      <c r="I284" s="284" t="str">
        <f>IF(O284="","",IF(ISNUMBER(MATCH(O284,$G$5:$G$1000,0)),"",IF(D284=1,B$4,0)+MAX(I$4:I283)+1))</f>
        <v/>
      </c>
      <c r="J284" s="241"/>
      <c r="K284" s="241"/>
      <c r="L284" s="62"/>
      <c r="M284" s="290">
        <f t="shared" si="144"/>
        <v>280</v>
      </c>
      <c r="N284" s="325"/>
      <c r="O284" s="325"/>
      <c r="P284" s="308"/>
      <c r="Q284" s="299" t="s">
        <v>821</v>
      </c>
      <c r="R284" s="312"/>
      <c r="S284" s="312"/>
      <c r="T284" s="312"/>
      <c r="U284" s="312"/>
      <c r="V284" s="312"/>
      <c r="W284" s="312"/>
      <c r="X284" s="312"/>
      <c r="Y284" s="312"/>
      <c r="Z284" s="316"/>
      <c r="AA284" s="316"/>
      <c r="AB284" s="316"/>
      <c r="AC284" s="316"/>
      <c r="AD284" s="316"/>
      <c r="AE284" s="316"/>
      <c r="AF284" s="316"/>
      <c r="AG284" s="316"/>
      <c r="AH284" s="313"/>
      <c r="AI284" s="313"/>
      <c r="AJ284" s="313"/>
      <c r="AK284" s="313"/>
      <c r="AL284" s="313"/>
      <c r="AM284" s="313"/>
      <c r="AN284" s="313"/>
      <c r="AO284" s="299"/>
      <c r="AP284" s="315"/>
      <c r="AQ284" s="315"/>
      <c r="AR284" s="315"/>
      <c r="AS284" s="315"/>
      <c r="AT284" s="90"/>
      <c r="AU284" s="90"/>
      <c r="AV284" s="90"/>
      <c r="AW284" s="310"/>
      <c r="AX284" s="310"/>
      <c r="AY284" s="308"/>
      <c r="AZ284" s="308"/>
      <c r="BA284" s="310"/>
      <c r="BB284" s="310"/>
      <c r="BC284" s="308"/>
      <c r="BD284" s="308"/>
      <c r="BE284" s="310"/>
      <c r="BF284" s="308"/>
      <c r="BG284" s="311"/>
      <c r="BH284" s="311"/>
      <c r="BI284" s="311"/>
      <c r="BJ284" s="311"/>
      <c r="BK284" s="311"/>
      <c r="BL284" s="311"/>
      <c r="BM284" s="311"/>
      <c r="BN284" s="90"/>
      <c r="BO284" s="90"/>
      <c r="BP284" s="90"/>
      <c r="BQ284" s="90"/>
      <c r="BR284" s="90"/>
      <c r="BS284" s="90"/>
      <c r="BT284" s="90"/>
      <c r="BU284" s="90"/>
      <c r="BV284" s="90"/>
      <c r="BW284" s="90"/>
      <c r="BX284" s="90"/>
      <c r="BY284" s="90"/>
      <c r="BZ284" s="90"/>
    </row>
    <row r="285" spans="1:78" ht="12" customHeight="1" x14ac:dyDescent="0.25">
      <c r="A285" s="62"/>
      <c r="B285" s="238"/>
      <c r="C285" s="238"/>
      <c r="D285" s="284" t="str">
        <f>IF(IF(ISNUMBER(B285),"",MAX(D$4:D284)+1)&lt;=D$3,IF(ISNUMBER(B285),"",MAX(D$4:D284)+1),"")</f>
        <v/>
      </c>
      <c r="E285" s="238"/>
      <c r="F285" s="238"/>
      <c r="G285" s="241"/>
      <c r="H285" s="284"/>
      <c r="I285" s="284" t="str">
        <f>IF(O285="","",IF(ISNUMBER(MATCH(O285,$G$5:$G$1000,0)),"",IF(D285=1,B$4,0)+MAX(I$4:I284)+1))</f>
        <v/>
      </c>
      <c r="J285" s="241"/>
      <c r="K285" s="241"/>
      <c r="L285" s="62"/>
      <c r="M285" s="290">
        <f t="shared" si="144"/>
        <v>281</v>
      </c>
      <c r="N285" s="325"/>
      <c r="O285" s="325"/>
      <c r="P285" s="308"/>
      <c r="Q285" s="299" t="s">
        <v>821</v>
      </c>
      <c r="R285" s="312"/>
      <c r="S285" s="312"/>
      <c r="T285" s="312"/>
      <c r="U285" s="312"/>
      <c r="V285" s="312"/>
      <c r="W285" s="312"/>
      <c r="X285" s="312"/>
      <c r="Y285" s="312"/>
      <c r="Z285" s="316"/>
      <c r="AA285" s="316"/>
      <c r="AB285" s="316"/>
      <c r="AC285" s="316"/>
      <c r="AD285" s="316"/>
      <c r="AE285" s="316"/>
      <c r="AF285" s="316"/>
      <c r="AG285" s="316"/>
      <c r="AH285" s="313"/>
      <c r="AI285" s="313"/>
      <c r="AJ285" s="313"/>
      <c r="AK285" s="313"/>
      <c r="AL285" s="313"/>
      <c r="AM285" s="313"/>
      <c r="AN285" s="313"/>
      <c r="AO285" s="299"/>
      <c r="AP285" s="315"/>
      <c r="AQ285" s="315"/>
      <c r="AR285" s="315"/>
      <c r="AS285" s="315"/>
      <c r="AT285" s="90"/>
      <c r="AU285" s="90"/>
      <c r="AV285" s="90"/>
      <c r="AW285" s="310"/>
      <c r="AX285" s="310"/>
      <c r="AY285" s="308"/>
      <c r="AZ285" s="308"/>
      <c r="BA285" s="310"/>
      <c r="BB285" s="310"/>
      <c r="BC285" s="308"/>
      <c r="BD285" s="308"/>
      <c r="BE285" s="310"/>
      <c r="BF285" s="308"/>
      <c r="BG285" s="311"/>
      <c r="BH285" s="311"/>
      <c r="BI285" s="311"/>
      <c r="BJ285" s="311"/>
      <c r="BK285" s="311"/>
      <c r="BL285" s="311"/>
      <c r="BM285" s="311"/>
      <c r="BN285" s="90"/>
      <c r="BO285" s="90"/>
      <c r="BP285" s="90"/>
      <c r="BQ285" s="90"/>
      <c r="BR285" s="90"/>
      <c r="BS285" s="90"/>
      <c r="BT285" s="90"/>
      <c r="BU285" s="90"/>
      <c r="BV285" s="90"/>
      <c r="BW285" s="90"/>
      <c r="BX285" s="90"/>
      <c r="BY285" s="90"/>
      <c r="BZ285" s="90"/>
    </row>
    <row r="286" spans="1:78" ht="12" customHeight="1" x14ac:dyDescent="0.25">
      <c r="A286" s="62"/>
      <c r="B286" s="238"/>
      <c r="C286" s="238"/>
      <c r="D286" s="284" t="str">
        <f>IF(IF(ISNUMBER(B286),"",MAX(D$4:D285)+1)&lt;=D$3,IF(ISNUMBER(B286),"",MAX(D$4:D285)+1),"")</f>
        <v/>
      </c>
      <c r="E286" s="238"/>
      <c r="F286" s="238"/>
      <c r="G286" s="241"/>
      <c r="H286" s="284"/>
      <c r="I286" s="284" t="str">
        <f>IF(O286="","",IF(ISNUMBER(MATCH(O286,$G$5:$G$1000,0)),"",IF(D286=1,B$4,0)+MAX(I$4:I285)+1))</f>
        <v/>
      </c>
      <c r="J286" s="241"/>
      <c r="K286" s="241"/>
      <c r="L286" s="62"/>
      <c r="M286" s="290">
        <f t="shared" si="144"/>
        <v>282</v>
      </c>
      <c r="N286" s="325"/>
      <c r="O286" s="325"/>
      <c r="P286" s="308"/>
      <c r="Q286" s="299" t="s">
        <v>821</v>
      </c>
      <c r="R286" s="312"/>
      <c r="S286" s="312"/>
      <c r="T286" s="312"/>
      <c r="U286" s="312"/>
      <c r="V286" s="312"/>
      <c r="W286" s="312"/>
      <c r="X286" s="312"/>
      <c r="Y286" s="312"/>
      <c r="Z286" s="316"/>
      <c r="AA286" s="316"/>
      <c r="AB286" s="316"/>
      <c r="AC286" s="316"/>
      <c r="AD286" s="316"/>
      <c r="AE286" s="316"/>
      <c r="AF286" s="316"/>
      <c r="AG286" s="316"/>
      <c r="AH286" s="313"/>
      <c r="AI286" s="313"/>
      <c r="AJ286" s="313"/>
      <c r="AK286" s="313"/>
      <c r="AL286" s="313"/>
      <c r="AM286" s="313"/>
      <c r="AN286" s="313"/>
      <c r="AO286" s="299"/>
      <c r="AP286" s="315"/>
      <c r="AQ286" s="315"/>
      <c r="AR286" s="315"/>
      <c r="AS286" s="315"/>
      <c r="AT286" s="90"/>
      <c r="AU286" s="90"/>
      <c r="AV286" s="90"/>
      <c r="AW286" s="310"/>
      <c r="AX286" s="310"/>
      <c r="AY286" s="308"/>
      <c r="AZ286" s="308"/>
      <c r="BA286" s="310"/>
      <c r="BB286" s="310"/>
      <c r="BC286" s="308"/>
      <c r="BD286" s="308"/>
      <c r="BE286" s="310"/>
      <c r="BF286" s="308"/>
      <c r="BG286" s="311"/>
      <c r="BH286" s="311"/>
      <c r="BI286" s="311"/>
      <c r="BJ286" s="311"/>
      <c r="BK286" s="311"/>
      <c r="BL286" s="311"/>
      <c r="BM286" s="311"/>
      <c r="BN286" s="90"/>
      <c r="BO286" s="90"/>
      <c r="BP286" s="90"/>
      <c r="BQ286" s="90"/>
      <c r="BR286" s="90"/>
      <c r="BS286" s="90"/>
      <c r="BT286" s="90"/>
      <c r="BU286" s="90"/>
      <c r="BV286" s="90"/>
      <c r="BW286" s="90"/>
      <c r="BX286" s="90"/>
      <c r="BY286" s="90"/>
      <c r="BZ286" s="90"/>
    </row>
    <row r="287" spans="1:78" ht="12" customHeight="1" x14ac:dyDescent="0.25">
      <c r="A287" s="62"/>
      <c r="B287" s="238"/>
      <c r="C287" s="238"/>
      <c r="D287" s="284" t="str">
        <f>IF(IF(ISNUMBER(B287),"",MAX(D$4:D286)+1)&lt;=D$3,IF(ISNUMBER(B287),"",MAX(D$4:D286)+1),"")</f>
        <v/>
      </c>
      <c r="E287" s="238"/>
      <c r="F287" s="238"/>
      <c r="G287" s="241"/>
      <c r="H287" s="284"/>
      <c r="I287" s="284" t="str">
        <f>IF(O287="","",IF(ISNUMBER(MATCH(O287,$G$5:$G$1000,0)),"",IF(D287=1,B$4,0)+MAX(I$4:I286)+1))</f>
        <v/>
      </c>
      <c r="J287" s="241"/>
      <c r="K287" s="241"/>
      <c r="L287" s="62"/>
      <c r="M287" s="290">
        <f t="shared" si="144"/>
        <v>283</v>
      </c>
      <c r="N287" s="325"/>
      <c r="O287" s="325"/>
      <c r="P287" s="308"/>
      <c r="Q287" s="299" t="s">
        <v>821</v>
      </c>
      <c r="R287" s="312"/>
      <c r="S287" s="312"/>
      <c r="T287" s="312"/>
      <c r="U287" s="312"/>
      <c r="V287" s="312"/>
      <c r="W287" s="312"/>
      <c r="X287" s="312"/>
      <c r="Y287" s="312"/>
      <c r="Z287" s="316"/>
      <c r="AA287" s="316"/>
      <c r="AB287" s="316"/>
      <c r="AC287" s="316"/>
      <c r="AD287" s="316"/>
      <c r="AE287" s="316"/>
      <c r="AF287" s="316"/>
      <c r="AG287" s="316"/>
      <c r="AH287" s="313"/>
      <c r="AI287" s="313"/>
      <c r="AJ287" s="313"/>
      <c r="AK287" s="313"/>
      <c r="AL287" s="313"/>
      <c r="AM287" s="313"/>
      <c r="AN287" s="313"/>
      <c r="AO287" s="299"/>
      <c r="AP287" s="315"/>
      <c r="AQ287" s="315"/>
      <c r="AR287" s="315"/>
      <c r="AS287" s="315"/>
      <c r="AT287" s="90"/>
      <c r="AU287" s="90"/>
      <c r="AV287" s="90"/>
      <c r="AW287" s="310"/>
      <c r="AX287" s="310"/>
      <c r="AY287" s="308"/>
      <c r="AZ287" s="308"/>
      <c r="BA287" s="310"/>
      <c r="BB287" s="310"/>
      <c r="BC287" s="308"/>
      <c r="BD287" s="308"/>
      <c r="BE287" s="310"/>
      <c r="BF287" s="308"/>
      <c r="BG287" s="311"/>
      <c r="BH287" s="311"/>
      <c r="BI287" s="311"/>
      <c r="BJ287" s="311"/>
      <c r="BK287" s="311"/>
      <c r="BL287" s="311"/>
      <c r="BM287" s="311"/>
      <c r="BN287" s="90"/>
      <c r="BO287" s="90"/>
      <c r="BP287" s="90"/>
      <c r="BQ287" s="90"/>
      <c r="BR287" s="90"/>
      <c r="BS287" s="90"/>
      <c r="BT287" s="90"/>
      <c r="BU287" s="90"/>
      <c r="BV287" s="90"/>
      <c r="BW287" s="90"/>
      <c r="BX287" s="90"/>
      <c r="BY287" s="90"/>
      <c r="BZ287" s="90"/>
    </row>
    <row r="288" spans="1:78" ht="12" customHeight="1" x14ac:dyDescent="0.25">
      <c r="A288" s="62"/>
      <c r="B288" s="238"/>
      <c r="C288" s="238"/>
      <c r="D288" s="284" t="str">
        <f>IF(IF(ISNUMBER(B288),"",MAX(D$4:D287)+1)&lt;=D$3,IF(ISNUMBER(B288),"",MAX(D$4:D287)+1),"")</f>
        <v/>
      </c>
      <c r="E288" s="238"/>
      <c r="F288" s="238"/>
      <c r="G288" s="241"/>
      <c r="H288" s="284"/>
      <c r="I288" s="284" t="str">
        <f>IF(O288="","",IF(ISNUMBER(MATCH(O288,$G$5:$G$1000,0)),"",IF(D288=1,B$4,0)+MAX(I$4:I287)+1))</f>
        <v/>
      </c>
      <c r="J288" s="241"/>
      <c r="K288" s="241"/>
      <c r="L288" s="62"/>
      <c r="M288" s="290">
        <f t="shared" si="144"/>
        <v>284</v>
      </c>
      <c r="N288" s="325"/>
      <c r="O288" s="325"/>
      <c r="P288" s="308"/>
      <c r="Q288" s="299" t="s">
        <v>821</v>
      </c>
      <c r="R288" s="312"/>
      <c r="S288" s="312"/>
      <c r="T288" s="312"/>
      <c r="U288" s="312"/>
      <c r="V288" s="312"/>
      <c r="W288" s="312"/>
      <c r="X288" s="312"/>
      <c r="Y288" s="312"/>
      <c r="Z288" s="316"/>
      <c r="AA288" s="316"/>
      <c r="AB288" s="316"/>
      <c r="AC288" s="316"/>
      <c r="AD288" s="316"/>
      <c r="AE288" s="316"/>
      <c r="AF288" s="316"/>
      <c r="AG288" s="316"/>
      <c r="AH288" s="313"/>
      <c r="AI288" s="313"/>
      <c r="AJ288" s="313"/>
      <c r="AK288" s="313"/>
      <c r="AL288" s="313"/>
      <c r="AM288" s="313"/>
      <c r="AN288" s="313"/>
      <c r="AO288" s="299"/>
      <c r="AP288" s="315"/>
      <c r="AQ288" s="315"/>
      <c r="AR288" s="315"/>
      <c r="AS288" s="315"/>
      <c r="AT288" s="90"/>
      <c r="AU288" s="90"/>
      <c r="AV288" s="90"/>
      <c r="AW288" s="310"/>
      <c r="AX288" s="310"/>
      <c r="AY288" s="308"/>
      <c r="AZ288" s="308"/>
      <c r="BA288" s="310"/>
      <c r="BB288" s="310"/>
      <c r="BC288" s="308"/>
      <c r="BD288" s="308"/>
      <c r="BE288" s="310"/>
      <c r="BF288" s="308"/>
      <c r="BG288" s="311"/>
      <c r="BH288" s="311"/>
      <c r="BI288" s="311"/>
      <c r="BJ288" s="311"/>
      <c r="BK288" s="311"/>
      <c r="BL288" s="311"/>
      <c r="BM288" s="311"/>
      <c r="BN288" s="90"/>
      <c r="BO288" s="90"/>
      <c r="BP288" s="90"/>
      <c r="BQ288" s="90"/>
      <c r="BR288" s="90"/>
      <c r="BS288" s="90"/>
      <c r="BT288" s="90"/>
      <c r="BU288" s="90"/>
      <c r="BV288" s="90"/>
      <c r="BW288" s="90"/>
      <c r="BX288" s="90"/>
      <c r="BY288" s="90"/>
      <c r="BZ288" s="90"/>
    </row>
    <row r="289" spans="1:78" ht="12" customHeight="1" x14ac:dyDescent="0.25">
      <c r="A289" s="62"/>
      <c r="B289" s="238"/>
      <c r="C289" s="238"/>
      <c r="D289" s="284" t="str">
        <f>IF(IF(ISNUMBER(B289),"",MAX(D$4:D288)+1)&lt;=D$3,IF(ISNUMBER(B289),"",MAX(D$4:D288)+1),"")</f>
        <v/>
      </c>
      <c r="E289" s="238"/>
      <c r="F289" s="238"/>
      <c r="G289" s="241"/>
      <c r="H289" s="284"/>
      <c r="I289" s="284" t="str">
        <f>IF(O289="","",IF(ISNUMBER(MATCH(O289,$G$5:$G$1000,0)),"",IF(D289=1,B$4,0)+MAX(I$4:I288)+1))</f>
        <v/>
      </c>
      <c r="J289" s="241"/>
      <c r="K289" s="241"/>
      <c r="L289" s="62"/>
      <c r="M289" s="290">
        <f t="shared" si="144"/>
        <v>285</v>
      </c>
      <c r="N289" s="325"/>
      <c r="O289" s="325"/>
      <c r="P289" s="308"/>
      <c r="Q289" s="299" t="s">
        <v>821</v>
      </c>
      <c r="R289" s="312"/>
      <c r="S289" s="312"/>
      <c r="T289" s="312"/>
      <c r="U289" s="312"/>
      <c r="V289" s="312"/>
      <c r="W289" s="312"/>
      <c r="X289" s="312"/>
      <c r="Y289" s="312"/>
      <c r="Z289" s="316"/>
      <c r="AA289" s="316"/>
      <c r="AB289" s="316"/>
      <c r="AC289" s="316"/>
      <c r="AD289" s="316"/>
      <c r="AE289" s="316"/>
      <c r="AF289" s="316"/>
      <c r="AG289" s="316"/>
      <c r="AH289" s="313"/>
      <c r="AI289" s="313"/>
      <c r="AJ289" s="313"/>
      <c r="AK289" s="313"/>
      <c r="AL289" s="313"/>
      <c r="AM289" s="313"/>
      <c r="AN289" s="313"/>
      <c r="AO289" s="299"/>
      <c r="AP289" s="315"/>
      <c r="AQ289" s="315"/>
      <c r="AR289" s="315"/>
      <c r="AS289" s="315"/>
      <c r="AT289" s="90"/>
      <c r="AU289" s="90"/>
      <c r="AV289" s="90"/>
      <c r="AW289" s="310"/>
      <c r="AX289" s="310"/>
      <c r="AY289" s="308"/>
      <c r="AZ289" s="308"/>
      <c r="BA289" s="310"/>
      <c r="BB289" s="310"/>
      <c r="BC289" s="308"/>
      <c r="BD289" s="308"/>
      <c r="BE289" s="310"/>
      <c r="BF289" s="308"/>
      <c r="BG289" s="311"/>
      <c r="BH289" s="311"/>
      <c r="BI289" s="311"/>
      <c r="BJ289" s="311"/>
      <c r="BK289" s="311"/>
      <c r="BL289" s="311"/>
      <c r="BM289" s="311"/>
      <c r="BN289" s="90"/>
      <c r="BO289" s="90"/>
      <c r="BP289" s="90"/>
      <c r="BQ289" s="90"/>
      <c r="BR289" s="90"/>
      <c r="BS289" s="90"/>
      <c r="BT289" s="90"/>
      <c r="BU289" s="90"/>
      <c r="BV289" s="90"/>
      <c r="BW289" s="90"/>
      <c r="BX289" s="90"/>
      <c r="BY289" s="90"/>
      <c r="BZ289" s="90"/>
    </row>
    <row r="290" spans="1:78" ht="12" customHeight="1" x14ac:dyDescent="0.25">
      <c r="A290" s="62"/>
      <c r="B290" s="238"/>
      <c r="C290" s="238"/>
      <c r="D290" s="284" t="str">
        <f>IF(IF(ISNUMBER(B290),"",MAX(D$4:D289)+1)&lt;=D$3,IF(ISNUMBER(B290),"",MAX(D$4:D289)+1),"")</f>
        <v/>
      </c>
      <c r="E290" s="238"/>
      <c r="F290" s="238"/>
      <c r="G290" s="241"/>
      <c r="H290" s="284"/>
      <c r="I290" s="284" t="str">
        <f>IF(O290="","",IF(ISNUMBER(MATCH(O290,$G$5:$G$1000,0)),"",IF(D290=1,B$4,0)+MAX(I$4:I289)+1))</f>
        <v/>
      </c>
      <c r="J290" s="241"/>
      <c r="K290" s="241"/>
      <c r="L290" s="62"/>
      <c r="M290" s="290">
        <f t="shared" si="144"/>
        <v>286</v>
      </c>
      <c r="N290" s="325"/>
      <c r="O290" s="325"/>
      <c r="P290" s="308"/>
      <c r="Q290" s="299" t="s">
        <v>821</v>
      </c>
      <c r="R290" s="312"/>
      <c r="S290" s="312"/>
      <c r="T290" s="312"/>
      <c r="U290" s="312"/>
      <c r="V290" s="312"/>
      <c r="W290" s="312"/>
      <c r="X290" s="312"/>
      <c r="Y290" s="312"/>
      <c r="Z290" s="316"/>
      <c r="AA290" s="316"/>
      <c r="AB290" s="316"/>
      <c r="AC290" s="316"/>
      <c r="AD290" s="316"/>
      <c r="AE290" s="316"/>
      <c r="AF290" s="316"/>
      <c r="AG290" s="316"/>
      <c r="AH290" s="313"/>
      <c r="AI290" s="313"/>
      <c r="AJ290" s="313"/>
      <c r="AK290" s="313"/>
      <c r="AL290" s="313"/>
      <c r="AM290" s="313"/>
      <c r="AN290" s="313"/>
      <c r="AO290" s="299"/>
      <c r="AP290" s="315"/>
      <c r="AQ290" s="315"/>
      <c r="AR290" s="315"/>
      <c r="AS290" s="315"/>
      <c r="AT290" s="90"/>
      <c r="AU290" s="90"/>
      <c r="AV290" s="90"/>
      <c r="AW290" s="310"/>
      <c r="AX290" s="310"/>
      <c r="AY290" s="308"/>
      <c r="AZ290" s="308"/>
      <c r="BA290" s="310"/>
      <c r="BB290" s="310"/>
      <c r="BC290" s="308"/>
      <c r="BD290" s="308"/>
      <c r="BE290" s="310"/>
      <c r="BF290" s="308"/>
      <c r="BG290" s="311"/>
      <c r="BH290" s="311"/>
      <c r="BI290" s="311"/>
      <c r="BJ290" s="311"/>
      <c r="BK290" s="311"/>
      <c r="BL290" s="311"/>
      <c r="BM290" s="311"/>
      <c r="BN290" s="90"/>
      <c r="BO290" s="90"/>
      <c r="BP290" s="90"/>
      <c r="BQ290" s="90"/>
      <c r="BR290" s="90"/>
      <c r="BS290" s="90"/>
      <c r="BT290" s="90"/>
      <c r="BU290" s="90"/>
      <c r="BV290" s="90"/>
      <c r="BW290" s="90"/>
      <c r="BX290" s="90"/>
      <c r="BY290" s="90"/>
      <c r="BZ290" s="90"/>
    </row>
    <row r="291" spans="1:78" ht="12" customHeight="1" x14ac:dyDescent="0.25">
      <c r="A291" s="62"/>
      <c r="B291" s="238"/>
      <c r="C291" s="238"/>
      <c r="D291" s="284" t="str">
        <f>IF(IF(ISNUMBER(B291),"",MAX(D$4:D290)+1)&lt;=D$3,IF(ISNUMBER(B291),"",MAX(D$4:D290)+1),"")</f>
        <v/>
      </c>
      <c r="E291" s="238"/>
      <c r="F291" s="238"/>
      <c r="G291" s="241"/>
      <c r="H291" s="284"/>
      <c r="I291" s="284" t="str">
        <f>IF(O291="","",IF(ISNUMBER(MATCH(O291,$G$5:$G$1000,0)),"",IF(D291=1,B$4,0)+MAX(I$4:I290)+1))</f>
        <v/>
      </c>
      <c r="J291" s="241"/>
      <c r="K291" s="241"/>
      <c r="L291" s="62"/>
      <c r="M291" s="290">
        <f t="shared" si="144"/>
        <v>287</v>
      </c>
      <c r="N291" s="325"/>
      <c r="O291" s="325"/>
      <c r="P291" s="308"/>
      <c r="Q291" s="299" t="s">
        <v>821</v>
      </c>
      <c r="R291" s="312"/>
      <c r="S291" s="312"/>
      <c r="T291" s="312"/>
      <c r="U291" s="312"/>
      <c r="V291" s="312"/>
      <c r="W291" s="312"/>
      <c r="X291" s="312"/>
      <c r="Y291" s="312"/>
      <c r="Z291" s="316"/>
      <c r="AA291" s="316"/>
      <c r="AB291" s="316"/>
      <c r="AC291" s="316"/>
      <c r="AD291" s="316"/>
      <c r="AE291" s="316"/>
      <c r="AF291" s="316"/>
      <c r="AG291" s="316"/>
      <c r="AH291" s="313"/>
      <c r="AI291" s="313"/>
      <c r="AJ291" s="313"/>
      <c r="AK291" s="313"/>
      <c r="AL291" s="313"/>
      <c r="AM291" s="313"/>
      <c r="AN291" s="313"/>
      <c r="AO291" s="299"/>
      <c r="AP291" s="315"/>
      <c r="AQ291" s="315"/>
      <c r="AR291" s="315"/>
      <c r="AS291" s="315"/>
      <c r="AT291" s="90"/>
      <c r="AU291" s="90"/>
      <c r="AV291" s="90"/>
      <c r="AW291" s="310"/>
      <c r="AX291" s="310"/>
      <c r="AY291" s="308"/>
      <c r="AZ291" s="308"/>
      <c r="BA291" s="310"/>
      <c r="BB291" s="310"/>
      <c r="BC291" s="308"/>
      <c r="BD291" s="308"/>
      <c r="BE291" s="310"/>
      <c r="BF291" s="308"/>
      <c r="BG291" s="311"/>
      <c r="BH291" s="311"/>
      <c r="BI291" s="311"/>
      <c r="BJ291" s="311"/>
      <c r="BK291" s="311"/>
      <c r="BL291" s="311"/>
      <c r="BM291" s="311"/>
      <c r="BN291" s="90"/>
      <c r="BO291" s="90"/>
      <c r="BP291" s="90"/>
      <c r="BQ291" s="90"/>
      <c r="BR291" s="90"/>
      <c r="BS291" s="90"/>
      <c r="BT291" s="90"/>
      <c r="BU291" s="90"/>
      <c r="BV291" s="90"/>
      <c r="BW291" s="90"/>
      <c r="BX291" s="90"/>
      <c r="BY291" s="90"/>
      <c r="BZ291" s="90"/>
    </row>
    <row r="292" spans="1:78" ht="12" customHeight="1" x14ac:dyDescent="0.25">
      <c r="A292" s="62"/>
      <c r="B292" s="238"/>
      <c r="C292" s="238"/>
      <c r="D292" s="284" t="str">
        <f>IF(IF(ISNUMBER(B292),"",MAX(D$4:D291)+1)&lt;=D$3,IF(ISNUMBER(B292),"",MAX(D$4:D291)+1),"")</f>
        <v/>
      </c>
      <c r="E292" s="238"/>
      <c r="F292" s="238"/>
      <c r="G292" s="241"/>
      <c r="H292" s="284"/>
      <c r="I292" s="284" t="str">
        <f>IF(O292="","",IF(ISNUMBER(MATCH(O292,$G$5:$G$1000,0)),"",IF(D292=1,B$4,0)+MAX(I$4:I291)+1))</f>
        <v/>
      </c>
      <c r="J292" s="241"/>
      <c r="K292" s="241"/>
      <c r="L292" s="62"/>
      <c r="M292" s="290">
        <f t="shared" si="144"/>
        <v>288</v>
      </c>
      <c r="N292" s="325"/>
      <c r="O292" s="325"/>
      <c r="P292" s="308"/>
      <c r="Q292" s="299" t="s">
        <v>821</v>
      </c>
      <c r="R292" s="312"/>
      <c r="S292" s="312"/>
      <c r="T292" s="312"/>
      <c r="U292" s="312"/>
      <c r="V292" s="312"/>
      <c r="W292" s="312"/>
      <c r="X292" s="312"/>
      <c r="Y292" s="312"/>
      <c r="Z292" s="316"/>
      <c r="AA292" s="316"/>
      <c r="AB292" s="316"/>
      <c r="AC292" s="316"/>
      <c r="AD292" s="316"/>
      <c r="AE292" s="316"/>
      <c r="AF292" s="316"/>
      <c r="AG292" s="316"/>
      <c r="AH292" s="313"/>
      <c r="AI292" s="313"/>
      <c r="AJ292" s="313"/>
      <c r="AK292" s="313"/>
      <c r="AL292" s="313"/>
      <c r="AM292" s="313"/>
      <c r="AN292" s="313"/>
      <c r="AO292" s="299"/>
      <c r="AP292" s="315"/>
      <c r="AQ292" s="315"/>
      <c r="AR292" s="315"/>
      <c r="AS292" s="315"/>
      <c r="AT292" s="90"/>
      <c r="AU292" s="90"/>
      <c r="AV292" s="90"/>
      <c r="AW292" s="310"/>
      <c r="AX292" s="310"/>
      <c r="AY292" s="308"/>
      <c r="AZ292" s="308"/>
      <c r="BA292" s="310"/>
      <c r="BB292" s="310"/>
      <c r="BC292" s="308"/>
      <c r="BD292" s="308"/>
      <c r="BE292" s="310"/>
      <c r="BF292" s="308"/>
      <c r="BG292" s="311"/>
      <c r="BH292" s="311"/>
      <c r="BI292" s="311"/>
      <c r="BJ292" s="311"/>
      <c r="BK292" s="311"/>
      <c r="BL292" s="311"/>
      <c r="BM292" s="311"/>
      <c r="BN292" s="90"/>
      <c r="BO292" s="90"/>
      <c r="BP292" s="90"/>
      <c r="BQ292" s="90"/>
      <c r="BR292" s="90"/>
      <c r="BS292" s="90"/>
      <c r="BT292" s="90"/>
      <c r="BU292" s="90"/>
      <c r="BV292" s="90"/>
      <c r="BW292" s="90"/>
      <c r="BX292" s="90"/>
      <c r="BY292" s="90"/>
      <c r="BZ292" s="90"/>
    </row>
    <row r="293" spans="1:78" ht="12" customHeight="1" x14ac:dyDescent="0.25">
      <c r="A293" s="62"/>
      <c r="B293" s="238"/>
      <c r="C293" s="238"/>
      <c r="D293" s="284" t="str">
        <f>IF(IF(ISNUMBER(B293),"",MAX(D$4:D292)+1)&lt;=D$3,IF(ISNUMBER(B293),"",MAX(D$4:D292)+1),"")</f>
        <v/>
      </c>
      <c r="E293" s="238"/>
      <c r="F293" s="238"/>
      <c r="G293" s="241"/>
      <c r="H293" s="284"/>
      <c r="I293" s="284" t="str">
        <f>IF(O293="","",IF(ISNUMBER(MATCH(O293,$G$5:$G$1000,0)),"",IF(D293=1,B$4,0)+MAX(I$4:I292)+1))</f>
        <v/>
      </c>
      <c r="J293" s="241"/>
      <c r="K293" s="241"/>
      <c r="L293" s="62"/>
      <c r="M293" s="290">
        <f t="shared" si="144"/>
        <v>289</v>
      </c>
      <c r="N293" s="325"/>
      <c r="O293" s="325"/>
      <c r="P293" s="308"/>
      <c r="Q293" s="299" t="s">
        <v>821</v>
      </c>
      <c r="R293" s="312"/>
      <c r="S293" s="312"/>
      <c r="T293" s="312"/>
      <c r="U293" s="312"/>
      <c r="V293" s="312"/>
      <c r="W293" s="312"/>
      <c r="X293" s="312"/>
      <c r="Y293" s="312"/>
      <c r="Z293" s="316"/>
      <c r="AA293" s="316"/>
      <c r="AB293" s="316"/>
      <c r="AC293" s="316"/>
      <c r="AD293" s="316"/>
      <c r="AE293" s="316"/>
      <c r="AF293" s="316"/>
      <c r="AG293" s="316"/>
      <c r="AH293" s="313"/>
      <c r="AI293" s="313"/>
      <c r="AJ293" s="313"/>
      <c r="AK293" s="313"/>
      <c r="AL293" s="313"/>
      <c r="AM293" s="313"/>
      <c r="AN293" s="313"/>
      <c r="AO293" s="299"/>
      <c r="AP293" s="315"/>
      <c r="AQ293" s="315"/>
      <c r="AR293" s="315"/>
      <c r="AS293" s="315"/>
      <c r="AT293" s="90"/>
      <c r="AU293" s="90"/>
      <c r="AV293" s="90"/>
      <c r="AW293" s="310"/>
      <c r="AX293" s="310"/>
      <c r="AY293" s="308"/>
      <c r="AZ293" s="308"/>
      <c r="BA293" s="310"/>
      <c r="BB293" s="310"/>
      <c r="BC293" s="308"/>
      <c r="BD293" s="308"/>
      <c r="BE293" s="310"/>
      <c r="BF293" s="308"/>
      <c r="BG293" s="311"/>
      <c r="BH293" s="311"/>
      <c r="BI293" s="311"/>
      <c r="BJ293" s="311"/>
      <c r="BK293" s="311"/>
      <c r="BL293" s="311"/>
      <c r="BM293" s="311"/>
      <c r="BN293" s="90"/>
      <c r="BO293" s="90"/>
      <c r="BP293" s="90"/>
      <c r="BQ293" s="90"/>
      <c r="BR293" s="90"/>
      <c r="BS293" s="90"/>
      <c r="BT293" s="90"/>
      <c r="BU293" s="90"/>
      <c r="BV293" s="90"/>
      <c r="BW293" s="90"/>
      <c r="BX293" s="90"/>
      <c r="BY293" s="90"/>
      <c r="BZ293" s="90"/>
    </row>
    <row r="294" spans="1:78" ht="12" customHeight="1" x14ac:dyDescent="0.25">
      <c r="A294" s="62"/>
      <c r="B294" s="238"/>
      <c r="C294" s="238"/>
      <c r="D294" s="284" t="str">
        <f>IF(IF(ISNUMBER(B294),"",MAX(D$4:D293)+1)&lt;=D$3,IF(ISNUMBER(B294),"",MAX(D$4:D293)+1),"")</f>
        <v/>
      </c>
      <c r="E294" s="238"/>
      <c r="F294" s="238"/>
      <c r="G294" s="241"/>
      <c r="H294" s="284"/>
      <c r="I294" s="284" t="str">
        <f>IF(O294="","",IF(ISNUMBER(MATCH(O294,$G$5:$G$1000,0)),"",IF(D294=1,B$4,0)+MAX(I$4:I293)+1))</f>
        <v/>
      </c>
      <c r="J294" s="241"/>
      <c r="K294" s="241"/>
      <c r="L294" s="62"/>
      <c r="M294" s="290">
        <f t="shared" si="144"/>
        <v>290</v>
      </c>
      <c r="N294" s="325"/>
      <c r="O294" s="325"/>
      <c r="P294" s="308"/>
      <c r="Q294" s="299" t="s">
        <v>821</v>
      </c>
      <c r="R294" s="312"/>
      <c r="S294" s="312"/>
      <c r="T294" s="312"/>
      <c r="U294" s="312"/>
      <c r="V294" s="312"/>
      <c r="W294" s="312"/>
      <c r="X294" s="312"/>
      <c r="Y294" s="312"/>
      <c r="Z294" s="316"/>
      <c r="AA294" s="316"/>
      <c r="AB294" s="316"/>
      <c r="AC294" s="316"/>
      <c r="AD294" s="316"/>
      <c r="AE294" s="316"/>
      <c r="AF294" s="316"/>
      <c r="AG294" s="316"/>
      <c r="AH294" s="313"/>
      <c r="AI294" s="313"/>
      <c r="AJ294" s="313"/>
      <c r="AK294" s="313"/>
      <c r="AL294" s="313"/>
      <c r="AM294" s="313"/>
      <c r="AN294" s="313"/>
      <c r="AO294" s="299"/>
      <c r="AP294" s="315"/>
      <c r="AQ294" s="315"/>
      <c r="AR294" s="315"/>
      <c r="AS294" s="315"/>
      <c r="AT294" s="90"/>
      <c r="AU294" s="90"/>
      <c r="AV294" s="90"/>
      <c r="AW294" s="310"/>
      <c r="AX294" s="310"/>
      <c r="AY294" s="308"/>
      <c r="AZ294" s="308"/>
      <c r="BA294" s="310"/>
      <c r="BB294" s="310"/>
      <c r="BC294" s="308"/>
      <c r="BD294" s="308"/>
      <c r="BE294" s="310"/>
      <c r="BF294" s="308"/>
      <c r="BG294" s="311"/>
      <c r="BH294" s="311"/>
      <c r="BI294" s="311"/>
      <c r="BJ294" s="311"/>
      <c r="BK294" s="311"/>
      <c r="BL294" s="311"/>
      <c r="BM294" s="311"/>
      <c r="BN294" s="90"/>
      <c r="BO294" s="90"/>
      <c r="BP294" s="90"/>
      <c r="BQ294" s="90"/>
      <c r="BR294" s="90"/>
      <c r="BS294" s="90"/>
      <c r="BT294" s="90"/>
      <c r="BU294" s="90"/>
      <c r="BV294" s="90"/>
      <c r="BW294" s="90"/>
      <c r="BX294" s="90"/>
      <c r="BY294" s="90"/>
      <c r="BZ294" s="90"/>
    </row>
    <row r="295" spans="1:78" ht="12" customHeight="1" x14ac:dyDescent="0.25">
      <c r="A295" s="62"/>
      <c r="B295" s="238"/>
      <c r="C295" s="238"/>
      <c r="D295" s="284" t="str">
        <f>IF(IF(ISNUMBER(B295),"",MAX(D$4:D294)+1)&lt;=D$3,IF(ISNUMBER(B295),"",MAX(D$4:D294)+1),"")</f>
        <v/>
      </c>
      <c r="E295" s="238"/>
      <c r="F295" s="238"/>
      <c r="G295" s="241"/>
      <c r="H295" s="284"/>
      <c r="I295" s="284" t="str">
        <f>IF(O295="","",IF(ISNUMBER(MATCH(O295,$G$5:$G$1000,0)),"",IF(D295=1,B$4,0)+MAX(I$4:I294)+1))</f>
        <v/>
      </c>
      <c r="J295" s="241"/>
      <c r="K295" s="241"/>
      <c r="L295" s="62"/>
      <c r="M295" s="290">
        <f t="shared" si="144"/>
        <v>291</v>
      </c>
      <c r="N295" s="325"/>
      <c r="O295" s="325"/>
      <c r="P295" s="308"/>
      <c r="Q295" s="299" t="s">
        <v>821</v>
      </c>
      <c r="R295" s="312"/>
      <c r="S295" s="312"/>
      <c r="T295" s="312"/>
      <c r="U295" s="312"/>
      <c r="V295" s="312"/>
      <c r="W295" s="312"/>
      <c r="X295" s="312"/>
      <c r="Y295" s="312"/>
      <c r="Z295" s="316"/>
      <c r="AA295" s="316"/>
      <c r="AB295" s="316"/>
      <c r="AC295" s="316"/>
      <c r="AD295" s="316"/>
      <c r="AE295" s="316"/>
      <c r="AF295" s="316"/>
      <c r="AG295" s="316"/>
      <c r="AH295" s="313"/>
      <c r="AI295" s="313"/>
      <c r="AJ295" s="313"/>
      <c r="AK295" s="313"/>
      <c r="AL295" s="313"/>
      <c r="AM295" s="313"/>
      <c r="AN295" s="313"/>
      <c r="AO295" s="299"/>
      <c r="AP295" s="315"/>
      <c r="AQ295" s="315"/>
      <c r="AR295" s="315"/>
      <c r="AS295" s="315"/>
      <c r="AT295" s="90"/>
      <c r="AU295" s="90"/>
      <c r="AV295" s="90"/>
      <c r="AW295" s="310"/>
      <c r="AX295" s="310"/>
      <c r="AY295" s="308"/>
      <c r="AZ295" s="308"/>
      <c r="BA295" s="310"/>
      <c r="BB295" s="310"/>
      <c r="BC295" s="308"/>
      <c r="BD295" s="308"/>
      <c r="BE295" s="310"/>
      <c r="BF295" s="308"/>
      <c r="BG295" s="311"/>
      <c r="BH295" s="311"/>
      <c r="BI295" s="311"/>
      <c r="BJ295" s="311"/>
      <c r="BK295" s="311"/>
      <c r="BL295" s="311"/>
      <c r="BM295" s="311"/>
      <c r="BN295" s="90"/>
      <c r="BO295" s="90"/>
      <c r="BP295" s="90"/>
      <c r="BQ295" s="90"/>
      <c r="BR295" s="90"/>
      <c r="BS295" s="90"/>
      <c r="BT295" s="90"/>
      <c r="BU295" s="90"/>
      <c r="BV295" s="90"/>
      <c r="BW295" s="90"/>
      <c r="BX295" s="90"/>
      <c r="BY295" s="90"/>
      <c r="BZ295" s="90"/>
    </row>
    <row r="296" spans="1:78" ht="12" customHeight="1" x14ac:dyDescent="0.25">
      <c r="A296" s="62"/>
      <c r="B296" s="238"/>
      <c r="C296" s="238"/>
      <c r="D296" s="284" t="str">
        <f>IF(IF(ISNUMBER(B296),"",MAX(D$4:D295)+1)&lt;=D$3,IF(ISNUMBER(B296),"",MAX(D$4:D295)+1),"")</f>
        <v/>
      </c>
      <c r="E296" s="238"/>
      <c r="F296" s="238"/>
      <c r="G296" s="241"/>
      <c r="H296" s="284"/>
      <c r="I296" s="284" t="str">
        <f>IF(O296="","",IF(ISNUMBER(MATCH(O296,$G$5:$G$1000,0)),"",IF(D296=1,B$4,0)+MAX(I$4:I295)+1))</f>
        <v/>
      </c>
      <c r="J296" s="241"/>
      <c r="K296" s="241"/>
      <c r="L296" s="62"/>
      <c r="M296" s="290">
        <f t="shared" si="144"/>
        <v>292</v>
      </c>
      <c r="N296" s="303"/>
      <c r="O296" s="303"/>
      <c r="P296" s="308"/>
      <c r="Q296" s="299" t="s">
        <v>821</v>
      </c>
      <c r="R296" s="312"/>
      <c r="S296" s="312"/>
      <c r="T296" s="312"/>
      <c r="U296" s="312"/>
      <c r="V296" s="312"/>
      <c r="W296" s="312"/>
      <c r="X296" s="312"/>
      <c r="Y296" s="312"/>
      <c r="Z296" s="316"/>
      <c r="AA296" s="316"/>
      <c r="AB296" s="316"/>
      <c r="AC296" s="316"/>
      <c r="AD296" s="316"/>
      <c r="AE296" s="316"/>
      <c r="AF296" s="316"/>
      <c r="AG296" s="316"/>
      <c r="AH296" s="313"/>
      <c r="AI296" s="313"/>
      <c r="AJ296" s="313"/>
      <c r="AK296" s="313"/>
      <c r="AL296" s="313"/>
      <c r="AM296" s="313"/>
      <c r="AN296" s="313"/>
      <c r="AO296" s="299"/>
      <c r="AP296" s="315"/>
      <c r="AQ296" s="315"/>
      <c r="AR296" s="315"/>
      <c r="AS296" s="315"/>
      <c r="AT296" s="90"/>
      <c r="AU296" s="90"/>
      <c r="AV296" s="90"/>
      <c r="AW296" s="310"/>
      <c r="AX296" s="310"/>
      <c r="AY296" s="308"/>
      <c r="AZ296" s="308"/>
      <c r="BA296" s="310"/>
      <c r="BB296" s="310"/>
      <c r="BC296" s="308"/>
      <c r="BD296" s="308"/>
      <c r="BE296" s="310"/>
      <c r="BF296" s="308"/>
      <c r="BG296" s="311"/>
      <c r="BH296" s="311"/>
      <c r="BI296" s="311"/>
      <c r="BJ296" s="311"/>
      <c r="BK296" s="311"/>
      <c r="BL296" s="311"/>
      <c r="BM296" s="311"/>
      <c r="BN296" s="90"/>
      <c r="BO296" s="90"/>
      <c r="BP296" s="90"/>
      <c r="BQ296" s="90"/>
      <c r="BR296" s="90"/>
      <c r="BS296" s="90"/>
      <c r="BT296" s="90"/>
      <c r="BU296" s="90"/>
      <c r="BV296" s="90"/>
      <c r="BW296" s="90"/>
      <c r="BX296" s="90"/>
      <c r="BY296" s="90"/>
      <c r="BZ296" s="90"/>
    </row>
    <row r="297" spans="1:78" ht="12" customHeight="1" x14ac:dyDescent="0.25">
      <c r="A297" s="62"/>
      <c r="B297" s="238"/>
      <c r="C297" s="238"/>
      <c r="D297" s="284" t="str">
        <f>IF(IF(ISNUMBER(B297),"",MAX(D$4:D296)+1)&lt;=D$3,IF(ISNUMBER(B297),"",MAX(D$4:D296)+1),"")</f>
        <v/>
      </c>
      <c r="E297" s="238"/>
      <c r="F297" s="238"/>
      <c r="G297" s="241"/>
      <c r="H297" s="284"/>
      <c r="I297" s="284" t="str">
        <f>IF(O297="","",IF(ISNUMBER(MATCH(O297,$G$5:$G$1000,0)),"",IF(D297=1,B$4,0)+MAX(I$4:I296)+1))</f>
        <v/>
      </c>
      <c r="J297" s="241"/>
      <c r="K297" s="241"/>
      <c r="L297" s="62"/>
      <c r="M297" s="290">
        <f t="shared" si="144"/>
        <v>293</v>
      </c>
      <c r="N297" s="303"/>
      <c r="O297" s="303"/>
      <c r="P297" s="308"/>
      <c r="Q297" s="299" t="s">
        <v>821</v>
      </c>
      <c r="R297" s="312"/>
      <c r="S297" s="312"/>
      <c r="T297" s="312"/>
      <c r="U297" s="312"/>
      <c r="V297" s="312"/>
      <c r="W297" s="312"/>
      <c r="X297" s="312"/>
      <c r="Y297" s="312"/>
      <c r="Z297" s="316"/>
      <c r="AA297" s="316"/>
      <c r="AB297" s="316"/>
      <c r="AC297" s="316"/>
      <c r="AD297" s="316"/>
      <c r="AE297" s="316"/>
      <c r="AF297" s="316"/>
      <c r="AG297" s="316"/>
      <c r="AH297" s="313"/>
      <c r="AI297" s="313"/>
      <c r="AJ297" s="313"/>
      <c r="AK297" s="313"/>
      <c r="AL297" s="313"/>
      <c r="AM297" s="313"/>
      <c r="AN297" s="313"/>
      <c r="AO297" s="299"/>
      <c r="AP297" s="315"/>
      <c r="AQ297" s="315"/>
      <c r="AR297" s="315"/>
      <c r="AS297" s="315"/>
      <c r="AT297" s="90"/>
      <c r="AU297" s="90"/>
      <c r="AV297" s="90"/>
      <c r="AW297" s="310"/>
      <c r="AX297" s="310"/>
      <c r="AY297" s="308"/>
      <c r="AZ297" s="308"/>
      <c r="BA297" s="310"/>
      <c r="BB297" s="310"/>
      <c r="BC297" s="308"/>
      <c r="BD297" s="308"/>
      <c r="BE297" s="310"/>
      <c r="BF297" s="308"/>
      <c r="BG297" s="311"/>
      <c r="BH297" s="311"/>
      <c r="BI297" s="311"/>
      <c r="BJ297" s="311"/>
      <c r="BK297" s="311"/>
      <c r="BL297" s="311"/>
      <c r="BM297" s="311"/>
      <c r="BN297" s="90"/>
      <c r="BO297" s="90"/>
      <c r="BP297" s="90"/>
      <c r="BQ297" s="90"/>
      <c r="BR297" s="90"/>
      <c r="BS297" s="90"/>
      <c r="BT297" s="90"/>
      <c r="BU297" s="90"/>
      <c r="BV297" s="90"/>
      <c r="BW297" s="90"/>
      <c r="BX297" s="90"/>
      <c r="BY297" s="90"/>
      <c r="BZ297" s="90"/>
    </row>
    <row r="298" spans="1:78" ht="12" customHeight="1" x14ac:dyDescent="0.25">
      <c r="A298" s="62"/>
      <c r="B298" s="238"/>
      <c r="C298" s="238"/>
      <c r="D298" s="284" t="str">
        <f>IF(IF(ISNUMBER(B298),"",MAX(D$4:D297)+1)&lt;=D$3,IF(ISNUMBER(B298),"",MAX(D$4:D297)+1),"")</f>
        <v/>
      </c>
      <c r="E298" s="238"/>
      <c r="F298" s="238"/>
      <c r="G298" s="241"/>
      <c r="H298" s="284"/>
      <c r="I298" s="284" t="str">
        <f>IF(O298="","",IF(ISNUMBER(MATCH(O298,$G$5:$G$1000,0)),"",IF(D298=1,B$4,0)+MAX(I$4:I297)+1))</f>
        <v/>
      </c>
      <c r="J298" s="241"/>
      <c r="K298" s="241"/>
      <c r="L298" s="62"/>
      <c r="M298" s="290">
        <f t="shared" si="144"/>
        <v>294</v>
      </c>
      <c r="N298" s="303"/>
      <c r="O298" s="303"/>
      <c r="P298" s="308"/>
      <c r="Q298" s="299" t="s">
        <v>821</v>
      </c>
      <c r="R298" s="312"/>
      <c r="S298" s="312"/>
      <c r="T298" s="312"/>
      <c r="U298" s="312"/>
      <c r="V298" s="312"/>
      <c r="W298" s="312"/>
      <c r="X298" s="312"/>
      <c r="Y298" s="312"/>
      <c r="Z298" s="316"/>
      <c r="AA298" s="316"/>
      <c r="AB298" s="316"/>
      <c r="AC298" s="316"/>
      <c r="AD298" s="316"/>
      <c r="AE298" s="316"/>
      <c r="AF298" s="316"/>
      <c r="AG298" s="316"/>
      <c r="AH298" s="313"/>
      <c r="AI298" s="313"/>
      <c r="AJ298" s="313"/>
      <c r="AK298" s="313"/>
      <c r="AL298" s="313"/>
      <c r="AM298" s="313"/>
      <c r="AN298" s="313"/>
      <c r="AO298" s="299"/>
      <c r="AP298" s="315"/>
      <c r="AQ298" s="315"/>
      <c r="AR298" s="315"/>
      <c r="AS298" s="315"/>
      <c r="AT298" s="90"/>
      <c r="AU298" s="90"/>
      <c r="AV298" s="90"/>
      <c r="AW298" s="310"/>
      <c r="AX298" s="310"/>
      <c r="AY298" s="308"/>
      <c r="AZ298" s="308"/>
      <c r="BA298" s="310"/>
      <c r="BB298" s="310"/>
      <c r="BC298" s="308"/>
      <c r="BD298" s="308"/>
      <c r="BE298" s="310"/>
      <c r="BF298" s="308"/>
      <c r="BG298" s="311"/>
      <c r="BH298" s="311"/>
      <c r="BI298" s="311"/>
      <c r="BJ298" s="311"/>
      <c r="BK298" s="311"/>
      <c r="BL298" s="311"/>
      <c r="BM298" s="311"/>
      <c r="BN298" s="90"/>
      <c r="BO298" s="90"/>
      <c r="BP298" s="90"/>
      <c r="BQ298" s="90"/>
      <c r="BR298" s="90"/>
      <c r="BS298" s="90"/>
      <c r="BT298" s="90"/>
      <c r="BU298" s="90"/>
      <c r="BV298" s="90"/>
      <c r="BW298" s="90"/>
      <c r="BX298" s="90"/>
      <c r="BY298" s="90"/>
      <c r="BZ298" s="90"/>
    </row>
    <row r="299" spans="1:78" ht="12" customHeight="1" x14ac:dyDescent="0.25">
      <c r="A299" s="62"/>
      <c r="B299" s="238"/>
      <c r="C299" s="238"/>
      <c r="D299" s="284" t="str">
        <f>IF(IF(ISNUMBER(B299),"",MAX(D$4:D298)+1)&lt;=D$3,IF(ISNUMBER(B299),"",MAX(D$4:D298)+1),"")</f>
        <v/>
      </c>
      <c r="E299" s="238"/>
      <c r="F299" s="238"/>
      <c r="G299" s="241"/>
      <c r="H299" s="284"/>
      <c r="I299" s="284" t="str">
        <f>IF(O299="","",IF(ISNUMBER(MATCH(O299,$G$5:$G$1000,0)),"",IF(D299=1,B$4,0)+MAX(I$4:I298)+1))</f>
        <v/>
      </c>
      <c r="J299" s="241"/>
      <c r="K299" s="241"/>
      <c r="L299" s="62"/>
      <c r="M299" s="290">
        <f t="shared" si="144"/>
        <v>295</v>
      </c>
      <c r="N299" s="303"/>
      <c r="O299" s="303"/>
      <c r="P299" s="308"/>
      <c r="Q299" s="299" t="s">
        <v>821</v>
      </c>
      <c r="R299" s="312"/>
      <c r="S299" s="312"/>
      <c r="T299" s="312"/>
      <c r="U299" s="312"/>
      <c r="V299" s="312"/>
      <c r="W299" s="312"/>
      <c r="X299" s="312"/>
      <c r="Y299" s="312"/>
      <c r="Z299" s="316"/>
      <c r="AA299" s="316"/>
      <c r="AB299" s="316"/>
      <c r="AC299" s="316"/>
      <c r="AD299" s="316"/>
      <c r="AE299" s="316"/>
      <c r="AF299" s="316"/>
      <c r="AG299" s="316"/>
      <c r="AH299" s="313"/>
      <c r="AI299" s="313"/>
      <c r="AJ299" s="313"/>
      <c r="AK299" s="313"/>
      <c r="AL299" s="313"/>
      <c r="AM299" s="313"/>
      <c r="AN299" s="313"/>
      <c r="AO299" s="299"/>
      <c r="AP299" s="315"/>
      <c r="AQ299" s="315"/>
      <c r="AR299" s="315"/>
      <c r="AS299" s="315"/>
      <c r="AT299" s="90"/>
      <c r="AU299" s="90"/>
      <c r="AV299" s="90"/>
      <c r="AW299" s="310"/>
      <c r="AX299" s="310"/>
      <c r="AY299" s="308"/>
      <c r="AZ299" s="308"/>
      <c r="BA299" s="310"/>
      <c r="BB299" s="310"/>
      <c r="BC299" s="308"/>
      <c r="BD299" s="308"/>
      <c r="BE299" s="310"/>
      <c r="BF299" s="308"/>
      <c r="BG299" s="311"/>
      <c r="BH299" s="311"/>
      <c r="BI299" s="311"/>
      <c r="BJ299" s="311"/>
      <c r="BK299" s="311"/>
      <c r="BL299" s="311"/>
      <c r="BM299" s="311"/>
      <c r="BN299" s="90"/>
      <c r="BO299" s="90"/>
      <c r="BP299" s="90"/>
      <c r="BQ299" s="90"/>
      <c r="BR299" s="90"/>
      <c r="BS299" s="90"/>
      <c r="BT299" s="90"/>
      <c r="BU299" s="90"/>
      <c r="BV299" s="90"/>
      <c r="BW299" s="90"/>
      <c r="BX299" s="90"/>
      <c r="BY299" s="90"/>
      <c r="BZ299" s="90"/>
    </row>
    <row r="300" spans="1:78" ht="12" customHeight="1" x14ac:dyDescent="0.25">
      <c r="A300" s="62"/>
      <c r="B300" s="238"/>
      <c r="C300" s="238"/>
      <c r="D300" s="284" t="str">
        <f>IF(IF(ISNUMBER(B300),"",MAX(D$4:D299)+1)&lt;=D$3,IF(ISNUMBER(B300),"",MAX(D$4:D299)+1),"")</f>
        <v/>
      </c>
      <c r="E300" s="238"/>
      <c r="F300" s="238"/>
      <c r="G300" s="241"/>
      <c r="H300" s="284"/>
      <c r="I300" s="284" t="str">
        <f>IF(O300="","",IF(ISNUMBER(MATCH(O300,$G$5:$G$1000,0)),"",IF(D300=1,B$4,0)+MAX(I$4:I299)+1))</f>
        <v/>
      </c>
      <c r="J300" s="241"/>
      <c r="K300" s="241"/>
      <c r="L300" s="62"/>
      <c r="M300" s="290">
        <f t="shared" si="144"/>
        <v>296</v>
      </c>
      <c r="N300" s="303"/>
      <c r="O300" s="303"/>
      <c r="P300" s="308"/>
      <c r="Q300" s="299" t="s">
        <v>821</v>
      </c>
      <c r="R300" s="312"/>
      <c r="S300" s="312"/>
      <c r="T300" s="312"/>
      <c r="U300" s="312"/>
      <c r="V300" s="312"/>
      <c r="W300" s="312"/>
      <c r="X300" s="312"/>
      <c r="Y300" s="312"/>
      <c r="Z300" s="316"/>
      <c r="AA300" s="316"/>
      <c r="AB300" s="316"/>
      <c r="AC300" s="316"/>
      <c r="AD300" s="316"/>
      <c r="AE300" s="316"/>
      <c r="AF300" s="316"/>
      <c r="AG300" s="316"/>
      <c r="AH300" s="313"/>
      <c r="AI300" s="313"/>
      <c r="AJ300" s="313"/>
      <c r="AK300" s="313"/>
      <c r="AL300" s="313"/>
      <c r="AM300" s="313"/>
      <c r="AN300" s="313"/>
      <c r="AO300" s="299"/>
      <c r="AP300" s="315"/>
      <c r="AQ300" s="315"/>
      <c r="AR300" s="315"/>
      <c r="AS300" s="315"/>
      <c r="AT300" s="90"/>
      <c r="AU300" s="90"/>
      <c r="AV300" s="90"/>
      <c r="AW300" s="310"/>
      <c r="AX300" s="310"/>
      <c r="AY300" s="308"/>
      <c r="AZ300" s="308"/>
      <c r="BA300" s="310"/>
      <c r="BB300" s="310"/>
      <c r="BC300" s="308"/>
      <c r="BD300" s="308"/>
      <c r="BE300" s="310"/>
      <c r="BF300" s="308"/>
      <c r="BG300" s="311"/>
      <c r="BH300" s="311"/>
      <c r="BI300" s="311"/>
      <c r="BJ300" s="311"/>
      <c r="BK300" s="311"/>
      <c r="BL300" s="311"/>
      <c r="BM300" s="311"/>
      <c r="BN300" s="90"/>
      <c r="BO300" s="90"/>
      <c r="BP300" s="90"/>
      <c r="BQ300" s="90"/>
      <c r="BR300" s="90"/>
      <c r="BS300" s="90"/>
      <c r="BT300" s="90"/>
      <c r="BU300" s="90"/>
      <c r="BV300" s="90"/>
      <c r="BW300" s="90"/>
      <c r="BX300" s="90"/>
      <c r="BY300" s="90"/>
      <c r="BZ300" s="90"/>
    </row>
    <row r="301" spans="1:78" ht="12" customHeight="1" x14ac:dyDescent="0.25">
      <c r="A301" s="62"/>
      <c r="B301" s="238"/>
      <c r="C301" s="238"/>
      <c r="D301" s="284" t="str">
        <f>IF(IF(ISNUMBER(B301),"",MAX(D$4:D300)+1)&lt;=D$3,IF(ISNUMBER(B301),"",MAX(D$4:D300)+1),"")</f>
        <v/>
      </c>
      <c r="E301" s="238"/>
      <c r="F301" s="238"/>
      <c r="G301" s="241"/>
      <c r="H301" s="284"/>
      <c r="I301" s="284" t="str">
        <f>IF(O301="","",IF(ISNUMBER(MATCH(O301,$G$5:$G$1000,0)),"",IF(D301=1,B$4,0)+MAX(I$4:I300)+1))</f>
        <v/>
      </c>
      <c r="J301" s="241"/>
      <c r="K301" s="241"/>
      <c r="L301" s="62"/>
      <c r="M301" s="290">
        <f t="shared" si="144"/>
        <v>297</v>
      </c>
      <c r="N301" s="303"/>
      <c r="O301" s="303"/>
      <c r="P301" s="308"/>
      <c r="Q301" s="299" t="s">
        <v>821</v>
      </c>
      <c r="R301" s="312"/>
      <c r="S301" s="312"/>
      <c r="T301" s="312"/>
      <c r="U301" s="312"/>
      <c r="V301" s="312"/>
      <c r="W301" s="312"/>
      <c r="X301" s="312"/>
      <c r="Y301" s="312"/>
      <c r="Z301" s="316"/>
      <c r="AA301" s="316"/>
      <c r="AB301" s="316"/>
      <c r="AC301" s="316"/>
      <c r="AD301" s="316"/>
      <c r="AE301" s="316"/>
      <c r="AF301" s="316"/>
      <c r="AG301" s="316"/>
      <c r="AH301" s="313"/>
      <c r="AI301" s="313"/>
      <c r="AJ301" s="313"/>
      <c r="AK301" s="313"/>
      <c r="AL301" s="313"/>
      <c r="AM301" s="313"/>
      <c r="AN301" s="313"/>
      <c r="AO301" s="299"/>
      <c r="AP301" s="315"/>
      <c r="AQ301" s="315"/>
      <c r="AR301" s="315"/>
      <c r="AS301" s="315"/>
      <c r="AT301" s="90"/>
      <c r="AU301" s="90"/>
      <c r="AV301" s="90"/>
      <c r="AW301" s="310"/>
      <c r="AX301" s="310"/>
      <c r="AY301" s="308"/>
      <c r="AZ301" s="308"/>
      <c r="BA301" s="310"/>
      <c r="BB301" s="310"/>
      <c r="BC301" s="308"/>
      <c r="BD301" s="308"/>
      <c r="BE301" s="310"/>
      <c r="BF301" s="308"/>
      <c r="BG301" s="311"/>
      <c r="BH301" s="311"/>
      <c r="BI301" s="311"/>
      <c r="BJ301" s="311"/>
      <c r="BK301" s="311"/>
      <c r="BL301" s="311"/>
      <c r="BM301" s="311"/>
      <c r="BN301" s="90"/>
      <c r="BO301" s="90"/>
      <c r="BP301" s="90"/>
      <c r="BQ301" s="90"/>
      <c r="BR301" s="90"/>
      <c r="BS301" s="90"/>
      <c r="BT301" s="90"/>
      <c r="BU301" s="90"/>
      <c r="BV301" s="90"/>
      <c r="BW301" s="90"/>
      <c r="BX301" s="90"/>
      <c r="BY301" s="90"/>
      <c r="BZ301" s="90"/>
    </row>
    <row r="302" spans="1:78" ht="12" customHeight="1" x14ac:dyDescent="0.25">
      <c r="A302" s="62"/>
      <c r="B302" s="238"/>
      <c r="C302" s="238"/>
      <c r="D302" s="284" t="str">
        <f>IF(IF(ISNUMBER(B302),"",MAX(D$4:D301)+1)&lt;=D$3,IF(ISNUMBER(B302),"",MAX(D$4:D301)+1),"")</f>
        <v/>
      </c>
      <c r="E302" s="238"/>
      <c r="F302" s="238"/>
      <c r="G302" s="241"/>
      <c r="H302" s="284"/>
      <c r="I302" s="284" t="str">
        <f>IF(O302="","",IF(ISNUMBER(MATCH(O302,$G$5:$G$1000,0)),"",IF(D302=1,B$4,0)+MAX(I$4:I301)+1))</f>
        <v/>
      </c>
      <c r="J302" s="241"/>
      <c r="K302" s="241"/>
      <c r="L302" s="62"/>
      <c r="M302" s="290">
        <f t="shared" si="144"/>
        <v>298</v>
      </c>
      <c r="N302" s="303"/>
      <c r="O302" s="303"/>
      <c r="P302" s="308"/>
      <c r="Q302" s="299" t="s">
        <v>821</v>
      </c>
      <c r="R302" s="312"/>
      <c r="S302" s="312"/>
      <c r="T302" s="312"/>
      <c r="U302" s="312"/>
      <c r="V302" s="312"/>
      <c r="W302" s="312"/>
      <c r="X302" s="312"/>
      <c r="Y302" s="312"/>
      <c r="Z302" s="316"/>
      <c r="AA302" s="316"/>
      <c r="AB302" s="316"/>
      <c r="AC302" s="316"/>
      <c r="AD302" s="316"/>
      <c r="AE302" s="316"/>
      <c r="AF302" s="316"/>
      <c r="AG302" s="316"/>
      <c r="AH302" s="313"/>
      <c r="AI302" s="313"/>
      <c r="AJ302" s="313"/>
      <c r="AK302" s="313"/>
      <c r="AL302" s="313"/>
      <c r="AM302" s="313"/>
      <c r="AN302" s="313"/>
      <c r="AO302" s="299"/>
      <c r="AP302" s="315"/>
      <c r="AQ302" s="315"/>
      <c r="AR302" s="315"/>
      <c r="AS302" s="315"/>
      <c r="AT302" s="90"/>
      <c r="AU302" s="90"/>
      <c r="AV302" s="90"/>
      <c r="AW302" s="310"/>
      <c r="AX302" s="310"/>
      <c r="AY302" s="308"/>
      <c r="AZ302" s="308"/>
      <c r="BA302" s="310"/>
      <c r="BB302" s="310"/>
      <c r="BC302" s="308"/>
      <c r="BD302" s="308"/>
      <c r="BE302" s="310"/>
      <c r="BF302" s="308"/>
      <c r="BG302" s="311"/>
      <c r="BH302" s="311"/>
      <c r="BI302" s="311"/>
      <c r="BJ302" s="311"/>
      <c r="BK302" s="311"/>
      <c r="BL302" s="311"/>
      <c r="BM302" s="311"/>
      <c r="BN302" s="90"/>
      <c r="BO302" s="90"/>
      <c r="BP302" s="90"/>
      <c r="BQ302" s="90"/>
      <c r="BR302" s="90"/>
      <c r="BS302" s="90"/>
      <c r="BT302" s="90"/>
      <c r="BU302" s="90"/>
      <c r="BV302" s="90"/>
      <c r="BW302" s="90"/>
      <c r="BX302" s="90"/>
      <c r="BY302" s="90"/>
      <c r="BZ302" s="90"/>
    </row>
    <row r="303" spans="1:78" ht="12" customHeight="1" x14ac:dyDescent="0.25">
      <c r="A303" s="62"/>
      <c r="B303" s="238"/>
      <c r="C303" s="238"/>
      <c r="D303" s="284" t="str">
        <f>IF(IF(ISNUMBER(B303),"",MAX(D$4:D302)+1)&lt;=D$3,IF(ISNUMBER(B303),"",MAX(D$4:D302)+1),"")</f>
        <v/>
      </c>
      <c r="E303" s="238"/>
      <c r="F303" s="238"/>
      <c r="G303" s="241"/>
      <c r="H303" s="284"/>
      <c r="I303" s="284" t="str">
        <f>IF(O303="","",IF(ISNUMBER(MATCH(O303,$G$5:$G$1000,0)),"",IF(D303=1,B$4,0)+MAX(I$4:I302)+1))</f>
        <v/>
      </c>
      <c r="J303" s="241"/>
      <c r="K303" s="241"/>
      <c r="L303" s="62"/>
      <c r="M303" s="290">
        <f t="shared" si="144"/>
        <v>299</v>
      </c>
      <c r="N303" s="303"/>
      <c r="O303" s="303"/>
      <c r="P303" s="308"/>
      <c r="Q303" s="299" t="s">
        <v>821</v>
      </c>
      <c r="R303" s="312"/>
      <c r="S303" s="312"/>
      <c r="T303" s="312"/>
      <c r="U303" s="312"/>
      <c r="V303" s="312"/>
      <c r="W303" s="312"/>
      <c r="X303" s="312"/>
      <c r="Y303" s="312"/>
      <c r="Z303" s="316"/>
      <c r="AA303" s="316"/>
      <c r="AB303" s="316"/>
      <c r="AC303" s="316"/>
      <c r="AD303" s="316"/>
      <c r="AE303" s="316"/>
      <c r="AF303" s="316"/>
      <c r="AG303" s="316"/>
      <c r="AH303" s="313"/>
      <c r="AI303" s="313"/>
      <c r="AJ303" s="313"/>
      <c r="AK303" s="313"/>
      <c r="AL303" s="313"/>
      <c r="AM303" s="313"/>
      <c r="AN303" s="313"/>
      <c r="AO303" s="299"/>
      <c r="AP303" s="315"/>
      <c r="AQ303" s="315"/>
      <c r="AR303" s="315"/>
      <c r="AS303" s="315"/>
      <c r="AT303" s="90"/>
      <c r="AU303" s="90"/>
      <c r="AV303" s="90"/>
      <c r="AW303" s="310"/>
      <c r="AX303" s="310"/>
      <c r="AY303" s="308"/>
      <c r="AZ303" s="308"/>
      <c r="BA303" s="310"/>
      <c r="BB303" s="310"/>
      <c r="BC303" s="308"/>
      <c r="BD303" s="308"/>
      <c r="BE303" s="310"/>
      <c r="BF303" s="308"/>
      <c r="BG303" s="311"/>
      <c r="BH303" s="311"/>
      <c r="BI303" s="311"/>
      <c r="BJ303" s="311"/>
      <c r="BK303" s="311"/>
      <c r="BL303" s="311"/>
      <c r="BM303" s="311"/>
      <c r="BN303" s="90"/>
      <c r="BO303" s="90"/>
      <c r="BP303" s="90"/>
      <c r="BQ303" s="90"/>
      <c r="BR303" s="90"/>
      <c r="BS303" s="90"/>
      <c r="BT303" s="90"/>
      <c r="BU303" s="90"/>
      <c r="BV303" s="90"/>
      <c r="BW303" s="90"/>
      <c r="BX303" s="90"/>
      <c r="BY303" s="90"/>
      <c r="BZ303" s="90"/>
    </row>
    <row r="304" spans="1:78" ht="12" customHeight="1" x14ac:dyDescent="0.25">
      <c r="A304" s="62"/>
      <c r="B304" s="238"/>
      <c r="C304" s="238"/>
      <c r="D304" s="284" t="str">
        <f>IF(IF(ISNUMBER(B304),"",MAX(D$4:D303)+1)&lt;=D$3,IF(ISNUMBER(B304),"",MAX(D$4:D303)+1),"")</f>
        <v/>
      </c>
      <c r="E304" s="238"/>
      <c r="F304" s="238"/>
      <c r="G304" s="241"/>
      <c r="H304" s="284"/>
      <c r="I304" s="284" t="str">
        <f>IF(O304="","",IF(ISNUMBER(MATCH(O304,$G$5:$G$1000,0)),"",IF(D304=1,B$4,0)+MAX(I$4:I303)+1))</f>
        <v/>
      </c>
      <c r="J304" s="241"/>
      <c r="K304" s="241"/>
      <c r="L304" s="62"/>
      <c r="M304" s="290">
        <f t="shared" si="144"/>
        <v>300</v>
      </c>
      <c r="N304" s="303"/>
      <c r="O304" s="303"/>
      <c r="P304" s="308"/>
      <c r="Q304" s="299" t="s">
        <v>821</v>
      </c>
      <c r="R304" s="312"/>
      <c r="S304" s="312"/>
      <c r="T304" s="312"/>
      <c r="U304" s="312"/>
      <c r="V304" s="312"/>
      <c r="W304" s="312"/>
      <c r="X304" s="312"/>
      <c r="Y304" s="312"/>
      <c r="Z304" s="316"/>
      <c r="AA304" s="316"/>
      <c r="AB304" s="316"/>
      <c r="AC304" s="316"/>
      <c r="AD304" s="316"/>
      <c r="AE304" s="316"/>
      <c r="AF304" s="316"/>
      <c r="AG304" s="316"/>
      <c r="AH304" s="313"/>
      <c r="AI304" s="313"/>
      <c r="AJ304" s="313"/>
      <c r="AK304" s="313"/>
      <c r="AL304" s="313"/>
      <c r="AM304" s="313"/>
      <c r="AN304" s="313"/>
      <c r="AO304" s="299"/>
      <c r="AP304" s="315"/>
      <c r="AQ304" s="315"/>
      <c r="AR304" s="315"/>
      <c r="AS304" s="315"/>
      <c r="AT304" s="90"/>
      <c r="AU304" s="90"/>
      <c r="AV304" s="90"/>
      <c r="AW304" s="310"/>
      <c r="AX304" s="310"/>
      <c r="AY304" s="308"/>
      <c r="AZ304" s="308"/>
      <c r="BA304" s="310"/>
      <c r="BB304" s="310"/>
      <c r="BC304" s="308"/>
      <c r="BD304" s="308"/>
      <c r="BE304" s="310"/>
      <c r="BF304" s="308"/>
      <c r="BG304" s="311"/>
      <c r="BH304" s="311"/>
      <c r="BI304" s="311"/>
      <c r="BJ304" s="311"/>
      <c r="BK304" s="311"/>
      <c r="BL304" s="311"/>
      <c r="BM304" s="311"/>
      <c r="BN304" s="90"/>
      <c r="BO304" s="90"/>
      <c r="BP304" s="90"/>
      <c r="BQ304" s="90"/>
      <c r="BR304" s="90"/>
      <c r="BS304" s="90"/>
      <c r="BT304" s="90"/>
      <c r="BU304" s="90"/>
      <c r="BV304" s="90"/>
      <c r="BW304" s="90"/>
      <c r="BX304" s="90"/>
      <c r="BY304" s="90"/>
      <c r="BZ304" s="90"/>
    </row>
    <row r="305" spans="1:78" ht="12" customHeight="1" x14ac:dyDescent="0.25">
      <c r="A305" s="62"/>
      <c r="B305" s="238"/>
      <c r="C305" s="238"/>
      <c r="D305" s="284" t="str">
        <f>IF(IF(ISNUMBER(B305),"",MAX(D$4:D304)+1)&lt;=D$3,IF(ISNUMBER(B305),"",MAX(D$4:D304)+1),"")</f>
        <v/>
      </c>
      <c r="E305" s="238"/>
      <c r="F305" s="238"/>
      <c r="G305" s="241"/>
      <c r="H305" s="284"/>
      <c r="I305" s="284" t="str">
        <f>IF(O305="","",IF(ISNUMBER(MATCH(O305,$G$5:$G$1000,0)),"",IF(D305=1,B$4,0)+MAX(I$4:I304)+1))</f>
        <v/>
      </c>
      <c r="J305" s="241"/>
      <c r="K305" s="241"/>
      <c r="L305" s="62"/>
      <c r="M305" s="290">
        <f t="shared" si="144"/>
        <v>301</v>
      </c>
      <c r="N305" s="303"/>
      <c r="O305" s="303"/>
      <c r="P305" s="308"/>
      <c r="Q305" s="299" t="s">
        <v>821</v>
      </c>
      <c r="R305" s="312"/>
      <c r="S305" s="312"/>
      <c r="T305" s="312"/>
      <c r="U305" s="312"/>
      <c r="V305" s="312"/>
      <c r="W305" s="312"/>
      <c r="X305" s="312"/>
      <c r="Y305" s="312"/>
      <c r="Z305" s="316"/>
      <c r="AA305" s="316"/>
      <c r="AB305" s="316"/>
      <c r="AC305" s="316"/>
      <c r="AD305" s="316"/>
      <c r="AE305" s="316"/>
      <c r="AF305" s="316"/>
      <c r="AG305" s="316"/>
      <c r="AH305" s="313"/>
      <c r="AI305" s="313"/>
      <c r="AJ305" s="313"/>
      <c r="AK305" s="313"/>
      <c r="AL305" s="313"/>
      <c r="AM305" s="313"/>
      <c r="AN305" s="313"/>
      <c r="AO305" s="299"/>
      <c r="AP305" s="315"/>
      <c r="AQ305" s="315"/>
      <c r="AR305" s="315"/>
      <c r="AS305" s="315"/>
      <c r="AT305" s="90"/>
      <c r="AU305" s="90"/>
      <c r="AV305" s="90"/>
      <c r="AW305" s="310"/>
      <c r="AX305" s="310"/>
      <c r="AY305" s="308"/>
      <c r="AZ305" s="308"/>
      <c r="BA305" s="310"/>
      <c r="BB305" s="310"/>
      <c r="BC305" s="308"/>
      <c r="BD305" s="308"/>
      <c r="BE305" s="310"/>
      <c r="BF305" s="308"/>
      <c r="BG305" s="311"/>
      <c r="BH305" s="311"/>
      <c r="BI305" s="311"/>
      <c r="BJ305" s="311"/>
      <c r="BK305" s="311"/>
      <c r="BL305" s="311"/>
      <c r="BM305" s="311"/>
      <c r="BN305" s="90"/>
      <c r="BO305" s="90"/>
      <c r="BP305" s="90"/>
      <c r="BQ305" s="90"/>
      <c r="BR305" s="90"/>
      <c r="BS305" s="90"/>
      <c r="BT305" s="90"/>
      <c r="BU305" s="90"/>
      <c r="BV305" s="90"/>
      <c r="BW305" s="90"/>
      <c r="BX305" s="90"/>
      <c r="BY305" s="90"/>
      <c r="BZ305" s="90"/>
    </row>
    <row r="306" spans="1:78" ht="12" customHeight="1" x14ac:dyDescent="0.25">
      <c r="A306" s="62"/>
      <c r="B306" s="238"/>
      <c r="C306" s="238"/>
      <c r="D306" s="284" t="str">
        <f>IF(IF(ISNUMBER(B306),"",MAX(D$4:D305)+1)&lt;=D$3,IF(ISNUMBER(B306),"",MAX(D$4:D305)+1),"")</f>
        <v/>
      </c>
      <c r="E306" s="238"/>
      <c r="F306" s="238"/>
      <c r="G306" s="241"/>
      <c r="H306" s="284"/>
      <c r="I306" s="284" t="str">
        <f>IF(O306="","",IF(ISNUMBER(MATCH(O306,$G$5:$G$1000,0)),"",IF(D306=1,B$4,0)+MAX(I$4:I305)+1))</f>
        <v/>
      </c>
      <c r="J306" s="241"/>
      <c r="K306" s="241"/>
      <c r="L306" s="62"/>
      <c r="M306" s="290">
        <f t="shared" si="144"/>
        <v>302</v>
      </c>
      <c r="N306" s="303"/>
      <c r="O306" s="303"/>
      <c r="P306" s="308"/>
      <c r="Q306" s="299" t="s">
        <v>821</v>
      </c>
      <c r="R306" s="312"/>
      <c r="S306" s="312"/>
      <c r="T306" s="312"/>
      <c r="U306" s="312"/>
      <c r="V306" s="312"/>
      <c r="W306" s="312"/>
      <c r="X306" s="312"/>
      <c r="Y306" s="312"/>
      <c r="Z306" s="316"/>
      <c r="AA306" s="316"/>
      <c r="AB306" s="316"/>
      <c r="AC306" s="316"/>
      <c r="AD306" s="316"/>
      <c r="AE306" s="316"/>
      <c r="AF306" s="316"/>
      <c r="AG306" s="316"/>
      <c r="AH306" s="313"/>
      <c r="AI306" s="313"/>
      <c r="AJ306" s="313"/>
      <c r="AK306" s="313"/>
      <c r="AL306" s="313"/>
      <c r="AM306" s="313"/>
      <c r="AN306" s="313"/>
      <c r="AO306" s="299"/>
      <c r="AP306" s="315"/>
      <c r="AQ306" s="315"/>
      <c r="AR306" s="315"/>
      <c r="AS306" s="315"/>
      <c r="AT306" s="90"/>
      <c r="AU306" s="90"/>
      <c r="AV306" s="90"/>
      <c r="AW306" s="310"/>
      <c r="AX306" s="310"/>
      <c r="AY306" s="308"/>
      <c r="AZ306" s="308"/>
      <c r="BA306" s="310"/>
      <c r="BB306" s="310"/>
      <c r="BC306" s="308"/>
      <c r="BD306" s="308"/>
      <c r="BE306" s="310"/>
      <c r="BF306" s="308"/>
      <c r="BG306" s="311"/>
      <c r="BH306" s="311"/>
      <c r="BI306" s="311"/>
      <c r="BJ306" s="311"/>
      <c r="BK306" s="311"/>
      <c r="BL306" s="311"/>
      <c r="BM306" s="311"/>
      <c r="BN306" s="90"/>
      <c r="BO306" s="90"/>
      <c r="BP306" s="90"/>
      <c r="BQ306" s="90"/>
      <c r="BR306" s="90"/>
      <c r="BS306" s="90"/>
      <c r="BT306" s="90"/>
      <c r="BU306" s="90"/>
      <c r="BV306" s="90"/>
      <c r="BW306" s="90"/>
      <c r="BX306" s="90"/>
      <c r="BY306" s="90"/>
      <c r="BZ306" s="90"/>
    </row>
    <row r="307" spans="1:78" ht="12" customHeight="1" x14ac:dyDescent="0.25">
      <c r="A307" s="62"/>
      <c r="B307" s="238"/>
      <c r="C307" s="238"/>
      <c r="D307" s="284" t="str">
        <f>IF(IF(ISNUMBER(B307),"",MAX(D$4:D306)+1)&lt;=D$3,IF(ISNUMBER(B307),"",MAX(D$4:D306)+1),"")</f>
        <v/>
      </c>
      <c r="E307" s="238"/>
      <c r="F307" s="238"/>
      <c r="G307" s="241"/>
      <c r="H307" s="284"/>
      <c r="I307" s="284" t="str">
        <f>IF(O307="","",IF(ISNUMBER(MATCH(O307,$G$5:$G$1000,0)),"",IF(D307=1,B$4,0)+MAX(I$4:I306)+1))</f>
        <v/>
      </c>
      <c r="J307" s="241"/>
      <c r="K307" s="241"/>
      <c r="L307" s="62"/>
      <c r="M307" s="290">
        <f t="shared" si="144"/>
        <v>303</v>
      </c>
      <c r="N307" s="303"/>
      <c r="O307" s="303"/>
      <c r="P307" s="308"/>
      <c r="Q307" s="299" t="s">
        <v>821</v>
      </c>
      <c r="R307" s="312"/>
      <c r="S307" s="312"/>
      <c r="T307" s="312"/>
      <c r="U307" s="312"/>
      <c r="V307" s="312"/>
      <c r="W307" s="312"/>
      <c r="X307" s="312"/>
      <c r="Y307" s="312"/>
      <c r="Z307" s="316"/>
      <c r="AA307" s="316"/>
      <c r="AB307" s="316"/>
      <c r="AC307" s="316"/>
      <c r="AD307" s="316"/>
      <c r="AE307" s="316"/>
      <c r="AF307" s="316"/>
      <c r="AG307" s="316"/>
      <c r="AH307" s="313"/>
      <c r="AI307" s="313"/>
      <c r="AJ307" s="313"/>
      <c r="AK307" s="313"/>
      <c r="AL307" s="313"/>
      <c r="AM307" s="313"/>
      <c r="AN307" s="313"/>
      <c r="AO307" s="299"/>
      <c r="AP307" s="315"/>
      <c r="AQ307" s="315"/>
      <c r="AR307" s="315"/>
      <c r="AS307" s="315"/>
      <c r="AT307" s="90"/>
      <c r="AU307" s="90"/>
      <c r="AV307" s="90"/>
      <c r="AW307" s="310"/>
      <c r="AX307" s="310"/>
      <c r="AY307" s="308"/>
      <c r="AZ307" s="308"/>
      <c r="BA307" s="310"/>
      <c r="BB307" s="310"/>
      <c r="BC307" s="308"/>
      <c r="BD307" s="308"/>
      <c r="BE307" s="310"/>
      <c r="BF307" s="308"/>
      <c r="BG307" s="311"/>
      <c r="BH307" s="311"/>
      <c r="BI307" s="311"/>
      <c r="BJ307" s="311"/>
      <c r="BK307" s="311"/>
      <c r="BL307" s="311"/>
      <c r="BM307" s="311"/>
      <c r="BN307" s="90"/>
      <c r="BO307" s="90"/>
      <c r="BP307" s="90"/>
      <c r="BQ307" s="90"/>
      <c r="BR307" s="90"/>
      <c r="BS307" s="90"/>
      <c r="BT307" s="90"/>
      <c r="BU307" s="90"/>
      <c r="BV307" s="90"/>
      <c r="BW307" s="90"/>
      <c r="BX307" s="90"/>
      <c r="BY307" s="90"/>
      <c r="BZ307" s="90"/>
    </row>
    <row r="308" spans="1:78" ht="12" customHeight="1" x14ac:dyDescent="0.25">
      <c r="A308" s="62"/>
      <c r="B308" s="238"/>
      <c r="C308" s="238"/>
      <c r="D308" s="284" t="str">
        <f>IF(IF(ISNUMBER(B308),"",MAX(D$4:D307)+1)&lt;=D$3,IF(ISNUMBER(B308),"",MAX(D$4:D307)+1),"")</f>
        <v/>
      </c>
      <c r="E308" s="238"/>
      <c r="F308" s="238"/>
      <c r="G308" s="241"/>
      <c r="H308" s="284"/>
      <c r="I308" s="284" t="str">
        <f>IF(O308="","",IF(ISNUMBER(MATCH(O308,$G$5:$G$1000,0)),"",IF(D308=1,B$4,0)+MAX(I$4:I307)+1))</f>
        <v/>
      </c>
      <c r="J308" s="241"/>
      <c r="K308" s="241"/>
      <c r="L308" s="62"/>
      <c r="M308" s="290">
        <f t="shared" si="144"/>
        <v>304</v>
      </c>
      <c r="N308" s="303"/>
      <c r="O308" s="303"/>
      <c r="P308" s="308"/>
      <c r="Q308" s="299" t="s">
        <v>821</v>
      </c>
      <c r="R308" s="312"/>
      <c r="S308" s="312"/>
      <c r="T308" s="312"/>
      <c r="U308" s="312"/>
      <c r="V308" s="312"/>
      <c r="W308" s="312"/>
      <c r="X308" s="312"/>
      <c r="Y308" s="312"/>
      <c r="Z308" s="316"/>
      <c r="AA308" s="316"/>
      <c r="AB308" s="316"/>
      <c r="AC308" s="316"/>
      <c r="AD308" s="316"/>
      <c r="AE308" s="316"/>
      <c r="AF308" s="316"/>
      <c r="AG308" s="316"/>
      <c r="AH308" s="313"/>
      <c r="AI308" s="313"/>
      <c r="AJ308" s="313"/>
      <c r="AK308" s="313"/>
      <c r="AL308" s="313"/>
      <c r="AM308" s="313"/>
      <c r="AN308" s="313"/>
      <c r="AO308" s="299"/>
      <c r="AP308" s="315"/>
      <c r="AQ308" s="315"/>
      <c r="AR308" s="315"/>
      <c r="AS308" s="315"/>
      <c r="AT308" s="90"/>
      <c r="AU308" s="90"/>
      <c r="AV308" s="90"/>
      <c r="AW308" s="310"/>
      <c r="AX308" s="310"/>
      <c r="AY308" s="308"/>
      <c r="AZ308" s="308"/>
      <c r="BA308" s="310"/>
      <c r="BB308" s="310"/>
      <c r="BC308" s="308"/>
      <c r="BD308" s="308"/>
      <c r="BE308" s="310"/>
      <c r="BF308" s="308"/>
      <c r="BG308" s="311"/>
      <c r="BH308" s="311"/>
      <c r="BI308" s="311"/>
      <c r="BJ308" s="311"/>
      <c r="BK308" s="311"/>
      <c r="BL308" s="311"/>
      <c r="BM308" s="311"/>
      <c r="BN308" s="90"/>
      <c r="BO308" s="90"/>
      <c r="BP308" s="90"/>
      <c r="BQ308" s="90"/>
      <c r="BR308" s="90"/>
      <c r="BS308" s="90"/>
      <c r="BT308" s="90"/>
      <c r="BU308" s="90"/>
      <c r="BV308" s="90"/>
      <c r="BW308" s="90"/>
      <c r="BX308" s="90"/>
      <c r="BY308" s="90"/>
      <c r="BZ308" s="90"/>
    </row>
    <row r="309" spans="1:78" ht="12" customHeight="1" x14ac:dyDescent="0.25">
      <c r="A309" s="62"/>
      <c r="B309" s="238"/>
      <c r="C309" s="238"/>
      <c r="D309" s="284" t="str">
        <f>IF(IF(ISNUMBER(B309),"",MAX(D$4:D308)+1)&lt;=D$3,IF(ISNUMBER(B309),"",MAX(D$4:D308)+1),"")</f>
        <v/>
      </c>
      <c r="E309" s="238"/>
      <c r="F309" s="238"/>
      <c r="G309" s="241"/>
      <c r="H309" s="284"/>
      <c r="I309" s="284" t="str">
        <f>IF(O309="","",IF(ISNUMBER(MATCH(O309,$G$5:$G$1000,0)),"",IF(D309=1,B$4,0)+MAX(I$4:I308)+1))</f>
        <v/>
      </c>
      <c r="J309" s="241"/>
      <c r="K309" s="241"/>
      <c r="L309" s="62"/>
      <c r="M309" s="290">
        <f t="shared" si="144"/>
        <v>305</v>
      </c>
      <c r="N309" s="303"/>
      <c r="O309" s="303"/>
      <c r="P309" s="308"/>
      <c r="Q309" s="299" t="s">
        <v>821</v>
      </c>
      <c r="R309" s="312"/>
      <c r="S309" s="312"/>
      <c r="T309" s="312"/>
      <c r="U309" s="312"/>
      <c r="V309" s="312"/>
      <c r="W309" s="312"/>
      <c r="X309" s="312"/>
      <c r="Y309" s="312"/>
      <c r="Z309" s="316"/>
      <c r="AA309" s="316"/>
      <c r="AB309" s="316"/>
      <c r="AC309" s="316"/>
      <c r="AD309" s="316"/>
      <c r="AE309" s="316"/>
      <c r="AF309" s="316"/>
      <c r="AG309" s="316"/>
      <c r="AH309" s="313"/>
      <c r="AI309" s="313"/>
      <c r="AJ309" s="313"/>
      <c r="AK309" s="313"/>
      <c r="AL309" s="313"/>
      <c r="AM309" s="313"/>
      <c r="AN309" s="313"/>
      <c r="AO309" s="299"/>
      <c r="AP309" s="315"/>
      <c r="AQ309" s="315"/>
      <c r="AR309" s="315"/>
      <c r="AS309" s="315"/>
      <c r="AT309" s="90"/>
      <c r="AU309" s="90"/>
      <c r="AV309" s="90"/>
      <c r="AW309" s="310"/>
      <c r="AX309" s="310"/>
      <c r="AY309" s="308"/>
      <c r="AZ309" s="308"/>
      <c r="BA309" s="310"/>
      <c r="BB309" s="310"/>
      <c r="BC309" s="308"/>
      <c r="BD309" s="308"/>
      <c r="BE309" s="310"/>
      <c r="BF309" s="308"/>
      <c r="BG309" s="311"/>
      <c r="BH309" s="311"/>
      <c r="BI309" s="311"/>
      <c r="BJ309" s="311"/>
      <c r="BK309" s="311"/>
      <c r="BL309" s="311"/>
      <c r="BM309" s="311"/>
      <c r="BN309" s="90"/>
      <c r="BO309" s="90"/>
      <c r="BP309" s="90"/>
      <c r="BQ309" s="90"/>
      <c r="BR309" s="90"/>
      <c r="BS309" s="90"/>
      <c r="BT309" s="90"/>
      <c r="BU309" s="90"/>
      <c r="BV309" s="90"/>
      <c r="BW309" s="90"/>
      <c r="BX309" s="90"/>
      <c r="BY309" s="90"/>
      <c r="BZ309" s="90"/>
    </row>
    <row r="310" spans="1:78" ht="12" customHeight="1" x14ac:dyDescent="0.25">
      <c r="A310" s="62"/>
      <c r="B310" s="238"/>
      <c r="C310" s="238"/>
      <c r="D310" s="284" t="str">
        <f>IF(IF(ISNUMBER(B310),"",MAX(D$4:D309)+1)&lt;=D$3,IF(ISNUMBER(B310),"",MAX(D$4:D309)+1),"")</f>
        <v/>
      </c>
      <c r="E310" s="238"/>
      <c r="F310" s="238"/>
      <c r="G310" s="241"/>
      <c r="H310" s="284"/>
      <c r="I310" s="284" t="str">
        <f>IF(O310="","",IF(ISNUMBER(MATCH(O310,$G$5:$G$1000,0)),"",IF(D310=1,B$4,0)+MAX(I$4:I309)+1))</f>
        <v/>
      </c>
      <c r="J310" s="241"/>
      <c r="K310" s="241"/>
      <c r="L310" s="62"/>
      <c r="M310" s="290">
        <f t="shared" si="144"/>
        <v>306</v>
      </c>
      <c r="N310" s="303"/>
      <c r="O310" s="303"/>
      <c r="P310" s="308"/>
      <c r="Q310" s="299" t="s">
        <v>821</v>
      </c>
      <c r="R310" s="312"/>
      <c r="S310" s="312"/>
      <c r="T310" s="312"/>
      <c r="U310" s="312"/>
      <c r="V310" s="312"/>
      <c r="W310" s="312"/>
      <c r="X310" s="312"/>
      <c r="Y310" s="312"/>
      <c r="Z310" s="316"/>
      <c r="AA310" s="316"/>
      <c r="AB310" s="316"/>
      <c r="AC310" s="316"/>
      <c r="AD310" s="316"/>
      <c r="AE310" s="316"/>
      <c r="AF310" s="316"/>
      <c r="AG310" s="316"/>
      <c r="AH310" s="313"/>
      <c r="AI310" s="313"/>
      <c r="AJ310" s="313"/>
      <c r="AK310" s="313"/>
      <c r="AL310" s="313"/>
      <c r="AM310" s="313"/>
      <c r="AN310" s="313"/>
      <c r="AO310" s="299"/>
      <c r="AP310" s="315"/>
      <c r="AQ310" s="315"/>
      <c r="AR310" s="315"/>
      <c r="AS310" s="315"/>
      <c r="AT310" s="90"/>
      <c r="AU310" s="90"/>
      <c r="AV310" s="90"/>
      <c r="AW310" s="310"/>
      <c r="AX310" s="310"/>
      <c r="AY310" s="308"/>
      <c r="AZ310" s="308"/>
      <c r="BA310" s="310"/>
      <c r="BB310" s="310"/>
      <c r="BC310" s="308"/>
      <c r="BD310" s="308"/>
      <c r="BE310" s="310"/>
      <c r="BF310" s="308"/>
      <c r="BG310" s="311"/>
      <c r="BH310" s="311"/>
      <c r="BI310" s="311"/>
      <c r="BJ310" s="311"/>
      <c r="BK310" s="311"/>
      <c r="BL310" s="311"/>
      <c r="BM310" s="311"/>
      <c r="BN310" s="90"/>
      <c r="BO310" s="90"/>
      <c r="BP310" s="90"/>
      <c r="BQ310" s="90"/>
      <c r="BR310" s="90"/>
      <c r="BS310" s="90"/>
      <c r="BT310" s="90"/>
      <c r="BU310" s="90"/>
      <c r="BV310" s="90"/>
      <c r="BW310" s="90"/>
      <c r="BX310" s="90"/>
      <c r="BY310" s="90"/>
      <c r="BZ310" s="90"/>
    </row>
    <row r="311" spans="1:78" ht="12" customHeight="1" x14ac:dyDescent="0.25">
      <c r="A311" s="62"/>
      <c r="B311" s="238"/>
      <c r="C311" s="238"/>
      <c r="D311" s="284" t="str">
        <f>IF(IF(ISNUMBER(B311),"",MAX(D$4:D310)+1)&lt;=D$3,IF(ISNUMBER(B311),"",MAX(D$4:D310)+1),"")</f>
        <v/>
      </c>
      <c r="E311" s="238"/>
      <c r="F311" s="238"/>
      <c r="G311" s="241"/>
      <c r="H311" s="284"/>
      <c r="I311" s="284" t="str">
        <f>IF(O311="","",IF(ISNUMBER(MATCH(O311,$G$5:$G$1000,0)),"",IF(D311=1,B$4,0)+MAX(I$4:I310)+1))</f>
        <v/>
      </c>
      <c r="J311" s="241"/>
      <c r="K311" s="241"/>
      <c r="L311" s="62"/>
      <c r="M311" s="290">
        <f t="shared" si="144"/>
        <v>307</v>
      </c>
      <c r="N311" s="303"/>
      <c r="O311" s="303"/>
      <c r="P311" s="308"/>
      <c r="Q311" s="299" t="s">
        <v>821</v>
      </c>
      <c r="R311" s="312"/>
      <c r="S311" s="312"/>
      <c r="T311" s="312"/>
      <c r="U311" s="312"/>
      <c r="V311" s="312"/>
      <c r="W311" s="312"/>
      <c r="X311" s="312"/>
      <c r="Y311" s="312"/>
      <c r="Z311" s="316"/>
      <c r="AA311" s="316"/>
      <c r="AB311" s="316"/>
      <c r="AC311" s="316"/>
      <c r="AD311" s="316"/>
      <c r="AE311" s="316"/>
      <c r="AF311" s="316"/>
      <c r="AG311" s="316"/>
      <c r="AH311" s="313"/>
      <c r="AI311" s="313"/>
      <c r="AJ311" s="313"/>
      <c r="AK311" s="313"/>
      <c r="AL311" s="313"/>
      <c r="AM311" s="313"/>
      <c r="AN311" s="313"/>
      <c r="AO311" s="299"/>
      <c r="AP311" s="315"/>
      <c r="AQ311" s="315"/>
      <c r="AR311" s="315"/>
      <c r="AS311" s="315"/>
      <c r="AT311" s="90"/>
      <c r="AU311" s="90"/>
      <c r="AV311" s="90"/>
      <c r="AW311" s="310"/>
      <c r="AX311" s="310"/>
      <c r="AY311" s="308"/>
      <c r="AZ311" s="308"/>
      <c r="BA311" s="310"/>
      <c r="BB311" s="310"/>
      <c r="BC311" s="308"/>
      <c r="BD311" s="308"/>
      <c r="BE311" s="310"/>
      <c r="BF311" s="308"/>
      <c r="BG311" s="311"/>
      <c r="BH311" s="311"/>
      <c r="BI311" s="311"/>
      <c r="BJ311" s="311"/>
      <c r="BK311" s="311"/>
      <c r="BL311" s="311"/>
      <c r="BM311" s="311"/>
      <c r="BN311" s="90"/>
      <c r="BO311" s="90"/>
      <c r="BP311" s="90"/>
      <c r="BQ311" s="90"/>
      <c r="BR311" s="90"/>
      <c r="BS311" s="90"/>
      <c r="BT311" s="90"/>
      <c r="BU311" s="90"/>
      <c r="BV311" s="90"/>
      <c r="BW311" s="90"/>
      <c r="BX311" s="90"/>
      <c r="BY311" s="90"/>
      <c r="BZ311" s="90"/>
    </row>
    <row r="312" spans="1:78" ht="12" customHeight="1" x14ac:dyDescent="0.25">
      <c r="A312" s="62"/>
      <c r="B312" s="238"/>
      <c r="C312" s="238"/>
      <c r="D312" s="284" t="str">
        <f>IF(IF(ISNUMBER(B312),"",MAX(D$4:D311)+1)&lt;=D$3,IF(ISNUMBER(B312),"",MAX(D$4:D311)+1),"")</f>
        <v/>
      </c>
      <c r="E312" s="238"/>
      <c r="F312" s="238"/>
      <c r="G312" s="241"/>
      <c r="H312" s="284"/>
      <c r="I312" s="284" t="str">
        <f>IF(O312="","",IF(ISNUMBER(MATCH(O312,$G$5:$G$1000,0)),"",IF(D312=1,B$4,0)+MAX(I$4:I311)+1))</f>
        <v/>
      </c>
      <c r="J312" s="241"/>
      <c r="K312" s="241"/>
      <c r="L312" s="62"/>
      <c r="M312" s="290">
        <f t="shared" si="144"/>
        <v>308</v>
      </c>
      <c r="N312" s="303"/>
      <c r="O312" s="303"/>
      <c r="P312" s="308"/>
      <c r="Q312" s="299" t="s">
        <v>821</v>
      </c>
      <c r="R312" s="312"/>
      <c r="S312" s="312"/>
      <c r="T312" s="312"/>
      <c r="U312" s="312"/>
      <c r="V312" s="312"/>
      <c r="W312" s="312"/>
      <c r="X312" s="312"/>
      <c r="Y312" s="312"/>
      <c r="Z312" s="316"/>
      <c r="AA312" s="316"/>
      <c r="AB312" s="316"/>
      <c r="AC312" s="316"/>
      <c r="AD312" s="316"/>
      <c r="AE312" s="316"/>
      <c r="AF312" s="316"/>
      <c r="AG312" s="316"/>
      <c r="AH312" s="313"/>
      <c r="AI312" s="313"/>
      <c r="AJ312" s="313"/>
      <c r="AK312" s="313"/>
      <c r="AL312" s="313"/>
      <c r="AM312" s="313"/>
      <c r="AN312" s="313"/>
      <c r="AO312" s="299"/>
      <c r="AP312" s="315"/>
      <c r="AQ312" s="315"/>
      <c r="AR312" s="315"/>
      <c r="AS312" s="315"/>
      <c r="AT312" s="90"/>
      <c r="AU312" s="90"/>
      <c r="AV312" s="90"/>
      <c r="AW312" s="310"/>
      <c r="AX312" s="310"/>
      <c r="AY312" s="308"/>
      <c r="AZ312" s="308"/>
      <c r="BA312" s="310"/>
      <c r="BB312" s="310"/>
      <c r="BC312" s="308"/>
      <c r="BD312" s="308"/>
      <c r="BE312" s="310"/>
      <c r="BF312" s="308"/>
      <c r="BG312" s="311"/>
      <c r="BH312" s="311"/>
      <c r="BI312" s="311"/>
      <c r="BJ312" s="311"/>
      <c r="BK312" s="311"/>
      <c r="BL312" s="311"/>
      <c r="BM312" s="311"/>
      <c r="BN312" s="90"/>
      <c r="BO312" s="90"/>
      <c r="BP312" s="90"/>
      <c r="BQ312" s="90"/>
      <c r="BR312" s="90"/>
      <c r="BS312" s="90"/>
      <c r="BT312" s="90"/>
      <c r="BU312" s="90"/>
      <c r="BV312" s="90"/>
      <c r="BW312" s="90"/>
      <c r="BX312" s="90"/>
      <c r="BY312" s="90"/>
      <c r="BZ312" s="90"/>
    </row>
    <row r="313" spans="1:78" ht="12" customHeight="1" x14ac:dyDescent="0.25">
      <c r="A313" s="62"/>
      <c r="B313" s="238"/>
      <c r="C313" s="238"/>
      <c r="D313" s="284" t="str">
        <f>IF(IF(ISNUMBER(B313),"",MAX(D$4:D312)+1)&lt;=D$3,IF(ISNUMBER(B313),"",MAX(D$4:D312)+1),"")</f>
        <v/>
      </c>
      <c r="E313" s="238"/>
      <c r="F313" s="238"/>
      <c r="G313" s="241"/>
      <c r="H313" s="284"/>
      <c r="I313" s="284" t="str">
        <f>IF(O313="","",IF(ISNUMBER(MATCH(O313,$G$5:$G$1000,0)),"",IF(D313=1,B$4,0)+MAX(I$4:I312)+1))</f>
        <v/>
      </c>
      <c r="J313" s="241"/>
      <c r="K313" s="241"/>
      <c r="L313" s="62"/>
      <c r="M313" s="290">
        <f t="shared" si="144"/>
        <v>309</v>
      </c>
      <c r="N313" s="303"/>
      <c r="O313" s="303"/>
      <c r="P313" s="308"/>
      <c r="Q313" s="299" t="s">
        <v>821</v>
      </c>
      <c r="R313" s="312"/>
      <c r="S313" s="312"/>
      <c r="T313" s="312"/>
      <c r="U313" s="312"/>
      <c r="V313" s="312"/>
      <c r="W313" s="312"/>
      <c r="X313" s="312"/>
      <c r="Y313" s="312"/>
      <c r="Z313" s="316"/>
      <c r="AA313" s="316"/>
      <c r="AB313" s="316"/>
      <c r="AC313" s="316"/>
      <c r="AD313" s="316"/>
      <c r="AE313" s="316"/>
      <c r="AF313" s="316"/>
      <c r="AG313" s="316"/>
      <c r="AH313" s="313"/>
      <c r="AI313" s="313"/>
      <c r="AJ313" s="313"/>
      <c r="AK313" s="313"/>
      <c r="AL313" s="313"/>
      <c r="AM313" s="313"/>
      <c r="AN313" s="313"/>
      <c r="AO313" s="299"/>
      <c r="AP313" s="315"/>
      <c r="AQ313" s="315"/>
      <c r="AR313" s="315"/>
      <c r="AS313" s="315"/>
      <c r="AT313" s="90"/>
      <c r="AU313" s="90"/>
      <c r="AV313" s="90"/>
      <c r="AW313" s="310"/>
      <c r="AX313" s="310"/>
      <c r="AY313" s="308"/>
      <c r="AZ313" s="308"/>
      <c r="BA313" s="310"/>
      <c r="BB313" s="310"/>
      <c r="BC313" s="308"/>
      <c r="BD313" s="308"/>
      <c r="BE313" s="310"/>
      <c r="BF313" s="308"/>
      <c r="BG313" s="311"/>
      <c r="BH313" s="311"/>
      <c r="BI313" s="311"/>
      <c r="BJ313" s="311"/>
      <c r="BK313" s="311"/>
      <c r="BL313" s="311"/>
      <c r="BM313" s="311"/>
      <c r="BN313" s="90"/>
      <c r="BO313" s="90"/>
      <c r="BP313" s="90"/>
      <c r="BQ313" s="90"/>
      <c r="BR313" s="90"/>
      <c r="BS313" s="90"/>
      <c r="BT313" s="90"/>
      <c r="BU313" s="90"/>
      <c r="BV313" s="90"/>
      <c r="BW313" s="90"/>
      <c r="BX313" s="90"/>
      <c r="BY313" s="90"/>
      <c r="BZ313" s="90"/>
    </row>
    <row r="314" spans="1:78" ht="12" customHeight="1" x14ac:dyDescent="0.25">
      <c r="A314" s="62"/>
      <c r="B314" s="238"/>
      <c r="C314" s="238"/>
      <c r="D314" s="284" t="str">
        <f>IF(IF(ISNUMBER(B314),"",MAX(D$4:D313)+1)&lt;=D$3,IF(ISNUMBER(B314),"",MAX(D$4:D313)+1),"")</f>
        <v/>
      </c>
      <c r="E314" s="238"/>
      <c r="F314" s="238"/>
      <c r="G314" s="241"/>
      <c r="H314" s="284"/>
      <c r="I314" s="284" t="str">
        <f>IF(O314="","",IF(ISNUMBER(MATCH(O314,$G$5:$G$1000,0)),"",IF(D314=1,B$4,0)+MAX(I$4:I313)+1))</f>
        <v/>
      </c>
      <c r="J314" s="241"/>
      <c r="K314" s="241"/>
      <c r="L314" s="62"/>
      <c r="M314" s="290">
        <f t="shared" si="144"/>
        <v>310</v>
      </c>
      <c r="N314" s="303"/>
      <c r="O314" s="303"/>
      <c r="P314" s="308"/>
      <c r="Q314" s="299" t="s">
        <v>821</v>
      </c>
      <c r="R314" s="312"/>
      <c r="S314" s="312"/>
      <c r="T314" s="312"/>
      <c r="U314" s="312"/>
      <c r="V314" s="312"/>
      <c r="W314" s="312"/>
      <c r="X314" s="312"/>
      <c r="Y314" s="312"/>
      <c r="Z314" s="316"/>
      <c r="AA314" s="316"/>
      <c r="AB314" s="316"/>
      <c r="AC314" s="316"/>
      <c r="AD314" s="316"/>
      <c r="AE314" s="316"/>
      <c r="AF314" s="316"/>
      <c r="AG314" s="316"/>
      <c r="AH314" s="313"/>
      <c r="AI314" s="313"/>
      <c r="AJ314" s="313"/>
      <c r="AK314" s="313"/>
      <c r="AL314" s="313"/>
      <c r="AM314" s="313"/>
      <c r="AN314" s="313"/>
      <c r="AO314" s="299"/>
      <c r="AP314" s="315"/>
      <c r="AQ314" s="315"/>
      <c r="AR314" s="315"/>
      <c r="AS314" s="315"/>
      <c r="AT314" s="90"/>
      <c r="AU314" s="90"/>
      <c r="AV314" s="90"/>
      <c r="AW314" s="310"/>
      <c r="AX314" s="310"/>
      <c r="AY314" s="308"/>
      <c r="AZ314" s="308"/>
      <c r="BA314" s="310"/>
      <c r="BB314" s="310"/>
      <c r="BC314" s="308"/>
      <c r="BD314" s="308"/>
      <c r="BE314" s="310"/>
      <c r="BF314" s="308"/>
      <c r="BG314" s="311"/>
      <c r="BH314" s="311"/>
      <c r="BI314" s="311"/>
      <c r="BJ314" s="311"/>
      <c r="BK314" s="311"/>
      <c r="BL314" s="311"/>
      <c r="BM314" s="311"/>
      <c r="BN314" s="90"/>
      <c r="BO314" s="90"/>
      <c r="BP314" s="90"/>
      <c r="BQ314" s="90"/>
      <c r="BR314" s="90"/>
      <c r="BS314" s="90"/>
      <c r="BT314" s="90"/>
      <c r="BU314" s="90"/>
      <c r="BV314" s="90"/>
      <c r="BW314" s="90"/>
      <c r="BX314" s="90"/>
      <c r="BY314" s="90"/>
      <c r="BZ314" s="90"/>
    </row>
    <row r="315" spans="1:78" ht="12" customHeight="1" x14ac:dyDescent="0.25">
      <c r="A315" s="62"/>
      <c r="B315" s="238"/>
      <c r="C315" s="238"/>
      <c r="D315" s="284" t="str">
        <f>IF(IF(ISNUMBER(B315),"",MAX(D$4:D314)+1)&lt;=D$3,IF(ISNUMBER(B315),"",MAX(D$4:D314)+1),"")</f>
        <v/>
      </c>
      <c r="E315" s="238"/>
      <c r="F315" s="238"/>
      <c r="G315" s="241"/>
      <c r="H315" s="284"/>
      <c r="I315" s="284" t="str">
        <f>IF(O315="","",IF(ISNUMBER(MATCH(O315,$G$5:$G$1000,0)),"",IF(D315=1,B$4,0)+MAX(I$4:I314)+1))</f>
        <v/>
      </c>
      <c r="J315" s="241"/>
      <c r="K315" s="241"/>
      <c r="L315" s="62"/>
      <c r="M315" s="290">
        <f t="shared" si="144"/>
        <v>311</v>
      </c>
      <c r="N315" s="303"/>
      <c r="O315" s="303"/>
      <c r="P315" s="308"/>
      <c r="Q315" s="299" t="s">
        <v>821</v>
      </c>
      <c r="R315" s="312"/>
      <c r="S315" s="312"/>
      <c r="T315" s="312"/>
      <c r="U315" s="312"/>
      <c r="V315" s="312"/>
      <c r="W315" s="312"/>
      <c r="X315" s="312"/>
      <c r="Y315" s="312"/>
      <c r="Z315" s="316"/>
      <c r="AA315" s="316"/>
      <c r="AB315" s="316"/>
      <c r="AC315" s="316"/>
      <c r="AD315" s="316"/>
      <c r="AE315" s="316"/>
      <c r="AF315" s="316"/>
      <c r="AG315" s="316"/>
      <c r="AH315" s="313"/>
      <c r="AI315" s="313"/>
      <c r="AJ315" s="313"/>
      <c r="AK315" s="313"/>
      <c r="AL315" s="313"/>
      <c r="AM315" s="313"/>
      <c r="AN315" s="313"/>
      <c r="AO315" s="299"/>
      <c r="AP315" s="315"/>
      <c r="AQ315" s="315"/>
      <c r="AR315" s="315"/>
      <c r="AS315" s="315"/>
      <c r="AT315" s="90"/>
      <c r="AU315" s="90"/>
      <c r="AV315" s="90"/>
      <c r="AW315" s="310"/>
      <c r="AX315" s="310"/>
      <c r="AY315" s="308"/>
      <c r="AZ315" s="308"/>
      <c r="BA315" s="310"/>
      <c r="BB315" s="310"/>
      <c r="BC315" s="308"/>
      <c r="BD315" s="308"/>
      <c r="BE315" s="310"/>
      <c r="BF315" s="308"/>
      <c r="BG315" s="311"/>
      <c r="BH315" s="311"/>
      <c r="BI315" s="311"/>
      <c r="BJ315" s="311"/>
      <c r="BK315" s="311"/>
      <c r="BL315" s="311"/>
      <c r="BM315" s="311"/>
      <c r="BN315" s="90"/>
      <c r="BO315" s="90"/>
      <c r="BP315" s="90"/>
      <c r="BQ315" s="90"/>
      <c r="BR315" s="90"/>
      <c r="BS315" s="90"/>
      <c r="BT315" s="90"/>
      <c r="BU315" s="90"/>
      <c r="BV315" s="90"/>
      <c r="BW315" s="90"/>
      <c r="BX315" s="90"/>
      <c r="BY315" s="90"/>
      <c r="BZ315" s="90"/>
    </row>
    <row r="316" spans="1:78" ht="12" customHeight="1" x14ac:dyDescent="0.25">
      <c r="D316" s="284" t="str">
        <f>IF(IF(ISNUMBER(B316),"",MAX(D$4:D315)+1)&lt;=D$3,IF(ISNUMBER(B316),"",MAX(D$4:D315)+1),"")</f>
        <v/>
      </c>
      <c r="H316" s="284"/>
      <c r="I316" s="284" t="str">
        <f>IF(O316="","",IF(ISNUMBER(MATCH(O316,$G$5:$G$1000,0)),"",IF(D316=1,B$4,0)+MAX(I$4:I315)+1))</f>
        <v/>
      </c>
      <c r="M316" s="290">
        <f t="shared" si="144"/>
        <v>312</v>
      </c>
      <c r="Q316" s="299" t="s">
        <v>821</v>
      </c>
      <c r="AO316" s="299"/>
      <c r="AZ316" s="308"/>
    </row>
    <row r="317" spans="1:78" ht="12" customHeight="1" x14ac:dyDescent="0.25">
      <c r="D317" s="284" t="str">
        <f>IF(IF(ISNUMBER(B317),"",MAX(D$4:D316)+1)&lt;=D$3,IF(ISNUMBER(B317),"",MAX(D$4:D316)+1),"")</f>
        <v/>
      </c>
      <c r="H317" s="284"/>
      <c r="I317" s="284" t="str">
        <f>IF(O317="","",IF(ISNUMBER(MATCH(O317,$G$5:$G$1000,0)),"",IF(D317=1,B$4,0)+MAX(I$4:I316)+1))</f>
        <v/>
      </c>
      <c r="M317" s="290">
        <f t="shared" si="144"/>
        <v>313</v>
      </c>
      <c r="Q317" s="299" t="s">
        <v>821</v>
      </c>
      <c r="AO317" s="299"/>
      <c r="AZ317" s="308"/>
    </row>
    <row r="318" spans="1:78" ht="12" customHeight="1" x14ac:dyDescent="0.25">
      <c r="D318" s="284" t="str">
        <f>IF(IF(ISNUMBER(B318),"",MAX(D$4:D317)+1)&lt;=D$3,IF(ISNUMBER(B318),"",MAX(D$4:D317)+1),"")</f>
        <v/>
      </c>
      <c r="H318" s="284"/>
      <c r="I318" s="284" t="str">
        <f>IF(O318="","",IF(ISNUMBER(MATCH(O318,$G$5:$G$1000,0)),"",IF(D318=1,B$4,0)+MAX(I$4:I317)+1))</f>
        <v/>
      </c>
      <c r="M318" s="290">
        <f t="shared" si="144"/>
        <v>314</v>
      </c>
      <c r="Q318" s="299" t="s">
        <v>821</v>
      </c>
      <c r="AO318" s="299"/>
      <c r="AZ318" s="308"/>
    </row>
    <row r="319" spans="1:78" ht="12" customHeight="1" x14ac:dyDescent="0.25">
      <c r="D319" s="284" t="str">
        <f>IF(IF(ISNUMBER(B319),"",MAX(D$4:D318)+1)&lt;=D$3,IF(ISNUMBER(B319),"",MAX(D$4:D318)+1),"")</f>
        <v/>
      </c>
      <c r="H319" s="284"/>
      <c r="I319" s="284" t="str">
        <f>IF(O319="","",IF(ISNUMBER(MATCH(O319,$G$5:$G$1000,0)),"",IF(D319=1,B$4,0)+MAX(I$4:I318)+1))</f>
        <v/>
      </c>
      <c r="M319" s="290">
        <f t="shared" si="144"/>
        <v>315</v>
      </c>
      <c r="Q319" s="299" t="s">
        <v>821</v>
      </c>
      <c r="AO319" s="299"/>
      <c r="AZ319" s="308"/>
    </row>
    <row r="320" spans="1:78" ht="12" customHeight="1" x14ac:dyDescent="0.25">
      <c r="D320" s="284" t="str">
        <f>IF(IF(ISNUMBER(B320),"",MAX(D$4:D319)+1)&lt;=D$3,IF(ISNUMBER(B320),"",MAX(D$4:D319)+1),"")</f>
        <v/>
      </c>
      <c r="H320" s="284"/>
      <c r="I320" s="284" t="str">
        <f>IF(O320="","",IF(ISNUMBER(MATCH(O320,$G$5:$G$1000,0)),"",IF(D320=1,B$4,0)+MAX(I$4:I319)+1))</f>
        <v/>
      </c>
      <c r="M320" s="290">
        <f t="shared" si="144"/>
        <v>316</v>
      </c>
      <c r="Q320" s="299" t="s">
        <v>821</v>
      </c>
      <c r="AO320" s="299"/>
      <c r="AZ320" s="308"/>
    </row>
    <row r="321" spans="4:52" ht="12" customHeight="1" x14ac:dyDescent="0.25">
      <c r="D321" s="284" t="str">
        <f>IF(IF(ISNUMBER(B321),"",MAX(D$4:D320)+1)&lt;=D$3,IF(ISNUMBER(B321),"",MAX(D$4:D320)+1),"")</f>
        <v/>
      </c>
      <c r="H321" s="284"/>
      <c r="I321" s="284" t="str">
        <f>IF(O321="","",IF(ISNUMBER(MATCH(O321,$G$5:$G$1000,0)),"",IF(D321=1,B$4,0)+MAX(I$4:I320)+1))</f>
        <v/>
      </c>
      <c r="M321" s="290">
        <f t="shared" si="144"/>
        <v>317</v>
      </c>
      <c r="Q321" s="299" t="s">
        <v>821</v>
      </c>
      <c r="AO321" s="299"/>
      <c r="AZ321" s="308"/>
    </row>
    <row r="322" spans="4:52" ht="12" customHeight="1" x14ac:dyDescent="0.25">
      <c r="D322" s="284" t="str">
        <f>IF(IF(ISNUMBER(B322),"",MAX(D$4:D321)+1)&lt;=D$3,IF(ISNUMBER(B322),"",MAX(D$4:D321)+1),"")</f>
        <v/>
      </c>
      <c r="H322" s="284"/>
      <c r="I322" s="284" t="str">
        <f>IF(O322="","",IF(ISNUMBER(MATCH(O322,$G$5:$G$1000,0)),"",IF(D322=1,B$4,0)+MAX(I$4:I321)+1))</f>
        <v/>
      </c>
      <c r="M322" s="290">
        <f t="shared" si="144"/>
        <v>318</v>
      </c>
      <c r="Q322" s="299" t="s">
        <v>821</v>
      </c>
      <c r="AO322" s="299"/>
    </row>
    <row r="323" spans="4:52" ht="12" customHeight="1" x14ac:dyDescent="0.25">
      <c r="D323" s="284" t="str">
        <f>IF(IF(ISNUMBER(B323),"",MAX(D$4:D322)+1)&lt;=D$3,IF(ISNUMBER(B323),"",MAX(D$4:D322)+1),"")</f>
        <v/>
      </c>
      <c r="H323" s="284"/>
      <c r="I323" s="284" t="str">
        <f>IF(O323="","",IF(ISNUMBER(MATCH(O323,$G$5:$G$1000,0)),"",IF(D323=1,B$4,0)+MAX(I$4:I322)+1))</f>
        <v/>
      </c>
      <c r="M323" s="290">
        <f t="shared" si="144"/>
        <v>319</v>
      </c>
      <c r="Q323" s="299" t="s">
        <v>821</v>
      </c>
      <c r="AO323" s="299"/>
    </row>
    <row r="324" spans="4:52" ht="12" customHeight="1" x14ac:dyDescent="0.25">
      <c r="D324" s="284" t="str">
        <f>IF(IF(ISNUMBER(B324),"",MAX(D$4:D323)+1)&lt;=D$3,IF(ISNUMBER(B324),"",MAX(D$4:D323)+1),"")</f>
        <v/>
      </c>
      <c r="H324" s="284"/>
      <c r="I324" s="284" t="str">
        <f>IF(O324="","",IF(ISNUMBER(MATCH(O324,$G$5:$G$1000,0)),"",IF(D324=1,B$4,0)+MAX(I$4:I323)+1))</f>
        <v/>
      </c>
      <c r="M324" s="290">
        <f t="shared" si="144"/>
        <v>320</v>
      </c>
      <c r="Q324" s="299" t="s">
        <v>821</v>
      </c>
      <c r="AO324" s="299"/>
    </row>
    <row r="325" spans="4:52" ht="12" customHeight="1" x14ac:dyDescent="0.25">
      <c r="D325" s="284" t="str">
        <f>IF(IF(ISNUMBER(B325),"",MAX(D$4:D324)+1)&lt;=D$3,IF(ISNUMBER(B325),"",MAX(D$4:D324)+1),"")</f>
        <v/>
      </c>
      <c r="H325" s="284"/>
      <c r="I325" s="284" t="str">
        <f>IF(O325="","",IF(ISNUMBER(MATCH(O325,$G$5:$G$1000,0)),"",IF(D325=1,B$4,0)+MAX(I$4:I324)+1))</f>
        <v/>
      </c>
      <c r="M325" s="290">
        <f t="shared" ref="M325:M388" si="145">IF(ROW()-ROW(M$4)&lt;=1000,ROW()-ROW(M$4),"")</f>
        <v>321</v>
      </c>
      <c r="Q325" s="299" t="s">
        <v>821</v>
      </c>
      <c r="AO325" s="299"/>
    </row>
    <row r="326" spans="4:52" ht="12" customHeight="1" x14ac:dyDescent="0.25">
      <c r="D326" s="284" t="str">
        <f>IF(IF(ISNUMBER(B326),"",MAX(D$4:D325)+1)&lt;=D$3,IF(ISNUMBER(B326),"",MAX(D$4:D325)+1),"")</f>
        <v/>
      </c>
      <c r="H326" s="284"/>
      <c r="I326" s="284" t="str">
        <f>IF(O326="","",IF(ISNUMBER(MATCH(O326,$G$5:$G$1000,0)),"",IF(D326=1,B$4,0)+MAX(I$4:I325)+1))</f>
        <v/>
      </c>
      <c r="M326" s="290">
        <f t="shared" si="145"/>
        <v>322</v>
      </c>
      <c r="Q326" s="299" t="s">
        <v>821</v>
      </c>
      <c r="AO326" s="299"/>
    </row>
    <row r="327" spans="4:52" ht="12" customHeight="1" x14ac:dyDescent="0.25">
      <c r="D327" s="284" t="str">
        <f>IF(IF(ISNUMBER(B327),"",MAX(D$4:D326)+1)&lt;=D$3,IF(ISNUMBER(B327),"",MAX(D$4:D326)+1),"")</f>
        <v/>
      </c>
      <c r="H327" s="284"/>
      <c r="I327" s="284" t="str">
        <f>IF(O327="","",IF(ISNUMBER(MATCH(O327,$G$5:$G$1000,0)),"",IF(D327=1,B$4,0)+MAX(I$4:I326)+1))</f>
        <v/>
      </c>
      <c r="M327" s="290">
        <f t="shared" si="145"/>
        <v>323</v>
      </c>
      <c r="Q327" s="299" t="s">
        <v>821</v>
      </c>
      <c r="AO327" s="299"/>
    </row>
    <row r="328" spans="4:52" ht="12" customHeight="1" x14ac:dyDescent="0.25">
      <c r="D328" s="284" t="str">
        <f>IF(IF(ISNUMBER(B328),"",MAX(D$4:D327)+1)&lt;=D$3,IF(ISNUMBER(B328),"",MAX(D$4:D327)+1),"")</f>
        <v/>
      </c>
      <c r="H328" s="284"/>
      <c r="I328" s="284" t="str">
        <f>IF(O328="","",IF(ISNUMBER(MATCH(O328,$G$5:$G$1000,0)),"",IF(D328=1,B$4,0)+MAX(I$4:I327)+1))</f>
        <v/>
      </c>
      <c r="M328" s="290">
        <f t="shared" si="145"/>
        <v>324</v>
      </c>
      <c r="Q328" s="299" t="s">
        <v>821</v>
      </c>
      <c r="AO328" s="299"/>
    </row>
    <row r="329" spans="4:52" ht="12" customHeight="1" x14ac:dyDescent="0.25">
      <c r="D329" s="284" t="str">
        <f>IF(IF(ISNUMBER(B329),"",MAX(D$4:D328)+1)&lt;=D$3,IF(ISNUMBER(B329),"",MAX(D$4:D328)+1),"")</f>
        <v/>
      </c>
      <c r="H329" s="284"/>
      <c r="I329" s="284" t="str">
        <f>IF(O329="","",IF(ISNUMBER(MATCH(O329,$G$5:$G$1000,0)),"",IF(D329=1,B$4,0)+MAX(I$4:I328)+1))</f>
        <v/>
      </c>
      <c r="M329" s="290">
        <f t="shared" si="145"/>
        <v>325</v>
      </c>
      <c r="Q329" s="299" t="s">
        <v>821</v>
      </c>
      <c r="AO329" s="299"/>
    </row>
    <row r="330" spans="4:52" ht="12" customHeight="1" x14ac:dyDescent="0.25">
      <c r="D330" s="284" t="str">
        <f>IF(IF(ISNUMBER(B330),"",MAX(D$4:D329)+1)&lt;=D$3,IF(ISNUMBER(B330),"",MAX(D$4:D329)+1),"")</f>
        <v/>
      </c>
      <c r="H330" s="284"/>
      <c r="I330" s="284" t="str">
        <f>IF(O330="","",IF(ISNUMBER(MATCH(O330,$G$5:$G$1000,0)),"",IF(D330=1,B$4,0)+MAX(I$4:I329)+1))</f>
        <v/>
      </c>
      <c r="M330" s="290">
        <f t="shared" si="145"/>
        <v>326</v>
      </c>
      <c r="Q330" s="299" t="s">
        <v>821</v>
      </c>
      <c r="AO330" s="299"/>
    </row>
    <row r="331" spans="4:52" ht="12" customHeight="1" x14ac:dyDescent="0.25">
      <c r="D331" s="284" t="str">
        <f>IF(IF(ISNUMBER(B331),"",MAX(D$4:D330)+1)&lt;=D$3,IF(ISNUMBER(B331),"",MAX(D$4:D330)+1),"")</f>
        <v/>
      </c>
      <c r="H331" s="284"/>
      <c r="I331" s="284" t="str">
        <f>IF(O331="","",IF(ISNUMBER(MATCH(O331,$G$5:$G$1000,0)),"",IF(D331=1,B$4,0)+MAX(I$4:I330)+1))</f>
        <v/>
      </c>
      <c r="M331" s="290">
        <f t="shared" si="145"/>
        <v>327</v>
      </c>
      <c r="Q331" s="299" t="s">
        <v>821</v>
      </c>
      <c r="AO331" s="299"/>
    </row>
    <row r="332" spans="4:52" ht="12" customHeight="1" x14ac:dyDescent="0.25">
      <c r="D332" s="284" t="str">
        <f>IF(IF(ISNUMBER(B332),"",MAX(D$4:D331)+1)&lt;=D$3,IF(ISNUMBER(B332),"",MAX(D$4:D331)+1),"")</f>
        <v/>
      </c>
      <c r="H332" s="284"/>
      <c r="I332" s="284" t="str">
        <f>IF(O332="","",IF(ISNUMBER(MATCH(O332,$G$5:$G$1000,0)),"",IF(D332=1,B$4,0)+MAX(I$4:I331)+1))</f>
        <v/>
      </c>
      <c r="M332" s="290">
        <f t="shared" si="145"/>
        <v>328</v>
      </c>
      <c r="Q332" s="299" t="s">
        <v>821</v>
      </c>
      <c r="AO332" s="299"/>
    </row>
    <row r="333" spans="4:52" ht="12" customHeight="1" x14ac:dyDescent="0.25">
      <c r="D333" s="284" t="str">
        <f>IF(IF(ISNUMBER(B333),"",MAX(D$4:D332)+1)&lt;=D$3,IF(ISNUMBER(B333),"",MAX(D$4:D332)+1),"")</f>
        <v/>
      </c>
      <c r="H333" s="284"/>
      <c r="I333" s="284" t="str">
        <f>IF(O333="","",IF(ISNUMBER(MATCH(O333,$G$5:$G$1000,0)),"",IF(D333=1,B$4,0)+MAX(I$4:I332)+1))</f>
        <v/>
      </c>
      <c r="M333" s="290">
        <f t="shared" si="145"/>
        <v>329</v>
      </c>
      <c r="Q333" s="299" t="s">
        <v>821</v>
      </c>
      <c r="AO333" s="299"/>
    </row>
    <row r="334" spans="4:52" ht="12" customHeight="1" x14ac:dyDescent="0.25">
      <c r="D334" s="284" t="str">
        <f>IF(IF(ISNUMBER(B334),"",MAX(D$4:D333)+1)&lt;=D$3,IF(ISNUMBER(B334),"",MAX(D$4:D333)+1),"")</f>
        <v/>
      </c>
      <c r="H334" s="284"/>
      <c r="I334" s="284" t="str">
        <f>IF(O334="","",IF(ISNUMBER(MATCH(O334,$G$5:$G$1000,0)),"",IF(D334=1,B$4,0)+MAX(I$4:I333)+1))</f>
        <v/>
      </c>
      <c r="M334" s="290">
        <f t="shared" si="145"/>
        <v>330</v>
      </c>
      <c r="Q334" s="299" t="s">
        <v>821</v>
      </c>
      <c r="AO334" s="299"/>
    </row>
    <row r="335" spans="4:52" ht="12" customHeight="1" x14ac:dyDescent="0.25">
      <c r="D335" s="284" t="str">
        <f>IF(IF(ISNUMBER(B335),"",MAX(D$4:D334)+1)&lt;=D$3,IF(ISNUMBER(B335),"",MAX(D$4:D334)+1),"")</f>
        <v/>
      </c>
      <c r="H335" s="284"/>
      <c r="I335" s="284" t="str">
        <f>IF(O335="","",IF(ISNUMBER(MATCH(O335,$G$5:$G$1000,0)),"",IF(D335=1,B$4,0)+MAX(I$4:I334)+1))</f>
        <v/>
      </c>
      <c r="M335" s="290">
        <f t="shared" si="145"/>
        <v>331</v>
      </c>
      <c r="Q335" s="299" t="s">
        <v>821</v>
      </c>
      <c r="AO335" s="299"/>
    </row>
    <row r="336" spans="4:52" ht="12" customHeight="1" x14ac:dyDescent="0.25">
      <c r="D336" s="284" t="str">
        <f>IF(IF(ISNUMBER(B336),"",MAX(D$4:D335)+1)&lt;=D$3,IF(ISNUMBER(B336),"",MAX(D$4:D335)+1),"")</f>
        <v/>
      </c>
      <c r="H336" s="284"/>
      <c r="I336" s="284" t="str">
        <f>IF(O336="","",IF(ISNUMBER(MATCH(O336,$G$5:$G$1000,0)),"",IF(D336=1,B$4,0)+MAX(I$4:I335)+1))</f>
        <v/>
      </c>
      <c r="M336" s="290">
        <f t="shared" si="145"/>
        <v>332</v>
      </c>
      <c r="Q336" s="299" t="s">
        <v>821</v>
      </c>
      <c r="AO336" s="299"/>
    </row>
    <row r="337" spans="4:41" ht="12" customHeight="1" x14ac:dyDescent="0.25">
      <c r="D337" s="284" t="str">
        <f>IF(IF(ISNUMBER(B337),"",MAX(D$4:D336)+1)&lt;=D$3,IF(ISNUMBER(B337),"",MAX(D$4:D336)+1),"")</f>
        <v/>
      </c>
      <c r="H337" s="284"/>
      <c r="I337" s="284" t="str">
        <f>IF(O337="","",IF(ISNUMBER(MATCH(O337,$G$5:$G$1000,0)),"",IF(D337=1,B$4,0)+MAX(I$4:I336)+1))</f>
        <v/>
      </c>
      <c r="M337" s="290">
        <f t="shared" si="145"/>
        <v>333</v>
      </c>
      <c r="Q337" s="299" t="s">
        <v>821</v>
      </c>
      <c r="AO337" s="299"/>
    </row>
    <row r="338" spans="4:41" ht="12" customHeight="1" x14ac:dyDescent="0.25">
      <c r="D338" s="284" t="str">
        <f>IF(IF(ISNUMBER(B338),"",MAX(D$4:D337)+1)&lt;=D$3,IF(ISNUMBER(B338),"",MAX(D$4:D337)+1),"")</f>
        <v/>
      </c>
      <c r="H338" s="284"/>
      <c r="I338" s="284" t="str">
        <f>IF(O338="","",IF(ISNUMBER(MATCH(O338,$G$5:$G$1000,0)),"",IF(D338=1,B$4,0)+MAX(I$4:I337)+1))</f>
        <v/>
      </c>
      <c r="M338" s="290">
        <f t="shared" si="145"/>
        <v>334</v>
      </c>
      <c r="Q338" s="299" t="s">
        <v>821</v>
      </c>
      <c r="AO338" s="299"/>
    </row>
    <row r="339" spans="4:41" ht="12" customHeight="1" x14ac:dyDescent="0.25">
      <c r="D339" s="284" t="str">
        <f>IF(IF(ISNUMBER(B339),"",MAX(D$4:D338)+1)&lt;=D$3,IF(ISNUMBER(B339),"",MAX(D$4:D338)+1),"")</f>
        <v/>
      </c>
      <c r="H339" s="284"/>
      <c r="I339" s="284" t="str">
        <f>IF(O339="","",IF(ISNUMBER(MATCH(O339,$G$5:$G$1000,0)),"",IF(D339=1,B$4,0)+MAX(I$4:I338)+1))</f>
        <v/>
      </c>
      <c r="M339" s="290">
        <f t="shared" si="145"/>
        <v>335</v>
      </c>
      <c r="Q339" s="299" t="s">
        <v>821</v>
      </c>
      <c r="AO339" s="299"/>
    </row>
    <row r="340" spans="4:41" ht="12" customHeight="1" x14ac:dyDescent="0.25">
      <c r="D340" s="284" t="str">
        <f>IF(IF(ISNUMBER(B340),"",MAX(D$4:D339)+1)&lt;=D$3,IF(ISNUMBER(B340),"",MAX(D$4:D339)+1),"")</f>
        <v/>
      </c>
      <c r="H340" s="284"/>
      <c r="I340" s="284" t="str">
        <f>IF(O340="","",IF(ISNUMBER(MATCH(O340,$G$5:$G$1000,0)),"",IF(D340=1,B$4,0)+MAX(I$4:I339)+1))</f>
        <v/>
      </c>
      <c r="M340" s="290">
        <f t="shared" si="145"/>
        <v>336</v>
      </c>
      <c r="Q340" s="299" t="s">
        <v>821</v>
      </c>
      <c r="AO340" s="299"/>
    </row>
    <row r="341" spans="4:41" ht="12" customHeight="1" x14ac:dyDescent="0.25">
      <c r="D341" s="284" t="str">
        <f>IF(IF(ISNUMBER(B341),"",MAX(D$4:D340)+1)&lt;=D$3,IF(ISNUMBER(B341),"",MAX(D$4:D340)+1),"")</f>
        <v/>
      </c>
      <c r="H341" s="284"/>
      <c r="I341" s="284" t="str">
        <f>IF(O341="","",IF(ISNUMBER(MATCH(O341,$G$5:$G$1000,0)),"",IF(D341=1,B$4,0)+MAX(I$4:I340)+1))</f>
        <v/>
      </c>
      <c r="M341" s="290">
        <f t="shared" si="145"/>
        <v>337</v>
      </c>
      <c r="Q341" s="299" t="s">
        <v>821</v>
      </c>
      <c r="AO341" s="299"/>
    </row>
    <row r="342" spans="4:41" ht="12" customHeight="1" x14ac:dyDescent="0.25">
      <c r="D342" s="284" t="str">
        <f>IF(IF(ISNUMBER(B342),"",MAX(D$4:D341)+1)&lt;=D$3,IF(ISNUMBER(B342),"",MAX(D$4:D341)+1),"")</f>
        <v/>
      </c>
      <c r="H342" s="284"/>
      <c r="I342" s="284" t="str">
        <f>IF(O342="","",IF(ISNUMBER(MATCH(O342,$G$5:$G$1000,0)),"",IF(D342=1,B$4,0)+MAX(I$4:I341)+1))</f>
        <v/>
      </c>
      <c r="M342" s="290">
        <f t="shared" si="145"/>
        <v>338</v>
      </c>
      <c r="Q342" s="299" t="s">
        <v>821</v>
      </c>
      <c r="AO342" s="299"/>
    </row>
    <row r="343" spans="4:41" ht="12" customHeight="1" x14ac:dyDescent="0.25">
      <c r="D343" s="284" t="str">
        <f>IF(IF(ISNUMBER(B343),"",MAX(D$4:D342)+1)&lt;=D$3,IF(ISNUMBER(B343),"",MAX(D$4:D342)+1),"")</f>
        <v/>
      </c>
      <c r="H343" s="284"/>
      <c r="I343" s="284" t="str">
        <f>IF(O343="","",IF(ISNUMBER(MATCH(O343,$G$5:$G$1000,0)),"",IF(D343=1,B$4,0)+MAX(I$4:I342)+1))</f>
        <v/>
      </c>
      <c r="M343" s="290">
        <f t="shared" si="145"/>
        <v>339</v>
      </c>
      <c r="Q343" s="299" t="s">
        <v>821</v>
      </c>
      <c r="AO343" s="299"/>
    </row>
    <row r="344" spans="4:41" ht="12" customHeight="1" x14ac:dyDescent="0.25">
      <c r="D344" s="284" t="str">
        <f>IF(IF(ISNUMBER(B344),"",MAX(D$4:D343)+1)&lt;=D$3,IF(ISNUMBER(B344),"",MAX(D$4:D343)+1),"")</f>
        <v/>
      </c>
      <c r="H344" s="284"/>
      <c r="I344" s="284" t="str">
        <f>IF(O344="","",IF(ISNUMBER(MATCH(O344,$G$5:$G$1000,0)),"",IF(D344=1,B$4,0)+MAX(I$4:I343)+1))</f>
        <v/>
      </c>
      <c r="M344" s="290">
        <f t="shared" si="145"/>
        <v>340</v>
      </c>
      <c r="Q344" s="299" t="s">
        <v>821</v>
      </c>
      <c r="AO344" s="299"/>
    </row>
    <row r="345" spans="4:41" ht="12" customHeight="1" x14ac:dyDescent="0.25">
      <c r="D345" s="284" t="str">
        <f>IF(IF(ISNUMBER(B345),"",MAX(D$4:D344)+1)&lt;=D$3,IF(ISNUMBER(B345),"",MAX(D$4:D344)+1),"")</f>
        <v/>
      </c>
      <c r="H345" s="284"/>
      <c r="I345" s="284" t="str">
        <f>IF(O345="","",IF(ISNUMBER(MATCH(O345,$G$5:$G$1000,0)),"",IF(D345=1,B$4,0)+MAX(I$4:I344)+1))</f>
        <v/>
      </c>
      <c r="M345" s="290">
        <f t="shared" si="145"/>
        <v>341</v>
      </c>
      <c r="Q345" s="299" t="s">
        <v>821</v>
      </c>
      <c r="AO345" s="299"/>
    </row>
    <row r="346" spans="4:41" ht="12" customHeight="1" x14ac:dyDescent="0.25">
      <c r="D346" s="284" t="str">
        <f>IF(IF(ISNUMBER(B346),"",MAX(D$4:D345)+1)&lt;=D$3,IF(ISNUMBER(B346),"",MAX(D$4:D345)+1),"")</f>
        <v/>
      </c>
      <c r="H346" s="284"/>
      <c r="I346" s="284" t="str">
        <f>IF(O346="","",IF(ISNUMBER(MATCH(O346,$G$5:$G$1000,0)),"",IF(D346=1,B$4,0)+MAX(I$4:I345)+1))</f>
        <v/>
      </c>
      <c r="M346" s="290">
        <f t="shared" si="145"/>
        <v>342</v>
      </c>
      <c r="Q346" s="299" t="s">
        <v>821</v>
      </c>
      <c r="AO346" s="299"/>
    </row>
    <row r="347" spans="4:41" ht="12" customHeight="1" x14ac:dyDescent="0.25">
      <c r="D347" s="284" t="str">
        <f>IF(IF(ISNUMBER(B347),"",MAX(D$4:D346)+1)&lt;=D$3,IF(ISNUMBER(B347),"",MAX(D$4:D346)+1),"")</f>
        <v/>
      </c>
      <c r="H347" s="284"/>
      <c r="I347" s="284" t="str">
        <f>IF(O347="","",IF(ISNUMBER(MATCH(O347,$G$5:$G$1000,0)),"",IF(D347=1,B$4,0)+MAX(I$4:I346)+1))</f>
        <v/>
      </c>
      <c r="M347" s="290">
        <f t="shared" si="145"/>
        <v>343</v>
      </c>
      <c r="Q347" s="299" t="s">
        <v>821</v>
      </c>
      <c r="AO347" s="299"/>
    </row>
    <row r="348" spans="4:41" ht="12" customHeight="1" x14ac:dyDescent="0.25">
      <c r="D348" s="284" t="str">
        <f>IF(IF(ISNUMBER(B348),"",MAX(D$4:D347)+1)&lt;=D$3,IF(ISNUMBER(B348),"",MAX(D$4:D347)+1),"")</f>
        <v/>
      </c>
      <c r="H348" s="284"/>
      <c r="I348" s="284" t="str">
        <f>IF(O348="","",IF(ISNUMBER(MATCH(O348,$G$5:$G$1000,0)),"",IF(D348=1,B$4,0)+MAX(I$4:I347)+1))</f>
        <v/>
      </c>
      <c r="M348" s="290">
        <f t="shared" si="145"/>
        <v>344</v>
      </c>
      <c r="Q348" s="299" t="s">
        <v>821</v>
      </c>
      <c r="AO348" s="299"/>
    </row>
    <row r="349" spans="4:41" ht="12" customHeight="1" x14ac:dyDescent="0.25">
      <c r="D349" s="284" t="str">
        <f>IF(IF(ISNUMBER(B349),"",MAX(D$4:D348)+1)&lt;=D$3,IF(ISNUMBER(B349),"",MAX(D$4:D348)+1),"")</f>
        <v/>
      </c>
      <c r="H349" s="284"/>
      <c r="I349" s="284" t="str">
        <f>IF(O349="","",IF(ISNUMBER(MATCH(O349,$G$5:$G$1000,0)),"",IF(D349=1,B$4,0)+MAX(I$4:I348)+1))</f>
        <v/>
      </c>
      <c r="M349" s="290">
        <f t="shared" si="145"/>
        <v>345</v>
      </c>
      <c r="Q349" s="299" t="s">
        <v>821</v>
      </c>
      <c r="AO349" s="299"/>
    </row>
    <row r="350" spans="4:41" ht="12" customHeight="1" x14ac:dyDescent="0.25">
      <c r="D350" s="284" t="str">
        <f>IF(IF(ISNUMBER(B350),"",MAX(D$4:D349)+1)&lt;=D$3,IF(ISNUMBER(B350),"",MAX(D$4:D349)+1),"")</f>
        <v/>
      </c>
      <c r="H350" s="284"/>
      <c r="I350" s="284" t="str">
        <f>IF(O350="","",IF(ISNUMBER(MATCH(O350,$G$5:$G$1000,0)),"",IF(D350=1,B$4,0)+MAX(I$4:I349)+1))</f>
        <v/>
      </c>
      <c r="M350" s="290">
        <f t="shared" si="145"/>
        <v>346</v>
      </c>
      <c r="Q350" s="299" t="s">
        <v>821</v>
      </c>
      <c r="AO350" s="299"/>
    </row>
    <row r="351" spans="4:41" ht="12" customHeight="1" x14ac:dyDescent="0.25">
      <c r="D351" s="284" t="str">
        <f>IF(IF(ISNUMBER(B351),"",MAX(D$4:D350)+1)&lt;=D$3,IF(ISNUMBER(B351),"",MAX(D$4:D350)+1),"")</f>
        <v/>
      </c>
      <c r="H351" s="284"/>
      <c r="I351" s="284" t="str">
        <f>IF(O351="","",IF(ISNUMBER(MATCH(O351,$G$5:$G$1000,0)),"",IF(D351=1,B$4,0)+MAX(I$4:I350)+1))</f>
        <v/>
      </c>
      <c r="M351" s="290">
        <f t="shared" si="145"/>
        <v>347</v>
      </c>
      <c r="Q351" s="299" t="s">
        <v>821</v>
      </c>
      <c r="AO351" s="299"/>
    </row>
    <row r="352" spans="4:41" ht="12" customHeight="1" x14ac:dyDescent="0.25">
      <c r="D352" s="284" t="str">
        <f>IF(IF(ISNUMBER(B352),"",MAX(D$4:D351)+1)&lt;=D$3,IF(ISNUMBER(B352),"",MAX(D$4:D351)+1),"")</f>
        <v/>
      </c>
      <c r="H352" s="284"/>
      <c r="I352" s="284" t="str">
        <f>IF(O352="","",IF(ISNUMBER(MATCH(O352,$G$5:$G$1000,0)),"",IF(D352=1,B$4,0)+MAX(I$4:I351)+1))</f>
        <v/>
      </c>
      <c r="M352" s="290">
        <f t="shared" si="145"/>
        <v>348</v>
      </c>
      <c r="Q352" s="299" t="s">
        <v>821</v>
      </c>
      <c r="AO352" s="299"/>
    </row>
    <row r="353" spans="4:41" ht="12" customHeight="1" x14ac:dyDescent="0.25">
      <c r="D353" s="284" t="str">
        <f>IF(IF(ISNUMBER(B353),"",MAX(D$4:D352)+1)&lt;=D$3,IF(ISNUMBER(B353),"",MAX(D$4:D352)+1),"")</f>
        <v/>
      </c>
      <c r="H353" s="284"/>
      <c r="I353" s="284" t="str">
        <f>IF(O353="","",IF(ISNUMBER(MATCH(O353,$G$5:$G$1000,0)),"",IF(D353=1,B$4,0)+MAX(I$4:I352)+1))</f>
        <v/>
      </c>
      <c r="M353" s="290">
        <f t="shared" si="145"/>
        <v>349</v>
      </c>
      <c r="Q353" s="299" t="s">
        <v>821</v>
      </c>
      <c r="AO353" s="299"/>
    </row>
    <row r="354" spans="4:41" ht="12" customHeight="1" x14ac:dyDescent="0.25">
      <c r="D354" s="284" t="str">
        <f>IF(IF(ISNUMBER(B354),"",MAX(D$4:D353)+1)&lt;=D$3,IF(ISNUMBER(B354),"",MAX(D$4:D353)+1),"")</f>
        <v/>
      </c>
      <c r="H354" s="284"/>
      <c r="I354" s="284" t="str">
        <f>IF(O354="","",IF(ISNUMBER(MATCH(O354,$G$5:$G$1000,0)),"",IF(D354=1,B$4,0)+MAX(I$4:I353)+1))</f>
        <v/>
      </c>
      <c r="M354" s="290">
        <f t="shared" si="145"/>
        <v>350</v>
      </c>
      <c r="Q354" s="299" t="s">
        <v>821</v>
      </c>
      <c r="AO354" s="299"/>
    </row>
    <row r="355" spans="4:41" ht="12" customHeight="1" x14ac:dyDescent="0.25">
      <c r="D355" s="284" t="str">
        <f>IF(IF(ISNUMBER(B355),"",MAX(D$4:D354)+1)&lt;=D$3,IF(ISNUMBER(B355),"",MAX(D$4:D354)+1),"")</f>
        <v/>
      </c>
      <c r="H355" s="284"/>
      <c r="I355" s="284" t="str">
        <f>IF(O355="","",IF(ISNUMBER(MATCH(O355,$G$5:$G$1000,0)),"",IF(D355=1,B$4,0)+MAX(I$4:I354)+1))</f>
        <v/>
      </c>
      <c r="M355" s="290">
        <f t="shared" si="145"/>
        <v>351</v>
      </c>
      <c r="Q355" s="299" t="s">
        <v>821</v>
      </c>
      <c r="AO355" s="299"/>
    </row>
    <row r="356" spans="4:41" ht="12" customHeight="1" x14ac:dyDescent="0.25">
      <c r="D356" s="284" t="str">
        <f>IF(IF(ISNUMBER(B356),"",MAX(D$4:D355)+1)&lt;=D$3,IF(ISNUMBER(B356),"",MAX(D$4:D355)+1),"")</f>
        <v/>
      </c>
      <c r="H356" s="284"/>
      <c r="I356" s="284" t="str">
        <f>IF(O356="","",IF(ISNUMBER(MATCH(O356,$G$5:$G$1000,0)),"",IF(D356=1,B$4,0)+MAX(I$4:I355)+1))</f>
        <v/>
      </c>
      <c r="M356" s="290">
        <f t="shared" si="145"/>
        <v>352</v>
      </c>
      <c r="Q356" s="299" t="s">
        <v>821</v>
      </c>
      <c r="AO356" s="299"/>
    </row>
    <row r="357" spans="4:41" ht="12" customHeight="1" x14ac:dyDescent="0.25">
      <c r="D357" s="284" t="str">
        <f>IF(IF(ISNUMBER(B357),"",MAX(D$4:D356)+1)&lt;=D$3,IF(ISNUMBER(B357),"",MAX(D$4:D356)+1),"")</f>
        <v/>
      </c>
      <c r="H357" s="284"/>
      <c r="I357" s="284" t="str">
        <f>IF(O357="","",IF(ISNUMBER(MATCH(O357,$G$5:$G$1000,0)),"",IF(D357=1,B$4,0)+MAX(I$4:I356)+1))</f>
        <v/>
      </c>
      <c r="M357" s="290">
        <f t="shared" si="145"/>
        <v>353</v>
      </c>
      <c r="Q357" s="299" t="s">
        <v>821</v>
      </c>
      <c r="AO357" s="299"/>
    </row>
    <row r="358" spans="4:41" ht="12" customHeight="1" x14ac:dyDescent="0.25">
      <c r="D358" s="284" t="str">
        <f>IF(IF(ISNUMBER(B358),"",MAX(D$4:D357)+1)&lt;=D$3,IF(ISNUMBER(B358),"",MAX(D$4:D357)+1),"")</f>
        <v/>
      </c>
      <c r="H358" s="284"/>
      <c r="I358" s="284" t="str">
        <f>IF(O358="","",IF(ISNUMBER(MATCH(O358,$G$5:$G$1000,0)),"",IF(D358=1,B$4,0)+MAX(I$4:I357)+1))</f>
        <v/>
      </c>
      <c r="M358" s="290">
        <f t="shared" si="145"/>
        <v>354</v>
      </c>
      <c r="Q358" s="299" t="s">
        <v>821</v>
      </c>
      <c r="AO358" s="299"/>
    </row>
    <row r="359" spans="4:41" ht="12" customHeight="1" x14ac:dyDescent="0.25">
      <c r="D359" s="284" t="str">
        <f>IF(IF(ISNUMBER(B359),"",MAX(D$4:D358)+1)&lt;=D$3,IF(ISNUMBER(B359),"",MAX(D$4:D358)+1),"")</f>
        <v/>
      </c>
      <c r="H359" s="284"/>
      <c r="I359" s="284" t="str">
        <f>IF(O359="","",IF(ISNUMBER(MATCH(O359,$G$5:$G$1000,0)),"",IF(D359=1,B$4,0)+MAX(I$4:I358)+1))</f>
        <v/>
      </c>
      <c r="M359" s="290">
        <f t="shared" si="145"/>
        <v>355</v>
      </c>
      <c r="Q359" s="299" t="s">
        <v>821</v>
      </c>
      <c r="AO359" s="299"/>
    </row>
    <row r="360" spans="4:41" ht="12" customHeight="1" x14ac:dyDescent="0.25">
      <c r="D360" s="284" t="str">
        <f>IF(IF(ISNUMBER(B360),"",MAX(D$4:D359)+1)&lt;=D$3,IF(ISNUMBER(B360),"",MAX(D$4:D359)+1),"")</f>
        <v/>
      </c>
      <c r="H360" s="284"/>
      <c r="I360" s="284" t="str">
        <f>IF(O360="","",IF(ISNUMBER(MATCH(O360,$G$5:$G$1000,0)),"",IF(D360=1,B$4,0)+MAX(I$4:I359)+1))</f>
        <v/>
      </c>
      <c r="M360" s="290">
        <f t="shared" si="145"/>
        <v>356</v>
      </c>
      <c r="Q360" s="299" t="s">
        <v>821</v>
      </c>
      <c r="AO360" s="299"/>
    </row>
    <row r="361" spans="4:41" ht="12" customHeight="1" x14ac:dyDescent="0.25">
      <c r="D361" s="284" t="str">
        <f>IF(IF(ISNUMBER(B361),"",MAX(D$4:D360)+1)&lt;=D$3,IF(ISNUMBER(B361),"",MAX(D$4:D360)+1),"")</f>
        <v/>
      </c>
      <c r="H361" s="284"/>
      <c r="I361" s="284" t="str">
        <f>IF(O361="","",IF(ISNUMBER(MATCH(O361,$G$5:$G$1000,0)),"",IF(D361=1,B$4,0)+MAX(I$4:I360)+1))</f>
        <v/>
      </c>
      <c r="M361" s="290">
        <f t="shared" si="145"/>
        <v>357</v>
      </c>
      <c r="Q361" s="299" t="s">
        <v>821</v>
      </c>
      <c r="AO361" s="299"/>
    </row>
    <row r="362" spans="4:41" ht="12" customHeight="1" x14ac:dyDescent="0.25">
      <c r="D362" s="284" t="str">
        <f>IF(IF(ISNUMBER(B362),"",MAX(D$4:D361)+1)&lt;=D$3,IF(ISNUMBER(B362),"",MAX(D$4:D361)+1),"")</f>
        <v/>
      </c>
      <c r="H362" s="284"/>
      <c r="I362" s="284" t="str">
        <f>IF(O362="","",IF(ISNUMBER(MATCH(O362,$G$5:$G$1000,0)),"",IF(D362=1,B$4,0)+MAX(I$4:I361)+1))</f>
        <v/>
      </c>
      <c r="M362" s="290">
        <f t="shared" si="145"/>
        <v>358</v>
      </c>
      <c r="Q362" s="299" t="s">
        <v>821</v>
      </c>
      <c r="AO362" s="299"/>
    </row>
    <row r="363" spans="4:41" ht="12" customHeight="1" x14ac:dyDescent="0.25">
      <c r="D363" s="284" t="str">
        <f>IF(IF(ISNUMBER(B363),"",MAX(D$4:D362)+1)&lt;=D$3,IF(ISNUMBER(B363),"",MAX(D$4:D362)+1),"")</f>
        <v/>
      </c>
      <c r="H363" s="284"/>
      <c r="I363" s="284" t="str">
        <f>IF(O363="","",IF(ISNUMBER(MATCH(O363,$G$5:$G$1000,0)),"",IF(D363=1,B$4,0)+MAX(I$4:I362)+1))</f>
        <v/>
      </c>
      <c r="M363" s="290">
        <f t="shared" si="145"/>
        <v>359</v>
      </c>
      <c r="Q363" s="299" t="s">
        <v>821</v>
      </c>
      <c r="AO363" s="299"/>
    </row>
    <row r="364" spans="4:41" ht="12" customHeight="1" x14ac:dyDescent="0.25">
      <c r="D364" s="284" t="str">
        <f>IF(IF(ISNUMBER(B364),"",MAX(D$4:D363)+1)&lt;=D$3,IF(ISNUMBER(B364),"",MAX(D$4:D363)+1),"")</f>
        <v/>
      </c>
      <c r="H364" s="284"/>
      <c r="I364" s="284" t="str">
        <f>IF(O364="","",IF(ISNUMBER(MATCH(O364,$G$5:$G$1000,0)),"",IF(D364=1,B$4,0)+MAX(I$4:I363)+1))</f>
        <v/>
      </c>
      <c r="M364" s="290">
        <f t="shared" si="145"/>
        <v>360</v>
      </c>
      <c r="Q364" s="299" t="s">
        <v>821</v>
      </c>
      <c r="AO364" s="299"/>
    </row>
    <row r="365" spans="4:41" ht="12" customHeight="1" x14ac:dyDescent="0.25">
      <c r="D365" s="284" t="str">
        <f>IF(IF(ISNUMBER(B365),"",MAX(D$4:D364)+1)&lt;=D$3,IF(ISNUMBER(B365),"",MAX(D$4:D364)+1),"")</f>
        <v/>
      </c>
      <c r="H365" s="284"/>
      <c r="I365" s="284" t="str">
        <f>IF(O365="","",IF(ISNUMBER(MATCH(O365,$G$5:$G$1000,0)),"",IF(D365=1,B$4,0)+MAX(I$4:I364)+1))</f>
        <v/>
      </c>
      <c r="M365" s="290">
        <f t="shared" si="145"/>
        <v>361</v>
      </c>
      <c r="Q365" s="299" t="s">
        <v>821</v>
      </c>
      <c r="AO365" s="299"/>
    </row>
    <row r="366" spans="4:41" ht="12" customHeight="1" x14ac:dyDescent="0.25">
      <c r="D366" s="284" t="str">
        <f>IF(IF(ISNUMBER(B366),"",MAX(D$4:D365)+1)&lt;=D$3,IF(ISNUMBER(B366),"",MAX(D$4:D365)+1),"")</f>
        <v/>
      </c>
      <c r="H366" s="284"/>
      <c r="I366" s="284" t="str">
        <f>IF(O366="","",IF(ISNUMBER(MATCH(O366,$G$5:$G$1000,0)),"",IF(D366=1,B$4,0)+MAX(I$4:I365)+1))</f>
        <v/>
      </c>
      <c r="M366" s="290">
        <f t="shared" si="145"/>
        <v>362</v>
      </c>
      <c r="Q366" s="299" t="s">
        <v>821</v>
      </c>
      <c r="AO366" s="299"/>
    </row>
    <row r="367" spans="4:41" ht="12" customHeight="1" x14ac:dyDescent="0.25">
      <c r="D367" s="284" t="str">
        <f>IF(IF(ISNUMBER(B367),"",MAX(D$4:D366)+1)&lt;=D$3,IF(ISNUMBER(B367),"",MAX(D$4:D366)+1),"")</f>
        <v/>
      </c>
      <c r="H367" s="284"/>
      <c r="I367" s="284" t="str">
        <f>IF(O367="","",IF(ISNUMBER(MATCH(O367,$G$5:$G$1000,0)),"",IF(D367=1,B$4,0)+MAX(I$4:I366)+1))</f>
        <v/>
      </c>
      <c r="M367" s="290">
        <f t="shared" si="145"/>
        <v>363</v>
      </c>
      <c r="Q367" s="299" t="s">
        <v>821</v>
      </c>
      <c r="AO367" s="299"/>
    </row>
    <row r="368" spans="4:41" ht="12" customHeight="1" x14ac:dyDescent="0.25">
      <c r="D368" s="284" t="str">
        <f>IF(IF(ISNUMBER(B368),"",MAX(D$4:D367)+1)&lt;=D$3,IF(ISNUMBER(B368),"",MAX(D$4:D367)+1),"")</f>
        <v/>
      </c>
      <c r="H368" s="284"/>
      <c r="I368" s="284" t="str">
        <f>IF(O368="","",IF(ISNUMBER(MATCH(O368,$G$5:$G$1000,0)),"",IF(D368=1,B$4,0)+MAX(I$4:I367)+1))</f>
        <v/>
      </c>
      <c r="M368" s="290">
        <f t="shared" si="145"/>
        <v>364</v>
      </c>
      <c r="Q368" s="299" t="s">
        <v>821</v>
      </c>
      <c r="AO368" s="299"/>
    </row>
    <row r="369" spans="4:41" ht="12" customHeight="1" x14ac:dyDescent="0.25">
      <c r="D369" s="284" t="str">
        <f>IF(IF(ISNUMBER(B369),"",MAX(D$4:D368)+1)&lt;=D$3,IF(ISNUMBER(B369),"",MAX(D$4:D368)+1),"")</f>
        <v/>
      </c>
      <c r="H369" s="284"/>
      <c r="I369" s="284" t="str">
        <f>IF(O369="","",IF(ISNUMBER(MATCH(O369,$G$5:$G$1000,0)),"",IF(D369=1,B$4,0)+MAX(I$4:I368)+1))</f>
        <v/>
      </c>
      <c r="M369" s="290">
        <f t="shared" si="145"/>
        <v>365</v>
      </c>
      <c r="Q369" s="299" t="s">
        <v>821</v>
      </c>
      <c r="AO369" s="299"/>
    </row>
    <row r="370" spans="4:41" ht="12" customHeight="1" x14ac:dyDescent="0.25">
      <c r="D370" s="284" t="str">
        <f>IF(IF(ISNUMBER(B370),"",MAX(D$4:D369)+1)&lt;=D$3,IF(ISNUMBER(B370),"",MAX(D$4:D369)+1),"")</f>
        <v/>
      </c>
      <c r="H370" s="284"/>
      <c r="I370" s="284" t="str">
        <f>IF(O370="","",IF(ISNUMBER(MATCH(O370,$G$5:$G$1000,0)),"",IF(D370=1,B$4,0)+MAX(I$4:I369)+1))</f>
        <v/>
      </c>
      <c r="M370" s="290">
        <f t="shared" si="145"/>
        <v>366</v>
      </c>
      <c r="Q370" s="299" t="s">
        <v>821</v>
      </c>
      <c r="AO370" s="299"/>
    </row>
    <row r="371" spans="4:41" ht="12" customHeight="1" x14ac:dyDescent="0.25">
      <c r="D371" s="284" t="str">
        <f>IF(IF(ISNUMBER(B371),"",MAX(D$4:D370)+1)&lt;=D$3,IF(ISNUMBER(B371),"",MAX(D$4:D370)+1),"")</f>
        <v/>
      </c>
      <c r="H371" s="284"/>
      <c r="I371" s="284" t="str">
        <f>IF(O371="","",IF(ISNUMBER(MATCH(O371,$G$5:$G$1000,0)),"",IF(D371=1,B$4,0)+MAX(I$4:I370)+1))</f>
        <v/>
      </c>
      <c r="M371" s="290">
        <f t="shared" si="145"/>
        <v>367</v>
      </c>
      <c r="Q371" s="299" t="s">
        <v>821</v>
      </c>
      <c r="AO371" s="299"/>
    </row>
    <row r="372" spans="4:41" ht="12" customHeight="1" x14ac:dyDescent="0.25">
      <c r="D372" s="284" t="str">
        <f>IF(IF(ISNUMBER(B372),"",MAX(D$4:D371)+1)&lt;=D$3,IF(ISNUMBER(B372),"",MAX(D$4:D371)+1),"")</f>
        <v/>
      </c>
      <c r="H372" s="284"/>
      <c r="I372" s="284" t="str">
        <f>IF(O372="","",IF(ISNUMBER(MATCH(O372,$G$5:$G$1000,0)),"",IF(D372=1,B$4,0)+MAX(I$4:I371)+1))</f>
        <v/>
      </c>
      <c r="M372" s="290">
        <f t="shared" si="145"/>
        <v>368</v>
      </c>
      <c r="Q372" s="299" t="s">
        <v>821</v>
      </c>
      <c r="AO372" s="299"/>
    </row>
    <row r="373" spans="4:41" ht="12" customHeight="1" x14ac:dyDescent="0.25">
      <c r="D373" s="284" t="str">
        <f>IF(IF(ISNUMBER(B373),"",MAX(D$4:D372)+1)&lt;=D$3,IF(ISNUMBER(B373),"",MAX(D$4:D372)+1),"")</f>
        <v/>
      </c>
      <c r="H373" s="284"/>
      <c r="I373" s="284" t="str">
        <f>IF(O373="","",IF(ISNUMBER(MATCH(O373,$G$5:$G$1000,0)),"",IF(D373=1,B$4,0)+MAX(I$4:I372)+1))</f>
        <v/>
      </c>
      <c r="M373" s="290">
        <f t="shared" si="145"/>
        <v>369</v>
      </c>
      <c r="Q373" s="299" t="s">
        <v>821</v>
      </c>
      <c r="AO373" s="299"/>
    </row>
    <row r="374" spans="4:41" ht="12" customHeight="1" x14ac:dyDescent="0.25">
      <c r="D374" s="284" t="str">
        <f>IF(IF(ISNUMBER(B374),"",MAX(D$4:D373)+1)&lt;=D$3,IF(ISNUMBER(B374),"",MAX(D$4:D373)+1),"")</f>
        <v/>
      </c>
      <c r="H374" s="284"/>
      <c r="I374" s="284" t="str">
        <f>IF(O374="","",IF(ISNUMBER(MATCH(O374,$G$5:$G$1000,0)),"",IF(D374=1,B$4,0)+MAX(I$4:I373)+1))</f>
        <v/>
      </c>
      <c r="M374" s="290">
        <f t="shared" si="145"/>
        <v>370</v>
      </c>
      <c r="Q374" s="299" t="s">
        <v>821</v>
      </c>
      <c r="AO374" s="299"/>
    </row>
    <row r="375" spans="4:41" ht="12" customHeight="1" x14ac:dyDescent="0.25">
      <c r="D375" s="284" t="str">
        <f>IF(IF(ISNUMBER(B375),"",MAX(D$4:D374)+1)&lt;=D$3,IF(ISNUMBER(B375),"",MAX(D$4:D374)+1),"")</f>
        <v/>
      </c>
      <c r="H375" s="284"/>
      <c r="I375" s="284" t="str">
        <f>IF(O375="","",IF(ISNUMBER(MATCH(O375,$G$5:$G$1000,0)),"",IF(D375=1,B$4,0)+MAX(I$4:I374)+1))</f>
        <v/>
      </c>
      <c r="M375" s="290">
        <f t="shared" si="145"/>
        <v>371</v>
      </c>
      <c r="Q375" s="299" t="s">
        <v>821</v>
      </c>
      <c r="AO375" s="299"/>
    </row>
    <row r="376" spans="4:41" ht="12" customHeight="1" x14ac:dyDescent="0.25">
      <c r="D376" s="284" t="str">
        <f>IF(IF(ISNUMBER(B376),"",MAX(D$4:D375)+1)&lt;=D$3,IF(ISNUMBER(B376),"",MAX(D$4:D375)+1),"")</f>
        <v/>
      </c>
      <c r="H376" s="284"/>
      <c r="I376" s="284" t="str">
        <f>IF(O376="","",IF(ISNUMBER(MATCH(O376,$G$5:$G$1000,0)),"",IF(D376=1,B$4,0)+MAX(I$4:I375)+1))</f>
        <v/>
      </c>
      <c r="M376" s="290">
        <f t="shared" si="145"/>
        <v>372</v>
      </c>
      <c r="Q376" s="299" t="s">
        <v>821</v>
      </c>
      <c r="AO376" s="299"/>
    </row>
    <row r="377" spans="4:41" ht="12" customHeight="1" x14ac:dyDescent="0.25">
      <c r="D377" s="284" t="str">
        <f>IF(IF(ISNUMBER(B377),"",MAX(D$4:D376)+1)&lt;=D$3,IF(ISNUMBER(B377),"",MAX(D$4:D376)+1),"")</f>
        <v/>
      </c>
      <c r="H377" s="284"/>
      <c r="I377" s="284" t="str">
        <f>IF(O377="","",IF(ISNUMBER(MATCH(O377,$G$5:$G$1000,0)),"",IF(D377=1,B$4,0)+MAX(I$4:I376)+1))</f>
        <v/>
      </c>
      <c r="M377" s="290">
        <f t="shared" si="145"/>
        <v>373</v>
      </c>
      <c r="Q377" s="299" t="s">
        <v>821</v>
      </c>
      <c r="AO377" s="299"/>
    </row>
    <row r="378" spans="4:41" ht="12" customHeight="1" x14ac:dyDescent="0.25">
      <c r="D378" s="284" t="str">
        <f>IF(IF(ISNUMBER(B378),"",MAX(D$4:D377)+1)&lt;=D$3,IF(ISNUMBER(B378),"",MAX(D$4:D377)+1),"")</f>
        <v/>
      </c>
      <c r="H378" s="284"/>
      <c r="I378" s="284" t="str">
        <f>IF(O378="","",IF(ISNUMBER(MATCH(O378,$G$5:$G$1000,0)),"",IF(D378=1,B$4,0)+MAX(I$4:I377)+1))</f>
        <v/>
      </c>
      <c r="M378" s="290">
        <f t="shared" si="145"/>
        <v>374</v>
      </c>
      <c r="Q378" s="299" t="s">
        <v>821</v>
      </c>
      <c r="AO378" s="299"/>
    </row>
    <row r="379" spans="4:41" ht="12" customHeight="1" x14ac:dyDescent="0.25">
      <c r="D379" s="284" t="str">
        <f>IF(IF(ISNUMBER(B379),"",MAX(D$4:D378)+1)&lt;=D$3,IF(ISNUMBER(B379),"",MAX(D$4:D378)+1),"")</f>
        <v/>
      </c>
      <c r="H379" s="284"/>
      <c r="I379" s="284" t="str">
        <f>IF(O379="","",IF(ISNUMBER(MATCH(O379,$G$5:$G$1000,0)),"",IF(D379=1,B$4,0)+MAX(I$4:I378)+1))</f>
        <v/>
      </c>
      <c r="M379" s="290">
        <f t="shared" si="145"/>
        <v>375</v>
      </c>
      <c r="Q379" s="299" t="s">
        <v>821</v>
      </c>
      <c r="AO379" s="299"/>
    </row>
    <row r="380" spans="4:41" ht="12" customHeight="1" x14ac:dyDescent="0.25">
      <c r="D380" s="284" t="str">
        <f>IF(IF(ISNUMBER(B380),"",MAX(D$4:D379)+1)&lt;=D$3,IF(ISNUMBER(B380),"",MAX(D$4:D379)+1),"")</f>
        <v/>
      </c>
      <c r="H380" s="284"/>
      <c r="I380" s="284" t="str">
        <f>IF(O380="","",IF(ISNUMBER(MATCH(O380,$G$5:$G$1000,0)),"",IF(D380=1,B$4,0)+MAX(I$4:I379)+1))</f>
        <v/>
      </c>
      <c r="M380" s="290">
        <f t="shared" si="145"/>
        <v>376</v>
      </c>
      <c r="Q380" s="299" t="s">
        <v>821</v>
      </c>
      <c r="AO380" s="299"/>
    </row>
    <row r="381" spans="4:41" ht="12" customHeight="1" x14ac:dyDescent="0.25">
      <c r="D381" s="284" t="str">
        <f>IF(IF(ISNUMBER(B381),"",MAX(D$4:D380)+1)&lt;=D$3,IF(ISNUMBER(B381),"",MAX(D$4:D380)+1),"")</f>
        <v/>
      </c>
      <c r="H381" s="284"/>
      <c r="I381" s="284" t="str">
        <f>IF(O381="","",IF(ISNUMBER(MATCH(O381,$G$5:$G$1000,0)),"",IF(D381=1,B$4,0)+MAX(I$4:I380)+1))</f>
        <v/>
      </c>
      <c r="M381" s="290">
        <f t="shared" si="145"/>
        <v>377</v>
      </c>
      <c r="Q381" s="299" t="s">
        <v>821</v>
      </c>
      <c r="AO381" s="299"/>
    </row>
    <row r="382" spans="4:41" ht="12" customHeight="1" x14ac:dyDescent="0.25">
      <c r="D382" s="284" t="str">
        <f>IF(IF(ISNUMBER(B382),"",MAX(D$4:D381)+1)&lt;=D$3,IF(ISNUMBER(B382),"",MAX(D$4:D381)+1),"")</f>
        <v/>
      </c>
      <c r="H382" s="284"/>
      <c r="I382" s="284" t="str">
        <f>IF(O382="","",IF(ISNUMBER(MATCH(O382,$G$5:$G$1000,0)),"",IF(D382=1,B$4,0)+MAX(I$4:I381)+1))</f>
        <v/>
      </c>
      <c r="M382" s="290">
        <f t="shared" si="145"/>
        <v>378</v>
      </c>
      <c r="Q382" s="299" t="s">
        <v>821</v>
      </c>
      <c r="AO382" s="299"/>
    </row>
    <row r="383" spans="4:41" ht="12" customHeight="1" x14ac:dyDescent="0.25">
      <c r="D383" s="284" t="str">
        <f>IF(IF(ISNUMBER(B383),"",MAX(D$4:D382)+1)&lt;=D$3,IF(ISNUMBER(B383),"",MAX(D$4:D382)+1),"")</f>
        <v/>
      </c>
      <c r="H383" s="284"/>
      <c r="I383" s="284" t="str">
        <f>IF(O383="","",IF(ISNUMBER(MATCH(O383,$G$5:$G$1000,0)),"",IF(D383=1,B$4,0)+MAX(I$4:I382)+1))</f>
        <v/>
      </c>
      <c r="M383" s="290">
        <f t="shared" si="145"/>
        <v>379</v>
      </c>
      <c r="Q383" s="299" t="s">
        <v>821</v>
      </c>
      <c r="AO383" s="299"/>
    </row>
    <row r="384" spans="4:41" ht="12" customHeight="1" x14ac:dyDescent="0.25">
      <c r="D384" s="284" t="str">
        <f>IF(IF(ISNUMBER(B384),"",MAX(D$4:D383)+1)&lt;=D$3,IF(ISNUMBER(B384),"",MAX(D$4:D383)+1),"")</f>
        <v/>
      </c>
      <c r="H384" s="284"/>
      <c r="I384" s="284" t="str">
        <f>IF(O384="","",IF(ISNUMBER(MATCH(O384,$G$5:$G$1000,0)),"",IF(D384=1,B$4,0)+MAX(I$4:I383)+1))</f>
        <v/>
      </c>
      <c r="M384" s="290">
        <f t="shared" si="145"/>
        <v>380</v>
      </c>
      <c r="Q384" s="299" t="s">
        <v>821</v>
      </c>
      <c r="AO384" s="299"/>
    </row>
    <row r="385" spans="4:41" ht="12" customHeight="1" x14ac:dyDescent="0.25">
      <c r="D385" s="284" t="str">
        <f>IF(IF(ISNUMBER(B385),"",MAX(D$4:D384)+1)&lt;=D$3,IF(ISNUMBER(B385),"",MAX(D$4:D384)+1),"")</f>
        <v/>
      </c>
      <c r="H385" s="284"/>
      <c r="I385" s="284" t="str">
        <f>IF(O385="","",IF(ISNUMBER(MATCH(O385,$G$5:$G$1000,0)),"",IF(D385=1,B$4,0)+MAX(I$4:I384)+1))</f>
        <v/>
      </c>
      <c r="M385" s="290">
        <f t="shared" si="145"/>
        <v>381</v>
      </c>
      <c r="Q385" s="299" t="s">
        <v>821</v>
      </c>
      <c r="AO385" s="299"/>
    </row>
    <row r="386" spans="4:41" ht="12" customHeight="1" x14ac:dyDescent="0.25">
      <c r="D386" s="284" t="str">
        <f>IF(IF(ISNUMBER(B386),"",MAX(D$4:D385)+1)&lt;=D$3,IF(ISNUMBER(B386),"",MAX(D$4:D385)+1),"")</f>
        <v/>
      </c>
      <c r="H386" s="284"/>
      <c r="I386" s="284" t="str">
        <f>IF(O386="","",IF(ISNUMBER(MATCH(O386,$G$5:$G$1000,0)),"",IF(D386=1,B$4,0)+MAX(I$4:I385)+1))</f>
        <v/>
      </c>
      <c r="M386" s="290">
        <f t="shared" si="145"/>
        <v>382</v>
      </c>
      <c r="Q386" s="299" t="s">
        <v>821</v>
      </c>
      <c r="AO386" s="299"/>
    </row>
    <row r="387" spans="4:41" ht="12" customHeight="1" x14ac:dyDescent="0.25">
      <c r="D387" s="284" t="str">
        <f>IF(IF(ISNUMBER(B387),"",MAX(D$4:D386)+1)&lt;=D$3,IF(ISNUMBER(B387),"",MAX(D$4:D386)+1),"")</f>
        <v/>
      </c>
      <c r="H387" s="284"/>
      <c r="I387" s="284" t="str">
        <f>IF(O387="","",IF(ISNUMBER(MATCH(O387,$G$5:$G$1000,0)),"",IF(D387=1,B$4,0)+MAX(I$4:I386)+1))</f>
        <v/>
      </c>
      <c r="M387" s="290">
        <f t="shared" si="145"/>
        <v>383</v>
      </c>
      <c r="Q387" s="299" t="s">
        <v>821</v>
      </c>
      <c r="AO387" s="299"/>
    </row>
    <row r="388" spans="4:41" ht="12" customHeight="1" x14ac:dyDescent="0.25">
      <c r="D388" s="284" t="str">
        <f>IF(IF(ISNUMBER(B388),"",MAX(D$4:D387)+1)&lt;=D$3,IF(ISNUMBER(B388),"",MAX(D$4:D387)+1),"")</f>
        <v/>
      </c>
      <c r="H388" s="284"/>
      <c r="I388" s="284" t="str">
        <f>IF(O388="","",IF(ISNUMBER(MATCH(O388,$G$5:$G$1000,0)),"",IF(D388=1,B$4,0)+MAX(I$4:I387)+1))</f>
        <v/>
      </c>
      <c r="M388" s="290">
        <f t="shared" si="145"/>
        <v>384</v>
      </c>
      <c r="Q388" s="299" t="s">
        <v>821</v>
      </c>
      <c r="AO388" s="299"/>
    </row>
    <row r="389" spans="4:41" ht="12" customHeight="1" x14ac:dyDescent="0.25">
      <c r="D389" s="284" t="str">
        <f>IF(IF(ISNUMBER(B389),"",MAX(D$4:D388)+1)&lt;=D$3,IF(ISNUMBER(B389),"",MAX(D$4:D388)+1),"")</f>
        <v/>
      </c>
      <c r="H389" s="284"/>
      <c r="I389" s="284" t="str">
        <f>IF(O389="","",IF(ISNUMBER(MATCH(O389,$G$5:$G$1000,0)),"",IF(D389=1,B$4,0)+MAX(I$4:I388)+1))</f>
        <v/>
      </c>
      <c r="M389" s="290">
        <f t="shared" ref="M389:M452" si="146">IF(ROW()-ROW(M$4)&lt;=1000,ROW()-ROW(M$4),"")</f>
        <v>385</v>
      </c>
      <c r="Q389" s="299" t="s">
        <v>821</v>
      </c>
      <c r="AO389" s="299"/>
    </row>
    <row r="390" spans="4:41" ht="12" customHeight="1" x14ac:dyDescent="0.25">
      <c r="D390" s="284" t="str">
        <f>IF(IF(ISNUMBER(B390),"",MAX(D$4:D389)+1)&lt;=D$3,IF(ISNUMBER(B390),"",MAX(D$4:D389)+1),"")</f>
        <v/>
      </c>
      <c r="H390" s="284"/>
      <c r="I390" s="284" t="str">
        <f>IF(O390="","",IF(ISNUMBER(MATCH(O390,$G$5:$G$1000,0)),"",IF(D390=1,B$4,0)+MAX(I$4:I389)+1))</f>
        <v/>
      </c>
      <c r="M390" s="290">
        <f t="shared" si="146"/>
        <v>386</v>
      </c>
      <c r="Q390" s="299" t="s">
        <v>821</v>
      </c>
      <c r="AO390" s="299"/>
    </row>
    <row r="391" spans="4:41" ht="12" customHeight="1" x14ac:dyDescent="0.25">
      <c r="D391" s="284" t="str">
        <f>IF(IF(ISNUMBER(B391),"",MAX(D$4:D390)+1)&lt;=D$3,IF(ISNUMBER(B391),"",MAX(D$4:D390)+1),"")</f>
        <v/>
      </c>
      <c r="H391" s="284"/>
      <c r="I391" s="284" t="str">
        <f>IF(O391="","",IF(ISNUMBER(MATCH(O391,$G$5:$G$1000,0)),"",IF(D391=1,B$4,0)+MAX(I$4:I390)+1))</f>
        <v/>
      </c>
      <c r="M391" s="290">
        <f t="shared" si="146"/>
        <v>387</v>
      </c>
      <c r="Q391" s="299" t="s">
        <v>821</v>
      </c>
      <c r="AO391" s="299"/>
    </row>
    <row r="392" spans="4:41" ht="12" customHeight="1" x14ac:dyDescent="0.25">
      <c r="D392" s="284" t="str">
        <f>IF(IF(ISNUMBER(B392),"",MAX(D$4:D391)+1)&lt;=D$3,IF(ISNUMBER(B392),"",MAX(D$4:D391)+1),"")</f>
        <v/>
      </c>
      <c r="H392" s="284"/>
      <c r="I392" s="284" t="str">
        <f>IF(O392="","",IF(ISNUMBER(MATCH(O392,$G$5:$G$1000,0)),"",IF(D392=1,B$4,0)+MAX(I$4:I391)+1))</f>
        <v/>
      </c>
      <c r="M392" s="290">
        <f t="shared" si="146"/>
        <v>388</v>
      </c>
      <c r="Q392" s="299" t="s">
        <v>821</v>
      </c>
      <c r="AO392" s="299"/>
    </row>
    <row r="393" spans="4:41" ht="12" customHeight="1" x14ac:dyDescent="0.25">
      <c r="D393" s="284" t="str">
        <f>IF(IF(ISNUMBER(B393),"",MAX(D$4:D392)+1)&lt;=D$3,IF(ISNUMBER(B393),"",MAX(D$4:D392)+1),"")</f>
        <v/>
      </c>
      <c r="H393" s="284"/>
      <c r="I393" s="284" t="str">
        <f>IF(O393="","",IF(ISNUMBER(MATCH(O393,$G$5:$G$1000,0)),"",IF(D393=1,B$4,0)+MAX(I$4:I392)+1))</f>
        <v/>
      </c>
      <c r="M393" s="290">
        <f t="shared" si="146"/>
        <v>389</v>
      </c>
      <c r="Q393" s="299" t="s">
        <v>821</v>
      </c>
      <c r="AO393" s="299"/>
    </row>
    <row r="394" spans="4:41" ht="12" customHeight="1" x14ac:dyDescent="0.25">
      <c r="D394" s="284" t="str">
        <f>IF(IF(ISNUMBER(B394),"",MAX(D$4:D393)+1)&lt;=D$3,IF(ISNUMBER(B394),"",MAX(D$4:D393)+1),"")</f>
        <v/>
      </c>
      <c r="H394" s="284"/>
      <c r="I394" s="284" t="str">
        <f>IF(O394="","",IF(ISNUMBER(MATCH(O394,$G$5:$G$1000,0)),"",IF(D394=1,B$4,0)+MAX(I$4:I393)+1))</f>
        <v/>
      </c>
      <c r="M394" s="290">
        <f t="shared" si="146"/>
        <v>390</v>
      </c>
      <c r="Q394" s="299" t="s">
        <v>821</v>
      </c>
      <c r="AO394" s="299"/>
    </row>
    <row r="395" spans="4:41" ht="12" customHeight="1" x14ac:dyDescent="0.25">
      <c r="D395" s="284" t="str">
        <f>IF(IF(ISNUMBER(B395),"",MAX(D$4:D394)+1)&lt;=D$3,IF(ISNUMBER(B395),"",MAX(D$4:D394)+1),"")</f>
        <v/>
      </c>
      <c r="H395" s="284"/>
      <c r="I395" s="284" t="str">
        <f>IF(O395="","",IF(ISNUMBER(MATCH(O395,$G$5:$G$1000,0)),"",IF(D395=1,B$4,0)+MAX(I$4:I394)+1))</f>
        <v/>
      </c>
      <c r="M395" s="290">
        <f t="shared" si="146"/>
        <v>391</v>
      </c>
      <c r="Q395" s="299" t="s">
        <v>821</v>
      </c>
      <c r="AO395" s="299"/>
    </row>
    <row r="396" spans="4:41" ht="12" customHeight="1" x14ac:dyDescent="0.25">
      <c r="D396" s="284" t="str">
        <f>IF(IF(ISNUMBER(B396),"",MAX(D$4:D395)+1)&lt;=D$3,IF(ISNUMBER(B396),"",MAX(D$4:D395)+1),"")</f>
        <v/>
      </c>
      <c r="H396" s="284"/>
      <c r="I396" s="284" t="str">
        <f>IF(O396="","",IF(ISNUMBER(MATCH(O396,$G$5:$G$1000,0)),"",IF(D396=1,B$4,0)+MAX(I$4:I395)+1))</f>
        <v/>
      </c>
      <c r="M396" s="290">
        <f t="shared" si="146"/>
        <v>392</v>
      </c>
      <c r="Q396" s="299" t="s">
        <v>821</v>
      </c>
      <c r="AO396" s="299"/>
    </row>
    <row r="397" spans="4:41" ht="12" customHeight="1" x14ac:dyDescent="0.25">
      <c r="D397" s="284" t="str">
        <f>IF(IF(ISNUMBER(B397),"",MAX(D$4:D396)+1)&lt;=D$3,IF(ISNUMBER(B397),"",MAX(D$4:D396)+1),"")</f>
        <v/>
      </c>
      <c r="H397" s="284"/>
      <c r="I397" s="284" t="str">
        <f>IF(O397="","",IF(ISNUMBER(MATCH(O397,$G$5:$G$1000,0)),"",IF(D397=1,B$4,0)+MAX(I$4:I396)+1))</f>
        <v/>
      </c>
      <c r="M397" s="290">
        <f t="shared" si="146"/>
        <v>393</v>
      </c>
      <c r="Q397" s="299" t="s">
        <v>821</v>
      </c>
      <c r="AO397" s="299"/>
    </row>
    <row r="398" spans="4:41" ht="12" customHeight="1" x14ac:dyDescent="0.25">
      <c r="D398" s="284" t="str">
        <f>IF(IF(ISNUMBER(B398),"",MAX(D$4:D397)+1)&lt;=D$3,IF(ISNUMBER(B398),"",MAX(D$4:D397)+1),"")</f>
        <v/>
      </c>
      <c r="H398" s="284"/>
      <c r="I398" s="284" t="str">
        <f>IF(O398="","",IF(ISNUMBER(MATCH(O398,$G$5:$G$1000,0)),"",IF(D398=1,B$4,0)+MAX(I$4:I397)+1))</f>
        <v/>
      </c>
      <c r="M398" s="290">
        <f t="shared" si="146"/>
        <v>394</v>
      </c>
      <c r="Q398" s="299" t="s">
        <v>821</v>
      </c>
      <c r="AO398" s="299"/>
    </row>
    <row r="399" spans="4:41" ht="12" customHeight="1" x14ac:dyDescent="0.25">
      <c r="D399" s="284" t="str">
        <f>IF(IF(ISNUMBER(B399),"",MAX(D$4:D398)+1)&lt;=D$3,IF(ISNUMBER(B399),"",MAX(D$4:D398)+1),"")</f>
        <v/>
      </c>
      <c r="H399" s="284"/>
      <c r="I399" s="284" t="str">
        <f>IF(O399="","",IF(ISNUMBER(MATCH(O399,$G$5:$G$1000,0)),"",IF(D399=1,B$4,0)+MAX(I$4:I398)+1))</f>
        <v/>
      </c>
      <c r="M399" s="290">
        <f t="shared" si="146"/>
        <v>395</v>
      </c>
      <c r="Q399" s="299" t="s">
        <v>821</v>
      </c>
      <c r="AO399" s="299"/>
    </row>
    <row r="400" spans="4:41" ht="12" customHeight="1" x14ac:dyDescent="0.25">
      <c r="D400" s="284" t="str">
        <f>IF(IF(ISNUMBER(B400),"",MAX(D$4:D399)+1)&lt;=D$3,IF(ISNUMBER(B400),"",MAX(D$4:D399)+1),"")</f>
        <v/>
      </c>
      <c r="H400" s="284"/>
      <c r="I400" s="284" t="str">
        <f>IF(O400="","",IF(ISNUMBER(MATCH(O400,$G$5:$G$1000,0)),"",IF(D400=1,B$4,0)+MAX(I$4:I399)+1))</f>
        <v/>
      </c>
      <c r="M400" s="290">
        <f t="shared" si="146"/>
        <v>396</v>
      </c>
      <c r="Q400" s="299" t="s">
        <v>821</v>
      </c>
      <c r="AO400" s="299"/>
    </row>
    <row r="401" spans="4:41" ht="12" customHeight="1" x14ac:dyDescent="0.25">
      <c r="D401" s="284" t="str">
        <f>IF(IF(ISNUMBER(B401),"",MAX(D$4:D400)+1)&lt;=D$3,IF(ISNUMBER(B401),"",MAX(D$4:D400)+1),"")</f>
        <v/>
      </c>
      <c r="H401" s="284"/>
      <c r="I401" s="284" t="str">
        <f>IF(O401="","",IF(ISNUMBER(MATCH(O401,$G$5:$G$1000,0)),"",IF(D401=1,B$4,0)+MAX(I$4:I400)+1))</f>
        <v/>
      </c>
      <c r="M401" s="290">
        <f t="shared" si="146"/>
        <v>397</v>
      </c>
      <c r="Q401" s="299" t="s">
        <v>821</v>
      </c>
      <c r="AO401" s="299"/>
    </row>
    <row r="402" spans="4:41" ht="12" customHeight="1" x14ac:dyDescent="0.25">
      <c r="D402" s="284" t="str">
        <f>IF(IF(ISNUMBER(B402),"",MAX(D$4:D401)+1)&lt;=D$3,IF(ISNUMBER(B402),"",MAX(D$4:D401)+1),"")</f>
        <v/>
      </c>
      <c r="H402" s="284"/>
      <c r="I402" s="284" t="str">
        <f>IF(O402="","",IF(ISNUMBER(MATCH(O402,$G$5:$G$1000,0)),"",IF(D402=1,B$4,0)+MAX(I$4:I401)+1))</f>
        <v/>
      </c>
      <c r="M402" s="290">
        <f t="shared" si="146"/>
        <v>398</v>
      </c>
      <c r="Q402" s="299" t="s">
        <v>821</v>
      </c>
      <c r="AO402" s="299"/>
    </row>
    <row r="403" spans="4:41" ht="12" customHeight="1" x14ac:dyDescent="0.25">
      <c r="D403" s="284" t="str">
        <f>IF(IF(ISNUMBER(B403),"",MAX(D$4:D402)+1)&lt;=D$3,IF(ISNUMBER(B403),"",MAX(D$4:D402)+1),"")</f>
        <v/>
      </c>
      <c r="H403" s="284"/>
      <c r="I403" s="284" t="str">
        <f>IF(O403="","",IF(ISNUMBER(MATCH(O403,$G$5:$G$1000,0)),"",IF(D403=1,B$4,0)+MAX(I$4:I402)+1))</f>
        <v/>
      </c>
      <c r="M403" s="290">
        <f t="shared" si="146"/>
        <v>399</v>
      </c>
      <c r="Q403" s="299" t="s">
        <v>821</v>
      </c>
      <c r="AO403" s="299"/>
    </row>
    <row r="404" spans="4:41" ht="12" customHeight="1" x14ac:dyDescent="0.25">
      <c r="D404" s="284" t="str">
        <f>IF(IF(ISNUMBER(B404),"",MAX(D$4:D403)+1)&lt;=D$3,IF(ISNUMBER(B404),"",MAX(D$4:D403)+1),"")</f>
        <v/>
      </c>
      <c r="H404" s="284"/>
      <c r="I404" s="284" t="str">
        <f>IF(O404="","",IF(ISNUMBER(MATCH(O404,$G$5:$G$1000,0)),"",IF(D404=1,B$4,0)+MAX(I$4:I403)+1))</f>
        <v/>
      </c>
      <c r="M404" s="290">
        <f t="shared" si="146"/>
        <v>400</v>
      </c>
      <c r="Q404" s="299" t="s">
        <v>821</v>
      </c>
      <c r="AO404" s="299"/>
    </row>
    <row r="405" spans="4:41" ht="12" customHeight="1" x14ac:dyDescent="0.25">
      <c r="D405" s="284" t="str">
        <f>IF(IF(ISNUMBER(B405),"",MAX(D$4:D404)+1)&lt;=D$3,IF(ISNUMBER(B405),"",MAX(D$4:D404)+1),"")</f>
        <v/>
      </c>
      <c r="H405" s="284"/>
      <c r="I405" s="284" t="str">
        <f>IF(O405="","",IF(ISNUMBER(MATCH(O405,$G$5:$G$1000,0)),"",IF(D405=1,B$4,0)+MAX(I$4:I404)+1))</f>
        <v/>
      </c>
      <c r="M405" s="290">
        <f t="shared" si="146"/>
        <v>401</v>
      </c>
      <c r="Q405" s="299" t="s">
        <v>821</v>
      </c>
      <c r="AO405" s="299"/>
    </row>
    <row r="406" spans="4:41" ht="12" customHeight="1" x14ac:dyDescent="0.25">
      <c r="D406" s="284" t="str">
        <f>IF(IF(ISNUMBER(B406),"",MAX(D$4:D405)+1)&lt;=D$3,IF(ISNUMBER(B406),"",MAX(D$4:D405)+1),"")</f>
        <v/>
      </c>
      <c r="H406" s="284"/>
      <c r="I406" s="284" t="str">
        <f>IF(O406="","",IF(ISNUMBER(MATCH(O406,$G$5:$G$1000,0)),"",IF(D406=1,B$4,0)+MAX(I$4:I405)+1))</f>
        <v/>
      </c>
      <c r="M406" s="290">
        <f t="shared" si="146"/>
        <v>402</v>
      </c>
      <c r="Q406" s="299" t="s">
        <v>821</v>
      </c>
      <c r="AO406" s="299"/>
    </row>
    <row r="407" spans="4:41" ht="12" customHeight="1" x14ac:dyDescent="0.25">
      <c r="D407" s="284" t="str">
        <f>IF(IF(ISNUMBER(B407),"",MAX(D$4:D406)+1)&lt;=D$3,IF(ISNUMBER(B407),"",MAX(D$4:D406)+1),"")</f>
        <v/>
      </c>
      <c r="H407" s="284"/>
      <c r="I407" s="284" t="str">
        <f>IF(O407="","",IF(ISNUMBER(MATCH(O407,$G$5:$G$1000,0)),"",IF(D407=1,B$4,0)+MAX(I$4:I406)+1))</f>
        <v/>
      </c>
      <c r="M407" s="290">
        <f t="shared" si="146"/>
        <v>403</v>
      </c>
      <c r="Q407" s="299" t="s">
        <v>821</v>
      </c>
      <c r="AO407" s="299"/>
    </row>
    <row r="408" spans="4:41" ht="12" customHeight="1" x14ac:dyDescent="0.25">
      <c r="D408" s="284" t="str">
        <f>IF(IF(ISNUMBER(B408),"",MAX(D$4:D407)+1)&lt;=D$3,IF(ISNUMBER(B408),"",MAX(D$4:D407)+1),"")</f>
        <v/>
      </c>
      <c r="H408" s="284"/>
      <c r="I408" s="284" t="str">
        <f>IF(O408="","",IF(ISNUMBER(MATCH(O408,$G$5:$G$1000,0)),"",IF(D408=1,B$4,0)+MAX(I$4:I407)+1))</f>
        <v/>
      </c>
      <c r="M408" s="290">
        <f t="shared" si="146"/>
        <v>404</v>
      </c>
      <c r="Q408" s="299" t="s">
        <v>821</v>
      </c>
      <c r="AO408" s="299"/>
    </row>
    <row r="409" spans="4:41" ht="12" customHeight="1" x14ac:dyDescent="0.25">
      <c r="D409" s="284" t="str">
        <f>IF(IF(ISNUMBER(B409),"",MAX(D$4:D408)+1)&lt;=D$3,IF(ISNUMBER(B409),"",MAX(D$4:D408)+1),"")</f>
        <v/>
      </c>
      <c r="H409" s="284"/>
      <c r="I409" s="284" t="str">
        <f>IF(O409="","",IF(ISNUMBER(MATCH(O409,$G$5:$G$1000,0)),"",IF(D409=1,B$4,0)+MAX(I$4:I408)+1))</f>
        <v/>
      </c>
      <c r="M409" s="290">
        <f t="shared" si="146"/>
        <v>405</v>
      </c>
      <c r="Q409" s="299" t="s">
        <v>821</v>
      </c>
      <c r="AO409" s="299"/>
    </row>
    <row r="410" spans="4:41" ht="12" customHeight="1" x14ac:dyDescent="0.25">
      <c r="D410" s="284" t="str">
        <f>IF(IF(ISNUMBER(B410),"",MAX(D$4:D409)+1)&lt;=D$3,IF(ISNUMBER(B410),"",MAX(D$4:D409)+1),"")</f>
        <v/>
      </c>
      <c r="H410" s="284"/>
      <c r="I410" s="284" t="str">
        <f>IF(O410="","",IF(ISNUMBER(MATCH(O410,$G$5:$G$1000,0)),"",IF(D410=1,B$4,0)+MAX(I$4:I409)+1))</f>
        <v/>
      </c>
      <c r="M410" s="290">
        <f t="shared" si="146"/>
        <v>406</v>
      </c>
      <c r="Q410" s="299" t="s">
        <v>821</v>
      </c>
      <c r="AO410" s="299"/>
    </row>
    <row r="411" spans="4:41" ht="12" customHeight="1" x14ac:dyDescent="0.25">
      <c r="D411" s="284" t="str">
        <f>IF(IF(ISNUMBER(B411),"",MAX(D$4:D410)+1)&lt;=D$3,IF(ISNUMBER(B411),"",MAX(D$4:D410)+1),"")</f>
        <v/>
      </c>
      <c r="H411" s="284"/>
      <c r="I411" s="284" t="str">
        <f>IF(O411="","",IF(ISNUMBER(MATCH(O411,$G$5:$G$1000,0)),"",IF(D411=1,B$4,0)+MAX(I$4:I410)+1))</f>
        <v/>
      </c>
      <c r="M411" s="290">
        <f t="shared" si="146"/>
        <v>407</v>
      </c>
      <c r="Q411" s="299" t="s">
        <v>821</v>
      </c>
      <c r="AO411" s="299"/>
    </row>
    <row r="412" spans="4:41" ht="12" customHeight="1" x14ac:dyDescent="0.25">
      <c r="D412" s="284" t="str">
        <f>IF(IF(ISNUMBER(B412),"",MAX(D$4:D411)+1)&lt;=D$3,IF(ISNUMBER(B412),"",MAX(D$4:D411)+1),"")</f>
        <v/>
      </c>
      <c r="H412" s="284"/>
      <c r="I412" s="284" t="str">
        <f>IF(O412="","",IF(ISNUMBER(MATCH(O412,$G$5:$G$1000,0)),"",IF(D412=1,B$4,0)+MAX(I$4:I411)+1))</f>
        <v/>
      </c>
      <c r="M412" s="290">
        <f t="shared" si="146"/>
        <v>408</v>
      </c>
      <c r="Q412" s="299" t="s">
        <v>821</v>
      </c>
      <c r="AO412" s="299"/>
    </row>
    <row r="413" spans="4:41" ht="12" customHeight="1" x14ac:dyDescent="0.25">
      <c r="D413" s="284" t="str">
        <f>IF(IF(ISNUMBER(B413),"",MAX(D$4:D412)+1)&lt;=D$3,IF(ISNUMBER(B413),"",MAX(D$4:D412)+1),"")</f>
        <v/>
      </c>
      <c r="H413" s="284"/>
      <c r="I413" s="284" t="str">
        <f>IF(O413="","",IF(ISNUMBER(MATCH(O413,$G$5:$G$1000,0)),"",IF(D413=1,B$4,0)+MAX(I$4:I412)+1))</f>
        <v/>
      </c>
      <c r="M413" s="290">
        <f t="shared" si="146"/>
        <v>409</v>
      </c>
      <c r="Q413" s="299" t="s">
        <v>821</v>
      </c>
      <c r="AO413" s="299"/>
    </row>
    <row r="414" spans="4:41" ht="12" customHeight="1" x14ac:dyDescent="0.25">
      <c r="D414" s="284" t="str">
        <f>IF(IF(ISNUMBER(B414),"",MAX(D$4:D413)+1)&lt;=D$3,IF(ISNUMBER(B414),"",MAX(D$4:D413)+1),"")</f>
        <v/>
      </c>
      <c r="H414" s="284"/>
      <c r="I414" s="284" t="str">
        <f>IF(O414="","",IF(ISNUMBER(MATCH(O414,$G$5:$G$1000,0)),"",IF(D414=1,B$4,0)+MAX(I$4:I413)+1))</f>
        <v/>
      </c>
      <c r="M414" s="290">
        <f t="shared" si="146"/>
        <v>410</v>
      </c>
      <c r="Q414" s="299" t="s">
        <v>821</v>
      </c>
      <c r="AO414" s="299"/>
    </row>
    <row r="415" spans="4:41" ht="12" customHeight="1" x14ac:dyDescent="0.25">
      <c r="D415" s="284" t="str">
        <f>IF(IF(ISNUMBER(B415),"",MAX(D$4:D414)+1)&lt;=D$3,IF(ISNUMBER(B415),"",MAX(D$4:D414)+1),"")</f>
        <v/>
      </c>
      <c r="H415" s="284"/>
      <c r="I415" s="284" t="str">
        <f>IF(O415="","",IF(ISNUMBER(MATCH(O415,$G$5:$G$1000,0)),"",IF(D415=1,B$4,0)+MAX(I$4:I414)+1))</f>
        <v/>
      </c>
      <c r="M415" s="290">
        <f t="shared" si="146"/>
        <v>411</v>
      </c>
      <c r="Q415" s="299" t="s">
        <v>821</v>
      </c>
      <c r="AO415" s="299"/>
    </row>
    <row r="416" spans="4:41" ht="12" customHeight="1" x14ac:dyDescent="0.25">
      <c r="D416" s="284" t="str">
        <f>IF(IF(ISNUMBER(B416),"",MAX(D$4:D415)+1)&lt;=D$3,IF(ISNUMBER(B416),"",MAX(D$4:D415)+1),"")</f>
        <v/>
      </c>
      <c r="H416" s="284"/>
      <c r="I416" s="284" t="str">
        <f>IF(O416="","",IF(ISNUMBER(MATCH(O416,$G$5:$G$1000,0)),"",IF(D416=1,B$4,0)+MAX(I$4:I415)+1))</f>
        <v/>
      </c>
      <c r="M416" s="290">
        <f t="shared" si="146"/>
        <v>412</v>
      </c>
      <c r="Q416" s="299" t="s">
        <v>821</v>
      </c>
      <c r="AO416" s="299"/>
    </row>
    <row r="417" spans="4:41" ht="12" customHeight="1" x14ac:dyDescent="0.25">
      <c r="D417" s="284" t="str">
        <f>IF(IF(ISNUMBER(B417),"",MAX(D$4:D416)+1)&lt;=D$3,IF(ISNUMBER(B417),"",MAX(D$4:D416)+1),"")</f>
        <v/>
      </c>
      <c r="H417" s="284"/>
      <c r="I417" s="284" t="str">
        <f>IF(O417="","",IF(ISNUMBER(MATCH(O417,$G$5:$G$1000,0)),"",IF(D417=1,B$4,0)+MAX(I$4:I416)+1))</f>
        <v/>
      </c>
      <c r="M417" s="290">
        <f t="shared" si="146"/>
        <v>413</v>
      </c>
      <c r="Q417" s="299" t="s">
        <v>821</v>
      </c>
      <c r="AO417" s="299"/>
    </row>
    <row r="418" spans="4:41" ht="12" customHeight="1" x14ac:dyDescent="0.25">
      <c r="D418" s="284" t="str">
        <f>IF(IF(ISNUMBER(B418),"",MAX(D$4:D417)+1)&lt;=D$3,IF(ISNUMBER(B418),"",MAX(D$4:D417)+1),"")</f>
        <v/>
      </c>
      <c r="H418" s="284"/>
      <c r="I418" s="284" t="str">
        <f>IF(O418="","",IF(ISNUMBER(MATCH(O418,$G$5:$G$1000,0)),"",IF(D418=1,B$4,0)+MAX(I$4:I417)+1))</f>
        <v/>
      </c>
      <c r="M418" s="290">
        <f t="shared" si="146"/>
        <v>414</v>
      </c>
      <c r="Q418" s="299" t="s">
        <v>821</v>
      </c>
      <c r="AO418" s="299"/>
    </row>
    <row r="419" spans="4:41" ht="12" customHeight="1" x14ac:dyDescent="0.25">
      <c r="D419" s="284" t="str">
        <f>IF(IF(ISNUMBER(B419),"",MAX(D$4:D418)+1)&lt;=D$3,IF(ISNUMBER(B419),"",MAX(D$4:D418)+1),"")</f>
        <v/>
      </c>
      <c r="H419" s="284"/>
      <c r="I419" s="284" t="str">
        <f>IF(O419="","",IF(ISNUMBER(MATCH(O419,$G$5:$G$1000,0)),"",IF(D419=1,B$4,0)+MAX(I$4:I418)+1))</f>
        <v/>
      </c>
      <c r="M419" s="290">
        <f t="shared" si="146"/>
        <v>415</v>
      </c>
      <c r="Q419" s="299" t="s">
        <v>821</v>
      </c>
      <c r="AO419" s="299"/>
    </row>
    <row r="420" spans="4:41" ht="12" customHeight="1" x14ac:dyDescent="0.25">
      <c r="D420" s="284" t="str">
        <f>IF(IF(ISNUMBER(B420),"",MAX(D$4:D419)+1)&lt;=D$3,IF(ISNUMBER(B420),"",MAX(D$4:D419)+1),"")</f>
        <v/>
      </c>
      <c r="H420" s="284"/>
      <c r="I420" s="284" t="str">
        <f>IF(O420="","",IF(ISNUMBER(MATCH(O420,$G$5:$G$1000,0)),"",IF(D420=1,B$4,0)+MAX(I$4:I419)+1))</f>
        <v/>
      </c>
      <c r="M420" s="290">
        <f t="shared" si="146"/>
        <v>416</v>
      </c>
      <c r="Q420" s="299" t="s">
        <v>821</v>
      </c>
      <c r="AO420" s="299"/>
    </row>
    <row r="421" spans="4:41" ht="12" customHeight="1" x14ac:dyDescent="0.25">
      <c r="D421" s="284" t="str">
        <f>IF(IF(ISNUMBER(B421),"",MAX(D$4:D420)+1)&lt;=D$3,IF(ISNUMBER(B421),"",MAX(D$4:D420)+1),"")</f>
        <v/>
      </c>
      <c r="H421" s="284"/>
      <c r="I421" s="284" t="str">
        <f>IF(O421="","",IF(ISNUMBER(MATCH(O421,$G$5:$G$1000,0)),"",IF(D421=1,B$4,0)+MAX(I$4:I420)+1))</f>
        <v/>
      </c>
      <c r="M421" s="290">
        <f t="shared" si="146"/>
        <v>417</v>
      </c>
      <c r="Q421" s="299" t="s">
        <v>821</v>
      </c>
      <c r="AO421" s="299"/>
    </row>
    <row r="422" spans="4:41" ht="12" customHeight="1" x14ac:dyDescent="0.25">
      <c r="D422" s="284" t="str">
        <f>IF(IF(ISNUMBER(B422),"",MAX(D$4:D421)+1)&lt;=D$3,IF(ISNUMBER(B422),"",MAX(D$4:D421)+1),"")</f>
        <v/>
      </c>
      <c r="H422" s="284"/>
      <c r="I422" s="284" t="str">
        <f>IF(O422="","",IF(ISNUMBER(MATCH(O422,$G$5:$G$1000,0)),"",IF(D422=1,B$4,0)+MAX(I$4:I421)+1))</f>
        <v/>
      </c>
      <c r="M422" s="290">
        <f t="shared" si="146"/>
        <v>418</v>
      </c>
      <c r="Q422" s="299" t="s">
        <v>821</v>
      </c>
      <c r="AO422" s="299"/>
    </row>
    <row r="423" spans="4:41" ht="12" customHeight="1" x14ac:dyDescent="0.25">
      <c r="D423" s="284" t="str">
        <f>IF(IF(ISNUMBER(B423),"",MAX(D$4:D422)+1)&lt;=D$3,IF(ISNUMBER(B423),"",MAX(D$4:D422)+1),"")</f>
        <v/>
      </c>
      <c r="H423" s="284"/>
      <c r="I423" s="284" t="str">
        <f>IF(O423="","",IF(ISNUMBER(MATCH(O423,$G$5:$G$1000,0)),"",IF(D423=1,B$4,0)+MAX(I$4:I422)+1))</f>
        <v/>
      </c>
      <c r="M423" s="290">
        <f t="shared" si="146"/>
        <v>419</v>
      </c>
      <c r="Q423" s="299" t="s">
        <v>821</v>
      </c>
      <c r="AO423" s="299"/>
    </row>
    <row r="424" spans="4:41" ht="12" customHeight="1" x14ac:dyDescent="0.25">
      <c r="D424" s="284" t="str">
        <f>IF(IF(ISNUMBER(B424),"",MAX(D$4:D423)+1)&lt;=D$3,IF(ISNUMBER(B424),"",MAX(D$4:D423)+1),"")</f>
        <v/>
      </c>
      <c r="H424" s="284"/>
      <c r="I424" s="284" t="str">
        <f>IF(O424="","",IF(ISNUMBER(MATCH(O424,$G$5:$G$1000,0)),"",IF(D424=1,B$4,0)+MAX(I$4:I423)+1))</f>
        <v/>
      </c>
      <c r="M424" s="290">
        <f t="shared" si="146"/>
        <v>420</v>
      </c>
      <c r="Q424" s="299" t="s">
        <v>821</v>
      </c>
      <c r="AO424" s="299"/>
    </row>
    <row r="425" spans="4:41" ht="12" customHeight="1" x14ac:dyDescent="0.25">
      <c r="D425" s="284" t="str">
        <f>IF(IF(ISNUMBER(B425),"",MAX(D$4:D424)+1)&lt;=D$3,IF(ISNUMBER(B425),"",MAX(D$4:D424)+1),"")</f>
        <v/>
      </c>
      <c r="H425" s="284"/>
      <c r="I425" s="284" t="str">
        <f>IF(O425="","",IF(ISNUMBER(MATCH(O425,$G$5:$G$1000,0)),"",IF(D425=1,B$4,0)+MAX(I$4:I424)+1))</f>
        <v/>
      </c>
      <c r="M425" s="290">
        <f t="shared" si="146"/>
        <v>421</v>
      </c>
      <c r="Q425" s="299" t="s">
        <v>821</v>
      </c>
      <c r="AO425" s="299"/>
    </row>
    <row r="426" spans="4:41" ht="12" customHeight="1" x14ac:dyDescent="0.25">
      <c r="D426" s="284" t="str">
        <f>IF(IF(ISNUMBER(B426),"",MAX(D$4:D425)+1)&lt;=D$3,IF(ISNUMBER(B426),"",MAX(D$4:D425)+1),"")</f>
        <v/>
      </c>
      <c r="H426" s="284"/>
      <c r="I426" s="284" t="str">
        <f>IF(O426="","",IF(ISNUMBER(MATCH(O426,$G$5:$G$1000,0)),"",IF(D426=1,B$4,0)+MAX(I$4:I425)+1))</f>
        <v/>
      </c>
      <c r="M426" s="290">
        <f t="shared" si="146"/>
        <v>422</v>
      </c>
      <c r="Q426" s="299" t="s">
        <v>821</v>
      </c>
      <c r="AO426" s="299"/>
    </row>
    <row r="427" spans="4:41" ht="12" customHeight="1" x14ac:dyDescent="0.25">
      <c r="D427" s="284" t="str">
        <f>IF(IF(ISNUMBER(B427),"",MAX(D$4:D426)+1)&lt;=D$3,IF(ISNUMBER(B427),"",MAX(D$4:D426)+1),"")</f>
        <v/>
      </c>
      <c r="H427" s="284"/>
      <c r="I427" s="284" t="str">
        <f>IF(O427="","",IF(ISNUMBER(MATCH(O427,$G$5:$G$1000,0)),"",IF(D427=1,B$4,0)+MAX(I$4:I426)+1))</f>
        <v/>
      </c>
      <c r="M427" s="290">
        <f t="shared" si="146"/>
        <v>423</v>
      </c>
      <c r="Q427" s="299" t="s">
        <v>821</v>
      </c>
      <c r="AO427" s="299"/>
    </row>
    <row r="428" spans="4:41" ht="12" customHeight="1" x14ac:dyDescent="0.25">
      <c r="D428" s="284" t="str">
        <f>IF(IF(ISNUMBER(B428),"",MAX(D$4:D427)+1)&lt;=D$3,IF(ISNUMBER(B428),"",MAX(D$4:D427)+1),"")</f>
        <v/>
      </c>
      <c r="H428" s="284"/>
      <c r="I428" s="284" t="str">
        <f>IF(O428="","",IF(ISNUMBER(MATCH(O428,$G$5:$G$1000,0)),"",IF(D428=1,B$4,0)+MAX(I$4:I427)+1))</f>
        <v/>
      </c>
      <c r="M428" s="290">
        <f t="shared" si="146"/>
        <v>424</v>
      </c>
      <c r="Q428" s="299" t="s">
        <v>821</v>
      </c>
      <c r="AO428" s="299"/>
    </row>
    <row r="429" spans="4:41" ht="12" customHeight="1" x14ac:dyDescent="0.25">
      <c r="D429" s="284" t="str">
        <f>IF(IF(ISNUMBER(B429),"",MAX(D$4:D428)+1)&lt;=D$3,IF(ISNUMBER(B429),"",MAX(D$4:D428)+1),"")</f>
        <v/>
      </c>
      <c r="H429" s="284"/>
      <c r="I429" s="284" t="str">
        <f>IF(O429="","",IF(ISNUMBER(MATCH(O429,$G$5:$G$1000,0)),"",IF(D429=1,B$4,0)+MAX(I$4:I428)+1))</f>
        <v/>
      </c>
      <c r="M429" s="290">
        <f t="shared" si="146"/>
        <v>425</v>
      </c>
      <c r="Q429" s="299" t="s">
        <v>821</v>
      </c>
      <c r="AO429" s="299"/>
    </row>
    <row r="430" spans="4:41" ht="12" customHeight="1" x14ac:dyDescent="0.25">
      <c r="D430" s="284" t="str">
        <f>IF(IF(ISNUMBER(B430),"",MAX(D$4:D429)+1)&lt;=D$3,IF(ISNUMBER(B430),"",MAX(D$4:D429)+1),"")</f>
        <v/>
      </c>
      <c r="H430" s="284"/>
      <c r="I430" s="284" t="str">
        <f>IF(O430="","",IF(ISNUMBER(MATCH(O430,$G$5:$G$1000,0)),"",IF(D430=1,B$4,0)+MAX(I$4:I429)+1))</f>
        <v/>
      </c>
      <c r="M430" s="290">
        <f t="shared" si="146"/>
        <v>426</v>
      </c>
      <c r="Q430" s="299" t="s">
        <v>821</v>
      </c>
      <c r="AO430" s="299"/>
    </row>
    <row r="431" spans="4:41" ht="12" customHeight="1" x14ac:dyDescent="0.25">
      <c r="D431" s="284" t="str">
        <f>IF(IF(ISNUMBER(B431),"",MAX(D$4:D430)+1)&lt;=D$3,IF(ISNUMBER(B431),"",MAX(D$4:D430)+1),"")</f>
        <v/>
      </c>
      <c r="H431" s="284"/>
      <c r="I431" s="284" t="str">
        <f>IF(O431="","",IF(ISNUMBER(MATCH(O431,$G$5:$G$1000,0)),"",IF(D431=1,B$4,0)+MAX(I$4:I430)+1))</f>
        <v/>
      </c>
      <c r="M431" s="290">
        <f t="shared" si="146"/>
        <v>427</v>
      </c>
      <c r="Q431" s="299" t="s">
        <v>821</v>
      </c>
      <c r="AO431" s="299"/>
    </row>
    <row r="432" spans="4:41" ht="12" customHeight="1" x14ac:dyDescent="0.25">
      <c r="D432" s="284" t="str">
        <f>IF(IF(ISNUMBER(B432),"",MAX(D$4:D431)+1)&lt;=D$3,IF(ISNUMBER(B432),"",MAX(D$4:D431)+1),"")</f>
        <v/>
      </c>
      <c r="H432" s="284"/>
      <c r="I432" s="284" t="str">
        <f>IF(O432="","",IF(ISNUMBER(MATCH(O432,$G$5:$G$1000,0)),"",IF(D432=1,B$4,0)+MAX(I$4:I431)+1))</f>
        <v/>
      </c>
      <c r="M432" s="290">
        <f t="shared" si="146"/>
        <v>428</v>
      </c>
      <c r="Q432" s="299" t="s">
        <v>821</v>
      </c>
      <c r="AO432" s="299"/>
    </row>
    <row r="433" spans="4:41" ht="12" customHeight="1" x14ac:dyDescent="0.25">
      <c r="D433" s="284" t="str">
        <f>IF(IF(ISNUMBER(B433),"",MAX(D$4:D432)+1)&lt;=D$3,IF(ISNUMBER(B433),"",MAX(D$4:D432)+1),"")</f>
        <v/>
      </c>
      <c r="H433" s="284"/>
      <c r="I433" s="284" t="str">
        <f>IF(O433="","",IF(ISNUMBER(MATCH(O433,$G$5:$G$1000,0)),"",IF(D433=1,B$4,0)+MAX(I$4:I432)+1))</f>
        <v/>
      </c>
      <c r="M433" s="290">
        <f t="shared" si="146"/>
        <v>429</v>
      </c>
      <c r="Q433" s="299" t="s">
        <v>821</v>
      </c>
      <c r="AO433" s="299"/>
    </row>
    <row r="434" spans="4:41" ht="12" customHeight="1" x14ac:dyDescent="0.25">
      <c r="D434" s="284" t="str">
        <f>IF(IF(ISNUMBER(B434),"",MAX(D$4:D433)+1)&lt;=D$3,IF(ISNUMBER(B434),"",MAX(D$4:D433)+1),"")</f>
        <v/>
      </c>
      <c r="H434" s="284"/>
      <c r="I434" s="284" t="str">
        <f>IF(O434="","",IF(ISNUMBER(MATCH(O434,$G$5:$G$1000,0)),"",IF(D434=1,B$4,0)+MAX(I$4:I433)+1))</f>
        <v/>
      </c>
      <c r="M434" s="290">
        <f t="shared" si="146"/>
        <v>430</v>
      </c>
      <c r="Q434" s="299" t="s">
        <v>821</v>
      </c>
      <c r="AO434" s="299"/>
    </row>
    <row r="435" spans="4:41" ht="12" customHeight="1" x14ac:dyDescent="0.25">
      <c r="D435" s="284" t="str">
        <f>IF(IF(ISNUMBER(B435),"",MAX(D$4:D434)+1)&lt;=D$3,IF(ISNUMBER(B435),"",MAX(D$4:D434)+1),"")</f>
        <v/>
      </c>
      <c r="H435" s="284"/>
      <c r="I435" s="284" t="str">
        <f>IF(O435="","",IF(ISNUMBER(MATCH(O435,$G$5:$G$1000,0)),"",IF(D435=1,B$4,0)+MAX(I$4:I434)+1))</f>
        <v/>
      </c>
      <c r="M435" s="290">
        <f t="shared" si="146"/>
        <v>431</v>
      </c>
      <c r="Q435" s="299" t="s">
        <v>821</v>
      </c>
      <c r="AO435" s="299"/>
    </row>
    <row r="436" spans="4:41" ht="12" customHeight="1" x14ac:dyDescent="0.25">
      <c r="D436" s="284" t="str">
        <f>IF(IF(ISNUMBER(B436),"",MAX(D$4:D435)+1)&lt;=D$3,IF(ISNUMBER(B436),"",MAX(D$4:D435)+1),"")</f>
        <v/>
      </c>
      <c r="H436" s="284"/>
      <c r="I436" s="284" t="str">
        <f>IF(O436="","",IF(ISNUMBER(MATCH(O436,$G$5:$G$1000,0)),"",IF(D436=1,B$4,0)+MAX(I$4:I435)+1))</f>
        <v/>
      </c>
      <c r="M436" s="290">
        <f t="shared" si="146"/>
        <v>432</v>
      </c>
      <c r="Q436" s="299" t="s">
        <v>821</v>
      </c>
      <c r="AO436" s="299"/>
    </row>
    <row r="437" spans="4:41" ht="12" customHeight="1" x14ac:dyDescent="0.25">
      <c r="D437" s="284" t="str">
        <f>IF(IF(ISNUMBER(B437),"",MAX(D$4:D436)+1)&lt;=D$3,IF(ISNUMBER(B437),"",MAX(D$4:D436)+1),"")</f>
        <v/>
      </c>
      <c r="H437" s="284"/>
      <c r="I437" s="284" t="str">
        <f>IF(O437="","",IF(ISNUMBER(MATCH(O437,$G$5:$G$1000,0)),"",IF(D437=1,B$4,0)+MAX(I$4:I436)+1))</f>
        <v/>
      </c>
      <c r="M437" s="290">
        <f t="shared" si="146"/>
        <v>433</v>
      </c>
      <c r="Q437" s="299" t="s">
        <v>821</v>
      </c>
      <c r="AO437" s="299"/>
    </row>
    <row r="438" spans="4:41" ht="12" customHeight="1" x14ac:dyDescent="0.25">
      <c r="D438" s="284" t="str">
        <f>IF(IF(ISNUMBER(B438),"",MAX(D$4:D437)+1)&lt;=D$3,IF(ISNUMBER(B438),"",MAX(D$4:D437)+1),"")</f>
        <v/>
      </c>
      <c r="H438" s="284"/>
      <c r="I438" s="284" t="str">
        <f>IF(O438="","",IF(ISNUMBER(MATCH(O438,$G$5:$G$1000,0)),"",IF(D438=1,B$4,0)+MAX(I$4:I437)+1))</f>
        <v/>
      </c>
      <c r="M438" s="290">
        <f t="shared" si="146"/>
        <v>434</v>
      </c>
      <c r="Q438" s="299" t="s">
        <v>821</v>
      </c>
      <c r="AO438" s="299"/>
    </row>
    <row r="439" spans="4:41" ht="12" customHeight="1" x14ac:dyDescent="0.25">
      <c r="D439" s="284" t="str">
        <f>IF(IF(ISNUMBER(B439),"",MAX(D$4:D438)+1)&lt;=D$3,IF(ISNUMBER(B439),"",MAX(D$4:D438)+1),"")</f>
        <v/>
      </c>
      <c r="H439" s="284"/>
      <c r="I439" s="284" t="str">
        <f>IF(O439="","",IF(ISNUMBER(MATCH(O439,$G$5:$G$1000,0)),"",IF(D439=1,B$4,0)+MAX(I$4:I438)+1))</f>
        <v/>
      </c>
      <c r="M439" s="290">
        <f t="shared" si="146"/>
        <v>435</v>
      </c>
      <c r="Q439" s="299" t="s">
        <v>821</v>
      </c>
      <c r="AO439" s="299"/>
    </row>
    <row r="440" spans="4:41" ht="12" customHeight="1" x14ac:dyDescent="0.25">
      <c r="D440" s="284" t="str">
        <f>IF(IF(ISNUMBER(B440),"",MAX(D$4:D439)+1)&lt;=D$3,IF(ISNUMBER(B440),"",MAX(D$4:D439)+1),"")</f>
        <v/>
      </c>
      <c r="H440" s="284"/>
      <c r="I440" s="284" t="str">
        <f>IF(O440="","",IF(ISNUMBER(MATCH(O440,$G$5:$G$1000,0)),"",IF(D440=1,B$4,0)+MAX(I$4:I439)+1))</f>
        <v/>
      </c>
      <c r="M440" s="290">
        <f t="shared" si="146"/>
        <v>436</v>
      </c>
      <c r="Q440" s="299" t="s">
        <v>821</v>
      </c>
      <c r="AO440" s="299"/>
    </row>
    <row r="441" spans="4:41" ht="12" customHeight="1" x14ac:dyDescent="0.25">
      <c r="D441" s="284" t="str">
        <f>IF(IF(ISNUMBER(B441),"",MAX(D$4:D440)+1)&lt;=D$3,IF(ISNUMBER(B441),"",MAX(D$4:D440)+1),"")</f>
        <v/>
      </c>
      <c r="H441" s="284"/>
      <c r="I441" s="284" t="str">
        <f>IF(O441="","",IF(ISNUMBER(MATCH(O441,$G$5:$G$1000,0)),"",IF(D441=1,B$4,0)+MAX(I$4:I440)+1))</f>
        <v/>
      </c>
      <c r="M441" s="290">
        <f t="shared" si="146"/>
        <v>437</v>
      </c>
      <c r="Q441" s="299" t="s">
        <v>821</v>
      </c>
      <c r="AO441" s="299"/>
    </row>
    <row r="442" spans="4:41" ht="12" customHeight="1" x14ac:dyDescent="0.25">
      <c r="D442" s="284" t="str">
        <f>IF(IF(ISNUMBER(B442),"",MAX(D$4:D441)+1)&lt;=D$3,IF(ISNUMBER(B442),"",MAX(D$4:D441)+1),"")</f>
        <v/>
      </c>
      <c r="H442" s="284"/>
      <c r="I442" s="284" t="str">
        <f>IF(O442="","",IF(ISNUMBER(MATCH(O442,$G$5:$G$1000,0)),"",IF(D442=1,B$4,0)+MAX(I$4:I441)+1))</f>
        <v/>
      </c>
      <c r="M442" s="290">
        <f t="shared" si="146"/>
        <v>438</v>
      </c>
      <c r="Q442" s="299" t="s">
        <v>821</v>
      </c>
      <c r="AO442" s="299"/>
    </row>
    <row r="443" spans="4:41" ht="12" customHeight="1" x14ac:dyDescent="0.25">
      <c r="D443" s="284" t="str">
        <f>IF(IF(ISNUMBER(B443),"",MAX(D$4:D442)+1)&lt;=D$3,IF(ISNUMBER(B443),"",MAX(D$4:D442)+1),"")</f>
        <v/>
      </c>
      <c r="H443" s="284"/>
      <c r="I443" s="284" t="str">
        <f>IF(O443="","",IF(ISNUMBER(MATCH(O443,$G$5:$G$1000,0)),"",IF(D443=1,B$4,0)+MAX(I$4:I442)+1))</f>
        <v/>
      </c>
      <c r="M443" s="290">
        <f t="shared" si="146"/>
        <v>439</v>
      </c>
      <c r="Q443" s="299" t="s">
        <v>821</v>
      </c>
      <c r="AO443" s="299"/>
    </row>
    <row r="444" spans="4:41" ht="12" customHeight="1" x14ac:dyDescent="0.25">
      <c r="D444" s="284" t="str">
        <f>IF(IF(ISNUMBER(B444),"",MAX(D$4:D443)+1)&lt;=D$3,IF(ISNUMBER(B444),"",MAX(D$4:D443)+1),"")</f>
        <v/>
      </c>
      <c r="H444" s="284"/>
      <c r="I444" s="284" t="str">
        <f>IF(O444="","",IF(ISNUMBER(MATCH(O444,$G$5:$G$1000,0)),"",IF(D444=1,B$4,0)+MAX(I$4:I443)+1))</f>
        <v/>
      </c>
      <c r="M444" s="290">
        <f t="shared" si="146"/>
        <v>440</v>
      </c>
      <c r="Q444" s="299" t="s">
        <v>821</v>
      </c>
      <c r="AO444" s="299"/>
    </row>
    <row r="445" spans="4:41" ht="12" customHeight="1" x14ac:dyDescent="0.25">
      <c r="D445" s="284" t="str">
        <f>IF(IF(ISNUMBER(B445),"",MAX(D$4:D444)+1)&lt;=D$3,IF(ISNUMBER(B445),"",MAX(D$4:D444)+1),"")</f>
        <v/>
      </c>
      <c r="H445" s="284"/>
      <c r="I445" s="284" t="str">
        <f>IF(O445="","",IF(ISNUMBER(MATCH(O445,$G$5:$G$1000,0)),"",IF(D445=1,B$4,0)+MAX(I$4:I444)+1))</f>
        <v/>
      </c>
      <c r="M445" s="290">
        <f t="shared" si="146"/>
        <v>441</v>
      </c>
      <c r="Q445" s="299" t="s">
        <v>821</v>
      </c>
      <c r="AO445" s="299"/>
    </row>
    <row r="446" spans="4:41" ht="12" customHeight="1" x14ac:dyDescent="0.25">
      <c r="D446" s="284" t="str">
        <f>IF(IF(ISNUMBER(B446),"",MAX(D$4:D445)+1)&lt;=D$3,IF(ISNUMBER(B446),"",MAX(D$4:D445)+1),"")</f>
        <v/>
      </c>
      <c r="H446" s="284"/>
      <c r="I446" s="284" t="str">
        <f>IF(O446="","",IF(ISNUMBER(MATCH(O446,$G$5:$G$1000,0)),"",IF(D446=1,B$4,0)+MAX(I$4:I445)+1))</f>
        <v/>
      </c>
      <c r="M446" s="290">
        <f t="shared" si="146"/>
        <v>442</v>
      </c>
      <c r="Q446" s="299" t="s">
        <v>821</v>
      </c>
      <c r="AO446" s="299"/>
    </row>
    <row r="447" spans="4:41" ht="12" customHeight="1" x14ac:dyDescent="0.25">
      <c r="D447" s="284" t="str">
        <f>IF(IF(ISNUMBER(B447),"",MAX(D$4:D446)+1)&lt;=D$3,IF(ISNUMBER(B447),"",MAX(D$4:D446)+1),"")</f>
        <v/>
      </c>
      <c r="H447" s="284"/>
      <c r="I447" s="284" t="str">
        <f>IF(O447="","",IF(ISNUMBER(MATCH(O447,$G$5:$G$1000,0)),"",IF(D447=1,B$4,0)+MAX(I$4:I446)+1))</f>
        <v/>
      </c>
      <c r="M447" s="290">
        <f t="shared" si="146"/>
        <v>443</v>
      </c>
      <c r="Q447" s="299" t="s">
        <v>821</v>
      </c>
      <c r="AO447" s="299"/>
    </row>
    <row r="448" spans="4:41" ht="12" customHeight="1" x14ac:dyDescent="0.25">
      <c r="D448" s="284" t="str">
        <f>IF(IF(ISNUMBER(B448),"",MAX(D$4:D447)+1)&lt;=D$3,IF(ISNUMBER(B448),"",MAX(D$4:D447)+1),"")</f>
        <v/>
      </c>
      <c r="H448" s="284"/>
      <c r="I448" s="284" t="str">
        <f>IF(O448="","",IF(ISNUMBER(MATCH(O448,$G$5:$G$1000,0)),"",IF(D448=1,B$4,0)+MAX(I$4:I447)+1))</f>
        <v/>
      </c>
      <c r="M448" s="290">
        <f t="shared" si="146"/>
        <v>444</v>
      </c>
      <c r="Q448" s="299" t="s">
        <v>821</v>
      </c>
      <c r="AO448" s="299"/>
    </row>
    <row r="449" spans="4:41" ht="12" customHeight="1" x14ac:dyDescent="0.25">
      <c r="D449" s="284" t="str">
        <f>IF(IF(ISNUMBER(B449),"",MAX(D$4:D448)+1)&lt;=D$3,IF(ISNUMBER(B449),"",MAX(D$4:D448)+1),"")</f>
        <v/>
      </c>
      <c r="H449" s="284"/>
      <c r="I449" s="284" t="str">
        <f>IF(O449="","",IF(ISNUMBER(MATCH(O449,$G$5:$G$1000,0)),"",IF(D449=1,B$4,0)+MAX(I$4:I448)+1))</f>
        <v/>
      </c>
      <c r="M449" s="290">
        <f t="shared" si="146"/>
        <v>445</v>
      </c>
      <c r="Q449" s="299" t="s">
        <v>821</v>
      </c>
      <c r="AO449" s="299"/>
    </row>
    <row r="450" spans="4:41" ht="12" customHeight="1" x14ac:dyDescent="0.25">
      <c r="D450" s="284" t="str">
        <f>IF(IF(ISNUMBER(B450),"",MAX(D$4:D449)+1)&lt;=D$3,IF(ISNUMBER(B450),"",MAX(D$4:D449)+1),"")</f>
        <v/>
      </c>
      <c r="H450" s="284"/>
      <c r="I450" s="284" t="str">
        <f>IF(O450="","",IF(ISNUMBER(MATCH(O450,$G$5:$G$1000,0)),"",IF(D450=1,B$4,0)+MAX(I$4:I449)+1))</f>
        <v/>
      </c>
      <c r="M450" s="290">
        <f t="shared" si="146"/>
        <v>446</v>
      </c>
      <c r="Q450" s="299" t="s">
        <v>821</v>
      </c>
      <c r="AO450" s="299"/>
    </row>
    <row r="451" spans="4:41" ht="12" customHeight="1" x14ac:dyDescent="0.25">
      <c r="D451" s="284" t="str">
        <f>IF(IF(ISNUMBER(B451),"",MAX(D$4:D450)+1)&lt;=D$3,IF(ISNUMBER(B451),"",MAX(D$4:D450)+1),"")</f>
        <v/>
      </c>
      <c r="H451" s="284"/>
      <c r="I451" s="284" t="str">
        <f>IF(O451="","",IF(ISNUMBER(MATCH(O451,$G$5:$G$1000,0)),"",IF(D451=1,B$4,0)+MAX(I$4:I450)+1))</f>
        <v/>
      </c>
      <c r="M451" s="290">
        <f t="shared" si="146"/>
        <v>447</v>
      </c>
      <c r="Q451" s="299" t="s">
        <v>821</v>
      </c>
      <c r="AO451" s="299"/>
    </row>
    <row r="452" spans="4:41" ht="12" customHeight="1" x14ac:dyDescent="0.25">
      <c r="D452" s="284" t="str">
        <f>IF(IF(ISNUMBER(B452),"",MAX(D$4:D451)+1)&lt;=D$3,IF(ISNUMBER(B452),"",MAX(D$4:D451)+1),"")</f>
        <v/>
      </c>
      <c r="H452" s="284"/>
      <c r="I452" s="284" t="str">
        <f>IF(O452="","",IF(ISNUMBER(MATCH(O452,$G$5:$G$1000,0)),"",IF(D452=1,B$4,0)+MAX(I$4:I451)+1))</f>
        <v/>
      </c>
      <c r="M452" s="290">
        <f t="shared" si="146"/>
        <v>448</v>
      </c>
      <c r="Q452" s="299" t="s">
        <v>821</v>
      </c>
      <c r="AO452" s="299"/>
    </row>
    <row r="453" spans="4:41" ht="12" customHeight="1" x14ac:dyDescent="0.25">
      <c r="D453" s="284" t="str">
        <f>IF(IF(ISNUMBER(B453),"",MAX(D$4:D452)+1)&lt;=D$3,IF(ISNUMBER(B453),"",MAX(D$4:D452)+1),"")</f>
        <v/>
      </c>
      <c r="H453" s="284"/>
      <c r="I453" s="284" t="str">
        <f>IF(O453="","",IF(ISNUMBER(MATCH(O453,$G$5:$G$1000,0)),"",IF(D453=1,B$4,0)+MAX(I$4:I452)+1))</f>
        <v/>
      </c>
      <c r="M453" s="290">
        <f t="shared" ref="M453:M516" si="147">IF(ROW()-ROW(M$4)&lt;=1000,ROW()-ROW(M$4),"")</f>
        <v>449</v>
      </c>
      <c r="Q453" s="299" t="s">
        <v>821</v>
      </c>
      <c r="AO453" s="299"/>
    </row>
    <row r="454" spans="4:41" ht="12" customHeight="1" x14ac:dyDescent="0.25">
      <c r="D454" s="284" t="str">
        <f>IF(IF(ISNUMBER(B454),"",MAX(D$4:D453)+1)&lt;=D$3,IF(ISNUMBER(B454),"",MAX(D$4:D453)+1),"")</f>
        <v/>
      </c>
      <c r="H454" s="284"/>
      <c r="I454" s="284" t="str">
        <f>IF(O454="","",IF(ISNUMBER(MATCH(O454,$G$5:$G$1000,0)),"",IF(D454=1,B$4,0)+MAX(I$4:I453)+1))</f>
        <v/>
      </c>
      <c r="M454" s="290">
        <f t="shared" si="147"/>
        <v>450</v>
      </c>
      <c r="Q454" s="299" t="s">
        <v>821</v>
      </c>
      <c r="AO454" s="299"/>
    </row>
    <row r="455" spans="4:41" ht="12" customHeight="1" x14ac:dyDescent="0.25">
      <c r="D455" s="284" t="str">
        <f>IF(IF(ISNUMBER(B455),"",MAX(D$4:D454)+1)&lt;=D$3,IF(ISNUMBER(B455),"",MAX(D$4:D454)+1),"")</f>
        <v/>
      </c>
      <c r="H455" s="284"/>
      <c r="I455" s="284" t="str">
        <f>IF(O455="","",IF(ISNUMBER(MATCH(O455,$G$5:$G$1000,0)),"",IF(D455=1,B$4,0)+MAX(I$4:I454)+1))</f>
        <v/>
      </c>
      <c r="M455" s="290">
        <f t="shared" si="147"/>
        <v>451</v>
      </c>
      <c r="Q455" s="299" t="s">
        <v>821</v>
      </c>
      <c r="AO455" s="299"/>
    </row>
    <row r="456" spans="4:41" ht="12" customHeight="1" x14ac:dyDescent="0.25">
      <c r="D456" s="284" t="str">
        <f>IF(IF(ISNUMBER(B456),"",MAX(D$4:D455)+1)&lt;=D$3,IF(ISNUMBER(B456),"",MAX(D$4:D455)+1),"")</f>
        <v/>
      </c>
      <c r="H456" s="284"/>
      <c r="I456" s="284" t="str">
        <f>IF(O456="","",IF(ISNUMBER(MATCH(O456,$G$5:$G$1000,0)),"",IF(D456=1,B$4,0)+MAX(I$4:I455)+1))</f>
        <v/>
      </c>
      <c r="M456" s="290">
        <f t="shared" si="147"/>
        <v>452</v>
      </c>
      <c r="Q456" s="299" t="s">
        <v>821</v>
      </c>
      <c r="AO456" s="299"/>
    </row>
    <row r="457" spans="4:41" ht="12" customHeight="1" x14ac:dyDescent="0.25">
      <c r="D457" s="284" t="str">
        <f>IF(IF(ISNUMBER(B457),"",MAX(D$4:D456)+1)&lt;=D$3,IF(ISNUMBER(B457),"",MAX(D$4:D456)+1),"")</f>
        <v/>
      </c>
      <c r="H457" s="284"/>
      <c r="I457" s="284" t="str">
        <f>IF(O457="","",IF(ISNUMBER(MATCH(O457,$G$5:$G$1000,0)),"",IF(D457=1,B$4,0)+MAX(I$4:I456)+1))</f>
        <v/>
      </c>
      <c r="M457" s="290">
        <f t="shared" si="147"/>
        <v>453</v>
      </c>
      <c r="Q457" s="299" t="s">
        <v>821</v>
      </c>
      <c r="AO457" s="299"/>
    </row>
    <row r="458" spans="4:41" ht="12" customHeight="1" x14ac:dyDescent="0.25">
      <c r="D458" s="284" t="str">
        <f>IF(IF(ISNUMBER(B458),"",MAX(D$4:D457)+1)&lt;=D$3,IF(ISNUMBER(B458),"",MAX(D$4:D457)+1),"")</f>
        <v/>
      </c>
      <c r="H458" s="284"/>
      <c r="I458" s="284" t="str">
        <f>IF(O458="","",IF(ISNUMBER(MATCH(O458,$G$5:$G$1000,0)),"",IF(D458=1,B$4,0)+MAX(I$4:I457)+1))</f>
        <v/>
      </c>
      <c r="M458" s="290">
        <f t="shared" si="147"/>
        <v>454</v>
      </c>
      <c r="Q458" s="299" t="s">
        <v>821</v>
      </c>
      <c r="AO458" s="299"/>
    </row>
    <row r="459" spans="4:41" ht="12" customHeight="1" x14ac:dyDescent="0.25">
      <c r="D459" s="284" t="str">
        <f>IF(IF(ISNUMBER(B459),"",MAX(D$4:D458)+1)&lt;=D$3,IF(ISNUMBER(B459),"",MAX(D$4:D458)+1),"")</f>
        <v/>
      </c>
      <c r="H459" s="284"/>
      <c r="I459" s="284" t="str">
        <f>IF(O459="","",IF(ISNUMBER(MATCH(O459,$G$5:$G$1000,0)),"",IF(D459=1,B$4,0)+MAX(I$4:I458)+1))</f>
        <v/>
      </c>
      <c r="M459" s="290">
        <f t="shared" si="147"/>
        <v>455</v>
      </c>
      <c r="Q459" s="299" t="s">
        <v>821</v>
      </c>
      <c r="AO459" s="299"/>
    </row>
    <row r="460" spans="4:41" ht="12" customHeight="1" x14ac:dyDescent="0.25">
      <c r="D460" s="284" t="str">
        <f>IF(IF(ISNUMBER(B460),"",MAX(D$4:D459)+1)&lt;=D$3,IF(ISNUMBER(B460),"",MAX(D$4:D459)+1),"")</f>
        <v/>
      </c>
      <c r="H460" s="284"/>
      <c r="I460" s="284" t="str">
        <f>IF(O460="","",IF(ISNUMBER(MATCH(O460,$G$5:$G$1000,0)),"",IF(D460=1,B$4,0)+MAX(I$4:I459)+1))</f>
        <v/>
      </c>
      <c r="M460" s="290">
        <f t="shared" si="147"/>
        <v>456</v>
      </c>
      <c r="Q460" s="299" t="s">
        <v>821</v>
      </c>
      <c r="AO460" s="299"/>
    </row>
    <row r="461" spans="4:41" ht="12" customHeight="1" x14ac:dyDescent="0.25">
      <c r="D461" s="284" t="str">
        <f>IF(IF(ISNUMBER(B461),"",MAX(D$4:D460)+1)&lt;=D$3,IF(ISNUMBER(B461),"",MAX(D$4:D460)+1),"")</f>
        <v/>
      </c>
      <c r="H461" s="284"/>
      <c r="I461" s="284" t="str">
        <f>IF(O461="","",IF(ISNUMBER(MATCH(O461,$G$5:$G$1000,0)),"",IF(D461=1,B$4,0)+MAX(I$4:I460)+1))</f>
        <v/>
      </c>
      <c r="M461" s="290">
        <f t="shared" si="147"/>
        <v>457</v>
      </c>
      <c r="Q461" s="299" t="s">
        <v>821</v>
      </c>
      <c r="AO461" s="299"/>
    </row>
    <row r="462" spans="4:41" ht="12" customHeight="1" x14ac:dyDescent="0.25">
      <c r="D462" s="284" t="str">
        <f>IF(IF(ISNUMBER(B462),"",MAX(D$4:D461)+1)&lt;=D$3,IF(ISNUMBER(B462),"",MAX(D$4:D461)+1),"")</f>
        <v/>
      </c>
      <c r="H462" s="284"/>
      <c r="I462" s="284" t="str">
        <f>IF(O462="","",IF(ISNUMBER(MATCH(O462,$G$5:$G$1000,0)),"",IF(D462=1,B$4,0)+MAX(I$4:I461)+1))</f>
        <v/>
      </c>
      <c r="M462" s="290">
        <f t="shared" si="147"/>
        <v>458</v>
      </c>
      <c r="Q462" s="299" t="s">
        <v>821</v>
      </c>
      <c r="AO462" s="299"/>
    </row>
    <row r="463" spans="4:41" ht="12" customHeight="1" x14ac:dyDescent="0.25">
      <c r="D463" s="284" t="str">
        <f>IF(IF(ISNUMBER(B463),"",MAX(D$4:D462)+1)&lt;=D$3,IF(ISNUMBER(B463),"",MAX(D$4:D462)+1),"")</f>
        <v/>
      </c>
      <c r="H463" s="284"/>
      <c r="I463" s="284" t="str">
        <f>IF(O463="","",IF(ISNUMBER(MATCH(O463,$G$5:$G$1000,0)),"",IF(D463=1,B$4,0)+MAX(I$4:I462)+1))</f>
        <v/>
      </c>
      <c r="M463" s="290">
        <f t="shared" si="147"/>
        <v>459</v>
      </c>
      <c r="Q463" s="299" t="s">
        <v>821</v>
      </c>
      <c r="AO463" s="299"/>
    </row>
    <row r="464" spans="4:41" ht="12" customHeight="1" x14ac:dyDescent="0.25">
      <c r="D464" s="284" t="str">
        <f>IF(IF(ISNUMBER(B464),"",MAX(D$4:D463)+1)&lt;=D$3,IF(ISNUMBER(B464),"",MAX(D$4:D463)+1),"")</f>
        <v/>
      </c>
      <c r="H464" s="284"/>
      <c r="I464" s="284" t="str">
        <f>IF(O464="","",IF(ISNUMBER(MATCH(O464,$G$5:$G$1000,0)),"",IF(D464=1,B$4,0)+MAX(I$4:I463)+1))</f>
        <v/>
      </c>
      <c r="M464" s="290">
        <f t="shared" si="147"/>
        <v>460</v>
      </c>
      <c r="Q464" s="299" t="s">
        <v>821</v>
      </c>
      <c r="AO464" s="299"/>
    </row>
    <row r="465" spans="4:41" ht="12" customHeight="1" x14ac:dyDescent="0.25">
      <c r="D465" s="284" t="str">
        <f>IF(IF(ISNUMBER(B465),"",MAX(D$4:D464)+1)&lt;=D$3,IF(ISNUMBER(B465),"",MAX(D$4:D464)+1),"")</f>
        <v/>
      </c>
      <c r="H465" s="284"/>
      <c r="I465" s="284" t="str">
        <f>IF(O465="","",IF(ISNUMBER(MATCH(O465,$G$5:$G$1000,0)),"",IF(D465=1,B$4,0)+MAX(I$4:I464)+1))</f>
        <v/>
      </c>
      <c r="M465" s="290">
        <f t="shared" si="147"/>
        <v>461</v>
      </c>
      <c r="Q465" s="299" t="s">
        <v>821</v>
      </c>
      <c r="AO465" s="299"/>
    </row>
    <row r="466" spans="4:41" ht="12" customHeight="1" x14ac:dyDescent="0.25">
      <c r="D466" s="284" t="str">
        <f>IF(IF(ISNUMBER(B466),"",MAX(D$4:D465)+1)&lt;=D$3,IF(ISNUMBER(B466),"",MAX(D$4:D465)+1),"")</f>
        <v/>
      </c>
      <c r="H466" s="284"/>
      <c r="I466" s="284" t="str">
        <f>IF(O466="","",IF(ISNUMBER(MATCH(O466,$G$5:$G$1000,0)),"",IF(D466=1,B$4,0)+MAX(I$4:I465)+1))</f>
        <v/>
      </c>
      <c r="M466" s="290">
        <f t="shared" si="147"/>
        <v>462</v>
      </c>
      <c r="Q466" s="299" t="s">
        <v>821</v>
      </c>
      <c r="AO466" s="299"/>
    </row>
    <row r="467" spans="4:41" ht="12" customHeight="1" x14ac:dyDescent="0.25">
      <c r="D467" s="284" t="str">
        <f>IF(IF(ISNUMBER(B467),"",MAX(D$4:D466)+1)&lt;=D$3,IF(ISNUMBER(B467),"",MAX(D$4:D466)+1),"")</f>
        <v/>
      </c>
      <c r="H467" s="284"/>
      <c r="I467" s="284" t="str">
        <f>IF(O467="","",IF(ISNUMBER(MATCH(O467,$G$5:$G$1000,0)),"",IF(D467=1,B$4,0)+MAX(I$4:I466)+1))</f>
        <v/>
      </c>
      <c r="M467" s="290">
        <f t="shared" si="147"/>
        <v>463</v>
      </c>
      <c r="Q467" s="299" t="s">
        <v>821</v>
      </c>
      <c r="AO467" s="299"/>
    </row>
    <row r="468" spans="4:41" ht="12" customHeight="1" x14ac:dyDescent="0.25">
      <c r="D468" s="284" t="str">
        <f>IF(IF(ISNUMBER(B468),"",MAX(D$4:D467)+1)&lt;=D$3,IF(ISNUMBER(B468),"",MAX(D$4:D467)+1),"")</f>
        <v/>
      </c>
      <c r="H468" s="284"/>
      <c r="I468" s="284" t="str">
        <f>IF(O468="","",IF(ISNUMBER(MATCH(O468,$G$5:$G$1000,0)),"",IF(D468=1,B$4,0)+MAX(I$4:I467)+1))</f>
        <v/>
      </c>
      <c r="M468" s="290">
        <f t="shared" si="147"/>
        <v>464</v>
      </c>
      <c r="Q468" s="299" t="s">
        <v>821</v>
      </c>
      <c r="AO468" s="299"/>
    </row>
    <row r="469" spans="4:41" ht="12" customHeight="1" x14ac:dyDescent="0.25">
      <c r="D469" s="284" t="str">
        <f>IF(IF(ISNUMBER(B469),"",MAX(D$4:D468)+1)&lt;=D$3,IF(ISNUMBER(B469),"",MAX(D$4:D468)+1),"")</f>
        <v/>
      </c>
      <c r="H469" s="284"/>
      <c r="I469" s="284" t="str">
        <f>IF(O469="","",IF(ISNUMBER(MATCH(O469,$G$5:$G$1000,0)),"",IF(D469=1,B$4,0)+MAX(I$4:I468)+1))</f>
        <v/>
      </c>
      <c r="M469" s="290">
        <f t="shared" si="147"/>
        <v>465</v>
      </c>
      <c r="Q469" s="299" t="s">
        <v>821</v>
      </c>
      <c r="AO469" s="299"/>
    </row>
    <row r="470" spans="4:41" ht="12" customHeight="1" x14ac:dyDescent="0.25">
      <c r="D470" s="284" t="str">
        <f>IF(IF(ISNUMBER(B470),"",MAX(D$4:D469)+1)&lt;=D$3,IF(ISNUMBER(B470),"",MAX(D$4:D469)+1),"")</f>
        <v/>
      </c>
      <c r="H470" s="284"/>
      <c r="I470" s="284" t="str">
        <f>IF(O470="","",IF(ISNUMBER(MATCH(O470,$G$5:$G$1000,0)),"",IF(D470=1,B$4,0)+MAX(I$4:I469)+1))</f>
        <v/>
      </c>
      <c r="M470" s="290">
        <f t="shared" si="147"/>
        <v>466</v>
      </c>
      <c r="Q470" s="299" t="s">
        <v>821</v>
      </c>
      <c r="AO470" s="299"/>
    </row>
    <row r="471" spans="4:41" ht="12" customHeight="1" x14ac:dyDescent="0.25">
      <c r="D471" s="284" t="str">
        <f>IF(IF(ISNUMBER(B471),"",MAX(D$4:D470)+1)&lt;=D$3,IF(ISNUMBER(B471),"",MAX(D$4:D470)+1),"")</f>
        <v/>
      </c>
      <c r="H471" s="284"/>
      <c r="I471" s="284" t="str">
        <f>IF(O471="","",IF(ISNUMBER(MATCH(O471,$G$5:$G$1000,0)),"",IF(D471=1,B$4,0)+MAX(I$4:I470)+1))</f>
        <v/>
      </c>
      <c r="M471" s="290">
        <f t="shared" si="147"/>
        <v>467</v>
      </c>
      <c r="Q471" s="299" t="s">
        <v>821</v>
      </c>
      <c r="AO471" s="299"/>
    </row>
    <row r="472" spans="4:41" ht="12" customHeight="1" x14ac:dyDescent="0.25">
      <c r="D472" s="284" t="str">
        <f>IF(IF(ISNUMBER(B472),"",MAX(D$4:D471)+1)&lt;=D$3,IF(ISNUMBER(B472),"",MAX(D$4:D471)+1),"")</f>
        <v/>
      </c>
      <c r="H472" s="284"/>
      <c r="I472" s="284" t="str">
        <f>IF(O472="","",IF(ISNUMBER(MATCH(O472,$G$5:$G$1000,0)),"",IF(D472=1,B$4,0)+MAX(I$4:I471)+1))</f>
        <v/>
      </c>
      <c r="M472" s="290">
        <f t="shared" si="147"/>
        <v>468</v>
      </c>
      <c r="Q472" s="299" t="s">
        <v>821</v>
      </c>
      <c r="AO472" s="299"/>
    </row>
    <row r="473" spans="4:41" ht="12" customHeight="1" x14ac:dyDescent="0.25">
      <c r="D473" s="284" t="str">
        <f>IF(IF(ISNUMBER(B473),"",MAX(D$4:D472)+1)&lt;=D$3,IF(ISNUMBER(B473),"",MAX(D$4:D472)+1),"")</f>
        <v/>
      </c>
      <c r="H473" s="284"/>
      <c r="I473" s="284" t="str">
        <f>IF(O473="","",IF(ISNUMBER(MATCH(O473,$G$5:$G$1000,0)),"",IF(D473=1,B$4,0)+MAX(I$4:I472)+1))</f>
        <v/>
      </c>
      <c r="M473" s="290">
        <f t="shared" si="147"/>
        <v>469</v>
      </c>
      <c r="Q473" s="299" t="s">
        <v>821</v>
      </c>
      <c r="AO473" s="299"/>
    </row>
    <row r="474" spans="4:41" ht="12" customHeight="1" x14ac:dyDescent="0.25">
      <c r="D474" s="284" t="str">
        <f>IF(IF(ISNUMBER(B474),"",MAX(D$4:D473)+1)&lt;=D$3,IF(ISNUMBER(B474),"",MAX(D$4:D473)+1),"")</f>
        <v/>
      </c>
      <c r="H474" s="284"/>
      <c r="I474" s="284" t="str">
        <f>IF(O474="","",IF(ISNUMBER(MATCH(O474,$G$5:$G$1000,0)),"",IF(D474=1,B$4,0)+MAX(I$4:I473)+1))</f>
        <v/>
      </c>
      <c r="M474" s="290">
        <f t="shared" si="147"/>
        <v>470</v>
      </c>
      <c r="Q474" s="299" t="s">
        <v>821</v>
      </c>
      <c r="AO474" s="299"/>
    </row>
    <row r="475" spans="4:41" ht="12" customHeight="1" x14ac:dyDescent="0.25">
      <c r="D475" s="284" t="str">
        <f>IF(IF(ISNUMBER(B475),"",MAX(D$4:D474)+1)&lt;=D$3,IF(ISNUMBER(B475),"",MAX(D$4:D474)+1),"")</f>
        <v/>
      </c>
      <c r="H475" s="284"/>
      <c r="I475" s="284" t="str">
        <f>IF(O475="","",IF(ISNUMBER(MATCH(O475,$G$5:$G$1000,0)),"",IF(D475=1,B$4,0)+MAX(I$4:I474)+1))</f>
        <v/>
      </c>
      <c r="M475" s="290">
        <f t="shared" si="147"/>
        <v>471</v>
      </c>
      <c r="Q475" s="299" t="s">
        <v>821</v>
      </c>
      <c r="AO475" s="299"/>
    </row>
    <row r="476" spans="4:41" ht="12" customHeight="1" x14ac:dyDescent="0.25">
      <c r="D476" s="284" t="str">
        <f>IF(IF(ISNUMBER(B476),"",MAX(D$4:D475)+1)&lt;=D$3,IF(ISNUMBER(B476),"",MAX(D$4:D475)+1),"")</f>
        <v/>
      </c>
      <c r="H476" s="284"/>
      <c r="I476" s="284" t="str">
        <f>IF(O476="","",IF(ISNUMBER(MATCH(O476,$G$5:$G$1000,0)),"",IF(D476=1,B$4,0)+MAX(I$4:I475)+1))</f>
        <v/>
      </c>
      <c r="M476" s="290">
        <f t="shared" si="147"/>
        <v>472</v>
      </c>
      <c r="Q476" s="299" t="s">
        <v>821</v>
      </c>
      <c r="AO476" s="299"/>
    </row>
    <row r="477" spans="4:41" ht="12" customHeight="1" x14ac:dyDescent="0.25">
      <c r="D477" s="284" t="str">
        <f>IF(IF(ISNUMBER(B477),"",MAX(D$4:D476)+1)&lt;=D$3,IF(ISNUMBER(B477),"",MAX(D$4:D476)+1),"")</f>
        <v/>
      </c>
      <c r="H477" s="284"/>
      <c r="I477" s="284" t="str">
        <f>IF(O477="","",IF(ISNUMBER(MATCH(O477,$G$5:$G$1000,0)),"",IF(D477=1,B$4,0)+MAX(I$4:I476)+1))</f>
        <v/>
      </c>
      <c r="M477" s="290">
        <f t="shared" si="147"/>
        <v>473</v>
      </c>
      <c r="Q477" s="299" t="s">
        <v>821</v>
      </c>
      <c r="AO477" s="299"/>
    </row>
    <row r="478" spans="4:41" ht="12" customHeight="1" x14ac:dyDescent="0.25">
      <c r="D478" s="284" t="str">
        <f>IF(IF(ISNUMBER(B478),"",MAX(D$4:D477)+1)&lt;=D$3,IF(ISNUMBER(B478),"",MAX(D$4:D477)+1),"")</f>
        <v/>
      </c>
      <c r="H478" s="284"/>
      <c r="I478" s="284" t="str">
        <f>IF(O478="","",IF(ISNUMBER(MATCH(O478,$G$5:$G$1000,0)),"",IF(D478=1,B$4,0)+MAX(I$4:I477)+1))</f>
        <v/>
      </c>
      <c r="M478" s="290">
        <f t="shared" si="147"/>
        <v>474</v>
      </c>
      <c r="Q478" s="299" t="s">
        <v>821</v>
      </c>
      <c r="AO478" s="299"/>
    </row>
    <row r="479" spans="4:41" ht="12" customHeight="1" x14ac:dyDescent="0.25">
      <c r="D479" s="284" t="str">
        <f>IF(IF(ISNUMBER(B479),"",MAX(D$4:D478)+1)&lt;=D$3,IF(ISNUMBER(B479),"",MAX(D$4:D478)+1),"")</f>
        <v/>
      </c>
      <c r="H479" s="284"/>
      <c r="I479" s="284" t="str">
        <f>IF(O479="","",IF(ISNUMBER(MATCH(O479,$G$5:$G$1000,0)),"",IF(D479=1,B$4,0)+MAX(I$4:I478)+1))</f>
        <v/>
      </c>
      <c r="M479" s="290">
        <f t="shared" si="147"/>
        <v>475</v>
      </c>
      <c r="Q479" s="299" t="s">
        <v>821</v>
      </c>
      <c r="AO479" s="299"/>
    </row>
    <row r="480" spans="4:41" ht="12" customHeight="1" x14ac:dyDescent="0.25">
      <c r="D480" s="284" t="str">
        <f>IF(IF(ISNUMBER(B480),"",MAX(D$4:D479)+1)&lt;=D$3,IF(ISNUMBER(B480),"",MAX(D$4:D479)+1),"")</f>
        <v/>
      </c>
      <c r="H480" s="284"/>
      <c r="I480" s="284" t="str">
        <f>IF(O480="","",IF(ISNUMBER(MATCH(O480,$G$5:$G$1000,0)),"",IF(D480=1,B$4,0)+MAX(I$4:I479)+1))</f>
        <v/>
      </c>
      <c r="M480" s="290">
        <f t="shared" si="147"/>
        <v>476</v>
      </c>
      <c r="Q480" s="299" t="s">
        <v>821</v>
      </c>
      <c r="AO480" s="299"/>
    </row>
    <row r="481" spans="4:41" ht="12" customHeight="1" x14ac:dyDescent="0.25">
      <c r="D481" s="284" t="str">
        <f>IF(IF(ISNUMBER(B481),"",MAX(D$4:D480)+1)&lt;=D$3,IF(ISNUMBER(B481),"",MAX(D$4:D480)+1),"")</f>
        <v/>
      </c>
      <c r="H481" s="284"/>
      <c r="I481" s="284" t="str">
        <f>IF(O481="","",IF(ISNUMBER(MATCH(O481,$G$5:$G$1000,0)),"",IF(D481=1,B$4,0)+MAX(I$4:I480)+1))</f>
        <v/>
      </c>
      <c r="M481" s="290">
        <f t="shared" si="147"/>
        <v>477</v>
      </c>
      <c r="Q481" s="299" t="s">
        <v>821</v>
      </c>
      <c r="AO481" s="299"/>
    </row>
    <row r="482" spans="4:41" ht="12" customHeight="1" x14ac:dyDescent="0.25">
      <c r="D482" s="284" t="str">
        <f>IF(IF(ISNUMBER(B482),"",MAX(D$4:D481)+1)&lt;=D$3,IF(ISNUMBER(B482),"",MAX(D$4:D481)+1),"")</f>
        <v/>
      </c>
      <c r="H482" s="284"/>
      <c r="I482" s="284" t="str">
        <f>IF(O482="","",IF(ISNUMBER(MATCH(O482,$G$5:$G$1000,0)),"",IF(D482=1,B$4,0)+MAX(I$4:I481)+1))</f>
        <v/>
      </c>
      <c r="M482" s="290">
        <f t="shared" si="147"/>
        <v>478</v>
      </c>
      <c r="Q482" s="299" t="s">
        <v>821</v>
      </c>
      <c r="AO482" s="299"/>
    </row>
    <row r="483" spans="4:41" ht="12" customHeight="1" x14ac:dyDescent="0.25">
      <c r="D483" s="284" t="str">
        <f>IF(IF(ISNUMBER(B483),"",MAX(D$4:D482)+1)&lt;=D$3,IF(ISNUMBER(B483),"",MAX(D$4:D482)+1),"")</f>
        <v/>
      </c>
      <c r="H483" s="284"/>
      <c r="I483" s="284" t="str">
        <f>IF(O483="","",IF(ISNUMBER(MATCH(O483,$G$5:$G$1000,0)),"",IF(D483=1,B$4,0)+MAX(I$4:I482)+1))</f>
        <v/>
      </c>
      <c r="M483" s="290">
        <f t="shared" si="147"/>
        <v>479</v>
      </c>
      <c r="Q483" s="299" t="s">
        <v>821</v>
      </c>
      <c r="AO483" s="299"/>
    </row>
    <row r="484" spans="4:41" ht="12" customHeight="1" x14ac:dyDescent="0.25">
      <c r="D484" s="284" t="str">
        <f>IF(IF(ISNUMBER(B484),"",MAX(D$4:D483)+1)&lt;=D$3,IF(ISNUMBER(B484),"",MAX(D$4:D483)+1),"")</f>
        <v/>
      </c>
      <c r="H484" s="284"/>
      <c r="I484" s="284" t="str">
        <f>IF(O484="","",IF(ISNUMBER(MATCH(O484,$G$5:$G$1000,0)),"",IF(D484=1,B$4,0)+MAX(I$4:I483)+1))</f>
        <v/>
      </c>
      <c r="M484" s="290">
        <f t="shared" si="147"/>
        <v>480</v>
      </c>
      <c r="Q484" s="299" t="s">
        <v>821</v>
      </c>
      <c r="AO484" s="299"/>
    </row>
    <row r="485" spans="4:41" ht="12" customHeight="1" x14ac:dyDescent="0.25">
      <c r="D485" s="284" t="str">
        <f>IF(IF(ISNUMBER(B485),"",MAX(D$4:D484)+1)&lt;=D$3,IF(ISNUMBER(B485),"",MAX(D$4:D484)+1),"")</f>
        <v/>
      </c>
      <c r="H485" s="284"/>
      <c r="I485" s="284" t="str">
        <f>IF(O485="","",IF(ISNUMBER(MATCH(O485,$G$5:$G$1000,0)),"",IF(D485=1,B$4,0)+MAX(I$4:I484)+1))</f>
        <v/>
      </c>
      <c r="M485" s="290">
        <f t="shared" si="147"/>
        <v>481</v>
      </c>
      <c r="Q485" s="299" t="s">
        <v>821</v>
      </c>
      <c r="AO485" s="299"/>
    </row>
    <row r="486" spans="4:41" ht="12" customHeight="1" x14ac:dyDescent="0.25">
      <c r="D486" s="284" t="str">
        <f>IF(IF(ISNUMBER(B486),"",MAX(D$4:D485)+1)&lt;=D$3,IF(ISNUMBER(B486),"",MAX(D$4:D485)+1),"")</f>
        <v/>
      </c>
      <c r="H486" s="284"/>
      <c r="I486" s="284" t="str">
        <f>IF(O486="","",IF(ISNUMBER(MATCH(O486,$G$5:$G$1000,0)),"",IF(D486=1,B$4,0)+MAX(I$4:I485)+1))</f>
        <v/>
      </c>
      <c r="M486" s="290">
        <f t="shared" si="147"/>
        <v>482</v>
      </c>
      <c r="Q486" s="299" t="s">
        <v>821</v>
      </c>
      <c r="AO486" s="299"/>
    </row>
    <row r="487" spans="4:41" ht="12" customHeight="1" x14ac:dyDescent="0.25">
      <c r="D487" s="284" t="str">
        <f>IF(IF(ISNUMBER(B487),"",MAX(D$4:D486)+1)&lt;=D$3,IF(ISNUMBER(B487),"",MAX(D$4:D486)+1),"")</f>
        <v/>
      </c>
      <c r="H487" s="284"/>
      <c r="I487" s="284" t="str">
        <f>IF(O487="","",IF(ISNUMBER(MATCH(O487,$G$5:$G$1000,0)),"",IF(D487=1,B$4,0)+MAX(I$4:I486)+1))</f>
        <v/>
      </c>
      <c r="M487" s="290">
        <f t="shared" si="147"/>
        <v>483</v>
      </c>
      <c r="Q487" s="299" t="s">
        <v>821</v>
      </c>
      <c r="AO487" s="299"/>
    </row>
    <row r="488" spans="4:41" ht="12" customHeight="1" x14ac:dyDescent="0.25">
      <c r="D488" s="284" t="str">
        <f>IF(IF(ISNUMBER(B488),"",MAX(D$4:D487)+1)&lt;=D$3,IF(ISNUMBER(B488),"",MAX(D$4:D487)+1),"")</f>
        <v/>
      </c>
      <c r="H488" s="284"/>
      <c r="I488" s="284" t="str">
        <f>IF(O488="","",IF(ISNUMBER(MATCH(O488,$G$5:$G$1000,0)),"",IF(D488=1,B$4,0)+MAX(I$4:I487)+1))</f>
        <v/>
      </c>
      <c r="M488" s="290">
        <f t="shared" si="147"/>
        <v>484</v>
      </c>
      <c r="Q488" s="299" t="s">
        <v>821</v>
      </c>
      <c r="AO488" s="299"/>
    </row>
    <row r="489" spans="4:41" ht="12" customHeight="1" x14ac:dyDescent="0.25">
      <c r="D489" s="284" t="str">
        <f>IF(IF(ISNUMBER(B489),"",MAX(D$4:D488)+1)&lt;=D$3,IF(ISNUMBER(B489),"",MAX(D$4:D488)+1),"")</f>
        <v/>
      </c>
      <c r="H489" s="284"/>
      <c r="I489" s="284" t="str">
        <f>IF(O489="","",IF(ISNUMBER(MATCH(O489,$G$5:$G$1000,0)),"",IF(D489=1,B$4,0)+MAX(I$4:I488)+1))</f>
        <v/>
      </c>
      <c r="M489" s="290">
        <f t="shared" si="147"/>
        <v>485</v>
      </c>
      <c r="Q489" s="299" t="s">
        <v>821</v>
      </c>
      <c r="AO489" s="299"/>
    </row>
    <row r="490" spans="4:41" ht="12" customHeight="1" x14ac:dyDescent="0.25">
      <c r="D490" s="284" t="str">
        <f>IF(IF(ISNUMBER(B490),"",MAX(D$4:D489)+1)&lt;=D$3,IF(ISNUMBER(B490),"",MAX(D$4:D489)+1),"")</f>
        <v/>
      </c>
      <c r="H490" s="284"/>
      <c r="I490" s="284" t="str">
        <f>IF(O490="","",IF(ISNUMBER(MATCH(O490,$G$5:$G$1000,0)),"",IF(D490=1,B$4,0)+MAX(I$4:I489)+1))</f>
        <v/>
      </c>
      <c r="M490" s="290">
        <f t="shared" si="147"/>
        <v>486</v>
      </c>
      <c r="Q490" s="299" t="s">
        <v>821</v>
      </c>
      <c r="AO490" s="299"/>
    </row>
    <row r="491" spans="4:41" ht="12" customHeight="1" x14ac:dyDescent="0.25">
      <c r="D491" s="284" t="str">
        <f>IF(IF(ISNUMBER(B491),"",MAX(D$4:D490)+1)&lt;=D$3,IF(ISNUMBER(B491),"",MAX(D$4:D490)+1),"")</f>
        <v/>
      </c>
      <c r="H491" s="284"/>
      <c r="I491" s="284" t="str">
        <f>IF(O491="","",IF(ISNUMBER(MATCH(O491,$G$5:$G$1000,0)),"",IF(D491=1,B$4,0)+MAX(I$4:I490)+1))</f>
        <v/>
      </c>
      <c r="M491" s="290">
        <f t="shared" si="147"/>
        <v>487</v>
      </c>
      <c r="Q491" s="299" t="s">
        <v>821</v>
      </c>
      <c r="AO491" s="299"/>
    </row>
    <row r="492" spans="4:41" ht="12" customHeight="1" x14ac:dyDescent="0.25">
      <c r="D492" s="284" t="str">
        <f>IF(IF(ISNUMBER(B492),"",MAX(D$4:D491)+1)&lt;=D$3,IF(ISNUMBER(B492),"",MAX(D$4:D491)+1),"")</f>
        <v/>
      </c>
      <c r="H492" s="284"/>
      <c r="I492" s="284" t="str">
        <f>IF(O492="","",IF(ISNUMBER(MATCH(O492,$G$5:$G$1000,0)),"",IF(D492=1,B$4,0)+MAX(I$4:I491)+1))</f>
        <v/>
      </c>
      <c r="M492" s="290">
        <f t="shared" si="147"/>
        <v>488</v>
      </c>
      <c r="Q492" s="299" t="s">
        <v>821</v>
      </c>
      <c r="AO492" s="299"/>
    </row>
    <row r="493" spans="4:41" ht="12" customHeight="1" x14ac:dyDescent="0.25">
      <c r="D493" s="284" t="str">
        <f>IF(IF(ISNUMBER(B493),"",MAX(D$4:D492)+1)&lt;=D$3,IF(ISNUMBER(B493),"",MAX(D$4:D492)+1),"")</f>
        <v/>
      </c>
      <c r="H493" s="284"/>
      <c r="I493" s="284" t="str">
        <f>IF(O493="","",IF(ISNUMBER(MATCH(O493,$G$5:$G$1000,0)),"",IF(D493=1,B$4,0)+MAX(I$4:I492)+1))</f>
        <v/>
      </c>
      <c r="M493" s="290">
        <f t="shared" si="147"/>
        <v>489</v>
      </c>
      <c r="Q493" s="299" t="s">
        <v>821</v>
      </c>
      <c r="AO493" s="299"/>
    </row>
    <row r="494" spans="4:41" ht="12" customHeight="1" x14ac:dyDescent="0.25">
      <c r="D494" s="284" t="str">
        <f>IF(IF(ISNUMBER(B494),"",MAX(D$4:D493)+1)&lt;=D$3,IF(ISNUMBER(B494),"",MAX(D$4:D493)+1),"")</f>
        <v/>
      </c>
      <c r="H494" s="284"/>
      <c r="I494" s="284" t="str">
        <f>IF(O494="","",IF(ISNUMBER(MATCH(O494,$G$5:$G$1000,0)),"",IF(D494=1,B$4,0)+MAX(I$4:I493)+1))</f>
        <v/>
      </c>
      <c r="M494" s="290">
        <f t="shared" si="147"/>
        <v>490</v>
      </c>
      <c r="Q494" s="299" t="s">
        <v>821</v>
      </c>
      <c r="AO494" s="299"/>
    </row>
    <row r="495" spans="4:41" ht="12" customHeight="1" x14ac:dyDescent="0.25">
      <c r="D495" s="284" t="str">
        <f>IF(IF(ISNUMBER(B495),"",MAX(D$4:D494)+1)&lt;=D$3,IF(ISNUMBER(B495),"",MAX(D$4:D494)+1),"")</f>
        <v/>
      </c>
      <c r="H495" s="284"/>
      <c r="I495" s="284" t="str">
        <f>IF(O495="","",IF(ISNUMBER(MATCH(O495,$G$5:$G$1000,0)),"",IF(D495=1,B$4,0)+MAX(I$4:I494)+1))</f>
        <v/>
      </c>
      <c r="M495" s="290">
        <f t="shared" si="147"/>
        <v>491</v>
      </c>
      <c r="Q495" s="299" t="s">
        <v>821</v>
      </c>
      <c r="AO495" s="299"/>
    </row>
    <row r="496" spans="4:41" ht="12" customHeight="1" x14ac:dyDescent="0.25">
      <c r="D496" s="284" t="str">
        <f>IF(IF(ISNUMBER(B496),"",MAX(D$4:D495)+1)&lt;=D$3,IF(ISNUMBER(B496),"",MAX(D$4:D495)+1),"")</f>
        <v/>
      </c>
      <c r="H496" s="284"/>
      <c r="I496" s="284" t="str">
        <f>IF(O496="","",IF(ISNUMBER(MATCH(O496,$G$5:$G$1000,0)),"",IF(D496=1,B$4,0)+MAX(I$4:I495)+1))</f>
        <v/>
      </c>
      <c r="M496" s="290">
        <f t="shared" si="147"/>
        <v>492</v>
      </c>
      <c r="Q496" s="299" t="s">
        <v>821</v>
      </c>
      <c r="AO496" s="299"/>
    </row>
    <row r="497" spans="4:41" ht="12" customHeight="1" x14ac:dyDescent="0.25">
      <c r="D497" s="284" t="str">
        <f>IF(IF(ISNUMBER(B497),"",MAX(D$4:D496)+1)&lt;=D$3,IF(ISNUMBER(B497),"",MAX(D$4:D496)+1),"")</f>
        <v/>
      </c>
      <c r="H497" s="284"/>
      <c r="I497" s="284" t="str">
        <f>IF(O497="","",IF(ISNUMBER(MATCH(O497,$G$5:$G$1000,0)),"",IF(D497=1,B$4,0)+MAX(I$4:I496)+1))</f>
        <v/>
      </c>
      <c r="M497" s="290">
        <f t="shared" si="147"/>
        <v>493</v>
      </c>
      <c r="Q497" s="299" t="s">
        <v>821</v>
      </c>
      <c r="AO497" s="299"/>
    </row>
    <row r="498" spans="4:41" ht="12" customHeight="1" x14ac:dyDescent="0.25">
      <c r="D498" s="284" t="str">
        <f>IF(IF(ISNUMBER(B498),"",MAX(D$4:D497)+1)&lt;=D$3,IF(ISNUMBER(B498),"",MAX(D$4:D497)+1),"")</f>
        <v/>
      </c>
      <c r="H498" s="284"/>
      <c r="I498" s="284" t="str">
        <f>IF(O498="","",IF(ISNUMBER(MATCH(O498,$G$5:$G$1000,0)),"",IF(D498=1,B$4,0)+MAX(I$4:I497)+1))</f>
        <v/>
      </c>
      <c r="M498" s="290">
        <f t="shared" si="147"/>
        <v>494</v>
      </c>
      <c r="Q498" s="299" t="s">
        <v>821</v>
      </c>
      <c r="AO498" s="299"/>
    </row>
    <row r="499" spans="4:41" ht="12" customHeight="1" x14ac:dyDescent="0.25">
      <c r="D499" s="284" t="str">
        <f>IF(IF(ISNUMBER(B499),"",MAX(D$4:D498)+1)&lt;=D$3,IF(ISNUMBER(B499),"",MAX(D$4:D498)+1),"")</f>
        <v/>
      </c>
      <c r="H499" s="284"/>
      <c r="I499" s="284" t="str">
        <f>IF(O499="","",IF(ISNUMBER(MATCH(O499,$G$5:$G$1000,0)),"",IF(D499=1,B$4,0)+MAX(I$4:I498)+1))</f>
        <v/>
      </c>
      <c r="M499" s="290">
        <f t="shared" si="147"/>
        <v>495</v>
      </c>
      <c r="Q499" s="299" t="s">
        <v>821</v>
      </c>
      <c r="AO499" s="299"/>
    </row>
    <row r="500" spans="4:41" ht="12" customHeight="1" x14ac:dyDescent="0.25">
      <c r="D500" s="284" t="str">
        <f>IF(IF(ISNUMBER(B500),"",MAX(D$4:D499)+1)&lt;=D$3,IF(ISNUMBER(B500),"",MAX(D$4:D499)+1),"")</f>
        <v/>
      </c>
      <c r="H500" s="284"/>
      <c r="I500" s="284" t="str">
        <f>IF(O500="","",IF(ISNUMBER(MATCH(O500,$G$5:$G$1000,0)),"",IF(D500=1,B$4,0)+MAX(I$4:I499)+1))</f>
        <v/>
      </c>
      <c r="M500" s="290">
        <f t="shared" si="147"/>
        <v>496</v>
      </c>
      <c r="Q500" s="299" t="s">
        <v>821</v>
      </c>
      <c r="AO500" s="299"/>
    </row>
    <row r="501" spans="4:41" ht="12" customHeight="1" x14ac:dyDescent="0.25">
      <c r="D501" s="284" t="str">
        <f>IF(IF(ISNUMBER(B501),"",MAX(D$4:D500)+1)&lt;=D$3,IF(ISNUMBER(B501),"",MAX(D$4:D500)+1),"")</f>
        <v/>
      </c>
      <c r="H501" s="284"/>
      <c r="I501" s="284" t="str">
        <f>IF(O501="","",IF(ISNUMBER(MATCH(O501,$G$5:$G$1000,0)),"",IF(D501=1,B$4,0)+MAX(I$4:I500)+1))</f>
        <v/>
      </c>
      <c r="M501" s="290">
        <f t="shared" si="147"/>
        <v>497</v>
      </c>
      <c r="Q501" s="299" t="s">
        <v>821</v>
      </c>
      <c r="AO501" s="299"/>
    </row>
    <row r="502" spans="4:41" ht="12" customHeight="1" x14ac:dyDescent="0.25">
      <c r="D502" s="284" t="str">
        <f>IF(IF(ISNUMBER(B502),"",MAX(D$4:D501)+1)&lt;=D$3,IF(ISNUMBER(B502),"",MAX(D$4:D501)+1),"")</f>
        <v/>
      </c>
      <c r="H502" s="284"/>
      <c r="I502" s="284" t="str">
        <f>IF(O502="","",IF(ISNUMBER(MATCH(O502,$G$5:$G$1000,0)),"",IF(D502=1,B$4,0)+MAX(I$4:I501)+1))</f>
        <v/>
      </c>
      <c r="M502" s="290">
        <f t="shared" si="147"/>
        <v>498</v>
      </c>
      <c r="Q502" s="299" t="s">
        <v>821</v>
      </c>
      <c r="AO502" s="299"/>
    </row>
    <row r="503" spans="4:41" ht="12" customHeight="1" x14ac:dyDescent="0.25">
      <c r="D503" s="284" t="str">
        <f>IF(IF(ISNUMBER(B503),"",MAX(D$4:D502)+1)&lt;=D$3,IF(ISNUMBER(B503),"",MAX(D$4:D502)+1),"")</f>
        <v/>
      </c>
      <c r="H503" s="284"/>
      <c r="I503" s="284" t="str">
        <f>IF(O503="","",IF(ISNUMBER(MATCH(O503,$G$5:$G$1000,0)),"",IF(D503=1,B$4,0)+MAX(I$4:I502)+1))</f>
        <v/>
      </c>
      <c r="M503" s="290">
        <f t="shared" si="147"/>
        <v>499</v>
      </c>
      <c r="Q503" s="299" t="s">
        <v>821</v>
      </c>
      <c r="AO503" s="299"/>
    </row>
    <row r="504" spans="4:41" ht="12" customHeight="1" x14ac:dyDescent="0.25">
      <c r="D504" s="284" t="str">
        <f>IF(IF(ISNUMBER(B504),"",MAX(D$4:D503)+1)&lt;=D$3,IF(ISNUMBER(B504),"",MAX(D$4:D503)+1),"")</f>
        <v/>
      </c>
      <c r="H504" s="284"/>
      <c r="I504" s="284" t="str">
        <f>IF(O504="","",IF(ISNUMBER(MATCH(O504,$G$5:$G$1000,0)),"",IF(D504=1,B$4,0)+MAX(I$4:I503)+1))</f>
        <v/>
      </c>
      <c r="M504" s="290">
        <f t="shared" si="147"/>
        <v>500</v>
      </c>
      <c r="Q504" s="299" t="s">
        <v>821</v>
      </c>
      <c r="AO504" s="299"/>
    </row>
    <row r="505" spans="4:41" ht="12" customHeight="1" x14ac:dyDescent="0.25">
      <c r="D505" s="284" t="str">
        <f>IF(IF(ISNUMBER(B505),"",MAX(D$4:D504)+1)&lt;=D$3,IF(ISNUMBER(B505),"",MAX(D$4:D504)+1),"")</f>
        <v/>
      </c>
      <c r="H505" s="284"/>
      <c r="I505" s="284" t="str">
        <f>IF(O505="","",IF(ISNUMBER(MATCH(O505,$G$5:$G$1000,0)),"",IF(D505=1,B$4,0)+MAX(I$4:I504)+1))</f>
        <v/>
      </c>
      <c r="M505" s="290">
        <f t="shared" si="147"/>
        <v>501</v>
      </c>
      <c r="Q505" s="299" t="s">
        <v>821</v>
      </c>
      <c r="AO505" s="299"/>
    </row>
    <row r="506" spans="4:41" ht="12" customHeight="1" x14ac:dyDescent="0.25">
      <c r="D506" s="284" t="str">
        <f>IF(IF(ISNUMBER(B506),"",MAX(D$4:D505)+1)&lt;=D$3,IF(ISNUMBER(B506),"",MAX(D$4:D505)+1),"")</f>
        <v/>
      </c>
      <c r="H506" s="284"/>
      <c r="I506" s="284" t="str">
        <f>IF(O506="","",IF(ISNUMBER(MATCH(O506,$G$5:$G$1000,0)),"",IF(D506=1,B$4,0)+MAX(I$4:I505)+1))</f>
        <v/>
      </c>
      <c r="M506" s="290">
        <f t="shared" si="147"/>
        <v>502</v>
      </c>
      <c r="Q506" s="299" t="s">
        <v>821</v>
      </c>
      <c r="AO506" s="299"/>
    </row>
    <row r="507" spans="4:41" ht="12" customHeight="1" x14ac:dyDescent="0.25">
      <c r="D507" s="284" t="str">
        <f>IF(IF(ISNUMBER(B507),"",MAX(D$4:D506)+1)&lt;=D$3,IF(ISNUMBER(B507),"",MAX(D$4:D506)+1),"")</f>
        <v/>
      </c>
      <c r="H507" s="284"/>
      <c r="I507" s="284" t="str">
        <f>IF(O507="","",IF(ISNUMBER(MATCH(O507,$G$5:$G$1000,0)),"",IF(D507=1,B$4,0)+MAX(I$4:I506)+1))</f>
        <v/>
      </c>
      <c r="M507" s="290">
        <f t="shared" si="147"/>
        <v>503</v>
      </c>
      <c r="Q507" s="299" t="s">
        <v>821</v>
      </c>
      <c r="AO507" s="299"/>
    </row>
    <row r="508" spans="4:41" ht="12" customHeight="1" x14ac:dyDescent="0.25">
      <c r="D508" s="284" t="str">
        <f>IF(IF(ISNUMBER(B508),"",MAX(D$4:D507)+1)&lt;=D$3,IF(ISNUMBER(B508),"",MAX(D$4:D507)+1),"")</f>
        <v/>
      </c>
      <c r="H508" s="284"/>
      <c r="I508" s="284" t="str">
        <f>IF(O508="","",IF(ISNUMBER(MATCH(O508,$G$5:$G$1000,0)),"",IF(D508=1,B$4,0)+MAX(I$4:I507)+1))</f>
        <v/>
      </c>
      <c r="M508" s="290">
        <f t="shared" si="147"/>
        <v>504</v>
      </c>
      <c r="Q508" s="299" t="s">
        <v>821</v>
      </c>
      <c r="AO508" s="299"/>
    </row>
    <row r="509" spans="4:41" ht="12" customHeight="1" x14ac:dyDescent="0.25">
      <c r="D509" s="284" t="str">
        <f>IF(IF(ISNUMBER(B509),"",MAX(D$4:D508)+1)&lt;=D$3,IF(ISNUMBER(B509),"",MAX(D$4:D508)+1),"")</f>
        <v/>
      </c>
      <c r="H509" s="284"/>
      <c r="I509" s="284" t="str">
        <f>IF(O509="","",IF(ISNUMBER(MATCH(O509,$G$5:$G$1000,0)),"",IF(D509=1,B$4,0)+MAX(I$4:I508)+1))</f>
        <v/>
      </c>
      <c r="M509" s="290">
        <f t="shared" si="147"/>
        <v>505</v>
      </c>
      <c r="Q509" s="299" t="s">
        <v>821</v>
      </c>
      <c r="AO509" s="299"/>
    </row>
    <row r="510" spans="4:41" ht="12" customHeight="1" x14ac:dyDescent="0.25">
      <c r="D510" s="284" t="str">
        <f>IF(IF(ISNUMBER(B510),"",MAX(D$4:D509)+1)&lt;=D$3,IF(ISNUMBER(B510),"",MAX(D$4:D509)+1),"")</f>
        <v/>
      </c>
      <c r="H510" s="284"/>
      <c r="I510" s="284" t="str">
        <f>IF(O510="","",IF(ISNUMBER(MATCH(O510,$G$5:$G$1000,0)),"",IF(D510=1,B$4,0)+MAX(I$4:I509)+1))</f>
        <v/>
      </c>
      <c r="M510" s="290">
        <f t="shared" si="147"/>
        <v>506</v>
      </c>
      <c r="Q510" s="299" t="s">
        <v>821</v>
      </c>
      <c r="AO510" s="299"/>
    </row>
    <row r="511" spans="4:41" ht="12" customHeight="1" x14ac:dyDescent="0.25">
      <c r="D511" s="284" t="str">
        <f>IF(IF(ISNUMBER(B511),"",MAX(D$4:D510)+1)&lt;=D$3,IF(ISNUMBER(B511),"",MAX(D$4:D510)+1),"")</f>
        <v/>
      </c>
      <c r="H511" s="284"/>
      <c r="I511" s="284" t="str">
        <f>IF(O511="","",IF(ISNUMBER(MATCH(O511,$G$5:$G$1000,0)),"",IF(D511=1,B$4,0)+MAX(I$4:I510)+1))</f>
        <v/>
      </c>
      <c r="M511" s="290">
        <f t="shared" si="147"/>
        <v>507</v>
      </c>
      <c r="Q511" s="299" t="s">
        <v>821</v>
      </c>
      <c r="AO511" s="299"/>
    </row>
    <row r="512" spans="4:41" ht="12" customHeight="1" x14ac:dyDescent="0.25">
      <c r="D512" s="284" t="str">
        <f>IF(IF(ISNUMBER(B512),"",MAX(D$4:D511)+1)&lt;=D$3,IF(ISNUMBER(B512),"",MAX(D$4:D511)+1),"")</f>
        <v/>
      </c>
      <c r="H512" s="284"/>
      <c r="I512" s="284" t="str">
        <f>IF(O512="","",IF(ISNUMBER(MATCH(O512,$G$5:$G$1000,0)),"",IF(D512=1,B$4,0)+MAX(I$4:I511)+1))</f>
        <v/>
      </c>
      <c r="M512" s="290">
        <f t="shared" si="147"/>
        <v>508</v>
      </c>
      <c r="Q512" s="299" t="s">
        <v>821</v>
      </c>
      <c r="AO512" s="299"/>
    </row>
    <row r="513" spans="4:41" ht="12" customHeight="1" x14ac:dyDescent="0.25">
      <c r="D513" s="284" t="str">
        <f>IF(IF(ISNUMBER(B513),"",MAX(D$4:D512)+1)&lt;=D$3,IF(ISNUMBER(B513),"",MAX(D$4:D512)+1),"")</f>
        <v/>
      </c>
      <c r="H513" s="284"/>
      <c r="I513" s="284" t="str">
        <f>IF(O513="","",IF(ISNUMBER(MATCH(O513,$G$5:$G$1000,0)),"",IF(D513=1,B$4,0)+MAX(I$4:I512)+1))</f>
        <v/>
      </c>
      <c r="M513" s="290">
        <f t="shared" si="147"/>
        <v>509</v>
      </c>
      <c r="Q513" s="299" t="s">
        <v>821</v>
      </c>
      <c r="AO513" s="299"/>
    </row>
    <row r="514" spans="4:41" ht="12" customHeight="1" x14ac:dyDescent="0.25">
      <c r="D514" s="284" t="str">
        <f>IF(IF(ISNUMBER(B514),"",MAX(D$4:D513)+1)&lt;=D$3,IF(ISNUMBER(B514),"",MAX(D$4:D513)+1),"")</f>
        <v/>
      </c>
      <c r="H514" s="284"/>
      <c r="I514" s="284" t="str">
        <f>IF(O514="","",IF(ISNUMBER(MATCH(O514,$G$5:$G$1000,0)),"",IF(D514=1,B$4,0)+MAX(I$4:I513)+1))</f>
        <v/>
      </c>
      <c r="M514" s="290">
        <f t="shared" si="147"/>
        <v>510</v>
      </c>
      <c r="Q514" s="299" t="s">
        <v>821</v>
      </c>
      <c r="AO514" s="299"/>
    </row>
    <row r="515" spans="4:41" ht="12" customHeight="1" x14ac:dyDescent="0.25">
      <c r="D515" s="284" t="str">
        <f>IF(IF(ISNUMBER(B515),"",MAX(D$4:D514)+1)&lt;=D$3,IF(ISNUMBER(B515),"",MAX(D$4:D514)+1),"")</f>
        <v/>
      </c>
      <c r="H515" s="284"/>
      <c r="I515" s="284" t="str">
        <f>IF(O515="","",IF(ISNUMBER(MATCH(O515,$G$5:$G$1000,0)),"",IF(D515=1,B$4,0)+MAX(I$4:I514)+1))</f>
        <v/>
      </c>
      <c r="M515" s="290">
        <f t="shared" si="147"/>
        <v>511</v>
      </c>
      <c r="Q515" s="299" t="s">
        <v>821</v>
      </c>
      <c r="AO515" s="299"/>
    </row>
    <row r="516" spans="4:41" ht="12" customHeight="1" x14ac:dyDescent="0.25">
      <c r="D516" s="284" t="str">
        <f>IF(IF(ISNUMBER(B516),"",MAX(D$4:D515)+1)&lt;=D$3,IF(ISNUMBER(B516),"",MAX(D$4:D515)+1),"")</f>
        <v/>
      </c>
      <c r="H516" s="284"/>
      <c r="I516" s="284" t="str">
        <f>IF(O516="","",IF(ISNUMBER(MATCH(O516,$G$5:$G$1000,0)),"",IF(D516=1,B$4,0)+MAX(I$4:I515)+1))</f>
        <v/>
      </c>
      <c r="M516" s="290">
        <f t="shared" si="147"/>
        <v>512</v>
      </c>
      <c r="Q516" s="299" t="s">
        <v>821</v>
      </c>
      <c r="AO516" s="299"/>
    </row>
    <row r="517" spans="4:41" ht="12" customHeight="1" x14ac:dyDescent="0.25">
      <c r="D517" s="284" t="str">
        <f>IF(IF(ISNUMBER(B517),"",MAX(D$4:D516)+1)&lt;=D$3,IF(ISNUMBER(B517),"",MAX(D$4:D516)+1),"")</f>
        <v/>
      </c>
      <c r="H517" s="284"/>
      <c r="I517" s="284" t="str">
        <f>IF(O517="","",IF(ISNUMBER(MATCH(O517,$G$5:$G$1000,0)),"",IF(D517=1,B$4,0)+MAX(I$4:I516)+1))</f>
        <v/>
      </c>
      <c r="M517" s="290">
        <f t="shared" ref="M517:M580" si="148">IF(ROW()-ROW(M$4)&lt;=1000,ROW()-ROW(M$4),"")</f>
        <v>513</v>
      </c>
      <c r="Q517" s="299" t="s">
        <v>821</v>
      </c>
      <c r="AO517" s="299"/>
    </row>
    <row r="518" spans="4:41" ht="12" customHeight="1" x14ac:dyDescent="0.25">
      <c r="D518" s="284" t="str">
        <f>IF(IF(ISNUMBER(B518),"",MAX(D$4:D517)+1)&lt;=D$3,IF(ISNUMBER(B518),"",MAX(D$4:D517)+1),"")</f>
        <v/>
      </c>
      <c r="H518" s="284"/>
      <c r="I518" s="284" t="str">
        <f>IF(O518="","",IF(ISNUMBER(MATCH(O518,$G$5:$G$1000,0)),"",IF(D518=1,B$4,0)+MAX(I$4:I517)+1))</f>
        <v/>
      </c>
      <c r="M518" s="290">
        <f t="shared" si="148"/>
        <v>514</v>
      </c>
      <c r="Q518" s="299" t="s">
        <v>821</v>
      </c>
      <c r="AO518" s="299"/>
    </row>
    <row r="519" spans="4:41" ht="12" customHeight="1" x14ac:dyDescent="0.25">
      <c r="D519" s="284" t="str">
        <f>IF(IF(ISNUMBER(B519),"",MAX(D$4:D518)+1)&lt;=D$3,IF(ISNUMBER(B519),"",MAX(D$4:D518)+1),"")</f>
        <v/>
      </c>
      <c r="H519" s="284"/>
      <c r="I519" s="284" t="str">
        <f>IF(O519="","",IF(ISNUMBER(MATCH(O519,$G$5:$G$1000,0)),"",IF(D519=1,B$4,0)+MAX(I$4:I518)+1))</f>
        <v/>
      </c>
      <c r="M519" s="290">
        <f t="shared" si="148"/>
        <v>515</v>
      </c>
      <c r="Q519" s="299" t="s">
        <v>821</v>
      </c>
      <c r="AO519" s="299"/>
    </row>
    <row r="520" spans="4:41" ht="12" customHeight="1" x14ac:dyDescent="0.25">
      <c r="D520" s="284" t="str">
        <f>IF(IF(ISNUMBER(B520),"",MAX(D$4:D519)+1)&lt;=D$3,IF(ISNUMBER(B520),"",MAX(D$4:D519)+1),"")</f>
        <v/>
      </c>
      <c r="H520" s="284"/>
      <c r="I520" s="284" t="str">
        <f>IF(O520="","",IF(ISNUMBER(MATCH(O520,$G$5:$G$1000,0)),"",IF(D520=1,B$4,0)+MAX(I$4:I519)+1))</f>
        <v/>
      </c>
      <c r="M520" s="290">
        <f t="shared" si="148"/>
        <v>516</v>
      </c>
      <c r="Q520" s="299" t="s">
        <v>821</v>
      </c>
      <c r="AO520" s="299"/>
    </row>
    <row r="521" spans="4:41" ht="12" customHeight="1" x14ac:dyDescent="0.25">
      <c r="D521" s="284" t="str">
        <f>IF(IF(ISNUMBER(B521),"",MAX(D$4:D520)+1)&lt;=D$3,IF(ISNUMBER(B521),"",MAX(D$4:D520)+1),"")</f>
        <v/>
      </c>
      <c r="H521" s="284"/>
      <c r="I521" s="284" t="str">
        <f>IF(O521="","",IF(ISNUMBER(MATCH(O521,$G$5:$G$1000,0)),"",IF(D521=1,B$4,0)+MAX(I$4:I520)+1))</f>
        <v/>
      </c>
      <c r="M521" s="290">
        <f t="shared" si="148"/>
        <v>517</v>
      </c>
      <c r="Q521" s="299" t="s">
        <v>821</v>
      </c>
      <c r="AO521" s="299"/>
    </row>
    <row r="522" spans="4:41" ht="12" customHeight="1" x14ac:dyDescent="0.25">
      <c r="D522" s="284" t="str">
        <f>IF(IF(ISNUMBER(B522),"",MAX(D$4:D521)+1)&lt;=D$3,IF(ISNUMBER(B522),"",MAX(D$4:D521)+1),"")</f>
        <v/>
      </c>
      <c r="H522" s="284"/>
      <c r="I522" s="284" t="str">
        <f>IF(O522="","",IF(ISNUMBER(MATCH(O522,$G$5:$G$1000,0)),"",IF(D522=1,B$4,0)+MAX(I$4:I521)+1))</f>
        <v/>
      </c>
      <c r="M522" s="290">
        <f t="shared" si="148"/>
        <v>518</v>
      </c>
      <c r="Q522" s="299" t="s">
        <v>821</v>
      </c>
      <c r="AO522" s="299"/>
    </row>
    <row r="523" spans="4:41" ht="12" customHeight="1" x14ac:dyDescent="0.25">
      <c r="D523" s="284" t="str">
        <f>IF(IF(ISNUMBER(B523),"",MAX(D$4:D522)+1)&lt;=D$3,IF(ISNUMBER(B523),"",MAX(D$4:D522)+1),"")</f>
        <v/>
      </c>
      <c r="H523" s="284"/>
      <c r="I523" s="284" t="str">
        <f>IF(O523="","",IF(ISNUMBER(MATCH(O523,$G$5:$G$1000,0)),"",IF(D523=1,B$4,0)+MAX(I$4:I522)+1))</f>
        <v/>
      </c>
      <c r="M523" s="290">
        <f t="shared" si="148"/>
        <v>519</v>
      </c>
    </row>
    <row r="524" spans="4:41" ht="12" customHeight="1" x14ac:dyDescent="0.25">
      <c r="D524" s="284" t="str">
        <f>IF(IF(ISNUMBER(B524),"",MAX(D$4:D523)+1)&lt;=D$3,IF(ISNUMBER(B524),"",MAX(D$4:D523)+1),"")</f>
        <v/>
      </c>
      <c r="H524" s="284"/>
      <c r="I524" s="284" t="str">
        <f>IF(O524="","",IF(ISNUMBER(MATCH(O524,$G$5:$G$1000,0)),"",IF(D524=1,B$4,0)+MAX(I$4:I523)+1))</f>
        <v/>
      </c>
      <c r="M524" s="290">
        <f t="shared" si="148"/>
        <v>520</v>
      </c>
    </row>
    <row r="525" spans="4:41" ht="12" customHeight="1" x14ac:dyDescent="0.25">
      <c r="D525" s="284" t="str">
        <f>IF(IF(ISNUMBER(B525),"",MAX(D$4:D524)+1)&lt;=D$3,IF(ISNUMBER(B525),"",MAX(D$4:D524)+1),"")</f>
        <v/>
      </c>
      <c r="H525" s="284"/>
      <c r="I525" s="284" t="str">
        <f>IF(O525="","",IF(ISNUMBER(MATCH(O525,$G$5:$G$1000,0)),"",IF(D525=1,B$4,0)+MAX(I$4:I524)+1))</f>
        <v/>
      </c>
      <c r="M525" s="290">
        <f t="shared" si="148"/>
        <v>521</v>
      </c>
    </row>
    <row r="526" spans="4:41" ht="12" customHeight="1" x14ac:dyDescent="0.25">
      <c r="D526" s="284" t="str">
        <f>IF(IF(ISNUMBER(B526),"",MAX(D$4:D525)+1)&lt;=D$3,IF(ISNUMBER(B526),"",MAX(D$4:D525)+1),"")</f>
        <v/>
      </c>
      <c r="H526" s="284"/>
      <c r="I526" s="284" t="str">
        <f>IF(O526="","",IF(ISNUMBER(MATCH(O526,$G$5:$G$1000,0)),"",IF(D526=1,B$4,0)+MAX(I$4:I525)+1))</f>
        <v/>
      </c>
      <c r="M526" s="290">
        <f t="shared" si="148"/>
        <v>522</v>
      </c>
    </row>
    <row r="527" spans="4:41" ht="12" customHeight="1" x14ac:dyDescent="0.25">
      <c r="D527" s="284" t="str">
        <f>IF(IF(ISNUMBER(B527),"",MAX(D$4:D526)+1)&lt;=D$3,IF(ISNUMBER(B527),"",MAX(D$4:D526)+1),"")</f>
        <v/>
      </c>
      <c r="H527" s="284"/>
      <c r="I527" s="284" t="str">
        <f>IF(O527="","",IF(ISNUMBER(MATCH(O527,$G$5:$G$1000,0)),"",IF(D527=1,B$4,0)+MAX(I$4:I526)+1))</f>
        <v/>
      </c>
      <c r="M527" s="290">
        <f t="shared" si="148"/>
        <v>523</v>
      </c>
    </row>
    <row r="528" spans="4:41" ht="12" customHeight="1" x14ac:dyDescent="0.25">
      <c r="D528" s="284" t="str">
        <f>IF(IF(ISNUMBER(B528),"",MAX(D$4:D527)+1)&lt;=D$3,IF(ISNUMBER(B528),"",MAX(D$4:D527)+1),"")</f>
        <v/>
      </c>
      <c r="H528" s="284"/>
      <c r="I528" s="284" t="str">
        <f>IF(O528="","",IF(ISNUMBER(MATCH(O528,$G$5:$G$1000,0)),"",IF(D528=1,B$4,0)+MAX(I$4:I527)+1))</f>
        <v/>
      </c>
      <c r="M528" s="290">
        <f t="shared" si="148"/>
        <v>524</v>
      </c>
    </row>
    <row r="529" spans="4:13" ht="12" customHeight="1" x14ac:dyDescent="0.25">
      <c r="D529" s="284" t="str">
        <f>IF(IF(ISNUMBER(B529),"",MAX(D$4:D528)+1)&lt;=D$3,IF(ISNUMBER(B529),"",MAX(D$4:D528)+1),"")</f>
        <v/>
      </c>
      <c r="H529" s="284"/>
      <c r="I529" s="284" t="str">
        <f>IF(O529="","",IF(ISNUMBER(MATCH(O529,$G$5:$G$1000,0)),"",IF(D529=1,B$4,0)+MAX(I$4:I528)+1))</f>
        <v/>
      </c>
      <c r="M529" s="290">
        <f t="shared" si="148"/>
        <v>525</v>
      </c>
    </row>
    <row r="530" spans="4:13" ht="12" customHeight="1" x14ac:dyDescent="0.25">
      <c r="D530" s="284" t="str">
        <f>IF(IF(ISNUMBER(B530),"",MAX(D$4:D529)+1)&lt;=D$3,IF(ISNUMBER(B530),"",MAX(D$4:D529)+1),"")</f>
        <v/>
      </c>
      <c r="H530" s="284"/>
      <c r="I530" s="284" t="str">
        <f>IF(O530="","",IF(ISNUMBER(MATCH(O530,$G$5:$G$1000,0)),"",IF(D530=1,B$4,0)+MAX(I$4:I529)+1))</f>
        <v/>
      </c>
      <c r="M530" s="290">
        <f t="shared" si="148"/>
        <v>526</v>
      </c>
    </row>
    <row r="531" spans="4:13" ht="12" customHeight="1" x14ac:dyDescent="0.25">
      <c r="D531" s="284" t="str">
        <f>IF(IF(ISNUMBER(B531),"",MAX(D$4:D530)+1)&lt;=D$3,IF(ISNUMBER(B531),"",MAX(D$4:D530)+1),"")</f>
        <v/>
      </c>
      <c r="H531" s="284"/>
      <c r="I531" s="284" t="str">
        <f>IF(O531="","",IF(ISNUMBER(MATCH(O531,$G$5:$G$1000,0)),"",IF(D531=1,B$4,0)+MAX(I$4:I530)+1))</f>
        <v/>
      </c>
      <c r="M531" s="290">
        <f t="shared" si="148"/>
        <v>527</v>
      </c>
    </row>
    <row r="532" spans="4:13" ht="12" customHeight="1" x14ac:dyDescent="0.25">
      <c r="D532" s="284" t="str">
        <f>IF(IF(ISNUMBER(B532),"",MAX(D$4:D531)+1)&lt;=D$3,IF(ISNUMBER(B532),"",MAX(D$4:D531)+1),"")</f>
        <v/>
      </c>
      <c r="H532" s="284"/>
      <c r="I532" s="284" t="str">
        <f>IF(O532="","",IF(ISNUMBER(MATCH(O532,$G$5:$G$1000,0)),"",IF(D532=1,B$4,0)+MAX(I$4:I531)+1))</f>
        <v/>
      </c>
      <c r="M532" s="290">
        <f t="shared" si="148"/>
        <v>528</v>
      </c>
    </row>
    <row r="533" spans="4:13" ht="12" customHeight="1" x14ac:dyDescent="0.25">
      <c r="D533" s="284" t="str">
        <f>IF(IF(ISNUMBER(B533),"",MAX(D$4:D532)+1)&lt;=D$3,IF(ISNUMBER(B533),"",MAX(D$4:D532)+1),"")</f>
        <v/>
      </c>
      <c r="H533" s="284"/>
      <c r="I533" s="284" t="str">
        <f>IF(O533="","",IF(ISNUMBER(MATCH(O533,$G$5:$G$1000,0)),"",IF(D533=1,B$4,0)+MAX(I$4:I532)+1))</f>
        <v/>
      </c>
      <c r="M533" s="290">
        <f t="shared" si="148"/>
        <v>529</v>
      </c>
    </row>
    <row r="534" spans="4:13" ht="12" customHeight="1" x14ac:dyDescent="0.25">
      <c r="D534" s="284" t="str">
        <f>IF(IF(ISNUMBER(B534),"",MAX(D$4:D533)+1)&lt;=D$3,IF(ISNUMBER(B534),"",MAX(D$4:D533)+1),"")</f>
        <v/>
      </c>
      <c r="H534" s="284"/>
      <c r="I534" s="284" t="str">
        <f>IF(O534="","",IF(ISNUMBER(MATCH(O534,$G$5:$G$1000,0)),"",IF(D534=1,B$4,0)+MAX(I$4:I533)+1))</f>
        <v/>
      </c>
      <c r="M534" s="290">
        <f t="shared" si="148"/>
        <v>530</v>
      </c>
    </row>
    <row r="535" spans="4:13" ht="12" customHeight="1" x14ac:dyDescent="0.25">
      <c r="D535" s="284" t="str">
        <f>IF(IF(ISNUMBER(B535),"",MAX(D$4:D534)+1)&lt;=D$3,IF(ISNUMBER(B535),"",MAX(D$4:D534)+1),"")</f>
        <v/>
      </c>
      <c r="H535" s="284"/>
      <c r="I535" s="284" t="str">
        <f>IF(O535="","",IF(ISNUMBER(MATCH(O535,$G$5:$G$1000,0)),"",IF(D535=1,B$4,0)+MAX(I$4:I534)+1))</f>
        <v/>
      </c>
      <c r="M535" s="290">
        <f t="shared" si="148"/>
        <v>531</v>
      </c>
    </row>
    <row r="536" spans="4:13" ht="12" customHeight="1" x14ac:dyDescent="0.25">
      <c r="D536" s="284" t="str">
        <f>IF(IF(ISNUMBER(B536),"",MAX(D$4:D535)+1)&lt;=D$3,IF(ISNUMBER(B536),"",MAX(D$4:D535)+1),"")</f>
        <v/>
      </c>
      <c r="H536" s="284"/>
      <c r="I536" s="284" t="str">
        <f>IF(O536="","",IF(ISNUMBER(MATCH(O536,$G$5:$G$1000,0)),"",IF(D536=1,B$4,0)+MAX(I$4:I535)+1))</f>
        <v/>
      </c>
      <c r="M536" s="290">
        <f t="shared" si="148"/>
        <v>532</v>
      </c>
    </row>
    <row r="537" spans="4:13" ht="12" customHeight="1" x14ac:dyDescent="0.25">
      <c r="D537" s="284" t="str">
        <f>IF(IF(ISNUMBER(B537),"",MAX(D$4:D536)+1)&lt;=D$3,IF(ISNUMBER(B537),"",MAX(D$4:D536)+1),"")</f>
        <v/>
      </c>
      <c r="H537" s="284"/>
      <c r="I537" s="284" t="str">
        <f>IF(O537="","",IF(ISNUMBER(MATCH(O537,$G$5:$G$1000,0)),"",IF(D537=1,B$4,0)+MAX(I$4:I536)+1))</f>
        <v/>
      </c>
      <c r="M537" s="290">
        <f t="shared" si="148"/>
        <v>533</v>
      </c>
    </row>
    <row r="538" spans="4:13" ht="12" customHeight="1" x14ac:dyDescent="0.25">
      <c r="D538" s="284" t="str">
        <f>IF(IF(ISNUMBER(B538),"",MAX(D$4:D537)+1)&lt;=D$3,IF(ISNUMBER(B538),"",MAX(D$4:D537)+1),"")</f>
        <v/>
      </c>
      <c r="H538" s="284"/>
      <c r="I538" s="284" t="str">
        <f>IF(O538="","",IF(ISNUMBER(MATCH(O538,$G$5:$G$1000,0)),"",IF(D538=1,B$4,0)+MAX(I$4:I537)+1))</f>
        <v/>
      </c>
      <c r="M538" s="290">
        <f t="shared" si="148"/>
        <v>534</v>
      </c>
    </row>
    <row r="539" spans="4:13" ht="12" customHeight="1" x14ac:dyDescent="0.25">
      <c r="D539" s="284" t="str">
        <f>IF(IF(ISNUMBER(B539),"",MAX(D$4:D538)+1)&lt;=D$3,IF(ISNUMBER(B539),"",MAX(D$4:D538)+1),"")</f>
        <v/>
      </c>
      <c r="H539" s="284"/>
      <c r="I539" s="284" t="str">
        <f>IF(O539="","",IF(ISNUMBER(MATCH(O539,$G$5:$G$1000,0)),"",IF(D539=1,B$4,0)+MAX(I$4:I538)+1))</f>
        <v/>
      </c>
      <c r="M539" s="290">
        <f t="shared" si="148"/>
        <v>535</v>
      </c>
    </row>
    <row r="540" spans="4:13" ht="12" customHeight="1" x14ac:dyDescent="0.25">
      <c r="D540" s="284" t="str">
        <f>IF(IF(ISNUMBER(B540),"",MAX(D$4:D539)+1)&lt;=D$3,IF(ISNUMBER(B540),"",MAX(D$4:D539)+1),"")</f>
        <v/>
      </c>
      <c r="H540" s="284"/>
      <c r="I540" s="284" t="str">
        <f>IF(O540="","",IF(ISNUMBER(MATCH(O540,$G$5:$G$1000,0)),"",IF(D540=1,B$4,0)+MAX(I$4:I539)+1))</f>
        <v/>
      </c>
      <c r="M540" s="290">
        <f t="shared" si="148"/>
        <v>536</v>
      </c>
    </row>
    <row r="541" spans="4:13" ht="12" customHeight="1" x14ac:dyDescent="0.25">
      <c r="D541" s="284" t="str">
        <f>IF(IF(ISNUMBER(B541),"",MAX(D$4:D540)+1)&lt;=D$3,IF(ISNUMBER(B541),"",MAX(D$4:D540)+1),"")</f>
        <v/>
      </c>
      <c r="H541" s="284"/>
      <c r="I541" s="284" t="str">
        <f>IF(O541="","",IF(ISNUMBER(MATCH(O541,$G$5:$G$1000,0)),"",IF(D541=1,B$4,0)+MAX(I$4:I540)+1))</f>
        <v/>
      </c>
      <c r="M541" s="290">
        <f t="shared" si="148"/>
        <v>537</v>
      </c>
    </row>
    <row r="542" spans="4:13" ht="12" customHeight="1" x14ac:dyDescent="0.25">
      <c r="D542" s="284" t="str">
        <f>IF(IF(ISNUMBER(B542),"",MAX(D$4:D541)+1)&lt;=D$3,IF(ISNUMBER(B542),"",MAX(D$4:D541)+1),"")</f>
        <v/>
      </c>
      <c r="H542" s="284"/>
      <c r="I542" s="284" t="str">
        <f>IF(O542="","",IF(ISNUMBER(MATCH(O542,$G$5:$G$1000,0)),"",IF(D542=1,B$4,0)+MAX(I$4:I541)+1))</f>
        <v/>
      </c>
      <c r="M542" s="290">
        <f t="shared" si="148"/>
        <v>538</v>
      </c>
    </row>
    <row r="543" spans="4:13" ht="12" customHeight="1" x14ac:dyDescent="0.25">
      <c r="D543" s="284" t="str">
        <f>IF(IF(ISNUMBER(B543),"",MAX(D$4:D542)+1)&lt;=D$3,IF(ISNUMBER(B543),"",MAX(D$4:D542)+1),"")</f>
        <v/>
      </c>
      <c r="H543" s="284"/>
      <c r="I543" s="284" t="str">
        <f>IF(O543="","",IF(ISNUMBER(MATCH(O543,$G$5:$G$1000,0)),"",IF(D543=1,B$4,0)+MAX(I$4:I542)+1))</f>
        <v/>
      </c>
      <c r="M543" s="290">
        <f t="shared" si="148"/>
        <v>539</v>
      </c>
    </row>
    <row r="544" spans="4:13" ht="12" customHeight="1" x14ac:dyDescent="0.25">
      <c r="D544" s="284" t="str">
        <f>IF(IF(ISNUMBER(B544),"",MAX(D$4:D543)+1)&lt;=D$3,IF(ISNUMBER(B544),"",MAX(D$4:D543)+1),"")</f>
        <v/>
      </c>
      <c r="H544" s="284"/>
      <c r="I544" s="284" t="str">
        <f>IF(O544="","",IF(ISNUMBER(MATCH(O544,$G$5:$G$1000,0)),"",IF(D544=1,B$4,0)+MAX(I$4:I543)+1))</f>
        <v/>
      </c>
      <c r="M544" s="290">
        <f t="shared" si="148"/>
        <v>540</v>
      </c>
    </row>
    <row r="545" spans="4:13" ht="12" customHeight="1" x14ac:dyDescent="0.25">
      <c r="D545" s="284" t="str">
        <f>IF(IF(ISNUMBER(B545),"",MAX(D$4:D544)+1)&lt;=D$3,IF(ISNUMBER(B545),"",MAX(D$4:D544)+1),"")</f>
        <v/>
      </c>
      <c r="H545" s="284"/>
      <c r="I545" s="284" t="str">
        <f>IF(O545="","",IF(ISNUMBER(MATCH(O545,$G$5:$G$1000,0)),"",IF(D545=1,B$4,0)+MAX(I$4:I544)+1))</f>
        <v/>
      </c>
      <c r="M545" s="290">
        <f t="shared" si="148"/>
        <v>541</v>
      </c>
    </row>
    <row r="546" spans="4:13" ht="12" customHeight="1" x14ac:dyDescent="0.25">
      <c r="D546" s="284" t="str">
        <f>IF(IF(ISNUMBER(B546),"",MAX(D$4:D545)+1)&lt;=D$3,IF(ISNUMBER(B546),"",MAX(D$4:D545)+1),"")</f>
        <v/>
      </c>
      <c r="H546" s="284"/>
      <c r="I546" s="284" t="str">
        <f>IF(O546="","",IF(ISNUMBER(MATCH(O546,$G$5:$G$1000,0)),"",IF(D546=1,B$4,0)+MAX(I$4:I545)+1))</f>
        <v/>
      </c>
      <c r="M546" s="290">
        <f t="shared" si="148"/>
        <v>542</v>
      </c>
    </row>
    <row r="547" spans="4:13" ht="12" customHeight="1" x14ac:dyDescent="0.25">
      <c r="D547" s="284" t="str">
        <f>IF(IF(ISNUMBER(B547),"",MAX(D$4:D546)+1)&lt;=D$3,IF(ISNUMBER(B547),"",MAX(D$4:D546)+1),"")</f>
        <v/>
      </c>
      <c r="H547" s="284"/>
      <c r="I547" s="284" t="str">
        <f>IF(O547="","",IF(ISNUMBER(MATCH(O547,$G$5:$G$1000,0)),"",IF(D547=1,B$4,0)+MAX(I$4:I546)+1))</f>
        <v/>
      </c>
      <c r="M547" s="290">
        <f t="shared" si="148"/>
        <v>543</v>
      </c>
    </row>
    <row r="548" spans="4:13" ht="12" customHeight="1" x14ac:dyDescent="0.25">
      <c r="D548" s="284" t="str">
        <f>IF(IF(ISNUMBER(B548),"",MAX(D$4:D547)+1)&lt;=D$3,IF(ISNUMBER(B548),"",MAX(D$4:D547)+1),"")</f>
        <v/>
      </c>
      <c r="H548" s="284"/>
      <c r="I548" s="284" t="str">
        <f>IF(O548="","",IF(ISNUMBER(MATCH(O548,$G$5:$G$1000,0)),"",IF(D548=1,B$4,0)+MAX(I$4:I547)+1))</f>
        <v/>
      </c>
      <c r="M548" s="290">
        <f t="shared" si="148"/>
        <v>544</v>
      </c>
    </row>
    <row r="549" spans="4:13" ht="12" customHeight="1" x14ac:dyDescent="0.25">
      <c r="D549" s="284" t="str">
        <f>IF(IF(ISNUMBER(B549),"",MAX(D$4:D548)+1)&lt;=D$3,IF(ISNUMBER(B549),"",MAX(D$4:D548)+1),"")</f>
        <v/>
      </c>
      <c r="H549" s="284"/>
      <c r="I549" s="284" t="str">
        <f>IF(O549="","",IF(ISNUMBER(MATCH(O549,$G$5:$G$1000,0)),"",IF(D549=1,B$4,0)+MAX(I$4:I548)+1))</f>
        <v/>
      </c>
      <c r="M549" s="290">
        <f t="shared" si="148"/>
        <v>545</v>
      </c>
    </row>
    <row r="550" spans="4:13" ht="12" customHeight="1" x14ac:dyDescent="0.25">
      <c r="D550" s="284" t="str">
        <f>IF(IF(ISNUMBER(B550),"",MAX(D$4:D549)+1)&lt;=D$3,IF(ISNUMBER(B550),"",MAX(D$4:D549)+1),"")</f>
        <v/>
      </c>
      <c r="H550" s="284"/>
      <c r="I550" s="284" t="str">
        <f>IF(O550="","",IF(ISNUMBER(MATCH(O550,$G$5:$G$1000,0)),"",IF(D550=1,B$4,0)+MAX(I$4:I549)+1))</f>
        <v/>
      </c>
      <c r="M550" s="290">
        <f t="shared" si="148"/>
        <v>546</v>
      </c>
    </row>
    <row r="551" spans="4:13" ht="12" customHeight="1" x14ac:dyDescent="0.25">
      <c r="D551" s="284" t="str">
        <f>IF(IF(ISNUMBER(B551),"",MAX(D$4:D550)+1)&lt;=D$3,IF(ISNUMBER(B551),"",MAX(D$4:D550)+1),"")</f>
        <v/>
      </c>
      <c r="H551" s="284"/>
      <c r="I551" s="284" t="str">
        <f>IF(O551="","",IF(ISNUMBER(MATCH(O551,$G$5:$G$1000,0)),"",IF(D551=1,B$4,0)+MAX(I$4:I550)+1))</f>
        <v/>
      </c>
      <c r="M551" s="290">
        <f t="shared" si="148"/>
        <v>547</v>
      </c>
    </row>
    <row r="552" spans="4:13" ht="12" customHeight="1" x14ac:dyDescent="0.25">
      <c r="D552" s="284" t="str">
        <f>IF(IF(ISNUMBER(B552),"",MAX(D$4:D551)+1)&lt;=D$3,IF(ISNUMBER(B552),"",MAX(D$4:D551)+1),"")</f>
        <v/>
      </c>
      <c r="H552" s="284"/>
      <c r="I552" s="284" t="str">
        <f>IF(O552="","",IF(ISNUMBER(MATCH(O552,$G$5:$G$1000,0)),"",IF(D552=1,B$4,0)+MAX(I$4:I551)+1))</f>
        <v/>
      </c>
      <c r="M552" s="290">
        <f t="shared" si="148"/>
        <v>548</v>
      </c>
    </row>
    <row r="553" spans="4:13" ht="12" customHeight="1" x14ac:dyDescent="0.25">
      <c r="D553" s="284" t="str">
        <f>IF(IF(ISNUMBER(B553),"",MAX(D$4:D552)+1)&lt;=D$3,IF(ISNUMBER(B553),"",MAX(D$4:D552)+1),"")</f>
        <v/>
      </c>
      <c r="H553" s="284"/>
      <c r="I553" s="284" t="str">
        <f>IF(O553="","",IF(ISNUMBER(MATCH(O553,$G$5:$G$1000,0)),"",IF(D553=1,B$4,0)+MAX(I$4:I552)+1))</f>
        <v/>
      </c>
      <c r="M553" s="290">
        <f t="shared" si="148"/>
        <v>549</v>
      </c>
    </row>
    <row r="554" spans="4:13" ht="12" customHeight="1" x14ac:dyDescent="0.25">
      <c r="D554" s="284" t="str">
        <f>IF(IF(ISNUMBER(B554),"",MAX(D$4:D553)+1)&lt;=D$3,IF(ISNUMBER(B554),"",MAX(D$4:D553)+1),"")</f>
        <v/>
      </c>
      <c r="H554" s="284"/>
      <c r="I554" s="284" t="str">
        <f>IF(O554="","",IF(ISNUMBER(MATCH(O554,$G$5:$G$1000,0)),"",IF(D554=1,B$4,0)+MAX(I$4:I553)+1))</f>
        <v/>
      </c>
      <c r="M554" s="290">
        <f t="shared" si="148"/>
        <v>550</v>
      </c>
    </row>
    <row r="555" spans="4:13" ht="12" customHeight="1" x14ac:dyDescent="0.25">
      <c r="D555" s="284" t="str">
        <f>IF(IF(ISNUMBER(B555),"",MAX(D$4:D554)+1)&lt;=D$3,IF(ISNUMBER(B555),"",MAX(D$4:D554)+1),"")</f>
        <v/>
      </c>
      <c r="H555" s="284"/>
      <c r="I555" s="284" t="str">
        <f>IF(O555="","",IF(ISNUMBER(MATCH(O555,$G$5:$G$1000,0)),"",IF(D555=1,B$4,0)+MAX(I$4:I554)+1))</f>
        <v/>
      </c>
      <c r="M555" s="290">
        <f t="shared" si="148"/>
        <v>551</v>
      </c>
    </row>
    <row r="556" spans="4:13" ht="12" customHeight="1" x14ac:dyDescent="0.25">
      <c r="D556" s="284" t="str">
        <f>IF(IF(ISNUMBER(B556),"",MAX(D$4:D555)+1)&lt;=D$3,IF(ISNUMBER(B556),"",MAX(D$4:D555)+1),"")</f>
        <v/>
      </c>
      <c r="H556" s="284"/>
      <c r="I556" s="284" t="str">
        <f>IF(O556="","",IF(ISNUMBER(MATCH(O556,$G$5:$G$1000,0)),"",IF(D556=1,B$4,0)+MAX(I$4:I555)+1))</f>
        <v/>
      </c>
      <c r="M556" s="290">
        <f t="shared" si="148"/>
        <v>552</v>
      </c>
    </row>
    <row r="557" spans="4:13" ht="12" customHeight="1" x14ac:dyDescent="0.25">
      <c r="D557" s="284" t="str">
        <f>IF(IF(ISNUMBER(B557),"",MAX(D$4:D556)+1)&lt;=D$3,IF(ISNUMBER(B557),"",MAX(D$4:D556)+1),"")</f>
        <v/>
      </c>
      <c r="H557" s="284"/>
      <c r="I557" s="284" t="str">
        <f>IF(O557="","",IF(ISNUMBER(MATCH(O557,$G$5:$G$1000,0)),"",IF(D557=1,B$4,0)+MAX(I$4:I556)+1))</f>
        <v/>
      </c>
      <c r="M557" s="290">
        <f t="shared" si="148"/>
        <v>553</v>
      </c>
    </row>
    <row r="558" spans="4:13" ht="12" customHeight="1" x14ac:dyDescent="0.25">
      <c r="D558" s="284" t="str">
        <f>IF(IF(ISNUMBER(B558),"",MAX(D$4:D557)+1)&lt;=D$3,IF(ISNUMBER(B558),"",MAX(D$4:D557)+1),"")</f>
        <v/>
      </c>
      <c r="H558" s="284"/>
      <c r="I558" s="284" t="str">
        <f>IF(O558="","",IF(ISNUMBER(MATCH(O558,$G$5:$G$1000,0)),"",IF(D558=1,B$4,0)+MAX(I$4:I557)+1))</f>
        <v/>
      </c>
      <c r="M558" s="290">
        <f t="shared" si="148"/>
        <v>554</v>
      </c>
    </row>
    <row r="559" spans="4:13" ht="12" customHeight="1" x14ac:dyDescent="0.25">
      <c r="D559" s="284" t="str">
        <f>IF(IF(ISNUMBER(B559),"",MAX(D$4:D558)+1)&lt;=D$3,IF(ISNUMBER(B559),"",MAX(D$4:D558)+1),"")</f>
        <v/>
      </c>
      <c r="H559" s="284"/>
      <c r="I559" s="284" t="str">
        <f>IF(O559="","",IF(ISNUMBER(MATCH(O559,$G$5:$G$1000,0)),"",IF(D559=1,B$4,0)+MAX(I$4:I558)+1))</f>
        <v/>
      </c>
      <c r="M559" s="290">
        <f t="shared" si="148"/>
        <v>555</v>
      </c>
    </row>
    <row r="560" spans="4:13" ht="12" customHeight="1" x14ac:dyDescent="0.25">
      <c r="D560" s="284" t="str">
        <f>IF(IF(ISNUMBER(B560),"",MAX(D$4:D559)+1)&lt;=D$3,IF(ISNUMBER(B560),"",MAX(D$4:D559)+1),"")</f>
        <v/>
      </c>
      <c r="H560" s="284"/>
      <c r="I560" s="284" t="str">
        <f>IF(O560="","",IF(ISNUMBER(MATCH(O560,$G$5:$G$1000,0)),"",IF(D560=1,B$4,0)+MAX(I$4:I559)+1))</f>
        <v/>
      </c>
      <c r="M560" s="290">
        <f t="shared" si="148"/>
        <v>556</v>
      </c>
    </row>
    <row r="561" spans="4:13" ht="12" customHeight="1" x14ac:dyDescent="0.25">
      <c r="D561" s="284" t="str">
        <f>IF(IF(ISNUMBER(B561),"",MAX(D$4:D560)+1)&lt;=D$3,IF(ISNUMBER(B561),"",MAX(D$4:D560)+1),"")</f>
        <v/>
      </c>
      <c r="H561" s="284"/>
      <c r="I561" s="284" t="str">
        <f>IF(O561="","",IF(ISNUMBER(MATCH(O561,$G$5:$G$1000,0)),"",IF(D561=1,B$4,0)+MAX(I$4:I560)+1))</f>
        <v/>
      </c>
      <c r="M561" s="290">
        <f t="shared" si="148"/>
        <v>557</v>
      </c>
    </row>
    <row r="562" spans="4:13" ht="12" customHeight="1" x14ac:dyDescent="0.25">
      <c r="D562" s="284" t="str">
        <f>IF(IF(ISNUMBER(B562),"",MAX(D$4:D561)+1)&lt;=D$3,IF(ISNUMBER(B562),"",MAX(D$4:D561)+1),"")</f>
        <v/>
      </c>
      <c r="H562" s="284"/>
      <c r="I562" s="284" t="str">
        <f>IF(O562="","",IF(ISNUMBER(MATCH(O562,$G$5:$G$1000,0)),"",IF(D562=1,B$4,0)+MAX(I$4:I561)+1))</f>
        <v/>
      </c>
      <c r="M562" s="290">
        <f t="shared" si="148"/>
        <v>558</v>
      </c>
    </row>
    <row r="563" spans="4:13" ht="12" customHeight="1" x14ac:dyDescent="0.25">
      <c r="D563" s="284" t="str">
        <f>IF(IF(ISNUMBER(B563),"",MAX(D$4:D562)+1)&lt;=D$3,IF(ISNUMBER(B563),"",MAX(D$4:D562)+1),"")</f>
        <v/>
      </c>
      <c r="H563" s="284"/>
      <c r="I563" s="284" t="str">
        <f>IF(O563="","",IF(ISNUMBER(MATCH(O563,$G$5:$G$1000,0)),"",IF(D563=1,B$4,0)+MAX(I$4:I562)+1))</f>
        <v/>
      </c>
      <c r="M563" s="290">
        <f t="shared" si="148"/>
        <v>559</v>
      </c>
    </row>
    <row r="564" spans="4:13" ht="12" customHeight="1" x14ac:dyDescent="0.25">
      <c r="D564" s="284" t="str">
        <f>IF(IF(ISNUMBER(B564),"",MAX(D$4:D563)+1)&lt;=D$3,IF(ISNUMBER(B564),"",MAX(D$4:D563)+1),"")</f>
        <v/>
      </c>
      <c r="H564" s="284"/>
      <c r="I564" s="284" t="str">
        <f>IF(O564="","",IF(ISNUMBER(MATCH(O564,$G$5:$G$1000,0)),"",IF(D564=1,B$4,0)+MAX(I$4:I563)+1))</f>
        <v/>
      </c>
      <c r="M564" s="290">
        <f t="shared" si="148"/>
        <v>560</v>
      </c>
    </row>
    <row r="565" spans="4:13" ht="12" customHeight="1" x14ac:dyDescent="0.25">
      <c r="D565" s="284" t="str">
        <f>IF(IF(ISNUMBER(B565),"",MAX(D$4:D564)+1)&lt;=D$3,IF(ISNUMBER(B565),"",MAX(D$4:D564)+1),"")</f>
        <v/>
      </c>
      <c r="H565" s="284"/>
      <c r="I565" s="284" t="str">
        <f>IF(O565="","",IF(ISNUMBER(MATCH(O565,$G$5:$G$1000,0)),"",IF(D565=1,B$4,0)+MAX(I$4:I564)+1))</f>
        <v/>
      </c>
      <c r="M565" s="290">
        <f t="shared" si="148"/>
        <v>561</v>
      </c>
    </row>
    <row r="566" spans="4:13" ht="12" customHeight="1" x14ac:dyDescent="0.25">
      <c r="D566" s="284" t="str">
        <f>IF(IF(ISNUMBER(B566),"",MAX(D$4:D565)+1)&lt;=D$3,IF(ISNUMBER(B566),"",MAX(D$4:D565)+1),"")</f>
        <v/>
      </c>
      <c r="H566" s="284"/>
      <c r="I566" s="284" t="str">
        <f>IF(O566="","",IF(ISNUMBER(MATCH(O566,$G$5:$G$1000,0)),"",IF(D566=1,B$4,0)+MAX(I$4:I565)+1))</f>
        <v/>
      </c>
      <c r="M566" s="290">
        <f t="shared" si="148"/>
        <v>562</v>
      </c>
    </row>
    <row r="567" spans="4:13" ht="12" customHeight="1" x14ac:dyDescent="0.25">
      <c r="D567" s="284" t="str">
        <f>IF(IF(ISNUMBER(B567),"",MAX(D$4:D566)+1)&lt;=D$3,IF(ISNUMBER(B567),"",MAX(D$4:D566)+1),"")</f>
        <v/>
      </c>
      <c r="H567" s="284"/>
      <c r="I567" s="284" t="str">
        <f>IF(O567="","",IF(ISNUMBER(MATCH(O567,$G$5:$G$1000,0)),"",IF(D567=1,B$4,0)+MAX(I$4:I566)+1))</f>
        <v/>
      </c>
      <c r="M567" s="290">
        <f t="shared" si="148"/>
        <v>563</v>
      </c>
    </row>
    <row r="568" spans="4:13" ht="12" customHeight="1" x14ac:dyDescent="0.25">
      <c r="D568" s="284" t="str">
        <f>IF(IF(ISNUMBER(B568),"",MAX(D$4:D567)+1)&lt;=D$3,IF(ISNUMBER(B568),"",MAX(D$4:D567)+1),"")</f>
        <v/>
      </c>
      <c r="H568" s="284"/>
      <c r="I568" s="284" t="str">
        <f>IF(O568="","",IF(ISNUMBER(MATCH(O568,$G$5:$G$1000,0)),"",IF(D568=1,B$4,0)+MAX(I$4:I567)+1))</f>
        <v/>
      </c>
      <c r="M568" s="290">
        <f t="shared" si="148"/>
        <v>564</v>
      </c>
    </row>
    <row r="569" spans="4:13" ht="12" customHeight="1" x14ac:dyDescent="0.25">
      <c r="D569" s="284" t="str">
        <f>IF(IF(ISNUMBER(B569),"",MAX(D$4:D568)+1)&lt;=D$3,IF(ISNUMBER(B569),"",MAX(D$4:D568)+1),"")</f>
        <v/>
      </c>
      <c r="H569" s="284"/>
      <c r="I569" s="284" t="str">
        <f>IF(O569="","",IF(ISNUMBER(MATCH(O569,$G$5:$G$1000,0)),"",IF(D569=1,B$4,0)+MAX(I$4:I568)+1))</f>
        <v/>
      </c>
      <c r="M569" s="290">
        <f t="shared" si="148"/>
        <v>565</v>
      </c>
    </row>
    <row r="570" spans="4:13" ht="12" customHeight="1" x14ac:dyDescent="0.25">
      <c r="D570" s="284" t="str">
        <f>IF(IF(ISNUMBER(B570),"",MAX(D$4:D569)+1)&lt;=D$3,IF(ISNUMBER(B570),"",MAX(D$4:D569)+1),"")</f>
        <v/>
      </c>
      <c r="H570" s="284"/>
      <c r="I570" s="284" t="str">
        <f>IF(O570="","",IF(ISNUMBER(MATCH(O570,$G$5:$G$1000,0)),"",IF(D570=1,B$4,0)+MAX(I$4:I569)+1))</f>
        <v/>
      </c>
      <c r="M570" s="290">
        <f t="shared" si="148"/>
        <v>566</v>
      </c>
    </row>
    <row r="571" spans="4:13" ht="12" customHeight="1" x14ac:dyDescent="0.25">
      <c r="D571" s="284" t="str">
        <f>IF(IF(ISNUMBER(B571),"",MAX(D$4:D570)+1)&lt;=D$3,IF(ISNUMBER(B571),"",MAX(D$4:D570)+1),"")</f>
        <v/>
      </c>
      <c r="H571" s="284"/>
      <c r="I571" s="284" t="str">
        <f>IF(O571="","",IF(ISNUMBER(MATCH(O571,$G$5:$G$1000,0)),"",IF(D571=1,B$4,0)+MAX(I$4:I570)+1))</f>
        <v/>
      </c>
      <c r="M571" s="290">
        <f t="shared" si="148"/>
        <v>567</v>
      </c>
    </row>
    <row r="572" spans="4:13" ht="12" customHeight="1" x14ac:dyDescent="0.25">
      <c r="D572" s="284" t="str">
        <f>IF(IF(ISNUMBER(B572),"",MAX(D$4:D571)+1)&lt;=D$3,IF(ISNUMBER(B572),"",MAX(D$4:D571)+1),"")</f>
        <v/>
      </c>
      <c r="H572" s="284"/>
      <c r="I572" s="284" t="str">
        <f>IF(O572="","",IF(ISNUMBER(MATCH(O572,$G$5:$G$1000,0)),"",IF(D572=1,B$4,0)+MAX(I$4:I571)+1))</f>
        <v/>
      </c>
      <c r="M572" s="290">
        <f t="shared" si="148"/>
        <v>568</v>
      </c>
    </row>
    <row r="573" spans="4:13" ht="12" customHeight="1" x14ac:dyDescent="0.25">
      <c r="D573" s="284" t="str">
        <f>IF(IF(ISNUMBER(B573),"",MAX(D$4:D572)+1)&lt;=D$3,IF(ISNUMBER(B573),"",MAX(D$4:D572)+1),"")</f>
        <v/>
      </c>
      <c r="H573" s="284"/>
      <c r="I573" s="284" t="str">
        <f>IF(O573="","",IF(ISNUMBER(MATCH(O573,$G$5:$G$1000,0)),"",IF(D573=1,B$4,0)+MAX(I$4:I572)+1))</f>
        <v/>
      </c>
      <c r="M573" s="290">
        <f t="shared" si="148"/>
        <v>569</v>
      </c>
    </row>
    <row r="574" spans="4:13" ht="12" customHeight="1" x14ac:dyDescent="0.25">
      <c r="D574" s="284" t="str">
        <f>IF(IF(ISNUMBER(B574),"",MAX(D$4:D573)+1)&lt;=D$3,IF(ISNUMBER(B574),"",MAX(D$4:D573)+1),"")</f>
        <v/>
      </c>
      <c r="H574" s="284"/>
      <c r="I574" s="284" t="str">
        <f>IF(O574="","",IF(ISNUMBER(MATCH(O574,$G$5:$G$1000,0)),"",IF(D574=1,B$4,0)+MAX(I$4:I573)+1))</f>
        <v/>
      </c>
      <c r="M574" s="290">
        <f t="shared" si="148"/>
        <v>570</v>
      </c>
    </row>
    <row r="575" spans="4:13" ht="12" customHeight="1" x14ac:dyDescent="0.25">
      <c r="D575" s="284" t="str">
        <f>IF(IF(ISNUMBER(B575),"",MAX(D$4:D574)+1)&lt;=D$3,IF(ISNUMBER(B575),"",MAX(D$4:D574)+1),"")</f>
        <v/>
      </c>
      <c r="H575" s="284"/>
      <c r="I575" s="284" t="str">
        <f>IF(O575="","",IF(ISNUMBER(MATCH(O575,$G$5:$G$1000,0)),"",IF(D575=1,B$4,0)+MAX(I$4:I574)+1))</f>
        <v/>
      </c>
      <c r="M575" s="290">
        <f t="shared" si="148"/>
        <v>571</v>
      </c>
    </row>
    <row r="576" spans="4:13" ht="12" customHeight="1" x14ac:dyDescent="0.25">
      <c r="D576" s="284" t="str">
        <f>IF(IF(ISNUMBER(B576),"",MAX(D$4:D575)+1)&lt;=D$3,IF(ISNUMBER(B576),"",MAX(D$4:D575)+1),"")</f>
        <v/>
      </c>
      <c r="H576" s="284"/>
      <c r="I576" s="284" t="str">
        <f>IF(O576="","",IF(ISNUMBER(MATCH(O576,$G$5:$G$1000,0)),"",IF(D576=1,B$4,0)+MAX(I$4:I575)+1))</f>
        <v/>
      </c>
      <c r="M576" s="290">
        <f t="shared" si="148"/>
        <v>572</v>
      </c>
    </row>
    <row r="577" spans="4:13" ht="12" customHeight="1" x14ac:dyDescent="0.25">
      <c r="D577" s="284" t="str">
        <f>IF(IF(ISNUMBER(B577),"",MAX(D$4:D576)+1)&lt;=D$3,IF(ISNUMBER(B577),"",MAX(D$4:D576)+1),"")</f>
        <v/>
      </c>
      <c r="H577" s="284"/>
      <c r="I577" s="284" t="str">
        <f>IF(O577="","",IF(ISNUMBER(MATCH(O577,$G$5:$G$1000,0)),"",IF(D577=1,B$4,0)+MAX(I$4:I576)+1))</f>
        <v/>
      </c>
      <c r="M577" s="290">
        <f t="shared" si="148"/>
        <v>573</v>
      </c>
    </row>
    <row r="578" spans="4:13" ht="12" customHeight="1" x14ac:dyDescent="0.25">
      <c r="D578" s="284" t="str">
        <f>IF(IF(ISNUMBER(B578),"",MAX(D$4:D577)+1)&lt;=D$3,IF(ISNUMBER(B578),"",MAX(D$4:D577)+1),"")</f>
        <v/>
      </c>
      <c r="H578" s="284"/>
      <c r="I578" s="284" t="str">
        <f>IF(O578="","",IF(ISNUMBER(MATCH(O578,$G$5:$G$1000,0)),"",IF(D578=1,B$4,0)+MAX(I$4:I577)+1))</f>
        <v/>
      </c>
      <c r="M578" s="290">
        <f t="shared" si="148"/>
        <v>574</v>
      </c>
    </row>
    <row r="579" spans="4:13" ht="12" customHeight="1" x14ac:dyDescent="0.25">
      <c r="D579" s="284" t="str">
        <f>IF(IF(ISNUMBER(B579),"",MAX(D$4:D578)+1)&lt;=D$3,IF(ISNUMBER(B579),"",MAX(D$4:D578)+1),"")</f>
        <v/>
      </c>
      <c r="H579" s="284"/>
      <c r="I579" s="284" t="str">
        <f>IF(O579="","",IF(ISNUMBER(MATCH(O579,$G$5:$G$1000,0)),"",IF(D579=1,B$4,0)+MAX(I$4:I578)+1))</f>
        <v/>
      </c>
      <c r="M579" s="290">
        <f t="shared" si="148"/>
        <v>575</v>
      </c>
    </row>
    <row r="580" spans="4:13" ht="12" customHeight="1" x14ac:dyDescent="0.25">
      <c r="D580" s="284" t="str">
        <f>IF(IF(ISNUMBER(B580),"",MAX(D$4:D579)+1)&lt;=D$3,IF(ISNUMBER(B580),"",MAX(D$4:D579)+1),"")</f>
        <v/>
      </c>
      <c r="H580" s="284"/>
      <c r="I580" s="284" t="str">
        <f>IF(O580="","",IF(ISNUMBER(MATCH(O580,$G$5:$G$1000,0)),"",IF(D580=1,B$4,0)+MAX(I$4:I579)+1))</f>
        <v/>
      </c>
      <c r="M580" s="290">
        <f t="shared" si="148"/>
        <v>576</v>
      </c>
    </row>
    <row r="581" spans="4:13" ht="12" customHeight="1" x14ac:dyDescent="0.25">
      <c r="D581" s="284" t="str">
        <f>IF(IF(ISNUMBER(B581),"",MAX(D$4:D580)+1)&lt;=D$3,IF(ISNUMBER(B581),"",MAX(D$4:D580)+1),"")</f>
        <v/>
      </c>
      <c r="H581" s="284"/>
      <c r="I581" s="284" t="str">
        <f>IF(O581="","",IF(ISNUMBER(MATCH(O581,$G$5:$G$1000,0)),"",IF(D581=1,B$4,0)+MAX(I$4:I580)+1))</f>
        <v/>
      </c>
      <c r="M581" s="290">
        <f t="shared" ref="M581:M644" si="149">IF(ROW()-ROW(M$4)&lt;=1000,ROW()-ROW(M$4),"")</f>
        <v>577</v>
      </c>
    </row>
    <row r="582" spans="4:13" ht="12" customHeight="1" x14ac:dyDescent="0.25">
      <c r="D582" s="284" t="str">
        <f>IF(IF(ISNUMBER(B582),"",MAX(D$4:D581)+1)&lt;=D$3,IF(ISNUMBER(B582),"",MAX(D$4:D581)+1),"")</f>
        <v/>
      </c>
      <c r="H582" s="284"/>
      <c r="I582" s="284" t="str">
        <f>IF(O582="","",IF(ISNUMBER(MATCH(O582,$G$5:$G$1000,0)),"",IF(D582=1,B$4,0)+MAX(I$4:I581)+1))</f>
        <v/>
      </c>
      <c r="M582" s="290">
        <f t="shared" si="149"/>
        <v>578</v>
      </c>
    </row>
    <row r="583" spans="4:13" ht="12" customHeight="1" x14ac:dyDescent="0.25">
      <c r="D583" s="284" t="str">
        <f>IF(IF(ISNUMBER(B583),"",MAX(D$4:D582)+1)&lt;=D$3,IF(ISNUMBER(B583),"",MAX(D$4:D582)+1),"")</f>
        <v/>
      </c>
      <c r="H583" s="284"/>
      <c r="I583" s="284" t="str">
        <f>IF(O583="","",IF(ISNUMBER(MATCH(O583,$G$5:$G$1000,0)),"",IF(D583=1,B$4,0)+MAX(I$4:I582)+1))</f>
        <v/>
      </c>
      <c r="M583" s="290">
        <f t="shared" si="149"/>
        <v>579</v>
      </c>
    </row>
    <row r="584" spans="4:13" ht="12" customHeight="1" x14ac:dyDescent="0.25">
      <c r="D584" s="284" t="str">
        <f>IF(IF(ISNUMBER(B584),"",MAX(D$4:D583)+1)&lt;=D$3,IF(ISNUMBER(B584),"",MAX(D$4:D583)+1),"")</f>
        <v/>
      </c>
      <c r="H584" s="284"/>
      <c r="I584" s="284" t="str">
        <f>IF(O584="","",IF(ISNUMBER(MATCH(O584,$G$5:$G$1000,0)),"",IF(D584=1,B$4,0)+MAX(I$4:I583)+1))</f>
        <v/>
      </c>
      <c r="M584" s="290">
        <f t="shared" si="149"/>
        <v>580</v>
      </c>
    </row>
    <row r="585" spans="4:13" ht="12" customHeight="1" x14ac:dyDescent="0.25">
      <c r="D585" s="284" t="str">
        <f>IF(IF(ISNUMBER(B585),"",MAX(D$4:D584)+1)&lt;=D$3,IF(ISNUMBER(B585),"",MAX(D$4:D584)+1),"")</f>
        <v/>
      </c>
      <c r="H585" s="284"/>
      <c r="I585" s="284" t="str">
        <f>IF(O585="","",IF(ISNUMBER(MATCH(O585,$G$5:$G$1000,0)),"",IF(D585=1,B$4,0)+MAX(I$4:I584)+1))</f>
        <v/>
      </c>
      <c r="M585" s="290">
        <f t="shared" si="149"/>
        <v>581</v>
      </c>
    </row>
    <row r="586" spans="4:13" ht="12" customHeight="1" x14ac:dyDescent="0.25">
      <c r="D586" s="284" t="str">
        <f>IF(IF(ISNUMBER(B586),"",MAX(D$4:D585)+1)&lt;=D$3,IF(ISNUMBER(B586),"",MAX(D$4:D585)+1),"")</f>
        <v/>
      </c>
      <c r="H586" s="284"/>
      <c r="I586" s="284" t="str">
        <f>IF(O586="","",IF(ISNUMBER(MATCH(O586,$G$5:$G$1000,0)),"",IF(D586=1,B$4,0)+MAX(I$4:I585)+1))</f>
        <v/>
      </c>
      <c r="M586" s="290">
        <f t="shared" si="149"/>
        <v>582</v>
      </c>
    </row>
    <row r="587" spans="4:13" ht="12" customHeight="1" x14ac:dyDescent="0.25">
      <c r="D587" s="284" t="str">
        <f>IF(IF(ISNUMBER(B587),"",MAX(D$4:D586)+1)&lt;=D$3,IF(ISNUMBER(B587),"",MAX(D$4:D586)+1),"")</f>
        <v/>
      </c>
      <c r="H587" s="284"/>
      <c r="I587" s="284" t="str">
        <f>IF(O587="","",IF(ISNUMBER(MATCH(O587,$G$5:$G$1000,0)),"",IF(D587=1,B$4,0)+MAX(I$4:I586)+1))</f>
        <v/>
      </c>
      <c r="M587" s="290">
        <f t="shared" si="149"/>
        <v>583</v>
      </c>
    </row>
    <row r="588" spans="4:13" ht="12" customHeight="1" x14ac:dyDescent="0.25">
      <c r="D588" s="284" t="str">
        <f>IF(IF(ISNUMBER(B588),"",MAX(D$4:D587)+1)&lt;=D$3,IF(ISNUMBER(B588),"",MAX(D$4:D587)+1),"")</f>
        <v/>
      </c>
      <c r="H588" s="284"/>
      <c r="I588" s="284" t="str">
        <f>IF(O588="","",IF(ISNUMBER(MATCH(O588,$G$5:$G$1000,0)),"",IF(D588=1,B$4,0)+MAX(I$4:I587)+1))</f>
        <v/>
      </c>
      <c r="M588" s="290">
        <f t="shared" si="149"/>
        <v>584</v>
      </c>
    </row>
    <row r="589" spans="4:13" ht="12" customHeight="1" x14ac:dyDescent="0.25">
      <c r="D589" s="284" t="str">
        <f>IF(IF(ISNUMBER(B589),"",MAX(D$4:D588)+1)&lt;=D$3,IF(ISNUMBER(B589),"",MAX(D$4:D588)+1),"")</f>
        <v/>
      </c>
      <c r="H589" s="284"/>
      <c r="I589" s="284" t="str">
        <f>IF(O589="","",IF(ISNUMBER(MATCH(O589,$G$5:$G$1000,0)),"",IF(D589=1,B$4,0)+MAX(I$4:I588)+1))</f>
        <v/>
      </c>
      <c r="M589" s="290">
        <f t="shared" si="149"/>
        <v>585</v>
      </c>
    </row>
    <row r="590" spans="4:13" ht="12" customHeight="1" x14ac:dyDescent="0.25">
      <c r="D590" s="284" t="str">
        <f>IF(IF(ISNUMBER(B590),"",MAX(D$4:D589)+1)&lt;=D$3,IF(ISNUMBER(B590),"",MAX(D$4:D589)+1),"")</f>
        <v/>
      </c>
      <c r="H590" s="284"/>
      <c r="I590" s="284" t="str">
        <f>IF(O590="","",IF(ISNUMBER(MATCH(O590,$G$5:$G$1000,0)),"",IF(D590=1,B$4,0)+MAX(I$4:I589)+1))</f>
        <v/>
      </c>
      <c r="M590" s="290">
        <f t="shared" si="149"/>
        <v>586</v>
      </c>
    </row>
    <row r="591" spans="4:13" ht="12" customHeight="1" x14ac:dyDescent="0.25">
      <c r="D591" s="284" t="str">
        <f>IF(IF(ISNUMBER(B591),"",MAX(D$4:D590)+1)&lt;=D$3,IF(ISNUMBER(B591),"",MAX(D$4:D590)+1),"")</f>
        <v/>
      </c>
      <c r="H591" s="284"/>
      <c r="I591" s="284" t="str">
        <f>IF(O591="","",IF(ISNUMBER(MATCH(O591,$G$5:$G$1000,0)),"",IF(D591=1,B$4,0)+MAX(I$4:I590)+1))</f>
        <v/>
      </c>
      <c r="M591" s="290">
        <f t="shared" si="149"/>
        <v>587</v>
      </c>
    </row>
    <row r="592" spans="4:13" ht="12" customHeight="1" x14ac:dyDescent="0.25">
      <c r="D592" s="284" t="str">
        <f>IF(IF(ISNUMBER(B592),"",MAX(D$4:D591)+1)&lt;=D$3,IF(ISNUMBER(B592),"",MAX(D$4:D591)+1),"")</f>
        <v/>
      </c>
      <c r="H592" s="284"/>
      <c r="I592" s="284" t="str">
        <f>IF(O592="","",IF(ISNUMBER(MATCH(O592,$G$5:$G$1000,0)),"",IF(D592=1,B$4,0)+MAX(I$4:I591)+1))</f>
        <v/>
      </c>
      <c r="M592" s="290">
        <f t="shared" si="149"/>
        <v>588</v>
      </c>
    </row>
    <row r="593" spans="4:13" ht="12" customHeight="1" x14ac:dyDescent="0.25">
      <c r="D593" s="284" t="str">
        <f>IF(IF(ISNUMBER(B593),"",MAX(D$4:D592)+1)&lt;=D$3,IF(ISNUMBER(B593),"",MAX(D$4:D592)+1),"")</f>
        <v/>
      </c>
      <c r="H593" s="284"/>
      <c r="I593" s="284" t="str">
        <f>IF(O593="","",IF(ISNUMBER(MATCH(O593,$G$5:$G$1000,0)),"",IF(D593=1,B$4,0)+MAX(I$4:I592)+1))</f>
        <v/>
      </c>
      <c r="M593" s="290">
        <f t="shared" si="149"/>
        <v>589</v>
      </c>
    </row>
    <row r="594" spans="4:13" ht="12" customHeight="1" x14ac:dyDescent="0.25">
      <c r="D594" s="284" t="str">
        <f>IF(IF(ISNUMBER(B594),"",MAX(D$4:D593)+1)&lt;=D$3,IF(ISNUMBER(B594),"",MAX(D$4:D593)+1),"")</f>
        <v/>
      </c>
      <c r="H594" s="284"/>
      <c r="I594" s="284" t="str">
        <f>IF(O594="","",IF(ISNUMBER(MATCH(O594,$G$5:$G$1000,0)),"",IF(D594=1,B$4,0)+MAX(I$4:I593)+1))</f>
        <v/>
      </c>
      <c r="M594" s="290">
        <f t="shared" si="149"/>
        <v>590</v>
      </c>
    </row>
    <row r="595" spans="4:13" ht="12" customHeight="1" x14ac:dyDescent="0.25">
      <c r="D595" s="284" t="str">
        <f>IF(IF(ISNUMBER(B595),"",MAX(D$4:D594)+1)&lt;=D$3,IF(ISNUMBER(B595),"",MAX(D$4:D594)+1),"")</f>
        <v/>
      </c>
      <c r="H595" s="284"/>
      <c r="I595" s="284" t="str">
        <f>IF(O595="","",IF(ISNUMBER(MATCH(O595,$G$5:$G$1000,0)),"",IF(D595=1,B$4,0)+MAX(I$4:I594)+1))</f>
        <v/>
      </c>
      <c r="M595" s="290">
        <f t="shared" si="149"/>
        <v>591</v>
      </c>
    </row>
    <row r="596" spans="4:13" ht="12" customHeight="1" x14ac:dyDescent="0.25">
      <c r="D596" s="284" t="str">
        <f>IF(IF(ISNUMBER(B596),"",MAX(D$4:D595)+1)&lt;=D$3,IF(ISNUMBER(B596),"",MAX(D$4:D595)+1),"")</f>
        <v/>
      </c>
      <c r="H596" s="284"/>
      <c r="I596" s="284" t="str">
        <f>IF(O596="","",IF(ISNUMBER(MATCH(O596,$G$5:$G$1000,0)),"",IF(D596=1,B$4,0)+MAX(I$4:I595)+1))</f>
        <v/>
      </c>
      <c r="M596" s="290">
        <f t="shared" si="149"/>
        <v>592</v>
      </c>
    </row>
    <row r="597" spans="4:13" ht="12" customHeight="1" x14ac:dyDescent="0.25">
      <c r="D597" s="284" t="str">
        <f>IF(IF(ISNUMBER(B597),"",MAX(D$4:D596)+1)&lt;=D$3,IF(ISNUMBER(B597),"",MAX(D$4:D596)+1),"")</f>
        <v/>
      </c>
      <c r="H597" s="284"/>
      <c r="I597" s="284" t="str">
        <f>IF(O597="","",IF(ISNUMBER(MATCH(O597,$G$5:$G$1000,0)),"",IF(D597=1,B$4,0)+MAX(I$4:I596)+1))</f>
        <v/>
      </c>
      <c r="M597" s="290">
        <f t="shared" si="149"/>
        <v>593</v>
      </c>
    </row>
    <row r="598" spans="4:13" ht="12" customHeight="1" x14ac:dyDescent="0.25">
      <c r="D598" s="284" t="str">
        <f>IF(IF(ISNUMBER(B598),"",MAX(D$4:D597)+1)&lt;=D$3,IF(ISNUMBER(B598),"",MAX(D$4:D597)+1),"")</f>
        <v/>
      </c>
      <c r="H598" s="284"/>
      <c r="I598" s="284" t="str">
        <f>IF(O598="","",IF(ISNUMBER(MATCH(O598,$G$5:$G$1000,0)),"",IF(D598=1,B$4,0)+MAX(I$4:I597)+1))</f>
        <v/>
      </c>
      <c r="M598" s="290">
        <f t="shared" si="149"/>
        <v>594</v>
      </c>
    </row>
    <row r="599" spans="4:13" ht="12" customHeight="1" x14ac:dyDescent="0.25">
      <c r="D599" s="284" t="str">
        <f>IF(IF(ISNUMBER(B599),"",MAX(D$4:D598)+1)&lt;=D$3,IF(ISNUMBER(B599),"",MAX(D$4:D598)+1),"")</f>
        <v/>
      </c>
      <c r="H599" s="284"/>
      <c r="I599" s="284" t="str">
        <f>IF(O599="","",IF(ISNUMBER(MATCH(O599,$G$5:$G$1000,0)),"",IF(D599=1,B$4,0)+MAX(I$4:I598)+1))</f>
        <v/>
      </c>
      <c r="M599" s="290">
        <f t="shared" si="149"/>
        <v>595</v>
      </c>
    </row>
    <row r="600" spans="4:13" ht="12" customHeight="1" x14ac:dyDescent="0.25">
      <c r="D600" s="284" t="str">
        <f>IF(IF(ISNUMBER(B600),"",MAX(D$4:D599)+1)&lt;=D$3,IF(ISNUMBER(B600),"",MAX(D$4:D599)+1),"")</f>
        <v/>
      </c>
      <c r="H600" s="284"/>
      <c r="I600" s="284" t="str">
        <f>IF(O600="","",IF(ISNUMBER(MATCH(O600,$G$5:$G$1000,0)),"",IF(D600=1,B$4,0)+MAX(I$4:I599)+1))</f>
        <v/>
      </c>
      <c r="M600" s="290">
        <f t="shared" si="149"/>
        <v>596</v>
      </c>
    </row>
    <row r="601" spans="4:13" ht="12" customHeight="1" x14ac:dyDescent="0.25">
      <c r="D601" s="284" t="str">
        <f>IF(IF(ISNUMBER(B601),"",MAX(D$4:D600)+1)&lt;=D$3,IF(ISNUMBER(B601),"",MAX(D$4:D600)+1),"")</f>
        <v/>
      </c>
      <c r="H601" s="284"/>
      <c r="I601" s="284" t="str">
        <f>IF(O601="","",IF(ISNUMBER(MATCH(O601,$G$5:$G$1000,0)),"",IF(D601=1,B$4,0)+MAX(I$4:I600)+1))</f>
        <v/>
      </c>
      <c r="M601" s="290">
        <f t="shared" si="149"/>
        <v>597</v>
      </c>
    </row>
    <row r="602" spans="4:13" ht="12" customHeight="1" x14ac:dyDescent="0.25">
      <c r="D602" s="284" t="str">
        <f>IF(IF(ISNUMBER(B602),"",MAX(D$4:D601)+1)&lt;=D$3,IF(ISNUMBER(B602),"",MAX(D$4:D601)+1),"")</f>
        <v/>
      </c>
      <c r="H602" s="284"/>
      <c r="I602" s="284" t="str">
        <f>IF(O602="","",IF(ISNUMBER(MATCH(O602,$G$5:$G$1000,0)),"",IF(D602=1,B$4,0)+MAX(I$4:I601)+1))</f>
        <v/>
      </c>
      <c r="M602" s="290">
        <f t="shared" si="149"/>
        <v>598</v>
      </c>
    </row>
    <row r="603" spans="4:13" ht="12" customHeight="1" x14ac:dyDescent="0.25">
      <c r="D603" s="284" t="str">
        <f>IF(IF(ISNUMBER(B603),"",MAX(D$4:D602)+1)&lt;=D$3,IF(ISNUMBER(B603),"",MAX(D$4:D602)+1),"")</f>
        <v/>
      </c>
      <c r="H603" s="284"/>
      <c r="I603" s="284" t="str">
        <f>IF(O603="","",IF(ISNUMBER(MATCH(O603,$G$5:$G$1000,0)),"",IF(D603=1,B$4,0)+MAX(I$4:I602)+1))</f>
        <v/>
      </c>
      <c r="M603" s="290">
        <f t="shared" si="149"/>
        <v>599</v>
      </c>
    </row>
    <row r="604" spans="4:13" ht="12" customHeight="1" x14ac:dyDescent="0.25">
      <c r="D604" s="284" t="str">
        <f>IF(IF(ISNUMBER(B604),"",MAX(D$4:D603)+1)&lt;=D$3,IF(ISNUMBER(B604),"",MAX(D$4:D603)+1),"")</f>
        <v/>
      </c>
      <c r="H604" s="284"/>
      <c r="I604" s="284" t="str">
        <f>IF(O604="","",IF(ISNUMBER(MATCH(O604,$G$5:$G$1000,0)),"",IF(D604=1,B$4,0)+MAX(I$4:I603)+1))</f>
        <v/>
      </c>
      <c r="M604" s="290">
        <f t="shared" si="149"/>
        <v>600</v>
      </c>
    </row>
    <row r="605" spans="4:13" ht="12" customHeight="1" x14ac:dyDescent="0.25">
      <c r="D605" s="284" t="str">
        <f>IF(IF(ISNUMBER(B605),"",MAX(D$4:D604)+1)&lt;=D$3,IF(ISNUMBER(B605),"",MAX(D$4:D604)+1),"")</f>
        <v/>
      </c>
      <c r="H605" s="284"/>
      <c r="I605" s="284" t="str">
        <f>IF(O605="","",IF(ISNUMBER(MATCH(O605,$G$5:$G$1000,0)),"",IF(D605=1,B$4,0)+MAX(I$4:I604)+1))</f>
        <v/>
      </c>
      <c r="M605" s="290">
        <f t="shared" si="149"/>
        <v>601</v>
      </c>
    </row>
    <row r="606" spans="4:13" ht="12" customHeight="1" x14ac:dyDescent="0.25">
      <c r="D606" s="284" t="str">
        <f>IF(IF(ISNUMBER(B606),"",MAX(D$4:D605)+1)&lt;=D$3,IF(ISNUMBER(B606),"",MAX(D$4:D605)+1),"")</f>
        <v/>
      </c>
      <c r="H606" s="284"/>
      <c r="I606" s="284" t="str">
        <f>IF(O606="","",IF(ISNUMBER(MATCH(O606,$G$5:$G$1000,0)),"",IF(D606=1,B$4,0)+MAX(I$4:I605)+1))</f>
        <v/>
      </c>
      <c r="M606" s="290">
        <f t="shared" si="149"/>
        <v>602</v>
      </c>
    </row>
    <row r="607" spans="4:13" ht="12" customHeight="1" x14ac:dyDescent="0.25">
      <c r="D607" s="284" t="str">
        <f>IF(IF(ISNUMBER(B607),"",MAX(D$4:D606)+1)&lt;=D$3,IF(ISNUMBER(B607),"",MAX(D$4:D606)+1),"")</f>
        <v/>
      </c>
      <c r="H607" s="284"/>
      <c r="I607" s="284" t="str">
        <f>IF(O607="","",IF(ISNUMBER(MATCH(O607,$G$5:$G$1000,0)),"",IF(D607=1,B$4,0)+MAX(I$4:I606)+1))</f>
        <v/>
      </c>
      <c r="M607" s="290">
        <f t="shared" si="149"/>
        <v>603</v>
      </c>
    </row>
    <row r="608" spans="4:13" ht="12" customHeight="1" x14ac:dyDescent="0.25">
      <c r="D608" s="284" t="str">
        <f>IF(IF(ISNUMBER(B608),"",MAX(D$4:D607)+1)&lt;=D$3,IF(ISNUMBER(B608),"",MAX(D$4:D607)+1),"")</f>
        <v/>
      </c>
      <c r="H608" s="284"/>
      <c r="I608" s="284" t="str">
        <f>IF(O608="","",IF(ISNUMBER(MATCH(O608,$G$5:$G$1000,0)),"",IF(D608=1,B$4,0)+MAX(I$4:I607)+1))</f>
        <v/>
      </c>
      <c r="M608" s="290">
        <f t="shared" si="149"/>
        <v>604</v>
      </c>
    </row>
    <row r="609" spans="4:13" ht="12" customHeight="1" x14ac:dyDescent="0.25">
      <c r="D609" s="284" t="str">
        <f>IF(IF(ISNUMBER(B609),"",MAX(D$4:D608)+1)&lt;=D$3,IF(ISNUMBER(B609),"",MAX(D$4:D608)+1),"")</f>
        <v/>
      </c>
      <c r="H609" s="284"/>
      <c r="I609" s="284" t="str">
        <f>IF(O609="","",IF(ISNUMBER(MATCH(O609,$G$5:$G$1000,0)),"",IF(D609=1,B$4,0)+MAX(I$4:I608)+1))</f>
        <v/>
      </c>
      <c r="M609" s="290">
        <f t="shared" si="149"/>
        <v>605</v>
      </c>
    </row>
    <row r="610" spans="4:13" ht="12" customHeight="1" x14ac:dyDescent="0.25">
      <c r="D610" s="284" t="str">
        <f>IF(IF(ISNUMBER(B610),"",MAX(D$4:D609)+1)&lt;=D$3,IF(ISNUMBER(B610),"",MAX(D$4:D609)+1),"")</f>
        <v/>
      </c>
      <c r="H610" s="284"/>
      <c r="I610" s="284" t="str">
        <f>IF(O610="","",IF(ISNUMBER(MATCH(O610,$G$5:$G$1000,0)),"",IF(D610=1,B$4,0)+MAX(I$4:I609)+1))</f>
        <v/>
      </c>
      <c r="M610" s="290">
        <f t="shared" si="149"/>
        <v>606</v>
      </c>
    </row>
    <row r="611" spans="4:13" ht="12" customHeight="1" x14ac:dyDescent="0.25">
      <c r="D611" s="284" t="str">
        <f>IF(IF(ISNUMBER(B611),"",MAX(D$4:D610)+1)&lt;=D$3,IF(ISNUMBER(B611),"",MAX(D$4:D610)+1),"")</f>
        <v/>
      </c>
      <c r="H611" s="284"/>
      <c r="I611" s="284" t="str">
        <f>IF(O611="","",IF(ISNUMBER(MATCH(O611,$G$5:$G$1000,0)),"",IF(D611=1,B$4,0)+MAX(I$4:I610)+1))</f>
        <v/>
      </c>
      <c r="M611" s="290">
        <f t="shared" si="149"/>
        <v>607</v>
      </c>
    </row>
    <row r="612" spans="4:13" ht="12" customHeight="1" x14ac:dyDescent="0.25">
      <c r="D612" s="284" t="str">
        <f>IF(IF(ISNUMBER(B612),"",MAX(D$4:D611)+1)&lt;=D$3,IF(ISNUMBER(B612),"",MAX(D$4:D611)+1),"")</f>
        <v/>
      </c>
      <c r="H612" s="284"/>
      <c r="I612" s="284" t="str">
        <f>IF(O612="","",IF(ISNUMBER(MATCH(O612,$G$5:$G$1000,0)),"",IF(D612=1,B$4,0)+MAX(I$4:I611)+1))</f>
        <v/>
      </c>
      <c r="M612" s="290">
        <f t="shared" si="149"/>
        <v>608</v>
      </c>
    </row>
    <row r="613" spans="4:13" ht="12" customHeight="1" x14ac:dyDescent="0.25">
      <c r="D613" s="284" t="str">
        <f>IF(IF(ISNUMBER(B613),"",MAX(D$4:D612)+1)&lt;=D$3,IF(ISNUMBER(B613),"",MAX(D$4:D612)+1),"")</f>
        <v/>
      </c>
      <c r="H613" s="284"/>
      <c r="I613" s="284" t="str">
        <f>IF(O613="","",IF(ISNUMBER(MATCH(O613,$G$5:$G$1000,0)),"",IF(D613=1,B$4,0)+MAX(I$4:I612)+1))</f>
        <v/>
      </c>
      <c r="M613" s="290">
        <f t="shared" si="149"/>
        <v>609</v>
      </c>
    </row>
    <row r="614" spans="4:13" ht="12" customHeight="1" x14ac:dyDescent="0.25">
      <c r="D614" s="284" t="str">
        <f>IF(IF(ISNUMBER(B614),"",MAX(D$4:D613)+1)&lt;=D$3,IF(ISNUMBER(B614),"",MAX(D$4:D613)+1),"")</f>
        <v/>
      </c>
      <c r="H614" s="284"/>
      <c r="I614" s="284" t="str">
        <f>IF(O614="","",IF(ISNUMBER(MATCH(O614,$G$5:$G$1000,0)),"",IF(D614=1,B$4,0)+MAX(I$4:I613)+1))</f>
        <v/>
      </c>
      <c r="M614" s="290">
        <f t="shared" si="149"/>
        <v>610</v>
      </c>
    </row>
    <row r="615" spans="4:13" ht="12" customHeight="1" x14ac:dyDescent="0.25">
      <c r="D615" s="284" t="str">
        <f>IF(IF(ISNUMBER(B615),"",MAX(D$4:D614)+1)&lt;=D$3,IF(ISNUMBER(B615),"",MAX(D$4:D614)+1),"")</f>
        <v/>
      </c>
      <c r="H615" s="284"/>
      <c r="I615" s="284" t="str">
        <f>IF(O615="","",IF(ISNUMBER(MATCH(O615,$G$5:$G$1000,0)),"",IF(D615=1,B$4,0)+MAX(I$4:I614)+1))</f>
        <v/>
      </c>
      <c r="M615" s="290">
        <f t="shared" si="149"/>
        <v>611</v>
      </c>
    </row>
    <row r="616" spans="4:13" ht="12" customHeight="1" x14ac:dyDescent="0.25">
      <c r="D616" s="284" t="str">
        <f>IF(IF(ISNUMBER(B616),"",MAX(D$4:D615)+1)&lt;=D$3,IF(ISNUMBER(B616),"",MAX(D$4:D615)+1),"")</f>
        <v/>
      </c>
      <c r="H616" s="284"/>
      <c r="I616" s="284" t="str">
        <f>IF(O616="","",IF(ISNUMBER(MATCH(O616,$G$5:$G$1000,0)),"",IF(D616=1,B$4,0)+MAX(I$4:I615)+1))</f>
        <v/>
      </c>
      <c r="M616" s="290">
        <f t="shared" si="149"/>
        <v>612</v>
      </c>
    </row>
    <row r="617" spans="4:13" ht="12" customHeight="1" x14ac:dyDescent="0.25">
      <c r="D617" s="284" t="str">
        <f>IF(IF(ISNUMBER(B617),"",MAX(D$4:D616)+1)&lt;=D$3,IF(ISNUMBER(B617),"",MAX(D$4:D616)+1),"")</f>
        <v/>
      </c>
      <c r="H617" s="284"/>
      <c r="I617" s="284" t="str">
        <f>IF(O617="","",IF(ISNUMBER(MATCH(O617,$G$5:$G$1000,0)),"",IF(D617=1,B$4,0)+MAX(I$4:I616)+1))</f>
        <v/>
      </c>
      <c r="M617" s="290">
        <f t="shared" si="149"/>
        <v>613</v>
      </c>
    </row>
    <row r="618" spans="4:13" ht="12" customHeight="1" x14ac:dyDescent="0.25">
      <c r="D618" s="284" t="str">
        <f>IF(IF(ISNUMBER(B618),"",MAX(D$4:D617)+1)&lt;=D$3,IF(ISNUMBER(B618),"",MAX(D$4:D617)+1),"")</f>
        <v/>
      </c>
      <c r="H618" s="284"/>
      <c r="I618" s="284" t="str">
        <f>IF(O618="","",IF(ISNUMBER(MATCH(O618,$G$5:$G$1000,0)),"",IF(D618=1,B$4,0)+MAX(I$4:I617)+1))</f>
        <v/>
      </c>
      <c r="M618" s="290">
        <f t="shared" si="149"/>
        <v>614</v>
      </c>
    </row>
    <row r="619" spans="4:13" ht="12" customHeight="1" x14ac:dyDescent="0.25">
      <c r="D619" s="284" t="str">
        <f>IF(IF(ISNUMBER(B619),"",MAX(D$4:D618)+1)&lt;=D$3,IF(ISNUMBER(B619),"",MAX(D$4:D618)+1),"")</f>
        <v/>
      </c>
      <c r="H619" s="284"/>
      <c r="I619" s="284" t="str">
        <f>IF(O619="","",IF(ISNUMBER(MATCH(O619,$G$5:$G$1000,0)),"",IF(D619=1,B$4,0)+MAX(I$4:I618)+1))</f>
        <v/>
      </c>
      <c r="M619" s="290">
        <f t="shared" si="149"/>
        <v>615</v>
      </c>
    </row>
    <row r="620" spans="4:13" ht="12" customHeight="1" x14ac:dyDescent="0.25">
      <c r="D620" s="284" t="str">
        <f>IF(IF(ISNUMBER(B620),"",MAX(D$4:D619)+1)&lt;=D$3,IF(ISNUMBER(B620),"",MAX(D$4:D619)+1),"")</f>
        <v/>
      </c>
      <c r="H620" s="284"/>
      <c r="I620" s="284" t="str">
        <f>IF(O620="","",IF(ISNUMBER(MATCH(O620,$G$5:$G$1000,0)),"",IF(D620=1,B$4,0)+MAX(I$4:I619)+1))</f>
        <v/>
      </c>
      <c r="M620" s="290">
        <f t="shared" si="149"/>
        <v>616</v>
      </c>
    </row>
    <row r="621" spans="4:13" ht="12" customHeight="1" x14ac:dyDescent="0.25">
      <c r="D621" s="284" t="str">
        <f>IF(IF(ISNUMBER(B621),"",MAX(D$4:D620)+1)&lt;=D$3,IF(ISNUMBER(B621),"",MAX(D$4:D620)+1),"")</f>
        <v/>
      </c>
      <c r="H621" s="284"/>
      <c r="I621" s="284" t="str">
        <f>IF(O621="","",IF(ISNUMBER(MATCH(O621,$G$5:$G$1000,0)),"",IF(D621=1,B$4,0)+MAX(I$4:I620)+1))</f>
        <v/>
      </c>
      <c r="M621" s="290">
        <f t="shared" si="149"/>
        <v>617</v>
      </c>
    </row>
    <row r="622" spans="4:13" ht="12" customHeight="1" x14ac:dyDescent="0.25">
      <c r="D622" s="284" t="str">
        <f>IF(IF(ISNUMBER(B622),"",MAX(D$4:D621)+1)&lt;=D$3,IF(ISNUMBER(B622),"",MAX(D$4:D621)+1),"")</f>
        <v/>
      </c>
      <c r="H622" s="284"/>
      <c r="I622" s="284" t="str">
        <f>IF(O622="","",IF(ISNUMBER(MATCH(O622,$G$5:$G$1000,0)),"",IF(D622=1,B$4,0)+MAX(I$4:I621)+1))</f>
        <v/>
      </c>
      <c r="M622" s="290">
        <f t="shared" si="149"/>
        <v>618</v>
      </c>
    </row>
    <row r="623" spans="4:13" ht="12" customHeight="1" x14ac:dyDescent="0.25">
      <c r="D623" s="284" t="str">
        <f>IF(IF(ISNUMBER(B623),"",MAX(D$4:D622)+1)&lt;=D$3,IF(ISNUMBER(B623),"",MAX(D$4:D622)+1),"")</f>
        <v/>
      </c>
      <c r="H623" s="284"/>
      <c r="I623" s="284" t="str">
        <f>IF(O623="","",IF(ISNUMBER(MATCH(O623,$G$5:$G$1000,0)),"",IF(D623=1,B$4,0)+MAX(I$4:I622)+1))</f>
        <v/>
      </c>
      <c r="M623" s="290">
        <f t="shared" si="149"/>
        <v>619</v>
      </c>
    </row>
    <row r="624" spans="4:13" ht="12" customHeight="1" x14ac:dyDescent="0.25">
      <c r="D624" s="284" t="str">
        <f>IF(IF(ISNUMBER(B624),"",MAX(D$4:D623)+1)&lt;=D$3,IF(ISNUMBER(B624),"",MAX(D$4:D623)+1),"")</f>
        <v/>
      </c>
      <c r="H624" s="284"/>
      <c r="I624" s="284" t="str">
        <f>IF(O624="","",IF(ISNUMBER(MATCH(O624,$G$5:$G$1000,0)),"",IF(D624=1,B$4,0)+MAX(I$4:I623)+1))</f>
        <v/>
      </c>
      <c r="M624" s="290">
        <f t="shared" si="149"/>
        <v>620</v>
      </c>
    </row>
    <row r="625" spans="4:13" ht="12" customHeight="1" x14ac:dyDescent="0.25">
      <c r="D625" s="284" t="str">
        <f>IF(IF(ISNUMBER(B625),"",MAX(D$4:D624)+1)&lt;=D$3,IF(ISNUMBER(B625),"",MAX(D$4:D624)+1),"")</f>
        <v/>
      </c>
      <c r="H625" s="284"/>
      <c r="I625" s="284" t="str">
        <f>IF(O625="","",IF(ISNUMBER(MATCH(O625,$G$5:$G$1000,0)),"",IF(D625=1,B$4,0)+MAX(I$4:I624)+1))</f>
        <v/>
      </c>
      <c r="M625" s="290">
        <f t="shared" si="149"/>
        <v>621</v>
      </c>
    </row>
    <row r="626" spans="4:13" ht="12" customHeight="1" x14ac:dyDescent="0.25">
      <c r="D626" s="284" t="str">
        <f>IF(IF(ISNUMBER(B626),"",MAX(D$4:D625)+1)&lt;=D$3,IF(ISNUMBER(B626),"",MAX(D$4:D625)+1),"")</f>
        <v/>
      </c>
      <c r="H626" s="284"/>
      <c r="I626" s="284" t="str">
        <f>IF(O626="","",IF(ISNUMBER(MATCH(O626,$G$5:$G$1000,0)),"",IF(D626=1,B$4,0)+MAX(I$4:I625)+1))</f>
        <v/>
      </c>
      <c r="M626" s="290">
        <f t="shared" si="149"/>
        <v>622</v>
      </c>
    </row>
    <row r="627" spans="4:13" ht="12" customHeight="1" x14ac:dyDescent="0.25">
      <c r="D627" s="284" t="str">
        <f>IF(IF(ISNUMBER(B627),"",MAX(D$4:D626)+1)&lt;=D$3,IF(ISNUMBER(B627),"",MAX(D$4:D626)+1),"")</f>
        <v/>
      </c>
      <c r="H627" s="284"/>
      <c r="I627" s="284" t="str">
        <f>IF(O627="","",IF(ISNUMBER(MATCH(O627,$G$5:$G$1000,0)),"",IF(D627=1,B$4,0)+MAX(I$4:I626)+1))</f>
        <v/>
      </c>
      <c r="M627" s="290">
        <f t="shared" si="149"/>
        <v>623</v>
      </c>
    </row>
    <row r="628" spans="4:13" ht="12" customHeight="1" x14ac:dyDescent="0.25">
      <c r="D628" s="284" t="str">
        <f>IF(IF(ISNUMBER(B628),"",MAX(D$4:D627)+1)&lt;=D$3,IF(ISNUMBER(B628),"",MAX(D$4:D627)+1),"")</f>
        <v/>
      </c>
      <c r="H628" s="284"/>
      <c r="I628" s="284" t="str">
        <f>IF(O628="","",IF(ISNUMBER(MATCH(O628,$G$5:$G$1000,0)),"",IF(D628=1,B$4,0)+MAX(I$4:I627)+1))</f>
        <v/>
      </c>
      <c r="M628" s="290">
        <f t="shared" si="149"/>
        <v>624</v>
      </c>
    </row>
    <row r="629" spans="4:13" ht="12" customHeight="1" x14ac:dyDescent="0.25">
      <c r="D629" s="284" t="str">
        <f>IF(IF(ISNUMBER(B629),"",MAX(D$4:D628)+1)&lt;=D$3,IF(ISNUMBER(B629),"",MAX(D$4:D628)+1),"")</f>
        <v/>
      </c>
      <c r="H629" s="284"/>
      <c r="I629" s="284" t="str">
        <f>IF(O629="","",IF(ISNUMBER(MATCH(O629,$G$5:$G$1000,0)),"",IF(D629=1,B$4,0)+MAX(I$4:I628)+1))</f>
        <v/>
      </c>
      <c r="M629" s="290">
        <f t="shared" si="149"/>
        <v>625</v>
      </c>
    </row>
    <row r="630" spans="4:13" ht="12" customHeight="1" x14ac:dyDescent="0.25">
      <c r="D630" s="284" t="str">
        <f>IF(IF(ISNUMBER(B630),"",MAX(D$4:D629)+1)&lt;=D$3,IF(ISNUMBER(B630),"",MAX(D$4:D629)+1),"")</f>
        <v/>
      </c>
      <c r="H630" s="284"/>
      <c r="I630" s="284" t="str">
        <f>IF(O630="","",IF(ISNUMBER(MATCH(O630,$G$5:$G$1000,0)),"",IF(D630=1,B$4,0)+MAX(I$4:I629)+1))</f>
        <v/>
      </c>
      <c r="M630" s="290">
        <f t="shared" si="149"/>
        <v>626</v>
      </c>
    </row>
    <row r="631" spans="4:13" ht="12" customHeight="1" x14ac:dyDescent="0.25">
      <c r="D631" s="284" t="str">
        <f>IF(IF(ISNUMBER(B631),"",MAX(D$4:D630)+1)&lt;=D$3,IF(ISNUMBER(B631),"",MAX(D$4:D630)+1),"")</f>
        <v/>
      </c>
      <c r="H631" s="284"/>
      <c r="I631" s="284" t="str">
        <f>IF(O631="","",IF(ISNUMBER(MATCH(O631,$G$5:$G$1000,0)),"",IF(D631=1,B$4,0)+MAX(I$4:I630)+1))</f>
        <v/>
      </c>
      <c r="M631" s="290">
        <f t="shared" si="149"/>
        <v>627</v>
      </c>
    </row>
    <row r="632" spans="4:13" ht="12" customHeight="1" x14ac:dyDescent="0.25">
      <c r="D632" s="284" t="str">
        <f>IF(IF(ISNUMBER(B632),"",MAX(D$4:D631)+1)&lt;=D$3,IF(ISNUMBER(B632),"",MAX(D$4:D631)+1),"")</f>
        <v/>
      </c>
      <c r="H632" s="284"/>
      <c r="I632" s="284" t="str">
        <f>IF(O632="","",IF(ISNUMBER(MATCH(O632,$G$5:$G$1000,0)),"",IF(D632=1,B$4,0)+MAX(I$4:I631)+1))</f>
        <v/>
      </c>
      <c r="M632" s="290">
        <f t="shared" si="149"/>
        <v>628</v>
      </c>
    </row>
    <row r="633" spans="4:13" ht="12" customHeight="1" x14ac:dyDescent="0.25">
      <c r="D633" s="284" t="str">
        <f>IF(IF(ISNUMBER(B633),"",MAX(D$4:D632)+1)&lt;=D$3,IF(ISNUMBER(B633),"",MAX(D$4:D632)+1),"")</f>
        <v/>
      </c>
      <c r="H633" s="284"/>
      <c r="I633" s="284" t="str">
        <f>IF(O633="","",IF(ISNUMBER(MATCH(O633,$G$5:$G$1000,0)),"",IF(D633=1,B$4,0)+MAX(I$4:I632)+1))</f>
        <v/>
      </c>
      <c r="M633" s="290">
        <f t="shared" si="149"/>
        <v>629</v>
      </c>
    </row>
    <row r="634" spans="4:13" ht="12" customHeight="1" x14ac:dyDescent="0.25">
      <c r="D634" s="284" t="str">
        <f>IF(IF(ISNUMBER(B634),"",MAX(D$4:D633)+1)&lt;=D$3,IF(ISNUMBER(B634),"",MAX(D$4:D633)+1),"")</f>
        <v/>
      </c>
      <c r="H634" s="284"/>
      <c r="I634" s="284" t="str">
        <f>IF(O634="","",IF(ISNUMBER(MATCH(O634,$G$5:$G$1000,0)),"",IF(D634=1,B$4,0)+MAX(I$4:I633)+1))</f>
        <v/>
      </c>
      <c r="M634" s="290">
        <f t="shared" si="149"/>
        <v>630</v>
      </c>
    </row>
    <row r="635" spans="4:13" ht="12" customHeight="1" x14ac:dyDescent="0.25">
      <c r="D635" s="284" t="str">
        <f>IF(IF(ISNUMBER(B635),"",MAX(D$4:D634)+1)&lt;=D$3,IF(ISNUMBER(B635),"",MAX(D$4:D634)+1),"")</f>
        <v/>
      </c>
      <c r="H635" s="284"/>
      <c r="I635" s="284" t="str">
        <f>IF(O635="","",IF(ISNUMBER(MATCH(O635,$G$5:$G$1000,0)),"",IF(D635=1,B$4,0)+MAX(I$4:I634)+1))</f>
        <v/>
      </c>
      <c r="M635" s="290">
        <f t="shared" si="149"/>
        <v>631</v>
      </c>
    </row>
    <row r="636" spans="4:13" ht="12" customHeight="1" x14ac:dyDescent="0.25">
      <c r="D636" s="284" t="str">
        <f>IF(IF(ISNUMBER(B636),"",MAX(D$4:D635)+1)&lt;=D$3,IF(ISNUMBER(B636),"",MAX(D$4:D635)+1),"")</f>
        <v/>
      </c>
      <c r="H636" s="284"/>
      <c r="I636" s="284" t="str">
        <f>IF(O636="","",IF(ISNUMBER(MATCH(O636,$G$5:$G$1000,0)),"",IF(D636=1,B$4,0)+MAX(I$4:I635)+1))</f>
        <v/>
      </c>
      <c r="M636" s="290">
        <f t="shared" si="149"/>
        <v>632</v>
      </c>
    </row>
    <row r="637" spans="4:13" ht="12" customHeight="1" x14ac:dyDescent="0.25">
      <c r="D637" s="284" t="str">
        <f>IF(IF(ISNUMBER(B637),"",MAX(D$4:D636)+1)&lt;=D$3,IF(ISNUMBER(B637),"",MAX(D$4:D636)+1),"")</f>
        <v/>
      </c>
      <c r="H637" s="284"/>
      <c r="I637" s="284" t="str">
        <f>IF(O637="","",IF(ISNUMBER(MATCH(O637,$G$5:$G$1000,0)),"",IF(D637=1,B$4,0)+MAX(I$4:I636)+1))</f>
        <v/>
      </c>
      <c r="M637" s="290">
        <f t="shared" si="149"/>
        <v>633</v>
      </c>
    </row>
    <row r="638" spans="4:13" ht="12" customHeight="1" x14ac:dyDescent="0.25">
      <c r="D638" s="284" t="str">
        <f>IF(IF(ISNUMBER(B638),"",MAX(D$4:D637)+1)&lt;=D$3,IF(ISNUMBER(B638),"",MAX(D$4:D637)+1),"")</f>
        <v/>
      </c>
      <c r="H638" s="284"/>
      <c r="I638" s="284" t="str">
        <f>IF(O638="","",IF(ISNUMBER(MATCH(O638,$G$5:$G$1000,0)),"",IF(D638=1,B$4,0)+MAX(I$4:I637)+1))</f>
        <v/>
      </c>
      <c r="M638" s="290">
        <f t="shared" si="149"/>
        <v>634</v>
      </c>
    </row>
    <row r="639" spans="4:13" ht="12" customHeight="1" x14ac:dyDescent="0.25">
      <c r="D639" s="284" t="str">
        <f>IF(IF(ISNUMBER(B639),"",MAX(D$4:D638)+1)&lt;=D$3,IF(ISNUMBER(B639),"",MAX(D$4:D638)+1),"")</f>
        <v/>
      </c>
      <c r="H639" s="284"/>
      <c r="I639" s="284" t="str">
        <f>IF(O639="","",IF(ISNUMBER(MATCH(O639,$G$5:$G$1000,0)),"",IF(D639=1,B$4,0)+MAX(I$4:I638)+1))</f>
        <v/>
      </c>
      <c r="M639" s="290">
        <f t="shared" si="149"/>
        <v>635</v>
      </c>
    </row>
    <row r="640" spans="4:13" ht="12" customHeight="1" x14ac:dyDescent="0.25">
      <c r="D640" s="284" t="str">
        <f>IF(IF(ISNUMBER(B640),"",MAX(D$4:D639)+1)&lt;=D$3,IF(ISNUMBER(B640),"",MAX(D$4:D639)+1),"")</f>
        <v/>
      </c>
      <c r="H640" s="284"/>
      <c r="I640" s="284" t="str">
        <f>IF(O640="","",IF(ISNUMBER(MATCH(O640,$G$5:$G$1000,0)),"",IF(D640=1,B$4,0)+MAX(I$4:I639)+1))</f>
        <v/>
      </c>
      <c r="M640" s="290">
        <f t="shared" si="149"/>
        <v>636</v>
      </c>
    </row>
    <row r="641" spans="4:13" ht="12" customHeight="1" x14ac:dyDescent="0.25">
      <c r="D641" s="284" t="str">
        <f>IF(IF(ISNUMBER(B641),"",MAX(D$4:D640)+1)&lt;=D$3,IF(ISNUMBER(B641),"",MAX(D$4:D640)+1),"")</f>
        <v/>
      </c>
      <c r="H641" s="284"/>
      <c r="I641" s="284" t="str">
        <f>IF(O641="","",IF(ISNUMBER(MATCH(O641,$G$5:$G$1000,0)),"",IF(D641=1,B$4,0)+MAX(I$4:I640)+1))</f>
        <v/>
      </c>
      <c r="M641" s="290">
        <f t="shared" si="149"/>
        <v>637</v>
      </c>
    </row>
    <row r="642" spans="4:13" ht="12" customHeight="1" x14ac:dyDescent="0.25">
      <c r="D642" s="284" t="str">
        <f>IF(IF(ISNUMBER(B642),"",MAX(D$4:D641)+1)&lt;=D$3,IF(ISNUMBER(B642),"",MAX(D$4:D641)+1),"")</f>
        <v/>
      </c>
      <c r="H642" s="284"/>
      <c r="I642" s="284" t="str">
        <f>IF(O642="","",IF(ISNUMBER(MATCH(O642,$G$5:$G$1000,0)),"",IF(D642=1,B$4,0)+MAX(I$4:I641)+1))</f>
        <v/>
      </c>
      <c r="M642" s="290">
        <f t="shared" si="149"/>
        <v>638</v>
      </c>
    </row>
    <row r="643" spans="4:13" ht="12" customHeight="1" x14ac:dyDescent="0.25">
      <c r="D643" s="284" t="str">
        <f>IF(IF(ISNUMBER(B643),"",MAX(D$4:D642)+1)&lt;=D$3,IF(ISNUMBER(B643),"",MAX(D$4:D642)+1),"")</f>
        <v/>
      </c>
      <c r="H643" s="284"/>
      <c r="I643" s="284" t="str">
        <f>IF(O643="","",IF(ISNUMBER(MATCH(O643,$G$5:$G$1000,0)),"",IF(D643=1,B$4,0)+MAX(I$4:I642)+1))</f>
        <v/>
      </c>
      <c r="M643" s="290">
        <f t="shared" si="149"/>
        <v>639</v>
      </c>
    </row>
    <row r="644" spans="4:13" ht="12" customHeight="1" x14ac:dyDescent="0.25">
      <c r="D644" s="284" t="str">
        <f>IF(IF(ISNUMBER(B644),"",MAX(D$4:D643)+1)&lt;=D$3,IF(ISNUMBER(B644),"",MAX(D$4:D643)+1),"")</f>
        <v/>
      </c>
      <c r="H644" s="284"/>
      <c r="I644" s="284" t="str">
        <f>IF(O644="","",IF(ISNUMBER(MATCH(O644,$G$5:$G$1000,0)),"",IF(D644=1,B$4,0)+MAX(I$4:I643)+1))</f>
        <v/>
      </c>
      <c r="M644" s="290">
        <f t="shared" si="149"/>
        <v>640</v>
      </c>
    </row>
    <row r="645" spans="4:13" ht="12" customHeight="1" x14ac:dyDescent="0.25">
      <c r="D645" s="284" t="str">
        <f>IF(IF(ISNUMBER(B645),"",MAX(D$4:D644)+1)&lt;=D$3,IF(ISNUMBER(B645),"",MAX(D$4:D644)+1),"")</f>
        <v/>
      </c>
      <c r="H645" s="284"/>
      <c r="I645" s="284" t="str">
        <f>IF(O645="","",IF(ISNUMBER(MATCH(O645,$G$5:$G$1000,0)),"",IF(D645=1,B$4,0)+MAX(I$4:I644)+1))</f>
        <v/>
      </c>
      <c r="M645" s="290">
        <f t="shared" ref="M645:M708" si="150">IF(ROW()-ROW(M$4)&lt;=1000,ROW()-ROW(M$4),"")</f>
        <v>641</v>
      </c>
    </row>
    <row r="646" spans="4:13" ht="12" customHeight="1" x14ac:dyDescent="0.25">
      <c r="D646" s="284" t="str">
        <f>IF(IF(ISNUMBER(B646),"",MAX(D$4:D645)+1)&lt;=D$3,IF(ISNUMBER(B646),"",MAX(D$4:D645)+1),"")</f>
        <v/>
      </c>
      <c r="H646" s="284"/>
      <c r="I646" s="284" t="str">
        <f>IF(O646="","",IF(ISNUMBER(MATCH(O646,$G$5:$G$1000,0)),"",IF(D646=1,B$4,0)+MAX(I$4:I645)+1))</f>
        <v/>
      </c>
      <c r="M646" s="290">
        <f t="shared" si="150"/>
        <v>642</v>
      </c>
    </row>
    <row r="647" spans="4:13" ht="12" customHeight="1" x14ac:dyDescent="0.25">
      <c r="D647" s="284" t="str">
        <f>IF(IF(ISNUMBER(B647),"",MAX(D$4:D646)+1)&lt;=D$3,IF(ISNUMBER(B647),"",MAX(D$4:D646)+1),"")</f>
        <v/>
      </c>
      <c r="H647" s="284"/>
      <c r="I647" s="284" t="str">
        <f>IF(O647="","",IF(ISNUMBER(MATCH(O647,$G$5:$G$1000,0)),"",IF(D647=1,B$4,0)+MAX(I$4:I646)+1))</f>
        <v/>
      </c>
      <c r="M647" s="290">
        <f t="shared" si="150"/>
        <v>643</v>
      </c>
    </row>
    <row r="648" spans="4:13" ht="12" customHeight="1" x14ac:dyDescent="0.25">
      <c r="D648" s="284" t="str">
        <f>IF(IF(ISNUMBER(B648),"",MAX(D$4:D647)+1)&lt;=D$3,IF(ISNUMBER(B648),"",MAX(D$4:D647)+1),"")</f>
        <v/>
      </c>
      <c r="H648" s="284"/>
      <c r="I648" s="284" t="str">
        <f>IF(O648="","",IF(ISNUMBER(MATCH(O648,$G$5:$G$1000,0)),"",IF(D648=1,B$4,0)+MAX(I$4:I647)+1))</f>
        <v/>
      </c>
      <c r="M648" s="290">
        <f t="shared" si="150"/>
        <v>644</v>
      </c>
    </row>
    <row r="649" spans="4:13" ht="12" customHeight="1" x14ac:dyDescent="0.25">
      <c r="D649" s="284" t="str">
        <f>IF(IF(ISNUMBER(B649),"",MAX(D$4:D648)+1)&lt;=D$3,IF(ISNUMBER(B649),"",MAX(D$4:D648)+1),"")</f>
        <v/>
      </c>
      <c r="H649" s="284"/>
      <c r="I649" s="284" t="str">
        <f>IF(O649="","",IF(ISNUMBER(MATCH(O649,$G$5:$G$1000,0)),"",IF(D649=1,B$4,0)+MAX(I$4:I648)+1))</f>
        <v/>
      </c>
      <c r="M649" s="290">
        <f t="shared" si="150"/>
        <v>645</v>
      </c>
    </row>
    <row r="650" spans="4:13" ht="12" customHeight="1" x14ac:dyDescent="0.25">
      <c r="D650" s="284" t="str">
        <f>IF(IF(ISNUMBER(B650),"",MAX(D$4:D649)+1)&lt;=D$3,IF(ISNUMBER(B650),"",MAX(D$4:D649)+1),"")</f>
        <v/>
      </c>
      <c r="H650" s="284"/>
      <c r="I650" s="284" t="str">
        <f>IF(O650="","",IF(ISNUMBER(MATCH(O650,$G$5:$G$1000,0)),"",IF(D650=1,B$4,0)+MAX(I$4:I649)+1))</f>
        <v/>
      </c>
      <c r="M650" s="290">
        <f t="shared" si="150"/>
        <v>646</v>
      </c>
    </row>
    <row r="651" spans="4:13" ht="12" customHeight="1" x14ac:dyDescent="0.25">
      <c r="D651" s="284" t="str">
        <f>IF(IF(ISNUMBER(B651),"",MAX(D$4:D650)+1)&lt;=D$3,IF(ISNUMBER(B651),"",MAX(D$4:D650)+1),"")</f>
        <v/>
      </c>
      <c r="H651" s="284"/>
      <c r="I651" s="284" t="str">
        <f>IF(O651="","",IF(ISNUMBER(MATCH(O651,$G$5:$G$1000,0)),"",IF(D651=1,B$4,0)+MAX(I$4:I650)+1))</f>
        <v/>
      </c>
      <c r="M651" s="290">
        <f t="shared" si="150"/>
        <v>647</v>
      </c>
    </row>
    <row r="652" spans="4:13" ht="12" customHeight="1" x14ac:dyDescent="0.25">
      <c r="D652" s="284" t="str">
        <f>IF(IF(ISNUMBER(B652),"",MAX(D$4:D651)+1)&lt;=D$3,IF(ISNUMBER(B652),"",MAX(D$4:D651)+1),"")</f>
        <v/>
      </c>
      <c r="H652" s="284"/>
      <c r="I652" s="284" t="str">
        <f>IF(O652="","",IF(ISNUMBER(MATCH(O652,$G$5:$G$1000,0)),"",IF(D652=1,B$4,0)+MAX(I$4:I651)+1))</f>
        <v/>
      </c>
      <c r="M652" s="290">
        <f t="shared" si="150"/>
        <v>648</v>
      </c>
    </row>
    <row r="653" spans="4:13" ht="12" customHeight="1" x14ac:dyDescent="0.25">
      <c r="D653" s="284" t="str">
        <f>IF(IF(ISNUMBER(B653),"",MAX(D$4:D652)+1)&lt;=D$3,IF(ISNUMBER(B653),"",MAX(D$4:D652)+1),"")</f>
        <v/>
      </c>
      <c r="H653" s="284"/>
      <c r="I653" s="284" t="str">
        <f>IF(O653="","",IF(ISNUMBER(MATCH(O653,$G$5:$G$1000,0)),"",IF(D653=1,B$4,0)+MAX(I$4:I652)+1))</f>
        <v/>
      </c>
      <c r="M653" s="290">
        <f t="shared" si="150"/>
        <v>649</v>
      </c>
    </row>
    <row r="654" spans="4:13" ht="12" customHeight="1" x14ac:dyDescent="0.25">
      <c r="D654" s="284" t="str">
        <f>IF(IF(ISNUMBER(B654),"",MAX(D$4:D653)+1)&lt;=D$3,IF(ISNUMBER(B654),"",MAX(D$4:D653)+1),"")</f>
        <v/>
      </c>
      <c r="H654" s="284"/>
      <c r="I654" s="284" t="str">
        <f>IF(O654="","",IF(ISNUMBER(MATCH(O654,$G$5:$G$1000,0)),"",IF(D654=1,B$4,0)+MAX(I$4:I653)+1))</f>
        <v/>
      </c>
      <c r="M654" s="290">
        <f t="shared" si="150"/>
        <v>650</v>
      </c>
    </row>
    <row r="655" spans="4:13" ht="12" customHeight="1" x14ac:dyDescent="0.25">
      <c r="D655" s="284" t="str">
        <f>IF(IF(ISNUMBER(B655),"",MAX(D$4:D654)+1)&lt;=D$3,IF(ISNUMBER(B655),"",MAX(D$4:D654)+1),"")</f>
        <v/>
      </c>
      <c r="H655" s="284"/>
      <c r="I655" s="284" t="str">
        <f>IF(O655="","",IF(ISNUMBER(MATCH(O655,$G$5:$G$1000,0)),"",IF(D655=1,B$4,0)+MAX(I$4:I654)+1))</f>
        <v/>
      </c>
      <c r="M655" s="290">
        <f t="shared" si="150"/>
        <v>651</v>
      </c>
    </row>
    <row r="656" spans="4:13" ht="12" customHeight="1" x14ac:dyDescent="0.25">
      <c r="D656" s="284" t="str">
        <f>IF(IF(ISNUMBER(B656),"",MAX(D$4:D655)+1)&lt;=D$3,IF(ISNUMBER(B656),"",MAX(D$4:D655)+1),"")</f>
        <v/>
      </c>
      <c r="H656" s="284"/>
      <c r="I656" s="284" t="str">
        <f>IF(O656="","",IF(ISNUMBER(MATCH(O656,$G$5:$G$1000,0)),"",IF(D656=1,B$4,0)+MAX(I$4:I655)+1))</f>
        <v/>
      </c>
      <c r="M656" s="290">
        <f t="shared" si="150"/>
        <v>652</v>
      </c>
    </row>
    <row r="657" spans="4:13" ht="12" customHeight="1" x14ac:dyDescent="0.25">
      <c r="D657" s="284" t="str">
        <f>IF(IF(ISNUMBER(B657),"",MAX(D$4:D656)+1)&lt;=D$3,IF(ISNUMBER(B657),"",MAX(D$4:D656)+1),"")</f>
        <v/>
      </c>
      <c r="H657" s="284"/>
      <c r="I657" s="284" t="str">
        <f>IF(O657="","",IF(ISNUMBER(MATCH(O657,$G$5:$G$1000,0)),"",IF(D657=1,B$4,0)+MAX(I$4:I656)+1))</f>
        <v/>
      </c>
      <c r="M657" s="290">
        <f t="shared" si="150"/>
        <v>653</v>
      </c>
    </row>
    <row r="658" spans="4:13" ht="12" customHeight="1" x14ac:dyDescent="0.25">
      <c r="D658" s="284" t="str">
        <f>IF(IF(ISNUMBER(B658),"",MAX(D$4:D657)+1)&lt;=D$3,IF(ISNUMBER(B658),"",MAX(D$4:D657)+1),"")</f>
        <v/>
      </c>
      <c r="H658" s="284"/>
      <c r="I658" s="284" t="str">
        <f>IF(O658="","",IF(ISNUMBER(MATCH(O658,$G$5:$G$1000,0)),"",IF(D658=1,B$4,0)+MAX(I$4:I657)+1))</f>
        <v/>
      </c>
      <c r="M658" s="290">
        <f t="shared" si="150"/>
        <v>654</v>
      </c>
    </row>
    <row r="659" spans="4:13" ht="12" customHeight="1" x14ac:dyDescent="0.25">
      <c r="D659" s="284" t="str">
        <f>IF(IF(ISNUMBER(B659),"",MAX(D$4:D658)+1)&lt;=D$3,IF(ISNUMBER(B659),"",MAX(D$4:D658)+1),"")</f>
        <v/>
      </c>
      <c r="H659" s="284"/>
      <c r="I659" s="284" t="str">
        <f>IF(O659="","",IF(ISNUMBER(MATCH(O659,$G$5:$G$1000,0)),"",IF(D659=1,B$4,0)+MAX(I$4:I658)+1))</f>
        <v/>
      </c>
      <c r="M659" s="290">
        <f t="shared" si="150"/>
        <v>655</v>
      </c>
    </row>
    <row r="660" spans="4:13" ht="12" customHeight="1" x14ac:dyDescent="0.25">
      <c r="D660" s="284" t="str">
        <f>IF(IF(ISNUMBER(B660),"",MAX(D$4:D659)+1)&lt;=D$3,IF(ISNUMBER(B660),"",MAX(D$4:D659)+1),"")</f>
        <v/>
      </c>
      <c r="H660" s="284"/>
      <c r="I660" s="284" t="str">
        <f>IF(O660="","",IF(ISNUMBER(MATCH(O660,$G$5:$G$1000,0)),"",IF(D660=1,B$4,0)+MAX(I$4:I659)+1))</f>
        <v/>
      </c>
      <c r="M660" s="290">
        <f t="shared" si="150"/>
        <v>656</v>
      </c>
    </row>
    <row r="661" spans="4:13" ht="12" customHeight="1" x14ac:dyDescent="0.25">
      <c r="D661" s="284" t="str">
        <f>IF(IF(ISNUMBER(B661),"",MAX(D$4:D660)+1)&lt;=D$3,IF(ISNUMBER(B661),"",MAX(D$4:D660)+1),"")</f>
        <v/>
      </c>
      <c r="H661" s="284"/>
      <c r="I661" s="284" t="str">
        <f>IF(O661="","",IF(ISNUMBER(MATCH(O661,$G$5:$G$1000,0)),"",IF(D661=1,B$4,0)+MAX(I$4:I660)+1))</f>
        <v/>
      </c>
      <c r="M661" s="290">
        <f t="shared" si="150"/>
        <v>657</v>
      </c>
    </row>
    <row r="662" spans="4:13" ht="12" customHeight="1" x14ac:dyDescent="0.25">
      <c r="D662" s="284" t="str">
        <f>IF(IF(ISNUMBER(B662),"",MAX(D$4:D661)+1)&lt;=D$3,IF(ISNUMBER(B662),"",MAX(D$4:D661)+1),"")</f>
        <v/>
      </c>
      <c r="H662" s="284"/>
      <c r="I662" s="284" t="str">
        <f>IF(O662="","",IF(ISNUMBER(MATCH(O662,$G$5:$G$1000,0)),"",IF(D662=1,B$4,0)+MAX(I$4:I661)+1))</f>
        <v/>
      </c>
      <c r="M662" s="290">
        <f t="shared" si="150"/>
        <v>658</v>
      </c>
    </row>
    <row r="663" spans="4:13" ht="12" customHeight="1" x14ac:dyDescent="0.25">
      <c r="D663" s="284" t="str">
        <f>IF(IF(ISNUMBER(B663),"",MAX(D$4:D662)+1)&lt;=D$3,IF(ISNUMBER(B663),"",MAX(D$4:D662)+1),"")</f>
        <v/>
      </c>
      <c r="H663" s="284"/>
      <c r="I663" s="284" t="str">
        <f>IF(O663="","",IF(ISNUMBER(MATCH(O663,$G$5:$G$1000,0)),"",IF(D663=1,B$4,0)+MAX(I$4:I662)+1))</f>
        <v/>
      </c>
      <c r="M663" s="290">
        <f t="shared" si="150"/>
        <v>659</v>
      </c>
    </row>
    <row r="664" spans="4:13" ht="12" customHeight="1" x14ac:dyDescent="0.25">
      <c r="D664" s="284" t="str">
        <f>IF(IF(ISNUMBER(B664),"",MAX(D$4:D663)+1)&lt;=D$3,IF(ISNUMBER(B664),"",MAX(D$4:D663)+1),"")</f>
        <v/>
      </c>
      <c r="H664" s="284"/>
      <c r="I664" s="284" t="str">
        <f>IF(O664="","",IF(ISNUMBER(MATCH(O664,$G$5:$G$1000,0)),"",IF(D664=1,B$4,0)+MAX(I$4:I663)+1))</f>
        <v/>
      </c>
      <c r="M664" s="290">
        <f t="shared" si="150"/>
        <v>660</v>
      </c>
    </row>
    <row r="665" spans="4:13" ht="12" customHeight="1" x14ac:dyDescent="0.25">
      <c r="D665" s="284" t="str">
        <f>IF(IF(ISNUMBER(B665),"",MAX(D$4:D664)+1)&lt;=D$3,IF(ISNUMBER(B665),"",MAX(D$4:D664)+1),"")</f>
        <v/>
      </c>
      <c r="H665" s="284"/>
      <c r="I665" s="284" t="str">
        <f>IF(O665="","",IF(ISNUMBER(MATCH(O665,$G$5:$G$1000,0)),"",IF(D665=1,B$4,0)+MAX(I$4:I664)+1))</f>
        <v/>
      </c>
      <c r="M665" s="290">
        <f t="shared" si="150"/>
        <v>661</v>
      </c>
    </row>
    <row r="666" spans="4:13" ht="12" customHeight="1" x14ac:dyDescent="0.25">
      <c r="D666" s="284" t="str">
        <f>IF(IF(ISNUMBER(B666),"",MAX(D$4:D665)+1)&lt;=D$3,IF(ISNUMBER(B666),"",MAX(D$4:D665)+1),"")</f>
        <v/>
      </c>
      <c r="H666" s="284"/>
      <c r="I666" s="284" t="str">
        <f>IF(O666="","",IF(ISNUMBER(MATCH(O666,$G$5:$G$1000,0)),"",IF(D666=1,B$4,0)+MAX(I$4:I665)+1))</f>
        <v/>
      </c>
      <c r="M666" s="290">
        <f t="shared" si="150"/>
        <v>662</v>
      </c>
    </row>
    <row r="667" spans="4:13" ht="12" customHeight="1" x14ac:dyDescent="0.25">
      <c r="D667" s="284" t="str">
        <f>IF(IF(ISNUMBER(B667),"",MAX(D$4:D666)+1)&lt;=D$3,IF(ISNUMBER(B667),"",MAX(D$4:D666)+1),"")</f>
        <v/>
      </c>
      <c r="H667" s="284"/>
      <c r="I667" s="284" t="str">
        <f>IF(O667="","",IF(ISNUMBER(MATCH(O667,$G$5:$G$1000,0)),"",IF(D667=1,B$4,0)+MAX(I$4:I666)+1))</f>
        <v/>
      </c>
      <c r="M667" s="290">
        <f t="shared" si="150"/>
        <v>663</v>
      </c>
    </row>
    <row r="668" spans="4:13" ht="12" customHeight="1" x14ac:dyDescent="0.25">
      <c r="D668" s="284" t="str">
        <f>IF(IF(ISNUMBER(B668),"",MAX(D$4:D667)+1)&lt;=D$3,IF(ISNUMBER(B668),"",MAX(D$4:D667)+1),"")</f>
        <v/>
      </c>
      <c r="H668" s="284"/>
      <c r="I668" s="284" t="str">
        <f>IF(O668="","",IF(ISNUMBER(MATCH(O668,$G$5:$G$1000,0)),"",IF(D668=1,B$4,0)+MAX(I$4:I667)+1))</f>
        <v/>
      </c>
      <c r="M668" s="290">
        <f t="shared" si="150"/>
        <v>664</v>
      </c>
    </row>
    <row r="669" spans="4:13" ht="12" customHeight="1" x14ac:dyDescent="0.25">
      <c r="D669" s="284" t="str">
        <f>IF(IF(ISNUMBER(B669),"",MAX(D$4:D668)+1)&lt;=D$3,IF(ISNUMBER(B669),"",MAX(D$4:D668)+1),"")</f>
        <v/>
      </c>
      <c r="H669" s="284"/>
      <c r="I669" s="284" t="str">
        <f>IF(O669="","",IF(ISNUMBER(MATCH(O669,$G$5:$G$1000,0)),"",IF(D669=1,B$4,0)+MAX(I$4:I668)+1))</f>
        <v/>
      </c>
      <c r="M669" s="290">
        <f t="shared" si="150"/>
        <v>665</v>
      </c>
    </row>
    <row r="670" spans="4:13" ht="12" customHeight="1" x14ac:dyDescent="0.25">
      <c r="D670" s="284" t="str">
        <f>IF(IF(ISNUMBER(B670),"",MAX(D$4:D669)+1)&lt;=D$3,IF(ISNUMBER(B670),"",MAX(D$4:D669)+1),"")</f>
        <v/>
      </c>
      <c r="H670" s="284"/>
      <c r="I670" s="284" t="str">
        <f>IF(O670="","",IF(ISNUMBER(MATCH(O670,$G$5:$G$1000,0)),"",IF(D670=1,B$4,0)+MAX(I$4:I669)+1))</f>
        <v/>
      </c>
      <c r="M670" s="290">
        <f t="shared" si="150"/>
        <v>666</v>
      </c>
    </row>
    <row r="671" spans="4:13" ht="12" customHeight="1" x14ac:dyDescent="0.25">
      <c r="D671" s="284" t="str">
        <f>IF(IF(ISNUMBER(B671),"",MAX(D$4:D670)+1)&lt;=D$3,IF(ISNUMBER(B671),"",MAX(D$4:D670)+1),"")</f>
        <v/>
      </c>
      <c r="H671" s="284"/>
      <c r="I671" s="284" t="str">
        <f>IF(O671="","",IF(ISNUMBER(MATCH(O671,$G$5:$G$1000,0)),"",IF(D671=1,B$4,0)+MAX(I$4:I670)+1))</f>
        <v/>
      </c>
      <c r="M671" s="290">
        <f t="shared" si="150"/>
        <v>667</v>
      </c>
    </row>
    <row r="672" spans="4:13" ht="12" customHeight="1" x14ac:dyDescent="0.25">
      <c r="D672" s="284" t="str">
        <f>IF(IF(ISNUMBER(B672),"",MAX(D$4:D671)+1)&lt;=D$3,IF(ISNUMBER(B672),"",MAX(D$4:D671)+1),"")</f>
        <v/>
      </c>
      <c r="H672" s="284"/>
      <c r="I672" s="284" t="str">
        <f>IF(O672="","",IF(ISNUMBER(MATCH(O672,$G$5:$G$1000,0)),"",IF(D672=1,B$4,0)+MAX(I$4:I671)+1))</f>
        <v/>
      </c>
      <c r="M672" s="290">
        <f t="shared" si="150"/>
        <v>668</v>
      </c>
    </row>
    <row r="673" spans="4:13" ht="12" customHeight="1" x14ac:dyDescent="0.25">
      <c r="D673" s="284" t="str">
        <f>IF(IF(ISNUMBER(B673),"",MAX(D$4:D672)+1)&lt;=D$3,IF(ISNUMBER(B673),"",MAX(D$4:D672)+1),"")</f>
        <v/>
      </c>
      <c r="H673" s="284"/>
      <c r="I673" s="284" t="str">
        <f>IF(O673="","",IF(ISNUMBER(MATCH(O673,$G$5:$G$1000,0)),"",IF(D673=1,B$4,0)+MAX(I$4:I672)+1))</f>
        <v/>
      </c>
      <c r="M673" s="290">
        <f t="shared" si="150"/>
        <v>669</v>
      </c>
    </row>
    <row r="674" spans="4:13" ht="12" customHeight="1" x14ac:dyDescent="0.25">
      <c r="D674" s="284" t="str">
        <f>IF(IF(ISNUMBER(B674),"",MAX(D$4:D673)+1)&lt;=D$3,IF(ISNUMBER(B674),"",MAX(D$4:D673)+1),"")</f>
        <v/>
      </c>
      <c r="H674" s="284"/>
      <c r="I674" s="284" t="str">
        <f>IF(O674="","",IF(ISNUMBER(MATCH(O674,$G$5:$G$1000,0)),"",IF(D674=1,B$4,0)+MAX(I$4:I673)+1))</f>
        <v/>
      </c>
      <c r="M674" s="290">
        <f t="shared" si="150"/>
        <v>670</v>
      </c>
    </row>
    <row r="675" spans="4:13" ht="12" customHeight="1" x14ac:dyDescent="0.25">
      <c r="D675" s="284" t="str">
        <f>IF(IF(ISNUMBER(B675),"",MAX(D$4:D674)+1)&lt;=D$3,IF(ISNUMBER(B675),"",MAX(D$4:D674)+1),"")</f>
        <v/>
      </c>
      <c r="H675" s="284"/>
      <c r="I675" s="284" t="str">
        <f>IF(O675="","",IF(ISNUMBER(MATCH(O675,$G$5:$G$1000,0)),"",IF(D675=1,B$4,0)+MAX(I$4:I674)+1))</f>
        <v/>
      </c>
      <c r="M675" s="290">
        <f t="shared" si="150"/>
        <v>671</v>
      </c>
    </row>
    <row r="676" spans="4:13" ht="12" customHeight="1" x14ac:dyDescent="0.25">
      <c r="D676" s="284" t="str">
        <f>IF(IF(ISNUMBER(B676),"",MAX(D$4:D675)+1)&lt;=D$3,IF(ISNUMBER(B676),"",MAX(D$4:D675)+1),"")</f>
        <v/>
      </c>
      <c r="H676" s="284"/>
      <c r="I676" s="284" t="str">
        <f>IF(O676="","",IF(ISNUMBER(MATCH(O676,$G$5:$G$1000,0)),"",IF(D676=1,B$4,0)+MAX(I$4:I675)+1))</f>
        <v/>
      </c>
      <c r="M676" s="290">
        <f t="shared" si="150"/>
        <v>672</v>
      </c>
    </row>
    <row r="677" spans="4:13" ht="12" customHeight="1" x14ac:dyDescent="0.25">
      <c r="D677" s="284" t="str">
        <f>IF(IF(ISNUMBER(B677),"",MAX(D$4:D676)+1)&lt;=D$3,IF(ISNUMBER(B677),"",MAX(D$4:D676)+1),"")</f>
        <v/>
      </c>
      <c r="H677" s="284"/>
      <c r="I677" s="284" t="str">
        <f>IF(O677="","",IF(ISNUMBER(MATCH(O677,$G$5:$G$1000,0)),"",IF(D677=1,B$4,0)+MAX(I$4:I676)+1))</f>
        <v/>
      </c>
      <c r="M677" s="290">
        <f t="shared" si="150"/>
        <v>673</v>
      </c>
    </row>
    <row r="678" spans="4:13" ht="12" customHeight="1" x14ac:dyDescent="0.25">
      <c r="D678" s="284" t="str">
        <f>IF(IF(ISNUMBER(B678),"",MAX(D$4:D677)+1)&lt;=D$3,IF(ISNUMBER(B678),"",MAX(D$4:D677)+1),"")</f>
        <v/>
      </c>
      <c r="H678" s="284"/>
      <c r="I678" s="284" t="str">
        <f>IF(O678="","",IF(ISNUMBER(MATCH(O678,$G$5:$G$1000,0)),"",IF(D678=1,B$4,0)+MAX(I$4:I677)+1))</f>
        <v/>
      </c>
      <c r="M678" s="290">
        <f t="shared" si="150"/>
        <v>674</v>
      </c>
    </row>
    <row r="679" spans="4:13" ht="12" customHeight="1" x14ac:dyDescent="0.25">
      <c r="D679" s="284" t="str">
        <f>IF(IF(ISNUMBER(B679),"",MAX(D$4:D678)+1)&lt;=D$3,IF(ISNUMBER(B679),"",MAX(D$4:D678)+1),"")</f>
        <v/>
      </c>
      <c r="H679" s="284"/>
      <c r="I679" s="284" t="str">
        <f>IF(O679="","",IF(ISNUMBER(MATCH(O679,$G$5:$G$1000,0)),"",IF(D679=1,B$4,0)+MAX(I$4:I678)+1))</f>
        <v/>
      </c>
      <c r="M679" s="290">
        <f t="shared" si="150"/>
        <v>675</v>
      </c>
    </row>
    <row r="680" spans="4:13" ht="12" customHeight="1" x14ac:dyDescent="0.25">
      <c r="D680" s="284" t="str">
        <f>IF(IF(ISNUMBER(B680),"",MAX(D$4:D679)+1)&lt;=D$3,IF(ISNUMBER(B680),"",MAX(D$4:D679)+1),"")</f>
        <v/>
      </c>
      <c r="H680" s="284"/>
      <c r="I680" s="284" t="str">
        <f>IF(O680="","",IF(ISNUMBER(MATCH(O680,$G$5:$G$1000,0)),"",IF(D680=1,B$4,0)+MAX(I$4:I679)+1))</f>
        <v/>
      </c>
      <c r="M680" s="290">
        <f t="shared" si="150"/>
        <v>676</v>
      </c>
    </row>
    <row r="681" spans="4:13" ht="12" customHeight="1" x14ac:dyDescent="0.25">
      <c r="D681" s="284" t="str">
        <f>IF(IF(ISNUMBER(B681),"",MAX(D$4:D680)+1)&lt;=D$3,IF(ISNUMBER(B681),"",MAX(D$4:D680)+1),"")</f>
        <v/>
      </c>
      <c r="H681" s="284"/>
      <c r="I681" s="284" t="str">
        <f>IF(O681="","",IF(ISNUMBER(MATCH(O681,$G$5:$G$1000,0)),"",IF(D681=1,B$4,0)+MAX(I$4:I680)+1))</f>
        <v/>
      </c>
      <c r="M681" s="290">
        <f t="shared" si="150"/>
        <v>677</v>
      </c>
    </row>
    <row r="682" spans="4:13" ht="12" customHeight="1" x14ac:dyDescent="0.25">
      <c r="D682" s="284" t="str">
        <f>IF(IF(ISNUMBER(B682),"",MAX(D$4:D681)+1)&lt;=D$3,IF(ISNUMBER(B682),"",MAX(D$4:D681)+1),"")</f>
        <v/>
      </c>
      <c r="H682" s="284"/>
      <c r="I682" s="284" t="str">
        <f>IF(O682="","",IF(ISNUMBER(MATCH(O682,$G$5:$G$1000,0)),"",IF(D682=1,B$4,0)+MAX(I$4:I681)+1))</f>
        <v/>
      </c>
      <c r="M682" s="290">
        <f t="shared" si="150"/>
        <v>678</v>
      </c>
    </row>
    <row r="683" spans="4:13" ht="12" customHeight="1" x14ac:dyDescent="0.25">
      <c r="D683" s="284" t="str">
        <f>IF(IF(ISNUMBER(B683),"",MAX(D$4:D682)+1)&lt;=D$3,IF(ISNUMBER(B683),"",MAX(D$4:D682)+1),"")</f>
        <v/>
      </c>
      <c r="H683" s="284"/>
      <c r="I683" s="284" t="str">
        <f>IF(O683="","",IF(ISNUMBER(MATCH(O683,$G$5:$G$1000,0)),"",IF(D683=1,B$4,0)+MAX(I$4:I682)+1))</f>
        <v/>
      </c>
      <c r="M683" s="290">
        <f t="shared" si="150"/>
        <v>679</v>
      </c>
    </row>
    <row r="684" spans="4:13" ht="12" customHeight="1" x14ac:dyDescent="0.25">
      <c r="D684" s="284" t="str">
        <f>IF(IF(ISNUMBER(B684),"",MAX(D$4:D683)+1)&lt;=D$3,IF(ISNUMBER(B684),"",MAX(D$4:D683)+1),"")</f>
        <v/>
      </c>
      <c r="H684" s="284"/>
      <c r="I684" s="284" t="str">
        <f>IF(O684="","",IF(ISNUMBER(MATCH(O684,$G$5:$G$1000,0)),"",IF(D684=1,B$4,0)+MAX(I$4:I683)+1))</f>
        <v/>
      </c>
      <c r="M684" s="290">
        <f t="shared" si="150"/>
        <v>680</v>
      </c>
    </row>
    <row r="685" spans="4:13" ht="12" customHeight="1" x14ac:dyDescent="0.25">
      <c r="D685" s="284" t="str">
        <f>IF(IF(ISNUMBER(B685),"",MAX(D$4:D684)+1)&lt;=D$3,IF(ISNUMBER(B685),"",MAX(D$4:D684)+1),"")</f>
        <v/>
      </c>
      <c r="H685" s="284"/>
      <c r="I685" s="284" t="str">
        <f>IF(O685="","",IF(ISNUMBER(MATCH(O685,$G$5:$G$1000,0)),"",IF(D685=1,B$4,0)+MAX(I$4:I684)+1))</f>
        <v/>
      </c>
      <c r="M685" s="290">
        <f t="shared" si="150"/>
        <v>681</v>
      </c>
    </row>
    <row r="686" spans="4:13" ht="12" customHeight="1" x14ac:dyDescent="0.25">
      <c r="D686" s="284" t="str">
        <f>IF(IF(ISNUMBER(B686),"",MAX(D$4:D685)+1)&lt;=D$3,IF(ISNUMBER(B686),"",MAX(D$4:D685)+1),"")</f>
        <v/>
      </c>
      <c r="H686" s="284"/>
      <c r="I686" s="284" t="str">
        <f>IF(O686="","",IF(ISNUMBER(MATCH(O686,$G$5:$G$1000,0)),"",IF(D686=1,B$4,0)+MAX(I$4:I685)+1))</f>
        <v/>
      </c>
      <c r="M686" s="290">
        <f t="shared" si="150"/>
        <v>682</v>
      </c>
    </row>
    <row r="687" spans="4:13" ht="12" customHeight="1" x14ac:dyDescent="0.25">
      <c r="D687" s="284" t="str">
        <f>IF(IF(ISNUMBER(B687),"",MAX(D$4:D686)+1)&lt;=D$3,IF(ISNUMBER(B687),"",MAX(D$4:D686)+1),"")</f>
        <v/>
      </c>
      <c r="H687" s="284"/>
      <c r="I687" s="284" t="str">
        <f>IF(O687="","",IF(ISNUMBER(MATCH(O687,$G$5:$G$1000,0)),"",IF(D687=1,B$4,0)+MAX(I$4:I686)+1))</f>
        <v/>
      </c>
      <c r="M687" s="290">
        <f t="shared" si="150"/>
        <v>683</v>
      </c>
    </row>
    <row r="688" spans="4:13" ht="12" customHeight="1" x14ac:dyDescent="0.25">
      <c r="D688" s="284" t="str">
        <f>IF(IF(ISNUMBER(B688),"",MAX(D$4:D687)+1)&lt;=D$3,IF(ISNUMBER(B688),"",MAX(D$4:D687)+1),"")</f>
        <v/>
      </c>
      <c r="H688" s="284"/>
      <c r="I688" s="284" t="str">
        <f>IF(O688="","",IF(ISNUMBER(MATCH(O688,$G$5:$G$1000,0)),"",IF(D688=1,B$4,0)+MAX(I$4:I687)+1))</f>
        <v/>
      </c>
      <c r="M688" s="290">
        <f t="shared" si="150"/>
        <v>684</v>
      </c>
    </row>
    <row r="689" spans="4:13" ht="12" customHeight="1" x14ac:dyDescent="0.25">
      <c r="D689" s="284" t="str">
        <f>IF(IF(ISNUMBER(B689),"",MAX(D$4:D688)+1)&lt;=D$3,IF(ISNUMBER(B689),"",MAX(D$4:D688)+1),"")</f>
        <v/>
      </c>
      <c r="H689" s="284"/>
      <c r="I689" s="284" t="str">
        <f>IF(O689="","",IF(ISNUMBER(MATCH(O689,$G$5:$G$1000,0)),"",IF(D689=1,B$4,0)+MAX(I$4:I688)+1))</f>
        <v/>
      </c>
      <c r="M689" s="290">
        <f t="shared" si="150"/>
        <v>685</v>
      </c>
    </row>
    <row r="690" spans="4:13" ht="12" customHeight="1" x14ac:dyDescent="0.25">
      <c r="D690" s="284" t="str">
        <f>IF(IF(ISNUMBER(B690),"",MAX(D$4:D689)+1)&lt;=D$3,IF(ISNUMBER(B690),"",MAX(D$4:D689)+1),"")</f>
        <v/>
      </c>
      <c r="H690" s="284"/>
      <c r="I690" s="284" t="str">
        <f>IF(O690="","",IF(ISNUMBER(MATCH(O690,$G$5:$G$1000,0)),"",IF(D690=1,B$4,0)+MAX(I$4:I689)+1))</f>
        <v/>
      </c>
      <c r="M690" s="290">
        <f t="shared" si="150"/>
        <v>686</v>
      </c>
    </row>
    <row r="691" spans="4:13" ht="12" customHeight="1" x14ac:dyDescent="0.25">
      <c r="D691" s="284" t="str">
        <f>IF(IF(ISNUMBER(B691),"",MAX(D$4:D690)+1)&lt;=D$3,IF(ISNUMBER(B691),"",MAX(D$4:D690)+1),"")</f>
        <v/>
      </c>
      <c r="H691" s="284"/>
      <c r="I691" s="284" t="str">
        <f>IF(O691="","",IF(ISNUMBER(MATCH(O691,$G$5:$G$1000,0)),"",IF(D691=1,B$4,0)+MAX(I$4:I690)+1))</f>
        <v/>
      </c>
      <c r="M691" s="290">
        <f t="shared" si="150"/>
        <v>687</v>
      </c>
    </row>
    <row r="692" spans="4:13" ht="12" customHeight="1" x14ac:dyDescent="0.25">
      <c r="D692" s="284" t="str">
        <f>IF(IF(ISNUMBER(B692),"",MAX(D$4:D691)+1)&lt;=D$3,IF(ISNUMBER(B692),"",MAX(D$4:D691)+1),"")</f>
        <v/>
      </c>
      <c r="H692" s="284"/>
      <c r="I692" s="284" t="str">
        <f>IF(O692="","",IF(ISNUMBER(MATCH(O692,$G$5:$G$1000,0)),"",IF(D692=1,B$4,0)+MAX(I$4:I691)+1))</f>
        <v/>
      </c>
      <c r="M692" s="290">
        <f t="shared" si="150"/>
        <v>688</v>
      </c>
    </row>
    <row r="693" spans="4:13" ht="12" customHeight="1" x14ac:dyDescent="0.25">
      <c r="D693" s="284" t="str">
        <f>IF(IF(ISNUMBER(B693),"",MAX(D$4:D692)+1)&lt;=D$3,IF(ISNUMBER(B693),"",MAX(D$4:D692)+1),"")</f>
        <v/>
      </c>
      <c r="H693" s="284"/>
      <c r="I693" s="284" t="str">
        <f>IF(O693="","",IF(ISNUMBER(MATCH(O693,$G$5:$G$1000,0)),"",IF(D693=1,B$4,0)+MAX(I$4:I692)+1))</f>
        <v/>
      </c>
      <c r="M693" s="290">
        <f t="shared" si="150"/>
        <v>689</v>
      </c>
    </row>
    <row r="694" spans="4:13" ht="12" customHeight="1" x14ac:dyDescent="0.25">
      <c r="D694" s="284" t="str">
        <f>IF(IF(ISNUMBER(B694),"",MAX(D$4:D693)+1)&lt;=D$3,IF(ISNUMBER(B694),"",MAX(D$4:D693)+1),"")</f>
        <v/>
      </c>
      <c r="H694" s="284"/>
      <c r="I694" s="284" t="str">
        <f>IF(O694="","",IF(ISNUMBER(MATCH(O694,$G$5:$G$1000,0)),"",IF(D694=1,B$4,0)+MAX(I$4:I693)+1))</f>
        <v/>
      </c>
      <c r="M694" s="290">
        <f t="shared" si="150"/>
        <v>690</v>
      </c>
    </row>
    <row r="695" spans="4:13" ht="12" customHeight="1" x14ac:dyDescent="0.25">
      <c r="D695" s="284" t="str">
        <f>IF(IF(ISNUMBER(B695),"",MAX(D$4:D694)+1)&lt;=D$3,IF(ISNUMBER(B695),"",MAX(D$4:D694)+1),"")</f>
        <v/>
      </c>
      <c r="H695" s="284"/>
      <c r="I695" s="284" t="str">
        <f>IF(O695="","",IF(ISNUMBER(MATCH(O695,$G$5:$G$1000,0)),"",IF(D695=1,B$4,0)+MAX(I$4:I694)+1))</f>
        <v/>
      </c>
      <c r="M695" s="290">
        <f t="shared" si="150"/>
        <v>691</v>
      </c>
    </row>
    <row r="696" spans="4:13" ht="12" customHeight="1" x14ac:dyDescent="0.25">
      <c r="D696" s="284" t="str">
        <f>IF(IF(ISNUMBER(B696),"",MAX(D$4:D695)+1)&lt;=D$3,IF(ISNUMBER(B696),"",MAX(D$4:D695)+1),"")</f>
        <v/>
      </c>
      <c r="H696" s="284"/>
      <c r="I696" s="284" t="str">
        <f>IF(O696="","",IF(ISNUMBER(MATCH(O696,$G$5:$G$1000,0)),"",IF(D696=1,B$4,0)+MAX(I$4:I695)+1))</f>
        <v/>
      </c>
      <c r="M696" s="290">
        <f t="shared" si="150"/>
        <v>692</v>
      </c>
    </row>
    <row r="697" spans="4:13" ht="12" customHeight="1" x14ac:dyDescent="0.25">
      <c r="D697" s="284" t="str">
        <f>IF(IF(ISNUMBER(B697),"",MAX(D$4:D696)+1)&lt;=D$3,IF(ISNUMBER(B697),"",MAX(D$4:D696)+1),"")</f>
        <v/>
      </c>
      <c r="H697" s="284"/>
      <c r="I697" s="284" t="str">
        <f>IF(O697="","",IF(ISNUMBER(MATCH(O697,$G$5:$G$1000,0)),"",IF(D697=1,B$4,0)+MAX(I$4:I696)+1))</f>
        <v/>
      </c>
      <c r="M697" s="290">
        <f t="shared" si="150"/>
        <v>693</v>
      </c>
    </row>
    <row r="698" spans="4:13" ht="12" customHeight="1" x14ac:dyDescent="0.25">
      <c r="D698" s="284" t="str">
        <f>IF(IF(ISNUMBER(B698),"",MAX(D$4:D697)+1)&lt;=D$3,IF(ISNUMBER(B698),"",MAX(D$4:D697)+1),"")</f>
        <v/>
      </c>
      <c r="H698" s="284"/>
      <c r="I698" s="284" t="str">
        <f>IF(O698="","",IF(ISNUMBER(MATCH(O698,$G$5:$G$1000,0)),"",IF(D698=1,B$4,0)+MAX(I$4:I697)+1))</f>
        <v/>
      </c>
      <c r="M698" s="290">
        <f t="shared" si="150"/>
        <v>694</v>
      </c>
    </row>
    <row r="699" spans="4:13" ht="12" customHeight="1" x14ac:dyDescent="0.25">
      <c r="D699" s="284" t="str">
        <f>IF(IF(ISNUMBER(B699),"",MAX(D$4:D698)+1)&lt;=D$3,IF(ISNUMBER(B699),"",MAX(D$4:D698)+1),"")</f>
        <v/>
      </c>
      <c r="H699" s="284"/>
      <c r="I699" s="284" t="str">
        <f>IF(O699="","",IF(ISNUMBER(MATCH(O699,$G$5:$G$1000,0)),"",IF(D699=1,B$4,0)+MAX(I$4:I698)+1))</f>
        <v/>
      </c>
      <c r="M699" s="290">
        <f t="shared" si="150"/>
        <v>695</v>
      </c>
    </row>
    <row r="700" spans="4:13" ht="12" customHeight="1" x14ac:dyDescent="0.25">
      <c r="D700" s="284" t="str">
        <f>IF(IF(ISNUMBER(B700),"",MAX(D$4:D699)+1)&lt;=D$3,IF(ISNUMBER(B700),"",MAX(D$4:D699)+1),"")</f>
        <v/>
      </c>
      <c r="H700" s="284"/>
      <c r="I700" s="284" t="str">
        <f>IF(O700="","",IF(ISNUMBER(MATCH(O700,$G$5:$G$1000,0)),"",IF(D700=1,B$4,0)+MAX(I$4:I699)+1))</f>
        <v/>
      </c>
      <c r="M700" s="290">
        <f t="shared" si="150"/>
        <v>696</v>
      </c>
    </row>
    <row r="701" spans="4:13" ht="12" customHeight="1" x14ac:dyDescent="0.25">
      <c r="D701" s="284" t="str">
        <f>IF(IF(ISNUMBER(B701),"",MAX(D$4:D700)+1)&lt;=D$3,IF(ISNUMBER(B701),"",MAX(D$4:D700)+1),"")</f>
        <v/>
      </c>
      <c r="H701" s="284"/>
      <c r="I701" s="284" t="str">
        <f>IF(O701="","",IF(ISNUMBER(MATCH(O701,$G$5:$G$1000,0)),"",IF(D701=1,B$4,0)+MAX(I$4:I700)+1))</f>
        <v/>
      </c>
      <c r="M701" s="290">
        <f t="shared" si="150"/>
        <v>697</v>
      </c>
    </row>
    <row r="702" spans="4:13" ht="12" customHeight="1" x14ac:dyDescent="0.25">
      <c r="D702" s="284" t="str">
        <f>IF(IF(ISNUMBER(B702),"",MAX(D$4:D701)+1)&lt;=D$3,IF(ISNUMBER(B702),"",MAX(D$4:D701)+1),"")</f>
        <v/>
      </c>
      <c r="H702" s="284"/>
      <c r="I702" s="284" t="str">
        <f>IF(O702="","",IF(ISNUMBER(MATCH(O702,$G$5:$G$1000,0)),"",IF(D702=1,B$4,0)+MAX(I$4:I701)+1))</f>
        <v/>
      </c>
      <c r="M702" s="290">
        <f t="shared" si="150"/>
        <v>698</v>
      </c>
    </row>
    <row r="703" spans="4:13" ht="12" customHeight="1" x14ac:dyDescent="0.25">
      <c r="D703" s="284" t="str">
        <f>IF(IF(ISNUMBER(B703),"",MAX(D$4:D702)+1)&lt;=D$3,IF(ISNUMBER(B703),"",MAX(D$4:D702)+1),"")</f>
        <v/>
      </c>
      <c r="H703" s="284"/>
      <c r="I703" s="284" t="str">
        <f>IF(O703="","",IF(ISNUMBER(MATCH(O703,$G$5:$G$1000,0)),"",IF(D703=1,B$4,0)+MAX(I$4:I702)+1))</f>
        <v/>
      </c>
      <c r="M703" s="290">
        <f t="shared" si="150"/>
        <v>699</v>
      </c>
    </row>
    <row r="704" spans="4:13" ht="12" customHeight="1" x14ac:dyDescent="0.25">
      <c r="D704" s="284" t="str">
        <f>IF(IF(ISNUMBER(B704),"",MAX(D$4:D703)+1)&lt;=D$3,IF(ISNUMBER(B704),"",MAX(D$4:D703)+1),"")</f>
        <v/>
      </c>
      <c r="H704" s="284"/>
      <c r="I704" s="284" t="str">
        <f>IF(O704="","",IF(ISNUMBER(MATCH(O704,$G$5:$G$1000,0)),"",IF(D704=1,B$4,0)+MAX(I$4:I703)+1))</f>
        <v/>
      </c>
      <c r="M704" s="290">
        <f t="shared" si="150"/>
        <v>700</v>
      </c>
    </row>
    <row r="705" spans="4:13" ht="12" customHeight="1" x14ac:dyDescent="0.25">
      <c r="D705" s="284" t="str">
        <f>IF(IF(ISNUMBER(B705),"",MAX(D$4:D704)+1)&lt;=D$3,IF(ISNUMBER(B705),"",MAX(D$4:D704)+1),"")</f>
        <v/>
      </c>
      <c r="H705" s="284"/>
      <c r="I705" s="284" t="str">
        <f>IF(O705="","",IF(ISNUMBER(MATCH(O705,$G$5:$G$1000,0)),"",IF(D705=1,B$4,0)+MAX(I$4:I704)+1))</f>
        <v/>
      </c>
      <c r="M705" s="290">
        <f t="shared" si="150"/>
        <v>701</v>
      </c>
    </row>
    <row r="706" spans="4:13" ht="12" customHeight="1" x14ac:dyDescent="0.25">
      <c r="D706" s="284" t="str">
        <f>IF(IF(ISNUMBER(B706),"",MAX(D$4:D705)+1)&lt;=D$3,IF(ISNUMBER(B706),"",MAX(D$4:D705)+1),"")</f>
        <v/>
      </c>
      <c r="H706" s="284"/>
      <c r="I706" s="284" t="str">
        <f>IF(O706="","",IF(ISNUMBER(MATCH(O706,$G$5:$G$1000,0)),"",IF(D706=1,B$4,0)+MAX(I$4:I705)+1))</f>
        <v/>
      </c>
      <c r="M706" s="290">
        <f t="shared" si="150"/>
        <v>702</v>
      </c>
    </row>
    <row r="707" spans="4:13" ht="12" customHeight="1" x14ac:dyDescent="0.25">
      <c r="D707" s="284" t="str">
        <f>IF(IF(ISNUMBER(B707),"",MAX(D$4:D706)+1)&lt;=D$3,IF(ISNUMBER(B707),"",MAX(D$4:D706)+1),"")</f>
        <v/>
      </c>
      <c r="H707" s="284"/>
      <c r="I707" s="284" t="str">
        <f>IF(O707="","",IF(ISNUMBER(MATCH(O707,$G$5:$G$1000,0)),"",IF(D707=1,B$4,0)+MAX(I$4:I706)+1))</f>
        <v/>
      </c>
      <c r="M707" s="290">
        <f t="shared" si="150"/>
        <v>703</v>
      </c>
    </row>
    <row r="708" spans="4:13" ht="12" customHeight="1" x14ac:dyDescent="0.25">
      <c r="D708" s="284" t="str">
        <f>IF(IF(ISNUMBER(B708),"",MAX(D$4:D707)+1)&lt;=D$3,IF(ISNUMBER(B708),"",MAX(D$4:D707)+1),"")</f>
        <v/>
      </c>
      <c r="H708" s="284"/>
      <c r="I708" s="284" t="str">
        <f>IF(O708="","",IF(ISNUMBER(MATCH(O708,$G$5:$G$1000,0)),"",IF(D708=1,B$4,0)+MAX(I$4:I707)+1))</f>
        <v/>
      </c>
      <c r="M708" s="290">
        <f t="shared" si="150"/>
        <v>704</v>
      </c>
    </row>
    <row r="709" spans="4:13" ht="12" customHeight="1" x14ac:dyDescent="0.25">
      <c r="D709" s="284" t="str">
        <f>IF(IF(ISNUMBER(B709),"",MAX(D$4:D708)+1)&lt;=D$3,IF(ISNUMBER(B709),"",MAX(D$4:D708)+1),"")</f>
        <v/>
      </c>
      <c r="H709" s="284"/>
      <c r="I709" s="284" t="str">
        <f>IF(O709="","",IF(ISNUMBER(MATCH(O709,$G$5:$G$1000,0)),"",IF(D709=1,B$4,0)+MAX(I$4:I708)+1))</f>
        <v/>
      </c>
      <c r="M709" s="290">
        <f t="shared" ref="M709:M772" si="151">IF(ROW()-ROW(M$4)&lt;=1000,ROW()-ROW(M$4),"")</f>
        <v>705</v>
      </c>
    </row>
    <row r="710" spans="4:13" ht="12" customHeight="1" x14ac:dyDescent="0.25">
      <c r="D710" s="284" t="str">
        <f>IF(IF(ISNUMBER(B710),"",MAX(D$4:D709)+1)&lt;=D$3,IF(ISNUMBER(B710),"",MAX(D$4:D709)+1),"")</f>
        <v/>
      </c>
      <c r="H710" s="284"/>
      <c r="I710" s="284" t="str">
        <f>IF(O710="","",IF(ISNUMBER(MATCH(O710,$G$5:$G$1000,0)),"",IF(D710=1,B$4,0)+MAX(I$4:I709)+1))</f>
        <v/>
      </c>
      <c r="M710" s="290">
        <f t="shared" si="151"/>
        <v>706</v>
      </c>
    </row>
    <row r="711" spans="4:13" ht="12" customHeight="1" x14ac:dyDescent="0.25">
      <c r="D711" s="284" t="str">
        <f>IF(IF(ISNUMBER(B711),"",MAX(D$4:D710)+1)&lt;=D$3,IF(ISNUMBER(B711),"",MAX(D$4:D710)+1),"")</f>
        <v/>
      </c>
      <c r="H711" s="284"/>
      <c r="I711" s="284" t="str">
        <f>IF(O711="","",IF(ISNUMBER(MATCH(O711,$G$5:$G$1000,0)),"",IF(D711=1,B$4,0)+MAX(I$4:I710)+1))</f>
        <v/>
      </c>
      <c r="M711" s="290">
        <f t="shared" si="151"/>
        <v>707</v>
      </c>
    </row>
    <row r="712" spans="4:13" ht="12" customHeight="1" x14ac:dyDescent="0.25">
      <c r="D712" s="284" t="str">
        <f>IF(IF(ISNUMBER(B712),"",MAX(D$4:D711)+1)&lt;=D$3,IF(ISNUMBER(B712),"",MAX(D$4:D711)+1),"")</f>
        <v/>
      </c>
      <c r="H712" s="284"/>
      <c r="I712" s="284" t="str">
        <f>IF(O712="","",IF(ISNUMBER(MATCH(O712,$G$5:$G$1000,0)),"",IF(D712=1,B$4,0)+MAX(I$4:I711)+1))</f>
        <v/>
      </c>
      <c r="M712" s="290">
        <f t="shared" si="151"/>
        <v>708</v>
      </c>
    </row>
    <row r="713" spans="4:13" ht="12" customHeight="1" x14ac:dyDescent="0.25">
      <c r="D713" s="284" t="str">
        <f>IF(IF(ISNUMBER(B713),"",MAX(D$4:D712)+1)&lt;=D$3,IF(ISNUMBER(B713),"",MAX(D$4:D712)+1),"")</f>
        <v/>
      </c>
      <c r="H713" s="284"/>
      <c r="I713" s="284" t="str">
        <f>IF(O713="","",IF(ISNUMBER(MATCH(O713,$G$5:$G$1000,0)),"",IF(D713=1,B$4,0)+MAX(I$4:I712)+1))</f>
        <v/>
      </c>
      <c r="M713" s="290">
        <f t="shared" si="151"/>
        <v>709</v>
      </c>
    </row>
    <row r="714" spans="4:13" ht="12" customHeight="1" x14ac:dyDescent="0.25">
      <c r="D714" s="284" t="str">
        <f>IF(IF(ISNUMBER(B714),"",MAX(D$4:D713)+1)&lt;=D$3,IF(ISNUMBER(B714),"",MAX(D$4:D713)+1),"")</f>
        <v/>
      </c>
      <c r="H714" s="284"/>
      <c r="I714" s="284" t="str">
        <f>IF(O714="","",IF(ISNUMBER(MATCH(O714,$G$5:$G$1000,0)),"",IF(D714=1,B$4,0)+MAX(I$4:I713)+1))</f>
        <v/>
      </c>
      <c r="M714" s="290">
        <f t="shared" si="151"/>
        <v>710</v>
      </c>
    </row>
    <row r="715" spans="4:13" ht="12" customHeight="1" x14ac:dyDescent="0.25">
      <c r="D715" s="284" t="str">
        <f>IF(IF(ISNUMBER(B715),"",MAX(D$4:D714)+1)&lt;=D$3,IF(ISNUMBER(B715),"",MAX(D$4:D714)+1),"")</f>
        <v/>
      </c>
      <c r="H715" s="284"/>
      <c r="I715" s="284" t="str">
        <f>IF(O715="","",IF(ISNUMBER(MATCH(O715,$G$5:$G$1000,0)),"",IF(D715=1,B$4,0)+MAX(I$4:I714)+1))</f>
        <v/>
      </c>
      <c r="M715" s="290">
        <f t="shared" si="151"/>
        <v>711</v>
      </c>
    </row>
    <row r="716" spans="4:13" ht="12" customHeight="1" x14ac:dyDescent="0.25">
      <c r="D716" s="284" t="str">
        <f>IF(IF(ISNUMBER(B716),"",MAX(D$4:D715)+1)&lt;=D$3,IF(ISNUMBER(B716),"",MAX(D$4:D715)+1),"")</f>
        <v/>
      </c>
      <c r="H716" s="284"/>
      <c r="I716" s="284" t="str">
        <f>IF(O716="","",IF(ISNUMBER(MATCH(O716,$G$5:$G$1000,0)),"",IF(D716=1,B$4,0)+MAX(I$4:I715)+1))</f>
        <v/>
      </c>
      <c r="M716" s="290">
        <f t="shared" si="151"/>
        <v>712</v>
      </c>
    </row>
    <row r="717" spans="4:13" ht="12" customHeight="1" x14ac:dyDescent="0.25">
      <c r="D717" s="284" t="str">
        <f>IF(IF(ISNUMBER(B717),"",MAX(D$4:D716)+1)&lt;=D$3,IF(ISNUMBER(B717),"",MAX(D$4:D716)+1),"")</f>
        <v/>
      </c>
      <c r="H717" s="284"/>
      <c r="I717" s="284" t="str">
        <f>IF(O717="","",IF(ISNUMBER(MATCH(O717,$G$5:$G$1000,0)),"",IF(D717=1,B$4,0)+MAX(I$4:I716)+1))</f>
        <v/>
      </c>
      <c r="M717" s="290">
        <f t="shared" si="151"/>
        <v>713</v>
      </c>
    </row>
    <row r="718" spans="4:13" ht="12" customHeight="1" x14ac:dyDescent="0.25">
      <c r="D718" s="284" t="str">
        <f>IF(IF(ISNUMBER(B718),"",MAX(D$4:D717)+1)&lt;=D$3,IF(ISNUMBER(B718),"",MAX(D$4:D717)+1),"")</f>
        <v/>
      </c>
      <c r="H718" s="284"/>
      <c r="I718" s="284" t="str">
        <f>IF(O718="","",IF(ISNUMBER(MATCH(O718,$G$5:$G$1000,0)),"",IF(D718=1,B$4,0)+MAX(I$4:I717)+1))</f>
        <v/>
      </c>
      <c r="M718" s="290">
        <f t="shared" si="151"/>
        <v>714</v>
      </c>
    </row>
    <row r="719" spans="4:13" ht="12" customHeight="1" x14ac:dyDescent="0.25">
      <c r="D719" s="284" t="str">
        <f>IF(IF(ISNUMBER(B719),"",MAX(D$4:D718)+1)&lt;=D$3,IF(ISNUMBER(B719),"",MAX(D$4:D718)+1),"")</f>
        <v/>
      </c>
      <c r="H719" s="284"/>
      <c r="I719" s="284" t="str">
        <f>IF(O719="","",IF(ISNUMBER(MATCH(O719,$G$5:$G$1000,0)),"",IF(D719=1,B$4,0)+MAX(I$4:I718)+1))</f>
        <v/>
      </c>
      <c r="M719" s="290">
        <f t="shared" si="151"/>
        <v>715</v>
      </c>
    </row>
    <row r="720" spans="4:13" ht="12" customHeight="1" x14ac:dyDescent="0.25">
      <c r="D720" s="284" t="str">
        <f>IF(IF(ISNUMBER(B720),"",MAX(D$4:D719)+1)&lt;=D$3,IF(ISNUMBER(B720),"",MAX(D$4:D719)+1),"")</f>
        <v/>
      </c>
      <c r="H720" s="284"/>
      <c r="I720" s="284" t="str">
        <f>IF(O720="","",IF(ISNUMBER(MATCH(O720,$G$5:$G$1000,0)),"",IF(D720=1,B$4,0)+MAX(I$4:I719)+1))</f>
        <v/>
      </c>
      <c r="M720" s="290">
        <f t="shared" si="151"/>
        <v>716</v>
      </c>
    </row>
    <row r="721" spans="4:13" ht="12" customHeight="1" x14ac:dyDescent="0.25">
      <c r="D721" s="284" t="str">
        <f>IF(IF(ISNUMBER(B721),"",MAX(D$4:D720)+1)&lt;=D$3,IF(ISNUMBER(B721),"",MAX(D$4:D720)+1),"")</f>
        <v/>
      </c>
      <c r="H721" s="284"/>
      <c r="I721" s="284" t="str">
        <f>IF(O721="","",IF(ISNUMBER(MATCH(O721,$G$5:$G$1000,0)),"",IF(D721=1,B$4,0)+MAX(I$4:I720)+1))</f>
        <v/>
      </c>
      <c r="M721" s="290">
        <f t="shared" si="151"/>
        <v>717</v>
      </c>
    </row>
    <row r="722" spans="4:13" ht="12" customHeight="1" x14ac:dyDescent="0.25">
      <c r="D722" s="284" t="str">
        <f>IF(IF(ISNUMBER(B722),"",MAX(D$4:D721)+1)&lt;=D$3,IF(ISNUMBER(B722),"",MAX(D$4:D721)+1),"")</f>
        <v/>
      </c>
      <c r="H722" s="284"/>
      <c r="I722" s="284" t="str">
        <f>IF(O722="","",IF(ISNUMBER(MATCH(O722,$G$5:$G$1000,0)),"",IF(D722=1,B$4,0)+MAX(I$4:I721)+1))</f>
        <v/>
      </c>
      <c r="M722" s="290">
        <f t="shared" si="151"/>
        <v>718</v>
      </c>
    </row>
    <row r="723" spans="4:13" ht="12" customHeight="1" x14ac:dyDescent="0.25">
      <c r="D723" s="284" t="str">
        <f>IF(IF(ISNUMBER(B723),"",MAX(D$4:D722)+1)&lt;=D$3,IF(ISNUMBER(B723),"",MAX(D$4:D722)+1),"")</f>
        <v/>
      </c>
      <c r="H723" s="284"/>
      <c r="I723" s="284" t="str">
        <f>IF(O723="","",IF(ISNUMBER(MATCH(O723,$G$5:$G$1000,0)),"",IF(D723=1,B$4,0)+MAX(I$4:I722)+1))</f>
        <v/>
      </c>
      <c r="M723" s="290">
        <f t="shared" si="151"/>
        <v>719</v>
      </c>
    </row>
    <row r="724" spans="4:13" ht="12" customHeight="1" x14ac:dyDescent="0.25">
      <c r="D724" s="284" t="str">
        <f>IF(IF(ISNUMBER(B724),"",MAX(D$4:D723)+1)&lt;=D$3,IF(ISNUMBER(B724),"",MAX(D$4:D723)+1),"")</f>
        <v/>
      </c>
      <c r="H724" s="284"/>
      <c r="I724" s="284" t="str">
        <f>IF(O724="","",IF(ISNUMBER(MATCH(O724,$G$5:$G$1000,0)),"",IF(D724=1,B$4,0)+MAX(I$4:I723)+1))</f>
        <v/>
      </c>
      <c r="M724" s="290">
        <f t="shared" si="151"/>
        <v>720</v>
      </c>
    </row>
    <row r="725" spans="4:13" ht="12" customHeight="1" x14ac:dyDescent="0.25">
      <c r="D725" s="284" t="str">
        <f>IF(IF(ISNUMBER(B725),"",MAX(D$4:D724)+1)&lt;=D$3,IF(ISNUMBER(B725),"",MAX(D$4:D724)+1),"")</f>
        <v/>
      </c>
      <c r="H725" s="284"/>
      <c r="I725" s="284" t="str">
        <f>IF(O725="","",IF(ISNUMBER(MATCH(O725,$G$5:$G$1000,0)),"",IF(D725=1,B$4,0)+MAX(I$4:I724)+1))</f>
        <v/>
      </c>
      <c r="M725" s="290">
        <f t="shared" si="151"/>
        <v>721</v>
      </c>
    </row>
    <row r="726" spans="4:13" ht="12" customHeight="1" x14ac:dyDescent="0.25">
      <c r="D726" s="284" t="str">
        <f>IF(IF(ISNUMBER(B726),"",MAX(D$4:D725)+1)&lt;=D$3,IF(ISNUMBER(B726),"",MAX(D$4:D725)+1),"")</f>
        <v/>
      </c>
      <c r="H726" s="284"/>
      <c r="I726" s="284" t="str">
        <f>IF(O726="","",IF(ISNUMBER(MATCH(O726,$G$5:$G$1000,0)),"",IF(D726=1,B$4,0)+MAX(I$4:I725)+1))</f>
        <v/>
      </c>
      <c r="M726" s="290">
        <f t="shared" si="151"/>
        <v>722</v>
      </c>
    </row>
    <row r="727" spans="4:13" ht="12" customHeight="1" x14ac:dyDescent="0.25">
      <c r="D727" s="284" t="str">
        <f>IF(IF(ISNUMBER(B727),"",MAX(D$4:D726)+1)&lt;=D$3,IF(ISNUMBER(B727),"",MAX(D$4:D726)+1),"")</f>
        <v/>
      </c>
      <c r="H727" s="284"/>
      <c r="I727" s="284" t="str">
        <f>IF(O727="","",IF(ISNUMBER(MATCH(O727,$G$5:$G$1000,0)),"",IF(D727=1,B$4,0)+MAX(I$4:I726)+1))</f>
        <v/>
      </c>
      <c r="M727" s="290">
        <f t="shared" si="151"/>
        <v>723</v>
      </c>
    </row>
    <row r="728" spans="4:13" ht="12" customHeight="1" x14ac:dyDescent="0.25">
      <c r="D728" s="284" t="str">
        <f>IF(IF(ISNUMBER(B728),"",MAX(D$4:D727)+1)&lt;=D$3,IF(ISNUMBER(B728),"",MAX(D$4:D727)+1),"")</f>
        <v/>
      </c>
      <c r="H728" s="284"/>
      <c r="I728" s="284" t="str">
        <f>IF(O728="","",IF(ISNUMBER(MATCH(O728,$G$5:$G$1000,0)),"",IF(D728=1,B$4,0)+MAX(I$4:I727)+1))</f>
        <v/>
      </c>
      <c r="M728" s="290">
        <f t="shared" si="151"/>
        <v>724</v>
      </c>
    </row>
    <row r="729" spans="4:13" ht="12" customHeight="1" x14ac:dyDescent="0.25">
      <c r="D729" s="284" t="str">
        <f>IF(IF(ISNUMBER(B729),"",MAX(D$4:D728)+1)&lt;=D$3,IF(ISNUMBER(B729),"",MAX(D$4:D728)+1),"")</f>
        <v/>
      </c>
      <c r="H729" s="284"/>
      <c r="I729" s="284" t="str">
        <f>IF(O729="","",IF(ISNUMBER(MATCH(O729,$G$5:$G$1000,0)),"",IF(D729=1,B$4,0)+MAX(I$4:I728)+1))</f>
        <v/>
      </c>
      <c r="M729" s="290">
        <f t="shared" si="151"/>
        <v>725</v>
      </c>
    </row>
    <row r="730" spans="4:13" ht="12" customHeight="1" x14ac:dyDescent="0.25">
      <c r="D730" s="284" t="str">
        <f>IF(IF(ISNUMBER(B730),"",MAX(D$4:D729)+1)&lt;=D$3,IF(ISNUMBER(B730),"",MAX(D$4:D729)+1),"")</f>
        <v/>
      </c>
      <c r="H730" s="284"/>
      <c r="I730" s="284" t="str">
        <f>IF(O730="","",IF(ISNUMBER(MATCH(O730,$G$5:$G$1000,0)),"",IF(D730=1,B$4,0)+MAX(I$4:I729)+1))</f>
        <v/>
      </c>
      <c r="M730" s="290">
        <f t="shared" si="151"/>
        <v>726</v>
      </c>
    </row>
    <row r="731" spans="4:13" ht="12" customHeight="1" x14ac:dyDescent="0.25">
      <c r="D731" s="284" t="str">
        <f>IF(IF(ISNUMBER(B731),"",MAX(D$4:D730)+1)&lt;=D$3,IF(ISNUMBER(B731),"",MAX(D$4:D730)+1),"")</f>
        <v/>
      </c>
      <c r="H731" s="284"/>
      <c r="I731" s="284" t="str">
        <f>IF(O731="","",IF(ISNUMBER(MATCH(O731,$G$5:$G$1000,0)),"",IF(D731=1,B$4,0)+MAX(I$4:I730)+1))</f>
        <v/>
      </c>
      <c r="M731" s="290">
        <f t="shared" si="151"/>
        <v>727</v>
      </c>
    </row>
    <row r="732" spans="4:13" ht="12" customHeight="1" x14ac:dyDescent="0.25">
      <c r="D732" s="284" t="str">
        <f>IF(IF(ISNUMBER(B732),"",MAX(D$4:D731)+1)&lt;=D$3,IF(ISNUMBER(B732),"",MAX(D$4:D731)+1),"")</f>
        <v/>
      </c>
      <c r="H732" s="284"/>
      <c r="I732" s="284" t="str">
        <f>IF(O732="","",IF(ISNUMBER(MATCH(O732,$G$5:$G$1000,0)),"",IF(D732=1,B$4,0)+MAX(I$4:I731)+1))</f>
        <v/>
      </c>
      <c r="M732" s="290">
        <f t="shared" si="151"/>
        <v>728</v>
      </c>
    </row>
    <row r="733" spans="4:13" ht="12" customHeight="1" x14ac:dyDescent="0.25">
      <c r="D733" s="284" t="str">
        <f>IF(IF(ISNUMBER(B733),"",MAX(D$4:D732)+1)&lt;=D$3,IF(ISNUMBER(B733),"",MAX(D$4:D732)+1),"")</f>
        <v/>
      </c>
      <c r="H733" s="284"/>
      <c r="I733" s="284" t="str">
        <f>IF(O733="","",IF(ISNUMBER(MATCH(O733,$G$5:$G$1000,0)),"",IF(D733=1,B$4,0)+MAX(I$4:I732)+1))</f>
        <v/>
      </c>
      <c r="M733" s="290">
        <f t="shared" si="151"/>
        <v>729</v>
      </c>
    </row>
    <row r="734" spans="4:13" ht="12" customHeight="1" x14ac:dyDescent="0.25">
      <c r="D734" s="284" t="str">
        <f>IF(IF(ISNUMBER(B734),"",MAX(D$4:D733)+1)&lt;=D$3,IF(ISNUMBER(B734),"",MAX(D$4:D733)+1),"")</f>
        <v/>
      </c>
      <c r="H734" s="284"/>
      <c r="I734" s="284" t="str">
        <f>IF(O734="","",IF(ISNUMBER(MATCH(O734,$G$5:$G$1000,0)),"",IF(D734=1,B$4,0)+MAX(I$4:I733)+1))</f>
        <v/>
      </c>
      <c r="M734" s="290">
        <f t="shared" si="151"/>
        <v>730</v>
      </c>
    </row>
    <row r="735" spans="4:13" ht="12" customHeight="1" x14ac:dyDescent="0.25">
      <c r="D735" s="284" t="str">
        <f>IF(IF(ISNUMBER(B735),"",MAX(D$4:D734)+1)&lt;=D$3,IF(ISNUMBER(B735),"",MAX(D$4:D734)+1),"")</f>
        <v/>
      </c>
      <c r="H735" s="284"/>
      <c r="I735" s="284" t="str">
        <f>IF(O735="","",IF(ISNUMBER(MATCH(O735,$G$5:$G$1000,0)),"",IF(D735=1,B$4,0)+MAX(I$4:I734)+1))</f>
        <v/>
      </c>
      <c r="M735" s="290">
        <f t="shared" si="151"/>
        <v>731</v>
      </c>
    </row>
    <row r="736" spans="4:13" ht="12" customHeight="1" x14ac:dyDescent="0.25">
      <c r="D736" s="284" t="str">
        <f>IF(IF(ISNUMBER(B736),"",MAX(D$4:D735)+1)&lt;=D$3,IF(ISNUMBER(B736),"",MAX(D$4:D735)+1),"")</f>
        <v/>
      </c>
      <c r="H736" s="284"/>
      <c r="I736" s="284" t="str">
        <f>IF(O736="","",IF(ISNUMBER(MATCH(O736,$G$5:$G$1000,0)),"",IF(D736=1,B$4,0)+MAX(I$4:I735)+1))</f>
        <v/>
      </c>
      <c r="M736" s="290">
        <f t="shared" si="151"/>
        <v>732</v>
      </c>
    </row>
    <row r="737" spans="4:13" ht="12" customHeight="1" x14ac:dyDescent="0.25">
      <c r="D737" s="284" t="str">
        <f>IF(IF(ISNUMBER(B737),"",MAX(D$4:D736)+1)&lt;=D$3,IF(ISNUMBER(B737),"",MAX(D$4:D736)+1),"")</f>
        <v/>
      </c>
      <c r="H737" s="284"/>
      <c r="I737" s="284" t="str">
        <f>IF(O737="","",IF(ISNUMBER(MATCH(O737,$G$5:$G$1000,0)),"",IF(D737=1,B$4,0)+MAX(I$4:I736)+1))</f>
        <v/>
      </c>
      <c r="M737" s="290">
        <f t="shared" si="151"/>
        <v>733</v>
      </c>
    </row>
    <row r="738" spans="4:13" ht="12" customHeight="1" x14ac:dyDescent="0.25">
      <c r="D738" s="284" t="str">
        <f>IF(IF(ISNUMBER(B738),"",MAX(D$4:D737)+1)&lt;=D$3,IF(ISNUMBER(B738),"",MAX(D$4:D737)+1),"")</f>
        <v/>
      </c>
      <c r="H738" s="284"/>
      <c r="I738" s="284" t="str">
        <f>IF(O738="","",IF(ISNUMBER(MATCH(O738,$G$5:$G$1000,0)),"",IF(D738=1,B$4,0)+MAX(I$4:I737)+1))</f>
        <v/>
      </c>
      <c r="M738" s="290">
        <f t="shared" si="151"/>
        <v>734</v>
      </c>
    </row>
    <row r="739" spans="4:13" ht="12" customHeight="1" x14ac:dyDescent="0.25">
      <c r="D739" s="284" t="str">
        <f>IF(IF(ISNUMBER(B739),"",MAX(D$4:D738)+1)&lt;=D$3,IF(ISNUMBER(B739),"",MAX(D$4:D738)+1),"")</f>
        <v/>
      </c>
      <c r="H739" s="284"/>
      <c r="I739" s="284" t="str">
        <f>IF(O739="","",IF(ISNUMBER(MATCH(O739,$G$5:$G$1000,0)),"",IF(D739=1,B$4,0)+MAX(I$4:I738)+1))</f>
        <v/>
      </c>
      <c r="M739" s="290">
        <f t="shared" si="151"/>
        <v>735</v>
      </c>
    </row>
    <row r="740" spans="4:13" ht="12" customHeight="1" x14ac:dyDescent="0.25">
      <c r="D740" s="284" t="str">
        <f>IF(IF(ISNUMBER(B740),"",MAX(D$4:D739)+1)&lt;=D$3,IF(ISNUMBER(B740),"",MAX(D$4:D739)+1),"")</f>
        <v/>
      </c>
      <c r="H740" s="284"/>
      <c r="I740" s="284" t="str">
        <f>IF(O740="","",IF(ISNUMBER(MATCH(O740,$G$5:$G$1000,0)),"",IF(D740=1,B$4,0)+MAX(I$4:I739)+1))</f>
        <v/>
      </c>
      <c r="M740" s="290">
        <f t="shared" si="151"/>
        <v>736</v>
      </c>
    </row>
    <row r="741" spans="4:13" ht="12" customHeight="1" x14ac:dyDescent="0.25">
      <c r="D741" s="284" t="str">
        <f>IF(IF(ISNUMBER(B741),"",MAX(D$4:D740)+1)&lt;=D$3,IF(ISNUMBER(B741),"",MAX(D$4:D740)+1),"")</f>
        <v/>
      </c>
      <c r="H741" s="284"/>
      <c r="I741" s="284" t="str">
        <f>IF(O741="","",IF(ISNUMBER(MATCH(O741,$G$5:$G$1000,0)),"",IF(D741=1,B$4,0)+MAX(I$4:I740)+1))</f>
        <v/>
      </c>
      <c r="M741" s="290">
        <f t="shared" si="151"/>
        <v>737</v>
      </c>
    </row>
    <row r="742" spans="4:13" ht="12" customHeight="1" x14ac:dyDescent="0.25">
      <c r="D742" s="284" t="str">
        <f>IF(IF(ISNUMBER(B742),"",MAX(D$4:D741)+1)&lt;=D$3,IF(ISNUMBER(B742),"",MAX(D$4:D741)+1),"")</f>
        <v/>
      </c>
      <c r="H742" s="284"/>
      <c r="I742" s="284" t="str">
        <f>IF(O742="","",IF(ISNUMBER(MATCH(O742,$G$5:$G$1000,0)),"",IF(D742=1,B$4,0)+MAX(I$4:I741)+1))</f>
        <v/>
      </c>
      <c r="M742" s="290">
        <f t="shared" si="151"/>
        <v>738</v>
      </c>
    </row>
    <row r="743" spans="4:13" ht="12" customHeight="1" x14ac:dyDescent="0.25">
      <c r="D743" s="284" t="str">
        <f>IF(IF(ISNUMBER(B743),"",MAX(D$4:D742)+1)&lt;=D$3,IF(ISNUMBER(B743),"",MAX(D$4:D742)+1),"")</f>
        <v/>
      </c>
      <c r="H743" s="284"/>
      <c r="I743" s="284" t="str">
        <f>IF(O743="","",IF(ISNUMBER(MATCH(O743,$G$5:$G$1000,0)),"",IF(D743=1,B$4,0)+MAX(I$4:I742)+1))</f>
        <v/>
      </c>
      <c r="M743" s="290">
        <f t="shared" si="151"/>
        <v>739</v>
      </c>
    </row>
    <row r="744" spans="4:13" ht="12" customHeight="1" x14ac:dyDescent="0.25">
      <c r="D744" s="284" t="str">
        <f>IF(IF(ISNUMBER(B744),"",MAX(D$4:D743)+1)&lt;=D$3,IF(ISNUMBER(B744),"",MAX(D$4:D743)+1),"")</f>
        <v/>
      </c>
      <c r="H744" s="284"/>
      <c r="I744" s="284" t="str">
        <f>IF(O744="","",IF(ISNUMBER(MATCH(O744,$G$5:$G$1000,0)),"",IF(D744=1,B$4,0)+MAX(I$4:I743)+1))</f>
        <v/>
      </c>
      <c r="M744" s="290">
        <f t="shared" si="151"/>
        <v>740</v>
      </c>
    </row>
    <row r="745" spans="4:13" ht="12" customHeight="1" x14ac:dyDescent="0.25">
      <c r="D745" s="284" t="str">
        <f>IF(IF(ISNUMBER(B745),"",MAX(D$4:D744)+1)&lt;=D$3,IF(ISNUMBER(B745),"",MAX(D$4:D744)+1),"")</f>
        <v/>
      </c>
      <c r="H745" s="284"/>
      <c r="I745" s="284" t="str">
        <f>IF(O745="","",IF(ISNUMBER(MATCH(O745,$G$5:$G$1000,0)),"",IF(D745=1,B$4,0)+MAX(I$4:I744)+1))</f>
        <v/>
      </c>
      <c r="M745" s="290">
        <f t="shared" si="151"/>
        <v>741</v>
      </c>
    </row>
    <row r="746" spans="4:13" ht="12" customHeight="1" x14ac:dyDescent="0.25">
      <c r="D746" s="284" t="str">
        <f>IF(IF(ISNUMBER(B746),"",MAX(D$4:D745)+1)&lt;=D$3,IF(ISNUMBER(B746),"",MAX(D$4:D745)+1),"")</f>
        <v/>
      </c>
      <c r="H746" s="284"/>
      <c r="I746" s="284" t="str">
        <f>IF(O746="","",IF(ISNUMBER(MATCH(O746,$G$5:$G$1000,0)),"",IF(D746=1,B$4,0)+MAX(I$4:I745)+1))</f>
        <v/>
      </c>
      <c r="M746" s="290">
        <f t="shared" si="151"/>
        <v>742</v>
      </c>
    </row>
    <row r="747" spans="4:13" ht="12" customHeight="1" x14ac:dyDescent="0.25">
      <c r="D747" s="284" t="str">
        <f>IF(IF(ISNUMBER(B747),"",MAX(D$4:D746)+1)&lt;=D$3,IF(ISNUMBER(B747),"",MAX(D$4:D746)+1),"")</f>
        <v/>
      </c>
      <c r="H747" s="284"/>
      <c r="I747" s="284" t="str">
        <f>IF(O747="","",IF(ISNUMBER(MATCH(O747,$G$5:$G$1000,0)),"",IF(D747=1,B$4,0)+MAX(I$4:I746)+1))</f>
        <v/>
      </c>
      <c r="M747" s="290">
        <f t="shared" si="151"/>
        <v>743</v>
      </c>
    </row>
    <row r="748" spans="4:13" ht="12" customHeight="1" x14ac:dyDescent="0.25">
      <c r="D748" s="284" t="str">
        <f>IF(IF(ISNUMBER(B748),"",MAX(D$4:D747)+1)&lt;=D$3,IF(ISNUMBER(B748),"",MAX(D$4:D747)+1),"")</f>
        <v/>
      </c>
      <c r="H748" s="284"/>
      <c r="I748" s="284" t="str">
        <f>IF(O748="","",IF(ISNUMBER(MATCH(O748,$G$5:$G$1000,0)),"",IF(D748=1,B$4,0)+MAX(I$4:I747)+1))</f>
        <v/>
      </c>
      <c r="M748" s="290">
        <f t="shared" si="151"/>
        <v>744</v>
      </c>
    </row>
    <row r="749" spans="4:13" ht="12" customHeight="1" x14ac:dyDescent="0.25">
      <c r="D749" s="284" t="str">
        <f>IF(IF(ISNUMBER(B749),"",MAX(D$4:D748)+1)&lt;=D$3,IF(ISNUMBER(B749),"",MAX(D$4:D748)+1),"")</f>
        <v/>
      </c>
      <c r="H749" s="284"/>
      <c r="I749" s="284" t="str">
        <f>IF(O749="","",IF(ISNUMBER(MATCH(O749,$G$5:$G$1000,0)),"",IF(D749=1,B$4,0)+MAX(I$4:I748)+1))</f>
        <v/>
      </c>
      <c r="M749" s="290">
        <f t="shared" si="151"/>
        <v>745</v>
      </c>
    </row>
    <row r="750" spans="4:13" ht="12" customHeight="1" x14ac:dyDescent="0.25">
      <c r="D750" s="284" t="str">
        <f>IF(IF(ISNUMBER(B750),"",MAX(D$4:D749)+1)&lt;=D$3,IF(ISNUMBER(B750),"",MAX(D$4:D749)+1),"")</f>
        <v/>
      </c>
      <c r="H750" s="284"/>
      <c r="I750" s="284" t="str">
        <f>IF(O750="","",IF(ISNUMBER(MATCH(O750,$G$5:$G$1000,0)),"",IF(D750=1,B$4,0)+MAX(I$4:I749)+1))</f>
        <v/>
      </c>
      <c r="M750" s="290">
        <f t="shared" si="151"/>
        <v>746</v>
      </c>
    </row>
    <row r="751" spans="4:13" ht="12" customHeight="1" x14ac:dyDescent="0.25">
      <c r="D751" s="284" t="str">
        <f>IF(IF(ISNUMBER(B751),"",MAX(D$4:D750)+1)&lt;=D$3,IF(ISNUMBER(B751),"",MAX(D$4:D750)+1),"")</f>
        <v/>
      </c>
      <c r="H751" s="284"/>
      <c r="I751" s="284" t="str">
        <f>IF(O751="","",IF(ISNUMBER(MATCH(O751,$G$5:$G$1000,0)),"",IF(D751=1,B$4,0)+MAX(I$4:I750)+1))</f>
        <v/>
      </c>
      <c r="M751" s="290">
        <f t="shared" si="151"/>
        <v>747</v>
      </c>
    </row>
    <row r="752" spans="4:13" ht="12" customHeight="1" x14ac:dyDescent="0.25">
      <c r="D752" s="284" t="str">
        <f>IF(IF(ISNUMBER(B752),"",MAX(D$4:D751)+1)&lt;=D$3,IF(ISNUMBER(B752),"",MAX(D$4:D751)+1),"")</f>
        <v/>
      </c>
      <c r="H752" s="284"/>
      <c r="I752" s="284" t="str">
        <f>IF(O752="","",IF(ISNUMBER(MATCH(O752,$G$5:$G$1000,0)),"",IF(D752=1,B$4,0)+MAX(I$4:I751)+1))</f>
        <v/>
      </c>
      <c r="M752" s="290">
        <f t="shared" si="151"/>
        <v>748</v>
      </c>
    </row>
    <row r="753" spans="4:13" ht="12" customHeight="1" x14ac:dyDescent="0.25">
      <c r="D753" s="284" t="str">
        <f>IF(IF(ISNUMBER(B753),"",MAX(D$4:D752)+1)&lt;=D$3,IF(ISNUMBER(B753),"",MAX(D$4:D752)+1),"")</f>
        <v/>
      </c>
      <c r="H753" s="284"/>
      <c r="I753" s="284" t="str">
        <f>IF(O753="","",IF(ISNUMBER(MATCH(O753,$G$5:$G$1000,0)),"",IF(D753=1,B$4,0)+MAX(I$4:I752)+1))</f>
        <v/>
      </c>
      <c r="M753" s="290">
        <f t="shared" si="151"/>
        <v>749</v>
      </c>
    </row>
    <row r="754" spans="4:13" ht="12" customHeight="1" x14ac:dyDescent="0.25">
      <c r="D754" s="284" t="str">
        <f>IF(IF(ISNUMBER(B754),"",MAX(D$4:D753)+1)&lt;=D$3,IF(ISNUMBER(B754),"",MAX(D$4:D753)+1),"")</f>
        <v/>
      </c>
      <c r="H754" s="284"/>
      <c r="I754" s="284" t="str">
        <f>IF(O754="","",IF(ISNUMBER(MATCH(O754,$G$5:$G$1000,0)),"",IF(D754=1,B$4,0)+MAX(I$4:I753)+1))</f>
        <v/>
      </c>
      <c r="M754" s="290">
        <f t="shared" si="151"/>
        <v>750</v>
      </c>
    </row>
    <row r="755" spans="4:13" ht="12" customHeight="1" x14ac:dyDescent="0.25">
      <c r="D755" s="284" t="str">
        <f>IF(IF(ISNUMBER(B755),"",MAX(D$4:D754)+1)&lt;=D$3,IF(ISNUMBER(B755),"",MAX(D$4:D754)+1),"")</f>
        <v/>
      </c>
      <c r="H755" s="284"/>
      <c r="I755" s="284" t="str">
        <f>IF(O755="","",IF(ISNUMBER(MATCH(O755,$G$5:$G$1000,0)),"",IF(D755=1,B$4,0)+MAX(I$4:I754)+1))</f>
        <v/>
      </c>
      <c r="M755" s="290">
        <f t="shared" si="151"/>
        <v>751</v>
      </c>
    </row>
    <row r="756" spans="4:13" ht="12" customHeight="1" x14ac:dyDescent="0.25">
      <c r="D756" s="284" t="str">
        <f>IF(IF(ISNUMBER(B756),"",MAX(D$4:D755)+1)&lt;=D$3,IF(ISNUMBER(B756),"",MAX(D$4:D755)+1),"")</f>
        <v/>
      </c>
      <c r="H756" s="284"/>
      <c r="I756" s="284" t="str">
        <f>IF(O756="","",IF(ISNUMBER(MATCH(O756,$G$5:$G$1000,0)),"",IF(D756=1,B$4,0)+MAX(I$4:I755)+1))</f>
        <v/>
      </c>
      <c r="M756" s="290">
        <f t="shared" si="151"/>
        <v>752</v>
      </c>
    </row>
    <row r="757" spans="4:13" ht="12" customHeight="1" x14ac:dyDescent="0.25">
      <c r="D757" s="284" t="str">
        <f>IF(IF(ISNUMBER(B757),"",MAX(D$4:D756)+1)&lt;=D$3,IF(ISNUMBER(B757),"",MAX(D$4:D756)+1),"")</f>
        <v/>
      </c>
      <c r="H757" s="284"/>
      <c r="I757" s="284" t="str">
        <f>IF(O757="","",IF(ISNUMBER(MATCH(O757,$G$5:$G$1000,0)),"",IF(D757=1,B$4,0)+MAX(I$4:I756)+1))</f>
        <v/>
      </c>
      <c r="M757" s="290">
        <f t="shared" si="151"/>
        <v>753</v>
      </c>
    </row>
    <row r="758" spans="4:13" ht="12" customHeight="1" x14ac:dyDescent="0.25">
      <c r="D758" s="284" t="str">
        <f>IF(IF(ISNUMBER(B758),"",MAX(D$4:D757)+1)&lt;=D$3,IF(ISNUMBER(B758),"",MAX(D$4:D757)+1),"")</f>
        <v/>
      </c>
      <c r="H758" s="284"/>
      <c r="I758" s="284" t="str">
        <f>IF(O758="","",IF(ISNUMBER(MATCH(O758,$G$5:$G$1000,0)),"",IF(D758=1,B$4,0)+MAX(I$4:I757)+1))</f>
        <v/>
      </c>
      <c r="M758" s="290">
        <f t="shared" si="151"/>
        <v>754</v>
      </c>
    </row>
    <row r="759" spans="4:13" ht="12" customHeight="1" x14ac:dyDescent="0.25">
      <c r="D759" s="284" t="str">
        <f>IF(IF(ISNUMBER(B759),"",MAX(D$4:D758)+1)&lt;=D$3,IF(ISNUMBER(B759),"",MAX(D$4:D758)+1),"")</f>
        <v/>
      </c>
      <c r="H759" s="284"/>
      <c r="I759" s="284" t="str">
        <f>IF(O759="","",IF(ISNUMBER(MATCH(O759,$G$5:$G$1000,0)),"",IF(D759=1,B$4,0)+MAX(I$4:I758)+1))</f>
        <v/>
      </c>
      <c r="M759" s="290">
        <f t="shared" si="151"/>
        <v>755</v>
      </c>
    </row>
    <row r="760" spans="4:13" ht="12" customHeight="1" x14ac:dyDescent="0.25">
      <c r="D760" s="284" t="str">
        <f>IF(IF(ISNUMBER(B760),"",MAX(D$4:D759)+1)&lt;=D$3,IF(ISNUMBER(B760),"",MAX(D$4:D759)+1),"")</f>
        <v/>
      </c>
      <c r="H760" s="284"/>
      <c r="I760" s="284" t="str">
        <f>IF(O760="","",IF(ISNUMBER(MATCH(O760,$G$5:$G$1000,0)),"",IF(D760=1,B$4,0)+MAX(I$4:I759)+1))</f>
        <v/>
      </c>
      <c r="M760" s="290">
        <f t="shared" si="151"/>
        <v>756</v>
      </c>
    </row>
    <row r="761" spans="4:13" ht="12" customHeight="1" x14ac:dyDescent="0.25">
      <c r="D761" s="284" t="str">
        <f>IF(IF(ISNUMBER(B761),"",MAX(D$4:D760)+1)&lt;=D$3,IF(ISNUMBER(B761),"",MAX(D$4:D760)+1),"")</f>
        <v/>
      </c>
      <c r="H761" s="284"/>
      <c r="I761" s="284" t="str">
        <f>IF(O761="","",IF(ISNUMBER(MATCH(O761,$G$5:$G$1000,0)),"",IF(D761=1,B$4,0)+MAX(I$4:I760)+1))</f>
        <v/>
      </c>
      <c r="M761" s="290">
        <f t="shared" si="151"/>
        <v>757</v>
      </c>
    </row>
    <row r="762" spans="4:13" ht="12" customHeight="1" x14ac:dyDescent="0.25">
      <c r="D762" s="284" t="str">
        <f>IF(IF(ISNUMBER(B762),"",MAX(D$4:D761)+1)&lt;=D$3,IF(ISNUMBER(B762),"",MAX(D$4:D761)+1),"")</f>
        <v/>
      </c>
      <c r="H762" s="284"/>
      <c r="I762" s="284" t="str">
        <f>IF(O762="","",IF(ISNUMBER(MATCH(O762,$G$5:$G$1000,0)),"",IF(D762=1,B$4,0)+MAX(I$4:I761)+1))</f>
        <v/>
      </c>
      <c r="M762" s="290">
        <f t="shared" si="151"/>
        <v>758</v>
      </c>
    </row>
    <row r="763" spans="4:13" ht="12" customHeight="1" x14ac:dyDescent="0.25">
      <c r="D763" s="284" t="str">
        <f>IF(IF(ISNUMBER(B763),"",MAX(D$4:D762)+1)&lt;=D$3,IF(ISNUMBER(B763),"",MAX(D$4:D762)+1),"")</f>
        <v/>
      </c>
      <c r="H763" s="284"/>
      <c r="I763" s="284" t="str">
        <f>IF(O763="","",IF(ISNUMBER(MATCH(O763,$G$5:$G$1000,0)),"",IF(D763=1,B$4,0)+MAX(I$4:I762)+1))</f>
        <v/>
      </c>
      <c r="M763" s="290">
        <f t="shared" si="151"/>
        <v>759</v>
      </c>
    </row>
    <row r="764" spans="4:13" ht="12" customHeight="1" x14ac:dyDescent="0.25">
      <c r="D764" s="284" t="str">
        <f>IF(IF(ISNUMBER(B764),"",MAX(D$4:D763)+1)&lt;=D$3,IF(ISNUMBER(B764),"",MAX(D$4:D763)+1),"")</f>
        <v/>
      </c>
      <c r="H764" s="284"/>
      <c r="I764" s="284" t="str">
        <f>IF(O764="","",IF(ISNUMBER(MATCH(O764,$G$5:$G$1000,0)),"",IF(D764=1,B$4,0)+MAX(I$4:I763)+1))</f>
        <v/>
      </c>
      <c r="M764" s="290">
        <f t="shared" si="151"/>
        <v>760</v>
      </c>
    </row>
    <row r="765" spans="4:13" ht="12" customHeight="1" x14ac:dyDescent="0.25">
      <c r="D765" s="284" t="str">
        <f>IF(IF(ISNUMBER(B765),"",MAX(D$4:D764)+1)&lt;=D$3,IF(ISNUMBER(B765),"",MAX(D$4:D764)+1),"")</f>
        <v/>
      </c>
      <c r="H765" s="284"/>
      <c r="I765" s="284" t="str">
        <f>IF(O765="","",IF(ISNUMBER(MATCH(O765,$G$5:$G$1000,0)),"",IF(D765=1,B$4,0)+MAX(I$4:I764)+1))</f>
        <v/>
      </c>
      <c r="M765" s="290">
        <f t="shared" si="151"/>
        <v>761</v>
      </c>
    </row>
    <row r="766" spans="4:13" ht="12" customHeight="1" x14ac:dyDescent="0.25">
      <c r="D766" s="284" t="str">
        <f>IF(IF(ISNUMBER(B766),"",MAX(D$4:D765)+1)&lt;=D$3,IF(ISNUMBER(B766),"",MAX(D$4:D765)+1),"")</f>
        <v/>
      </c>
      <c r="H766" s="284"/>
      <c r="I766" s="284" t="str">
        <f>IF(O766="","",IF(ISNUMBER(MATCH(O766,$G$5:$G$1000,0)),"",IF(D766=1,B$4,0)+MAX(I$4:I765)+1))</f>
        <v/>
      </c>
      <c r="M766" s="290">
        <f t="shared" si="151"/>
        <v>762</v>
      </c>
    </row>
    <row r="767" spans="4:13" ht="12" customHeight="1" x14ac:dyDescent="0.25">
      <c r="D767" s="284" t="str">
        <f>IF(IF(ISNUMBER(B767),"",MAX(D$4:D766)+1)&lt;=D$3,IF(ISNUMBER(B767),"",MAX(D$4:D766)+1),"")</f>
        <v/>
      </c>
      <c r="H767" s="284"/>
      <c r="I767" s="284" t="str">
        <f>IF(O767="","",IF(ISNUMBER(MATCH(O767,$G$5:$G$1000,0)),"",IF(D767=1,B$4,0)+MAX(I$4:I766)+1))</f>
        <v/>
      </c>
      <c r="M767" s="290">
        <f t="shared" si="151"/>
        <v>763</v>
      </c>
    </row>
    <row r="768" spans="4:13" ht="12" customHeight="1" x14ac:dyDescent="0.25">
      <c r="D768" s="284" t="str">
        <f>IF(IF(ISNUMBER(B768),"",MAX(D$4:D767)+1)&lt;=D$3,IF(ISNUMBER(B768),"",MAX(D$4:D767)+1),"")</f>
        <v/>
      </c>
      <c r="H768" s="284"/>
      <c r="I768" s="284" t="str">
        <f>IF(O768="","",IF(ISNUMBER(MATCH(O768,$G$5:$G$1000,0)),"",IF(D768=1,B$4,0)+MAX(I$4:I767)+1))</f>
        <v/>
      </c>
      <c r="M768" s="290">
        <f t="shared" si="151"/>
        <v>764</v>
      </c>
    </row>
    <row r="769" spans="4:13" ht="12" customHeight="1" x14ac:dyDescent="0.25">
      <c r="D769" s="284" t="str">
        <f>IF(IF(ISNUMBER(B769),"",MAX(D$4:D768)+1)&lt;=D$3,IF(ISNUMBER(B769),"",MAX(D$4:D768)+1),"")</f>
        <v/>
      </c>
      <c r="H769" s="284"/>
      <c r="I769" s="284" t="str">
        <f>IF(O769="","",IF(ISNUMBER(MATCH(O769,$G$5:$G$1000,0)),"",IF(D769=1,B$4,0)+MAX(I$4:I768)+1))</f>
        <v/>
      </c>
      <c r="M769" s="290">
        <f t="shared" si="151"/>
        <v>765</v>
      </c>
    </row>
    <row r="770" spans="4:13" ht="12" customHeight="1" x14ac:dyDescent="0.25">
      <c r="D770" s="284" t="str">
        <f>IF(IF(ISNUMBER(B770),"",MAX(D$4:D769)+1)&lt;=D$3,IF(ISNUMBER(B770),"",MAX(D$4:D769)+1),"")</f>
        <v/>
      </c>
      <c r="H770" s="284"/>
      <c r="I770" s="284" t="str">
        <f>IF(O770="","",IF(ISNUMBER(MATCH(O770,$G$5:$G$1000,0)),"",IF(D770=1,B$4,0)+MAX(I$4:I769)+1))</f>
        <v/>
      </c>
      <c r="M770" s="290">
        <f t="shared" si="151"/>
        <v>766</v>
      </c>
    </row>
    <row r="771" spans="4:13" ht="12" customHeight="1" x14ac:dyDescent="0.25">
      <c r="D771" s="284" t="str">
        <f>IF(IF(ISNUMBER(B771),"",MAX(D$4:D770)+1)&lt;=D$3,IF(ISNUMBER(B771),"",MAX(D$4:D770)+1),"")</f>
        <v/>
      </c>
      <c r="H771" s="284"/>
      <c r="I771" s="284" t="str">
        <f>IF(O771="","",IF(ISNUMBER(MATCH(O771,$G$5:$G$1000,0)),"",IF(D771=1,B$4,0)+MAX(I$4:I770)+1))</f>
        <v/>
      </c>
      <c r="M771" s="290">
        <f t="shared" si="151"/>
        <v>767</v>
      </c>
    </row>
    <row r="772" spans="4:13" ht="12" customHeight="1" x14ac:dyDescent="0.25">
      <c r="D772" s="284" t="str">
        <f>IF(IF(ISNUMBER(B772),"",MAX(D$4:D771)+1)&lt;=D$3,IF(ISNUMBER(B772),"",MAX(D$4:D771)+1),"")</f>
        <v/>
      </c>
      <c r="H772" s="284"/>
      <c r="I772" s="284" t="str">
        <f>IF(O772="","",IF(ISNUMBER(MATCH(O772,$G$5:$G$1000,0)),"",IF(D772=1,B$4,0)+MAX(I$4:I771)+1))</f>
        <v/>
      </c>
      <c r="M772" s="290">
        <f t="shared" si="151"/>
        <v>768</v>
      </c>
    </row>
    <row r="773" spans="4:13" ht="12" customHeight="1" x14ac:dyDescent="0.25">
      <c r="D773" s="284" t="str">
        <f>IF(IF(ISNUMBER(B773),"",MAX(D$4:D772)+1)&lt;=D$3,IF(ISNUMBER(B773),"",MAX(D$4:D772)+1),"")</f>
        <v/>
      </c>
      <c r="H773" s="284"/>
      <c r="I773" s="284" t="str">
        <f>IF(O773="","",IF(ISNUMBER(MATCH(O773,$G$5:$G$1000,0)),"",IF(D773=1,B$4,0)+MAX(I$4:I772)+1))</f>
        <v/>
      </c>
      <c r="M773" s="290">
        <f t="shared" ref="M773:M836" si="152">IF(ROW()-ROW(M$4)&lt;=1000,ROW()-ROW(M$4),"")</f>
        <v>769</v>
      </c>
    </row>
    <row r="774" spans="4:13" ht="12" customHeight="1" x14ac:dyDescent="0.25">
      <c r="D774" s="284" t="str">
        <f>IF(IF(ISNUMBER(B774),"",MAX(D$4:D773)+1)&lt;=D$3,IF(ISNUMBER(B774),"",MAX(D$4:D773)+1),"")</f>
        <v/>
      </c>
      <c r="H774" s="284"/>
      <c r="I774" s="284" t="str">
        <f>IF(O774="","",IF(ISNUMBER(MATCH(O774,$G$5:$G$1000,0)),"",IF(D774=1,B$4,0)+MAX(I$4:I773)+1))</f>
        <v/>
      </c>
      <c r="M774" s="290">
        <f t="shared" si="152"/>
        <v>770</v>
      </c>
    </row>
    <row r="775" spans="4:13" ht="12" customHeight="1" x14ac:dyDescent="0.25">
      <c r="D775" s="284" t="str">
        <f>IF(IF(ISNUMBER(B775),"",MAX(D$4:D774)+1)&lt;=D$3,IF(ISNUMBER(B775),"",MAX(D$4:D774)+1),"")</f>
        <v/>
      </c>
      <c r="H775" s="284"/>
      <c r="I775" s="284" t="str">
        <f>IF(O775="","",IF(ISNUMBER(MATCH(O775,$G$5:$G$1000,0)),"",IF(D775=1,B$4,0)+MAX(I$4:I774)+1))</f>
        <v/>
      </c>
      <c r="M775" s="290">
        <f t="shared" si="152"/>
        <v>771</v>
      </c>
    </row>
    <row r="776" spans="4:13" ht="12" customHeight="1" x14ac:dyDescent="0.25">
      <c r="D776" s="284" t="str">
        <f>IF(IF(ISNUMBER(B776),"",MAX(D$4:D775)+1)&lt;=D$3,IF(ISNUMBER(B776),"",MAX(D$4:D775)+1),"")</f>
        <v/>
      </c>
      <c r="H776" s="284"/>
      <c r="I776" s="284" t="str">
        <f>IF(O776="","",IF(ISNUMBER(MATCH(O776,$G$5:$G$1000,0)),"",IF(D776=1,B$4,0)+MAX(I$4:I775)+1))</f>
        <v/>
      </c>
      <c r="M776" s="290">
        <f t="shared" si="152"/>
        <v>772</v>
      </c>
    </row>
    <row r="777" spans="4:13" ht="12" customHeight="1" x14ac:dyDescent="0.25">
      <c r="D777" s="284" t="str">
        <f>IF(IF(ISNUMBER(B777),"",MAX(D$4:D776)+1)&lt;=D$3,IF(ISNUMBER(B777),"",MAX(D$4:D776)+1),"")</f>
        <v/>
      </c>
      <c r="H777" s="284"/>
      <c r="I777" s="284" t="str">
        <f>IF(O777="","",IF(ISNUMBER(MATCH(O777,$G$5:$G$1000,0)),"",IF(D777=1,B$4,0)+MAX(I$4:I776)+1))</f>
        <v/>
      </c>
      <c r="M777" s="290">
        <f t="shared" si="152"/>
        <v>773</v>
      </c>
    </row>
    <row r="778" spans="4:13" ht="12" customHeight="1" x14ac:dyDescent="0.25">
      <c r="D778" s="284" t="str">
        <f>IF(IF(ISNUMBER(B778),"",MAX(D$4:D777)+1)&lt;=D$3,IF(ISNUMBER(B778),"",MAX(D$4:D777)+1),"")</f>
        <v/>
      </c>
      <c r="H778" s="284"/>
      <c r="I778" s="284" t="str">
        <f>IF(O778="","",IF(ISNUMBER(MATCH(O778,$G$5:$G$1000,0)),"",IF(D778=1,B$4,0)+MAX(I$4:I777)+1))</f>
        <v/>
      </c>
      <c r="M778" s="290">
        <f t="shared" si="152"/>
        <v>774</v>
      </c>
    </row>
    <row r="779" spans="4:13" ht="12" customHeight="1" x14ac:dyDescent="0.25">
      <c r="D779" s="284" t="str">
        <f>IF(IF(ISNUMBER(B779),"",MAX(D$4:D778)+1)&lt;=D$3,IF(ISNUMBER(B779),"",MAX(D$4:D778)+1),"")</f>
        <v/>
      </c>
      <c r="H779" s="284"/>
      <c r="I779" s="284" t="str">
        <f>IF(O779="","",IF(ISNUMBER(MATCH(O779,$G$5:$G$1000,0)),"",IF(D779=1,B$4,0)+MAX(I$4:I778)+1))</f>
        <v/>
      </c>
      <c r="M779" s="290">
        <f t="shared" si="152"/>
        <v>775</v>
      </c>
    </row>
    <row r="780" spans="4:13" ht="12" customHeight="1" x14ac:dyDescent="0.25">
      <c r="D780" s="284" t="str">
        <f>IF(IF(ISNUMBER(B780),"",MAX(D$4:D779)+1)&lt;=D$3,IF(ISNUMBER(B780),"",MAX(D$4:D779)+1),"")</f>
        <v/>
      </c>
      <c r="H780" s="284"/>
      <c r="I780" s="284" t="str">
        <f>IF(O780="","",IF(ISNUMBER(MATCH(O780,$G$5:$G$1000,0)),"",IF(D780=1,B$4,0)+MAX(I$4:I779)+1))</f>
        <v/>
      </c>
      <c r="M780" s="290">
        <f t="shared" si="152"/>
        <v>776</v>
      </c>
    </row>
    <row r="781" spans="4:13" ht="12" customHeight="1" x14ac:dyDescent="0.25">
      <c r="D781" s="284" t="str">
        <f>IF(IF(ISNUMBER(B781),"",MAX(D$4:D780)+1)&lt;=D$3,IF(ISNUMBER(B781),"",MAX(D$4:D780)+1),"")</f>
        <v/>
      </c>
      <c r="H781" s="284"/>
      <c r="I781" s="284" t="str">
        <f>IF(O781="","",IF(ISNUMBER(MATCH(O781,$G$5:$G$1000,0)),"",IF(D781=1,B$4,0)+MAX(I$4:I780)+1))</f>
        <v/>
      </c>
      <c r="M781" s="290">
        <f t="shared" si="152"/>
        <v>777</v>
      </c>
    </row>
    <row r="782" spans="4:13" ht="12" customHeight="1" x14ac:dyDescent="0.25">
      <c r="D782" s="284" t="str">
        <f>IF(IF(ISNUMBER(B782),"",MAX(D$4:D781)+1)&lt;=D$3,IF(ISNUMBER(B782),"",MAX(D$4:D781)+1),"")</f>
        <v/>
      </c>
      <c r="H782" s="284"/>
      <c r="I782" s="284" t="str">
        <f>IF(O782="","",IF(ISNUMBER(MATCH(O782,$G$5:$G$1000,0)),"",IF(D782=1,B$4,0)+MAX(I$4:I781)+1))</f>
        <v/>
      </c>
      <c r="M782" s="290">
        <f t="shared" si="152"/>
        <v>778</v>
      </c>
    </row>
    <row r="783" spans="4:13" ht="12" customHeight="1" x14ac:dyDescent="0.25">
      <c r="D783" s="284" t="str">
        <f>IF(IF(ISNUMBER(B783),"",MAX(D$4:D782)+1)&lt;=D$3,IF(ISNUMBER(B783),"",MAX(D$4:D782)+1),"")</f>
        <v/>
      </c>
      <c r="H783" s="284"/>
      <c r="I783" s="284" t="str">
        <f>IF(O783="","",IF(ISNUMBER(MATCH(O783,$G$5:$G$1000,0)),"",IF(D783=1,B$4,0)+MAX(I$4:I782)+1))</f>
        <v/>
      </c>
      <c r="M783" s="290">
        <f t="shared" si="152"/>
        <v>779</v>
      </c>
    </row>
    <row r="784" spans="4:13" ht="12" customHeight="1" x14ac:dyDescent="0.25">
      <c r="D784" s="284" t="str">
        <f>IF(IF(ISNUMBER(B784),"",MAX(D$4:D783)+1)&lt;=D$3,IF(ISNUMBER(B784),"",MAX(D$4:D783)+1),"")</f>
        <v/>
      </c>
      <c r="H784" s="284"/>
      <c r="I784" s="284" t="str">
        <f>IF(O784="","",IF(ISNUMBER(MATCH(O784,$G$5:$G$1000,0)),"",IF(D784=1,B$4,0)+MAX(I$4:I783)+1))</f>
        <v/>
      </c>
      <c r="M784" s="290">
        <f t="shared" si="152"/>
        <v>780</v>
      </c>
    </row>
    <row r="785" spans="4:13" ht="12" customHeight="1" x14ac:dyDescent="0.25">
      <c r="D785" s="284" t="str">
        <f>IF(IF(ISNUMBER(B785),"",MAX(D$4:D784)+1)&lt;=D$3,IF(ISNUMBER(B785),"",MAX(D$4:D784)+1),"")</f>
        <v/>
      </c>
      <c r="H785" s="284"/>
      <c r="I785" s="284" t="str">
        <f>IF(O785="","",IF(ISNUMBER(MATCH(O785,$G$5:$G$1000,0)),"",IF(D785=1,B$4,0)+MAX(I$4:I784)+1))</f>
        <v/>
      </c>
      <c r="M785" s="290">
        <f t="shared" si="152"/>
        <v>781</v>
      </c>
    </row>
    <row r="786" spans="4:13" ht="12" customHeight="1" x14ac:dyDescent="0.25">
      <c r="D786" s="284" t="str">
        <f>IF(IF(ISNUMBER(B786),"",MAX(D$4:D785)+1)&lt;=D$3,IF(ISNUMBER(B786),"",MAX(D$4:D785)+1),"")</f>
        <v/>
      </c>
      <c r="H786" s="284"/>
      <c r="I786" s="284" t="str">
        <f>IF(O786="","",IF(ISNUMBER(MATCH(O786,$G$5:$G$1000,0)),"",IF(D786=1,B$4,0)+MAX(I$4:I785)+1))</f>
        <v/>
      </c>
      <c r="M786" s="290">
        <f t="shared" si="152"/>
        <v>782</v>
      </c>
    </row>
    <row r="787" spans="4:13" ht="12" customHeight="1" x14ac:dyDescent="0.25">
      <c r="D787" s="284" t="str">
        <f>IF(IF(ISNUMBER(B787),"",MAX(D$4:D786)+1)&lt;=D$3,IF(ISNUMBER(B787),"",MAX(D$4:D786)+1),"")</f>
        <v/>
      </c>
      <c r="H787" s="284"/>
      <c r="I787" s="284" t="str">
        <f>IF(O787="","",IF(ISNUMBER(MATCH(O787,$G$5:$G$1000,0)),"",IF(D787=1,B$4,0)+MAX(I$4:I786)+1))</f>
        <v/>
      </c>
      <c r="M787" s="290">
        <f t="shared" si="152"/>
        <v>783</v>
      </c>
    </row>
    <row r="788" spans="4:13" ht="12" customHeight="1" x14ac:dyDescent="0.25">
      <c r="D788" s="284" t="str">
        <f>IF(IF(ISNUMBER(B788),"",MAX(D$4:D787)+1)&lt;=D$3,IF(ISNUMBER(B788),"",MAX(D$4:D787)+1),"")</f>
        <v/>
      </c>
      <c r="H788" s="284"/>
      <c r="I788" s="284" t="str">
        <f>IF(O788="","",IF(ISNUMBER(MATCH(O788,$G$5:$G$1000,0)),"",IF(D788=1,B$4,0)+MAX(I$4:I787)+1))</f>
        <v/>
      </c>
      <c r="M788" s="290">
        <f t="shared" si="152"/>
        <v>784</v>
      </c>
    </row>
    <row r="789" spans="4:13" ht="12" customHeight="1" x14ac:dyDescent="0.25">
      <c r="D789" s="284" t="str">
        <f>IF(IF(ISNUMBER(B789),"",MAX(D$4:D788)+1)&lt;=D$3,IF(ISNUMBER(B789),"",MAX(D$4:D788)+1),"")</f>
        <v/>
      </c>
      <c r="H789" s="284"/>
      <c r="I789" s="284" t="str">
        <f>IF(O789="","",IF(ISNUMBER(MATCH(O789,$G$5:$G$1000,0)),"",IF(D789=1,B$4,0)+MAX(I$4:I788)+1))</f>
        <v/>
      </c>
      <c r="M789" s="290">
        <f t="shared" si="152"/>
        <v>785</v>
      </c>
    </row>
    <row r="790" spans="4:13" ht="12" customHeight="1" x14ac:dyDescent="0.25">
      <c r="D790" s="284" t="str">
        <f>IF(IF(ISNUMBER(B790),"",MAX(D$4:D789)+1)&lt;=D$3,IF(ISNUMBER(B790),"",MAX(D$4:D789)+1),"")</f>
        <v/>
      </c>
      <c r="H790" s="284"/>
      <c r="I790" s="284" t="str">
        <f>IF(O790="","",IF(ISNUMBER(MATCH(O790,$G$5:$G$1000,0)),"",IF(D790=1,B$4,0)+MAX(I$4:I789)+1))</f>
        <v/>
      </c>
      <c r="M790" s="290">
        <f t="shared" si="152"/>
        <v>786</v>
      </c>
    </row>
    <row r="791" spans="4:13" ht="12" customHeight="1" x14ac:dyDescent="0.25">
      <c r="D791" s="284" t="str">
        <f>IF(IF(ISNUMBER(B791),"",MAX(D$4:D790)+1)&lt;=D$3,IF(ISNUMBER(B791),"",MAX(D$4:D790)+1),"")</f>
        <v/>
      </c>
      <c r="H791" s="284"/>
      <c r="I791" s="284" t="str">
        <f>IF(O791="","",IF(ISNUMBER(MATCH(O791,$G$5:$G$1000,0)),"",IF(D791=1,B$4,0)+MAX(I$4:I790)+1))</f>
        <v/>
      </c>
      <c r="M791" s="290">
        <f t="shared" si="152"/>
        <v>787</v>
      </c>
    </row>
    <row r="792" spans="4:13" ht="12" customHeight="1" x14ac:dyDescent="0.25">
      <c r="D792" s="284" t="str">
        <f>IF(IF(ISNUMBER(B792),"",MAX(D$4:D791)+1)&lt;=D$3,IF(ISNUMBER(B792),"",MAX(D$4:D791)+1),"")</f>
        <v/>
      </c>
      <c r="H792" s="284"/>
      <c r="I792" s="284" t="str">
        <f>IF(O792="","",IF(ISNUMBER(MATCH(O792,$G$5:$G$1000,0)),"",IF(D792=1,B$4,0)+MAX(I$4:I791)+1))</f>
        <v/>
      </c>
      <c r="M792" s="290">
        <f t="shared" si="152"/>
        <v>788</v>
      </c>
    </row>
    <row r="793" spans="4:13" ht="12" customHeight="1" x14ac:dyDescent="0.25">
      <c r="D793" s="284" t="str">
        <f>IF(IF(ISNUMBER(B793),"",MAX(D$4:D792)+1)&lt;=D$3,IF(ISNUMBER(B793),"",MAX(D$4:D792)+1),"")</f>
        <v/>
      </c>
      <c r="H793" s="284"/>
      <c r="I793" s="284" t="str">
        <f>IF(O793="","",IF(ISNUMBER(MATCH(O793,$G$5:$G$1000,0)),"",IF(D793=1,B$4,0)+MAX(I$4:I792)+1))</f>
        <v/>
      </c>
      <c r="M793" s="290">
        <f t="shared" si="152"/>
        <v>789</v>
      </c>
    </row>
    <row r="794" spans="4:13" ht="12" customHeight="1" x14ac:dyDescent="0.25">
      <c r="D794" s="284" t="str">
        <f>IF(IF(ISNUMBER(B794),"",MAX(D$4:D793)+1)&lt;=D$3,IF(ISNUMBER(B794),"",MAX(D$4:D793)+1),"")</f>
        <v/>
      </c>
      <c r="H794" s="284"/>
      <c r="I794" s="284" t="str">
        <f>IF(O794="","",IF(ISNUMBER(MATCH(O794,$G$5:$G$1000,0)),"",IF(D794=1,B$4,0)+MAX(I$4:I793)+1))</f>
        <v/>
      </c>
      <c r="M794" s="290">
        <f t="shared" si="152"/>
        <v>790</v>
      </c>
    </row>
    <row r="795" spans="4:13" ht="12" customHeight="1" x14ac:dyDescent="0.25">
      <c r="D795" s="284" t="str">
        <f>IF(IF(ISNUMBER(B795),"",MAX(D$4:D794)+1)&lt;=D$3,IF(ISNUMBER(B795),"",MAX(D$4:D794)+1),"")</f>
        <v/>
      </c>
      <c r="H795" s="284"/>
      <c r="I795" s="284" t="str">
        <f>IF(O795="","",IF(ISNUMBER(MATCH(O795,$G$5:$G$1000,0)),"",IF(D795=1,B$4,0)+MAX(I$4:I794)+1))</f>
        <v/>
      </c>
      <c r="M795" s="290">
        <f t="shared" si="152"/>
        <v>791</v>
      </c>
    </row>
    <row r="796" spans="4:13" ht="12" customHeight="1" x14ac:dyDescent="0.25">
      <c r="D796" s="284" t="str">
        <f>IF(IF(ISNUMBER(B796),"",MAX(D$4:D795)+1)&lt;=D$3,IF(ISNUMBER(B796),"",MAX(D$4:D795)+1),"")</f>
        <v/>
      </c>
      <c r="H796" s="284"/>
      <c r="I796" s="284" t="str">
        <f>IF(O796="","",IF(ISNUMBER(MATCH(O796,$G$5:$G$1000,0)),"",IF(D796=1,B$4,0)+MAX(I$4:I795)+1))</f>
        <v/>
      </c>
      <c r="M796" s="290">
        <f t="shared" si="152"/>
        <v>792</v>
      </c>
    </row>
    <row r="797" spans="4:13" ht="12" customHeight="1" x14ac:dyDescent="0.25">
      <c r="D797" s="284" t="str">
        <f>IF(IF(ISNUMBER(B797),"",MAX(D$4:D796)+1)&lt;=D$3,IF(ISNUMBER(B797),"",MAX(D$4:D796)+1),"")</f>
        <v/>
      </c>
      <c r="H797" s="284"/>
      <c r="I797" s="284" t="str">
        <f>IF(O797="","",IF(ISNUMBER(MATCH(O797,$G$5:$G$1000,0)),"",IF(D797=1,B$4,0)+MAX(I$4:I796)+1))</f>
        <v/>
      </c>
      <c r="M797" s="290">
        <f t="shared" si="152"/>
        <v>793</v>
      </c>
    </row>
    <row r="798" spans="4:13" ht="12" customHeight="1" x14ac:dyDescent="0.25">
      <c r="D798" s="284" t="str">
        <f>IF(IF(ISNUMBER(B798),"",MAX(D$4:D797)+1)&lt;=D$3,IF(ISNUMBER(B798),"",MAX(D$4:D797)+1),"")</f>
        <v/>
      </c>
      <c r="H798" s="284"/>
      <c r="I798" s="284" t="str">
        <f>IF(O798="","",IF(ISNUMBER(MATCH(O798,$G$5:$G$1000,0)),"",IF(D798=1,B$4,0)+MAX(I$4:I797)+1))</f>
        <v/>
      </c>
      <c r="M798" s="290">
        <f t="shared" si="152"/>
        <v>794</v>
      </c>
    </row>
    <row r="799" spans="4:13" ht="12" customHeight="1" x14ac:dyDescent="0.25">
      <c r="D799" s="284" t="str">
        <f>IF(IF(ISNUMBER(B799),"",MAX(D$4:D798)+1)&lt;=D$3,IF(ISNUMBER(B799),"",MAX(D$4:D798)+1),"")</f>
        <v/>
      </c>
      <c r="H799" s="284"/>
      <c r="I799" s="284" t="str">
        <f>IF(O799="","",IF(ISNUMBER(MATCH(O799,$G$5:$G$1000,0)),"",IF(D799=1,B$4,0)+MAX(I$4:I798)+1))</f>
        <v/>
      </c>
      <c r="M799" s="290">
        <f t="shared" si="152"/>
        <v>795</v>
      </c>
    </row>
    <row r="800" spans="4:13" ht="12" customHeight="1" x14ac:dyDescent="0.25">
      <c r="D800" s="284" t="str">
        <f>IF(IF(ISNUMBER(B800),"",MAX(D$4:D799)+1)&lt;=D$3,IF(ISNUMBER(B800),"",MAX(D$4:D799)+1),"")</f>
        <v/>
      </c>
      <c r="H800" s="284"/>
      <c r="I800" s="284" t="str">
        <f>IF(O800="","",IF(ISNUMBER(MATCH(O800,$G$5:$G$1000,0)),"",IF(D800=1,B$4,0)+MAX(I$4:I799)+1))</f>
        <v/>
      </c>
      <c r="M800" s="290">
        <f t="shared" si="152"/>
        <v>796</v>
      </c>
    </row>
    <row r="801" spans="4:13" ht="12" customHeight="1" x14ac:dyDescent="0.25">
      <c r="D801" s="284" t="str">
        <f>IF(IF(ISNUMBER(B801),"",MAX(D$4:D800)+1)&lt;=D$3,IF(ISNUMBER(B801),"",MAX(D$4:D800)+1),"")</f>
        <v/>
      </c>
      <c r="H801" s="284"/>
      <c r="I801" s="284" t="str">
        <f>IF(O801="","",IF(ISNUMBER(MATCH(O801,$G$5:$G$1000,0)),"",IF(D801=1,B$4,0)+MAX(I$4:I800)+1))</f>
        <v/>
      </c>
      <c r="M801" s="290">
        <f t="shared" si="152"/>
        <v>797</v>
      </c>
    </row>
    <row r="802" spans="4:13" ht="12" customHeight="1" x14ac:dyDescent="0.25">
      <c r="D802" s="284" t="str">
        <f>IF(IF(ISNUMBER(B802),"",MAX(D$4:D801)+1)&lt;=D$3,IF(ISNUMBER(B802),"",MAX(D$4:D801)+1),"")</f>
        <v/>
      </c>
      <c r="H802" s="284"/>
      <c r="I802" s="284" t="str">
        <f>IF(O802="","",IF(ISNUMBER(MATCH(O802,$G$5:$G$1000,0)),"",IF(D802=1,B$4,0)+MAX(I$4:I801)+1))</f>
        <v/>
      </c>
      <c r="M802" s="290">
        <f t="shared" si="152"/>
        <v>798</v>
      </c>
    </row>
    <row r="803" spans="4:13" ht="12" customHeight="1" x14ac:dyDescent="0.25">
      <c r="D803" s="284" t="str">
        <f>IF(IF(ISNUMBER(B803),"",MAX(D$4:D802)+1)&lt;=D$3,IF(ISNUMBER(B803),"",MAX(D$4:D802)+1),"")</f>
        <v/>
      </c>
      <c r="H803" s="284"/>
      <c r="I803" s="284" t="str">
        <f>IF(O803="","",IF(ISNUMBER(MATCH(O803,$G$5:$G$1000,0)),"",IF(D803=1,B$4,0)+MAX(I$4:I802)+1))</f>
        <v/>
      </c>
      <c r="M803" s="290">
        <f t="shared" si="152"/>
        <v>799</v>
      </c>
    </row>
    <row r="804" spans="4:13" ht="12" customHeight="1" x14ac:dyDescent="0.25">
      <c r="D804" s="284" t="str">
        <f>IF(IF(ISNUMBER(B804),"",MAX(D$4:D803)+1)&lt;=D$3,IF(ISNUMBER(B804),"",MAX(D$4:D803)+1),"")</f>
        <v/>
      </c>
      <c r="H804" s="284"/>
      <c r="I804" s="284" t="str">
        <f>IF(O804="","",IF(ISNUMBER(MATCH(O804,$G$5:$G$1000,0)),"",IF(D804=1,B$4,0)+MAX(I$4:I803)+1))</f>
        <v/>
      </c>
      <c r="M804" s="290">
        <f t="shared" si="152"/>
        <v>800</v>
      </c>
    </row>
    <row r="805" spans="4:13" ht="12" customHeight="1" x14ac:dyDescent="0.25">
      <c r="D805" s="284" t="str">
        <f>IF(IF(ISNUMBER(B805),"",MAX(D$4:D804)+1)&lt;=D$3,IF(ISNUMBER(B805),"",MAX(D$4:D804)+1),"")</f>
        <v/>
      </c>
      <c r="H805" s="284"/>
      <c r="I805" s="284" t="str">
        <f>IF(O805="","",IF(ISNUMBER(MATCH(O805,$G$5:$G$1000,0)),"",IF(D805=1,B$4,0)+MAX(I$4:I804)+1))</f>
        <v/>
      </c>
      <c r="M805" s="290">
        <f t="shared" si="152"/>
        <v>801</v>
      </c>
    </row>
    <row r="806" spans="4:13" ht="12" customHeight="1" x14ac:dyDescent="0.25">
      <c r="D806" s="284" t="str">
        <f>IF(IF(ISNUMBER(B806),"",MAX(D$4:D805)+1)&lt;=D$3,IF(ISNUMBER(B806),"",MAX(D$4:D805)+1),"")</f>
        <v/>
      </c>
      <c r="H806" s="284"/>
      <c r="I806" s="284" t="str">
        <f>IF(O806="","",IF(ISNUMBER(MATCH(O806,$G$5:$G$1000,0)),"",IF(D806=1,B$4,0)+MAX(I$4:I805)+1))</f>
        <v/>
      </c>
      <c r="M806" s="290">
        <f t="shared" si="152"/>
        <v>802</v>
      </c>
    </row>
    <row r="807" spans="4:13" ht="12" customHeight="1" x14ac:dyDescent="0.25">
      <c r="D807" s="284" t="str">
        <f>IF(IF(ISNUMBER(B807),"",MAX(D$4:D806)+1)&lt;=D$3,IF(ISNUMBER(B807),"",MAX(D$4:D806)+1),"")</f>
        <v/>
      </c>
      <c r="H807" s="284"/>
      <c r="I807" s="284" t="str">
        <f>IF(O807="","",IF(ISNUMBER(MATCH(O807,$G$5:$G$1000,0)),"",IF(D807=1,B$4,0)+MAX(I$4:I806)+1))</f>
        <v/>
      </c>
      <c r="M807" s="290">
        <f t="shared" si="152"/>
        <v>803</v>
      </c>
    </row>
    <row r="808" spans="4:13" ht="12" customHeight="1" x14ac:dyDescent="0.25">
      <c r="D808" s="284" t="str">
        <f>IF(IF(ISNUMBER(B808),"",MAX(D$4:D807)+1)&lt;=D$3,IF(ISNUMBER(B808),"",MAX(D$4:D807)+1),"")</f>
        <v/>
      </c>
      <c r="H808" s="284"/>
      <c r="I808" s="284" t="str">
        <f>IF(O808="","",IF(ISNUMBER(MATCH(O808,$G$5:$G$1000,0)),"",IF(D808=1,B$4,0)+MAX(I$4:I807)+1))</f>
        <v/>
      </c>
      <c r="M808" s="290">
        <f t="shared" si="152"/>
        <v>804</v>
      </c>
    </row>
    <row r="809" spans="4:13" ht="12" customHeight="1" x14ac:dyDescent="0.25">
      <c r="D809" s="284" t="str">
        <f>IF(IF(ISNUMBER(B809),"",MAX(D$4:D808)+1)&lt;=D$3,IF(ISNUMBER(B809),"",MAX(D$4:D808)+1),"")</f>
        <v/>
      </c>
      <c r="H809" s="284"/>
      <c r="I809" s="284" t="str">
        <f>IF(O809="","",IF(ISNUMBER(MATCH(O809,$G$5:$G$1000,0)),"",IF(D809=1,B$4,0)+MAX(I$4:I808)+1))</f>
        <v/>
      </c>
      <c r="M809" s="290">
        <f t="shared" si="152"/>
        <v>805</v>
      </c>
    </row>
    <row r="810" spans="4:13" ht="12" customHeight="1" x14ac:dyDescent="0.25">
      <c r="D810" s="284" t="str">
        <f>IF(IF(ISNUMBER(B810),"",MAX(D$4:D809)+1)&lt;=D$3,IF(ISNUMBER(B810),"",MAX(D$4:D809)+1),"")</f>
        <v/>
      </c>
      <c r="H810" s="284"/>
      <c r="I810" s="284" t="str">
        <f>IF(O810="","",IF(ISNUMBER(MATCH(O810,$G$5:$G$1000,0)),"",IF(D810=1,B$4,0)+MAX(I$4:I809)+1))</f>
        <v/>
      </c>
      <c r="M810" s="290">
        <f t="shared" si="152"/>
        <v>806</v>
      </c>
    </row>
    <row r="811" spans="4:13" ht="12" customHeight="1" x14ac:dyDescent="0.25">
      <c r="D811" s="284" t="str">
        <f>IF(IF(ISNUMBER(B811),"",MAX(D$4:D810)+1)&lt;=D$3,IF(ISNUMBER(B811),"",MAX(D$4:D810)+1),"")</f>
        <v/>
      </c>
      <c r="H811" s="284"/>
      <c r="I811" s="284" t="str">
        <f>IF(O811="","",IF(ISNUMBER(MATCH(O811,$G$5:$G$1000,0)),"",IF(D811=1,B$4,0)+MAX(I$4:I810)+1))</f>
        <v/>
      </c>
      <c r="M811" s="290">
        <f t="shared" si="152"/>
        <v>807</v>
      </c>
    </row>
    <row r="812" spans="4:13" ht="12" customHeight="1" x14ac:dyDescent="0.25">
      <c r="D812" s="284" t="str">
        <f>IF(IF(ISNUMBER(B812),"",MAX(D$4:D811)+1)&lt;=D$3,IF(ISNUMBER(B812),"",MAX(D$4:D811)+1),"")</f>
        <v/>
      </c>
      <c r="H812" s="284"/>
      <c r="I812" s="284" t="str">
        <f>IF(O812="","",IF(ISNUMBER(MATCH(O812,$G$5:$G$1000,0)),"",IF(D812=1,B$4,0)+MAX(I$4:I811)+1))</f>
        <v/>
      </c>
      <c r="M812" s="290">
        <f t="shared" si="152"/>
        <v>808</v>
      </c>
    </row>
    <row r="813" spans="4:13" ht="12" customHeight="1" x14ac:dyDescent="0.25">
      <c r="D813" s="284" t="str">
        <f>IF(IF(ISNUMBER(B813),"",MAX(D$4:D812)+1)&lt;=D$3,IF(ISNUMBER(B813),"",MAX(D$4:D812)+1),"")</f>
        <v/>
      </c>
      <c r="H813" s="284"/>
      <c r="I813" s="284" t="str">
        <f>IF(O813="","",IF(ISNUMBER(MATCH(O813,$G$5:$G$1000,0)),"",IF(D813=1,B$4,0)+MAX(I$4:I812)+1))</f>
        <v/>
      </c>
      <c r="M813" s="290">
        <f t="shared" si="152"/>
        <v>809</v>
      </c>
    </row>
    <row r="814" spans="4:13" ht="12" customHeight="1" x14ac:dyDescent="0.25">
      <c r="D814" s="284" t="str">
        <f>IF(IF(ISNUMBER(B814),"",MAX(D$4:D813)+1)&lt;=D$3,IF(ISNUMBER(B814),"",MAX(D$4:D813)+1),"")</f>
        <v/>
      </c>
      <c r="H814" s="284"/>
      <c r="I814" s="284" t="str">
        <f>IF(O814="","",IF(ISNUMBER(MATCH(O814,$G$5:$G$1000,0)),"",IF(D814=1,B$4,0)+MAX(I$4:I813)+1))</f>
        <v/>
      </c>
      <c r="M814" s="290">
        <f t="shared" si="152"/>
        <v>810</v>
      </c>
    </row>
    <row r="815" spans="4:13" ht="12" customHeight="1" x14ac:dyDescent="0.25">
      <c r="D815" s="284" t="str">
        <f>IF(IF(ISNUMBER(B815),"",MAX(D$4:D814)+1)&lt;=D$3,IF(ISNUMBER(B815),"",MAX(D$4:D814)+1),"")</f>
        <v/>
      </c>
      <c r="H815" s="284"/>
      <c r="I815" s="284" t="str">
        <f>IF(O815="","",IF(ISNUMBER(MATCH(O815,$G$5:$G$1000,0)),"",IF(D815=1,B$4,0)+MAX(I$4:I814)+1))</f>
        <v/>
      </c>
      <c r="M815" s="290">
        <f t="shared" si="152"/>
        <v>811</v>
      </c>
    </row>
    <row r="816" spans="4:13" ht="12" customHeight="1" x14ac:dyDescent="0.25">
      <c r="D816" s="284" t="str">
        <f>IF(IF(ISNUMBER(B816),"",MAX(D$4:D815)+1)&lt;=D$3,IF(ISNUMBER(B816),"",MAX(D$4:D815)+1),"")</f>
        <v/>
      </c>
      <c r="H816" s="284"/>
      <c r="I816" s="284" t="str">
        <f>IF(O816="","",IF(ISNUMBER(MATCH(O816,$G$5:$G$1000,0)),"",IF(D816=1,B$4,0)+MAX(I$4:I815)+1))</f>
        <v/>
      </c>
      <c r="M816" s="290">
        <f t="shared" si="152"/>
        <v>812</v>
      </c>
    </row>
    <row r="817" spans="4:13" ht="12" customHeight="1" x14ac:dyDescent="0.25">
      <c r="D817" s="284" t="str">
        <f>IF(IF(ISNUMBER(B817),"",MAX(D$4:D816)+1)&lt;=D$3,IF(ISNUMBER(B817),"",MAX(D$4:D816)+1),"")</f>
        <v/>
      </c>
      <c r="H817" s="284"/>
      <c r="I817" s="284" t="str">
        <f>IF(O817="","",IF(ISNUMBER(MATCH(O817,$G$5:$G$1000,0)),"",IF(D817=1,B$4,0)+MAX(I$4:I816)+1))</f>
        <v/>
      </c>
      <c r="M817" s="290">
        <f t="shared" si="152"/>
        <v>813</v>
      </c>
    </row>
    <row r="818" spans="4:13" ht="12" customHeight="1" x14ac:dyDescent="0.25">
      <c r="D818" s="284" t="str">
        <f>IF(IF(ISNUMBER(B818),"",MAX(D$4:D817)+1)&lt;=D$3,IF(ISNUMBER(B818),"",MAX(D$4:D817)+1),"")</f>
        <v/>
      </c>
      <c r="H818" s="284"/>
      <c r="I818" s="284" t="str">
        <f>IF(O818="","",IF(ISNUMBER(MATCH(O818,$G$5:$G$1000,0)),"",IF(D818=1,B$4,0)+MAX(I$4:I817)+1))</f>
        <v/>
      </c>
      <c r="M818" s="290">
        <f t="shared" si="152"/>
        <v>814</v>
      </c>
    </row>
    <row r="819" spans="4:13" ht="12" customHeight="1" x14ac:dyDescent="0.25">
      <c r="D819" s="284" t="str">
        <f>IF(IF(ISNUMBER(B819),"",MAX(D$4:D818)+1)&lt;=D$3,IF(ISNUMBER(B819),"",MAX(D$4:D818)+1),"")</f>
        <v/>
      </c>
      <c r="H819" s="284"/>
      <c r="I819" s="284" t="str">
        <f>IF(O819="","",IF(ISNUMBER(MATCH(O819,$G$5:$G$1000,0)),"",IF(D819=1,B$4,0)+MAX(I$4:I818)+1))</f>
        <v/>
      </c>
      <c r="M819" s="290">
        <f t="shared" si="152"/>
        <v>815</v>
      </c>
    </row>
    <row r="820" spans="4:13" ht="12" customHeight="1" x14ac:dyDescent="0.25">
      <c r="D820" s="284" t="str">
        <f>IF(IF(ISNUMBER(B820),"",MAX(D$4:D819)+1)&lt;=D$3,IF(ISNUMBER(B820),"",MAX(D$4:D819)+1),"")</f>
        <v/>
      </c>
      <c r="H820" s="284"/>
      <c r="I820" s="284" t="str">
        <f>IF(O820="","",IF(ISNUMBER(MATCH(O820,$G$5:$G$1000,0)),"",IF(D820=1,B$4,0)+MAX(I$4:I819)+1))</f>
        <v/>
      </c>
      <c r="M820" s="290">
        <f t="shared" si="152"/>
        <v>816</v>
      </c>
    </row>
    <row r="821" spans="4:13" ht="12" customHeight="1" x14ac:dyDescent="0.25">
      <c r="D821" s="284" t="str">
        <f>IF(IF(ISNUMBER(B821),"",MAX(D$4:D820)+1)&lt;=D$3,IF(ISNUMBER(B821),"",MAX(D$4:D820)+1),"")</f>
        <v/>
      </c>
      <c r="H821" s="284"/>
      <c r="I821" s="284" t="str">
        <f>IF(O821="","",IF(ISNUMBER(MATCH(O821,$G$5:$G$1000,0)),"",IF(D821=1,B$4,0)+MAX(I$4:I820)+1))</f>
        <v/>
      </c>
      <c r="M821" s="290">
        <f t="shared" si="152"/>
        <v>817</v>
      </c>
    </row>
    <row r="822" spans="4:13" ht="12" customHeight="1" x14ac:dyDescent="0.25">
      <c r="D822" s="284" t="str">
        <f>IF(IF(ISNUMBER(B822),"",MAX(D$4:D821)+1)&lt;=D$3,IF(ISNUMBER(B822),"",MAX(D$4:D821)+1),"")</f>
        <v/>
      </c>
      <c r="H822" s="284"/>
      <c r="I822" s="284" t="str">
        <f>IF(O822="","",IF(ISNUMBER(MATCH(O822,$G$5:$G$1000,0)),"",IF(D822=1,B$4,0)+MAX(I$4:I821)+1))</f>
        <v/>
      </c>
      <c r="M822" s="290">
        <f t="shared" si="152"/>
        <v>818</v>
      </c>
    </row>
    <row r="823" spans="4:13" ht="12" customHeight="1" x14ac:dyDescent="0.25">
      <c r="D823" s="284" t="str">
        <f>IF(IF(ISNUMBER(B823),"",MAX(D$4:D822)+1)&lt;=D$3,IF(ISNUMBER(B823),"",MAX(D$4:D822)+1),"")</f>
        <v/>
      </c>
      <c r="H823" s="284"/>
      <c r="I823" s="284" t="str">
        <f>IF(O823="","",IF(ISNUMBER(MATCH(O823,$G$5:$G$1000,0)),"",IF(D823=1,B$4,0)+MAX(I$4:I822)+1))</f>
        <v/>
      </c>
      <c r="M823" s="290">
        <f t="shared" si="152"/>
        <v>819</v>
      </c>
    </row>
    <row r="824" spans="4:13" ht="12" customHeight="1" x14ac:dyDescent="0.25">
      <c r="D824" s="284" t="str">
        <f>IF(IF(ISNUMBER(B824),"",MAX(D$4:D823)+1)&lt;=D$3,IF(ISNUMBER(B824),"",MAX(D$4:D823)+1),"")</f>
        <v/>
      </c>
      <c r="H824" s="284"/>
      <c r="I824" s="284" t="str">
        <f>IF(O824="","",IF(ISNUMBER(MATCH(O824,$G$5:$G$1000,0)),"",IF(D824=1,B$4,0)+MAX(I$4:I823)+1))</f>
        <v/>
      </c>
      <c r="M824" s="290">
        <f t="shared" si="152"/>
        <v>820</v>
      </c>
    </row>
    <row r="825" spans="4:13" ht="12" customHeight="1" x14ac:dyDescent="0.25">
      <c r="D825" s="284" t="str">
        <f>IF(IF(ISNUMBER(B825),"",MAX(D$4:D824)+1)&lt;=D$3,IF(ISNUMBER(B825),"",MAX(D$4:D824)+1),"")</f>
        <v/>
      </c>
      <c r="H825" s="284"/>
      <c r="I825" s="284" t="str">
        <f>IF(O825="","",IF(ISNUMBER(MATCH(O825,$G$5:$G$1000,0)),"",IF(D825=1,B$4,0)+MAX(I$4:I824)+1))</f>
        <v/>
      </c>
      <c r="M825" s="290">
        <f t="shared" si="152"/>
        <v>821</v>
      </c>
    </row>
    <row r="826" spans="4:13" ht="12" customHeight="1" x14ac:dyDescent="0.25">
      <c r="D826" s="284" t="str">
        <f>IF(IF(ISNUMBER(B826),"",MAX(D$4:D825)+1)&lt;=D$3,IF(ISNUMBER(B826),"",MAX(D$4:D825)+1),"")</f>
        <v/>
      </c>
      <c r="H826" s="284"/>
      <c r="I826" s="284" t="str">
        <f>IF(O826="","",IF(ISNUMBER(MATCH(O826,$G$5:$G$1000,0)),"",IF(D826=1,B$4,0)+MAX(I$4:I825)+1))</f>
        <v/>
      </c>
      <c r="M826" s="290">
        <f t="shared" si="152"/>
        <v>822</v>
      </c>
    </row>
    <row r="827" spans="4:13" ht="12" customHeight="1" x14ac:dyDescent="0.25">
      <c r="D827" s="284" t="str">
        <f>IF(IF(ISNUMBER(B827),"",MAX(D$4:D826)+1)&lt;=D$3,IF(ISNUMBER(B827),"",MAX(D$4:D826)+1),"")</f>
        <v/>
      </c>
      <c r="H827" s="284"/>
      <c r="I827" s="284" t="str">
        <f>IF(O827="","",IF(ISNUMBER(MATCH(O827,$G$5:$G$1000,0)),"",IF(D827=1,B$4,0)+MAX(I$4:I826)+1))</f>
        <v/>
      </c>
      <c r="M827" s="290">
        <f t="shared" si="152"/>
        <v>823</v>
      </c>
    </row>
    <row r="828" spans="4:13" ht="12" customHeight="1" x14ac:dyDescent="0.25">
      <c r="D828" s="284" t="str">
        <f>IF(IF(ISNUMBER(B828),"",MAX(D$4:D827)+1)&lt;=D$3,IF(ISNUMBER(B828),"",MAX(D$4:D827)+1),"")</f>
        <v/>
      </c>
      <c r="H828" s="284"/>
      <c r="I828" s="284" t="str">
        <f>IF(O828="","",IF(ISNUMBER(MATCH(O828,$G$5:$G$1000,0)),"",IF(D828=1,B$4,0)+MAX(I$4:I827)+1))</f>
        <v/>
      </c>
      <c r="M828" s="290">
        <f t="shared" si="152"/>
        <v>824</v>
      </c>
    </row>
    <row r="829" spans="4:13" ht="12" customHeight="1" x14ac:dyDescent="0.25">
      <c r="D829" s="284" t="str">
        <f>IF(IF(ISNUMBER(B829),"",MAX(D$4:D828)+1)&lt;=D$3,IF(ISNUMBER(B829),"",MAX(D$4:D828)+1),"")</f>
        <v/>
      </c>
      <c r="H829" s="284"/>
      <c r="I829" s="284" t="str">
        <f>IF(O829="","",IF(ISNUMBER(MATCH(O829,$G$5:$G$1000,0)),"",IF(D829=1,B$4,0)+MAX(I$4:I828)+1))</f>
        <v/>
      </c>
      <c r="M829" s="290">
        <f t="shared" si="152"/>
        <v>825</v>
      </c>
    </row>
    <row r="830" spans="4:13" ht="12" customHeight="1" x14ac:dyDescent="0.25">
      <c r="D830" s="284" t="str">
        <f>IF(IF(ISNUMBER(B830),"",MAX(D$4:D829)+1)&lt;=D$3,IF(ISNUMBER(B830),"",MAX(D$4:D829)+1),"")</f>
        <v/>
      </c>
      <c r="H830" s="284"/>
      <c r="I830" s="284" t="str">
        <f>IF(O830="","",IF(ISNUMBER(MATCH(O830,$G$5:$G$1000,0)),"",IF(D830=1,B$4,0)+MAX(I$4:I829)+1))</f>
        <v/>
      </c>
      <c r="M830" s="290">
        <f t="shared" si="152"/>
        <v>826</v>
      </c>
    </row>
    <row r="831" spans="4:13" ht="12" customHeight="1" x14ac:dyDescent="0.25">
      <c r="D831" s="284" t="str">
        <f>IF(IF(ISNUMBER(B831),"",MAX(D$4:D830)+1)&lt;=D$3,IF(ISNUMBER(B831),"",MAX(D$4:D830)+1),"")</f>
        <v/>
      </c>
      <c r="H831" s="284"/>
      <c r="I831" s="284" t="str">
        <f>IF(O831="","",IF(ISNUMBER(MATCH(O831,$G$5:$G$1000,0)),"",IF(D831=1,B$4,0)+MAX(I$4:I830)+1))</f>
        <v/>
      </c>
      <c r="M831" s="290">
        <f t="shared" si="152"/>
        <v>827</v>
      </c>
    </row>
    <row r="832" spans="4:13" ht="12" customHeight="1" x14ac:dyDescent="0.25">
      <c r="D832" s="284" t="str">
        <f>IF(IF(ISNUMBER(B832),"",MAX(D$4:D831)+1)&lt;=D$3,IF(ISNUMBER(B832),"",MAX(D$4:D831)+1),"")</f>
        <v/>
      </c>
      <c r="H832" s="284"/>
      <c r="I832" s="284" t="str">
        <f>IF(O832="","",IF(ISNUMBER(MATCH(O832,$G$5:$G$1000,0)),"",IF(D832=1,B$4,0)+MAX(I$4:I831)+1))</f>
        <v/>
      </c>
      <c r="M832" s="290">
        <f t="shared" si="152"/>
        <v>828</v>
      </c>
    </row>
    <row r="833" spans="4:13" ht="12" customHeight="1" x14ac:dyDescent="0.25">
      <c r="D833" s="284" t="str">
        <f>IF(IF(ISNUMBER(B833),"",MAX(D$4:D832)+1)&lt;=D$3,IF(ISNUMBER(B833),"",MAX(D$4:D832)+1),"")</f>
        <v/>
      </c>
      <c r="H833" s="284"/>
      <c r="I833" s="284" t="str">
        <f>IF(O833="","",IF(ISNUMBER(MATCH(O833,$G$5:$G$1000,0)),"",IF(D833=1,B$4,0)+MAX(I$4:I832)+1))</f>
        <v/>
      </c>
      <c r="M833" s="290">
        <f t="shared" si="152"/>
        <v>829</v>
      </c>
    </row>
    <row r="834" spans="4:13" ht="12" customHeight="1" x14ac:dyDescent="0.25">
      <c r="D834" s="284" t="str">
        <f>IF(IF(ISNUMBER(B834),"",MAX(D$4:D833)+1)&lt;=D$3,IF(ISNUMBER(B834),"",MAX(D$4:D833)+1),"")</f>
        <v/>
      </c>
      <c r="H834" s="284"/>
      <c r="I834" s="284" t="str">
        <f>IF(O834="","",IF(ISNUMBER(MATCH(O834,$G$5:$G$1000,0)),"",IF(D834=1,B$4,0)+MAX(I$4:I833)+1))</f>
        <v/>
      </c>
      <c r="M834" s="290">
        <f t="shared" si="152"/>
        <v>830</v>
      </c>
    </row>
    <row r="835" spans="4:13" ht="12" customHeight="1" x14ac:dyDescent="0.25">
      <c r="D835" s="284" t="str">
        <f>IF(IF(ISNUMBER(B835),"",MAX(D$4:D834)+1)&lt;=D$3,IF(ISNUMBER(B835),"",MAX(D$4:D834)+1),"")</f>
        <v/>
      </c>
      <c r="H835" s="284"/>
      <c r="I835" s="284" t="str">
        <f>IF(O835="","",IF(ISNUMBER(MATCH(O835,$G$5:$G$1000,0)),"",IF(D835=1,B$4,0)+MAX(I$4:I834)+1))</f>
        <v/>
      </c>
      <c r="M835" s="290">
        <f t="shared" si="152"/>
        <v>831</v>
      </c>
    </row>
    <row r="836" spans="4:13" ht="12" customHeight="1" x14ac:dyDescent="0.25">
      <c r="D836" s="284" t="str">
        <f>IF(IF(ISNUMBER(B836),"",MAX(D$4:D835)+1)&lt;=D$3,IF(ISNUMBER(B836),"",MAX(D$4:D835)+1),"")</f>
        <v/>
      </c>
      <c r="H836" s="284"/>
      <c r="I836" s="284" t="str">
        <f>IF(O836="","",IF(ISNUMBER(MATCH(O836,$G$5:$G$1000,0)),"",IF(D836=1,B$4,0)+MAX(I$4:I835)+1))</f>
        <v/>
      </c>
      <c r="M836" s="290">
        <f t="shared" si="152"/>
        <v>832</v>
      </c>
    </row>
    <row r="837" spans="4:13" ht="12" customHeight="1" x14ac:dyDescent="0.25">
      <c r="D837" s="284" t="str">
        <f>IF(IF(ISNUMBER(B837),"",MAX(D$4:D836)+1)&lt;=D$3,IF(ISNUMBER(B837),"",MAX(D$4:D836)+1),"")</f>
        <v/>
      </c>
      <c r="H837" s="284"/>
      <c r="I837" s="284" t="str">
        <f>IF(O837="","",IF(ISNUMBER(MATCH(O837,$G$5:$G$1000,0)),"",IF(D837=1,B$4,0)+MAX(I$4:I836)+1))</f>
        <v/>
      </c>
      <c r="M837" s="290">
        <f t="shared" ref="M837:M900" si="153">IF(ROW()-ROW(M$4)&lt;=1000,ROW()-ROW(M$4),"")</f>
        <v>833</v>
      </c>
    </row>
    <row r="838" spans="4:13" ht="12" customHeight="1" x14ac:dyDescent="0.25">
      <c r="D838" s="284" t="str">
        <f>IF(IF(ISNUMBER(B838),"",MAX(D$4:D837)+1)&lt;=D$3,IF(ISNUMBER(B838),"",MAX(D$4:D837)+1),"")</f>
        <v/>
      </c>
      <c r="H838" s="284"/>
      <c r="I838" s="284" t="str">
        <f>IF(O838="","",IF(ISNUMBER(MATCH(O838,$G$5:$G$1000,0)),"",IF(D838=1,B$4,0)+MAX(I$4:I837)+1))</f>
        <v/>
      </c>
      <c r="M838" s="290">
        <f t="shared" si="153"/>
        <v>834</v>
      </c>
    </row>
    <row r="839" spans="4:13" ht="12" customHeight="1" x14ac:dyDescent="0.25">
      <c r="D839" s="284" t="str">
        <f>IF(IF(ISNUMBER(B839),"",MAX(D$4:D838)+1)&lt;=D$3,IF(ISNUMBER(B839),"",MAX(D$4:D838)+1),"")</f>
        <v/>
      </c>
      <c r="H839" s="284"/>
      <c r="I839" s="284" t="str">
        <f>IF(O839="","",IF(ISNUMBER(MATCH(O839,$G$5:$G$1000,0)),"",IF(D839=1,B$4,0)+MAX(I$4:I838)+1))</f>
        <v/>
      </c>
      <c r="M839" s="290">
        <f t="shared" si="153"/>
        <v>835</v>
      </c>
    </row>
    <row r="840" spans="4:13" ht="12" customHeight="1" x14ac:dyDescent="0.25">
      <c r="D840" s="284" t="str">
        <f>IF(IF(ISNUMBER(B840),"",MAX(D$4:D839)+1)&lt;=D$3,IF(ISNUMBER(B840),"",MAX(D$4:D839)+1),"")</f>
        <v/>
      </c>
      <c r="H840" s="284"/>
      <c r="I840" s="284" t="str">
        <f>IF(O840="","",IF(ISNUMBER(MATCH(O840,$G$5:$G$1000,0)),"",IF(D840=1,B$4,0)+MAX(I$4:I839)+1))</f>
        <v/>
      </c>
      <c r="M840" s="290">
        <f t="shared" si="153"/>
        <v>836</v>
      </c>
    </row>
    <row r="841" spans="4:13" ht="12" customHeight="1" x14ac:dyDescent="0.25">
      <c r="D841" s="284" t="str">
        <f>IF(IF(ISNUMBER(B841),"",MAX(D$4:D840)+1)&lt;=D$3,IF(ISNUMBER(B841),"",MAX(D$4:D840)+1),"")</f>
        <v/>
      </c>
      <c r="H841" s="284"/>
      <c r="I841" s="284" t="str">
        <f>IF(O841="","",IF(ISNUMBER(MATCH(O841,$G$5:$G$1000,0)),"",IF(D841=1,B$4,0)+MAX(I$4:I840)+1))</f>
        <v/>
      </c>
      <c r="M841" s="290">
        <f t="shared" si="153"/>
        <v>837</v>
      </c>
    </row>
    <row r="842" spans="4:13" ht="12" customHeight="1" x14ac:dyDescent="0.25">
      <c r="D842" s="284" t="str">
        <f>IF(IF(ISNUMBER(B842),"",MAX(D$4:D841)+1)&lt;=D$3,IF(ISNUMBER(B842),"",MAX(D$4:D841)+1),"")</f>
        <v/>
      </c>
      <c r="H842" s="284"/>
      <c r="I842" s="284" t="str">
        <f>IF(O842="","",IF(ISNUMBER(MATCH(O842,$G$5:$G$1000,0)),"",IF(D842=1,B$4,0)+MAX(I$4:I841)+1))</f>
        <v/>
      </c>
      <c r="M842" s="290">
        <f t="shared" si="153"/>
        <v>838</v>
      </c>
    </row>
    <row r="843" spans="4:13" ht="12" customHeight="1" x14ac:dyDescent="0.25">
      <c r="D843" s="284" t="str">
        <f>IF(IF(ISNUMBER(B843),"",MAX(D$4:D842)+1)&lt;=D$3,IF(ISNUMBER(B843),"",MAX(D$4:D842)+1),"")</f>
        <v/>
      </c>
      <c r="H843" s="284"/>
      <c r="I843" s="284" t="str">
        <f>IF(O843="","",IF(ISNUMBER(MATCH(O843,$G$5:$G$1000,0)),"",IF(D843=1,B$4,0)+MAX(I$4:I842)+1))</f>
        <v/>
      </c>
      <c r="M843" s="290">
        <f t="shared" si="153"/>
        <v>839</v>
      </c>
    </row>
    <row r="844" spans="4:13" ht="12" customHeight="1" x14ac:dyDescent="0.25">
      <c r="D844" s="284" t="str">
        <f>IF(IF(ISNUMBER(B844),"",MAX(D$4:D843)+1)&lt;=D$3,IF(ISNUMBER(B844),"",MAX(D$4:D843)+1),"")</f>
        <v/>
      </c>
      <c r="H844" s="284"/>
      <c r="I844" s="284" t="str">
        <f>IF(O844="","",IF(ISNUMBER(MATCH(O844,$G$5:$G$1000,0)),"",IF(D844=1,B$4,0)+MAX(I$4:I843)+1))</f>
        <v/>
      </c>
      <c r="M844" s="290">
        <f t="shared" si="153"/>
        <v>840</v>
      </c>
    </row>
    <row r="845" spans="4:13" ht="12" customHeight="1" x14ac:dyDescent="0.25">
      <c r="D845" s="284" t="str">
        <f>IF(IF(ISNUMBER(B845),"",MAX(D$4:D844)+1)&lt;=D$3,IF(ISNUMBER(B845),"",MAX(D$4:D844)+1),"")</f>
        <v/>
      </c>
      <c r="H845" s="284"/>
      <c r="I845" s="284" t="str">
        <f>IF(O845="","",IF(ISNUMBER(MATCH(O845,$G$5:$G$1000,0)),"",IF(D845=1,B$4,0)+MAX(I$4:I844)+1))</f>
        <v/>
      </c>
      <c r="M845" s="290">
        <f t="shared" si="153"/>
        <v>841</v>
      </c>
    </row>
    <row r="846" spans="4:13" ht="12" customHeight="1" x14ac:dyDescent="0.25">
      <c r="D846" s="284" t="str">
        <f>IF(IF(ISNUMBER(B846),"",MAX(D$4:D845)+1)&lt;=D$3,IF(ISNUMBER(B846),"",MAX(D$4:D845)+1),"")</f>
        <v/>
      </c>
      <c r="H846" s="284"/>
      <c r="I846" s="284" t="str">
        <f>IF(O846="","",IF(ISNUMBER(MATCH(O846,$G$5:$G$1000,0)),"",IF(D846=1,B$4,0)+MAX(I$4:I845)+1))</f>
        <v/>
      </c>
      <c r="M846" s="290">
        <f t="shared" si="153"/>
        <v>842</v>
      </c>
    </row>
    <row r="847" spans="4:13" ht="12" customHeight="1" x14ac:dyDescent="0.25">
      <c r="D847" s="284" t="str">
        <f>IF(IF(ISNUMBER(B847),"",MAX(D$4:D846)+1)&lt;=D$3,IF(ISNUMBER(B847),"",MAX(D$4:D846)+1),"")</f>
        <v/>
      </c>
      <c r="H847" s="284"/>
      <c r="I847" s="284" t="str">
        <f>IF(O847="","",IF(ISNUMBER(MATCH(O847,$G$5:$G$1000,0)),"",IF(D847=1,B$4,0)+MAX(I$4:I846)+1))</f>
        <v/>
      </c>
      <c r="M847" s="290">
        <f t="shared" si="153"/>
        <v>843</v>
      </c>
    </row>
    <row r="848" spans="4:13" ht="12" customHeight="1" x14ac:dyDescent="0.25">
      <c r="D848" s="284" t="str">
        <f>IF(IF(ISNUMBER(B848),"",MAX(D$4:D847)+1)&lt;=D$3,IF(ISNUMBER(B848),"",MAX(D$4:D847)+1),"")</f>
        <v/>
      </c>
      <c r="H848" s="284"/>
      <c r="I848" s="284" t="str">
        <f>IF(O848="","",IF(ISNUMBER(MATCH(O848,$G$5:$G$1000,0)),"",IF(D848=1,B$4,0)+MAX(I$4:I847)+1))</f>
        <v/>
      </c>
      <c r="M848" s="290">
        <f t="shared" si="153"/>
        <v>844</v>
      </c>
    </row>
    <row r="849" spans="4:13" ht="12" customHeight="1" x14ac:dyDescent="0.25">
      <c r="D849" s="284" t="str">
        <f>IF(IF(ISNUMBER(B849),"",MAX(D$4:D848)+1)&lt;=D$3,IF(ISNUMBER(B849),"",MAX(D$4:D848)+1),"")</f>
        <v/>
      </c>
      <c r="H849" s="284"/>
      <c r="I849" s="284" t="str">
        <f>IF(O849="","",IF(ISNUMBER(MATCH(O849,$G$5:$G$1000,0)),"",IF(D849=1,B$4,0)+MAX(I$4:I848)+1))</f>
        <v/>
      </c>
      <c r="M849" s="290">
        <f t="shared" si="153"/>
        <v>845</v>
      </c>
    </row>
    <row r="850" spans="4:13" ht="12" customHeight="1" x14ac:dyDescent="0.25">
      <c r="D850" s="284" t="str">
        <f>IF(IF(ISNUMBER(B850),"",MAX(D$4:D849)+1)&lt;=D$3,IF(ISNUMBER(B850),"",MAX(D$4:D849)+1),"")</f>
        <v/>
      </c>
      <c r="H850" s="284"/>
      <c r="I850" s="284" t="str">
        <f>IF(O850="","",IF(ISNUMBER(MATCH(O850,$G$5:$G$1000,0)),"",IF(D850=1,B$4,0)+MAX(I$4:I849)+1))</f>
        <v/>
      </c>
      <c r="M850" s="290">
        <f t="shared" si="153"/>
        <v>846</v>
      </c>
    </row>
    <row r="851" spans="4:13" ht="12" customHeight="1" x14ac:dyDescent="0.25">
      <c r="D851" s="284" t="str">
        <f>IF(IF(ISNUMBER(B851),"",MAX(D$4:D850)+1)&lt;=D$3,IF(ISNUMBER(B851),"",MAX(D$4:D850)+1),"")</f>
        <v/>
      </c>
      <c r="H851" s="284"/>
      <c r="I851" s="284" t="str">
        <f>IF(O851="","",IF(ISNUMBER(MATCH(O851,$G$5:$G$1000,0)),"",IF(D851=1,B$4,0)+MAX(I$4:I850)+1))</f>
        <v/>
      </c>
      <c r="M851" s="290">
        <f t="shared" si="153"/>
        <v>847</v>
      </c>
    </row>
    <row r="852" spans="4:13" ht="12" customHeight="1" x14ac:dyDescent="0.25">
      <c r="D852" s="284" t="str">
        <f>IF(IF(ISNUMBER(B852),"",MAX(D$4:D851)+1)&lt;=D$3,IF(ISNUMBER(B852),"",MAX(D$4:D851)+1),"")</f>
        <v/>
      </c>
      <c r="H852" s="284"/>
      <c r="I852" s="284" t="str">
        <f>IF(O852="","",IF(ISNUMBER(MATCH(O852,$G$5:$G$1000,0)),"",IF(D852=1,B$4,0)+MAX(I$4:I851)+1))</f>
        <v/>
      </c>
      <c r="M852" s="290">
        <f t="shared" si="153"/>
        <v>848</v>
      </c>
    </row>
    <row r="853" spans="4:13" ht="12" customHeight="1" x14ac:dyDescent="0.25">
      <c r="D853" s="284" t="str">
        <f>IF(IF(ISNUMBER(B853),"",MAX(D$4:D852)+1)&lt;=D$3,IF(ISNUMBER(B853),"",MAX(D$4:D852)+1),"")</f>
        <v/>
      </c>
      <c r="H853" s="284"/>
      <c r="I853" s="284" t="str">
        <f>IF(O853="","",IF(ISNUMBER(MATCH(O853,$G$5:$G$1000,0)),"",IF(D853=1,B$4,0)+MAX(I$4:I852)+1))</f>
        <v/>
      </c>
      <c r="M853" s="290">
        <f t="shared" si="153"/>
        <v>849</v>
      </c>
    </row>
    <row r="854" spans="4:13" ht="12" customHeight="1" x14ac:dyDescent="0.25">
      <c r="D854" s="284" t="str">
        <f>IF(IF(ISNUMBER(B854),"",MAX(D$4:D853)+1)&lt;=D$3,IF(ISNUMBER(B854),"",MAX(D$4:D853)+1),"")</f>
        <v/>
      </c>
      <c r="H854" s="284"/>
      <c r="I854" s="284" t="str">
        <f>IF(O854="","",IF(ISNUMBER(MATCH(O854,$G$5:$G$1000,0)),"",IF(D854=1,B$4,0)+MAX(I$4:I853)+1))</f>
        <v/>
      </c>
      <c r="M854" s="290">
        <f t="shared" si="153"/>
        <v>850</v>
      </c>
    </row>
    <row r="855" spans="4:13" ht="12" customHeight="1" x14ac:dyDescent="0.25">
      <c r="D855" s="284" t="str">
        <f>IF(IF(ISNUMBER(B855),"",MAX(D$4:D854)+1)&lt;=D$3,IF(ISNUMBER(B855),"",MAX(D$4:D854)+1),"")</f>
        <v/>
      </c>
      <c r="H855" s="284"/>
      <c r="I855" s="284" t="str">
        <f>IF(O855="","",IF(ISNUMBER(MATCH(O855,$G$5:$G$1000,0)),"",IF(D855=1,B$4,0)+MAX(I$4:I854)+1))</f>
        <v/>
      </c>
      <c r="M855" s="290">
        <f t="shared" si="153"/>
        <v>851</v>
      </c>
    </row>
    <row r="856" spans="4:13" ht="12" customHeight="1" x14ac:dyDescent="0.25">
      <c r="D856" s="284" t="str">
        <f>IF(IF(ISNUMBER(B856),"",MAX(D$4:D855)+1)&lt;=D$3,IF(ISNUMBER(B856),"",MAX(D$4:D855)+1),"")</f>
        <v/>
      </c>
      <c r="H856" s="284"/>
      <c r="I856" s="284" t="str">
        <f>IF(O856="","",IF(ISNUMBER(MATCH(O856,$G$5:$G$1000,0)),"",IF(D856=1,B$4,0)+MAX(I$4:I855)+1))</f>
        <v/>
      </c>
      <c r="M856" s="290">
        <f t="shared" si="153"/>
        <v>852</v>
      </c>
    </row>
    <row r="857" spans="4:13" ht="12" customHeight="1" x14ac:dyDescent="0.25">
      <c r="D857" s="284" t="str">
        <f>IF(IF(ISNUMBER(B857),"",MAX(D$4:D856)+1)&lt;=D$3,IF(ISNUMBER(B857),"",MAX(D$4:D856)+1),"")</f>
        <v/>
      </c>
      <c r="H857" s="284"/>
      <c r="I857" s="284" t="str">
        <f>IF(O857="","",IF(ISNUMBER(MATCH(O857,$G$5:$G$1000,0)),"",IF(D857=1,B$4,0)+MAX(I$4:I856)+1))</f>
        <v/>
      </c>
      <c r="M857" s="290">
        <f t="shared" si="153"/>
        <v>853</v>
      </c>
    </row>
    <row r="858" spans="4:13" ht="12" customHeight="1" x14ac:dyDescent="0.25">
      <c r="D858" s="284" t="str">
        <f>IF(IF(ISNUMBER(B858),"",MAX(D$4:D857)+1)&lt;=D$3,IF(ISNUMBER(B858),"",MAX(D$4:D857)+1),"")</f>
        <v/>
      </c>
      <c r="H858" s="284"/>
      <c r="I858" s="284" t="str">
        <f>IF(O858="","",IF(ISNUMBER(MATCH(O858,$G$5:$G$1000,0)),"",IF(D858=1,B$4,0)+MAX(I$4:I857)+1))</f>
        <v/>
      </c>
      <c r="M858" s="290">
        <f t="shared" si="153"/>
        <v>854</v>
      </c>
    </row>
    <row r="859" spans="4:13" ht="12" customHeight="1" x14ac:dyDescent="0.25">
      <c r="D859" s="284" t="str">
        <f>IF(IF(ISNUMBER(B859),"",MAX(D$4:D858)+1)&lt;=D$3,IF(ISNUMBER(B859),"",MAX(D$4:D858)+1),"")</f>
        <v/>
      </c>
      <c r="H859" s="284"/>
      <c r="I859" s="284" t="str">
        <f>IF(O859="","",IF(ISNUMBER(MATCH(O859,$G$5:$G$1000,0)),"",IF(D859=1,B$4,0)+MAX(I$4:I858)+1))</f>
        <v/>
      </c>
      <c r="M859" s="290">
        <f t="shared" si="153"/>
        <v>855</v>
      </c>
    </row>
    <row r="860" spans="4:13" ht="12" customHeight="1" x14ac:dyDescent="0.25">
      <c r="D860" s="284" t="str">
        <f>IF(IF(ISNUMBER(B860),"",MAX(D$4:D859)+1)&lt;=D$3,IF(ISNUMBER(B860),"",MAX(D$4:D859)+1),"")</f>
        <v/>
      </c>
      <c r="H860" s="284"/>
      <c r="I860" s="284" t="str">
        <f>IF(O860="","",IF(ISNUMBER(MATCH(O860,$G$5:$G$1000,0)),"",IF(D860=1,B$4,0)+MAX(I$4:I859)+1))</f>
        <v/>
      </c>
      <c r="M860" s="290">
        <f t="shared" si="153"/>
        <v>856</v>
      </c>
    </row>
    <row r="861" spans="4:13" ht="12" customHeight="1" x14ac:dyDescent="0.25">
      <c r="D861" s="284" t="str">
        <f>IF(IF(ISNUMBER(B861),"",MAX(D$4:D860)+1)&lt;=D$3,IF(ISNUMBER(B861),"",MAX(D$4:D860)+1),"")</f>
        <v/>
      </c>
      <c r="H861" s="284"/>
      <c r="I861" s="284" t="str">
        <f>IF(O861="","",IF(ISNUMBER(MATCH(O861,$G$5:$G$1000,0)),"",IF(D861=1,B$4,0)+MAX(I$4:I860)+1))</f>
        <v/>
      </c>
      <c r="M861" s="290">
        <f t="shared" si="153"/>
        <v>857</v>
      </c>
    </row>
    <row r="862" spans="4:13" ht="12" customHeight="1" x14ac:dyDescent="0.25">
      <c r="D862" s="284" t="str">
        <f>IF(IF(ISNUMBER(B862),"",MAX(D$4:D861)+1)&lt;=D$3,IF(ISNUMBER(B862),"",MAX(D$4:D861)+1),"")</f>
        <v/>
      </c>
      <c r="H862" s="284"/>
      <c r="I862" s="284" t="str">
        <f>IF(O862="","",IF(ISNUMBER(MATCH(O862,$G$5:$G$1000,0)),"",IF(D862=1,B$4,0)+MAX(I$4:I861)+1))</f>
        <v/>
      </c>
      <c r="M862" s="290">
        <f t="shared" si="153"/>
        <v>858</v>
      </c>
    </row>
    <row r="863" spans="4:13" ht="12" customHeight="1" x14ac:dyDescent="0.25">
      <c r="D863" s="284" t="str">
        <f>IF(IF(ISNUMBER(B863),"",MAX(D$4:D862)+1)&lt;=D$3,IF(ISNUMBER(B863),"",MAX(D$4:D862)+1),"")</f>
        <v/>
      </c>
      <c r="H863" s="284"/>
      <c r="I863" s="284" t="str">
        <f>IF(O863="","",IF(ISNUMBER(MATCH(O863,$G$5:$G$1000,0)),"",IF(D863=1,B$4,0)+MAX(I$4:I862)+1))</f>
        <v/>
      </c>
      <c r="M863" s="290">
        <f t="shared" si="153"/>
        <v>859</v>
      </c>
    </row>
    <row r="864" spans="4:13" ht="12" customHeight="1" x14ac:dyDescent="0.25">
      <c r="D864" s="284" t="str">
        <f>IF(IF(ISNUMBER(B864),"",MAX(D$4:D863)+1)&lt;=D$3,IF(ISNUMBER(B864),"",MAX(D$4:D863)+1),"")</f>
        <v/>
      </c>
      <c r="H864" s="284"/>
      <c r="I864" s="284" t="str">
        <f>IF(O864="","",IF(ISNUMBER(MATCH(O864,$G$5:$G$1000,0)),"",IF(D864=1,B$4,0)+MAX(I$4:I863)+1))</f>
        <v/>
      </c>
      <c r="M864" s="290">
        <f t="shared" si="153"/>
        <v>860</v>
      </c>
    </row>
    <row r="865" spans="4:13" ht="12" customHeight="1" x14ac:dyDescent="0.25">
      <c r="D865" s="284" t="str">
        <f>IF(IF(ISNUMBER(B865),"",MAX(D$4:D864)+1)&lt;=D$3,IF(ISNUMBER(B865),"",MAX(D$4:D864)+1),"")</f>
        <v/>
      </c>
      <c r="H865" s="284"/>
      <c r="I865" s="284" t="str">
        <f>IF(O865="","",IF(ISNUMBER(MATCH(O865,$G$5:$G$1000,0)),"",IF(D865=1,B$4,0)+MAX(I$4:I864)+1))</f>
        <v/>
      </c>
      <c r="M865" s="290">
        <f t="shared" si="153"/>
        <v>861</v>
      </c>
    </row>
    <row r="866" spans="4:13" ht="12" customHeight="1" x14ac:dyDescent="0.25">
      <c r="D866" s="284" t="str">
        <f>IF(IF(ISNUMBER(B866),"",MAX(D$4:D865)+1)&lt;=D$3,IF(ISNUMBER(B866),"",MAX(D$4:D865)+1),"")</f>
        <v/>
      </c>
      <c r="H866" s="284"/>
      <c r="I866" s="284" t="str">
        <f>IF(O866="","",IF(ISNUMBER(MATCH(O866,$G$5:$G$1000,0)),"",IF(D866=1,B$4,0)+MAX(I$4:I865)+1))</f>
        <v/>
      </c>
      <c r="M866" s="290">
        <f t="shared" si="153"/>
        <v>862</v>
      </c>
    </row>
    <row r="867" spans="4:13" ht="12" customHeight="1" x14ac:dyDescent="0.25">
      <c r="D867" s="284" t="str">
        <f>IF(IF(ISNUMBER(B867),"",MAX(D$4:D866)+1)&lt;=D$3,IF(ISNUMBER(B867),"",MAX(D$4:D866)+1),"")</f>
        <v/>
      </c>
      <c r="H867" s="284"/>
      <c r="I867" s="284" t="str">
        <f>IF(O867="","",IF(ISNUMBER(MATCH(O867,$G$5:$G$1000,0)),"",IF(D867=1,B$4,0)+MAX(I$4:I866)+1))</f>
        <v/>
      </c>
      <c r="M867" s="290">
        <f t="shared" si="153"/>
        <v>863</v>
      </c>
    </row>
    <row r="868" spans="4:13" ht="12" customHeight="1" x14ac:dyDescent="0.25">
      <c r="D868" s="284" t="str">
        <f>IF(IF(ISNUMBER(B868),"",MAX(D$4:D867)+1)&lt;=D$3,IF(ISNUMBER(B868),"",MAX(D$4:D867)+1),"")</f>
        <v/>
      </c>
      <c r="H868" s="284"/>
      <c r="I868" s="284" t="str">
        <f>IF(O868="","",IF(ISNUMBER(MATCH(O868,$G$5:$G$1000,0)),"",IF(D868=1,B$4,0)+MAX(I$4:I867)+1))</f>
        <v/>
      </c>
      <c r="M868" s="290">
        <f t="shared" si="153"/>
        <v>864</v>
      </c>
    </row>
    <row r="869" spans="4:13" ht="12" customHeight="1" x14ac:dyDescent="0.25">
      <c r="D869" s="284" t="str">
        <f>IF(IF(ISNUMBER(B869),"",MAX(D$4:D868)+1)&lt;=D$3,IF(ISNUMBER(B869),"",MAX(D$4:D868)+1),"")</f>
        <v/>
      </c>
      <c r="H869" s="284"/>
      <c r="I869" s="284" t="str">
        <f>IF(O869="","",IF(ISNUMBER(MATCH(O869,$G$5:$G$1000,0)),"",IF(D869=1,B$4,0)+MAX(I$4:I868)+1))</f>
        <v/>
      </c>
      <c r="M869" s="290">
        <f t="shared" si="153"/>
        <v>865</v>
      </c>
    </row>
    <row r="870" spans="4:13" ht="12" customHeight="1" x14ac:dyDescent="0.25">
      <c r="D870" s="284" t="str">
        <f>IF(IF(ISNUMBER(B870),"",MAX(D$4:D869)+1)&lt;=D$3,IF(ISNUMBER(B870),"",MAX(D$4:D869)+1),"")</f>
        <v/>
      </c>
      <c r="H870" s="284"/>
      <c r="I870" s="284" t="str">
        <f>IF(O870="","",IF(ISNUMBER(MATCH(O870,$G$5:$G$1000,0)),"",IF(D870=1,B$4,0)+MAX(I$4:I869)+1))</f>
        <v/>
      </c>
      <c r="M870" s="290">
        <f t="shared" si="153"/>
        <v>866</v>
      </c>
    </row>
    <row r="871" spans="4:13" ht="12" customHeight="1" x14ac:dyDescent="0.25">
      <c r="D871" s="284" t="str">
        <f>IF(IF(ISNUMBER(B871),"",MAX(D$4:D870)+1)&lt;=D$3,IF(ISNUMBER(B871),"",MAX(D$4:D870)+1),"")</f>
        <v/>
      </c>
      <c r="H871" s="284"/>
      <c r="I871" s="284" t="str">
        <f>IF(O871="","",IF(ISNUMBER(MATCH(O871,$G$5:$G$1000,0)),"",IF(D871=1,B$4,0)+MAX(I$4:I870)+1))</f>
        <v/>
      </c>
      <c r="M871" s="290">
        <f t="shared" si="153"/>
        <v>867</v>
      </c>
    </row>
    <row r="872" spans="4:13" ht="12" customHeight="1" x14ac:dyDescent="0.25">
      <c r="D872" s="284" t="str">
        <f>IF(IF(ISNUMBER(B872),"",MAX(D$4:D871)+1)&lt;=D$3,IF(ISNUMBER(B872),"",MAX(D$4:D871)+1),"")</f>
        <v/>
      </c>
      <c r="H872" s="284"/>
      <c r="I872" s="284" t="str">
        <f>IF(O872="","",IF(ISNUMBER(MATCH(O872,$G$5:$G$1000,0)),"",IF(D872=1,B$4,0)+MAX(I$4:I871)+1))</f>
        <v/>
      </c>
      <c r="M872" s="290">
        <f t="shared" si="153"/>
        <v>868</v>
      </c>
    </row>
    <row r="873" spans="4:13" ht="12" customHeight="1" x14ac:dyDescent="0.25">
      <c r="D873" s="284" t="str">
        <f>IF(IF(ISNUMBER(B873),"",MAX(D$4:D872)+1)&lt;=D$3,IF(ISNUMBER(B873),"",MAX(D$4:D872)+1),"")</f>
        <v/>
      </c>
      <c r="H873" s="284"/>
      <c r="I873" s="284" t="str">
        <f>IF(O873="","",IF(ISNUMBER(MATCH(O873,$G$5:$G$1000,0)),"",IF(D873=1,B$4,0)+MAX(I$4:I872)+1))</f>
        <v/>
      </c>
      <c r="M873" s="290">
        <f t="shared" si="153"/>
        <v>869</v>
      </c>
    </row>
    <row r="874" spans="4:13" ht="12" customHeight="1" x14ac:dyDescent="0.25">
      <c r="D874" s="284" t="str">
        <f>IF(IF(ISNUMBER(B874),"",MAX(D$4:D873)+1)&lt;=D$3,IF(ISNUMBER(B874),"",MAX(D$4:D873)+1),"")</f>
        <v/>
      </c>
      <c r="H874" s="284"/>
      <c r="I874" s="284" t="str">
        <f>IF(O874="","",IF(ISNUMBER(MATCH(O874,$G$5:$G$1000,0)),"",IF(D874=1,B$4,0)+MAX(I$4:I873)+1))</f>
        <v/>
      </c>
      <c r="M874" s="290">
        <f t="shared" si="153"/>
        <v>870</v>
      </c>
    </row>
    <row r="875" spans="4:13" ht="12" customHeight="1" x14ac:dyDescent="0.25">
      <c r="D875" s="284" t="str">
        <f>IF(IF(ISNUMBER(B875),"",MAX(D$4:D874)+1)&lt;=D$3,IF(ISNUMBER(B875),"",MAX(D$4:D874)+1),"")</f>
        <v/>
      </c>
      <c r="H875" s="284"/>
      <c r="I875" s="284" t="str">
        <f>IF(O875="","",IF(ISNUMBER(MATCH(O875,$G$5:$G$1000,0)),"",IF(D875=1,B$4,0)+MAX(I$4:I874)+1))</f>
        <v/>
      </c>
      <c r="M875" s="290">
        <f t="shared" si="153"/>
        <v>871</v>
      </c>
    </row>
    <row r="876" spans="4:13" ht="12" customHeight="1" x14ac:dyDescent="0.25">
      <c r="D876" s="284" t="str">
        <f>IF(IF(ISNUMBER(B876),"",MAX(D$4:D875)+1)&lt;=D$3,IF(ISNUMBER(B876),"",MAX(D$4:D875)+1),"")</f>
        <v/>
      </c>
      <c r="H876" s="284"/>
      <c r="I876" s="284" t="str">
        <f>IF(O876="","",IF(ISNUMBER(MATCH(O876,$G$5:$G$1000,0)),"",IF(D876=1,B$4,0)+MAX(I$4:I875)+1))</f>
        <v/>
      </c>
      <c r="M876" s="290">
        <f t="shared" si="153"/>
        <v>872</v>
      </c>
    </row>
    <row r="877" spans="4:13" ht="12" customHeight="1" x14ac:dyDescent="0.25">
      <c r="D877" s="284" t="str">
        <f>IF(IF(ISNUMBER(B877),"",MAX(D$4:D876)+1)&lt;=D$3,IF(ISNUMBER(B877),"",MAX(D$4:D876)+1),"")</f>
        <v/>
      </c>
      <c r="H877" s="284"/>
      <c r="I877" s="284" t="str">
        <f>IF(O877="","",IF(ISNUMBER(MATCH(O877,$G$5:$G$1000,0)),"",IF(D877=1,B$4,0)+MAX(I$4:I876)+1))</f>
        <v/>
      </c>
      <c r="M877" s="290">
        <f t="shared" si="153"/>
        <v>873</v>
      </c>
    </row>
    <row r="878" spans="4:13" ht="12" customHeight="1" x14ac:dyDescent="0.25">
      <c r="D878" s="284" t="str">
        <f>IF(IF(ISNUMBER(B878),"",MAX(D$4:D877)+1)&lt;=D$3,IF(ISNUMBER(B878),"",MAX(D$4:D877)+1),"")</f>
        <v/>
      </c>
      <c r="H878" s="284"/>
      <c r="I878" s="284" t="str">
        <f>IF(O878="","",IF(ISNUMBER(MATCH(O878,$G$5:$G$1000,0)),"",IF(D878=1,B$4,0)+MAX(I$4:I877)+1))</f>
        <v/>
      </c>
      <c r="M878" s="290">
        <f t="shared" si="153"/>
        <v>874</v>
      </c>
    </row>
    <row r="879" spans="4:13" ht="12" customHeight="1" x14ac:dyDescent="0.25">
      <c r="D879" s="284" t="str">
        <f>IF(IF(ISNUMBER(B879),"",MAX(D$4:D878)+1)&lt;=D$3,IF(ISNUMBER(B879),"",MAX(D$4:D878)+1),"")</f>
        <v/>
      </c>
      <c r="H879" s="284"/>
      <c r="I879" s="284" t="str">
        <f>IF(O879="","",IF(ISNUMBER(MATCH(O879,$G$5:$G$1000,0)),"",IF(D879=1,B$4,0)+MAX(I$4:I878)+1))</f>
        <v/>
      </c>
      <c r="M879" s="290">
        <f t="shared" si="153"/>
        <v>875</v>
      </c>
    </row>
    <row r="880" spans="4:13" ht="12" customHeight="1" x14ac:dyDescent="0.25">
      <c r="D880" s="284" t="str">
        <f>IF(IF(ISNUMBER(B880),"",MAX(D$4:D879)+1)&lt;=D$3,IF(ISNUMBER(B880),"",MAX(D$4:D879)+1),"")</f>
        <v/>
      </c>
      <c r="H880" s="284"/>
      <c r="I880" s="284" t="str">
        <f>IF(O880="","",IF(ISNUMBER(MATCH(O880,$G$5:$G$1000,0)),"",IF(D880=1,B$4,0)+MAX(I$4:I879)+1))</f>
        <v/>
      </c>
      <c r="M880" s="290">
        <f t="shared" si="153"/>
        <v>876</v>
      </c>
    </row>
    <row r="881" spans="4:13" ht="12" customHeight="1" x14ac:dyDescent="0.25">
      <c r="D881" s="284" t="str">
        <f>IF(IF(ISNUMBER(B881),"",MAX(D$4:D880)+1)&lt;=D$3,IF(ISNUMBER(B881),"",MAX(D$4:D880)+1),"")</f>
        <v/>
      </c>
      <c r="H881" s="284"/>
      <c r="I881" s="284" t="str">
        <f>IF(O881="","",IF(ISNUMBER(MATCH(O881,$G$5:$G$1000,0)),"",IF(D881=1,B$4,0)+MAX(I$4:I880)+1))</f>
        <v/>
      </c>
      <c r="M881" s="290">
        <f t="shared" si="153"/>
        <v>877</v>
      </c>
    </row>
    <row r="882" spans="4:13" ht="12" customHeight="1" x14ac:dyDescent="0.25">
      <c r="D882" s="284" t="str">
        <f>IF(IF(ISNUMBER(B882),"",MAX(D$4:D881)+1)&lt;=D$3,IF(ISNUMBER(B882),"",MAX(D$4:D881)+1),"")</f>
        <v/>
      </c>
      <c r="H882" s="284"/>
      <c r="I882" s="284" t="str">
        <f>IF(O882="","",IF(ISNUMBER(MATCH(O882,$G$5:$G$1000,0)),"",IF(D882=1,B$4,0)+MAX(I$4:I881)+1))</f>
        <v/>
      </c>
      <c r="M882" s="290">
        <f t="shared" si="153"/>
        <v>878</v>
      </c>
    </row>
    <row r="883" spans="4:13" ht="12" customHeight="1" x14ac:dyDescent="0.25">
      <c r="D883" s="284" t="str">
        <f>IF(IF(ISNUMBER(B883),"",MAX(D$4:D882)+1)&lt;=D$3,IF(ISNUMBER(B883),"",MAX(D$4:D882)+1),"")</f>
        <v/>
      </c>
      <c r="H883" s="284"/>
      <c r="I883" s="284" t="str">
        <f>IF(O883="","",IF(ISNUMBER(MATCH(O883,$G$5:$G$1000,0)),"",IF(D883=1,B$4,0)+MAX(I$4:I882)+1))</f>
        <v/>
      </c>
      <c r="M883" s="290">
        <f t="shared" si="153"/>
        <v>879</v>
      </c>
    </row>
    <row r="884" spans="4:13" ht="12" customHeight="1" x14ac:dyDescent="0.25">
      <c r="D884" s="284" t="str">
        <f>IF(IF(ISNUMBER(B884),"",MAX(D$4:D883)+1)&lt;=D$3,IF(ISNUMBER(B884),"",MAX(D$4:D883)+1),"")</f>
        <v/>
      </c>
      <c r="H884" s="284"/>
      <c r="I884" s="284" t="str">
        <f>IF(O884="","",IF(ISNUMBER(MATCH(O884,$G$5:$G$1000,0)),"",IF(D884=1,B$4,0)+MAX(I$4:I883)+1))</f>
        <v/>
      </c>
      <c r="M884" s="290">
        <f t="shared" si="153"/>
        <v>880</v>
      </c>
    </row>
    <row r="885" spans="4:13" ht="12" customHeight="1" x14ac:dyDescent="0.25">
      <c r="D885" s="284" t="str">
        <f>IF(IF(ISNUMBER(B885),"",MAX(D$4:D884)+1)&lt;=D$3,IF(ISNUMBER(B885),"",MAX(D$4:D884)+1),"")</f>
        <v/>
      </c>
      <c r="H885" s="284"/>
      <c r="I885" s="284" t="str">
        <f>IF(O885="","",IF(ISNUMBER(MATCH(O885,$G$5:$G$1000,0)),"",IF(D885=1,B$4,0)+MAX(I$4:I884)+1))</f>
        <v/>
      </c>
      <c r="M885" s="290">
        <f t="shared" si="153"/>
        <v>881</v>
      </c>
    </row>
    <row r="886" spans="4:13" ht="12" customHeight="1" x14ac:dyDescent="0.25">
      <c r="D886" s="284" t="str">
        <f>IF(IF(ISNUMBER(B886),"",MAX(D$4:D885)+1)&lt;=D$3,IF(ISNUMBER(B886),"",MAX(D$4:D885)+1),"")</f>
        <v/>
      </c>
      <c r="H886" s="284"/>
      <c r="I886" s="284" t="str">
        <f>IF(O886="","",IF(ISNUMBER(MATCH(O886,$G$5:$G$1000,0)),"",IF(D886=1,B$4,0)+MAX(I$4:I885)+1))</f>
        <v/>
      </c>
      <c r="M886" s="290">
        <f t="shared" si="153"/>
        <v>882</v>
      </c>
    </row>
    <row r="887" spans="4:13" ht="12" customHeight="1" x14ac:dyDescent="0.25">
      <c r="D887" s="284" t="str">
        <f>IF(IF(ISNUMBER(B887),"",MAX(D$4:D886)+1)&lt;=D$3,IF(ISNUMBER(B887),"",MAX(D$4:D886)+1),"")</f>
        <v/>
      </c>
      <c r="H887" s="284"/>
      <c r="I887" s="284" t="str">
        <f>IF(O887="","",IF(ISNUMBER(MATCH(O887,$G$5:$G$1000,0)),"",IF(D887=1,B$4,0)+MAX(I$4:I886)+1))</f>
        <v/>
      </c>
      <c r="M887" s="290">
        <f t="shared" si="153"/>
        <v>883</v>
      </c>
    </row>
    <row r="888" spans="4:13" ht="12" customHeight="1" x14ac:dyDescent="0.25">
      <c r="D888" s="284" t="str">
        <f>IF(IF(ISNUMBER(B888),"",MAX(D$4:D887)+1)&lt;=D$3,IF(ISNUMBER(B888),"",MAX(D$4:D887)+1),"")</f>
        <v/>
      </c>
      <c r="H888" s="284"/>
      <c r="I888" s="284" t="str">
        <f>IF(O888="","",IF(ISNUMBER(MATCH(O888,$G$5:$G$1000,0)),"",IF(D888=1,B$4,0)+MAX(I$4:I887)+1))</f>
        <v/>
      </c>
      <c r="M888" s="290">
        <f t="shared" si="153"/>
        <v>884</v>
      </c>
    </row>
    <row r="889" spans="4:13" ht="12" customHeight="1" x14ac:dyDescent="0.25">
      <c r="D889" s="284" t="str">
        <f>IF(IF(ISNUMBER(B889),"",MAX(D$4:D888)+1)&lt;=D$3,IF(ISNUMBER(B889),"",MAX(D$4:D888)+1),"")</f>
        <v/>
      </c>
      <c r="H889" s="284"/>
      <c r="I889" s="284" t="str">
        <f>IF(O889="","",IF(ISNUMBER(MATCH(O889,$G$5:$G$1000,0)),"",IF(D889=1,B$4,0)+MAX(I$4:I888)+1))</f>
        <v/>
      </c>
      <c r="M889" s="290">
        <f t="shared" si="153"/>
        <v>885</v>
      </c>
    </row>
    <row r="890" spans="4:13" ht="12" customHeight="1" x14ac:dyDescent="0.25">
      <c r="D890" s="284" t="str">
        <f>IF(IF(ISNUMBER(B890),"",MAX(D$4:D889)+1)&lt;=D$3,IF(ISNUMBER(B890),"",MAX(D$4:D889)+1),"")</f>
        <v/>
      </c>
      <c r="H890" s="284"/>
      <c r="I890" s="284" t="str">
        <f>IF(O890="","",IF(ISNUMBER(MATCH(O890,$G$5:$G$1000,0)),"",IF(D890=1,B$4,0)+MAX(I$4:I889)+1))</f>
        <v/>
      </c>
      <c r="M890" s="290">
        <f t="shared" si="153"/>
        <v>886</v>
      </c>
    </row>
    <row r="891" spans="4:13" ht="12" customHeight="1" x14ac:dyDescent="0.25">
      <c r="D891" s="284" t="str">
        <f>IF(IF(ISNUMBER(B891),"",MAX(D$4:D890)+1)&lt;=D$3,IF(ISNUMBER(B891),"",MAX(D$4:D890)+1),"")</f>
        <v/>
      </c>
      <c r="H891" s="284"/>
      <c r="I891" s="284" t="str">
        <f>IF(O891="","",IF(ISNUMBER(MATCH(O891,$G$5:$G$1000,0)),"",IF(D891=1,B$4,0)+MAX(I$4:I890)+1))</f>
        <v/>
      </c>
      <c r="M891" s="290">
        <f t="shared" si="153"/>
        <v>887</v>
      </c>
    </row>
    <row r="892" spans="4:13" ht="12" customHeight="1" x14ac:dyDescent="0.25">
      <c r="D892" s="284" t="str">
        <f>IF(IF(ISNUMBER(B892),"",MAX(D$4:D891)+1)&lt;=D$3,IF(ISNUMBER(B892),"",MAX(D$4:D891)+1),"")</f>
        <v/>
      </c>
      <c r="H892" s="284"/>
      <c r="I892" s="284" t="str">
        <f>IF(O892="","",IF(ISNUMBER(MATCH(O892,$G$5:$G$1000,0)),"",IF(D892=1,B$4,0)+MAX(I$4:I891)+1))</f>
        <v/>
      </c>
      <c r="M892" s="290">
        <f t="shared" si="153"/>
        <v>888</v>
      </c>
    </row>
    <row r="893" spans="4:13" ht="12" customHeight="1" x14ac:dyDescent="0.25">
      <c r="D893" s="284" t="str">
        <f>IF(IF(ISNUMBER(B893),"",MAX(D$4:D892)+1)&lt;=D$3,IF(ISNUMBER(B893),"",MAX(D$4:D892)+1),"")</f>
        <v/>
      </c>
      <c r="H893" s="284"/>
      <c r="I893" s="284" t="str">
        <f>IF(O893="","",IF(ISNUMBER(MATCH(O893,$G$5:$G$1000,0)),"",IF(D893=1,B$4,0)+MAX(I$4:I892)+1))</f>
        <v/>
      </c>
      <c r="M893" s="290">
        <f t="shared" si="153"/>
        <v>889</v>
      </c>
    </row>
    <row r="894" spans="4:13" ht="12" customHeight="1" x14ac:dyDescent="0.25">
      <c r="D894" s="284" t="str">
        <f>IF(IF(ISNUMBER(B894),"",MAX(D$4:D893)+1)&lt;=D$3,IF(ISNUMBER(B894),"",MAX(D$4:D893)+1),"")</f>
        <v/>
      </c>
      <c r="H894" s="284"/>
      <c r="I894" s="284" t="str">
        <f>IF(O894="","",IF(ISNUMBER(MATCH(O894,$G$5:$G$1000,0)),"",IF(D894=1,B$4,0)+MAX(I$4:I893)+1))</f>
        <v/>
      </c>
      <c r="M894" s="290">
        <f t="shared" si="153"/>
        <v>890</v>
      </c>
    </row>
    <row r="895" spans="4:13" ht="12" customHeight="1" x14ac:dyDescent="0.25">
      <c r="D895" s="284" t="str">
        <f>IF(IF(ISNUMBER(B895),"",MAX(D$4:D894)+1)&lt;=D$3,IF(ISNUMBER(B895),"",MAX(D$4:D894)+1),"")</f>
        <v/>
      </c>
      <c r="H895" s="284"/>
      <c r="I895" s="284" t="str">
        <f>IF(O895="","",IF(ISNUMBER(MATCH(O895,$G$5:$G$1000,0)),"",IF(D895=1,B$4,0)+MAX(I$4:I894)+1))</f>
        <v/>
      </c>
      <c r="M895" s="290">
        <f t="shared" si="153"/>
        <v>891</v>
      </c>
    </row>
    <row r="896" spans="4:13" ht="12" customHeight="1" x14ac:dyDescent="0.25">
      <c r="D896" s="284" t="str">
        <f>IF(IF(ISNUMBER(B896),"",MAX(D$4:D895)+1)&lt;=D$3,IF(ISNUMBER(B896),"",MAX(D$4:D895)+1),"")</f>
        <v/>
      </c>
      <c r="H896" s="284"/>
      <c r="I896" s="284" t="str">
        <f>IF(O896="","",IF(ISNUMBER(MATCH(O896,$G$5:$G$1000,0)),"",IF(D896=1,B$4,0)+MAX(I$4:I895)+1))</f>
        <v/>
      </c>
      <c r="M896" s="290">
        <f t="shared" si="153"/>
        <v>892</v>
      </c>
    </row>
    <row r="897" spans="4:13" ht="12" customHeight="1" x14ac:dyDescent="0.25">
      <c r="D897" s="284" t="str">
        <f>IF(IF(ISNUMBER(B897),"",MAX(D$4:D896)+1)&lt;=D$3,IF(ISNUMBER(B897),"",MAX(D$4:D896)+1),"")</f>
        <v/>
      </c>
      <c r="H897" s="284"/>
      <c r="I897" s="284" t="str">
        <f>IF(O897="","",IF(ISNUMBER(MATCH(O897,$G$5:$G$1000,0)),"",IF(D897=1,B$4,0)+MAX(I$4:I896)+1))</f>
        <v/>
      </c>
      <c r="M897" s="290">
        <f t="shared" si="153"/>
        <v>893</v>
      </c>
    </row>
    <row r="898" spans="4:13" ht="12" customHeight="1" x14ac:dyDescent="0.25">
      <c r="D898" s="284" t="str">
        <f>IF(IF(ISNUMBER(B898),"",MAX(D$4:D897)+1)&lt;=D$3,IF(ISNUMBER(B898),"",MAX(D$4:D897)+1),"")</f>
        <v/>
      </c>
      <c r="H898" s="284"/>
      <c r="I898" s="284" t="str">
        <f>IF(O898="","",IF(ISNUMBER(MATCH(O898,$G$5:$G$1000,0)),"",IF(D898=1,B$4,0)+MAX(I$4:I897)+1))</f>
        <v/>
      </c>
      <c r="M898" s="290">
        <f t="shared" si="153"/>
        <v>894</v>
      </c>
    </row>
    <row r="899" spans="4:13" ht="12" customHeight="1" x14ac:dyDescent="0.25">
      <c r="D899" s="284" t="str">
        <f>IF(IF(ISNUMBER(B899),"",MAX(D$4:D898)+1)&lt;=D$3,IF(ISNUMBER(B899),"",MAX(D$4:D898)+1),"")</f>
        <v/>
      </c>
      <c r="H899" s="284"/>
      <c r="I899" s="284" t="str">
        <f>IF(O899="","",IF(ISNUMBER(MATCH(O899,$G$5:$G$1000,0)),"",IF(D899=1,B$4,0)+MAX(I$4:I898)+1))</f>
        <v/>
      </c>
      <c r="M899" s="290">
        <f t="shared" si="153"/>
        <v>895</v>
      </c>
    </row>
    <row r="900" spans="4:13" ht="12" customHeight="1" x14ac:dyDescent="0.25">
      <c r="D900" s="284" t="str">
        <f>IF(IF(ISNUMBER(B900),"",MAX(D$4:D899)+1)&lt;=D$3,IF(ISNUMBER(B900),"",MAX(D$4:D899)+1),"")</f>
        <v/>
      </c>
      <c r="H900" s="284"/>
      <c r="I900" s="284" t="str">
        <f>IF(O900="","",IF(ISNUMBER(MATCH(O900,$G$5:$G$1000,0)),"",IF(D900=1,B$4,0)+MAX(I$4:I899)+1))</f>
        <v/>
      </c>
      <c r="M900" s="290">
        <f t="shared" si="153"/>
        <v>896</v>
      </c>
    </row>
    <row r="901" spans="4:13" ht="12" customHeight="1" x14ac:dyDescent="0.25">
      <c r="D901" s="284" t="str">
        <f>IF(IF(ISNUMBER(B901),"",MAX(D$4:D900)+1)&lt;=D$3,IF(ISNUMBER(B901),"",MAX(D$4:D900)+1),"")</f>
        <v/>
      </c>
      <c r="H901" s="284"/>
      <c r="I901" s="284" t="str">
        <f>IF(O901="","",IF(ISNUMBER(MATCH(O901,$G$5:$G$1000,0)),"",IF(D901=1,B$4,0)+MAX(I$4:I900)+1))</f>
        <v/>
      </c>
      <c r="M901" s="290">
        <f t="shared" ref="M901:M964" si="154">IF(ROW()-ROW(M$4)&lt;=1000,ROW()-ROW(M$4),"")</f>
        <v>897</v>
      </c>
    </row>
    <row r="902" spans="4:13" ht="12" customHeight="1" x14ac:dyDescent="0.25">
      <c r="D902" s="284" t="str">
        <f>IF(IF(ISNUMBER(B902),"",MAX(D$4:D901)+1)&lt;=D$3,IF(ISNUMBER(B902),"",MAX(D$4:D901)+1),"")</f>
        <v/>
      </c>
      <c r="H902" s="284"/>
      <c r="I902" s="284" t="str">
        <f>IF(O902="","",IF(ISNUMBER(MATCH(O902,$G$5:$G$1000,0)),"",IF(D902=1,B$4,0)+MAX(I$4:I901)+1))</f>
        <v/>
      </c>
      <c r="M902" s="290">
        <f t="shared" si="154"/>
        <v>898</v>
      </c>
    </row>
    <row r="903" spans="4:13" ht="12" customHeight="1" x14ac:dyDescent="0.25">
      <c r="D903" s="284" t="str">
        <f>IF(IF(ISNUMBER(B903),"",MAX(D$4:D902)+1)&lt;=D$3,IF(ISNUMBER(B903),"",MAX(D$4:D902)+1),"")</f>
        <v/>
      </c>
      <c r="H903" s="284"/>
      <c r="I903" s="284" t="str">
        <f>IF(O903="","",IF(ISNUMBER(MATCH(O903,$G$5:$G$1000,0)),"",IF(D903=1,B$4,0)+MAX(I$4:I902)+1))</f>
        <v/>
      </c>
      <c r="M903" s="290">
        <f t="shared" si="154"/>
        <v>899</v>
      </c>
    </row>
    <row r="904" spans="4:13" ht="12" customHeight="1" x14ac:dyDescent="0.25">
      <c r="D904" s="284" t="str">
        <f>IF(IF(ISNUMBER(B904),"",MAX(D$4:D903)+1)&lt;=D$3,IF(ISNUMBER(B904),"",MAX(D$4:D903)+1),"")</f>
        <v/>
      </c>
      <c r="H904" s="284"/>
      <c r="I904" s="284" t="str">
        <f>IF(O904="","",IF(ISNUMBER(MATCH(O904,$G$5:$G$1000,0)),"",IF(D904=1,B$4,0)+MAX(I$4:I903)+1))</f>
        <v/>
      </c>
      <c r="M904" s="290">
        <f t="shared" si="154"/>
        <v>900</v>
      </c>
    </row>
    <row r="905" spans="4:13" ht="12" customHeight="1" x14ac:dyDescent="0.25">
      <c r="D905" s="284" t="str">
        <f>IF(IF(ISNUMBER(B905),"",MAX(D$4:D904)+1)&lt;=D$3,IF(ISNUMBER(B905),"",MAX(D$4:D904)+1),"")</f>
        <v/>
      </c>
      <c r="H905" s="284"/>
      <c r="I905" s="284" t="str">
        <f>IF(O905="","",IF(ISNUMBER(MATCH(O905,$G$5:$G$1000,0)),"",IF(D905=1,B$4,0)+MAX(I$4:I904)+1))</f>
        <v/>
      </c>
      <c r="M905" s="290">
        <f t="shared" si="154"/>
        <v>901</v>
      </c>
    </row>
    <row r="906" spans="4:13" ht="12" customHeight="1" x14ac:dyDescent="0.25">
      <c r="D906" s="284" t="str">
        <f>IF(IF(ISNUMBER(B906),"",MAX(D$4:D905)+1)&lt;=D$3,IF(ISNUMBER(B906),"",MAX(D$4:D905)+1),"")</f>
        <v/>
      </c>
      <c r="H906" s="284"/>
      <c r="I906" s="284" t="str">
        <f>IF(O906="","",IF(ISNUMBER(MATCH(O906,$G$5:$G$1000,0)),"",IF(D906=1,B$4,0)+MAX(I$4:I905)+1))</f>
        <v/>
      </c>
      <c r="M906" s="290">
        <f t="shared" si="154"/>
        <v>902</v>
      </c>
    </row>
    <row r="907" spans="4:13" ht="12" customHeight="1" x14ac:dyDescent="0.25">
      <c r="D907" s="284" t="str">
        <f>IF(IF(ISNUMBER(B907),"",MAX(D$4:D906)+1)&lt;=D$3,IF(ISNUMBER(B907),"",MAX(D$4:D906)+1),"")</f>
        <v/>
      </c>
      <c r="H907" s="284"/>
      <c r="I907" s="284" t="str">
        <f>IF(O907="","",IF(ISNUMBER(MATCH(O907,$G$5:$G$1000,0)),"",IF(D907=1,B$4,0)+MAX(I$4:I906)+1))</f>
        <v/>
      </c>
      <c r="M907" s="290">
        <f t="shared" si="154"/>
        <v>903</v>
      </c>
    </row>
    <row r="908" spans="4:13" ht="12" customHeight="1" x14ac:dyDescent="0.25">
      <c r="D908" s="284" t="str">
        <f>IF(IF(ISNUMBER(B908),"",MAX(D$4:D907)+1)&lt;=D$3,IF(ISNUMBER(B908),"",MAX(D$4:D907)+1),"")</f>
        <v/>
      </c>
      <c r="H908" s="284"/>
      <c r="I908" s="284" t="str">
        <f>IF(O908="","",IF(ISNUMBER(MATCH(O908,$G$5:$G$1000,0)),"",IF(D908=1,B$4,0)+MAX(I$4:I907)+1))</f>
        <v/>
      </c>
      <c r="M908" s="290">
        <f t="shared" si="154"/>
        <v>904</v>
      </c>
    </row>
    <row r="909" spans="4:13" ht="12" customHeight="1" x14ac:dyDescent="0.25">
      <c r="D909" s="284" t="str">
        <f>IF(IF(ISNUMBER(B909),"",MAX(D$4:D908)+1)&lt;=D$3,IF(ISNUMBER(B909),"",MAX(D$4:D908)+1),"")</f>
        <v/>
      </c>
      <c r="H909" s="284"/>
      <c r="I909" s="284" t="str">
        <f>IF(O909="","",IF(ISNUMBER(MATCH(O909,$G$5:$G$1000,0)),"",IF(D909=1,B$4,0)+MAX(I$4:I908)+1))</f>
        <v/>
      </c>
      <c r="M909" s="290">
        <f t="shared" si="154"/>
        <v>905</v>
      </c>
    </row>
    <row r="910" spans="4:13" ht="12" customHeight="1" x14ac:dyDescent="0.25">
      <c r="D910" s="284" t="str">
        <f>IF(IF(ISNUMBER(B910),"",MAX(D$4:D909)+1)&lt;=D$3,IF(ISNUMBER(B910),"",MAX(D$4:D909)+1),"")</f>
        <v/>
      </c>
      <c r="H910" s="284"/>
      <c r="I910" s="284" t="str">
        <f>IF(O910="","",IF(ISNUMBER(MATCH(O910,$G$5:$G$1000,0)),"",IF(D910=1,B$4,0)+MAX(I$4:I909)+1))</f>
        <v/>
      </c>
      <c r="M910" s="290">
        <f t="shared" si="154"/>
        <v>906</v>
      </c>
    </row>
    <row r="911" spans="4:13" ht="12" customHeight="1" x14ac:dyDescent="0.25">
      <c r="D911" s="284" t="str">
        <f>IF(IF(ISNUMBER(B911),"",MAX(D$4:D910)+1)&lt;=D$3,IF(ISNUMBER(B911),"",MAX(D$4:D910)+1),"")</f>
        <v/>
      </c>
      <c r="H911" s="284"/>
      <c r="I911" s="284" t="str">
        <f>IF(O911="","",IF(ISNUMBER(MATCH(O911,$G$5:$G$1000,0)),"",IF(D911=1,B$4,0)+MAX(I$4:I910)+1))</f>
        <v/>
      </c>
      <c r="M911" s="290">
        <f t="shared" si="154"/>
        <v>907</v>
      </c>
    </row>
    <row r="912" spans="4:13" ht="12" customHeight="1" x14ac:dyDescent="0.25">
      <c r="D912" s="284" t="str">
        <f>IF(IF(ISNUMBER(B912),"",MAX(D$4:D911)+1)&lt;=D$3,IF(ISNUMBER(B912),"",MAX(D$4:D911)+1),"")</f>
        <v/>
      </c>
      <c r="H912" s="284"/>
      <c r="I912" s="284" t="str">
        <f>IF(O912="","",IF(ISNUMBER(MATCH(O912,$G$5:$G$1000,0)),"",IF(D912=1,B$4,0)+MAX(I$4:I911)+1))</f>
        <v/>
      </c>
      <c r="M912" s="290">
        <f t="shared" si="154"/>
        <v>908</v>
      </c>
    </row>
    <row r="913" spans="4:13" ht="12" customHeight="1" x14ac:dyDescent="0.25">
      <c r="D913" s="284" t="str">
        <f>IF(IF(ISNUMBER(B913),"",MAX(D$4:D912)+1)&lt;=D$3,IF(ISNUMBER(B913),"",MAX(D$4:D912)+1),"")</f>
        <v/>
      </c>
      <c r="H913" s="284"/>
      <c r="I913" s="284" t="str">
        <f>IF(O913="","",IF(ISNUMBER(MATCH(O913,$G$5:$G$1000,0)),"",IF(D913=1,B$4,0)+MAX(I$4:I912)+1))</f>
        <v/>
      </c>
      <c r="M913" s="290">
        <f t="shared" si="154"/>
        <v>909</v>
      </c>
    </row>
    <row r="914" spans="4:13" ht="12" customHeight="1" x14ac:dyDescent="0.25">
      <c r="D914" s="284" t="str">
        <f>IF(IF(ISNUMBER(B914),"",MAX(D$4:D913)+1)&lt;=D$3,IF(ISNUMBER(B914),"",MAX(D$4:D913)+1),"")</f>
        <v/>
      </c>
      <c r="H914" s="284"/>
      <c r="I914" s="284" t="str">
        <f>IF(O914="","",IF(ISNUMBER(MATCH(O914,$G$5:$G$1000,0)),"",IF(D914=1,B$4,0)+MAX(I$4:I913)+1))</f>
        <v/>
      </c>
      <c r="M914" s="290">
        <f t="shared" si="154"/>
        <v>910</v>
      </c>
    </row>
    <row r="915" spans="4:13" ht="12" customHeight="1" x14ac:dyDescent="0.25">
      <c r="D915" s="284" t="str">
        <f>IF(IF(ISNUMBER(B915),"",MAX(D$4:D914)+1)&lt;=D$3,IF(ISNUMBER(B915),"",MAX(D$4:D914)+1),"")</f>
        <v/>
      </c>
      <c r="H915" s="284"/>
      <c r="I915" s="284" t="str">
        <f>IF(O915="","",IF(ISNUMBER(MATCH(O915,$G$5:$G$1000,0)),"",IF(D915=1,B$4,0)+MAX(I$4:I914)+1))</f>
        <v/>
      </c>
      <c r="M915" s="290">
        <f t="shared" si="154"/>
        <v>911</v>
      </c>
    </row>
    <row r="916" spans="4:13" ht="12" customHeight="1" x14ac:dyDescent="0.25">
      <c r="D916" s="284" t="str">
        <f>IF(IF(ISNUMBER(B916),"",MAX(D$4:D915)+1)&lt;=D$3,IF(ISNUMBER(B916),"",MAX(D$4:D915)+1),"")</f>
        <v/>
      </c>
      <c r="H916" s="284"/>
      <c r="I916" s="284" t="str">
        <f>IF(O916="","",IF(ISNUMBER(MATCH(O916,$G$5:$G$1000,0)),"",IF(D916=1,B$4,0)+MAX(I$4:I915)+1))</f>
        <v/>
      </c>
      <c r="M916" s="290">
        <f t="shared" si="154"/>
        <v>912</v>
      </c>
    </row>
    <row r="917" spans="4:13" ht="12" customHeight="1" x14ac:dyDescent="0.25">
      <c r="D917" s="284" t="str">
        <f>IF(IF(ISNUMBER(B917),"",MAX(D$4:D916)+1)&lt;=D$3,IF(ISNUMBER(B917),"",MAX(D$4:D916)+1),"")</f>
        <v/>
      </c>
      <c r="H917" s="284"/>
      <c r="I917" s="284" t="str">
        <f>IF(O917="","",IF(ISNUMBER(MATCH(O917,$G$5:$G$1000,0)),"",IF(D917=1,B$4,0)+MAX(I$4:I916)+1))</f>
        <v/>
      </c>
      <c r="M917" s="290">
        <f t="shared" si="154"/>
        <v>913</v>
      </c>
    </row>
    <row r="918" spans="4:13" ht="12" customHeight="1" x14ac:dyDescent="0.25">
      <c r="D918" s="284" t="str">
        <f>IF(IF(ISNUMBER(B918),"",MAX(D$4:D917)+1)&lt;=D$3,IF(ISNUMBER(B918),"",MAX(D$4:D917)+1),"")</f>
        <v/>
      </c>
      <c r="H918" s="284"/>
      <c r="I918" s="284" t="str">
        <f>IF(O918="","",IF(ISNUMBER(MATCH(O918,$G$5:$G$1000,0)),"",IF(D918=1,B$4,0)+MAX(I$4:I917)+1))</f>
        <v/>
      </c>
      <c r="M918" s="290">
        <f t="shared" si="154"/>
        <v>914</v>
      </c>
    </row>
    <row r="919" spans="4:13" ht="12" customHeight="1" x14ac:dyDescent="0.25">
      <c r="D919" s="284" t="str">
        <f>IF(IF(ISNUMBER(B919),"",MAX(D$4:D918)+1)&lt;=D$3,IF(ISNUMBER(B919),"",MAX(D$4:D918)+1),"")</f>
        <v/>
      </c>
      <c r="H919" s="284"/>
      <c r="I919" s="284" t="str">
        <f>IF(O919="","",IF(ISNUMBER(MATCH(O919,$G$5:$G$1000,0)),"",IF(D919=1,B$4,0)+MAX(I$4:I918)+1))</f>
        <v/>
      </c>
      <c r="M919" s="290">
        <f t="shared" si="154"/>
        <v>915</v>
      </c>
    </row>
    <row r="920" spans="4:13" ht="12" customHeight="1" x14ac:dyDescent="0.25">
      <c r="D920" s="284" t="str">
        <f>IF(IF(ISNUMBER(B920),"",MAX(D$4:D919)+1)&lt;=D$3,IF(ISNUMBER(B920),"",MAX(D$4:D919)+1),"")</f>
        <v/>
      </c>
      <c r="H920" s="284"/>
      <c r="I920" s="284" t="str">
        <f>IF(O920="","",IF(ISNUMBER(MATCH(O920,$G$5:$G$1000,0)),"",IF(D920=1,B$4,0)+MAX(I$4:I919)+1))</f>
        <v/>
      </c>
      <c r="M920" s="290">
        <f t="shared" si="154"/>
        <v>916</v>
      </c>
    </row>
    <row r="921" spans="4:13" ht="12" customHeight="1" x14ac:dyDescent="0.25">
      <c r="D921" s="284" t="str">
        <f>IF(IF(ISNUMBER(B921),"",MAX(D$4:D920)+1)&lt;=D$3,IF(ISNUMBER(B921),"",MAX(D$4:D920)+1),"")</f>
        <v/>
      </c>
      <c r="H921" s="284"/>
      <c r="I921" s="284" t="str">
        <f>IF(O921="","",IF(ISNUMBER(MATCH(O921,$G$5:$G$1000,0)),"",IF(D921=1,B$4,0)+MAX(I$4:I920)+1))</f>
        <v/>
      </c>
      <c r="M921" s="290">
        <f t="shared" si="154"/>
        <v>917</v>
      </c>
    </row>
    <row r="922" spans="4:13" ht="12" customHeight="1" x14ac:dyDescent="0.25">
      <c r="D922" s="284" t="str">
        <f>IF(IF(ISNUMBER(B922),"",MAX(D$4:D921)+1)&lt;=D$3,IF(ISNUMBER(B922),"",MAX(D$4:D921)+1),"")</f>
        <v/>
      </c>
      <c r="H922" s="284"/>
      <c r="I922" s="284" t="str">
        <f>IF(O922="","",IF(ISNUMBER(MATCH(O922,$G$5:$G$1000,0)),"",IF(D922=1,B$4,0)+MAX(I$4:I921)+1))</f>
        <v/>
      </c>
      <c r="M922" s="290">
        <f t="shared" si="154"/>
        <v>918</v>
      </c>
    </row>
    <row r="923" spans="4:13" ht="12" customHeight="1" x14ac:dyDescent="0.25">
      <c r="D923" s="284" t="str">
        <f>IF(IF(ISNUMBER(B923),"",MAX(D$4:D922)+1)&lt;=D$3,IF(ISNUMBER(B923),"",MAX(D$4:D922)+1),"")</f>
        <v/>
      </c>
      <c r="H923" s="284"/>
      <c r="I923" s="284" t="str">
        <f>IF(O923="","",IF(ISNUMBER(MATCH(O923,$G$5:$G$1000,0)),"",IF(D923=1,B$4,0)+MAX(I$4:I922)+1))</f>
        <v/>
      </c>
      <c r="M923" s="290">
        <f t="shared" si="154"/>
        <v>919</v>
      </c>
    </row>
    <row r="924" spans="4:13" ht="12" customHeight="1" x14ac:dyDescent="0.25">
      <c r="D924" s="284" t="str">
        <f>IF(IF(ISNUMBER(B924),"",MAX(D$4:D923)+1)&lt;=D$3,IF(ISNUMBER(B924),"",MAX(D$4:D923)+1),"")</f>
        <v/>
      </c>
      <c r="H924" s="284"/>
      <c r="I924" s="284" t="str">
        <f>IF(O924="","",IF(ISNUMBER(MATCH(O924,$G$5:$G$1000,0)),"",IF(D924=1,B$4,0)+MAX(I$4:I923)+1))</f>
        <v/>
      </c>
      <c r="M924" s="290">
        <f t="shared" si="154"/>
        <v>920</v>
      </c>
    </row>
    <row r="925" spans="4:13" ht="12" customHeight="1" x14ac:dyDescent="0.25">
      <c r="D925" s="284" t="str">
        <f>IF(IF(ISNUMBER(B925),"",MAX(D$4:D924)+1)&lt;=D$3,IF(ISNUMBER(B925),"",MAX(D$4:D924)+1),"")</f>
        <v/>
      </c>
      <c r="H925" s="284"/>
      <c r="I925" s="284" t="str">
        <f>IF(O925="","",IF(ISNUMBER(MATCH(O925,$G$5:$G$1000,0)),"",IF(D925=1,B$4,0)+MAX(I$4:I924)+1))</f>
        <v/>
      </c>
      <c r="M925" s="290">
        <f t="shared" si="154"/>
        <v>921</v>
      </c>
    </row>
    <row r="926" spans="4:13" ht="12" customHeight="1" x14ac:dyDescent="0.25">
      <c r="D926" s="284" t="str">
        <f>IF(IF(ISNUMBER(B926),"",MAX(D$4:D925)+1)&lt;=D$3,IF(ISNUMBER(B926),"",MAX(D$4:D925)+1),"")</f>
        <v/>
      </c>
      <c r="H926" s="284"/>
      <c r="I926" s="284" t="str">
        <f>IF(O926="","",IF(ISNUMBER(MATCH(O926,$G$5:$G$1000,0)),"",IF(D926=1,B$4,0)+MAX(I$4:I925)+1))</f>
        <v/>
      </c>
      <c r="M926" s="290">
        <f t="shared" si="154"/>
        <v>922</v>
      </c>
    </row>
    <row r="927" spans="4:13" ht="12" customHeight="1" x14ac:dyDescent="0.25">
      <c r="D927" s="284" t="str">
        <f>IF(IF(ISNUMBER(B927),"",MAX(D$4:D926)+1)&lt;=D$3,IF(ISNUMBER(B927),"",MAX(D$4:D926)+1),"")</f>
        <v/>
      </c>
      <c r="H927" s="284"/>
      <c r="I927" s="284" t="str">
        <f>IF(O927="","",IF(ISNUMBER(MATCH(O927,$G$5:$G$1000,0)),"",IF(D927=1,B$4,0)+MAX(I$4:I926)+1))</f>
        <v/>
      </c>
      <c r="M927" s="290">
        <f t="shared" si="154"/>
        <v>923</v>
      </c>
    </row>
    <row r="928" spans="4:13" ht="12" customHeight="1" x14ac:dyDescent="0.25">
      <c r="D928" s="284" t="str">
        <f>IF(IF(ISNUMBER(B928),"",MAX(D$4:D927)+1)&lt;=D$3,IF(ISNUMBER(B928),"",MAX(D$4:D927)+1),"")</f>
        <v/>
      </c>
      <c r="H928" s="284"/>
      <c r="I928" s="284" t="str">
        <f>IF(O928="","",IF(ISNUMBER(MATCH(O928,$G$5:$G$1000,0)),"",IF(D928=1,B$4,0)+MAX(I$4:I927)+1))</f>
        <v/>
      </c>
      <c r="M928" s="290">
        <f t="shared" si="154"/>
        <v>924</v>
      </c>
    </row>
    <row r="929" spans="4:13" ht="12" customHeight="1" x14ac:dyDescent="0.25">
      <c r="D929" s="284" t="str">
        <f>IF(IF(ISNUMBER(B929),"",MAX(D$4:D928)+1)&lt;=D$3,IF(ISNUMBER(B929),"",MAX(D$4:D928)+1),"")</f>
        <v/>
      </c>
      <c r="H929" s="284"/>
      <c r="I929" s="284" t="str">
        <f>IF(O929="","",IF(ISNUMBER(MATCH(O929,$G$5:$G$1000,0)),"",IF(D929=1,B$4,0)+MAX(I$4:I928)+1))</f>
        <v/>
      </c>
      <c r="M929" s="290">
        <f t="shared" si="154"/>
        <v>925</v>
      </c>
    </row>
    <row r="930" spans="4:13" ht="12" customHeight="1" x14ac:dyDescent="0.25">
      <c r="D930" s="284" t="str">
        <f>IF(IF(ISNUMBER(B930),"",MAX(D$4:D929)+1)&lt;=D$3,IF(ISNUMBER(B930),"",MAX(D$4:D929)+1),"")</f>
        <v/>
      </c>
      <c r="H930" s="284"/>
      <c r="I930" s="284" t="str">
        <f>IF(O930="","",IF(ISNUMBER(MATCH(O930,$G$5:$G$1000,0)),"",IF(D930=1,B$4,0)+MAX(I$4:I929)+1))</f>
        <v/>
      </c>
      <c r="M930" s="290">
        <f t="shared" si="154"/>
        <v>926</v>
      </c>
    </row>
    <row r="931" spans="4:13" ht="12" customHeight="1" x14ac:dyDescent="0.25">
      <c r="D931" s="284" t="str">
        <f>IF(IF(ISNUMBER(B931),"",MAX(D$4:D930)+1)&lt;=D$3,IF(ISNUMBER(B931),"",MAX(D$4:D930)+1),"")</f>
        <v/>
      </c>
      <c r="H931" s="284"/>
      <c r="I931" s="284" t="str">
        <f>IF(O931="","",IF(ISNUMBER(MATCH(O931,$G$5:$G$1000,0)),"",IF(D931=1,B$4,0)+MAX(I$4:I930)+1))</f>
        <v/>
      </c>
      <c r="M931" s="290">
        <f t="shared" si="154"/>
        <v>927</v>
      </c>
    </row>
    <row r="932" spans="4:13" ht="12" customHeight="1" x14ac:dyDescent="0.25">
      <c r="D932" s="284" t="str">
        <f>IF(IF(ISNUMBER(B932),"",MAX(D$4:D931)+1)&lt;=D$3,IF(ISNUMBER(B932),"",MAX(D$4:D931)+1),"")</f>
        <v/>
      </c>
      <c r="H932" s="284"/>
      <c r="I932" s="284" t="str">
        <f>IF(O932="","",IF(ISNUMBER(MATCH(O932,$G$5:$G$1000,0)),"",IF(D932=1,B$4,0)+MAX(I$4:I931)+1))</f>
        <v/>
      </c>
      <c r="M932" s="290">
        <f t="shared" si="154"/>
        <v>928</v>
      </c>
    </row>
    <row r="933" spans="4:13" ht="12" customHeight="1" x14ac:dyDescent="0.25">
      <c r="D933" s="284" t="str">
        <f>IF(IF(ISNUMBER(B933),"",MAX(D$4:D932)+1)&lt;=D$3,IF(ISNUMBER(B933),"",MAX(D$4:D932)+1),"")</f>
        <v/>
      </c>
      <c r="H933" s="284"/>
      <c r="I933" s="284" t="str">
        <f>IF(O933="","",IF(ISNUMBER(MATCH(O933,$G$5:$G$1000,0)),"",IF(D933=1,B$4,0)+MAX(I$4:I932)+1))</f>
        <v/>
      </c>
      <c r="M933" s="290">
        <f t="shared" si="154"/>
        <v>929</v>
      </c>
    </row>
    <row r="934" spans="4:13" ht="12" customHeight="1" x14ac:dyDescent="0.25">
      <c r="D934" s="284" t="str">
        <f>IF(IF(ISNUMBER(B934),"",MAX(D$4:D933)+1)&lt;=D$3,IF(ISNUMBER(B934),"",MAX(D$4:D933)+1),"")</f>
        <v/>
      </c>
      <c r="H934" s="284"/>
      <c r="I934" s="284" t="str">
        <f>IF(O934="","",IF(ISNUMBER(MATCH(O934,$G$5:$G$1000,0)),"",IF(D934=1,B$4,0)+MAX(I$4:I933)+1))</f>
        <v/>
      </c>
      <c r="M934" s="290">
        <f t="shared" si="154"/>
        <v>930</v>
      </c>
    </row>
    <row r="935" spans="4:13" ht="12" customHeight="1" x14ac:dyDescent="0.25">
      <c r="D935" s="284" t="str">
        <f>IF(IF(ISNUMBER(B935),"",MAX(D$4:D934)+1)&lt;=D$3,IF(ISNUMBER(B935),"",MAX(D$4:D934)+1),"")</f>
        <v/>
      </c>
      <c r="H935" s="284"/>
      <c r="I935" s="284" t="str">
        <f>IF(O935="","",IF(ISNUMBER(MATCH(O935,$G$5:$G$1000,0)),"",IF(D935=1,B$4,0)+MAX(I$4:I934)+1))</f>
        <v/>
      </c>
      <c r="M935" s="290">
        <f t="shared" si="154"/>
        <v>931</v>
      </c>
    </row>
    <row r="936" spans="4:13" ht="12" customHeight="1" x14ac:dyDescent="0.25">
      <c r="D936" s="284" t="str">
        <f>IF(IF(ISNUMBER(B936),"",MAX(D$4:D935)+1)&lt;=D$3,IF(ISNUMBER(B936),"",MAX(D$4:D935)+1),"")</f>
        <v/>
      </c>
      <c r="H936" s="284"/>
      <c r="I936" s="284" t="str">
        <f>IF(O936="","",IF(ISNUMBER(MATCH(O936,$G$5:$G$1000,0)),"",IF(D936=1,B$4,0)+MAX(I$4:I935)+1))</f>
        <v/>
      </c>
      <c r="M936" s="290">
        <f t="shared" si="154"/>
        <v>932</v>
      </c>
    </row>
    <row r="937" spans="4:13" ht="12" customHeight="1" x14ac:dyDescent="0.25">
      <c r="D937" s="284" t="str">
        <f>IF(IF(ISNUMBER(B937),"",MAX(D$4:D936)+1)&lt;=D$3,IF(ISNUMBER(B937),"",MAX(D$4:D936)+1),"")</f>
        <v/>
      </c>
      <c r="H937" s="284"/>
      <c r="I937" s="284" t="str">
        <f>IF(O937="","",IF(ISNUMBER(MATCH(O937,$G$5:$G$1000,0)),"",IF(D937=1,B$4,0)+MAX(I$4:I936)+1))</f>
        <v/>
      </c>
      <c r="M937" s="290">
        <f t="shared" si="154"/>
        <v>933</v>
      </c>
    </row>
    <row r="938" spans="4:13" ht="12" customHeight="1" x14ac:dyDescent="0.25">
      <c r="D938" s="284" t="str">
        <f>IF(IF(ISNUMBER(B938),"",MAX(D$4:D937)+1)&lt;=D$3,IF(ISNUMBER(B938),"",MAX(D$4:D937)+1),"")</f>
        <v/>
      </c>
      <c r="H938" s="284"/>
      <c r="I938" s="284" t="str">
        <f>IF(O938="","",IF(ISNUMBER(MATCH(O938,$G$5:$G$1000,0)),"",IF(D938=1,B$4,0)+MAX(I$4:I937)+1))</f>
        <v/>
      </c>
      <c r="M938" s="290">
        <f t="shared" si="154"/>
        <v>934</v>
      </c>
    </row>
    <row r="939" spans="4:13" ht="12" customHeight="1" x14ac:dyDescent="0.25">
      <c r="D939" s="284" t="str">
        <f>IF(IF(ISNUMBER(B939),"",MAX(D$4:D938)+1)&lt;=D$3,IF(ISNUMBER(B939),"",MAX(D$4:D938)+1),"")</f>
        <v/>
      </c>
      <c r="H939" s="284"/>
      <c r="I939" s="284" t="str">
        <f>IF(O939="","",IF(ISNUMBER(MATCH(O939,$G$5:$G$1000,0)),"",IF(D939=1,B$4,0)+MAX(I$4:I938)+1))</f>
        <v/>
      </c>
      <c r="M939" s="290">
        <f t="shared" si="154"/>
        <v>935</v>
      </c>
    </row>
    <row r="940" spans="4:13" ht="12" customHeight="1" x14ac:dyDescent="0.25">
      <c r="D940" s="284" t="str">
        <f>IF(IF(ISNUMBER(B940),"",MAX(D$4:D939)+1)&lt;=D$3,IF(ISNUMBER(B940),"",MAX(D$4:D939)+1),"")</f>
        <v/>
      </c>
      <c r="H940" s="284"/>
      <c r="I940" s="284" t="str">
        <f>IF(O940="","",IF(ISNUMBER(MATCH(O940,$G$5:$G$1000,0)),"",IF(D940=1,B$4,0)+MAX(I$4:I939)+1))</f>
        <v/>
      </c>
      <c r="M940" s="290">
        <f t="shared" si="154"/>
        <v>936</v>
      </c>
    </row>
    <row r="941" spans="4:13" ht="12" customHeight="1" x14ac:dyDescent="0.25">
      <c r="D941" s="284" t="str">
        <f>IF(IF(ISNUMBER(B941),"",MAX(D$4:D940)+1)&lt;=D$3,IF(ISNUMBER(B941),"",MAX(D$4:D940)+1),"")</f>
        <v/>
      </c>
      <c r="H941" s="284"/>
      <c r="I941" s="284" t="str">
        <f>IF(O941="","",IF(ISNUMBER(MATCH(O941,$G$5:$G$1000,0)),"",IF(D941=1,B$4,0)+MAX(I$4:I940)+1))</f>
        <v/>
      </c>
      <c r="M941" s="290">
        <f t="shared" si="154"/>
        <v>937</v>
      </c>
    </row>
    <row r="942" spans="4:13" ht="12" customHeight="1" x14ac:dyDescent="0.25">
      <c r="D942" s="284" t="str">
        <f>IF(IF(ISNUMBER(B942),"",MAX(D$4:D941)+1)&lt;=D$3,IF(ISNUMBER(B942),"",MAX(D$4:D941)+1),"")</f>
        <v/>
      </c>
      <c r="H942" s="284"/>
      <c r="I942" s="284" t="str">
        <f>IF(O942="","",IF(ISNUMBER(MATCH(O942,$G$5:$G$1000,0)),"",IF(D942=1,B$4,0)+MAX(I$4:I941)+1))</f>
        <v/>
      </c>
      <c r="M942" s="290">
        <f t="shared" si="154"/>
        <v>938</v>
      </c>
    </row>
    <row r="943" spans="4:13" ht="12" customHeight="1" x14ac:dyDescent="0.25">
      <c r="D943" s="284" t="str">
        <f>IF(IF(ISNUMBER(B943),"",MAX(D$4:D942)+1)&lt;=D$3,IF(ISNUMBER(B943),"",MAX(D$4:D942)+1),"")</f>
        <v/>
      </c>
      <c r="H943" s="284"/>
      <c r="I943" s="284" t="str">
        <f>IF(O943="","",IF(ISNUMBER(MATCH(O943,$G$5:$G$1000,0)),"",IF(D943=1,B$4,0)+MAX(I$4:I942)+1))</f>
        <v/>
      </c>
      <c r="M943" s="290">
        <f t="shared" si="154"/>
        <v>939</v>
      </c>
    </row>
    <row r="944" spans="4:13" ht="12" customHeight="1" x14ac:dyDescent="0.25">
      <c r="D944" s="284" t="str">
        <f>IF(IF(ISNUMBER(B944),"",MAX(D$4:D943)+1)&lt;=D$3,IF(ISNUMBER(B944),"",MAX(D$4:D943)+1),"")</f>
        <v/>
      </c>
      <c r="H944" s="284"/>
      <c r="I944" s="284" t="str">
        <f>IF(O944="","",IF(ISNUMBER(MATCH(O944,$G$5:$G$1000,0)),"",IF(D944=1,B$4,0)+MAX(I$4:I943)+1))</f>
        <v/>
      </c>
      <c r="M944" s="290">
        <f t="shared" si="154"/>
        <v>940</v>
      </c>
    </row>
    <row r="945" spans="4:13" ht="12" customHeight="1" x14ac:dyDescent="0.25">
      <c r="D945" s="284" t="str">
        <f>IF(IF(ISNUMBER(B945),"",MAX(D$4:D944)+1)&lt;=D$3,IF(ISNUMBER(B945),"",MAX(D$4:D944)+1),"")</f>
        <v/>
      </c>
      <c r="H945" s="284"/>
      <c r="I945" s="284" t="str">
        <f>IF(O945="","",IF(ISNUMBER(MATCH(O945,$G$5:$G$1000,0)),"",IF(D945=1,B$4,0)+MAX(I$4:I944)+1))</f>
        <v/>
      </c>
      <c r="M945" s="290">
        <f t="shared" si="154"/>
        <v>941</v>
      </c>
    </row>
    <row r="946" spans="4:13" ht="12" customHeight="1" x14ac:dyDescent="0.25">
      <c r="D946" s="284" t="str">
        <f>IF(IF(ISNUMBER(B946),"",MAX(D$4:D945)+1)&lt;=D$3,IF(ISNUMBER(B946),"",MAX(D$4:D945)+1),"")</f>
        <v/>
      </c>
      <c r="H946" s="284"/>
      <c r="I946" s="284" t="str">
        <f>IF(O946="","",IF(ISNUMBER(MATCH(O946,$G$5:$G$1000,0)),"",IF(D946=1,B$4,0)+MAX(I$4:I945)+1))</f>
        <v/>
      </c>
      <c r="M946" s="290">
        <f t="shared" si="154"/>
        <v>942</v>
      </c>
    </row>
    <row r="947" spans="4:13" ht="12" customHeight="1" x14ac:dyDescent="0.25">
      <c r="D947" s="284" t="str">
        <f>IF(IF(ISNUMBER(B947),"",MAX(D$4:D946)+1)&lt;=D$3,IF(ISNUMBER(B947),"",MAX(D$4:D946)+1),"")</f>
        <v/>
      </c>
      <c r="H947" s="284"/>
      <c r="I947" s="284" t="str">
        <f>IF(O947="","",IF(ISNUMBER(MATCH(O947,$G$5:$G$1000,0)),"",IF(D947=1,B$4,0)+MAX(I$4:I946)+1))</f>
        <v/>
      </c>
      <c r="M947" s="290">
        <f t="shared" si="154"/>
        <v>943</v>
      </c>
    </row>
    <row r="948" spans="4:13" ht="12" customHeight="1" x14ac:dyDescent="0.25">
      <c r="D948" s="284" t="str">
        <f>IF(IF(ISNUMBER(B948),"",MAX(D$4:D947)+1)&lt;=D$3,IF(ISNUMBER(B948),"",MAX(D$4:D947)+1),"")</f>
        <v/>
      </c>
      <c r="H948" s="284"/>
      <c r="I948" s="284" t="str">
        <f>IF(O948="","",IF(ISNUMBER(MATCH(O948,$G$5:$G$1000,0)),"",IF(D948=1,B$4,0)+MAX(I$4:I947)+1))</f>
        <v/>
      </c>
      <c r="M948" s="290">
        <f t="shared" si="154"/>
        <v>944</v>
      </c>
    </row>
    <row r="949" spans="4:13" ht="12" customHeight="1" x14ac:dyDescent="0.25">
      <c r="D949" s="284" t="str">
        <f>IF(IF(ISNUMBER(B949),"",MAX(D$4:D948)+1)&lt;=D$3,IF(ISNUMBER(B949),"",MAX(D$4:D948)+1),"")</f>
        <v/>
      </c>
      <c r="H949" s="284"/>
      <c r="I949" s="284" t="str">
        <f>IF(O949="","",IF(ISNUMBER(MATCH(O949,$G$5:$G$1000,0)),"",IF(D949=1,B$4,0)+MAX(I$4:I948)+1))</f>
        <v/>
      </c>
      <c r="M949" s="290">
        <f t="shared" si="154"/>
        <v>945</v>
      </c>
    </row>
    <row r="950" spans="4:13" ht="12" customHeight="1" x14ac:dyDescent="0.25">
      <c r="D950" s="284" t="str">
        <f>IF(IF(ISNUMBER(B950),"",MAX(D$4:D949)+1)&lt;=D$3,IF(ISNUMBER(B950),"",MAX(D$4:D949)+1),"")</f>
        <v/>
      </c>
      <c r="H950" s="284"/>
      <c r="I950" s="284" t="str">
        <f>IF(O950="","",IF(ISNUMBER(MATCH(O950,$G$5:$G$1000,0)),"",IF(D950=1,B$4,0)+MAX(I$4:I949)+1))</f>
        <v/>
      </c>
      <c r="M950" s="290">
        <f t="shared" si="154"/>
        <v>946</v>
      </c>
    </row>
    <row r="951" spans="4:13" ht="12" customHeight="1" x14ac:dyDescent="0.25">
      <c r="D951" s="284" t="str">
        <f>IF(IF(ISNUMBER(B951),"",MAX(D$4:D950)+1)&lt;=D$3,IF(ISNUMBER(B951),"",MAX(D$4:D950)+1),"")</f>
        <v/>
      </c>
      <c r="H951" s="284"/>
      <c r="I951" s="284" t="str">
        <f>IF(O951="","",IF(ISNUMBER(MATCH(O951,$G$5:$G$1000,0)),"",IF(D951=1,B$4,0)+MAX(I$4:I950)+1))</f>
        <v/>
      </c>
      <c r="M951" s="290">
        <f t="shared" si="154"/>
        <v>947</v>
      </c>
    </row>
    <row r="952" spans="4:13" ht="12" customHeight="1" x14ac:dyDescent="0.25">
      <c r="D952" s="284" t="str">
        <f>IF(IF(ISNUMBER(B952),"",MAX(D$4:D951)+1)&lt;=D$3,IF(ISNUMBER(B952),"",MAX(D$4:D951)+1),"")</f>
        <v/>
      </c>
      <c r="H952" s="284"/>
      <c r="I952" s="284" t="str">
        <f>IF(O952="","",IF(ISNUMBER(MATCH(O952,$G$5:$G$1000,0)),"",IF(D952=1,B$4,0)+MAX(I$4:I951)+1))</f>
        <v/>
      </c>
      <c r="M952" s="290">
        <f t="shared" si="154"/>
        <v>948</v>
      </c>
    </row>
    <row r="953" spans="4:13" ht="12" customHeight="1" x14ac:dyDescent="0.25">
      <c r="D953" s="284" t="str">
        <f>IF(IF(ISNUMBER(B953),"",MAX(D$4:D952)+1)&lt;=D$3,IF(ISNUMBER(B953),"",MAX(D$4:D952)+1),"")</f>
        <v/>
      </c>
      <c r="H953" s="284"/>
      <c r="I953" s="284" t="str">
        <f>IF(O953="","",IF(ISNUMBER(MATCH(O953,$G$5:$G$1000,0)),"",IF(D953=1,B$4,0)+MAX(I$4:I952)+1))</f>
        <v/>
      </c>
      <c r="M953" s="290">
        <f t="shared" si="154"/>
        <v>949</v>
      </c>
    </row>
    <row r="954" spans="4:13" ht="12" customHeight="1" x14ac:dyDescent="0.25">
      <c r="D954" s="284" t="str">
        <f>IF(IF(ISNUMBER(B954),"",MAX(D$4:D953)+1)&lt;=D$3,IF(ISNUMBER(B954),"",MAX(D$4:D953)+1),"")</f>
        <v/>
      </c>
      <c r="H954" s="284"/>
      <c r="I954" s="284" t="str">
        <f>IF(O954="","",IF(ISNUMBER(MATCH(O954,$G$5:$G$1000,0)),"",IF(D954=1,B$4,0)+MAX(I$4:I953)+1))</f>
        <v/>
      </c>
      <c r="M954" s="290">
        <f t="shared" si="154"/>
        <v>950</v>
      </c>
    </row>
    <row r="955" spans="4:13" ht="12" customHeight="1" x14ac:dyDescent="0.25">
      <c r="D955" s="284" t="str">
        <f>IF(IF(ISNUMBER(B955),"",MAX(D$4:D954)+1)&lt;=D$3,IF(ISNUMBER(B955),"",MAX(D$4:D954)+1),"")</f>
        <v/>
      </c>
      <c r="H955" s="284"/>
      <c r="I955" s="284" t="str">
        <f>IF(O955="","",IF(ISNUMBER(MATCH(O955,$G$5:$G$1000,0)),"",IF(D955=1,B$4,0)+MAX(I$4:I954)+1))</f>
        <v/>
      </c>
      <c r="M955" s="290">
        <f t="shared" si="154"/>
        <v>951</v>
      </c>
    </row>
    <row r="956" spans="4:13" ht="12" customHeight="1" x14ac:dyDescent="0.25">
      <c r="D956" s="284" t="str">
        <f>IF(IF(ISNUMBER(B956),"",MAX(D$4:D955)+1)&lt;=D$3,IF(ISNUMBER(B956),"",MAX(D$4:D955)+1),"")</f>
        <v/>
      </c>
      <c r="H956" s="284"/>
      <c r="I956" s="284" t="str">
        <f>IF(O956="","",IF(ISNUMBER(MATCH(O956,$G$5:$G$1000,0)),"",IF(D956=1,B$4,0)+MAX(I$4:I955)+1))</f>
        <v/>
      </c>
      <c r="M956" s="290">
        <f t="shared" si="154"/>
        <v>952</v>
      </c>
    </row>
    <row r="957" spans="4:13" ht="12" customHeight="1" x14ac:dyDescent="0.25">
      <c r="D957" s="284" t="str">
        <f>IF(IF(ISNUMBER(B957),"",MAX(D$4:D956)+1)&lt;=D$3,IF(ISNUMBER(B957),"",MAX(D$4:D956)+1),"")</f>
        <v/>
      </c>
      <c r="H957" s="284"/>
      <c r="I957" s="284" t="str">
        <f>IF(O957="","",IF(ISNUMBER(MATCH(O957,$G$5:$G$1000,0)),"",IF(D957=1,B$4,0)+MAX(I$4:I956)+1))</f>
        <v/>
      </c>
      <c r="M957" s="290">
        <f t="shared" si="154"/>
        <v>953</v>
      </c>
    </row>
    <row r="958" spans="4:13" ht="12" customHeight="1" x14ac:dyDescent="0.25">
      <c r="D958" s="284" t="str">
        <f>IF(IF(ISNUMBER(B958),"",MAX(D$4:D957)+1)&lt;=D$3,IF(ISNUMBER(B958),"",MAX(D$4:D957)+1),"")</f>
        <v/>
      </c>
      <c r="H958" s="284"/>
      <c r="I958" s="284" t="str">
        <f>IF(O958="","",IF(ISNUMBER(MATCH(O958,$G$5:$G$1000,0)),"",IF(D958=1,B$4,0)+MAX(I$4:I957)+1))</f>
        <v/>
      </c>
      <c r="M958" s="290">
        <f t="shared" si="154"/>
        <v>954</v>
      </c>
    </row>
    <row r="959" spans="4:13" ht="12" customHeight="1" x14ac:dyDescent="0.25">
      <c r="D959" s="284" t="str">
        <f>IF(IF(ISNUMBER(B959),"",MAX(D$4:D958)+1)&lt;=D$3,IF(ISNUMBER(B959),"",MAX(D$4:D958)+1),"")</f>
        <v/>
      </c>
      <c r="H959" s="284"/>
      <c r="I959" s="284" t="str">
        <f>IF(O959="","",IF(ISNUMBER(MATCH(O959,$G$5:$G$1000,0)),"",IF(D959=1,B$4,0)+MAX(I$4:I958)+1))</f>
        <v/>
      </c>
      <c r="M959" s="290">
        <f t="shared" si="154"/>
        <v>955</v>
      </c>
    </row>
    <row r="960" spans="4:13" ht="12" customHeight="1" x14ac:dyDescent="0.25">
      <c r="D960" s="284" t="str">
        <f>IF(IF(ISNUMBER(B960),"",MAX(D$4:D959)+1)&lt;=D$3,IF(ISNUMBER(B960),"",MAX(D$4:D959)+1),"")</f>
        <v/>
      </c>
      <c r="H960" s="284"/>
      <c r="I960" s="284" t="str">
        <f>IF(O960="","",IF(ISNUMBER(MATCH(O960,$G$5:$G$1000,0)),"",IF(D960=1,B$4,0)+MAX(I$4:I959)+1))</f>
        <v/>
      </c>
      <c r="M960" s="290">
        <f t="shared" si="154"/>
        <v>956</v>
      </c>
    </row>
    <row r="961" spans="4:13" ht="12" customHeight="1" x14ac:dyDescent="0.25">
      <c r="D961" s="284" t="str">
        <f>IF(IF(ISNUMBER(B961),"",MAX(D$4:D960)+1)&lt;=D$3,IF(ISNUMBER(B961),"",MAX(D$4:D960)+1),"")</f>
        <v/>
      </c>
      <c r="H961" s="284"/>
      <c r="I961" s="284" t="str">
        <f>IF(O961="","",IF(ISNUMBER(MATCH(O961,$G$5:$G$1000,0)),"",IF(D961=1,B$4,0)+MAX(I$4:I960)+1))</f>
        <v/>
      </c>
      <c r="M961" s="290">
        <f t="shared" si="154"/>
        <v>957</v>
      </c>
    </row>
    <row r="962" spans="4:13" ht="12" customHeight="1" x14ac:dyDescent="0.25">
      <c r="D962" s="284" t="str">
        <f>IF(IF(ISNUMBER(B962),"",MAX(D$4:D961)+1)&lt;=D$3,IF(ISNUMBER(B962),"",MAX(D$4:D961)+1),"")</f>
        <v/>
      </c>
      <c r="H962" s="284"/>
      <c r="I962" s="284" t="str">
        <f>IF(O962="","",IF(ISNUMBER(MATCH(O962,$G$5:$G$1000,0)),"",IF(D962=1,B$4,0)+MAX(I$4:I961)+1))</f>
        <v/>
      </c>
      <c r="M962" s="290">
        <f t="shared" si="154"/>
        <v>958</v>
      </c>
    </row>
    <row r="963" spans="4:13" ht="12" customHeight="1" x14ac:dyDescent="0.25">
      <c r="D963" s="284" t="str">
        <f>IF(IF(ISNUMBER(B963),"",MAX(D$4:D962)+1)&lt;=D$3,IF(ISNUMBER(B963),"",MAX(D$4:D962)+1),"")</f>
        <v/>
      </c>
      <c r="H963" s="284"/>
      <c r="I963" s="284" t="str">
        <f>IF(O963="","",IF(ISNUMBER(MATCH(O963,$G$5:$G$1000,0)),"",IF(D963=1,B$4,0)+MAX(I$4:I962)+1))</f>
        <v/>
      </c>
      <c r="M963" s="290">
        <f t="shared" si="154"/>
        <v>959</v>
      </c>
    </row>
    <row r="964" spans="4:13" ht="12" customHeight="1" x14ac:dyDescent="0.25">
      <c r="D964" s="284" t="str">
        <f>IF(IF(ISNUMBER(B964),"",MAX(D$4:D963)+1)&lt;=D$3,IF(ISNUMBER(B964),"",MAX(D$4:D963)+1),"")</f>
        <v/>
      </c>
      <c r="H964" s="284"/>
      <c r="I964" s="284" t="str">
        <f>IF(O964="","",IF(ISNUMBER(MATCH(O964,$G$5:$G$1000,0)),"",IF(D964=1,B$4,0)+MAX(I$4:I963)+1))</f>
        <v/>
      </c>
      <c r="M964" s="290">
        <f t="shared" si="154"/>
        <v>960</v>
      </c>
    </row>
    <row r="965" spans="4:13" ht="12" customHeight="1" x14ac:dyDescent="0.25">
      <c r="D965" s="284" t="str">
        <f>IF(IF(ISNUMBER(B965),"",MAX(D$4:D964)+1)&lt;=D$3,IF(ISNUMBER(B965),"",MAX(D$4:D964)+1),"")</f>
        <v/>
      </c>
      <c r="H965" s="284"/>
      <c r="I965" s="284" t="str">
        <f>IF(O965="","",IF(ISNUMBER(MATCH(O965,$G$5:$G$1000,0)),"",IF(D965=1,B$4,0)+MAX(I$4:I964)+1))</f>
        <v/>
      </c>
      <c r="M965" s="290">
        <f t="shared" ref="M965:M1028" si="155">IF(ROW()-ROW(M$4)&lt;=1000,ROW()-ROW(M$4),"")</f>
        <v>961</v>
      </c>
    </row>
    <row r="966" spans="4:13" ht="12" customHeight="1" x14ac:dyDescent="0.25">
      <c r="D966" s="284" t="str">
        <f>IF(IF(ISNUMBER(B966),"",MAX(D$4:D965)+1)&lt;=D$3,IF(ISNUMBER(B966),"",MAX(D$4:D965)+1),"")</f>
        <v/>
      </c>
      <c r="H966" s="284"/>
      <c r="I966" s="284" t="str">
        <f>IF(O966="","",IF(ISNUMBER(MATCH(O966,$G$5:$G$1000,0)),"",IF(D966=1,B$4,0)+MAX(I$4:I965)+1))</f>
        <v/>
      </c>
      <c r="M966" s="290">
        <f t="shared" si="155"/>
        <v>962</v>
      </c>
    </row>
    <row r="967" spans="4:13" ht="12" customHeight="1" x14ac:dyDescent="0.25">
      <c r="D967" s="284" t="str">
        <f>IF(IF(ISNUMBER(B967),"",MAX(D$4:D966)+1)&lt;=D$3,IF(ISNUMBER(B967),"",MAX(D$4:D966)+1),"")</f>
        <v/>
      </c>
      <c r="H967" s="284"/>
      <c r="I967" s="284" t="str">
        <f>IF(O967="","",IF(ISNUMBER(MATCH(O967,$G$5:$G$1000,0)),"",IF(D967=1,B$4,0)+MAX(I$4:I966)+1))</f>
        <v/>
      </c>
      <c r="M967" s="290">
        <f t="shared" si="155"/>
        <v>963</v>
      </c>
    </row>
    <row r="968" spans="4:13" ht="12" customHeight="1" x14ac:dyDescent="0.25">
      <c r="D968" s="284" t="str">
        <f>IF(IF(ISNUMBER(B968),"",MAX(D$4:D967)+1)&lt;=D$3,IF(ISNUMBER(B968),"",MAX(D$4:D967)+1),"")</f>
        <v/>
      </c>
      <c r="H968" s="284"/>
      <c r="I968" s="284" t="str">
        <f>IF(O968="","",IF(ISNUMBER(MATCH(O968,$G$5:$G$1000,0)),"",IF(D968=1,B$4,0)+MAX(I$4:I967)+1))</f>
        <v/>
      </c>
      <c r="M968" s="290">
        <f t="shared" si="155"/>
        <v>964</v>
      </c>
    </row>
    <row r="969" spans="4:13" ht="12" customHeight="1" x14ac:dyDescent="0.25">
      <c r="D969" s="284" t="str">
        <f>IF(IF(ISNUMBER(B969),"",MAX(D$4:D968)+1)&lt;=D$3,IF(ISNUMBER(B969),"",MAX(D$4:D968)+1),"")</f>
        <v/>
      </c>
      <c r="H969" s="284"/>
      <c r="I969" s="284" t="str">
        <f>IF(O969="","",IF(ISNUMBER(MATCH(O969,$G$5:$G$1000,0)),"",IF(D969=1,B$4,0)+MAX(I$4:I968)+1))</f>
        <v/>
      </c>
      <c r="M969" s="290">
        <f t="shared" si="155"/>
        <v>965</v>
      </c>
    </row>
    <row r="970" spans="4:13" ht="12" customHeight="1" x14ac:dyDescent="0.25">
      <c r="D970" s="284" t="str">
        <f>IF(IF(ISNUMBER(B970),"",MAX(D$4:D969)+1)&lt;=D$3,IF(ISNUMBER(B970),"",MAX(D$4:D969)+1),"")</f>
        <v/>
      </c>
      <c r="H970" s="284"/>
      <c r="I970" s="284" t="str">
        <f>IF(O970="","",IF(ISNUMBER(MATCH(O970,$G$5:$G$1000,0)),"",IF(D970=1,B$4,0)+MAX(I$4:I969)+1))</f>
        <v/>
      </c>
      <c r="M970" s="290">
        <f t="shared" si="155"/>
        <v>966</v>
      </c>
    </row>
    <row r="971" spans="4:13" ht="12" customHeight="1" x14ac:dyDescent="0.25">
      <c r="D971" s="284" t="str">
        <f>IF(IF(ISNUMBER(B971),"",MAX(D$4:D970)+1)&lt;=D$3,IF(ISNUMBER(B971),"",MAX(D$4:D970)+1),"")</f>
        <v/>
      </c>
      <c r="H971" s="284"/>
      <c r="I971" s="284" t="str">
        <f>IF(O971="","",IF(ISNUMBER(MATCH(O971,$G$5:$G$1000,0)),"",IF(D971=1,B$4,0)+MAX(I$4:I970)+1))</f>
        <v/>
      </c>
      <c r="M971" s="290">
        <f t="shared" si="155"/>
        <v>967</v>
      </c>
    </row>
    <row r="972" spans="4:13" ht="12" customHeight="1" x14ac:dyDescent="0.25">
      <c r="D972" s="284" t="str">
        <f>IF(IF(ISNUMBER(B972),"",MAX(D$4:D971)+1)&lt;=D$3,IF(ISNUMBER(B972),"",MAX(D$4:D971)+1),"")</f>
        <v/>
      </c>
      <c r="H972" s="284"/>
      <c r="I972" s="284" t="str">
        <f>IF(O972="","",IF(ISNUMBER(MATCH(O972,$G$5:$G$1000,0)),"",IF(D972=1,B$4,0)+MAX(I$4:I971)+1))</f>
        <v/>
      </c>
      <c r="M972" s="290">
        <f t="shared" si="155"/>
        <v>968</v>
      </c>
    </row>
    <row r="973" spans="4:13" ht="12" customHeight="1" x14ac:dyDescent="0.25">
      <c r="D973" s="284" t="str">
        <f>IF(IF(ISNUMBER(B973),"",MAX(D$4:D972)+1)&lt;=D$3,IF(ISNUMBER(B973),"",MAX(D$4:D972)+1),"")</f>
        <v/>
      </c>
      <c r="H973" s="284"/>
      <c r="I973" s="284" t="str">
        <f>IF(O973="","",IF(ISNUMBER(MATCH(O973,$G$5:$G$1000,0)),"",IF(D973=1,B$4,0)+MAX(I$4:I972)+1))</f>
        <v/>
      </c>
      <c r="M973" s="290">
        <f t="shared" si="155"/>
        <v>969</v>
      </c>
    </row>
    <row r="974" spans="4:13" ht="12" customHeight="1" x14ac:dyDescent="0.25">
      <c r="D974" s="284" t="str">
        <f>IF(IF(ISNUMBER(B974),"",MAX(D$4:D973)+1)&lt;=D$3,IF(ISNUMBER(B974),"",MAX(D$4:D973)+1),"")</f>
        <v/>
      </c>
      <c r="H974" s="284"/>
      <c r="I974" s="284" t="str">
        <f>IF(O974="","",IF(ISNUMBER(MATCH(O974,$G$5:$G$1000,0)),"",IF(D974=1,B$4,0)+MAX(I$4:I973)+1))</f>
        <v/>
      </c>
      <c r="M974" s="290">
        <f t="shared" si="155"/>
        <v>970</v>
      </c>
    </row>
    <row r="975" spans="4:13" ht="12" customHeight="1" x14ac:dyDescent="0.25">
      <c r="D975" s="284" t="str">
        <f>IF(IF(ISNUMBER(B975),"",MAX(D$4:D974)+1)&lt;=D$3,IF(ISNUMBER(B975),"",MAX(D$4:D974)+1),"")</f>
        <v/>
      </c>
      <c r="H975" s="284"/>
      <c r="I975" s="284" t="str">
        <f>IF(O975="","",IF(ISNUMBER(MATCH(O975,$G$5:$G$1000,0)),"",IF(D975=1,B$4,0)+MAX(I$4:I974)+1))</f>
        <v/>
      </c>
      <c r="M975" s="290">
        <f t="shared" si="155"/>
        <v>971</v>
      </c>
    </row>
    <row r="976" spans="4:13" ht="12" customHeight="1" x14ac:dyDescent="0.25">
      <c r="D976" s="284" t="str">
        <f>IF(IF(ISNUMBER(B976),"",MAX(D$4:D975)+1)&lt;=D$3,IF(ISNUMBER(B976),"",MAX(D$4:D975)+1),"")</f>
        <v/>
      </c>
      <c r="H976" s="284"/>
      <c r="I976" s="284" t="str">
        <f>IF(O976="","",IF(ISNUMBER(MATCH(O976,$G$5:$G$1000,0)),"",IF(D976=1,B$4,0)+MAX(I$4:I975)+1))</f>
        <v/>
      </c>
      <c r="M976" s="290">
        <f t="shared" si="155"/>
        <v>972</v>
      </c>
    </row>
    <row r="977" spans="4:13" ht="12" customHeight="1" x14ac:dyDescent="0.25">
      <c r="D977" s="284" t="str">
        <f>IF(IF(ISNUMBER(B977),"",MAX(D$4:D976)+1)&lt;=D$3,IF(ISNUMBER(B977),"",MAX(D$4:D976)+1),"")</f>
        <v/>
      </c>
      <c r="H977" s="284"/>
      <c r="I977" s="284" t="str">
        <f>IF(O977="","",IF(ISNUMBER(MATCH(O977,$G$5:$G$1000,0)),"",IF(D977=1,B$4,0)+MAX(I$4:I976)+1))</f>
        <v/>
      </c>
      <c r="M977" s="290">
        <f t="shared" si="155"/>
        <v>973</v>
      </c>
    </row>
    <row r="978" spans="4:13" ht="12" customHeight="1" x14ac:dyDescent="0.25">
      <c r="D978" s="284" t="str">
        <f>IF(IF(ISNUMBER(B978),"",MAX(D$4:D977)+1)&lt;=D$3,IF(ISNUMBER(B978),"",MAX(D$4:D977)+1),"")</f>
        <v/>
      </c>
      <c r="H978" s="284"/>
      <c r="I978" s="284" t="str">
        <f>IF(O978="","",IF(ISNUMBER(MATCH(O978,$G$5:$G$1000,0)),"",IF(D978=1,B$4,0)+MAX(I$4:I977)+1))</f>
        <v/>
      </c>
      <c r="M978" s="290">
        <f t="shared" si="155"/>
        <v>974</v>
      </c>
    </row>
    <row r="979" spans="4:13" ht="12" customHeight="1" x14ac:dyDescent="0.25">
      <c r="D979" s="284" t="str">
        <f>IF(IF(ISNUMBER(B979),"",MAX(D$4:D978)+1)&lt;=D$3,IF(ISNUMBER(B979),"",MAX(D$4:D978)+1),"")</f>
        <v/>
      </c>
      <c r="H979" s="284"/>
      <c r="I979" s="284" t="str">
        <f>IF(O979="","",IF(ISNUMBER(MATCH(O979,$G$5:$G$1000,0)),"",IF(D979=1,B$4,0)+MAX(I$4:I978)+1))</f>
        <v/>
      </c>
      <c r="M979" s="290">
        <f t="shared" si="155"/>
        <v>975</v>
      </c>
    </row>
    <row r="980" spans="4:13" ht="12" customHeight="1" x14ac:dyDescent="0.25">
      <c r="D980" s="284" t="str">
        <f>IF(IF(ISNUMBER(B980),"",MAX(D$4:D979)+1)&lt;=D$3,IF(ISNUMBER(B980),"",MAX(D$4:D979)+1),"")</f>
        <v/>
      </c>
      <c r="H980" s="284"/>
      <c r="I980" s="284" t="str">
        <f>IF(O980="","",IF(ISNUMBER(MATCH(O980,$G$5:$G$1000,0)),"",IF(D980=1,B$4,0)+MAX(I$4:I979)+1))</f>
        <v/>
      </c>
      <c r="M980" s="290">
        <f t="shared" si="155"/>
        <v>976</v>
      </c>
    </row>
    <row r="981" spans="4:13" ht="12" customHeight="1" x14ac:dyDescent="0.25">
      <c r="D981" s="284" t="str">
        <f>IF(IF(ISNUMBER(B981),"",MAX(D$4:D980)+1)&lt;=D$3,IF(ISNUMBER(B981),"",MAX(D$4:D980)+1),"")</f>
        <v/>
      </c>
      <c r="H981" s="284"/>
      <c r="I981" s="284" t="str">
        <f>IF(O981="","",IF(ISNUMBER(MATCH(O981,$G$5:$G$1000,0)),"",IF(D981=1,B$4,0)+MAX(I$4:I980)+1))</f>
        <v/>
      </c>
      <c r="M981" s="290">
        <f t="shared" si="155"/>
        <v>977</v>
      </c>
    </row>
    <row r="982" spans="4:13" ht="12" customHeight="1" x14ac:dyDescent="0.25">
      <c r="D982" s="284" t="str">
        <f>IF(IF(ISNUMBER(B982),"",MAX(D$4:D981)+1)&lt;=D$3,IF(ISNUMBER(B982),"",MAX(D$4:D981)+1),"")</f>
        <v/>
      </c>
      <c r="H982" s="284"/>
      <c r="I982" s="284" t="str">
        <f>IF(O982="","",IF(ISNUMBER(MATCH(O982,$G$5:$G$1000,0)),"",IF(D982=1,B$4,0)+MAX(I$4:I981)+1))</f>
        <v/>
      </c>
      <c r="M982" s="290">
        <f t="shared" si="155"/>
        <v>978</v>
      </c>
    </row>
    <row r="983" spans="4:13" ht="12" customHeight="1" x14ac:dyDescent="0.25">
      <c r="D983" s="284" t="str">
        <f>IF(IF(ISNUMBER(B983),"",MAX(D$4:D982)+1)&lt;=D$3,IF(ISNUMBER(B983),"",MAX(D$4:D982)+1),"")</f>
        <v/>
      </c>
      <c r="H983" s="284"/>
      <c r="I983" s="284" t="str">
        <f>IF(O983="","",IF(ISNUMBER(MATCH(O983,$G$5:$G$1000,0)),"",IF(D983=1,B$4,0)+MAX(I$4:I982)+1))</f>
        <v/>
      </c>
      <c r="M983" s="290">
        <f t="shared" si="155"/>
        <v>979</v>
      </c>
    </row>
    <row r="984" spans="4:13" ht="12" customHeight="1" x14ac:dyDescent="0.25">
      <c r="D984" s="284" t="str">
        <f>IF(IF(ISNUMBER(B984),"",MAX(D$4:D983)+1)&lt;=D$3,IF(ISNUMBER(B984),"",MAX(D$4:D983)+1),"")</f>
        <v/>
      </c>
      <c r="H984" s="284"/>
      <c r="I984" s="284" t="str">
        <f>IF(O984="","",IF(ISNUMBER(MATCH(O984,$G$5:$G$1000,0)),"",IF(D984=1,B$4,0)+MAX(I$4:I983)+1))</f>
        <v/>
      </c>
      <c r="M984" s="290">
        <f t="shared" si="155"/>
        <v>980</v>
      </c>
    </row>
    <row r="985" spans="4:13" ht="12" customHeight="1" x14ac:dyDescent="0.25">
      <c r="D985" s="284" t="str">
        <f>IF(IF(ISNUMBER(B985),"",MAX(D$4:D984)+1)&lt;=D$3,IF(ISNUMBER(B985),"",MAX(D$4:D984)+1),"")</f>
        <v/>
      </c>
      <c r="H985" s="284"/>
      <c r="I985" s="284" t="str">
        <f>IF(O985="","",IF(ISNUMBER(MATCH(O985,$G$5:$G$1000,0)),"",IF(D985=1,B$4,0)+MAX(I$4:I984)+1))</f>
        <v/>
      </c>
      <c r="M985" s="290">
        <f t="shared" si="155"/>
        <v>981</v>
      </c>
    </row>
    <row r="986" spans="4:13" ht="12" customHeight="1" x14ac:dyDescent="0.25">
      <c r="D986" s="284" t="str">
        <f>IF(IF(ISNUMBER(B986),"",MAX(D$4:D985)+1)&lt;=D$3,IF(ISNUMBER(B986),"",MAX(D$4:D985)+1),"")</f>
        <v/>
      </c>
      <c r="H986" s="284"/>
      <c r="I986" s="284" t="str">
        <f>IF(O986="","",IF(ISNUMBER(MATCH(O986,$G$5:$G$1000,0)),"",IF(D986=1,B$4,0)+MAX(I$4:I985)+1))</f>
        <v/>
      </c>
      <c r="M986" s="290">
        <f t="shared" si="155"/>
        <v>982</v>
      </c>
    </row>
    <row r="987" spans="4:13" ht="12" customHeight="1" x14ac:dyDescent="0.25">
      <c r="D987" s="284" t="str">
        <f>IF(IF(ISNUMBER(B987),"",MAX(D$4:D986)+1)&lt;=D$3,IF(ISNUMBER(B987),"",MAX(D$4:D986)+1),"")</f>
        <v/>
      </c>
      <c r="H987" s="284"/>
      <c r="I987" s="284" t="str">
        <f>IF(O987="","",IF(ISNUMBER(MATCH(O987,$G$5:$G$1000,0)),"",IF(D987=1,B$4,0)+MAX(I$4:I986)+1))</f>
        <v/>
      </c>
      <c r="M987" s="290">
        <f t="shared" si="155"/>
        <v>983</v>
      </c>
    </row>
    <row r="988" spans="4:13" ht="12" customHeight="1" x14ac:dyDescent="0.25">
      <c r="D988" s="284" t="str">
        <f>IF(IF(ISNUMBER(B988),"",MAX(D$4:D987)+1)&lt;=D$3,IF(ISNUMBER(B988),"",MAX(D$4:D987)+1),"")</f>
        <v/>
      </c>
      <c r="H988" s="284"/>
      <c r="I988" s="284" t="str">
        <f>IF(O988="","",IF(ISNUMBER(MATCH(O988,$G$5:$G$1000,0)),"",IF(D988=1,B$4,0)+MAX(I$4:I987)+1))</f>
        <v/>
      </c>
      <c r="M988" s="290">
        <f t="shared" si="155"/>
        <v>984</v>
      </c>
    </row>
    <row r="989" spans="4:13" ht="12" customHeight="1" x14ac:dyDescent="0.25">
      <c r="D989" s="284" t="str">
        <f>IF(IF(ISNUMBER(B989),"",MAX(D$4:D988)+1)&lt;=D$3,IF(ISNUMBER(B989),"",MAX(D$4:D988)+1),"")</f>
        <v/>
      </c>
      <c r="H989" s="284"/>
      <c r="I989" s="284" t="str">
        <f>IF(O989="","",IF(ISNUMBER(MATCH(O989,$G$5:$G$1000,0)),"",IF(D989=1,B$4,0)+MAX(I$4:I988)+1))</f>
        <v/>
      </c>
      <c r="M989" s="290">
        <f t="shared" si="155"/>
        <v>985</v>
      </c>
    </row>
    <row r="990" spans="4:13" ht="12" customHeight="1" x14ac:dyDescent="0.25">
      <c r="D990" s="284" t="str">
        <f>IF(IF(ISNUMBER(B990),"",MAX(D$4:D989)+1)&lt;=D$3,IF(ISNUMBER(B990),"",MAX(D$4:D989)+1),"")</f>
        <v/>
      </c>
      <c r="H990" s="284"/>
      <c r="I990" s="284" t="str">
        <f>IF(O990="","",IF(ISNUMBER(MATCH(O990,$G$5:$G$1000,0)),"",IF(D990=1,B$4,0)+MAX(I$4:I989)+1))</f>
        <v/>
      </c>
      <c r="M990" s="290">
        <f t="shared" si="155"/>
        <v>986</v>
      </c>
    </row>
    <row r="991" spans="4:13" ht="12" customHeight="1" x14ac:dyDescent="0.25">
      <c r="D991" s="284" t="str">
        <f>IF(IF(ISNUMBER(B991),"",MAX(D$4:D990)+1)&lt;=D$3,IF(ISNUMBER(B991),"",MAX(D$4:D990)+1),"")</f>
        <v/>
      </c>
      <c r="H991" s="284"/>
      <c r="I991" s="284" t="str">
        <f>IF(O991="","",IF(ISNUMBER(MATCH(O991,$G$5:$G$1000,0)),"",IF(D991=1,B$4,0)+MAX(I$4:I990)+1))</f>
        <v/>
      </c>
      <c r="M991" s="290">
        <f t="shared" si="155"/>
        <v>987</v>
      </c>
    </row>
    <row r="992" spans="4:13" ht="12" customHeight="1" x14ac:dyDescent="0.25">
      <c r="D992" s="284" t="str">
        <f>IF(IF(ISNUMBER(B992),"",MAX(D$4:D991)+1)&lt;=D$3,IF(ISNUMBER(B992),"",MAX(D$4:D991)+1),"")</f>
        <v/>
      </c>
      <c r="H992" s="284"/>
      <c r="I992" s="284" t="str">
        <f>IF(O992="","",IF(ISNUMBER(MATCH(O992,$G$5:$G$1000,0)),"",IF(D992=1,B$4,0)+MAX(I$4:I991)+1))</f>
        <v/>
      </c>
      <c r="M992" s="290">
        <f t="shared" si="155"/>
        <v>988</v>
      </c>
    </row>
    <row r="993" spans="4:13" ht="12" customHeight="1" x14ac:dyDescent="0.25">
      <c r="D993" s="284" t="str">
        <f>IF(IF(ISNUMBER(B993),"",MAX(D$4:D992)+1)&lt;=D$3,IF(ISNUMBER(B993),"",MAX(D$4:D992)+1),"")</f>
        <v/>
      </c>
      <c r="H993" s="284"/>
      <c r="I993" s="284" t="str">
        <f>IF(O993="","",IF(ISNUMBER(MATCH(O993,$G$5:$G$1000,0)),"",IF(D993=1,B$4,0)+MAX(I$4:I992)+1))</f>
        <v/>
      </c>
      <c r="M993" s="290">
        <f t="shared" si="155"/>
        <v>989</v>
      </c>
    </row>
    <row r="994" spans="4:13" ht="12" customHeight="1" x14ac:dyDescent="0.25">
      <c r="D994" s="284" t="str">
        <f>IF(IF(ISNUMBER(B994),"",MAX(D$4:D993)+1)&lt;=D$3,IF(ISNUMBER(B994),"",MAX(D$4:D993)+1),"")</f>
        <v/>
      </c>
      <c r="H994" s="284"/>
      <c r="I994" s="284" t="str">
        <f>IF(O994="","",IF(ISNUMBER(MATCH(O994,$G$5:$G$1000,0)),"",IF(D994=1,B$4,0)+MAX(I$4:I993)+1))</f>
        <v/>
      </c>
      <c r="M994" s="290">
        <f t="shared" si="155"/>
        <v>990</v>
      </c>
    </row>
    <row r="995" spans="4:13" ht="12" customHeight="1" x14ac:dyDescent="0.25">
      <c r="D995" s="284" t="str">
        <f>IF(IF(ISNUMBER(B995),"",MAX(D$4:D994)+1)&lt;=D$3,IF(ISNUMBER(B995),"",MAX(D$4:D994)+1),"")</f>
        <v/>
      </c>
      <c r="H995" s="284"/>
      <c r="I995" s="284" t="str">
        <f>IF(O995="","",IF(ISNUMBER(MATCH(O995,$G$5:$G$1000,0)),"",IF(D995=1,B$4,0)+MAX(I$4:I994)+1))</f>
        <v/>
      </c>
      <c r="M995" s="290">
        <f t="shared" si="155"/>
        <v>991</v>
      </c>
    </row>
    <row r="996" spans="4:13" ht="12" customHeight="1" x14ac:dyDescent="0.25">
      <c r="D996" s="284" t="str">
        <f>IF(IF(ISNUMBER(B996),"",MAX(D$4:D995)+1)&lt;=D$3,IF(ISNUMBER(B996),"",MAX(D$4:D995)+1),"")</f>
        <v/>
      </c>
      <c r="H996" s="284"/>
      <c r="I996" s="284" t="str">
        <f>IF(O996="","",IF(ISNUMBER(MATCH(O996,$G$5:$G$1000,0)),"",IF(D996=1,B$4,0)+MAX(I$4:I995)+1))</f>
        <v/>
      </c>
      <c r="M996" s="290">
        <f t="shared" si="155"/>
        <v>992</v>
      </c>
    </row>
    <row r="997" spans="4:13" ht="12" customHeight="1" x14ac:dyDescent="0.25">
      <c r="D997" s="284" t="str">
        <f>IF(IF(ISNUMBER(B997),"",MAX(D$4:D996)+1)&lt;=D$3,IF(ISNUMBER(B997),"",MAX(D$4:D996)+1),"")</f>
        <v/>
      </c>
      <c r="H997" s="284"/>
      <c r="I997" s="284" t="str">
        <f>IF(O997="","",IF(ISNUMBER(MATCH(O997,$G$5:$G$1000,0)),"",IF(D997=1,B$4,0)+MAX(I$4:I996)+1))</f>
        <v/>
      </c>
      <c r="M997" s="290">
        <f t="shared" si="155"/>
        <v>993</v>
      </c>
    </row>
    <row r="998" spans="4:13" ht="12" customHeight="1" x14ac:dyDescent="0.25">
      <c r="D998" s="284" t="str">
        <f>IF(IF(ISNUMBER(B998),"",MAX(D$4:D997)+1)&lt;=D$3,IF(ISNUMBER(B998),"",MAX(D$4:D997)+1),"")</f>
        <v/>
      </c>
      <c r="H998" s="284"/>
      <c r="I998" s="284" t="str">
        <f>IF(O998="","",IF(ISNUMBER(MATCH(O998,$G$5:$G$1000,0)),"",IF(D998=1,B$4,0)+MAX(I$4:I997)+1))</f>
        <v/>
      </c>
      <c r="M998" s="290">
        <f t="shared" si="155"/>
        <v>994</v>
      </c>
    </row>
    <row r="999" spans="4:13" ht="12" customHeight="1" x14ac:dyDescent="0.25">
      <c r="D999" s="284" t="str">
        <f>IF(IF(ISNUMBER(B999),"",MAX(D$4:D998)+1)&lt;=D$3,IF(ISNUMBER(B999),"",MAX(D$4:D998)+1),"")</f>
        <v/>
      </c>
      <c r="H999" s="284"/>
      <c r="I999" s="284" t="str">
        <f>IF(O999="","",IF(ISNUMBER(MATCH(O999,$G$5:$G$1000,0)),"",IF(D999=1,B$4,0)+MAX(I$4:I998)+1))</f>
        <v/>
      </c>
      <c r="M999" s="290">
        <f t="shared" si="155"/>
        <v>995</v>
      </c>
    </row>
    <row r="1000" spans="4:13" ht="12" customHeight="1" x14ac:dyDescent="0.25">
      <c r="D1000" s="284" t="str">
        <f>IF(IF(ISNUMBER(B1000),"",MAX(D$4:D999)+1)&lt;=D$3,IF(ISNUMBER(B1000),"",MAX(D$4:D999)+1),"")</f>
        <v/>
      </c>
      <c r="H1000" s="284"/>
      <c r="I1000" s="284" t="str">
        <f>IF(O1000="","",IF(ISNUMBER(MATCH(O1000,$G$5:$G$1000,0)),"",IF(D1000=1,B$4,0)+MAX(I$4:I999)+1))</f>
        <v/>
      </c>
      <c r="M1000" s="290">
        <f t="shared" si="155"/>
        <v>996</v>
      </c>
    </row>
    <row r="1001" spans="4:13" ht="12" customHeight="1" x14ac:dyDescent="0.25">
      <c r="D1001" s="284" t="str">
        <f>IF(IF(ISNUMBER(B1001),"",MAX(D$4:D1000)+1)&lt;=D$3,IF(ISNUMBER(B1001),"",MAX(D$4:D1000)+1),"")</f>
        <v/>
      </c>
      <c r="H1001" s="284"/>
      <c r="I1001" s="284" t="str">
        <f>IF(O1001="","",IF(ISNUMBER(MATCH(O1001,$G$5:$G$1000,0)),"",IF(D1001=1,B$4,0)+MAX(I$4:I1000)+1))</f>
        <v/>
      </c>
      <c r="M1001" s="290">
        <f t="shared" si="155"/>
        <v>997</v>
      </c>
    </row>
    <row r="1002" spans="4:13" ht="12" customHeight="1" x14ac:dyDescent="0.25">
      <c r="D1002" s="284" t="str">
        <f>IF(IF(ISNUMBER(B1002),"",MAX(D$4:D1001)+1)&lt;=D$3,IF(ISNUMBER(B1002),"",MAX(D$4:D1001)+1),"")</f>
        <v/>
      </c>
      <c r="H1002" s="284"/>
      <c r="I1002" s="284" t="str">
        <f>IF(O1002="","",IF(ISNUMBER(MATCH(O1002,$G$5:$G$1000,0)),"",IF(D1002=1,B$4,0)+MAX(I$4:I1001)+1))</f>
        <v/>
      </c>
      <c r="M1002" s="290">
        <f t="shared" si="155"/>
        <v>998</v>
      </c>
    </row>
    <row r="1003" spans="4:13" ht="12" customHeight="1" x14ac:dyDescent="0.25">
      <c r="D1003" s="284" t="str">
        <f>IF(IF(ISNUMBER(B1003),"",MAX(D$4:D1002)+1)&lt;=D$3,IF(ISNUMBER(B1003),"",MAX(D$4:D1002)+1),"")</f>
        <v/>
      </c>
      <c r="H1003" s="284"/>
      <c r="I1003" s="284" t="str">
        <f>IF(O1003="","",IF(ISNUMBER(MATCH(O1003,$G$5:$G$1000,0)),"",IF(D1003=1,B$4,0)+MAX(I$4:I1002)+1))</f>
        <v/>
      </c>
      <c r="M1003" s="290">
        <f t="shared" si="155"/>
        <v>999</v>
      </c>
    </row>
    <row r="1004" spans="4:13" ht="12" customHeight="1" x14ac:dyDescent="0.25">
      <c r="D1004" s="284" t="str">
        <f>IF(IF(ISNUMBER(B1004),"",MAX(D$4:D1003)+1)&lt;=D$3,IF(ISNUMBER(B1004),"",MAX(D$4:D1003)+1),"")</f>
        <v/>
      </c>
      <c r="H1004" s="284"/>
      <c r="I1004" s="284" t="str">
        <f>IF(O1004="","",IF(ISNUMBER(MATCH(O1004,$G$5:$G$1000,0)),"",IF(D1004=1,B$4,0)+MAX(I$4:I1003)+1))</f>
        <v/>
      </c>
      <c r="M1004" s="290">
        <f t="shared" si="155"/>
        <v>1000</v>
      </c>
    </row>
    <row r="1005" spans="4:13" ht="12" customHeight="1" x14ac:dyDescent="0.25">
      <c r="D1005" s="284" t="str">
        <f>IF(IF(ISNUMBER(B1005),"",MAX(D$4:D1004)+1)&lt;=D$3,IF(ISNUMBER(B1005),"",MAX(D$4:D1004)+1),"")</f>
        <v/>
      </c>
      <c r="H1005" s="284"/>
      <c r="I1005" s="284" t="str">
        <f>IF(O1005="","",IF(ISNUMBER(MATCH(O1005,$G$5:$G$1000,0)),"",IF(D1005=1,B$4,0)+MAX(I$4:I1004)+1))</f>
        <v/>
      </c>
      <c r="M1005" s="290" t="str">
        <f t="shared" si="155"/>
        <v/>
      </c>
    </row>
    <row r="1006" spans="4:13" ht="12" customHeight="1" x14ac:dyDescent="0.25">
      <c r="D1006" s="284" t="str">
        <f>IF(IF(ISNUMBER(B1006),"",MAX(D$4:D1005)+1)&lt;=D$3,IF(ISNUMBER(B1006),"",MAX(D$4:D1005)+1),"")</f>
        <v/>
      </c>
      <c r="H1006" s="284"/>
      <c r="I1006" s="284" t="str">
        <f>IF(O1006="","",IF(ISNUMBER(MATCH(O1006,$G$5:$G$1000,0)),"",IF(D1006=1,B$4,0)+MAX(I$4:I1005)+1))</f>
        <v/>
      </c>
      <c r="M1006" s="290" t="str">
        <f t="shared" si="155"/>
        <v/>
      </c>
    </row>
    <row r="1007" spans="4:13" ht="12" customHeight="1" x14ac:dyDescent="0.25">
      <c r="D1007" s="284" t="str">
        <f>IF(IF(ISNUMBER(B1007),"",MAX(D$4:D1006)+1)&lt;=D$3,IF(ISNUMBER(B1007),"",MAX(D$4:D1006)+1),"")</f>
        <v/>
      </c>
      <c r="H1007" s="284"/>
      <c r="I1007" s="284" t="str">
        <f>IF(O1007="","",IF(ISNUMBER(MATCH(O1007,$G$5:$G$1000,0)),"",IF(D1007=1,B$4,0)+MAX(I$4:I1006)+1))</f>
        <v/>
      </c>
      <c r="M1007" s="290" t="str">
        <f t="shared" si="155"/>
        <v/>
      </c>
    </row>
    <row r="1008" spans="4:13" ht="12" customHeight="1" x14ac:dyDescent="0.25">
      <c r="D1008" s="284" t="str">
        <f>IF(IF(ISNUMBER(B1008),"",MAX(D$4:D1007)+1)&lt;=D$3,IF(ISNUMBER(B1008),"",MAX(D$4:D1007)+1),"")</f>
        <v/>
      </c>
      <c r="H1008" s="284"/>
      <c r="I1008" s="284" t="str">
        <f>IF(O1008="","",IF(ISNUMBER(MATCH(O1008,$G$5:$G$1000,0)),"",IF(D1008=1,B$4,0)+MAX(I$4:I1007)+1))</f>
        <v/>
      </c>
      <c r="M1008" s="290" t="str">
        <f t="shared" si="155"/>
        <v/>
      </c>
    </row>
    <row r="1009" spans="4:13" ht="12" customHeight="1" x14ac:dyDescent="0.25">
      <c r="D1009" s="284" t="str">
        <f>IF(IF(ISNUMBER(B1009),"",MAX(D$4:D1008)+1)&lt;=D$3,IF(ISNUMBER(B1009),"",MAX(D$4:D1008)+1),"")</f>
        <v/>
      </c>
      <c r="H1009" s="284"/>
      <c r="I1009" s="284" t="str">
        <f>IF(O1009="","",IF(ISNUMBER(MATCH(O1009,$G$5:$G$1000,0)),"",IF(D1009=1,B$4,0)+MAX(I$4:I1008)+1))</f>
        <v/>
      </c>
      <c r="M1009" s="290" t="str">
        <f t="shared" si="155"/>
        <v/>
      </c>
    </row>
    <row r="1010" spans="4:13" ht="12" customHeight="1" x14ac:dyDescent="0.25">
      <c r="D1010" s="284" t="str">
        <f>IF(IF(ISNUMBER(B1010),"",MAX(D$4:D1009)+1)&lt;=D$3,IF(ISNUMBER(B1010),"",MAX(D$4:D1009)+1),"")</f>
        <v/>
      </c>
      <c r="H1010" s="284"/>
      <c r="I1010" s="284" t="str">
        <f>IF(O1010="","",IF(ISNUMBER(MATCH(O1010,$G$5:$G$1000,0)),"",IF(D1010=1,B$4,0)+MAX(I$4:I1009)+1))</f>
        <v/>
      </c>
      <c r="M1010" s="290" t="str">
        <f t="shared" si="155"/>
        <v/>
      </c>
    </row>
    <row r="1011" spans="4:13" ht="12" customHeight="1" x14ac:dyDescent="0.25">
      <c r="D1011" s="284" t="str">
        <f>IF(IF(ISNUMBER(B1011),"",MAX(D$4:D1010)+1)&lt;=D$3,IF(ISNUMBER(B1011),"",MAX(D$4:D1010)+1),"")</f>
        <v/>
      </c>
      <c r="H1011" s="284"/>
      <c r="I1011" s="284" t="str">
        <f>IF(O1011="","",IF(ISNUMBER(MATCH(O1011,$G$5:$G$1000,0)),"",IF(D1011=1,B$4,0)+MAX(I$4:I1010)+1))</f>
        <v/>
      </c>
      <c r="M1011" s="290" t="str">
        <f t="shared" si="155"/>
        <v/>
      </c>
    </row>
    <row r="1012" spans="4:13" ht="12" customHeight="1" x14ac:dyDescent="0.25">
      <c r="D1012" s="284" t="str">
        <f>IF(IF(ISNUMBER(B1012),"",MAX(D$4:D1011)+1)&lt;=D$3,IF(ISNUMBER(B1012),"",MAX(D$4:D1011)+1),"")</f>
        <v/>
      </c>
      <c r="H1012" s="284"/>
      <c r="I1012" s="284" t="str">
        <f>IF(O1012="","",IF(ISNUMBER(MATCH(O1012,$G$5:$G$1000,0)),"",IF(D1012=1,B$4,0)+MAX(I$4:I1011)+1))</f>
        <v/>
      </c>
      <c r="M1012" s="290" t="str">
        <f t="shared" si="155"/>
        <v/>
      </c>
    </row>
    <row r="1013" spans="4:13" ht="12" customHeight="1" x14ac:dyDescent="0.25">
      <c r="D1013" s="284" t="str">
        <f>IF(IF(ISNUMBER(B1013),"",MAX(D$4:D1012)+1)&lt;=D$3,IF(ISNUMBER(B1013),"",MAX(D$4:D1012)+1),"")</f>
        <v/>
      </c>
      <c r="H1013" s="284"/>
      <c r="I1013" s="284" t="str">
        <f>IF(O1013="","",IF(ISNUMBER(MATCH(O1013,$G$5:$G$1000,0)),"",IF(D1013=1,B$4,0)+MAX(I$4:I1012)+1))</f>
        <v/>
      </c>
      <c r="M1013" s="290" t="str">
        <f t="shared" si="155"/>
        <v/>
      </c>
    </row>
    <row r="1014" spans="4:13" ht="12" customHeight="1" x14ac:dyDescent="0.25">
      <c r="D1014" s="284" t="str">
        <f>IF(IF(ISNUMBER(B1014),"",MAX(D$4:D1013)+1)&lt;=D$3,IF(ISNUMBER(B1014),"",MAX(D$4:D1013)+1),"")</f>
        <v/>
      </c>
      <c r="H1014" s="284"/>
      <c r="I1014" s="284" t="str">
        <f>IF(O1014="","",IF(ISNUMBER(MATCH(O1014,$G$5:$G$1000,0)),"",IF(D1014=1,B$4,0)+MAX(I$4:I1013)+1))</f>
        <v/>
      </c>
      <c r="M1014" s="290" t="str">
        <f t="shared" si="155"/>
        <v/>
      </c>
    </row>
    <row r="1015" spans="4:13" ht="12" customHeight="1" x14ac:dyDescent="0.25">
      <c r="D1015" s="284" t="str">
        <f>IF(IF(ISNUMBER(B1015),"",MAX(D$4:D1014)+1)&lt;=D$3,IF(ISNUMBER(B1015),"",MAX(D$4:D1014)+1),"")</f>
        <v/>
      </c>
      <c r="H1015" s="284"/>
      <c r="I1015" s="284" t="str">
        <f>IF(O1015="","",IF(ISNUMBER(MATCH(O1015,$G$5:$G$1000,0)),"",IF(D1015=1,B$4,0)+MAX(I$4:I1014)+1))</f>
        <v/>
      </c>
      <c r="M1015" s="290" t="str">
        <f t="shared" si="155"/>
        <v/>
      </c>
    </row>
    <row r="1016" spans="4:13" ht="12" customHeight="1" x14ac:dyDescent="0.25">
      <c r="D1016" s="284" t="str">
        <f>IF(IF(ISNUMBER(B1016),"",MAX(D$4:D1015)+1)&lt;=D$3,IF(ISNUMBER(B1016),"",MAX(D$4:D1015)+1),"")</f>
        <v/>
      </c>
      <c r="H1016" s="284"/>
      <c r="I1016" s="284" t="str">
        <f>IF(O1016="","",IF(ISNUMBER(MATCH(O1016,$G$5:$G$1000,0)),"",IF(D1016=1,B$4,0)+MAX(I$4:I1015)+1))</f>
        <v/>
      </c>
      <c r="M1016" s="290" t="str">
        <f t="shared" si="155"/>
        <v/>
      </c>
    </row>
    <row r="1017" spans="4:13" ht="12" customHeight="1" x14ac:dyDescent="0.25">
      <c r="D1017" s="284" t="str">
        <f>IF(IF(ISNUMBER(B1017),"",MAX(D$4:D1016)+1)&lt;=D$3,IF(ISNUMBER(B1017),"",MAX(D$4:D1016)+1),"")</f>
        <v/>
      </c>
      <c r="H1017" s="284"/>
      <c r="I1017" s="284" t="str">
        <f>IF(O1017="","",IF(ISNUMBER(MATCH(O1017,$G$5:$G$1000,0)),"",IF(D1017=1,B$4,0)+MAX(I$4:I1016)+1))</f>
        <v/>
      </c>
      <c r="M1017" s="290" t="str">
        <f t="shared" si="155"/>
        <v/>
      </c>
    </row>
    <row r="1018" spans="4:13" ht="12" customHeight="1" x14ac:dyDescent="0.25">
      <c r="D1018" s="284" t="str">
        <f>IF(IF(ISNUMBER(B1018),"",MAX(D$4:D1017)+1)&lt;=D$3,IF(ISNUMBER(B1018),"",MAX(D$4:D1017)+1),"")</f>
        <v/>
      </c>
      <c r="H1018" s="284"/>
      <c r="I1018" s="284" t="str">
        <f>IF(O1018="","",IF(ISNUMBER(MATCH(O1018,$G$5:$G$1000,0)),"",IF(D1018=1,B$4,0)+MAX(I$4:I1017)+1))</f>
        <v/>
      </c>
      <c r="M1018" s="290" t="str">
        <f t="shared" si="155"/>
        <v/>
      </c>
    </row>
    <row r="1019" spans="4:13" ht="12" customHeight="1" x14ac:dyDescent="0.25">
      <c r="D1019" s="284" t="str">
        <f>IF(IF(ISNUMBER(B1019),"",MAX(D$4:D1018)+1)&lt;=D$3,IF(ISNUMBER(B1019),"",MAX(D$4:D1018)+1),"")</f>
        <v/>
      </c>
      <c r="H1019" s="284"/>
      <c r="I1019" s="284" t="str">
        <f>IF(O1019="","",IF(ISNUMBER(MATCH(O1019,$G$5:$G$1000,0)),"",IF(D1019=1,B$4,0)+MAX(I$4:I1018)+1))</f>
        <v/>
      </c>
      <c r="M1019" s="290" t="str">
        <f t="shared" si="155"/>
        <v/>
      </c>
    </row>
    <row r="1020" spans="4:13" ht="12" customHeight="1" x14ac:dyDescent="0.25">
      <c r="D1020" s="284" t="str">
        <f>IF(IF(ISNUMBER(B1020),"",MAX(D$4:D1019)+1)&lt;=D$3,IF(ISNUMBER(B1020),"",MAX(D$4:D1019)+1),"")</f>
        <v/>
      </c>
      <c r="H1020" s="284"/>
      <c r="I1020" s="284" t="str">
        <f>IF(O1020="","",IF(ISNUMBER(MATCH(O1020,$G$5:$G$1000,0)),"",IF(D1020=1,B$4,0)+MAX(I$4:I1019)+1))</f>
        <v/>
      </c>
      <c r="M1020" s="290" t="str">
        <f t="shared" si="155"/>
        <v/>
      </c>
    </row>
    <row r="1021" spans="4:13" ht="12" customHeight="1" x14ac:dyDescent="0.25">
      <c r="D1021" s="284" t="str">
        <f>IF(IF(ISNUMBER(B1021),"",MAX(D$4:D1020)+1)&lt;=D$3,IF(ISNUMBER(B1021),"",MAX(D$4:D1020)+1),"")</f>
        <v/>
      </c>
      <c r="H1021" s="284"/>
      <c r="I1021" s="284" t="str">
        <f>IF(O1021="","",IF(ISNUMBER(MATCH(O1021,$G$5:$G$1000,0)),"",IF(D1021=1,B$4,0)+MAX(I$4:I1020)+1))</f>
        <v/>
      </c>
      <c r="M1021" s="290" t="str">
        <f t="shared" si="155"/>
        <v/>
      </c>
    </row>
    <row r="1022" spans="4:13" ht="12" customHeight="1" x14ac:dyDescent="0.25">
      <c r="D1022" s="284" t="str">
        <f>IF(IF(ISNUMBER(B1022),"",MAX(D$4:D1021)+1)&lt;=D$3,IF(ISNUMBER(B1022),"",MAX(D$4:D1021)+1),"")</f>
        <v/>
      </c>
      <c r="H1022" s="284"/>
      <c r="I1022" s="284" t="str">
        <f>IF(O1022="","",IF(ISNUMBER(MATCH(O1022,$G$5:$G$1000,0)),"",IF(D1022=1,B$4,0)+MAX(I$4:I1021)+1))</f>
        <v/>
      </c>
      <c r="M1022" s="290" t="str">
        <f t="shared" si="155"/>
        <v/>
      </c>
    </row>
    <row r="1023" spans="4:13" ht="12" customHeight="1" x14ac:dyDescent="0.25">
      <c r="D1023" s="284" t="str">
        <f>IF(IF(ISNUMBER(B1023),"",MAX(D$4:D1022)+1)&lt;=D$3,IF(ISNUMBER(B1023),"",MAX(D$4:D1022)+1),"")</f>
        <v/>
      </c>
      <c r="H1023" s="284"/>
      <c r="I1023" s="284" t="str">
        <f>IF(O1023="","",IF(ISNUMBER(MATCH(O1023,$G$5:$G$1000,0)),"",IF(D1023=1,B$4,0)+MAX(I$4:I1022)+1))</f>
        <v/>
      </c>
      <c r="M1023" s="290" t="str">
        <f t="shared" si="155"/>
        <v/>
      </c>
    </row>
    <row r="1024" spans="4:13" ht="12" customHeight="1" x14ac:dyDescent="0.25">
      <c r="D1024" s="284" t="str">
        <f>IF(IF(ISNUMBER(B1024),"",MAX(D$4:D1023)+1)&lt;=D$3,IF(ISNUMBER(B1024),"",MAX(D$4:D1023)+1),"")</f>
        <v/>
      </c>
      <c r="H1024" s="284"/>
      <c r="I1024" s="284" t="str">
        <f>IF(O1024="","",IF(ISNUMBER(MATCH(O1024,$G$5:$G$1000,0)),"",IF(D1024=1,B$4,0)+MAX(I$4:I1023)+1))</f>
        <v/>
      </c>
      <c r="M1024" s="290" t="str">
        <f t="shared" si="155"/>
        <v/>
      </c>
    </row>
    <row r="1025" spans="4:13" ht="12" customHeight="1" x14ac:dyDescent="0.25">
      <c r="D1025" s="284" t="str">
        <f>IF(IF(ISNUMBER(B1025),"",MAX(D$4:D1024)+1)&lt;=D$3,IF(ISNUMBER(B1025),"",MAX(D$4:D1024)+1),"")</f>
        <v/>
      </c>
      <c r="H1025" s="284"/>
      <c r="I1025" s="284" t="str">
        <f>IF(O1025="","",IF(ISNUMBER(MATCH(O1025,$G$5:$G$1000,0)),"",IF(D1025=1,B$4,0)+MAX(I$4:I1024)+1))</f>
        <v/>
      </c>
      <c r="M1025" s="290" t="str">
        <f t="shared" si="155"/>
        <v/>
      </c>
    </row>
    <row r="1026" spans="4:13" ht="12" customHeight="1" x14ac:dyDescent="0.25">
      <c r="D1026" s="284" t="str">
        <f>IF(IF(ISNUMBER(B1026),"",MAX(D$4:D1025)+1)&lt;=D$3,IF(ISNUMBER(B1026),"",MAX(D$4:D1025)+1),"")</f>
        <v/>
      </c>
      <c r="H1026" s="284"/>
      <c r="I1026" s="284" t="str">
        <f>IF(O1026="","",IF(ISNUMBER(MATCH(O1026,$G$5:$G$1000,0)),"",IF(D1026=1,B$4,0)+MAX(I$4:I1025)+1))</f>
        <v/>
      </c>
      <c r="M1026" s="290" t="str">
        <f t="shared" si="155"/>
        <v/>
      </c>
    </row>
    <row r="1027" spans="4:13" ht="12" customHeight="1" x14ac:dyDescent="0.25">
      <c r="D1027" s="284" t="str">
        <f>IF(IF(ISNUMBER(B1027),"",MAX(D$4:D1026)+1)&lt;=D$3,IF(ISNUMBER(B1027),"",MAX(D$4:D1026)+1),"")</f>
        <v/>
      </c>
      <c r="H1027" s="284"/>
      <c r="I1027" s="284" t="str">
        <f>IF(O1027="","",IF(ISNUMBER(MATCH(O1027,$G$5:$G$1000,0)),"",IF(D1027=1,B$4,0)+MAX(I$4:I1026)+1))</f>
        <v/>
      </c>
      <c r="M1027" s="290" t="str">
        <f t="shared" si="155"/>
        <v/>
      </c>
    </row>
    <row r="1028" spans="4:13" ht="12" customHeight="1" x14ac:dyDescent="0.25">
      <c r="D1028" s="284" t="str">
        <f>IF(IF(ISNUMBER(B1028),"",MAX(D$4:D1027)+1)&lt;=D$3,IF(ISNUMBER(B1028),"",MAX(D$4:D1027)+1),"")</f>
        <v/>
      </c>
      <c r="H1028" s="284"/>
      <c r="I1028" s="284" t="str">
        <f>IF(O1028="","",IF(ISNUMBER(MATCH(O1028,$G$5:$G$1000,0)),"",IF(D1028=1,B$4,0)+MAX(I$4:I1027)+1))</f>
        <v/>
      </c>
      <c r="M1028" s="290" t="str">
        <f t="shared" si="155"/>
        <v/>
      </c>
    </row>
    <row r="1029" spans="4:13" ht="12" customHeight="1" x14ac:dyDescent="0.25">
      <c r="D1029" s="284" t="str">
        <f>IF(IF(ISNUMBER(B1029),"",MAX(D$4:D1028)+1)&lt;=D$3,IF(ISNUMBER(B1029),"",MAX(D$4:D1028)+1),"")</f>
        <v/>
      </c>
      <c r="H1029" s="284"/>
      <c r="I1029" s="284" t="str">
        <f>IF(O1029="","",IF(ISNUMBER(MATCH(O1029,$G$5:$G$1000,0)),"",IF(D1029=1,B$4,0)+MAX(I$4:I1028)+1))</f>
        <v/>
      </c>
      <c r="M1029" s="290" t="str">
        <f t="shared" ref="M1029:M1092" si="156">IF(ROW()-ROW(M$4)&lt;=1000,ROW()-ROW(M$4),"")</f>
        <v/>
      </c>
    </row>
    <row r="1030" spans="4:13" ht="12" customHeight="1" x14ac:dyDescent="0.25">
      <c r="D1030" s="284" t="str">
        <f>IF(IF(ISNUMBER(B1030),"",MAX(D$4:D1029)+1)&lt;=D$3,IF(ISNUMBER(B1030),"",MAX(D$4:D1029)+1),"")</f>
        <v/>
      </c>
      <c r="H1030" s="284"/>
      <c r="I1030" s="284" t="str">
        <f>IF(O1030="","",IF(ISNUMBER(MATCH(O1030,$G$5:$G$1000,0)),"",IF(D1030=1,B$4,0)+MAX(I$4:I1029)+1))</f>
        <v/>
      </c>
      <c r="M1030" s="290" t="str">
        <f t="shared" si="156"/>
        <v/>
      </c>
    </row>
    <row r="1031" spans="4:13" ht="12" customHeight="1" x14ac:dyDescent="0.25">
      <c r="D1031" s="284" t="str">
        <f>IF(IF(ISNUMBER(B1031),"",MAX(D$4:D1030)+1)&lt;=D$3,IF(ISNUMBER(B1031),"",MAX(D$4:D1030)+1),"")</f>
        <v/>
      </c>
      <c r="H1031" s="284"/>
      <c r="I1031" s="284" t="str">
        <f>IF(O1031="","",IF(ISNUMBER(MATCH(O1031,$G$5:$G$1000,0)),"",IF(D1031=1,B$4,0)+MAX(I$4:I1030)+1))</f>
        <v/>
      </c>
      <c r="M1031" s="290" t="str">
        <f t="shared" si="156"/>
        <v/>
      </c>
    </row>
    <row r="1032" spans="4:13" ht="12" customHeight="1" x14ac:dyDescent="0.25">
      <c r="D1032" s="284" t="str">
        <f>IF(IF(ISNUMBER(B1032),"",MAX(D$4:D1031)+1)&lt;=D$3,IF(ISNUMBER(B1032),"",MAX(D$4:D1031)+1),"")</f>
        <v/>
      </c>
      <c r="H1032" s="284"/>
      <c r="I1032" s="284" t="str">
        <f>IF(O1032="","",IF(ISNUMBER(MATCH(O1032,$G$5:$G$1000,0)),"",IF(D1032=1,B$4,0)+MAX(I$4:I1031)+1))</f>
        <v/>
      </c>
      <c r="M1032" s="290" t="str">
        <f t="shared" si="156"/>
        <v/>
      </c>
    </row>
    <row r="1033" spans="4:13" ht="12" customHeight="1" x14ac:dyDescent="0.25">
      <c r="D1033" s="284" t="str">
        <f>IF(IF(ISNUMBER(B1033),"",MAX(D$4:D1032)+1)&lt;=D$3,IF(ISNUMBER(B1033),"",MAX(D$4:D1032)+1),"")</f>
        <v/>
      </c>
      <c r="H1033" s="284"/>
      <c r="I1033" s="284" t="str">
        <f>IF(O1033="","",IF(ISNUMBER(MATCH(O1033,$G$5:$G$1000,0)),"",IF(D1033=1,B$4,0)+MAX(I$4:I1032)+1))</f>
        <v/>
      </c>
      <c r="M1033" s="290" t="str">
        <f t="shared" si="156"/>
        <v/>
      </c>
    </row>
    <row r="1034" spans="4:13" ht="12" customHeight="1" x14ac:dyDescent="0.25">
      <c r="D1034" s="284" t="str">
        <f>IF(IF(ISNUMBER(B1034),"",MAX(D$4:D1033)+1)&lt;=D$3,IF(ISNUMBER(B1034),"",MAX(D$4:D1033)+1),"")</f>
        <v/>
      </c>
      <c r="H1034" s="284"/>
      <c r="I1034" s="284" t="str">
        <f>IF(O1034="","",IF(ISNUMBER(MATCH(O1034,$G$5:$G$1000,0)),"",IF(D1034=1,B$4,0)+MAX(I$4:I1033)+1))</f>
        <v/>
      </c>
      <c r="M1034" s="290" t="str">
        <f t="shared" si="156"/>
        <v/>
      </c>
    </row>
    <row r="1035" spans="4:13" ht="12" customHeight="1" x14ac:dyDescent="0.25">
      <c r="D1035" s="284" t="str">
        <f>IF(IF(ISNUMBER(B1035),"",MAX(D$4:D1034)+1)&lt;=D$3,IF(ISNUMBER(B1035),"",MAX(D$4:D1034)+1),"")</f>
        <v/>
      </c>
      <c r="H1035" s="284"/>
      <c r="I1035" s="284" t="str">
        <f>IF(O1035="","",IF(ISNUMBER(MATCH(O1035,$G$5:$G$1000,0)),"",IF(D1035=1,B$4,0)+MAX(I$4:I1034)+1))</f>
        <v/>
      </c>
      <c r="M1035" s="290" t="str">
        <f t="shared" si="156"/>
        <v/>
      </c>
    </row>
    <row r="1036" spans="4:13" ht="12" customHeight="1" x14ac:dyDescent="0.25">
      <c r="D1036" s="284" t="str">
        <f>IF(IF(ISNUMBER(B1036),"",MAX(D$4:D1035)+1)&lt;=D$3,IF(ISNUMBER(B1036),"",MAX(D$4:D1035)+1),"")</f>
        <v/>
      </c>
      <c r="H1036" s="284"/>
      <c r="I1036" s="284" t="str">
        <f>IF(O1036="","",IF(ISNUMBER(MATCH(O1036,$G$5:$G$1000,0)),"",IF(D1036=1,B$4,0)+MAX(I$4:I1035)+1))</f>
        <v/>
      </c>
      <c r="M1036" s="290" t="str">
        <f t="shared" si="156"/>
        <v/>
      </c>
    </row>
    <row r="1037" spans="4:13" ht="12" customHeight="1" x14ac:dyDescent="0.25">
      <c r="D1037" s="284" t="str">
        <f>IF(IF(ISNUMBER(B1037),"",MAX(D$4:D1036)+1)&lt;=D$3,IF(ISNUMBER(B1037),"",MAX(D$4:D1036)+1),"")</f>
        <v/>
      </c>
      <c r="H1037" s="284"/>
      <c r="I1037" s="284" t="str">
        <f>IF(O1037="","",IF(ISNUMBER(MATCH(O1037,$G$5:$G$1000,0)),"",IF(D1037=1,B$4,0)+MAX(I$4:I1036)+1))</f>
        <v/>
      </c>
      <c r="M1037" s="290" t="str">
        <f t="shared" si="156"/>
        <v/>
      </c>
    </row>
    <row r="1038" spans="4:13" ht="12" customHeight="1" x14ac:dyDescent="0.25">
      <c r="D1038" s="284" t="str">
        <f>IF(IF(ISNUMBER(B1038),"",MAX(D$4:D1037)+1)&lt;=D$3,IF(ISNUMBER(B1038),"",MAX(D$4:D1037)+1),"")</f>
        <v/>
      </c>
      <c r="H1038" s="284"/>
      <c r="I1038" s="284" t="str">
        <f>IF(O1038="","",IF(ISNUMBER(MATCH(O1038,$G$5:$G$1000,0)),"",IF(D1038=1,B$4,0)+MAX(I$4:I1037)+1))</f>
        <v/>
      </c>
      <c r="M1038" s="290" t="str">
        <f t="shared" si="156"/>
        <v/>
      </c>
    </row>
    <row r="1039" spans="4:13" ht="12" customHeight="1" x14ac:dyDescent="0.25">
      <c r="D1039" s="284" t="str">
        <f>IF(IF(ISNUMBER(B1039),"",MAX(D$4:D1038)+1)&lt;=D$3,IF(ISNUMBER(B1039),"",MAX(D$4:D1038)+1),"")</f>
        <v/>
      </c>
      <c r="H1039" s="284"/>
      <c r="I1039" s="284" t="str">
        <f>IF(O1039="","",IF(ISNUMBER(MATCH(O1039,$G$5:$G$1000,0)),"",IF(D1039=1,B$4,0)+MAX(I$4:I1038)+1))</f>
        <v/>
      </c>
      <c r="M1039" s="290" t="str">
        <f t="shared" si="156"/>
        <v/>
      </c>
    </row>
    <row r="1040" spans="4:13" ht="12" customHeight="1" x14ac:dyDescent="0.25">
      <c r="D1040" s="284" t="str">
        <f>IF(IF(ISNUMBER(B1040),"",MAX(D$4:D1039)+1)&lt;=D$3,IF(ISNUMBER(B1040),"",MAX(D$4:D1039)+1),"")</f>
        <v/>
      </c>
      <c r="H1040" s="284"/>
      <c r="I1040" s="284" t="str">
        <f>IF(O1040="","",IF(ISNUMBER(MATCH(O1040,$G$5:$G$1000,0)),"",IF(D1040=1,B$4,0)+MAX(I$4:I1039)+1))</f>
        <v/>
      </c>
      <c r="M1040" s="290" t="str">
        <f t="shared" si="156"/>
        <v/>
      </c>
    </row>
    <row r="1041" spans="4:13" ht="12" customHeight="1" x14ac:dyDescent="0.25">
      <c r="D1041" s="284" t="str">
        <f>IF(IF(ISNUMBER(B1041),"",MAX(D$4:D1040)+1)&lt;=D$3,IF(ISNUMBER(B1041),"",MAX(D$4:D1040)+1),"")</f>
        <v/>
      </c>
      <c r="H1041" s="284"/>
      <c r="I1041" s="284" t="str">
        <f>IF(O1041="","",IF(ISNUMBER(MATCH(O1041,$G$5:$G$1000,0)),"",IF(D1041=1,B$4,0)+MAX(I$4:I1040)+1))</f>
        <v/>
      </c>
      <c r="M1041" s="290" t="str">
        <f t="shared" si="156"/>
        <v/>
      </c>
    </row>
    <row r="1042" spans="4:13" ht="12" customHeight="1" x14ac:dyDescent="0.25">
      <c r="D1042" s="284" t="str">
        <f>IF(IF(ISNUMBER(B1042),"",MAX(D$4:D1041)+1)&lt;=D$3,IF(ISNUMBER(B1042),"",MAX(D$4:D1041)+1),"")</f>
        <v/>
      </c>
      <c r="H1042" s="284"/>
      <c r="I1042" s="284" t="str">
        <f>IF(O1042="","",IF(ISNUMBER(MATCH(O1042,$G$5:$G$1000,0)),"",IF(D1042=1,B$4,0)+MAX(I$4:I1041)+1))</f>
        <v/>
      </c>
      <c r="M1042" s="290" t="str">
        <f t="shared" si="156"/>
        <v/>
      </c>
    </row>
    <row r="1043" spans="4:13" ht="12" customHeight="1" x14ac:dyDescent="0.25">
      <c r="D1043" s="284" t="str">
        <f>IF(IF(ISNUMBER(B1043),"",MAX(D$4:D1042)+1)&lt;=D$3,IF(ISNUMBER(B1043),"",MAX(D$4:D1042)+1),"")</f>
        <v/>
      </c>
      <c r="H1043" s="284"/>
      <c r="I1043" s="284" t="str">
        <f>IF(O1043="","",IF(ISNUMBER(MATCH(O1043,$G$5:$G$1000,0)),"",IF(D1043=1,B$4,0)+MAX(I$4:I1042)+1))</f>
        <v/>
      </c>
      <c r="M1043" s="290" t="str">
        <f t="shared" si="156"/>
        <v/>
      </c>
    </row>
    <row r="1044" spans="4:13" ht="12" customHeight="1" x14ac:dyDescent="0.25">
      <c r="D1044" s="284" t="str">
        <f>IF(IF(ISNUMBER(B1044),"",MAX(D$4:D1043)+1)&lt;=D$3,IF(ISNUMBER(B1044),"",MAX(D$4:D1043)+1),"")</f>
        <v/>
      </c>
      <c r="H1044" s="284"/>
      <c r="I1044" s="284" t="str">
        <f>IF(O1044="","",IF(ISNUMBER(MATCH(O1044,$G$5:$G$1000,0)),"",IF(D1044=1,B$4,0)+MAX(I$4:I1043)+1))</f>
        <v/>
      </c>
      <c r="M1044" s="290" t="str">
        <f t="shared" si="156"/>
        <v/>
      </c>
    </row>
    <row r="1045" spans="4:13" ht="12" customHeight="1" x14ac:dyDescent="0.25">
      <c r="D1045" s="284" t="str">
        <f>IF(IF(ISNUMBER(B1045),"",MAX(D$4:D1044)+1)&lt;=D$3,IF(ISNUMBER(B1045),"",MAX(D$4:D1044)+1),"")</f>
        <v/>
      </c>
      <c r="H1045" s="284"/>
      <c r="I1045" s="284" t="str">
        <f>IF(O1045="","",IF(ISNUMBER(MATCH(O1045,$G$5:$G$1000,0)),"",IF(D1045=1,B$4,0)+MAX(I$4:I1044)+1))</f>
        <v/>
      </c>
      <c r="M1045" s="290" t="str">
        <f t="shared" si="156"/>
        <v/>
      </c>
    </row>
    <row r="1046" spans="4:13" ht="12" customHeight="1" x14ac:dyDescent="0.25">
      <c r="D1046" s="284" t="str">
        <f>IF(IF(ISNUMBER(B1046),"",MAX(D$4:D1045)+1)&lt;=D$3,IF(ISNUMBER(B1046),"",MAX(D$4:D1045)+1),"")</f>
        <v/>
      </c>
      <c r="H1046" s="284"/>
      <c r="I1046" s="284" t="str">
        <f>IF(O1046="","",IF(ISNUMBER(MATCH(O1046,$G$5:$G$1000,0)),"",IF(D1046=1,B$4,0)+MAX(I$4:I1045)+1))</f>
        <v/>
      </c>
      <c r="M1046" s="290" t="str">
        <f t="shared" si="156"/>
        <v/>
      </c>
    </row>
    <row r="1047" spans="4:13" ht="12" customHeight="1" x14ac:dyDescent="0.25">
      <c r="D1047" s="284" t="str">
        <f>IF(IF(ISNUMBER(B1047),"",MAX(D$4:D1046)+1)&lt;=D$3,IF(ISNUMBER(B1047),"",MAX(D$4:D1046)+1),"")</f>
        <v/>
      </c>
      <c r="H1047" s="284"/>
      <c r="I1047" s="284" t="str">
        <f>IF(O1047="","",IF(ISNUMBER(MATCH(O1047,$G$5:$G$1000,0)),"",IF(D1047=1,B$4,0)+MAX(I$4:I1046)+1))</f>
        <v/>
      </c>
      <c r="M1047" s="290" t="str">
        <f t="shared" si="156"/>
        <v/>
      </c>
    </row>
    <row r="1048" spans="4:13" ht="12" customHeight="1" x14ac:dyDescent="0.25">
      <c r="D1048" s="284" t="str">
        <f>IF(IF(ISNUMBER(B1048),"",MAX(D$4:D1047)+1)&lt;=D$3,IF(ISNUMBER(B1048),"",MAX(D$4:D1047)+1),"")</f>
        <v/>
      </c>
      <c r="H1048" s="284"/>
      <c r="I1048" s="284" t="str">
        <f>IF(O1048="","",IF(ISNUMBER(MATCH(O1048,$G$5:$G$1000,0)),"",IF(D1048=1,B$4,0)+MAX(I$4:I1047)+1))</f>
        <v/>
      </c>
      <c r="M1048" s="290" t="str">
        <f t="shared" si="156"/>
        <v/>
      </c>
    </row>
    <row r="1049" spans="4:13" ht="12" customHeight="1" x14ac:dyDescent="0.25">
      <c r="D1049" s="284" t="str">
        <f>IF(IF(ISNUMBER(B1049),"",MAX(D$4:D1048)+1)&lt;=D$3,IF(ISNUMBER(B1049),"",MAX(D$4:D1048)+1),"")</f>
        <v/>
      </c>
      <c r="H1049" s="284"/>
      <c r="I1049" s="284" t="str">
        <f>IF(O1049="","",IF(ISNUMBER(MATCH(O1049,$G$5:$G$1000,0)),"",IF(D1049=1,B$4,0)+MAX(I$4:I1048)+1))</f>
        <v/>
      </c>
      <c r="M1049" s="290" t="str">
        <f t="shared" si="156"/>
        <v/>
      </c>
    </row>
    <row r="1050" spans="4:13" ht="12" customHeight="1" x14ac:dyDescent="0.25">
      <c r="D1050" s="284" t="str">
        <f>IF(IF(ISNUMBER(B1050),"",MAX(D$4:D1049)+1)&lt;=D$3,IF(ISNUMBER(B1050),"",MAX(D$4:D1049)+1),"")</f>
        <v/>
      </c>
      <c r="H1050" s="284"/>
      <c r="I1050" s="284" t="str">
        <f>IF(O1050="","",IF(ISNUMBER(MATCH(O1050,$G$5:$G$1000,0)),"",IF(D1050=1,B$4,0)+MAX(I$4:I1049)+1))</f>
        <v/>
      </c>
      <c r="M1050" s="290" t="str">
        <f t="shared" si="156"/>
        <v/>
      </c>
    </row>
    <row r="1051" spans="4:13" ht="12" customHeight="1" x14ac:dyDescent="0.25">
      <c r="D1051" s="284" t="str">
        <f>IF(IF(ISNUMBER(B1051),"",MAX(D$4:D1050)+1)&lt;=D$3,IF(ISNUMBER(B1051),"",MAX(D$4:D1050)+1),"")</f>
        <v/>
      </c>
      <c r="H1051" s="284"/>
      <c r="I1051" s="284" t="str">
        <f>IF(O1051="","",IF(ISNUMBER(MATCH(O1051,$G$5:$G$1000,0)),"",IF(D1051=1,B$4,0)+MAX(I$4:I1050)+1))</f>
        <v/>
      </c>
      <c r="M1051" s="290" t="str">
        <f t="shared" si="156"/>
        <v/>
      </c>
    </row>
    <row r="1052" spans="4:13" ht="12" customHeight="1" x14ac:dyDescent="0.25">
      <c r="D1052" s="284" t="str">
        <f>IF(IF(ISNUMBER(B1052),"",MAX(D$4:D1051)+1)&lt;=D$3,IF(ISNUMBER(B1052),"",MAX(D$4:D1051)+1),"")</f>
        <v/>
      </c>
      <c r="H1052" s="284"/>
      <c r="I1052" s="284" t="str">
        <f>IF(O1052="","",IF(ISNUMBER(MATCH(O1052,$G$5:$G$1000,0)),"",IF(D1052=1,B$4,0)+MAX(I$4:I1051)+1))</f>
        <v/>
      </c>
      <c r="M1052" s="290" t="str">
        <f t="shared" si="156"/>
        <v/>
      </c>
    </row>
    <row r="1053" spans="4:13" ht="12" customHeight="1" x14ac:dyDescent="0.25">
      <c r="D1053" s="284" t="str">
        <f>IF(IF(ISNUMBER(B1053),"",MAX(D$4:D1052)+1)&lt;=D$3,IF(ISNUMBER(B1053),"",MAX(D$4:D1052)+1),"")</f>
        <v/>
      </c>
      <c r="H1053" s="284"/>
      <c r="I1053" s="284" t="str">
        <f>IF(O1053="","",IF(ISNUMBER(MATCH(O1053,$G$5:$G$1000,0)),"",IF(D1053=1,B$4,0)+MAX(I$4:I1052)+1))</f>
        <v/>
      </c>
      <c r="M1053" s="290" t="str">
        <f t="shared" si="156"/>
        <v/>
      </c>
    </row>
    <row r="1054" spans="4:13" ht="12" customHeight="1" x14ac:dyDescent="0.25">
      <c r="D1054" s="284" t="str">
        <f>IF(IF(ISNUMBER(B1054),"",MAX(D$4:D1053)+1)&lt;=D$3,IF(ISNUMBER(B1054),"",MAX(D$4:D1053)+1),"")</f>
        <v/>
      </c>
      <c r="H1054" s="284"/>
      <c r="I1054" s="284" t="str">
        <f>IF(O1054="","",IF(ISNUMBER(MATCH(O1054,$G$5:$G$1000,0)),"",IF(D1054=1,B$4,0)+MAX(I$4:I1053)+1))</f>
        <v/>
      </c>
      <c r="M1054" s="290" t="str">
        <f t="shared" si="156"/>
        <v/>
      </c>
    </row>
    <row r="1055" spans="4:13" ht="12" customHeight="1" x14ac:dyDescent="0.25">
      <c r="D1055" s="284" t="str">
        <f>IF(IF(ISNUMBER(B1055),"",MAX(D$4:D1054)+1)&lt;=D$3,IF(ISNUMBER(B1055),"",MAX(D$4:D1054)+1),"")</f>
        <v/>
      </c>
      <c r="H1055" s="284"/>
      <c r="I1055" s="284" t="str">
        <f>IF(O1055="","",IF(ISNUMBER(MATCH(O1055,$G$5:$G$1000,0)),"",IF(D1055=1,B$4,0)+MAX(I$4:I1054)+1))</f>
        <v/>
      </c>
      <c r="M1055" s="290" t="str">
        <f t="shared" si="156"/>
        <v/>
      </c>
    </row>
    <row r="1056" spans="4:13" ht="12" customHeight="1" x14ac:dyDescent="0.25">
      <c r="D1056" s="284" t="str">
        <f>IF(IF(ISNUMBER(B1056),"",MAX(D$4:D1055)+1)&lt;=D$3,IF(ISNUMBER(B1056),"",MAX(D$4:D1055)+1),"")</f>
        <v/>
      </c>
      <c r="H1056" s="284"/>
      <c r="I1056" s="284" t="str">
        <f>IF(O1056="","",IF(ISNUMBER(MATCH(O1056,$G$5:$G$1000,0)),"",IF(D1056=1,B$4,0)+MAX(I$4:I1055)+1))</f>
        <v/>
      </c>
      <c r="M1056" s="290" t="str">
        <f t="shared" si="156"/>
        <v/>
      </c>
    </row>
    <row r="1057" spans="4:13" ht="12" customHeight="1" x14ac:dyDescent="0.25">
      <c r="D1057" s="284" t="str">
        <f>IF(IF(ISNUMBER(B1057),"",MAX(D$4:D1056)+1)&lt;=D$3,IF(ISNUMBER(B1057),"",MAX(D$4:D1056)+1),"")</f>
        <v/>
      </c>
      <c r="H1057" s="284"/>
      <c r="I1057" s="284" t="str">
        <f>IF(O1057="","",IF(ISNUMBER(MATCH(O1057,$G$5:$G$1000,0)),"",IF(D1057=1,B$4,0)+MAX(I$4:I1056)+1))</f>
        <v/>
      </c>
      <c r="M1057" s="290" t="str">
        <f t="shared" si="156"/>
        <v/>
      </c>
    </row>
    <row r="1058" spans="4:13" ht="12" customHeight="1" x14ac:dyDescent="0.25">
      <c r="D1058" s="284" t="str">
        <f>IF(IF(ISNUMBER(B1058),"",MAX(D$4:D1057)+1)&lt;=D$3,IF(ISNUMBER(B1058),"",MAX(D$4:D1057)+1),"")</f>
        <v/>
      </c>
      <c r="H1058" s="284"/>
      <c r="I1058" s="284" t="str">
        <f>IF(O1058="","",IF(ISNUMBER(MATCH(O1058,$G$5:$G$1000,0)),"",IF(D1058=1,B$4,0)+MAX(I$4:I1057)+1))</f>
        <v/>
      </c>
      <c r="M1058" s="290" t="str">
        <f t="shared" si="156"/>
        <v/>
      </c>
    </row>
    <row r="1059" spans="4:13" ht="12" customHeight="1" x14ac:dyDescent="0.25">
      <c r="D1059" s="284" t="str">
        <f>IF(IF(ISNUMBER(B1059),"",MAX(D$4:D1058)+1)&lt;=D$3,IF(ISNUMBER(B1059),"",MAX(D$4:D1058)+1),"")</f>
        <v/>
      </c>
      <c r="H1059" s="284"/>
      <c r="I1059" s="284" t="str">
        <f>IF(O1059="","",IF(ISNUMBER(MATCH(O1059,$G$5:$G$1000,0)),"",IF(D1059=1,B$4,0)+MAX(I$4:I1058)+1))</f>
        <v/>
      </c>
      <c r="M1059" s="290" t="str">
        <f t="shared" si="156"/>
        <v/>
      </c>
    </row>
    <row r="1060" spans="4:13" ht="12" customHeight="1" x14ac:dyDescent="0.25">
      <c r="D1060" s="284" t="str">
        <f>IF(IF(ISNUMBER(B1060),"",MAX(D$4:D1059)+1)&lt;=D$3,IF(ISNUMBER(B1060),"",MAX(D$4:D1059)+1),"")</f>
        <v/>
      </c>
      <c r="H1060" s="284"/>
      <c r="I1060" s="284" t="str">
        <f>IF(O1060="","",IF(ISNUMBER(MATCH(O1060,$G$5:$G$1000,0)),"",IF(D1060=1,B$4,0)+MAX(I$4:I1059)+1))</f>
        <v/>
      </c>
      <c r="M1060" s="290" t="str">
        <f t="shared" si="156"/>
        <v/>
      </c>
    </row>
    <row r="1061" spans="4:13" ht="12" customHeight="1" x14ac:dyDescent="0.25">
      <c r="D1061" s="284" t="str">
        <f>IF(IF(ISNUMBER(B1061),"",MAX(D$4:D1060)+1)&lt;=D$3,IF(ISNUMBER(B1061),"",MAX(D$4:D1060)+1),"")</f>
        <v/>
      </c>
      <c r="H1061" s="284"/>
      <c r="I1061" s="284" t="str">
        <f>IF(O1061="","",IF(ISNUMBER(MATCH(O1061,$G$5:$G$1000,0)),"",IF(D1061=1,B$4,0)+MAX(I$4:I1060)+1))</f>
        <v/>
      </c>
      <c r="M1061" s="290" t="str">
        <f t="shared" si="156"/>
        <v/>
      </c>
    </row>
    <row r="1062" spans="4:13" ht="12" customHeight="1" x14ac:dyDescent="0.25">
      <c r="D1062" s="284" t="str">
        <f>IF(IF(ISNUMBER(B1062),"",MAX(D$4:D1061)+1)&lt;=D$3,IF(ISNUMBER(B1062),"",MAX(D$4:D1061)+1),"")</f>
        <v/>
      </c>
      <c r="H1062" s="284"/>
      <c r="I1062" s="284" t="str">
        <f>IF(O1062="","",IF(ISNUMBER(MATCH(O1062,$G$5:$G$1000,0)),"",IF(D1062=1,B$4,0)+MAX(I$4:I1061)+1))</f>
        <v/>
      </c>
      <c r="M1062" s="290" t="str">
        <f t="shared" si="156"/>
        <v/>
      </c>
    </row>
    <row r="1063" spans="4:13" ht="12" customHeight="1" x14ac:dyDescent="0.25">
      <c r="D1063" s="284" t="str">
        <f>IF(IF(ISNUMBER(B1063),"",MAX(D$4:D1062)+1)&lt;=D$3,IF(ISNUMBER(B1063),"",MAX(D$4:D1062)+1),"")</f>
        <v/>
      </c>
      <c r="H1063" s="284"/>
      <c r="I1063" s="284" t="str">
        <f>IF(O1063="","",IF(ISNUMBER(MATCH(O1063,$G$5:$G$1000,0)),"",IF(D1063=1,B$4,0)+MAX(I$4:I1062)+1))</f>
        <v/>
      </c>
      <c r="M1063" s="290" t="str">
        <f t="shared" si="156"/>
        <v/>
      </c>
    </row>
    <row r="1064" spans="4:13" ht="12" customHeight="1" x14ac:dyDescent="0.25">
      <c r="D1064" s="284" t="str">
        <f>IF(IF(ISNUMBER(B1064),"",MAX(D$4:D1063)+1)&lt;=D$3,IF(ISNUMBER(B1064),"",MAX(D$4:D1063)+1),"")</f>
        <v/>
      </c>
      <c r="H1064" s="284"/>
      <c r="I1064" s="284" t="str">
        <f>IF(O1064="","",IF(ISNUMBER(MATCH(O1064,$G$5:$G$1000,0)),"",IF(D1064=1,B$4,0)+MAX(I$4:I1063)+1))</f>
        <v/>
      </c>
      <c r="M1064" s="290" t="str">
        <f t="shared" si="156"/>
        <v/>
      </c>
    </row>
    <row r="1065" spans="4:13" ht="12" customHeight="1" x14ac:dyDescent="0.25">
      <c r="D1065" s="284" t="str">
        <f>IF(IF(ISNUMBER(B1065),"",MAX(D$4:D1064)+1)&lt;=D$3,IF(ISNUMBER(B1065),"",MAX(D$4:D1064)+1),"")</f>
        <v/>
      </c>
      <c r="H1065" s="284"/>
      <c r="I1065" s="284" t="str">
        <f>IF(O1065="","",IF(ISNUMBER(MATCH(O1065,$G$5:$G$1000,0)),"",IF(D1065=1,B$4,0)+MAX(I$4:I1064)+1))</f>
        <v/>
      </c>
      <c r="M1065" s="290" t="str">
        <f t="shared" si="156"/>
        <v/>
      </c>
    </row>
    <row r="1066" spans="4:13" ht="12" customHeight="1" x14ac:dyDescent="0.25">
      <c r="D1066" s="284" t="str">
        <f>IF(IF(ISNUMBER(B1066),"",MAX(D$4:D1065)+1)&lt;=D$3,IF(ISNUMBER(B1066),"",MAX(D$4:D1065)+1),"")</f>
        <v/>
      </c>
      <c r="H1066" s="284"/>
      <c r="I1066" s="284" t="str">
        <f>IF(O1066="","",IF(ISNUMBER(MATCH(O1066,$G$5:$G$1000,0)),"",IF(D1066=1,B$4,0)+MAX(I$4:I1065)+1))</f>
        <v/>
      </c>
      <c r="M1066" s="290" t="str">
        <f t="shared" si="156"/>
        <v/>
      </c>
    </row>
    <row r="1067" spans="4:13" ht="12" customHeight="1" x14ac:dyDescent="0.25">
      <c r="D1067" s="284" t="str">
        <f>IF(IF(ISNUMBER(B1067),"",MAX(D$4:D1066)+1)&lt;=D$3,IF(ISNUMBER(B1067),"",MAX(D$4:D1066)+1),"")</f>
        <v/>
      </c>
      <c r="H1067" s="284"/>
      <c r="I1067" s="284" t="str">
        <f>IF(O1067="","",IF(ISNUMBER(MATCH(O1067,$G$5:$G$1000,0)),"",IF(D1067=1,B$4,0)+MAX(I$4:I1066)+1))</f>
        <v/>
      </c>
      <c r="M1067" s="290" t="str">
        <f t="shared" si="156"/>
        <v/>
      </c>
    </row>
    <row r="1068" spans="4:13" ht="12" customHeight="1" x14ac:dyDescent="0.25">
      <c r="D1068" s="284" t="str">
        <f>IF(IF(ISNUMBER(B1068),"",MAX(D$4:D1067)+1)&lt;=D$3,IF(ISNUMBER(B1068),"",MAX(D$4:D1067)+1),"")</f>
        <v/>
      </c>
      <c r="H1068" s="284"/>
      <c r="I1068" s="284" t="str">
        <f>IF(O1068="","",IF(ISNUMBER(MATCH(O1068,$G$5:$G$1000,0)),"",IF(D1068=1,B$4,0)+MAX(I$4:I1067)+1))</f>
        <v/>
      </c>
      <c r="M1068" s="290" t="str">
        <f t="shared" si="156"/>
        <v/>
      </c>
    </row>
    <row r="1069" spans="4:13" ht="12" customHeight="1" x14ac:dyDescent="0.25">
      <c r="D1069" s="284" t="str">
        <f>IF(IF(ISNUMBER(B1069),"",MAX(D$4:D1068)+1)&lt;=D$3,IF(ISNUMBER(B1069),"",MAX(D$4:D1068)+1),"")</f>
        <v/>
      </c>
      <c r="H1069" s="284"/>
      <c r="I1069" s="284" t="str">
        <f>IF(O1069="","",IF(ISNUMBER(MATCH(O1069,$G$5:$G$1000,0)),"",IF(D1069=1,B$4,0)+MAX(I$4:I1068)+1))</f>
        <v/>
      </c>
      <c r="M1069" s="290" t="str">
        <f t="shared" si="156"/>
        <v/>
      </c>
    </row>
    <row r="1070" spans="4:13" ht="12" customHeight="1" x14ac:dyDescent="0.25">
      <c r="D1070" s="284" t="str">
        <f>IF(IF(ISNUMBER(B1070),"",MAX(D$4:D1069)+1)&lt;=D$3,IF(ISNUMBER(B1070),"",MAX(D$4:D1069)+1),"")</f>
        <v/>
      </c>
      <c r="H1070" s="284"/>
      <c r="I1070" s="284" t="str">
        <f>IF(O1070="","",IF(ISNUMBER(MATCH(O1070,$G$5:$G$1000,0)),"",IF(D1070=1,B$4,0)+MAX(I$4:I1069)+1))</f>
        <v/>
      </c>
      <c r="M1070" s="290" t="str">
        <f t="shared" si="156"/>
        <v/>
      </c>
    </row>
    <row r="1071" spans="4:13" ht="12" customHeight="1" x14ac:dyDescent="0.25">
      <c r="D1071" s="284" t="str">
        <f>IF(IF(ISNUMBER(B1071),"",MAX(D$4:D1070)+1)&lt;=D$3,IF(ISNUMBER(B1071),"",MAX(D$4:D1070)+1),"")</f>
        <v/>
      </c>
      <c r="H1071" s="284"/>
      <c r="I1071" s="284" t="str">
        <f>IF(O1071="","",IF(ISNUMBER(MATCH(O1071,$G$5:$G$1000,0)),"",IF(D1071=1,B$4,0)+MAX(I$4:I1070)+1))</f>
        <v/>
      </c>
      <c r="M1071" s="290" t="str">
        <f t="shared" si="156"/>
        <v/>
      </c>
    </row>
    <row r="1072" spans="4:13" ht="12" customHeight="1" x14ac:dyDescent="0.25">
      <c r="D1072" s="284" t="str">
        <f>IF(IF(ISNUMBER(B1072),"",MAX(D$4:D1071)+1)&lt;=D$3,IF(ISNUMBER(B1072),"",MAX(D$4:D1071)+1),"")</f>
        <v/>
      </c>
      <c r="H1072" s="284"/>
      <c r="I1072" s="284" t="str">
        <f>IF(O1072="","",IF(ISNUMBER(MATCH(O1072,$G$5:$G$1000,0)),"",IF(D1072=1,B$4,0)+MAX(I$4:I1071)+1))</f>
        <v/>
      </c>
      <c r="M1072" s="290" t="str">
        <f t="shared" si="156"/>
        <v/>
      </c>
    </row>
    <row r="1073" spans="4:13" ht="12" customHeight="1" x14ac:dyDescent="0.25">
      <c r="D1073" s="284" t="str">
        <f>IF(IF(ISNUMBER(B1073),"",MAX(D$4:D1072)+1)&lt;=D$3,IF(ISNUMBER(B1073),"",MAX(D$4:D1072)+1),"")</f>
        <v/>
      </c>
      <c r="H1073" s="284"/>
      <c r="I1073" s="284" t="str">
        <f>IF(O1073="","",IF(ISNUMBER(MATCH(O1073,$G$5:$G$1000,0)),"",IF(D1073=1,B$4,0)+MAX(I$4:I1072)+1))</f>
        <v/>
      </c>
      <c r="M1073" s="290" t="str">
        <f t="shared" si="156"/>
        <v/>
      </c>
    </row>
    <row r="1074" spans="4:13" ht="12" customHeight="1" x14ac:dyDescent="0.25">
      <c r="D1074" s="284" t="str">
        <f>IF(IF(ISNUMBER(B1074),"",MAX(D$4:D1073)+1)&lt;=D$3,IF(ISNUMBER(B1074),"",MAX(D$4:D1073)+1),"")</f>
        <v/>
      </c>
      <c r="H1074" s="284"/>
      <c r="I1074" s="284" t="str">
        <f>IF(O1074="","",IF(ISNUMBER(MATCH(O1074,$G$5:$G$1000,0)),"",IF(D1074=1,B$4,0)+MAX(I$4:I1073)+1))</f>
        <v/>
      </c>
      <c r="M1074" s="290" t="str">
        <f t="shared" si="156"/>
        <v/>
      </c>
    </row>
    <row r="1075" spans="4:13" ht="12" customHeight="1" x14ac:dyDescent="0.25">
      <c r="D1075" s="284" t="str">
        <f>IF(IF(ISNUMBER(B1075),"",MAX(D$4:D1074)+1)&lt;=D$3,IF(ISNUMBER(B1075),"",MAX(D$4:D1074)+1),"")</f>
        <v/>
      </c>
      <c r="H1075" s="284"/>
      <c r="I1075" s="284" t="str">
        <f>IF(O1075="","",IF(ISNUMBER(MATCH(O1075,$G$5:$G$1000,0)),"",IF(D1075=1,B$4,0)+MAX(I$4:I1074)+1))</f>
        <v/>
      </c>
      <c r="M1075" s="290" t="str">
        <f t="shared" si="156"/>
        <v/>
      </c>
    </row>
    <row r="1076" spans="4:13" ht="12" customHeight="1" x14ac:dyDescent="0.25">
      <c r="D1076" s="284" t="str">
        <f>IF(IF(ISNUMBER(B1076),"",MAX(D$4:D1075)+1)&lt;=D$3,IF(ISNUMBER(B1076),"",MAX(D$4:D1075)+1),"")</f>
        <v/>
      </c>
      <c r="H1076" s="284"/>
      <c r="I1076" s="284" t="str">
        <f>IF(O1076="","",IF(ISNUMBER(MATCH(O1076,$G$5:$G$1000,0)),"",IF(D1076=1,B$4,0)+MAX(I$4:I1075)+1))</f>
        <v/>
      </c>
      <c r="M1076" s="290" t="str">
        <f t="shared" si="156"/>
        <v/>
      </c>
    </row>
    <row r="1077" spans="4:13" ht="12" customHeight="1" x14ac:dyDescent="0.25">
      <c r="D1077" s="284" t="str">
        <f>IF(IF(ISNUMBER(B1077),"",MAX(D$4:D1076)+1)&lt;=D$3,IF(ISNUMBER(B1077),"",MAX(D$4:D1076)+1),"")</f>
        <v/>
      </c>
      <c r="H1077" s="284"/>
      <c r="I1077" s="284" t="str">
        <f>IF(O1077="","",IF(ISNUMBER(MATCH(O1077,$G$5:$G$1000,0)),"",IF(D1077=1,B$4,0)+MAX(I$4:I1076)+1))</f>
        <v/>
      </c>
      <c r="M1077" s="290" t="str">
        <f t="shared" si="156"/>
        <v/>
      </c>
    </row>
    <row r="1078" spans="4:13" ht="12" customHeight="1" x14ac:dyDescent="0.25">
      <c r="D1078" s="284" t="str">
        <f>IF(IF(ISNUMBER(B1078),"",MAX(D$4:D1077)+1)&lt;=D$3,IF(ISNUMBER(B1078),"",MAX(D$4:D1077)+1),"")</f>
        <v/>
      </c>
      <c r="H1078" s="284"/>
      <c r="I1078" s="284" t="str">
        <f>IF(O1078="","",IF(ISNUMBER(MATCH(O1078,$G$5:$G$1000,0)),"",IF(D1078=1,B$4,0)+MAX(I$4:I1077)+1))</f>
        <v/>
      </c>
      <c r="M1078" s="290" t="str">
        <f t="shared" si="156"/>
        <v/>
      </c>
    </row>
    <row r="1079" spans="4:13" ht="12" customHeight="1" x14ac:dyDescent="0.25">
      <c r="D1079" s="284" t="str">
        <f>IF(IF(ISNUMBER(B1079),"",MAX(D$4:D1078)+1)&lt;=D$3,IF(ISNUMBER(B1079),"",MAX(D$4:D1078)+1),"")</f>
        <v/>
      </c>
      <c r="H1079" s="284"/>
      <c r="I1079" s="284" t="str">
        <f>IF(O1079="","",IF(ISNUMBER(MATCH(O1079,$G$5:$G$1000,0)),"",IF(D1079=1,B$4,0)+MAX(I$4:I1078)+1))</f>
        <v/>
      </c>
      <c r="M1079" s="290" t="str">
        <f t="shared" si="156"/>
        <v/>
      </c>
    </row>
    <row r="1080" spans="4:13" ht="12" customHeight="1" x14ac:dyDescent="0.25">
      <c r="D1080" s="284" t="str">
        <f>IF(IF(ISNUMBER(B1080),"",MAX(D$4:D1079)+1)&lt;=D$3,IF(ISNUMBER(B1080),"",MAX(D$4:D1079)+1),"")</f>
        <v/>
      </c>
      <c r="H1080" s="284"/>
      <c r="I1080" s="284" t="str">
        <f>IF(O1080="","",IF(ISNUMBER(MATCH(O1080,$G$5:$G$1000,0)),"",IF(D1080=1,B$4,0)+MAX(I$4:I1079)+1))</f>
        <v/>
      </c>
      <c r="M1080" s="290" t="str">
        <f t="shared" si="156"/>
        <v/>
      </c>
    </row>
    <row r="1081" spans="4:13" ht="12" customHeight="1" x14ac:dyDescent="0.25">
      <c r="D1081" s="284" t="str">
        <f>IF(IF(ISNUMBER(B1081),"",MAX(D$4:D1080)+1)&lt;=D$3,IF(ISNUMBER(B1081),"",MAX(D$4:D1080)+1),"")</f>
        <v/>
      </c>
      <c r="H1081" s="284"/>
      <c r="I1081" s="284" t="str">
        <f>IF(O1081="","",IF(ISNUMBER(MATCH(O1081,$G$5:$G$1000,0)),"",IF(D1081=1,B$4,0)+MAX(I$4:I1080)+1))</f>
        <v/>
      </c>
      <c r="M1081" s="290" t="str">
        <f t="shared" si="156"/>
        <v/>
      </c>
    </row>
    <row r="1082" spans="4:13" ht="12" customHeight="1" x14ac:dyDescent="0.25">
      <c r="D1082" s="284" t="str">
        <f>IF(IF(ISNUMBER(B1082),"",MAX(D$4:D1081)+1)&lt;=D$3,IF(ISNUMBER(B1082),"",MAX(D$4:D1081)+1),"")</f>
        <v/>
      </c>
      <c r="H1082" s="284"/>
      <c r="I1082" s="284" t="str">
        <f>IF(O1082="","",IF(ISNUMBER(MATCH(O1082,$G$5:$G$1000,0)),"",IF(D1082=1,B$4,0)+MAX(I$4:I1081)+1))</f>
        <v/>
      </c>
      <c r="M1082" s="290" t="str">
        <f t="shared" si="156"/>
        <v/>
      </c>
    </row>
    <row r="1083" spans="4:13" ht="12" customHeight="1" x14ac:dyDescent="0.25">
      <c r="D1083" s="284" t="str">
        <f>IF(IF(ISNUMBER(B1083),"",MAX(D$4:D1082)+1)&lt;=D$3,IF(ISNUMBER(B1083),"",MAX(D$4:D1082)+1),"")</f>
        <v/>
      </c>
      <c r="H1083" s="284"/>
      <c r="I1083" s="284" t="str">
        <f>IF(O1083="","",IF(ISNUMBER(MATCH(O1083,$G$5:$G$1000,0)),"",IF(D1083=1,B$4,0)+MAX(I$4:I1082)+1))</f>
        <v/>
      </c>
      <c r="M1083" s="290" t="str">
        <f t="shared" si="156"/>
        <v/>
      </c>
    </row>
    <row r="1084" spans="4:13" ht="12" customHeight="1" x14ac:dyDescent="0.25">
      <c r="D1084" s="284" t="str">
        <f>IF(IF(ISNUMBER(B1084),"",MAX(D$4:D1083)+1)&lt;=D$3,IF(ISNUMBER(B1084),"",MAX(D$4:D1083)+1),"")</f>
        <v/>
      </c>
      <c r="H1084" s="284"/>
      <c r="I1084" s="284" t="str">
        <f>IF(O1084="","",IF(ISNUMBER(MATCH(O1084,$G$5:$G$1000,0)),"",IF(D1084=1,B$4,0)+MAX(I$4:I1083)+1))</f>
        <v/>
      </c>
      <c r="M1084" s="290" t="str">
        <f t="shared" si="156"/>
        <v/>
      </c>
    </row>
    <row r="1085" spans="4:13" ht="12" customHeight="1" x14ac:dyDescent="0.25">
      <c r="D1085" s="284" t="str">
        <f>IF(IF(ISNUMBER(B1085),"",MAX(D$4:D1084)+1)&lt;=D$3,IF(ISNUMBER(B1085),"",MAX(D$4:D1084)+1),"")</f>
        <v/>
      </c>
      <c r="H1085" s="284"/>
      <c r="I1085" s="284" t="str">
        <f>IF(O1085="","",IF(ISNUMBER(MATCH(O1085,$G$5:$G$1000,0)),"",IF(D1085=1,B$4,0)+MAX(I$4:I1084)+1))</f>
        <v/>
      </c>
      <c r="M1085" s="290" t="str">
        <f t="shared" si="156"/>
        <v/>
      </c>
    </row>
    <row r="1086" spans="4:13" ht="12" customHeight="1" x14ac:dyDescent="0.25">
      <c r="D1086" s="284" t="str">
        <f>IF(IF(ISNUMBER(B1086),"",MAX(D$4:D1085)+1)&lt;=D$3,IF(ISNUMBER(B1086),"",MAX(D$4:D1085)+1),"")</f>
        <v/>
      </c>
      <c r="H1086" s="284"/>
      <c r="I1086" s="284" t="str">
        <f>IF(O1086="","",IF(ISNUMBER(MATCH(O1086,$G$5:$G$1000,0)),"",IF(D1086=1,B$4,0)+MAX(I$4:I1085)+1))</f>
        <v/>
      </c>
      <c r="M1086" s="290" t="str">
        <f t="shared" si="156"/>
        <v/>
      </c>
    </row>
    <row r="1087" spans="4:13" ht="12" customHeight="1" x14ac:dyDescent="0.25">
      <c r="D1087" s="284" t="str">
        <f>IF(IF(ISNUMBER(B1087),"",MAX(D$4:D1086)+1)&lt;=D$3,IF(ISNUMBER(B1087),"",MAX(D$4:D1086)+1),"")</f>
        <v/>
      </c>
      <c r="H1087" s="284"/>
      <c r="I1087" s="284" t="str">
        <f>IF(O1087="","",IF(ISNUMBER(MATCH(O1087,$G$5:$G$1000,0)),"",IF(D1087=1,B$4,0)+MAX(I$4:I1086)+1))</f>
        <v/>
      </c>
      <c r="M1087" s="290" t="str">
        <f t="shared" si="156"/>
        <v/>
      </c>
    </row>
    <row r="1088" spans="4:13" ht="12" customHeight="1" x14ac:dyDescent="0.25">
      <c r="D1088" s="284" t="str">
        <f>IF(IF(ISNUMBER(B1088),"",MAX(D$4:D1087)+1)&lt;=D$3,IF(ISNUMBER(B1088),"",MAX(D$4:D1087)+1),"")</f>
        <v/>
      </c>
      <c r="H1088" s="284"/>
      <c r="I1088" s="284" t="str">
        <f>IF(O1088="","",IF(ISNUMBER(MATCH(O1088,$G$5:$G$1000,0)),"",IF(D1088=1,B$4,0)+MAX(I$4:I1087)+1))</f>
        <v/>
      </c>
      <c r="M1088" s="290" t="str">
        <f t="shared" si="156"/>
        <v/>
      </c>
    </row>
    <row r="1089" spans="4:13" ht="12" customHeight="1" x14ac:dyDescent="0.25">
      <c r="D1089" s="284" t="str">
        <f>IF(IF(ISNUMBER(B1089),"",MAX(D$4:D1088)+1)&lt;=D$3,IF(ISNUMBER(B1089),"",MAX(D$4:D1088)+1),"")</f>
        <v/>
      </c>
      <c r="H1089" s="284"/>
      <c r="I1089" s="284" t="str">
        <f>IF(O1089="","",IF(ISNUMBER(MATCH(O1089,$G$5:$G$1000,0)),"",IF(D1089=1,B$4,0)+MAX(I$4:I1088)+1))</f>
        <v/>
      </c>
      <c r="M1089" s="290" t="str">
        <f t="shared" si="156"/>
        <v/>
      </c>
    </row>
    <row r="1090" spans="4:13" ht="12" customHeight="1" x14ac:dyDescent="0.25">
      <c r="D1090" s="284" t="str">
        <f>IF(IF(ISNUMBER(B1090),"",MAX(D$4:D1089)+1)&lt;=D$3,IF(ISNUMBER(B1090),"",MAX(D$4:D1089)+1),"")</f>
        <v/>
      </c>
      <c r="H1090" s="284"/>
      <c r="I1090" s="284" t="str">
        <f>IF(O1090="","",IF(ISNUMBER(MATCH(O1090,$G$5:$G$1000,0)),"",IF(D1090=1,B$4,0)+MAX(I$4:I1089)+1))</f>
        <v/>
      </c>
      <c r="M1090" s="290" t="str">
        <f t="shared" si="156"/>
        <v/>
      </c>
    </row>
    <row r="1091" spans="4:13" ht="12" customHeight="1" x14ac:dyDescent="0.25">
      <c r="D1091" s="284" t="str">
        <f>IF(IF(ISNUMBER(B1091),"",MAX(D$4:D1090)+1)&lt;=D$3,IF(ISNUMBER(B1091),"",MAX(D$4:D1090)+1),"")</f>
        <v/>
      </c>
      <c r="H1091" s="284"/>
      <c r="I1091" s="284" t="str">
        <f>IF(O1091="","",IF(ISNUMBER(MATCH(O1091,$G$5:$G$1000,0)),"",IF(D1091=1,B$4,0)+MAX(I$4:I1090)+1))</f>
        <v/>
      </c>
      <c r="M1091" s="290" t="str">
        <f t="shared" si="156"/>
        <v/>
      </c>
    </row>
    <row r="1092" spans="4:13" ht="12" customHeight="1" x14ac:dyDescent="0.25">
      <c r="D1092" s="284" t="str">
        <f>IF(IF(ISNUMBER(B1092),"",MAX(D$4:D1091)+1)&lt;=D$3,IF(ISNUMBER(B1092),"",MAX(D$4:D1091)+1),"")</f>
        <v/>
      </c>
      <c r="H1092" s="284"/>
      <c r="I1092" s="284" t="str">
        <f>IF(O1092="","",IF(ISNUMBER(MATCH(O1092,$G$5:$G$1000,0)),"",IF(D1092=1,B$4,0)+MAX(I$4:I1091)+1))</f>
        <v/>
      </c>
      <c r="M1092" s="290" t="str">
        <f t="shared" si="156"/>
        <v/>
      </c>
    </row>
    <row r="1093" spans="4:13" ht="12" customHeight="1" x14ac:dyDescent="0.25">
      <c r="D1093" s="284" t="str">
        <f>IF(IF(ISNUMBER(B1093),"",MAX(D$4:D1092)+1)&lt;=D$3,IF(ISNUMBER(B1093),"",MAX(D$4:D1092)+1),"")</f>
        <v/>
      </c>
      <c r="H1093" s="284"/>
      <c r="I1093" s="284" t="str">
        <f>IF(O1093="","",IF(ISNUMBER(MATCH(O1093,$G$5:$G$1000,0)),"",IF(D1093=1,B$4,0)+MAX(I$4:I1092)+1))</f>
        <v/>
      </c>
      <c r="M1093" s="290" t="str">
        <f t="shared" ref="M1093:M1156" si="157">IF(ROW()-ROW(M$4)&lt;=1000,ROW()-ROW(M$4),"")</f>
        <v/>
      </c>
    </row>
    <row r="1094" spans="4:13" ht="12" customHeight="1" x14ac:dyDescent="0.25">
      <c r="D1094" s="284" t="str">
        <f>IF(IF(ISNUMBER(B1094),"",MAX(D$4:D1093)+1)&lt;=D$3,IF(ISNUMBER(B1094),"",MAX(D$4:D1093)+1),"")</f>
        <v/>
      </c>
      <c r="H1094" s="284"/>
      <c r="I1094" s="284" t="str">
        <f>IF(O1094="","",IF(ISNUMBER(MATCH(O1094,$G$5:$G$1000,0)),"",IF(D1094=1,B$4,0)+MAX(I$4:I1093)+1))</f>
        <v/>
      </c>
      <c r="M1094" s="290" t="str">
        <f t="shared" si="157"/>
        <v/>
      </c>
    </row>
    <row r="1095" spans="4:13" ht="12" customHeight="1" x14ac:dyDescent="0.25">
      <c r="D1095" s="284" t="str">
        <f>IF(IF(ISNUMBER(B1095),"",MAX(D$4:D1094)+1)&lt;=D$3,IF(ISNUMBER(B1095),"",MAX(D$4:D1094)+1),"")</f>
        <v/>
      </c>
      <c r="H1095" s="284"/>
      <c r="I1095" s="284" t="str">
        <f>IF(O1095="","",IF(ISNUMBER(MATCH(O1095,$G$5:$G$1000,0)),"",IF(D1095=1,B$4,0)+MAX(I$4:I1094)+1))</f>
        <v/>
      </c>
      <c r="M1095" s="290" t="str">
        <f t="shared" si="157"/>
        <v/>
      </c>
    </row>
    <row r="1096" spans="4:13" ht="12" customHeight="1" x14ac:dyDescent="0.25">
      <c r="D1096" s="284" t="str">
        <f>IF(IF(ISNUMBER(B1096),"",MAX(D$4:D1095)+1)&lt;=D$3,IF(ISNUMBER(B1096),"",MAX(D$4:D1095)+1),"")</f>
        <v/>
      </c>
      <c r="H1096" s="284"/>
      <c r="I1096" s="284" t="str">
        <f>IF(O1096="","",IF(ISNUMBER(MATCH(O1096,$G$5:$G$1000,0)),"",IF(D1096=1,B$4,0)+MAX(I$4:I1095)+1))</f>
        <v/>
      </c>
      <c r="M1096" s="290" t="str">
        <f t="shared" si="157"/>
        <v/>
      </c>
    </row>
    <row r="1097" spans="4:13" ht="12" customHeight="1" x14ac:dyDescent="0.25">
      <c r="D1097" s="284" t="str">
        <f>IF(IF(ISNUMBER(B1097),"",MAX(D$4:D1096)+1)&lt;=D$3,IF(ISNUMBER(B1097),"",MAX(D$4:D1096)+1),"")</f>
        <v/>
      </c>
      <c r="H1097" s="284"/>
      <c r="I1097" s="284" t="str">
        <f>IF(O1097="","",IF(ISNUMBER(MATCH(O1097,$G$5:$G$1000,0)),"",IF(D1097=1,B$4,0)+MAX(I$4:I1096)+1))</f>
        <v/>
      </c>
      <c r="M1097" s="290" t="str">
        <f t="shared" si="157"/>
        <v/>
      </c>
    </row>
    <row r="1098" spans="4:13" ht="12" customHeight="1" x14ac:dyDescent="0.25">
      <c r="D1098" s="284" t="str">
        <f>IF(IF(ISNUMBER(B1098),"",MAX(D$4:D1097)+1)&lt;=D$3,IF(ISNUMBER(B1098),"",MAX(D$4:D1097)+1),"")</f>
        <v/>
      </c>
      <c r="H1098" s="284"/>
      <c r="I1098" s="284" t="str">
        <f>IF(O1098="","",IF(ISNUMBER(MATCH(O1098,$G$5:$G$1000,0)),"",IF(D1098=1,B$4,0)+MAX(I$4:I1097)+1))</f>
        <v/>
      </c>
      <c r="M1098" s="290" t="str">
        <f t="shared" si="157"/>
        <v/>
      </c>
    </row>
    <row r="1099" spans="4:13" ht="12" customHeight="1" x14ac:dyDescent="0.25">
      <c r="D1099" s="284" t="str">
        <f>IF(IF(ISNUMBER(B1099),"",MAX(D$4:D1098)+1)&lt;=D$3,IF(ISNUMBER(B1099),"",MAX(D$4:D1098)+1),"")</f>
        <v/>
      </c>
      <c r="H1099" s="284"/>
      <c r="I1099" s="284" t="str">
        <f>IF(O1099="","",IF(ISNUMBER(MATCH(O1099,$G$5:$G$1000,0)),"",IF(D1099=1,B$4,0)+MAX(I$4:I1098)+1))</f>
        <v/>
      </c>
      <c r="M1099" s="290" t="str">
        <f t="shared" si="157"/>
        <v/>
      </c>
    </row>
    <row r="1100" spans="4:13" ht="12" customHeight="1" x14ac:dyDescent="0.25">
      <c r="D1100" s="284" t="str">
        <f>IF(IF(ISNUMBER(B1100),"",MAX(D$4:D1099)+1)&lt;=D$3,IF(ISNUMBER(B1100),"",MAX(D$4:D1099)+1),"")</f>
        <v/>
      </c>
      <c r="H1100" s="284"/>
      <c r="I1100" s="284" t="str">
        <f>IF(O1100="","",IF(ISNUMBER(MATCH(O1100,$G$5:$G$1000,0)),"",IF(D1100=1,B$4,0)+MAX(I$4:I1099)+1))</f>
        <v/>
      </c>
      <c r="M1100" s="290" t="str">
        <f t="shared" si="157"/>
        <v/>
      </c>
    </row>
    <row r="1101" spans="4:13" ht="12" customHeight="1" x14ac:dyDescent="0.25">
      <c r="D1101" s="284" t="str">
        <f>IF(IF(ISNUMBER(B1101),"",MAX(D$4:D1100)+1)&lt;=D$3,IF(ISNUMBER(B1101),"",MAX(D$4:D1100)+1),"")</f>
        <v/>
      </c>
      <c r="H1101" s="284"/>
      <c r="I1101" s="284" t="str">
        <f>IF(O1101="","",IF(ISNUMBER(MATCH(O1101,$G$5:$G$1000,0)),"",IF(D1101=1,B$4,0)+MAX(I$4:I1100)+1))</f>
        <v/>
      </c>
      <c r="M1101" s="290" t="str">
        <f t="shared" si="157"/>
        <v/>
      </c>
    </row>
    <row r="1102" spans="4:13" ht="12" customHeight="1" x14ac:dyDescent="0.25">
      <c r="D1102" s="284" t="str">
        <f>IF(IF(ISNUMBER(B1102),"",MAX(D$4:D1101)+1)&lt;=D$3,IF(ISNUMBER(B1102),"",MAX(D$4:D1101)+1),"")</f>
        <v/>
      </c>
      <c r="H1102" s="284"/>
      <c r="I1102" s="284" t="str">
        <f>IF(O1102="","",IF(ISNUMBER(MATCH(O1102,$G$5:$G$1000,0)),"",IF(D1102=1,B$4,0)+MAX(I$4:I1101)+1))</f>
        <v/>
      </c>
      <c r="M1102" s="290" t="str">
        <f t="shared" si="157"/>
        <v/>
      </c>
    </row>
    <row r="1103" spans="4:13" ht="12" customHeight="1" x14ac:dyDescent="0.25">
      <c r="D1103" s="284" t="str">
        <f>IF(IF(ISNUMBER(B1103),"",MAX(D$4:D1102)+1)&lt;=D$3,IF(ISNUMBER(B1103),"",MAX(D$4:D1102)+1),"")</f>
        <v/>
      </c>
      <c r="H1103" s="284"/>
      <c r="I1103" s="284" t="str">
        <f>IF(O1103="","",IF(ISNUMBER(MATCH(O1103,$G$5:$G$1000,0)),"",IF(D1103=1,B$4,0)+MAX(I$4:I1102)+1))</f>
        <v/>
      </c>
      <c r="M1103" s="290" t="str">
        <f t="shared" si="157"/>
        <v/>
      </c>
    </row>
    <row r="1104" spans="4:13" ht="12" customHeight="1" x14ac:dyDescent="0.25">
      <c r="D1104" s="284" t="str">
        <f>IF(IF(ISNUMBER(B1104),"",MAX(D$4:D1103)+1)&lt;=D$3,IF(ISNUMBER(B1104),"",MAX(D$4:D1103)+1),"")</f>
        <v/>
      </c>
      <c r="H1104" s="284"/>
      <c r="I1104" s="284" t="str">
        <f>IF(O1104="","",IF(ISNUMBER(MATCH(O1104,$G$5:$G$1000,0)),"",IF(D1104=1,B$4,0)+MAX(I$4:I1103)+1))</f>
        <v/>
      </c>
      <c r="M1104" s="290" t="str">
        <f t="shared" si="157"/>
        <v/>
      </c>
    </row>
    <row r="1105" spans="4:13" ht="12" customHeight="1" x14ac:dyDescent="0.25">
      <c r="D1105" s="284" t="str">
        <f>IF(IF(ISNUMBER(B1105),"",MAX(D$4:D1104)+1)&lt;=D$3,IF(ISNUMBER(B1105),"",MAX(D$4:D1104)+1),"")</f>
        <v/>
      </c>
      <c r="H1105" s="284"/>
      <c r="I1105" s="284" t="str">
        <f>IF(O1105="","",IF(ISNUMBER(MATCH(O1105,$G$5:$G$1000,0)),"",IF(D1105=1,B$4,0)+MAX(I$4:I1104)+1))</f>
        <v/>
      </c>
      <c r="M1105" s="290" t="str">
        <f t="shared" si="157"/>
        <v/>
      </c>
    </row>
    <row r="1106" spans="4:13" ht="12" customHeight="1" x14ac:dyDescent="0.25">
      <c r="D1106" s="284" t="str">
        <f>IF(IF(ISNUMBER(B1106),"",MAX(D$4:D1105)+1)&lt;=D$3,IF(ISNUMBER(B1106),"",MAX(D$4:D1105)+1),"")</f>
        <v/>
      </c>
      <c r="H1106" s="284"/>
      <c r="I1106" s="284" t="str">
        <f>IF(O1106="","",IF(ISNUMBER(MATCH(O1106,$G$5:$G$1000,0)),"",IF(D1106=1,B$4,0)+MAX(I$4:I1105)+1))</f>
        <v/>
      </c>
      <c r="M1106" s="290" t="str">
        <f t="shared" si="157"/>
        <v/>
      </c>
    </row>
    <row r="1107" spans="4:13" ht="12" customHeight="1" x14ac:dyDescent="0.25">
      <c r="D1107" s="284" t="str">
        <f>IF(IF(ISNUMBER(B1107),"",MAX(D$4:D1106)+1)&lt;=D$3,IF(ISNUMBER(B1107),"",MAX(D$4:D1106)+1),"")</f>
        <v/>
      </c>
      <c r="H1107" s="284"/>
      <c r="I1107" s="284" t="str">
        <f>IF(O1107="","",IF(ISNUMBER(MATCH(O1107,$G$5:$G$1000,0)),"",IF(D1107=1,B$4,0)+MAX(I$4:I1106)+1))</f>
        <v/>
      </c>
      <c r="M1107" s="290" t="str">
        <f t="shared" si="157"/>
        <v/>
      </c>
    </row>
    <row r="1108" spans="4:13" ht="12" customHeight="1" x14ac:dyDescent="0.25">
      <c r="D1108" s="284" t="str">
        <f>IF(IF(ISNUMBER(B1108),"",MAX(D$4:D1107)+1)&lt;=D$3,IF(ISNUMBER(B1108),"",MAX(D$4:D1107)+1),"")</f>
        <v/>
      </c>
      <c r="H1108" s="284"/>
      <c r="I1108" s="284" t="str">
        <f>IF(O1108="","",IF(ISNUMBER(MATCH(O1108,$G$5:$G$1000,0)),"",IF(D1108=1,B$4,0)+MAX(I$4:I1107)+1))</f>
        <v/>
      </c>
      <c r="M1108" s="290" t="str">
        <f t="shared" si="157"/>
        <v/>
      </c>
    </row>
    <row r="1109" spans="4:13" ht="12" customHeight="1" x14ac:dyDescent="0.25">
      <c r="D1109" s="284" t="str">
        <f>IF(IF(ISNUMBER(B1109),"",MAX(D$4:D1108)+1)&lt;=D$3,IF(ISNUMBER(B1109),"",MAX(D$4:D1108)+1),"")</f>
        <v/>
      </c>
      <c r="H1109" s="284"/>
      <c r="I1109" s="284" t="str">
        <f>IF(O1109="","",IF(ISNUMBER(MATCH(O1109,$G$5:$G$1000,0)),"",IF(D1109=1,B$4,0)+MAX(I$4:I1108)+1))</f>
        <v/>
      </c>
      <c r="M1109" s="290" t="str">
        <f t="shared" si="157"/>
        <v/>
      </c>
    </row>
    <row r="1110" spans="4:13" ht="12" customHeight="1" x14ac:dyDescent="0.25">
      <c r="D1110" s="284" t="str">
        <f>IF(IF(ISNUMBER(B1110),"",MAX(D$4:D1109)+1)&lt;=D$3,IF(ISNUMBER(B1110),"",MAX(D$4:D1109)+1),"")</f>
        <v/>
      </c>
      <c r="H1110" s="284"/>
      <c r="I1110" s="284" t="str">
        <f>IF(O1110="","",IF(ISNUMBER(MATCH(O1110,$G$5:$G$1000,0)),"",IF(D1110=1,B$4,0)+MAX(I$4:I1109)+1))</f>
        <v/>
      </c>
      <c r="M1110" s="290" t="str">
        <f t="shared" si="157"/>
        <v/>
      </c>
    </row>
    <row r="1111" spans="4:13" ht="12" customHeight="1" x14ac:dyDescent="0.25">
      <c r="D1111" s="284" t="str">
        <f>IF(IF(ISNUMBER(B1111),"",MAX(D$4:D1110)+1)&lt;=D$3,IF(ISNUMBER(B1111),"",MAX(D$4:D1110)+1),"")</f>
        <v/>
      </c>
      <c r="H1111" s="284"/>
      <c r="I1111" s="284" t="str">
        <f>IF(O1111="","",IF(ISNUMBER(MATCH(O1111,$G$5:$G$1000,0)),"",IF(D1111=1,B$4,0)+MAX(I$4:I1110)+1))</f>
        <v/>
      </c>
      <c r="M1111" s="290" t="str">
        <f t="shared" si="157"/>
        <v/>
      </c>
    </row>
    <row r="1112" spans="4:13" ht="12" customHeight="1" x14ac:dyDescent="0.25">
      <c r="D1112" s="284" t="str">
        <f>IF(IF(ISNUMBER(B1112),"",MAX(D$4:D1111)+1)&lt;=D$3,IF(ISNUMBER(B1112),"",MAX(D$4:D1111)+1),"")</f>
        <v/>
      </c>
      <c r="H1112" s="284"/>
      <c r="I1112" s="284" t="str">
        <f>IF(O1112="","",IF(ISNUMBER(MATCH(O1112,$G$5:$G$1000,0)),"",IF(D1112=1,B$4,0)+MAX(I$4:I1111)+1))</f>
        <v/>
      </c>
      <c r="M1112" s="290" t="str">
        <f t="shared" si="157"/>
        <v/>
      </c>
    </row>
    <row r="1113" spans="4:13" ht="12" customHeight="1" x14ac:dyDescent="0.25">
      <c r="D1113" s="284" t="str">
        <f>IF(IF(ISNUMBER(B1113),"",MAX(D$4:D1112)+1)&lt;=D$3,IF(ISNUMBER(B1113),"",MAX(D$4:D1112)+1),"")</f>
        <v/>
      </c>
      <c r="H1113" s="284"/>
      <c r="I1113" s="284" t="str">
        <f>IF(O1113="","",IF(ISNUMBER(MATCH(O1113,$G$5:$G$1000,0)),"",IF(D1113=1,B$4,0)+MAX(I$4:I1112)+1))</f>
        <v/>
      </c>
      <c r="M1113" s="290" t="str">
        <f t="shared" si="157"/>
        <v/>
      </c>
    </row>
    <row r="1114" spans="4:13" ht="12" customHeight="1" x14ac:dyDescent="0.25">
      <c r="D1114" s="284" t="str">
        <f>IF(IF(ISNUMBER(B1114),"",MAX(D$4:D1113)+1)&lt;=D$3,IF(ISNUMBER(B1114),"",MAX(D$4:D1113)+1),"")</f>
        <v/>
      </c>
      <c r="H1114" s="284"/>
      <c r="I1114" s="284" t="str">
        <f>IF(O1114="","",IF(ISNUMBER(MATCH(O1114,$G$5:$G$1000,0)),"",IF(D1114=1,B$4,0)+MAX(I$4:I1113)+1))</f>
        <v/>
      </c>
      <c r="M1114" s="290" t="str">
        <f t="shared" si="157"/>
        <v/>
      </c>
    </row>
    <row r="1115" spans="4:13" ht="12" customHeight="1" x14ac:dyDescent="0.25">
      <c r="D1115" s="284" t="str">
        <f>IF(IF(ISNUMBER(B1115),"",MAX(D$4:D1114)+1)&lt;=D$3,IF(ISNUMBER(B1115),"",MAX(D$4:D1114)+1),"")</f>
        <v/>
      </c>
      <c r="H1115" s="284"/>
      <c r="I1115" s="284" t="str">
        <f>IF(O1115="","",IF(ISNUMBER(MATCH(O1115,$G$5:$G$1000,0)),"",IF(D1115=1,B$4,0)+MAX(I$4:I1114)+1))</f>
        <v/>
      </c>
      <c r="M1115" s="290" t="str">
        <f t="shared" si="157"/>
        <v/>
      </c>
    </row>
    <row r="1116" spans="4:13" ht="12" customHeight="1" x14ac:dyDescent="0.25">
      <c r="D1116" s="284" t="str">
        <f>IF(IF(ISNUMBER(B1116),"",MAX(D$4:D1115)+1)&lt;=D$3,IF(ISNUMBER(B1116),"",MAX(D$4:D1115)+1),"")</f>
        <v/>
      </c>
      <c r="H1116" s="284"/>
      <c r="I1116" s="284" t="str">
        <f>IF(O1116="","",IF(ISNUMBER(MATCH(O1116,$G$5:$G$1000,0)),"",IF(D1116=1,B$4,0)+MAX(I$4:I1115)+1))</f>
        <v/>
      </c>
      <c r="M1116" s="290" t="str">
        <f t="shared" si="157"/>
        <v/>
      </c>
    </row>
    <row r="1117" spans="4:13" ht="12" customHeight="1" x14ac:dyDescent="0.25">
      <c r="D1117" s="284" t="str">
        <f>IF(IF(ISNUMBER(B1117),"",MAX(D$4:D1116)+1)&lt;=D$3,IF(ISNUMBER(B1117),"",MAX(D$4:D1116)+1),"")</f>
        <v/>
      </c>
      <c r="H1117" s="284"/>
      <c r="I1117" s="284" t="str">
        <f>IF(O1117="","",IF(ISNUMBER(MATCH(O1117,$G$5:$G$1000,0)),"",IF(D1117=1,B$4,0)+MAX(I$4:I1116)+1))</f>
        <v/>
      </c>
      <c r="M1117" s="290" t="str">
        <f t="shared" si="157"/>
        <v/>
      </c>
    </row>
    <row r="1118" spans="4:13" ht="12" customHeight="1" x14ac:dyDescent="0.25">
      <c r="D1118" s="284" t="str">
        <f>IF(IF(ISNUMBER(B1118),"",MAX(D$4:D1117)+1)&lt;=D$3,IF(ISNUMBER(B1118),"",MAX(D$4:D1117)+1),"")</f>
        <v/>
      </c>
      <c r="H1118" s="284"/>
      <c r="I1118" s="284" t="str">
        <f>IF(O1118="","",IF(ISNUMBER(MATCH(O1118,$G$5:$G$1000,0)),"",IF(D1118=1,B$4,0)+MAX(I$4:I1117)+1))</f>
        <v/>
      </c>
      <c r="M1118" s="290" t="str">
        <f t="shared" si="157"/>
        <v/>
      </c>
    </row>
    <row r="1119" spans="4:13" ht="12" customHeight="1" x14ac:dyDescent="0.25">
      <c r="D1119" s="284" t="str">
        <f>IF(IF(ISNUMBER(B1119),"",MAX(D$4:D1118)+1)&lt;=D$3,IF(ISNUMBER(B1119),"",MAX(D$4:D1118)+1),"")</f>
        <v/>
      </c>
      <c r="H1119" s="284"/>
      <c r="I1119" s="284" t="str">
        <f>IF(O1119="","",IF(ISNUMBER(MATCH(O1119,$G$5:$G$1000,0)),"",IF(D1119=1,B$4,0)+MAX(I$4:I1118)+1))</f>
        <v/>
      </c>
      <c r="M1119" s="290" t="str">
        <f t="shared" si="157"/>
        <v/>
      </c>
    </row>
    <row r="1120" spans="4:13" ht="12" customHeight="1" x14ac:dyDescent="0.25">
      <c r="D1120" s="284" t="str">
        <f>IF(IF(ISNUMBER(B1120),"",MAX(D$4:D1119)+1)&lt;=D$3,IF(ISNUMBER(B1120),"",MAX(D$4:D1119)+1),"")</f>
        <v/>
      </c>
      <c r="H1120" s="284"/>
      <c r="I1120" s="284" t="str">
        <f>IF(O1120="","",IF(ISNUMBER(MATCH(O1120,$G$5:$G$1000,0)),"",IF(D1120=1,B$4,0)+MAX(I$4:I1119)+1))</f>
        <v/>
      </c>
      <c r="M1120" s="290" t="str">
        <f t="shared" si="157"/>
        <v/>
      </c>
    </row>
    <row r="1121" spans="4:13" ht="12" customHeight="1" x14ac:dyDescent="0.25">
      <c r="D1121" s="284" t="str">
        <f>IF(IF(ISNUMBER(B1121),"",MAX(D$4:D1120)+1)&lt;=D$3,IF(ISNUMBER(B1121),"",MAX(D$4:D1120)+1),"")</f>
        <v/>
      </c>
      <c r="H1121" s="284"/>
      <c r="I1121" s="284" t="str">
        <f>IF(O1121="","",IF(ISNUMBER(MATCH(O1121,$G$5:$G$1000,0)),"",IF(D1121=1,B$4,0)+MAX(I$4:I1120)+1))</f>
        <v/>
      </c>
      <c r="M1121" s="290" t="str">
        <f t="shared" si="157"/>
        <v/>
      </c>
    </row>
    <row r="1122" spans="4:13" ht="12" customHeight="1" x14ac:dyDescent="0.25">
      <c r="D1122" s="284" t="str">
        <f>IF(IF(ISNUMBER(B1122),"",MAX(D$4:D1121)+1)&lt;=D$3,IF(ISNUMBER(B1122),"",MAX(D$4:D1121)+1),"")</f>
        <v/>
      </c>
      <c r="H1122" s="284"/>
      <c r="I1122" s="284" t="str">
        <f>IF(O1122="","",IF(ISNUMBER(MATCH(O1122,$G$5:$G$1000,0)),"",IF(D1122=1,B$4,0)+MAX(I$4:I1121)+1))</f>
        <v/>
      </c>
      <c r="M1122" s="290" t="str">
        <f t="shared" si="157"/>
        <v/>
      </c>
    </row>
    <row r="1123" spans="4:13" ht="12" customHeight="1" x14ac:dyDescent="0.25">
      <c r="D1123" s="284" t="str">
        <f>IF(IF(ISNUMBER(B1123),"",MAX(D$4:D1122)+1)&lt;=D$3,IF(ISNUMBER(B1123),"",MAX(D$4:D1122)+1),"")</f>
        <v/>
      </c>
      <c r="H1123" s="284"/>
      <c r="I1123" s="284" t="str">
        <f>IF(O1123="","",IF(ISNUMBER(MATCH(O1123,$G$5:$G$1000,0)),"",IF(D1123=1,B$4,0)+MAX(I$4:I1122)+1))</f>
        <v/>
      </c>
      <c r="M1123" s="290" t="str">
        <f t="shared" si="157"/>
        <v/>
      </c>
    </row>
    <row r="1124" spans="4:13" ht="12" customHeight="1" x14ac:dyDescent="0.25">
      <c r="D1124" s="284" t="str">
        <f>IF(IF(ISNUMBER(B1124),"",MAX(D$4:D1123)+1)&lt;=D$3,IF(ISNUMBER(B1124),"",MAX(D$4:D1123)+1),"")</f>
        <v/>
      </c>
      <c r="H1124" s="284"/>
      <c r="I1124" s="284" t="str">
        <f>IF(O1124="","",IF(ISNUMBER(MATCH(O1124,$G$5:$G$1000,0)),"",IF(D1124=1,B$4,0)+MAX(I$4:I1123)+1))</f>
        <v/>
      </c>
      <c r="M1124" s="290" t="str">
        <f t="shared" si="157"/>
        <v/>
      </c>
    </row>
    <row r="1125" spans="4:13" ht="12" customHeight="1" x14ac:dyDescent="0.25">
      <c r="D1125" s="284" t="str">
        <f>IF(IF(ISNUMBER(B1125),"",MAX(D$4:D1124)+1)&lt;=D$3,IF(ISNUMBER(B1125),"",MAX(D$4:D1124)+1),"")</f>
        <v/>
      </c>
      <c r="H1125" s="284"/>
      <c r="I1125" s="284" t="str">
        <f>IF(O1125="","",IF(ISNUMBER(MATCH(O1125,$G$5:$G$1000,0)),"",IF(D1125=1,B$4,0)+MAX(I$4:I1124)+1))</f>
        <v/>
      </c>
      <c r="M1125" s="290" t="str">
        <f t="shared" si="157"/>
        <v/>
      </c>
    </row>
    <row r="1126" spans="4:13" ht="12" customHeight="1" x14ac:dyDescent="0.25">
      <c r="D1126" s="284" t="str">
        <f>IF(IF(ISNUMBER(B1126),"",MAX(D$4:D1125)+1)&lt;=D$3,IF(ISNUMBER(B1126),"",MAX(D$4:D1125)+1),"")</f>
        <v/>
      </c>
      <c r="H1126" s="284"/>
      <c r="I1126" s="284" t="str">
        <f>IF(O1126="","",IF(ISNUMBER(MATCH(O1126,$G$5:$G$1000,0)),"",IF(D1126=1,B$4,0)+MAX(I$4:I1125)+1))</f>
        <v/>
      </c>
      <c r="M1126" s="290" t="str">
        <f t="shared" si="157"/>
        <v/>
      </c>
    </row>
    <row r="1127" spans="4:13" ht="12" customHeight="1" x14ac:dyDescent="0.25">
      <c r="D1127" s="284" t="str">
        <f>IF(IF(ISNUMBER(B1127),"",MAX(D$4:D1126)+1)&lt;=D$3,IF(ISNUMBER(B1127),"",MAX(D$4:D1126)+1),"")</f>
        <v/>
      </c>
      <c r="H1127" s="284"/>
      <c r="I1127" s="284" t="str">
        <f>IF(O1127="","",IF(ISNUMBER(MATCH(O1127,$G$5:$G$1000,0)),"",IF(D1127=1,B$4,0)+MAX(I$4:I1126)+1))</f>
        <v/>
      </c>
      <c r="M1127" s="290" t="str">
        <f t="shared" si="157"/>
        <v/>
      </c>
    </row>
    <row r="1128" spans="4:13" ht="12" customHeight="1" x14ac:dyDescent="0.25">
      <c r="D1128" s="284" t="str">
        <f>IF(IF(ISNUMBER(B1128),"",MAX(D$4:D1127)+1)&lt;=D$3,IF(ISNUMBER(B1128),"",MAX(D$4:D1127)+1),"")</f>
        <v/>
      </c>
      <c r="H1128" s="284"/>
      <c r="I1128" s="284" t="str">
        <f>IF(O1128="","",IF(ISNUMBER(MATCH(O1128,$G$5:$G$1000,0)),"",IF(D1128=1,B$4,0)+MAX(I$4:I1127)+1))</f>
        <v/>
      </c>
      <c r="M1128" s="290" t="str">
        <f t="shared" si="157"/>
        <v/>
      </c>
    </row>
    <row r="1129" spans="4:13" ht="12" customHeight="1" x14ac:dyDescent="0.25">
      <c r="D1129" s="284" t="str">
        <f>IF(IF(ISNUMBER(B1129),"",MAX(D$4:D1128)+1)&lt;=D$3,IF(ISNUMBER(B1129),"",MAX(D$4:D1128)+1),"")</f>
        <v/>
      </c>
      <c r="H1129" s="284"/>
      <c r="I1129" s="284" t="str">
        <f>IF(O1129="","",IF(ISNUMBER(MATCH(O1129,$G$5:$G$1000,0)),"",IF(D1129=1,B$4,0)+MAX(I$4:I1128)+1))</f>
        <v/>
      </c>
      <c r="M1129" s="290" t="str">
        <f t="shared" si="157"/>
        <v/>
      </c>
    </row>
    <row r="1130" spans="4:13" ht="12" customHeight="1" x14ac:dyDescent="0.25">
      <c r="D1130" s="284" t="str">
        <f>IF(IF(ISNUMBER(B1130),"",MAX(D$4:D1129)+1)&lt;=D$3,IF(ISNUMBER(B1130),"",MAX(D$4:D1129)+1),"")</f>
        <v/>
      </c>
      <c r="H1130" s="284"/>
      <c r="I1130" s="284" t="str">
        <f>IF(O1130="","",IF(ISNUMBER(MATCH(O1130,$G$5:$G$1000,0)),"",IF(D1130=1,B$4,0)+MAX(I$4:I1129)+1))</f>
        <v/>
      </c>
      <c r="M1130" s="290" t="str">
        <f t="shared" si="157"/>
        <v/>
      </c>
    </row>
    <row r="1131" spans="4:13" ht="12" customHeight="1" x14ac:dyDescent="0.25">
      <c r="D1131" s="284" t="str">
        <f>IF(IF(ISNUMBER(B1131),"",MAX(D$4:D1130)+1)&lt;=D$3,IF(ISNUMBER(B1131),"",MAX(D$4:D1130)+1),"")</f>
        <v/>
      </c>
      <c r="H1131" s="284"/>
      <c r="I1131" s="284" t="str">
        <f>IF(O1131="","",IF(ISNUMBER(MATCH(O1131,$G$5:$G$1000,0)),"",IF(D1131=1,B$4,0)+MAX(I$4:I1130)+1))</f>
        <v/>
      </c>
      <c r="M1131" s="290" t="str">
        <f t="shared" si="157"/>
        <v/>
      </c>
    </row>
    <row r="1132" spans="4:13" ht="12" customHeight="1" x14ac:dyDescent="0.25">
      <c r="D1132" s="284" t="str">
        <f>IF(IF(ISNUMBER(B1132),"",MAX(D$4:D1131)+1)&lt;=D$3,IF(ISNUMBER(B1132),"",MAX(D$4:D1131)+1),"")</f>
        <v/>
      </c>
      <c r="H1132" s="284"/>
      <c r="I1132" s="284" t="str">
        <f>IF(O1132="","",IF(ISNUMBER(MATCH(O1132,$G$5:$G$1000,0)),"",IF(D1132=1,B$4,0)+MAX(I$4:I1131)+1))</f>
        <v/>
      </c>
      <c r="M1132" s="290" t="str">
        <f t="shared" si="157"/>
        <v/>
      </c>
    </row>
    <row r="1133" spans="4:13" ht="12" customHeight="1" x14ac:dyDescent="0.25">
      <c r="D1133" s="284" t="str">
        <f>IF(IF(ISNUMBER(B1133),"",MAX(D$4:D1132)+1)&lt;=D$3,IF(ISNUMBER(B1133),"",MAX(D$4:D1132)+1),"")</f>
        <v/>
      </c>
      <c r="H1133" s="284"/>
      <c r="I1133" s="284" t="str">
        <f>IF(O1133="","",IF(ISNUMBER(MATCH(O1133,$G$5:$G$1000,0)),"",IF(D1133=1,B$4,0)+MAX(I$4:I1132)+1))</f>
        <v/>
      </c>
      <c r="M1133" s="290" t="str">
        <f t="shared" si="157"/>
        <v/>
      </c>
    </row>
    <row r="1134" spans="4:13" ht="12" customHeight="1" x14ac:dyDescent="0.25">
      <c r="D1134" s="284" t="str">
        <f>IF(IF(ISNUMBER(B1134),"",MAX(D$4:D1133)+1)&lt;=D$3,IF(ISNUMBER(B1134),"",MAX(D$4:D1133)+1),"")</f>
        <v/>
      </c>
      <c r="H1134" s="284"/>
      <c r="I1134" s="284" t="str">
        <f>IF(O1134="","",IF(ISNUMBER(MATCH(O1134,$G$5:$G$1000,0)),"",IF(D1134=1,B$4,0)+MAX(I$4:I1133)+1))</f>
        <v/>
      </c>
      <c r="M1134" s="290" t="str">
        <f t="shared" si="157"/>
        <v/>
      </c>
    </row>
    <row r="1135" spans="4:13" ht="12" customHeight="1" x14ac:dyDescent="0.25">
      <c r="D1135" s="284" t="str">
        <f>IF(IF(ISNUMBER(B1135),"",MAX(D$4:D1134)+1)&lt;=D$3,IF(ISNUMBER(B1135),"",MAX(D$4:D1134)+1),"")</f>
        <v/>
      </c>
      <c r="H1135" s="284"/>
      <c r="I1135" s="284" t="str">
        <f>IF(O1135="","",IF(ISNUMBER(MATCH(O1135,$G$5:$G$1000,0)),"",IF(D1135=1,B$4,0)+MAX(I$4:I1134)+1))</f>
        <v/>
      </c>
      <c r="M1135" s="290" t="str">
        <f t="shared" si="157"/>
        <v/>
      </c>
    </row>
    <row r="1136" spans="4:13" ht="12" customHeight="1" x14ac:dyDescent="0.25">
      <c r="D1136" s="284" t="str">
        <f>IF(IF(ISNUMBER(B1136),"",MAX(D$4:D1135)+1)&lt;=D$3,IF(ISNUMBER(B1136),"",MAX(D$4:D1135)+1),"")</f>
        <v/>
      </c>
      <c r="H1136" s="284"/>
      <c r="I1136" s="284" t="str">
        <f>IF(O1136="","",IF(ISNUMBER(MATCH(O1136,$G$5:$G$1000,0)),"",IF(D1136=1,B$4,0)+MAX(I$4:I1135)+1))</f>
        <v/>
      </c>
      <c r="M1136" s="290" t="str">
        <f t="shared" si="157"/>
        <v/>
      </c>
    </row>
    <row r="1137" spans="4:13" ht="12" customHeight="1" x14ac:dyDescent="0.25">
      <c r="D1137" s="284" t="str">
        <f>IF(IF(ISNUMBER(B1137),"",MAX(D$4:D1136)+1)&lt;=D$3,IF(ISNUMBER(B1137),"",MAX(D$4:D1136)+1),"")</f>
        <v/>
      </c>
      <c r="H1137" s="284"/>
      <c r="I1137" s="284" t="str">
        <f>IF(O1137="","",IF(ISNUMBER(MATCH(O1137,$G$5:$G$1000,0)),"",IF(D1137=1,B$4,0)+MAX(I$4:I1136)+1))</f>
        <v/>
      </c>
      <c r="M1137" s="290" t="str">
        <f t="shared" si="157"/>
        <v/>
      </c>
    </row>
    <row r="1138" spans="4:13" ht="12" customHeight="1" x14ac:dyDescent="0.25">
      <c r="D1138" s="284" t="str">
        <f>IF(IF(ISNUMBER(B1138),"",MAX(D$4:D1137)+1)&lt;=D$3,IF(ISNUMBER(B1138),"",MAX(D$4:D1137)+1),"")</f>
        <v/>
      </c>
      <c r="H1138" s="284"/>
      <c r="I1138" s="284" t="str">
        <f>IF(O1138="","",IF(ISNUMBER(MATCH(O1138,$G$5:$G$1000,0)),"",IF(D1138=1,B$4,0)+MAX(I$4:I1137)+1))</f>
        <v/>
      </c>
      <c r="M1138" s="290" t="str">
        <f t="shared" si="157"/>
        <v/>
      </c>
    </row>
    <row r="1139" spans="4:13" ht="12" customHeight="1" x14ac:dyDescent="0.25">
      <c r="D1139" s="284" t="str">
        <f>IF(IF(ISNUMBER(B1139),"",MAX(D$4:D1138)+1)&lt;=D$3,IF(ISNUMBER(B1139),"",MAX(D$4:D1138)+1),"")</f>
        <v/>
      </c>
      <c r="H1139" s="284"/>
      <c r="I1139" s="284" t="str">
        <f>IF(O1139="","",IF(ISNUMBER(MATCH(O1139,$G$5:$G$1000,0)),"",IF(D1139=1,B$4,0)+MAX(I$4:I1138)+1))</f>
        <v/>
      </c>
      <c r="M1139" s="290" t="str">
        <f t="shared" si="157"/>
        <v/>
      </c>
    </row>
    <row r="1140" spans="4:13" ht="12" customHeight="1" x14ac:dyDescent="0.25">
      <c r="D1140" s="284" t="str">
        <f>IF(IF(ISNUMBER(B1140),"",MAX(D$4:D1139)+1)&lt;=D$3,IF(ISNUMBER(B1140),"",MAX(D$4:D1139)+1),"")</f>
        <v/>
      </c>
      <c r="H1140" s="284"/>
      <c r="I1140" s="284" t="str">
        <f>IF(O1140="","",IF(ISNUMBER(MATCH(O1140,$G$5:$G$1000,0)),"",IF(D1140=1,B$4,0)+MAX(I$4:I1139)+1))</f>
        <v/>
      </c>
      <c r="M1140" s="290" t="str">
        <f t="shared" si="157"/>
        <v/>
      </c>
    </row>
    <row r="1141" spans="4:13" ht="12" customHeight="1" x14ac:dyDescent="0.25">
      <c r="D1141" s="284" t="str">
        <f>IF(IF(ISNUMBER(B1141),"",MAX(D$4:D1140)+1)&lt;=D$3,IF(ISNUMBER(B1141),"",MAX(D$4:D1140)+1),"")</f>
        <v/>
      </c>
      <c r="H1141" s="284"/>
      <c r="I1141" s="284" t="str">
        <f>IF(O1141="","",IF(ISNUMBER(MATCH(O1141,$G$5:$G$1000,0)),"",IF(D1141=1,B$4,0)+MAX(I$4:I1140)+1))</f>
        <v/>
      </c>
      <c r="M1141" s="290" t="str">
        <f t="shared" si="157"/>
        <v/>
      </c>
    </row>
    <row r="1142" spans="4:13" ht="12" customHeight="1" x14ac:dyDescent="0.25">
      <c r="D1142" s="284" t="str">
        <f>IF(IF(ISNUMBER(B1142),"",MAX(D$4:D1141)+1)&lt;=D$3,IF(ISNUMBER(B1142),"",MAX(D$4:D1141)+1),"")</f>
        <v/>
      </c>
      <c r="H1142" s="284"/>
      <c r="I1142" s="284" t="str">
        <f>IF(O1142="","",IF(ISNUMBER(MATCH(O1142,$G$5:$G$1000,0)),"",IF(D1142=1,B$4,0)+MAX(I$4:I1141)+1))</f>
        <v/>
      </c>
      <c r="M1142" s="290" t="str">
        <f t="shared" si="157"/>
        <v/>
      </c>
    </row>
    <row r="1143" spans="4:13" ht="12" customHeight="1" x14ac:dyDescent="0.25">
      <c r="D1143" s="284" t="str">
        <f>IF(IF(ISNUMBER(B1143),"",MAX(D$4:D1142)+1)&lt;=D$3,IF(ISNUMBER(B1143),"",MAX(D$4:D1142)+1),"")</f>
        <v/>
      </c>
      <c r="H1143" s="284"/>
      <c r="I1143" s="284" t="str">
        <f>IF(O1143="","",IF(ISNUMBER(MATCH(O1143,$G$5:$G$1000,0)),"",IF(D1143=1,B$4,0)+MAX(I$4:I1142)+1))</f>
        <v/>
      </c>
      <c r="M1143" s="290" t="str">
        <f t="shared" si="157"/>
        <v/>
      </c>
    </row>
    <row r="1144" spans="4:13" ht="12" customHeight="1" x14ac:dyDescent="0.25">
      <c r="D1144" s="284" t="str">
        <f>IF(IF(ISNUMBER(B1144),"",MAX(D$4:D1143)+1)&lt;=D$3,IF(ISNUMBER(B1144),"",MAX(D$4:D1143)+1),"")</f>
        <v/>
      </c>
      <c r="H1144" s="284"/>
      <c r="I1144" s="284" t="str">
        <f>IF(O1144="","",IF(ISNUMBER(MATCH(O1144,$G$5:$G$1000,0)),"",IF(D1144=1,B$4,0)+MAX(I$4:I1143)+1))</f>
        <v/>
      </c>
      <c r="M1144" s="290" t="str">
        <f t="shared" si="157"/>
        <v/>
      </c>
    </row>
    <row r="1145" spans="4:13" ht="12" customHeight="1" x14ac:dyDescent="0.25">
      <c r="D1145" s="284" t="str">
        <f>IF(IF(ISNUMBER(B1145),"",MAX(D$4:D1144)+1)&lt;=D$3,IF(ISNUMBER(B1145),"",MAX(D$4:D1144)+1),"")</f>
        <v/>
      </c>
      <c r="H1145" s="284"/>
      <c r="I1145" s="284" t="str">
        <f>IF(O1145="","",IF(ISNUMBER(MATCH(O1145,$G$5:$G$1000,0)),"",IF(D1145=1,B$4,0)+MAX(I$4:I1144)+1))</f>
        <v/>
      </c>
      <c r="M1145" s="290" t="str">
        <f t="shared" si="157"/>
        <v/>
      </c>
    </row>
    <row r="1146" spans="4:13" ht="12" customHeight="1" x14ac:dyDescent="0.25">
      <c r="D1146" s="284" t="str">
        <f>IF(IF(ISNUMBER(B1146),"",MAX(D$4:D1145)+1)&lt;=D$3,IF(ISNUMBER(B1146),"",MAX(D$4:D1145)+1),"")</f>
        <v/>
      </c>
      <c r="H1146" s="284"/>
      <c r="I1146" s="284" t="str">
        <f>IF(O1146="","",IF(ISNUMBER(MATCH(O1146,$G$5:$G$1000,0)),"",IF(D1146=1,B$4,0)+MAX(I$4:I1145)+1))</f>
        <v/>
      </c>
      <c r="M1146" s="290" t="str">
        <f t="shared" si="157"/>
        <v/>
      </c>
    </row>
    <row r="1147" spans="4:13" ht="12" customHeight="1" x14ac:dyDescent="0.25">
      <c r="D1147" s="284" t="str">
        <f>IF(IF(ISNUMBER(B1147),"",MAX(D$4:D1146)+1)&lt;=D$3,IF(ISNUMBER(B1147),"",MAX(D$4:D1146)+1),"")</f>
        <v/>
      </c>
      <c r="H1147" s="284"/>
      <c r="I1147" s="284" t="str">
        <f>IF(O1147="","",IF(ISNUMBER(MATCH(O1147,$G$5:$G$1000,0)),"",IF(D1147=1,B$4,0)+MAX(I$4:I1146)+1))</f>
        <v/>
      </c>
      <c r="M1147" s="290" t="str">
        <f t="shared" si="157"/>
        <v/>
      </c>
    </row>
    <row r="1148" spans="4:13" ht="12" customHeight="1" x14ac:dyDescent="0.25">
      <c r="D1148" s="284" t="str">
        <f>IF(IF(ISNUMBER(B1148),"",MAX(D$4:D1147)+1)&lt;=D$3,IF(ISNUMBER(B1148),"",MAX(D$4:D1147)+1),"")</f>
        <v/>
      </c>
      <c r="H1148" s="284"/>
      <c r="I1148" s="284" t="str">
        <f>IF(O1148="","",IF(ISNUMBER(MATCH(O1148,$G$5:$G$1000,0)),"",IF(D1148=1,B$4,0)+MAX(I$4:I1147)+1))</f>
        <v/>
      </c>
      <c r="M1148" s="290" t="str">
        <f t="shared" si="157"/>
        <v/>
      </c>
    </row>
    <row r="1149" spans="4:13" ht="12" customHeight="1" x14ac:dyDescent="0.25">
      <c r="D1149" s="284" t="str">
        <f>IF(IF(ISNUMBER(B1149),"",MAX(D$4:D1148)+1)&lt;=D$3,IF(ISNUMBER(B1149),"",MAX(D$4:D1148)+1),"")</f>
        <v/>
      </c>
      <c r="H1149" s="284"/>
      <c r="I1149" s="284" t="str">
        <f>IF(O1149="","",IF(ISNUMBER(MATCH(O1149,$G$5:$G$1000,0)),"",IF(D1149=1,B$4,0)+MAX(I$4:I1148)+1))</f>
        <v/>
      </c>
      <c r="M1149" s="290" t="str">
        <f t="shared" si="157"/>
        <v/>
      </c>
    </row>
    <row r="1150" spans="4:13" ht="12" customHeight="1" x14ac:dyDescent="0.25">
      <c r="D1150" s="284" t="str">
        <f>IF(IF(ISNUMBER(B1150),"",MAX(D$4:D1149)+1)&lt;=D$3,IF(ISNUMBER(B1150),"",MAX(D$4:D1149)+1),"")</f>
        <v/>
      </c>
      <c r="H1150" s="284"/>
      <c r="I1150" s="284" t="str">
        <f>IF(O1150="","",IF(ISNUMBER(MATCH(O1150,$G$5:$G$1000,0)),"",IF(D1150=1,B$4,0)+MAX(I$4:I1149)+1))</f>
        <v/>
      </c>
      <c r="M1150" s="290" t="str">
        <f t="shared" si="157"/>
        <v/>
      </c>
    </row>
    <row r="1151" spans="4:13" ht="12" customHeight="1" x14ac:dyDescent="0.25">
      <c r="D1151" s="284" t="str">
        <f>IF(IF(ISNUMBER(B1151),"",MAX(D$4:D1150)+1)&lt;=D$3,IF(ISNUMBER(B1151),"",MAX(D$4:D1150)+1),"")</f>
        <v/>
      </c>
      <c r="H1151" s="284"/>
      <c r="I1151" s="284" t="str">
        <f>IF(O1151="","",IF(ISNUMBER(MATCH(O1151,$G$5:$G$1000,0)),"",IF(D1151=1,B$4,0)+MAX(I$4:I1150)+1))</f>
        <v/>
      </c>
      <c r="M1151" s="290" t="str">
        <f t="shared" si="157"/>
        <v/>
      </c>
    </row>
    <row r="1152" spans="4:13" ht="12" customHeight="1" x14ac:dyDescent="0.25">
      <c r="D1152" s="284" t="str">
        <f>IF(IF(ISNUMBER(B1152),"",MAX(D$4:D1151)+1)&lt;=D$3,IF(ISNUMBER(B1152),"",MAX(D$4:D1151)+1),"")</f>
        <v/>
      </c>
      <c r="H1152" s="284"/>
      <c r="I1152" s="284" t="str">
        <f>IF(O1152="","",IF(ISNUMBER(MATCH(O1152,$G$5:$G$1000,0)),"",IF(D1152=1,B$4,0)+MAX(I$4:I1151)+1))</f>
        <v/>
      </c>
      <c r="M1152" s="290" t="str">
        <f t="shared" si="157"/>
        <v/>
      </c>
    </row>
    <row r="1153" spans="4:13" ht="12" customHeight="1" x14ac:dyDescent="0.25">
      <c r="D1153" s="284" t="str">
        <f>IF(IF(ISNUMBER(B1153),"",MAX(D$4:D1152)+1)&lt;=D$3,IF(ISNUMBER(B1153),"",MAX(D$4:D1152)+1),"")</f>
        <v/>
      </c>
      <c r="H1153" s="284"/>
      <c r="I1153" s="284" t="str">
        <f>IF(O1153="","",IF(ISNUMBER(MATCH(O1153,$G$5:$G$1000,0)),"",IF(D1153=1,B$4,0)+MAX(I$4:I1152)+1))</f>
        <v/>
      </c>
      <c r="M1153" s="290" t="str">
        <f t="shared" si="157"/>
        <v/>
      </c>
    </row>
    <row r="1154" spans="4:13" ht="12" customHeight="1" x14ac:dyDescent="0.25">
      <c r="D1154" s="284" t="str">
        <f>IF(IF(ISNUMBER(B1154),"",MAX(D$4:D1153)+1)&lt;=D$3,IF(ISNUMBER(B1154),"",MAX(D$4:D1153)+1),"")</f>
        <v/>
      </c>
      <c r="H1154" s="284"/>
      <c r="I1154" s="284" t="str">
        <f>IF(O1154="","",IF(ISNUMBER(MATCH(O1154,$G$5:$G$1000,0)),"",IF(D1154=1,B$4,0)+MAX(I$4:I1153)+1))</f>
        <v/>
      </c>
      <c r="M1154" s="290" t="str">
        <f t="shared" si="157"/>
        <v/>
      </c>
    </row>
    <row r="1155" spans="4:13" ht="12" customHeight="1" x14ac:dyDescent="0.25">
      <c r="D1155" s="284" t="str">
        <f>IF(IF(ISNUMBER(B1155),"",MAX(D$4:D1154)+1)&lt;=D$3,IF(ISNUMBER(B1155),"",MAX(D$4:D1154)+1),"")</f>
        <v/>
      </c>
      <c r="H1155" s="284"/>
      <c r="I1155" s="284" t="str">
        <f>IF(O1155="","",IF(ISNUMBER(MATCH(O1155,$G$5:$G$1000,0)),"",IF(D1155=1,B$4,0)+MAX(I$4:I1154)+1))</f>
        <v/>
      </c>
      <c r="M1155" s="290" t="str">
        <f t="shared" si="157"/>
        <v/>
      </c>
    </row>
    <row r="1156" spans="4:13" ht="12" customHeight="1" x14ac:dyDescent="0.25">
      <c r="D1156" s="284" t="str">
        <f>IF(IF(ISNUMBER(B1156),"",MAX(D$4:D1155)+1)&lt;=D$3,IF(ISNUMBER(B1156),"",MAX(D$4:D1155)+1),"")</f>
        <v/>
      </c>
      <c r="H1156" s="284"/>
      <c r="I1156" s="284" t="str">
        <f>IF(O1156="","",IF(ISNUMBER(MATCH(O1156,$G$5:$G$1000,0)),"",IF(D1156=1,B$4,0)+MAX(I$4:I1155)+1))</f>
        <v/>
      </c>
      <c r="M1156" s="290" t="str">
        <f t="shared" si="157"/>
        <v/>
      </c>
    </row>
    <row r="1157" spans="4:13" ht="12" customHeight="1" x14ac:dyDescent="0.25">
      <c r="D1157" s="284" t="str">
        <f>IF(IF(ISNUMBER(B1157),"",MAX(D$4:D1156)+1)&lt;=D$3,IF(ISNUMBER(B1157),"",MAX(D$4:D1156)+1),"")</f>
        <v/>
      </c>
      <c r="H1157" s="284"/>
      <c r="I1157" s="284" t="str">
        <f>IF(O1157="","",IF(ISNUMBER(MATCH(O1157,$G$5:$G$1000,0)),"",IF(D1157=1,B$4,0)+MAX(I$4:I1156)+1))</f>
        <v/>
      </c>
      <c r="M1157" s="290" t="str">
        <f t="shared" ref="M1157:M1220" si="158">IF(ROW()-ROW(M$4)&lt;=1000,ROW()-ROW(M$4),"")</f>
        <v/>
      </c>
    </row>
    <row r="1158" spans="4:13" ht="12" customHeight="1" x14ac:dyDescent="0.25">
      <c r="D1158" s="284" t="str">
        <f>IF(IF(ISNUMBER(B1158),"",MAX(D$4:D1157)+1)&lt;=D$3,IF(ISNUMBER(B1158),"",MAX(D$4:D1157)+1),"")</f>
        <v/>
      </c>
      <c r="H1158" s="284"/>
      <c r="I1158" s="284" t="str">
        <f>IF(O1158="","",IF(ISNUMBER(MATCH(O1158,$G$5:$G$1000,0)),"",IF(D1158=1,B$4,0)+MAX(I$4:I1157)+1))</f>
        <v/>
      </c>
      <c r="M1158" s="290" t="str">
        <f t="shared" si="158"/>
        <v/>
      </c>
    </row>
    <row r="1159" spans="4:13" ht="12" customHeight="1" x14ac:dyDescent="0.25">
      <c r="D1159" s="284" t="str">
        <f>IF(IF(ISNUMBER(B1159),"",MAX(D$4:D1158)+1)&lt;=D$3,IF(ISNUMBER(B1159),"",MAX(D$4:D1158)+1),"")</f>
        <v/>
      </c>
      <c r="H1159" s="284"/>
      <c r="I1159" s="284" t="str">
        <f>IF(O1159="","",IF(ISNUMBER(MATCH(O1159,$G$5:$G$1000,0)),"",IF(D1159=1,B$4,0)+MAX(I$4:I1158)+1))</f>
        <v/>
      </c>
      <c r="M1159" s="290" t="str">
        <f t="shared" si="158"/>
        <v/>
      </c>
    </row>
    <row r="1160" spans="4:13" ht="12" customHeight="1" x14ac:dyDescent="0.25">
      <c r="D1160" s="284" t="str">
        <f>IF(IF(ISNUMBER(B1160),"",MAX(D$4:D1159)+1)&lt;=D$3,IF(ISNUMBER(B1160),"",MAX(D$4:D1159)+1),"")</f>
        <v/>
      </c>
      <c r="H1160" s="284"/>
      <c r="I1160" s="284" t="str">
        <f>IF(O1160="","",IF(ISNUMBER(MATCH(O1160,$G$5:$G$1000,0)),"",IF(D1160=1,B$4,0)+MAX(I$4:I1159)+1))</f>
        <v/>
      </c>
      <c r="M1160" s="290" t="str">
        <f t="shared" si="158"/>
        <v/>
      </c>
    </row>
    <row r="1161" spans="4:13" ht="12" customHeight="1" x14ac:dyDescent="0.25">
      <c r="D1161" s="284" t="str">
        <f>IF(IF(ISNUMBER(B1161),"",MAX(D$4:D1160)+1)&lt;=D$3,IF(ISNUMBER(B1161),"",MAX(D$4:D1160)+1),"")</f>
        <v/>
      </c>
      <c r="H1161" s="284"/>
      <c r="I1161" s="284" t="str">
        <f>IF(O1161="","",IF(ISNUMBER(MATCH(O1161,$G$5:$G$1000,0)),"",IF(D1161=1,B$4,0)+MAX(I$4:I1160)+1))</f>
        <v/>
      </c>
      <c r="M1161" s="290" t="str">
        <f t="shared" si="158"/>
        <v/>
      </c>
    </row>
    <row r="1162" spans="4:13" ht="12" customHeight="1" x14ac:dyDescent="0.25">
      <c r="D1162" s="284" t="str">
        <f>IF(IF(ISNUMBER(B1162),"",MAX(D$4:D1161)+1)&lt;=D$3,IF(ISNUMBER(B1162),"",MAX(D$4:D1161)+1),"")</f>
        <v/>
      </c>
      <c r="H1162" s="284"/>
      <c r="I1162" s="284" t="str">
        <f>IF(O1162="","",IF(ISNUMBER(MATCH(O1162,$G$5:$G$1000,0)),"",IF(D1162=1,B$4,0)+MAX(I$4:I1161)+1))</f>
        <v/>
      </c>
      <c r="M1162" s="290" t="str">
        <f t="shared" si="158"/>
        <v/>
      </c>
    </row>
    <row r="1163" spans="4:13" ht="12" customHeight="1" x14ac:dyDescent="0.25">
      <c r="D1163" s="284" t="str">
        <f>IF(IF(ISNUMBER(B1163),"",MAX(D$4:D1162)+1)&lt;=D$3,IF(ISNUMBER(B1163),"",MAX(D$4:D1162)+1),"")</f>
        <v/>
      </c>
      <c r="H1163" s="284"/>
      <c r="I1163" s="284" t="str">
        <f>IF(O1163="","",IF(ISNUMBER(MATCH(O1163,$G$5:$G$1000,0)),"",IF(D1163=1,B$4,0)+MAX(I$4:I1162)+1))</f>
        <v/>
      </c>
      <c r="M1163" s="290" t="str">
        <f t="shared" si="158"/>
        <v/>
      </c>
    </row>
    <row r="1164" spans="4:13" ht="12" customHeight="1" x14ac:dyDescent="0.25">
      <c r="D1164" s="284" t="str">
        <f>IF(IF(ISNUMBER(B1164),"",MAX(D$4:D1163)+1)&lt;=D$3,IF(ISNUMBER(B1164),"",MAX(D$4:D1163)+1),"")</f>
        <v/>
      </c>
      <c r="H1164" s="284"/>
      <c r="I1164" s="284" t="str">
        <f>IF(O1164="","",IF(ISNUMBER(MATCH(O1164,$G$5:$G$1000,0)),"",IF(D1164=1,B$4,0)+MAX(I$4:I1163)+1))</f>
        <v/>
      </c>
      <c r="M1164" s="290" t="str">
        <f t="shared" si="158"/>
        <v/>
      </c>
    </row>
    <row r="1165" spans="4:13" ht="12" customHeight="1" x14ac:dyDescent="0.25">
      <c r="D1165" s="284" t="str">
        <f>IF(IF(ISNUMBER(B1165),"",MAX(D$4:D1164)+1)&lt;=D$3,IF(ISNUMBER(B1165),"",MAX(D$4:D1164)+1),"")</f>
        <v/>
      </c>
      <c r="H1165" s="284"/>
      <c r="I1165" s="284" t="str">
        <f>IF(O1165="","",IF(ISNUMBER(MATCH(O1165,$G$5:$G$1000,0)),"",IF(D1165=1,B$4,0)+MAX(I$4:I1164)+1))</f>
        <v/>
      </c>
      <c r="M1165" s="290" t="str">
        <f t="shared" si="158"/>
        <v/>
      </c>
    </row>
    <row r="1166" spans="4:13" ht="12" customHeight="1" x14ac:dyDescent="0.25">
      <c r="D1166" s="284" t="str">
        <f>IF(IF(ISNUMBER(B1166),"",MAX(D$4:D1165)+1)&lt;=D$3,IF(ISNUMBER(B1166),"",MAX(D$4:D1165)+1),"")</f>
        <v/>
      </c>
      <c r="H1166" s="284"/>
      <c r="I1166" s="284" t="str">
        <f>IF(O1166="","",IF(ISNUMBER(MATCH(O1166,$G$5:$G$1000,0)),"",IF(D1166=1,B$4,0)+MAX(I$4:I1165)+1))</f>
        <v/>
      </c>
      <c r="M1166" s="290" t="str">
        <f t="shared" si="158"/>
        <v/>
      </c>
    </row>
    <row r="1167" spans="4:13" ht="12" customHeight="1" x14ac:dyDescent="0.25">
      <c r="D1167" s="284" t="str">
        <f>IF(IF(ISNUMBER(B1167),"",MAX(D$4:D1166)+1)&lt;=D$3,IF(ISNUMBER(B1167),"",MAX(D$4:D1166)+1),"")</f>
        <v/>
      </c>
      <c r="H1167" s="284"/>
      <c r="I1167" s="284" t="str">
        <f>IF(O1167="","",IF(ISNUMBER(MATCH(O1167,$G$5:$G$1000,0)),"",IF(D1167=1,B$4,0)+MAX(I$4:I1166)+1))</f>
        <v/>
      </c>
      <c r="M1167" s="290" t="str">
        <f t="shared" si="158"/>
        <v/>
      </c>
    </row>
    <row r="1168" spans="4:13" ht="12" customHeight="1" x14ac:dyDescent="0.25">
      <c r="D1168" s="284" t="str">
        <f>IF(IF(ISNUMBER(B1168),"",MAX(D$4:D1167)+1)&lt;=D$3,IF(ISNUMBER(B1168),"",MAX(D$4:D1167)+1),"")</f>
        <v/>
      </c>
      <c r="H1168" s="284"/>
      <c r="I1168" s="284" t="str">
        <f>IF(O1168="","",IF(ISNUMBER(MATCH(O1168,$G$5:$G$1000,0)),"",IF(D1168=1,B$4,0)+MAX(I$4:I1167)+1))</f>
        <v/>
      </c>
      <c r="M1168" s="290" t="str">
        <f t="shared" si="158"/>
        <v/>
      </c>
    </row>
    <row r="1169" spans="4:13" ht="12" customHeight="1" x14ac:dyDescent="0.25">
      <c r="D1169" s="284" t="str">
        <f>IF(IF(ISNUMBER(B1169),"",MAX(D$4:D1168)+1)&lt;=D$3,IF(ISNUMBER(B1169),"",MAX(D$4:D1168)+1),"")</f>
        <v/>
      </c>
      <c r="H1169" s="284"/>
      <c r="I1169" s="284" t="str">
        <f>IF(O1169="","",IF(ISNUMBER(MATCH(O1169,$G$5:$G$1000,0)),"",IF(D1169=1,B$4,0)+MAX(I$4:I1168)+1))</f>
        <v/>
      </c>
      <c r="M1169" s="290" t="str">
        <f t="shared" si="158"/>
        <v/>
      </c>
    </row>
    <row r="1170" spans="4:13" ht="12" customHeight="1" x14ac:dyDescent="0.25">
      <c r="D1170" s="284" t="str">
        <f>IF(IF(ISNUMBER(B1170),"",MAX(D$4:D1169)+1)&lt;=D$3,IF(ISNUMBER(B1170),"",MAX(D$4:D1169)+1),"")</f>
        <v/>
      </c>
      <c r="H1170" s="284"/>
      <c r="I1170" s="284" t="str">
        <f>IF(O1170="","",IF(ISNUMBER(MATCH(O1170,$G$5:$G$1000,0)),"",IF(D1170=1,B$4,0)+MAX(I$4:I1169)+1))</f>
        <v/>
      </c>
      <c r="M1170" s="290" t="str">
        <f t="shared" si="158"/>
        <v/>
      </c>
    </row>
    <row r="1171" spans="4:13" ht="12" customHeight="1" x14ac:dyDescent="0.25">
      <c r="D1171" s="284" t="str">
        <f>IF(IF(ISNUMBER(B1171),"",MAX(D$4:D1170)+1)&lt;=D$3,IF(ISNUMBER(B1171),"",MAX(D$4:D1170)+1),"")</f>
        <v/>
      </c>
      <c r="H1171" s="284"/>
      <c r="I1171" s="284" t="str">
        <f>IF(O1171="","",IF(ISNUMBER(MATCH(O1171,$G$5:$G$1000,0)),"",IF(D1171=1,B$4,0)+MAX(I$4:I1170)+1))</f>
        <v/>
      </c>
      <c r="M1171" s="290" t="str">
        <f t="shared" si="158"/>
        <v/>
      </c>
    </row>
    <row r="1172" spans="4:13" ht="12" customHeight="1" x14ac:dyDescent="0.25">
      <c r="D1172" s="284" t="str">
        <f>IF(IF(ISNUMBER(B1172),"",MAX(D$4:D1171)+1)&lt;=D$3,IF(ISNUMBER(B1172),"",MAX(D$4:D1171)+1),"")</f>
        <v/>
      </c>
      <c r="H1172" s="284"/>
      <c r="I1172" s="284" t="str">
        <f>IF(O1172="","",IF(ISNUMBER(MATCH(O1172,$G$5:$G$1000,0)),"",IF(D1172=1,B$4,0)+MAX(I$4:I1171)+1))</f>
        <v/>
      </c>
      <c r="M1172" s="290" t="str">
        <f t="shared" si="158"/>
        <v/>
      </c>
    </row>
    <row r="1173" spans="4:13" ht="12" customHeight="1" x14ac:dyDescent="0.25">
      <c r="D1173" s="284" t="str">
        <f>IF(IF(ISNUMBER(B1173),"",MAX(D$4:D1172)+1)&lt;=D$3,IF(ISNUMBER(B1173),"",MAX(D$4:D1172)+1),"")</f>
        <v/>
      </c>
      <c r="H1173" s="284"/>
      <c r="I1173" s="284" t="str">
        <f>IF(O1173="","",IF(ISNUMBER(MATCH(O1173,$G$5:$G$1000,0)),"",IF(D1173=1,B$4,0)+MAX(I$4:I1172)+1))</f>
        <v/>
      </c>
      <c r="M1173" s="290" t="str">
        <f t="shared" si="158"/>
        <v/>
      </c>
    </row>
    <row r="1174" spans="4:13" ht="12" customHeight="1" x14ac:dyDescent="0.25">
      <c r="D1174" s="284" t="str">
        <f>IF(IF(ISNUMBER(B1174),"",MAX(D$4:D1173)+1)&lt;=D$3,IF(ISNUMBER(B1174),"",MAX(D$4:D1173)+1),"")</f>
        <v/>
      </c>
      <c r="H1174" s="284"/>
      <c r="I1174" s="284" t="str">
        <f>IF(O1174="","",IF(ISNUMBER(MATCH(O1174,$G$5:$G$1000,0)),"",IF(D1174=1,B$4,0)+MAX(I$4:I1173)+1))</f>
        <v/>
      </c>
      <c r="M1174" s="290" t="str">
        <f t="shared" si="158"/>
        <v/>
      </c>
    </row>
    <row r="1175" spans="4:13" ht="12" customHeight="1" x14ac:dyDescent="0.25">
      <c r="D1175" s="284" t="str">
        <f>IF(IF(ISNUMBER(B1175),"",MAX(D$4:D1174)+1)&lt;=D$3,IF(ISNUMBER(B1175),"",MAX(D$4:D1174)+1),"")</f>
        <v/>
      </c>
      <c r="H1175" s="284"/>
      <c r="I1175" s="284" t="str">
        <f>IF(O1175="","",IF(ISNUMBER(MATCH(O1175,$G$5:$G$1000,0)),"",IF(D1175=1,B$4,0)+MAX(I$4:I1174)+1))</f>
        <v/>
      </c>
      <c r="M1175" s="290" t="str">
        <f t="shared" si="158"/>
        <v/>
      </c>
    </row>
    <row r="1176" spans="4:13" ht="12" customHeight="1" x14ac:dyDescent="0.25">
      <c r="D1176" s="284" t="str">
        <f>IF(IF(ISNUMBER(B1176),"",MAX(D$4:D1175)+1)&lt;=D$3,IF(ISNUMBER(B1176),"",MAX(D$4:D1175)+1),"")</f>
        <v/>
      </c>
      <c r="H1176" s="284"/>
      <c r="I1176" s="284" t="str">
        <f>IF(O1176="","",IF(ISNUMBER(MATCH(O1176,$G$5:$G$1000,0)),"",IF(D1176=1,B$4,0)+MAX(I$4:I1175)+1))</f>
        <v/>
      </c>
      <c r="M1176" s="290" t="str">
        <f t="shared" si="158"/>
        <v/>
      </c>
    </row>
    <row r="1177" spans="4:13" ht="12" customHeight="1" x14ac:dyDescent="0.25">
      <c r="D1177" s="284" t="str">
        <f>IF(IF(ISNUMBER(B1177),"",MAX(D$4:D1176)+1)&lt;=D$3,IF(ISNUMBER(B1177),"",MAX(D$4:D1176)+1),"")</f>
        <v/>
      </c>
      <c r="H1177" s="284"/>
      <c r="I1177" s="284" t="str">
        <f>IF(O1177="","",IF(ISNUMBER(MATCH(O1177,$G$5:$G$1000,0)),"",IF(D1177=1,B$4,0)+MAX(I$4:I1176)+1))</f>
        <v/>
      </c>
      <c r="M1177" s="290" t="str">
        <f t="shared" si="158"/>
        <v/>
      </c>
    </row>
    <row r="1178" spans="4:13" ht="12" customHeight="1" x14ac:dyDescent="0.25">
      <c r="D1178" s="284" t="str">
        <f>IF(IF(ISNUMBER(B1178),"",MAX(D$4:D1177)+1)&lt;=D$3,IF(ISNUMBER(B1178),"",MAX(D$4:D1177)+1),"")</f>
        <v/>
      </c>
      <c r="H1178" s="284"/>
      <c r="I1178" s="284" t="str">
        <f>IF(O1178="","",IF(ISNUMBER(MATCH(O1178,$G$5:$G$1000,0)),"",IF(D1178=1,B$4,0)+MAX(I$4:I1177)+1))</f>
        <v/>
      </c>
      <c r="M1178" s="290" t="str">
        <f t="shared" si="158"/>
        <v/>
      </c>
    </row>
    <row r="1179" spans="4:13" ht="12" customHeight="1" x14ac:dyDescent="0.25">
      <c r="D1179" s="284" t="str">
        <f>IF(IF(ISNUMBER(B1179),"",MAX(D$4:D1178)+1)&lt;=D$3,IF(ISNUMBER(B1179),"",MAX(D$4:D1178)+1),"")</f>
        <v/>
      </c>
      <c r="H1179" s="284"/>
      <c r="I1179" s="284" t="str">
        <f>IF(O1179="","",IF(ISNUMBER(MATCH(O1179,$G$5:$G$1000,0)),"",IF(D1179=1,B$4,0)+MAX(I$4:I1178)+1))</f>
        <v/>
      </c>
      <c r="M1179" s="290" t="str">
        <f t="shared" si="158"/>
        <v/>
      </c>
    </row>
    <row r="1180" spans="4:13" ht="12" customHeight="1" x14ac:dyDescent="0.25">
      <c r="D1180" s="284" t="str">
        <f>IF(IF(ISNUMBER(B1180),"",MAX(D$4:D1179)+1)&lt;=D$3,IF(ISNUMBER(B1180),"",MAX(D$4:D1179)+1),"")</f>
        <v/>
      </c>
      <c r="H1180" s="284"/>
      <c r="I1180" s="284" t="str">
        <f>IF(O1180="","",IF(ISNUMBER(MATCH(O1180,$G$5:$G$1000,0)),"",IF(D1180=1,B$4,0)+MAX(I$4:I1179)+1))</f>
        <v/>
      </c>
      <c r="M1180" s="290" t="str">
        <f t="shared" si="158"/>
        <v/>
      </c>
    </row>
    <row r="1181" spans="4:13" ht="12" customHeight="1" x14ac:dyDescent="0.25">
      <c r="D1181" s="284" t="str">
        <f>IF(IF(ISNUMBER(B1181),"",MAX(D$4:D1180)+1)&lt;=D$3,IF(ISNUMBER(B1181),"",MAX(D$4:D1180)+1),"")</f>
        <v/>
      </c>
      <c r="H1181" s="284"/>
      <c r="I1181" s="284" t="str">
        <f>IF(O1181="","",IF(ISNUMBER(MATCH(O1181,$G$5:$G$1000,0)),"",IF(D1181=1,B$4,0)+MAX(I$4:I1180)+1))</f>
        <v/>
      </c>
      <c r="M1181" s="290" t="str">
        <f t="shared" si="158"/>
        <v/>
      </c>
    </row>
    <row r="1182" spans="4:13" ht="12" customHeight="1" x14ac:dyDescent="0.25">
      <c r="D1182" s="284" t="str">
        <f>IF(IF(ISNUMBER(B1182),"",MAX(D$4:D1181)+1)&lt;=D$3,IF(ISNUMBER(B1182),"",MAX(D$4:D1181)+1),"")</f>
        <v/>
      </c>
      <c r="H1182" s="284"/>
      <c r="I1182" s="284" t="str">
        <f>IF(O1182="","",IF(ISNUMBER(MATCH(O1182,$G$5:$G$1000,0)),"",IF(D1182=1,B$4,0)+MAX(I$4:I1181)+1))</f>
        <v/>
      </c>
      <c r="M1182" s="290" t="str">
        <f t="shared" si="158"/>
        <v/>
      </c>
    </row>
    <row r="1183" spans="4:13" ht="12" customHeight="1" x14ac:dyDescent="0.25">
      <c r="D1183" s="284" t="str">
        <f>IF(IF(ISNUMBER(B1183),"",MAX(D$4:D1182)+1)&lt;=D$3,IF(ISNUMBER(B1183),"",MAX(D$4:D1182)+1),"")</f>
        <v/>
      </c>
      <c r="H1183" s="284"/>
      <c r="I1183" s="284" t="str">
        <f>IF(O1183="","",IF(ISNUMBER(MATCH(O1183,$G$5:$G$1000,0)),"",IF(D1183=1,B$4,0)+MAX(I$4:I1182)+1))</f>
        <v/>
      </c>
      <c r="M1183" s="290" t="str">
        <f t="shared" si="158"/>
        <v/>
      </c>
    </row>
    <row r="1184" spans="4:13" ht="12" customHeight="1" x14ac:dyDescent="0.25">
      <c r="D1184" s="284" t="str">
        <f>IF(IF(ISNUMBER(B1184),"",MAX(D$4:D1183)+1)&lt;=D$3,IF(ISNUMBER(B1184),"",MAX(D$4:D1183)+1),"")</f>
        <v/>
      </c>
      <c r="H1184" s="284"/>
      <c r="I1184" s="284" t="str">
        <f>IF(O1184="","",IF(ISNUMBER(MATCH(O1184,$G$5:$G$1000,0)),"",IF(D1184=1,B$4,0)+MAX(I$4:I1183)+1))</f>
        <v/>
      </c>
      <c r="M1184" s="290" t="str">
        <f t="shared" si="158"/>
        <v/>
      </c>
    </row>
    <row r="1185" spans="4:13" ht="12" customHeight="1" x14ac:dyDescent="0.25">
      <c r="D1185" s="284" t="str">
        <f>IF(IF(ISNUMBER(B1185),"",MAX(D$4:D1184)+1)&lt;=D$3,IF(ISNUMBER(B1185),"",MAX(D$4:D1184)+1),"")</f>
        <v/>
      </c>
      <c r="H1185" s="284"/>
      <c r="I1185" s="284" t="str">
        <f>IF(O1185="","",IF(ISNUMBER(MATCH(O1185,$G$5:$G$1000,0)),"",IF(D1185=1,B$4,0)+MAX(I$4:I1184)+1))</f>
        <v/>
      </c>
      <c r="M1185" s="290" t="str">
        <f t="shared" si="158"/>
        <v/>
      </c>
    </row>
    <row r="1186" spans="4:13" ht="12" customHeight="1" x14ac:dyDescent="0.25">
      <c r="D1186" s="284" t="str">
        <f>IF(IF(ISNUMBER(B1186),"",MAX(D$4:D1185)+1)&lt;=D$3,IF(ISNUMBER(B1186),"",MAX(D$4:D1185)+1),"")</f>
        <v/>
      </c>
      <c r="H1186" s="284"/>
      <c r="I1186" s="284" t="str">
        <f>IF(O1186="","",IF(ISNUMBER(MATCH(O1186,$G$5:$G$1000,0)),"",IF(D1186=1,B$4,0)+MAX(I$4:I1185)+1))</f>
        <v/>
      </c>
      <c r="M1186" s="290" t="str">
        <f t="shared" si="158"/>
        <v/>
      </c>
    </row>
    <row r="1187" spans="4:13" ht="12" customHeight="1" x14ac:dyDescent="0.25">
      <c r="D1187" s="284" t="str">
        <f>IF(IF(ISNUMBER(B1187),"",MAX(D$4:D1186)+1)&lt;=D$3,IF(ISNUMBER(B1187),"",MAX(D$4:D1186)+1),"")</f>
        <v/>
      </c>
      <c r="H1187" s="284"/>
      <c r="I1187" s="284" t="str">
        <f>IF(O1187="","",IF(ISNUMBER(MATCH(O1187,$G$5:$G$1000,0)),"",IF(D1187=1,B$4,0)+MAX(I$4:I1186)+1))</f>
        <v/>
      </c>
      <c r="M1187" s="290" t="str">
        <f t="shared" si="158"/>
        <v/>
      </c>
    </row>
    <row r="1188" spans="4:13" ht="12" customHeight="1" x14ac:dyDescent="0.25">
      <c r="D1188" s="284" t="str">
        <f>IF(IF(ISNUMBER(B1188),"",MAX(D$4:D1187)+1)&lt;=D$3,IF(ISNUMBER(B1188),"",MAX(D$4:D1187)+1),"")</f>
        <v/>
      </c>
      <c r="H1188" s="284"/>
      <c r="I1188" s="284" t="str">
        <f>IF(O1188="","",IF(ISNUMBER(MATCH(O1188,$G$5:$G$1000,0)),"",IF(D1188=1,B$4,0)+MAX(I$4:I1187)+1))</f>
        <v/>
      </c>
      <c r="M1188" s="290" t="str">
        <f t="shared" si="158"/>
        <v/>
      </c>
    </row>
    <row r="1189" spans="4:13" ht="12" customHeight="1" x14ac:dyDescent="0.25">
      <c r="D1189" s="284" t="str">
        <f>IF(IF(ISNUMBER(B1189),"",MAX(D$4:D1188)+1)&lt;=D$3,IF(ISNUMBER(B1189),"",MAX(D$4:D1188)+1),"")</f>
        <v/>
      </c>
      <c r="H1189" s="284"/>
      <c r="I1189" s="284" t="str">
        <f>IF(O1189="","",IF(ISNUMBER(MATCH(O1189,$G$5:$G$1000,0)),"",IF(D1189=1,B$4,0)+MAX(I$4:I1188)+1))</f>
        <v/>
      </c>
      <c r="M1189" s="290" t="str">
        <f t="shared" si="158"/>
        <v/>
      </c>
    </row>
    <row r="1190" spans="4:13" ht="12" customHeight="1" x14ac:dyDescent="0.25">
      <c r="D1190" s="284" t="str">
        <f>IF(IF(ISNUMBER(B1190),"",MAX(D$4:D1189)+1)&lt;=D$3,IF(ISNUMBER(B1190),"",MAX(D$4:D1189)+1),"")</f>
        <v/>
      </c>
      <c r="H1190" s="284"/>
      <c r="I1190" s="284" t="str">
        <f>IF(O1190="","",IF(ISNUMBER(MATCH(O1190,$G$5:$G$1000,0)),"",IF(D1190=1,B$4,0)+MAX(I$4:I1189)+1))</f>
        <v/>
      </c>
      <c r="M1190" s="290" t="str">
        <f t="shared" si="158"/>
        <v/>
      </c>
    </row>
    <row r="1191" spans="4:13" ht="12" customHeight="1" x14ac:dyDescent="0.25">
      <c r="D1191" s="284" t="str">
        <f>IF(IF(ISNUMBER(B1191),"",MAX(D$4:D1190)+1)&lt;=D$3,IF(ISNUMBER(B1191),"",MAX(D$4:D1190)+1),"")</f>
        <v/>
      </c>
      <c r="H1191" s="284"/>
      <c r="I1191" s="284" t="str">
        <f>IF(O1191="","",IF(ISNUMBER(MATCH(O1191,$G$5:$G$1000,0)),"",IF(D1191=1,B$4,0)+MAX(I$4:I1190)+1))</f>
        <v/>
      </c>
      <c r="M1191" s="290" t="str">
        <f t="shared" si="158"/>
        <v/>
      </c>
    </row>
    <row r="1192" spans="4:13" ht="12" customHeight="1" x14ac:dyDescent="0.25">
      <c r="D1192" s="284" t="str">
        <f>IF(IF(ISNUMBER(B1192),"",MAX(D$4:D1191)+1)&lt;=D$3,IF(ISNUMBER(B1192),"",MAX(D$4:D1191)+1),"")</f>
        <v/>
      </c>
      <c r="H1192" s="284"/>
      <c r="I1192" s="284" t="str">
        <f>IF(O1192="","",IF(ISNUMBER(MATCH(O1192,$G$5:$G$1000,0)),"",IF(D1192=1,B$4,0)+MAX(I$4:I1191)+1))</f>
        <v/>
      </c>
      <c r="M1192" s="290" t="str">
        <f t="shared" si="158"/>
        <v/>
      </c>
    </row>
    <row r="1193" spans="4:13" ht="12" customHeight="1" x14ac:dyDescent="0.25">
      <c r="D1193" s="284" t="str">
        <f>IF(IF(ISNUMBER(B1193),"",MAX(D$4:D1192)+1)&lt;=D$3,IF(ISNUMBER(B1193),"",MAX(D$4:D1192)+1),"")</f>
        <v/>
      </c>
      <c r="H1193" s="284"/>
      <c r="I1193" s="284" t="str">
        <f>IF(O1193="","",IF(ISNUMBER(MATCH(O1193,$G$5:$G$1000,0)),"",IF(D1193=1,B$4,0)+MAX(I$4:I1192)+1))</f>
        <v/>
      </c>
      <c r="M1193" s="290" t="str">
        <f t="shared" si="158"/>
        <v/>
      </c>
    </row>
    <row r="1194" spans="4:13" ht="12" customHeight="1" x14ac:dyDescent="0.25">
      <c r="D1194" s="284" t="str">
        <f>IF(IF(ISNUMBER(B1194),"",MAX(D$4:D1193)+1)&lt;=D$3,IF(ISNUMBER(B1194),"",MAX(D$4:D1193)+1),"")</f>
        <v/>
      </c>
      <c r="H1194" s="284"/>
      <c r="I1194" s="284" t="str">
        <f>IF(O1194="","",IF(ISNUMBER(MATCH(O1194,$G$5:$G$1000,0)),"",IF(D1194=1,B$4,0)+MAX(I$4:I1193)+1))</f>
        <v/>
      </c>
      <c r="M1194" s="290" t="str">
        <f t="shared" si="158"/>
        <v/>
      </c>
    </row>
    <row r="1195" spans="4:13" ht="12" customHeight="1" x14ac:dyDescent="0.25">
      <c r="D1195" s="284" t="str">
        <f>IF(IF(ISNUMBER(B1195),"",MAX(D$4:D1194)+1)&lt;=D$3,IF(ISNUMBER(B1195),"",MAX(D$4:D1194)+1),"")</f>
        <v/>
      </c>
      <c r="H1195" s="284"/>
      <c r="I1195" s="284" t="str">
        <f>IF(O1195="","",IF(ISNUMBER(MATCH(O1195,$G$5:$G$1000,0)),"",IF(D1195=1,B$4,0)+MAX(I$4:I1194)+1))</f>
        <v/>
      </c>
      <c r="M1195" s="290" t="str">
        <f t="shared" si="158"/>
        <v/>
      </c>
    </row>
    <row r="1196" spans="4:13" ht="12" customHeight="1" x14ac:dyDescent="0.25">
      <c r="D1196" s="284" t="str">
        <f>IF(IF(ISNUMBER(B1196),"",MAX(D$4:D1195)+1)&lt;=D$3,IF(ISNUMBER(B1196),"",MAX(D$4:D1195)+1),"")</f>
        <v/>
      </c>
      <c r="H1196" s="284"/>
      <c r="I1196" s="284" t="str">
        <f>IF(O1196="","",IF(ISNUMBER(MATCH(O1196,$G$5:$G$1000,0)),"",IF(D1196=1,B$4,0)+MAX(I$4:I1195)+1))</f>
        <v/>
      </c>
      <c r="M1196" s="290" t="str">
        <f t="shared" si="158"/>
        <v/>
      </c>
    </row>
    <row r="1197" spans="4:13" ht="12" customHeight="1" x14ac:dyDescent="0.25">
      <c r="D1197" s="284" t="str">
        <f>IF(IF(ISNUMBER(B1197),"",MAX(D$4:D1196)+1)&lt;=D$3,IF(ISNUMBER(B1197),"",MAX(D$4:D1196)+1),"")</f>
        <v/>
      </c>
      <c r="H1197" s="284"/>
      <c r="I1197" s="284" t="str">
        <f>IF(O1197="","",IF(ISNUMBER(MATCH(O1197,$G$5:$G$1000,0)),"",IF(D1197=1,B$4,0)+MAX(I$4:I1196)+1))</f>
        <v/>
      </c>
      <c r="M1197" s="290" t="str">
        <f t="shared" si="158"/>
        <v/>
      </c>
    </row>
    <row r="1198" spans="4:13" ht="12" customHeight="1" x14ac:dyDescent="0.25">
      <c r="D1198" s="284" t="str">
        <f>IF(IF(ISNUMBER(B1198),"",MAX(D$4:D1197)+1)&lt;=D$3,IF(ISNUMBER(B1198),"",MAX(D$4:D1197)+1),"")</f>
        <v/>
      </c>
      <c r="H1198" s="284"/>
      <c r="I1198" s="284" t="str">
        <f>IF(O1198="","",IF(ISNUMBER(MATCH(O1198,$G$5:$G$1000,0)),"",IF(D1198=1,B$4,0)+MAX(I$4:I1197)+1))</f>
        <v/>
      </c>
      <c r="M1198" s="290" t="str">
        <f t="shared" si="158"/>
        <v/>
      </c>
    </row>
    <row r="1199" spans="4:13" ht="12" customHeight="1" x14ac:dyDescent="0.25">
      <c r="D1199" s="284" t="str">
        <f>IF(IF(ISNUMBER(B1199),"",MAX(D$4:D1198)+1)&lt;=D$3,IF(ISNUMBER(B1199),"",MAX(D$4:D1198)+1),"")</f>
        <v/>
      </c>
      <c r="H1199" s="284"/>
      <c r="I1199" s="284" t="str">
        <f>IF(O1199="","",IF(ISNUMBER(MATCH(O1199,$G$5:$G$1000,0)),"",IF(D1199=1,B$4,0)+MAX(I$4:I1198)+1))</f>
        <v/>
      </c>
      <c r="M1199" s="290" t="str">
        <f t="shared" si="158"/>
        <v/>
      </c>
    </row>
    <row r="1200" spans="4:13" ht="12" customHeight="1" x14ac:dyDescent="0.25">
      <c r="D1200" s="284" t="str">
        <f>IF(IF(ISNUMBER(B1200),"",MAX(D$4:D1199)+1)&lt;=D$3,IF(ISNUMBER(B1200),"",MAX(D$4:D1199)+1),"")</f>
        <v/>
      </c>
      <c r="H1200" s="284"/>
      <c r="I1200" s="284" t="str">
        <f>IF(O1200="","",IF(ISNUMBER(MATCH(O1200,$G$5:$G$1000,0)),"",IF(D1200=1,B$4,0)+MAX(I$4:I1199)+1))</f>
        <v/>
      </c>
      <c r="M1200" s="290" t="str">
        <f t="shared" si="158"/>
        <v/>
      </c>
    </row>
    <row r="1201" spans="4:13" ht="12" customHeight="1" x14ac:dyDescent="0.25">
      <c r="D1201" s="284" t="str">
        <f>IF(IF(ISNUMBER(B1201),"",MAX(D$4:D1200)+1)&lt;=D$3,IF(ISNUMBER(B1201),"",MAX(D$4:D1200)+1),"")</f>
        <v/>
      </c>
      <c r="H1201" s="284"/>
      <c r="I1201" s="284" t="str">
        <f>IF(O1201="","",IF(ISNUMBER(MATCH(O1201,$G$5:$G$1000,0)),"",IF(D1201=1,B$4,0)+MAX(I$4:I1200)+1))</f>
        <v/>
      </c>
      <c r="M1201" s="290" t="str">
        <f t="shared" si="158"/>
        <v/>
      </c>
    </row>
    <row r="1202" spans="4:13" ht="12" customHeight="1" x14ac:dyDescent="0.25">
      <c r="D1202" s="284" t="str">
        <f>IF(IF(ISNUMBER(B1202),"",MAX(D$4:D1201)+1)&lt;=D$3,IF(ISNUMBER(B1202),"",MAX(D$4:D1201)+1),"")</f>
        <v/>
      </c>
      <c r="H1202" s="284"/>
      <c r="I1202" s="284" t="str">
        <f>IF(O1202="","",IF(ISNUMBER(MATCH(O1202,$G$5:$G$1000,0)),"",IF(D1202=1,B$4,0)+MAX(I$4:I1201)+1))</f>
        <v/>
      </c>
      <c r="M1202" s="290" t="str">
        <f t="shared" si="158"/>
        <v/>
      </c>
    </row>
    <row r="1203" spans="4:13" ht="12" customHeight="1" x14ac:dyDescent="0.25">
      <c r="D1203" s="284" t="str">
        <f>IF(IF(ISNUMBER(B1203),"",MAX(D$4:D1202)+1)&lt;=D$3,IF(ISNUMBER(B1203),"",MAX(D$4:D1202)+1),"")</f>
        <v/>
      </c>
      <c r="H1203" s="284"/>
      <c r="I1203" s="284" t="str">
        <f>IF(O1203="","",IF(ISNUMBER(MATCH(O1203,$G$5:$G$1000,0)),"",IF(D1203=1,B$4,0)+MAX(I$4:I1202)+1))</f>
        <v/>
      </c>
      <c r="M1203" s="290" t="str">
        <f t="shared" si="158"/>
        <v/>
      </c>
    </row>
    <row r="1204" spans="4:13" ht="12" customHeight="1" x14ac:dyDescent="0.25">
      <c r="D1204" s="284" t="str">
        <f>IF(IF(ISNUMBER(B1204),"",MAX(D$4:D1203)+1)&lt;=D$3,IF(ISNUMBER(B1204),"",MAX(D$4:D1203)+1),"")</f>
        <v/>
      </c>
      <c r="H1204" s="284"/>
      <c r="I1204" s="284" t="str">
        <f>IF(O1204="","",IF(ISNUMBER(MATCH(O1204,$G$5:$G$1000,0)),"",IF(D1204=1,B$4,0)+MAX(I$4:I1203)+1))</f>
        <v/>
      </c>
      <c r="M1204" s="290" t="str">
        <f t="shared" si="158"/>
        <v/>
      </c>
    </row>
    <row r="1205" spans="4:13" ht="12" customHeight="1" x14ac:dyDescent="0.25">
      <c r="D1205" s="284" t="str">
        <f>IF(IF(ISNUMBER(B1205),"",MAX(D$4:D1204)+1)&lt;=D$3,IF(ISNUMBER(B1205),"",MAX(D$4:D1204)+1),"")</f>
        <v/>
      </c>
      <c r="H1205" s="284"/>
      <c r="I1205" s="284" t="str">
        <f>IF(O1205="","",IF(ISNUMBER(MATCH(O1205,$G$5:$G$1000,0)),"",IF(D1205=1,B$4,0)+MAX(I$4:I1204)+1))</f>
        <v/>
      </c>
      <c r="M1205" s="290" t="str">
        <f t="shared" si="158"/>
        <v/>
      </c>
    </row>
    <row r="1206" spans="4:13" ht="12" customHeight="1" x14ac:dyDescent="0.25">
      <c r="D1206" s="284" t="str">
        <f>IF(IF(ISNUMBER(B1206),"",MAX(D$4:D1205)+1)&lt;=D$3,IF(ISNUMBER(B1206),"",MAX(D$4:D1205)+1),"")</f>
        <v/>
      </c>
      <c r="H1206" s="284"/>
      <c r="I1206" s="284" t="str">
        <f>IF(O1206="","",IF(ISNUMBER(MATCH(O1206,$G$5:$G$1000,0)),"",IF(D1206=1,B$4,0)+MAX(I$4:I1205)+1))</f>
        <v/>
      </c>
      <c r="M1206" s="290" t="str">
        <f t="shared" si="158"/>
        <v/>
      </c>
    </row>
    <row r="1207" spans="4:13" ht="12" customHeight="1" x14ac:dyDescent="0.25">
      <c r="D1207" s="284" t="str">
        <f>IF(IF(ISNUMBER(B1207),"",MAX(D$4:D1206)+1)&lt;=D$3,IF(ISNUMBER(B1207),"",MAX(D$4:D1206)+1),"")</f>
        <v/>
      </c>
      <c r="H1207" s="284"/>
      <c r="I1207" s="284" t="str">
        <f>IF(O1207="","",IF(ISNUMBER(MATCH(O1207,$G$5:$G$1000,0)),"",IF(D1207=1,B$4,0)+MAX(I$4:I1206)+1))</f>
        <v/>
      </c>
      <c r="M1207" s="290" t="str">
        <f t="shared" si="158"/>
        <v/>
      </c>
    </row>
    <row r="1208" spans="4:13" ht="12" customHeight="1" x14ac:dyDescent="0.25">
      <c r="D1208" s="284" t="str">
        <f>IF(IF(ISNUMBER(B1208),"",MAX(D$4:D1207)+1)&lt;=D$3,IF(ISNUMBER(B1208),"",MAX(D$4:D1207)+1),"")</f>
        <v/>
      </c>
      <c r="H1208" s="284"/>
      <c r="I1208" s="284" t="str">
        <f>IF(O1208="","",IF(ISNUMBER(MATCH(O1208,$G$5:$G$1000,0)),"",IF(D1208=1,B$4,0)+MAX(I$4:I1207)+1))</f>
        <v/>
      </c>
      <c r="M1208" s="290" t="str">
        <f t="shared" si="158"/>
        <v/>
      </c>
    </row>
    <row r="1209" spans="4:13" ht="12" customHeight="1" x14ac:dyDescent="0.25">
      <c r="D1209" s="284" t="str">
        <f>IF(IF(ISNUMBER(B1209),"",MAX(D$4:D1208)+1)&lt;=D$3,IF(ISNUMBER(B1209),"",MAX(D$4:D1208)+1),"")</f>
        <v/>
      </c>
      <c r="H1209" s="284"/>
      <c r="I1209" s="284" t="str">
        <f>IF(O1209="","",IF(ISNUMBER(MATCH(O1209,$G$5:$G$1000,0)),"",IF(D1209=1,B$4,0)+MAX(I$4:I1208)+1))</f>
        <v/>
      </c>
      <c r="M1209" s="290" t="str">
        <f t="shared" si="158"/>
        <v/>
      </c>
    </row>
    <row r="1210" spans="4:13" ht="12" customHeight="1" x14ac:dyDescent="0.25">
      <c r="D1210" s="284" t="str">
        <f>IF(IF(ISNUMBER(B1210),"",MAX(D$4:D1209)+1)&lt;=D$3,IF(ISNUMBER(B1210),"",MAX(D$4:D1209)+1),"")</f>
        <v/>
      </c>
      <c r="H1210" s="284"/>
      <c r="I1210" s="284" t="str">
        <f>IF(O1210="","",IF(ISNUMBER(MATCH(O1210,$G$5:$G$1000,0)),"",IF(D1210=1,B$4,0)+MAX(I$4:I1209)+1))</f>
        <v/>
      </c>
      <c r="M1210" s="290" t="str">
        <f t="shared" si="158"/>
        <v/>
      </c>
    </row>
    <row r="1211" spans="4:13" ht="12" customHeight="1" x14ac:dyDescent="0.25">
      <c r="D1211" s="284" t="str">
        <f>IF(IF(ISNUMBER(B1211),"",MAX(D$4:D1210)+1)&lt;=D$3,IF(ISNUMBER(B1211),"",MAX(D$4:D1210)+1),"")</f>
        <v/>
      </c>
      <c r="H1211" s="284"/>
      <c r="I1211" s="284" t="str">
        <f>IF(O1211="","",IF(ISNUMBER(MATCH(O1211,$G$5:$G$1000,0)),"",IF(D1211=1,B$4,0)+MAX(I$4:I1210)+1))</f>
        <v/>
      </c>
      <c r="M1211" s="290" t="str">
        <f t="shared" si="158"/>
        <v/>
      </c>
    </row>
    <row r="1212" spans="4:13" ht="12" customHeight="1" x14ac:dyDescent="0.25">
      <c r="D1212" s="284" t="str">
        <f>IF(IF(ISNUMBER(B1212),"",MAX(D$4:D1211)+1)&lt;=D$3,IF(ISNUMBER(B1212),"",MAX(D$4:D1211)+1),"")</f>
        <v/>
      </c>
      <c r="H1212" s="284"/>
      <c r="I1212" s="284" t="str">
        <f>IF(O1212="","",IF(ISNUMBER(MATCH(O1212,$G$5:$G$1000,0)),"",IF(D1212=1,B$4,0)+MAX(I$4:I1211)+1))</f>
        <v/>
      </c>
      <c r="M1212" s="290" t="str">
        <f t="shared" si="158"/>
        <v/>
      </c>
    </row>
    <row r="1213" spans="4:13" ht="12" customHeight="1" x14ac:dyDescent="0.25">
      <c r="D1213" s="284" t="str">
        <f>IF(IF(ISNUMBER(B1213),"",MAX(D$4:D1212)+1)&lt;=D$3,IF(ISNUMBER(B1213),"",MAX(D$4:D1212)+1),"")</f>
        <v/>
      </c>
      <c r="H1213" s="284"/>
      <c r="I1213" s="284" t="str">
        <f>IF(O1213="","",IF(ISNUMBER(MATCH(O1213,$G$5:$G$1000,0)),"",IF(D1213=1,B$4,0)+MAX(I$4:I1212)+1))</f>
        <v/>
      </c>
      <c r="M1213" s="290" t="str">
        <f t="shared" si="158"/>
        <v/>
      </c>
    </row>
    <row r="1214" spans="4:13" ht="12" customHeight="1" x14ac:dyDescent="0.25">
      <c r="D1214" s="284" t="str">
        <f>IF(IF(ISNUMBER(B1214),"",MAX(D$4:D1213)+1)&lt;=D$3,IF(ISNUMBER(B1214),"",MAX(D$4:D1213)+1),"")</f>
        <v/>
      </c>
      <c r="H1214" s="284"/>
      <c r="I1214" s="284" t="str">
        <f>IF(O1214="","",IF(ISNUMBER(MATCH(O1214,$G$5:$G$1000,0)),"",IF(D1214=1,B$4,0)+MAX(I$4:I1213)+1))</f>
        <v/>
      </c>
      <c r="M1214" s="290" t="str">
        <f t="shared" si="158"/>
        <v/>
      </c>
    </row>
    <row r="1215" spans="4:13" ht="12" customHeight="1" x14ac:dyDescent="0.25">
      <c r="D1215" s="284" t="str">
        <f>IF(IF(ISNUMBER(B1215),"",MAX(D$4:D1214)+1)&lt;=D$3,IF(ISNUMBER(B1215),"",MAX(D$4:D1214)+1),"")</f>
        <v/>
      </c>
      <c r="H1215" s="284"/>
      <c r="I1215" s="284" t="str">
        <f>IF(O1215="","",IF(ISNUMBER(MATCH(O1215,$G$5:$G$1000,0)),"",IF(D1215=1,B$4,0)+MAX(I$4:I1214)+1))</f>
        <v/>
      </c>
      <c r="M1215" s="290" t="str">
        <f t="shared" si="158"/>
        <v/>
      </c>
    </row>
    <row r="1216" spans="4:13" ht="12" customHeight="1" x14ac:dyDescent="0.25">
      <c r="D1216" s="284" t="str">
        <f>IF(IF(ISNUMBER(B1216),"",MAX(D$4:D1215)+1)&lt;=D$3,IF(ISNUMBER(B1216),"",MAX(D$4:D1215)+1),"")</f>
        <v/>
      </c>
      <c r="H1216" s="284"/>
      <c r="I1216" s="284" t="str">
        <f>IF(O1216="","",IF(ISNUMBER(MATCH(O1216,$G$5:$G$1000,0)),"",IF(D1216=1,B$4,0)+MAX(I$4:I1215)+1))</f>
        <v/>
      </c>
      <c r="M1216" s="290" t="str">
        <f t="shared" si="158"/>
        <v/>
      </c>
    </row>
    <row r="1217" spans="4:13" ht="12" customHeight="1" x14ac:dyDescent="0.25">
      <c r="D1217" s="284" t="str">
        <f>IF(IF(ISNUMBER(B1217),"",MAX(D$4:D1216)+1)&lt;=D$3,IF(ISNUMBER(B1217),"",MAX(D$4:D1216)+1),"")</f>
        <v/>
      </c>
      <c r="H1217" s="284"/>
      <c r="I1217" s="284" t="str">
        <f>IF(O1217="","",IF(ISNUMBER(MATCH(O1217,$G$5:$G$1000,0)),"",IF(D1217=1,B$4,0)+MAX(I$4:I1216)+1))</f>
        <v/>
      </c>
      <c r="M1217" s="290" t="str">
        <f t="shared" si="158"/>
        <v/>
      </c>
    </row>
    <row r="1218" spans="4:13" ht="12" customHeight="1" x14ac:dyDescent="0.25">
      <c r="D1218" s="284" t="str">
        <f>IF(IF(ISNUMBER(B1218),"",MAX(D$4:D1217)+1)&lt;=D$3,IF(ISNUMBER(B1218),"",MAX(D$4:D1217)+1),"")</f>
        <v/>
      </c>
      <c r="H1218" s="284"/>
      <c r="I1218" s="284" t="str">
        <f>IF(O1218="","",IF(ISNUMBER(MATCH(O1218,$G$5:$G$1000,0)),"",IF(D1218=1,B$4,0)+MAX(I$4:I1217)+1))</f>
        <v/>
      </c>
      <c r="M1218" s="290" t="str">
        <f t="shared" si="158"/>
        <v/>
      </c>
    </row>
    <row r="1219" spans="4:13" ht="12" customHeight="1" x14ac:dyDescent="0.25">
      <c r="D1219" s="284" t="str">
        <f>IF(IF(ISNUMBER(B1219),"",MAX(D$4:D1218)+1)&lt;=D$3,IF(ISNUMBER(B1219),"",MAX(D$4:D1218)+1),"")</f>
        <v/>
      </c>
      <c r="H1219" s="284"/>
      <c r="I1219" s="284" t="str">
        <f>IF(O1219="","",IF(ISNUMBER(MATCH(O1219,$G$5:$G$1000,0)),"",IF(D1219=1,B$4,0)+MAX(I$4:I1218)+1))</f>
        <v/>
      </c>
      <c r="M1219" s="290" t="str">
        <f t="shared" si="158"/>
        <v/>
      </c>
    </row>
    <row r="1220" spans="4:13" ht="12" customHeight="1" x14ac:dyDescent="0.25">
      <c r="D1220" s="284" t="str">
        <f>IF(IF(ISNUMBER(B1220),"",MAX(D$4:D1219)+1)&lt;=D$3,IF(ISNUMBER(B1220),"",MAX(D$4:D1219)+1),"")</f>
        <v/>
      </c>
      <c r="H1220" s="284"/>
      <c r="I1220" s="284" t="str">
        <f>IF(O1220="","",IF(ISNUMBER(MATCH(O1220,$G$5:$G$1000,0)),"",IF(D1220=1,B$4,0)+MAX(I$4:I1219)+1))</f>
        <v/>
      </c>
      <c r="M1220" s="290" t="str">
        <f t="shared" si="158"/>
        <v/>
      </c>
    </row>
    <row r="1221" spans="4:13" ht="12" customHeight="1" x14ac:dyDescent="0.25">
      <c r="D1221" s="284" t="str">
        <f>IF(IF(ISNUMBER(B1221),"",MAX(D$4:D1220)+1)&lt;=D$3,IF(ISNUMBER(B1221),"",MAX(D$4:D1220)+1),"")</f>
        <v/>
      </c>
      <c r="H1221" s="284"/>
      <c r="I1221" s="284" t="str">
        <f>IF(O1221="","",IF(ISNUMBER(MATCH(O1221,$G$5:$G$1000,0)),"",IF(D1221=1,B$4,0)+MAX(I$4:I1220)+1))</f>
        <v/>
      </c>
      <c r="M1221" s="290" t="str">
        <f t="shared" ref="M1221:M1284" si="159">IF(ROW()-ROW(M$4)&lt;=1000,ROW()-ROW(M$4),"")</f>
        <v/>
      </c>
    </row>
    <row r="1222" spans="4:13" ht="12" customHeight="1" x14ac:dyDescent="0.25">
      <c r="D1222" s="284" t="str">
        <f>IF(IF(ISNUMBER(B1222),"",MAX(D$4:D1221)+1)&lt;=D$3,IF(ISNUMBER(B1222),"",MAX(D$4:D1221)+1),"")</f>
        <v/>
      </c>
      <c r="H1222" s="284"/>
      <c r="I1222" s="284" t="str">
        <f>IF(O1222="","",IF(ISNUMBER(MATCH(O1222,$G$5:$G$1000,0)),"",IF(D1222=1,B$4,0)+MAX(I$4:I1221)+1))</f>
        <v/>
      </c>
      <c r="M1222" s="290" t="str">
        <f t="shared" si="159"/>
        <v/>
      </c>
    </row>
    <row r="1223" spans="4:13" ht="12" customHeight="1" x14ac:dyDescent="0.25">
      <c r="D1223" s="284" t="str">
        <f>IF(IF(ISNUMBER(B1223),"",MAX(D$4:D1222)+1)&lt;=D$3,IF(ISNUMBER(B1223),"",MAX(D$4:D1222)+1),"")</f>
        <v/>
      </c>
      <c r="H1223" s="284"/>
      <c r="I1223" s="284" t="str">
        <f>IF(O1223="","",IF(ISNUMBER(MATCH(O1223,$G$5:$G$1000,0)),"",IF(D1223=1,B$4,0)+MAX(I$4:I1222)+1))</f>
        <v/>
      </c>
      <c r="M1223" s="290" t="str">
        <f t="shared" si="159"/>
        <v/>
      </c>
    </row>
    <row r="1224" spans="4:13" ht="12" customHeight="1" x14ac:dyDescent="0.25">
      <c r="D1224" s="284" t="str">
        <f>IF(IF(ISNUMBER(B1224),"",MAX(D$4:D1223)+1)&lt;=D$3,IF(ISNUMBER(B1224),"",MAX(D$4:D1223)+1),"")</f>
        <v/>
      </c>
      <c r="H1224" s="284"/>
      <c r="I1224" s="284" t="str">
        <f>IF(O1224="","",IF(ISNUMBER(MATCH(O1224,$G$5:$G$1000,0)),"",IF(D1224=1,B$4,0)+MAX(I$4:I1223)+1))</f>
        <v/>
      </c>
      <c r="M1224" s="290" t="str">
        <f t="shared" si="159"/>
        <v/>
      </c>
    </row>
    <row r="1225" spans="4:13" ht="12" customHeight="1" x14ac:dyDescent="0.25">
      <c r="D1225" s="284" t="str">
        <f>IF(IF(ISNUMBER(B1225),"",MAX(D$4:D1224)+1)&lt;=D$3,IF(ISNUMBER(B1225),"",MAX(D$4:D1224)+1),"")</f>
        <v/>
      </c>
      <c r="H1225" s="284"/>
      <c r="I1225" s="284" t="str">
        <f>IF(O1225="","",IF(ISNUMBER(MATCH(O1225,$G$5:$G$1000,0)),"",IF(D1225=1,B$4,0)+MAX(I$4:I1224)+1))</f>
        <v/>
      </c>
      <c r="M1225" s="290" t="str">
        <f t="shared" si="159"/>
        <v/>
      </c>
    </row>
    <row r="1226" spans="4:13" ht="12" customHeight="1" x14ac:dyDescent="0.25">
      <c r="D1226" s="284" t="str">
        <f>IF(IF(ISNUMBER(B1226),"",MAX(D$4:D1225)+1)&lt;=D$3,IF(ISNUMBER(B1226),"",MAX(D$4:D1225)+1),"")</f>
        <v/>
      </c>
      <c r="H1226" s="284"/>
      <c r="I1226" s="284" t="str">
        <f>IF(O1226="","",IF(ISNUMBER(MATCH(O1226,$G$5:$G$1000,0)),"",IF(D1226=1,B$4,0)+MAX(I$4:I1225)+1))</f>
        <v/>
      </c>
      <c r="M1226" s="290" t="str">
        <f t="shared" si="159"/>
        <v/>
      </c>
    </row>
    <row r="1227" spans="4:13" ht="12" customHeight="1" x14ac:dyDescent="0.25">
      <c r="D1227" s="284" t="str">
        <f>IF(IF(ISNUMBER(B1227),"",MAX(D$4:D1226)+1)&lt;=D$3,IF(ISNUMBER(B1227),"",MAX(D$4:D1226)+1),"")</f>
        <v/>
      </c>
      <c r="H1227" s="284"/>
      <c r="I1227" s="284" t="str">
        <f>IF(O1227="","",IF(ISNUMBER(MATCH(O1227,$G$5:$G$1000,0)),"",IF(D1227=1,B$4,0)+MAX(I$4:I1226)+1))</f>
        <v/>
      </c>
      <c r="M1227" s="290" t="str">
        <f t="shared" si="159"/>
        <v/>
      </c>
    </row>
    <row r="1228" spans="4:13" ht="12" customHeight="1" x14ac:dyDescent="0.25">
      <c r="D1228" s="284" t="str">
        <f>IF(IF(ISNUMBER(B1228),"",MAX(D$4:D1227)+1)&lt;=D$3,IF(ISNUMBER(B1228),"",MAX(D$4:D1227)+1),"")</f>
        <v/>
      </c>
      <c r="H1228" s="284"/>
      <c r="I1228" s="284" t="str">
        <f>IF(O1228="","",IF(ISNUMBER(MATCH(O1228,$G$5:$G$1000,0)),"",IF(D1228=1,B$4,0)+MAX(I$4:I1227)+1))</f>
        <v/>
      </c>
      <c r="M1228" s="290" t="str">
        <f t="shared" si="159"/>
        <v/>
      </c>
    </row>
    <row r="1229" spans="4:13" ht="12" customHeight="1" x14ac:dyDescent="0.25">
      <c r="D1229" s="284" t="str">
        <f>IF(IF(ISNUMBER(B1229),"",MAX(D$4:D1228)+1)&lt;=D$3,IF(ISNUMBER(B1229),"",MAX(D$4:D1228)+1),"")</f>
        <v/>
      </c>
      <c r="H1229" s="284"/>
      <c r="I1229" s="284" t="str">
        <f>IF(O1229="","",IF(ISNUMBER(MATCH(O1229,$G$5:$G$1000,0)),"",IF(D1229=1,B$4,0)+MAX(I$4:I1228)+1))</f>
        <v/>
      </c>
      <c r="M1229" s="290" t="str">
        <f t="shared" si="159"/>
        <v/>
      </c>
    </row>
    <row r="1230" spans="4:13" ht="12" customHeight="1" x14ac:dyDescent="0.25">
      <c r="D1230" s="284" t="str">
        <f>IF(IF(ISNUMBER(B1230),"",MAX(D$4:D1229)+1)&lt;=D$3,IF(ISNUMBER(B1230),"",MAX(D$4:D1229)+1),"")</f>
        <v/>
      </c>
      <c r="H1230" s="284"/>
      <c r="I1230" s="284" t="str">
        <f>IF(O1230="","",IF(ISNUMBER(MATCH(O1230,$G$5:$G$1000,0)),"",IF(D1230=1,B$4,0)+MAX(I$4:I1229)+1))</f>
        <v/>
      </c>
      <c r="M1230" s="290" t="str">
        <f t="shared" si="159"/>
        <v/>
      </c>
    </row>
    <row r="1231" spans="4:13" ht="12" customHeight="1" x14ac:dyDescent="0.25">
      <c r="D1231" s="284" t="str">
        <f>IF(IF(ISNUMBER(B1231),"",MAX(D$4:D1230)+1)&lt;=D$3,IF(ISNUMBER(B1231),"",MAX(D$4:D1230)+1),"")</f>
        <v/>
      </c>
      <c r="H1231" s="284"/>
      <c r="I1231" s="284" t="str">
        <f>IF(O1231="","",IF(ISNUMBER(MATCH(O1231,$G$5:$G$1000,0)),"",IF(D1231=1,B$4,0)+MAX(I$4:I1230)+1))</f>
        <v/>
      </c>
      <c r="M1231" s="290" t="str">
        <f t="shared" si="159"/>
        <v/>
      </c>
    </row>
    <row r="1232" spans="4:13" ht="12" customHeight="1" x14ac:dyDescent="0.25">
      <c r="D1232" s="284" t="str">
        <f>IF(IF(ISNUMBER(B1232),"",MAX(D$4:D1231)+1)&lt;=D$3,IF(ISNUMBER(B1232),"",MAX(D$4:D1231)+1),"")</f>
        <v/>
      </c>
      <c r="H1232" s="284"/>
      <c r="I1232" s="284" t="str">
        <f>IF(O1232="","",IF(ISNUMBER(MATCH(O1232,$G$5:$G$1000,0)),"",IF(D1232=1,B$4,0)+MAX(I$4:I1231)+1))</f>
        <v/>
      </c>
      <c r="M1232" s="290" t="str">
        <f t="shared" si="159"/>
        <v/>
      </c>
    </row>
    <row r="1233" spans="4:13" ht="12" customHeight="1" x14ac:dyDescent="0.25">
      <c r="D1233" s="284" t="str">
        <f>IF(IF(ISNUMBER(B1233),"",MAX(D$4:D1232)+1)&lt;=D$3,IF(ISNUMBER(B1233),"",MAX(D$4:D1232)+1),"")</f>
        <v/>
      </c>
      <c r="H1233" s="284"/>
      <c r="I1233" s="284" t="str">
        <f>IF(O1233="","",IF(ISNUMBER(MATCH(O1233,$G$5:$G$1000,0)),"",IF(D1233=1,B$4,0)+MAX(I$4:I1232)+1))</f>
        <v/>
      </c>
      <c r="M1233" s="290" t="str">
        <f t="shared" si="159"/>
        <v/>
      </c>
    </row>
    <row r="1234" spans="4:13" ht="12" customHeight="1" x14ac:dyDescent="0.25">
      <c r="D1234" s="284" t="str">
        <f>IF(IF(ISNUMBER(B1234),"",MAX(D$4:D1233)+1)&lt;=D$3,IF(ISNUMBER(B1234),"",MAX(D$4:D1233)+1),"")</f>
        <v/>
      </c>
      <c r="H1234" s="284"/>
      <c r="I1234" s="284" t="str">
        <f>IF(O1234="","",IF(ISNUMBER(MATCH(O1234,$G$5:$G$1000,0)),"",IF(D1234=1,B$4,0)+MAX(I$4:I1233)+1))</f>
        <v/>
      </c>
      <c r="M1234" s="290" t="str">
        <f t="shared" si="159"/>
        <v/>
      </c>
    </row>
    <row r="1235" spans="4:13" ht="12" customHeight="1" x14ac:dyDescent="0.25">
      <c r="D1235" s="284" t="str">
        <f>IF(IF(ISNUMBER(B1235),"",MAX(D$4:D1234)+1)&lt;=D$3,IF(ISNUMBER(B1235),"",MAX(D$4:D1234)+1),"")</f>
        <v/>
      </c>
      <c r="H1235" s="284"/>
      <c r="I1235" s="284" t="str">
        <f>IF(O1235="","",IF(ISNUMBER(MATCH(O1235,$G$5:$G$1000,0)),"",IF(D1235=1,B$4,0)+MAX(I$4:I1234)+1))</f>
        <v/>
      </c>
      <c r="M1235" s="290" t="str">
        <f t="shared" si="159"/>
        <v/>
      </c>
    </row>
    <row r="1236" spans="4:13" ht="12" customHeight="1" x14ac:dyDescent="0.25">
      <c r="D1236" s="284" t="str">
        <f>IF(IF(ISNUMBER(B1236),"",MAX(D$4:D1235)+1)&lt;=D$3,IF(ISNUMBER(B1236),"",MAX(D$4:D1235)+1),"")</f>
        <v/>
      </c>
      <c r="H1236" s="284"/>
      <c r="I1236" s="284" t="str">
        <f>IF(O1236="","",IF(ISNUMBER(MATCH(O1236,$G$5:$G$1000,0)),"",IF(D1236=1,B$4,0)+MAX(I$4:I1235)+1))</f>
        <v/>
      </c>
      <c r="M1236" s="290" t="str">
        <f t="shared" si="159"/>
        <v/>
      </c>
    </row>
    <row r="1237" spans="4:13" ht="12" customHeight="1" x14ac:dyDescent="0.25">
      <c r="D1237" s="284" t="str">
        <f>IF(IF(ISNUMBER(B1237),"",MAX(D$4:D1236)+1)&lt;=D$3,IF(ISNUMBER(B1237),"",MAX(D$4:D1236)+1),"")</f>
        <v/>
      </c>
      <c r="H1237" s="284"/>
      <c r="I1237" s="284" t="str">
        <f>IF(O1237="","",IF(ISNUMBER(MATCH(O1237,$G$5:$G$1000,0)),"",IF(D1237=1,B$4,0)+MAX(I$4:I1236)+1))</f>
        <v/>
      </c>
      <c r="M1237" s="290" t="str">
        <f t="shared" si="159"/>
        <v/>
      </c>
    </row>
    <row r="1238" spans="4:13" ht="12" customHeight="1" x14ac:dyDescent="0.25">
      <c r="D1238" s="284" t="str">
        <f>IF(IF(ISNUMBER(B1238),"",MAX(D$4:D1237)+1)&lt;=D$3,IF(ISNUMBER(B1238),"",MAX(D$4:D1237)+1),"")</f>
        <v/>
      </c>
      <c r="H1238" s="284"/>
      <c r="I1238" s="284" t="str">
        <f>IF(O1238="","",IF(ISNUMBER(MATCH(O1238,$G$5:$G$1000,0)),"",IF(D1238=1,B$4,0)+MAX(I$4:I1237)+1))</f>
        <v/>
      </c>
      <c r="M1238" s="290" t="str">
        <f t="shared" si="159"/>
        <v/>
      </c>
    </row>
    <row r="1239" spans="4:13" ht="12" customHeight="1" x14ac:dyDescent="0.25">
      <c r="D1239" s="284" t="str">
        <f>IF(IF(ISNUMBER(B1239),"",MAX(D$4:D1238)+1)&lt;=D$3,IF(ISNUMBER(B1239),"",MAX(D$4:D1238)+1),"")</f>
        <v/>
      </c>
      <c r="H1239" s="284"/>
      <c r="I1239" s="284" t="str">
        <f>IF(O1239="","",IF(ISNUMBER(MATCH(O1239,$G$5:$G$1000,0)),"",IF(D1239=1,B$4,0)+MAX(I$4:I1238)+1))</f>
        <v/>
      </c>
      <c r="M1239" s="290" t="str">
        <f t="shared" si="159"/>
        <v/>
      </c>
    </row>
    <row r="1240" spans="4:13" ht="12" customHeight="1" x14ac:dyDescent="0.25">
      <c r="D1240" s="284" t="str">
        <f>IF(IF(ISNUMBER(B1240),"",MAX(D$4:D1239)+1)&lt;=D$3,IF(ISNUMBER(B1240),"",MAX(D$4:D1239)+1),"")</f>
        <v/>
      </c>
      <c r="H1240" s="284"/>
      <c r="I1240" s="284" t="str">
        <f>IF(O1240="","",IF(ISNUMBER(MATCH(O1240,$G$5:$G$1000,0)),"",IF(D1240=1,B$4,0)+MAX(I$4:I1239)+1))</f>
        <v/>
      </c>
      <c r="M1240" s="290" t="str">
        <f t="shared" si="159"/>
        <v/>
      </c>
    </row>
    <row r="1241" spans="4:13" ht="12" customHeight="1" x14ac:dyDescent="0.25">
      <c r="D1241" s="284" t="str">
        <f>IF(IF(ISNUMBER(B1241),"",MAX(D$4:D1240)+1)&lt;=D$3,IF(ISNUMBER(B1241),"",MAX(D$4:D1240)+1),"")</f>
        <v/>
      </c>
      <c r="H1241" s="284"/>
      <c r="I1241" s="284" t="str">
        <f>IF(O1241="","",IF(ISNUMBER(MATCH(O1241,$G$5:$G$1000,0)),"",IF(D1241=1,B$4,0)+MAX(I$4:I1240)+1))</f>
        <v/>
      </c>
      <c r="M1241" s="290" t="str">
        <f t="shared" si="159"/>
        <v/>
      </c>
    </row>
    <row r="1242" spans="4:13" ht="12" customHeight="1" x14ac:dyDescent="0.25">
      <c r="D1242" s="284" t="str">
        <f>IF(IF(ISNUMBER(B1242),"",MAX(D$4:D1241)+1)&lt;=D$3,IF(ISNUMBER(B1242),"",MAX(D$4:D1241)+1),"")</f>
        <v/>
      </c>
      <c r="H1242" s="284"/>
      <c r="I1242" s="284" t="str">
        <f>IF(O1242="","",IF(ISNUMBER(MATCH(O1242,$G$5:$G$1000,0)),"",IF(D1242=1,B$4,0)+MAX(I$4:I1241)+1))</f>
        <v/>
      </c>
      <c r="M1242" s="290" t="str">
        <f t="shared" si="159"/>
        <v/>
      </c>
    </row>
    <row r="1243" spans="4:13" ht="12" customHeight="1" x14ac:dyDescent="0.25">
      <c r="D1243" s="284" t="str">
        <f>IF(IF(ISNUMBER(B1243),"",MAX(D$4:D1242)+1)&lt;=D$3,IF(ISNUMBER(B1243),"",MAX(D$4:D1242)+1),"")</f>
        <v/>
      </c>
      <c r="H1243" s="284"/>
      <c r="I1243" s="284" t="str">
        <f>IF(O1243="","",IF(ISNUMBER(MATCH(O1243,$G$5:$G$1000,0)),"",IF(D1243=1,B$4,0)+MAX(I$4:I1242)+1))</f>
        <v/>
      </c>
      <c r="M1243" s="290" t="str">
        <f t="shared" si="159"/>
        <v/>
      </c>
    </row>
    <row r="1244" spans="4:13" ht="12" customHeight="1" x14ac:dyDescent="0.25">
      <c r="D1244" s="284" t="str">
        <f>IF(IF(ISNUMBER(B1244),"",MAX(D$4:D1243)+1)&lt;=D$3,IF(ISNUMBER(B1244),"",MAX(D$4:D1243)+1),"")</f>
        <v/>
      </c>
      <c r="H1244" s="284"/>
      <c r="I1244" s="284" t="str">
        <f>IF(O1244="","",IF(ISNUMBER(MATCH(O1244,$G$5:$G$1000,0)),"",IF(D1244=1,B$4,0)+MAX(I$4:I1243)+1))</f>
        <v/>
      </c>
      <c r="M1244" s="290" t="str">
        <f t="shared" si="159"/>
        <v/>
      </c>
    </row>
    <row r="1245" spans="4:13" ht="12" customHeight="1" x14ac:dyDescent="0.25">
      <c r="D1245" s="284" t="str">
        <f>IF(IF(ISNUMBER(B1245),"",MAX(D$4:D1244)+1)&lt;=D$3,IF(ISNUMBER(B1245),"",MAX(D$4:D1244)+1),"")</f>
        <v/>
      </c>
      <c r="H1245" s="284"/>
      <c r="I1245" s="284" t="str">
        <f>IF(O1245="","",IF(ISNUMBER(MATCH(O1245,$G$5:$G$1000,0)),"",IF(D1245=1,B$4,0)+MAX(I$4:I1244)+1))</f>
        <v/>
      </c>
      <c r="M1245" s="290" t="str">
        <f t="shared" si="159"/>
        <v/>
      </c>
    </row>
    <row r="1246" spans="4:13" ht="12" customHeight="1" x14ac:dyDescent="0.25">
      <c r="D1246" s="284" t="str">
        <f>IF(IF(ISNUMBER(B1246),"",MAX(D$4:D1245)+1)&lt;=D$3,IF(ISNUMBER(B1246),"",MAX(D$4:D1245)+1),"")</f>
        <v/>
      </c>
      <c r="H1246" s="284"/>
      <c r="I1246" s="284" t="str">
        <f>IF(O1246="","",IF(ISNUMBER(MATCH(O1246,$G$5:$G$1000,0)),"",IF(D1246=1,B$4,0)+MAX(I$4:I1245)+1))</f>
        <v/>
      </c>
      <c r="M1246" s="290" t="str">
        <f t="shared" si="159"/>
        <v/>
      </c>
    </row>
    <row r="1247" spans="4:13" ht="12" customHeight="1" x14ac:dyDescent="0.25">
      <c r="D1247" s="284" t="str">
        <f>IF(IF(ISNUMBER(B1247),"",MAX(D$4:D1246)+1)&lt;=D$3,IF(ISNUMBER(B1247),"",MAX(D$4:D1246)+1),"")</f>
        <v/>
      </c>
      <c r="H1247" s="284"/>
      <c r="I1247" s="284" t="str">
        <f>IF(O1247="","",IF(ISNUMBER(MATCH(O1247,$G$5:$G$1000,0)),"",IF(D1247=1,B$4,0)+MAX(I$4:I1246)+1))</f>
        <v/>
      </c>
      <c r="M1247" s="290" t="str">
        <f t="shared" si="159"/>
        <v/>
      </c>
    </row>
    <row r="1248" spans="4:13" ht="12" customHeight="1" x14ac:dyDescent="0.25">
      <c r="D1248" s="284" t="str">
        <f>IF(IF(ISNUMBER(B1248),"",MAX(D$4:D1247)+1)&lt;=D$3,IF(ISNUMBER(B1248),"",MAX(D$4:D1247)+1),"")</f>
        <v/>
      </c>
      <c r="H1248" s="284"/>
      <c r="I1248" s="284" t="str">
        <f>IF(O1248="","",IF(ISNUMBER(MATCH(O1248,$G$5:$G$1000,0)),"",IF(D1248=1,B$4,0)+MAX(I$4:I1247)+1))</f>
        <v/>
      </c>
      <c r="M1248" s="290" t="str">
        <f t="shared" si="159"/>
        <v/>
      </c>
    </row>
    <row r="1249" spans="4:13" ht="12" customHeight="1" x14ac:dyDescent="0.25">
      <c r="D1249" s="284" t="str">
        <f>IF(IF(ISNUMBER(B1249),"",MAX(D$4:D1248)+1)&lt;=D$3,IF(ISNUMBER(B1249),"",MAX(D$4:D1248)+1),"")</f>
        <v/>
      </c>
      <c r="H1249" s="284"/>
      <c r="I1249" s="284" t="str">
        <f>IF(O1249="","",IF(ISNUMBER(MATCH(O1249,$G$5:$G$1000,0)),"",IF(D1249=1,B$4,0)+MAX(I$4:I1248)+1))</f>
        <v/>
      </c>
      <c r="M1249" s="290" t="str">
        <f t="shared" si="159"/>
        <v/>
      </c>
    </row>
    <row r="1250" spans="4:13" ht="12" customHeight="1" x14ac:dyDescent="0.25">
      <c r="D1250" s="284" t="str">
        <f>IF(IF(ISNUMBER(B1250),"",MAX(D$4:D1249)+1)&lt;=D$3,IF(ISNUMBER(B1250),"",MAX(D$4:D1249)+1),"")</f>
        <v/>
      </c>
      <c r="H1250" s="284"/>
      <c r="I1250" s="284" t="str">
        <f>IF(O1250="","",IF(ISNUMBER(MATCH(O1250,$G$5:$G$1000,0)),"",IF(D1250=1,B$4,0)+MAX(I$4:I1249)+1))</f>
        <v/>
      </c>
      <c r="M1250" s="290" t="str">
        <f t="shared" si="159"/>
        <v/>
      </c>
    </row>
    <row r="1251" spans="4:13" ht="12" customHeight="1" x14ac:dyDescent="0.25">
      <c r="D1251" s="284" t="str">
        <f>IF(IF(ISNUMBER(B1251),"",MAX(D$4:D1250)+1)&lt;=D$3,IF(ISNUMBER(B1251),"",MAX(D$4:D1250)+1),"")</f>
        <v/>
      </c>
      <c r="H1251" s="284"/>
      <c r="I1251" s="284" t="str">
        <f>IF(O1251="","",IF(ISNUMBER(MATCH(O1251,$G$5:$G$1000,0)),"",IF(D1251=1,B$4,0)+MAX(I$4:I1250)+1))</f>
        <v/>
      </c>
      <c r="M1251" s="290" t="str">
        <f t="shared" si="159"/>
        <v/>
      </c>
    </row>
    <row r="1252" spans="4:13" ht="12" customHeight="1" x14ac:dyDescent="0.25">
      <c r="D1252" s="284" t="str">
        <f>IF(IF(ISNUMBER(B1252),"",MAX(D$4:D1251)+1)&lt;=D$3,IF(ISNUMBER(B1252),"",MAX(D$4:D1251)+1),"")</f>
        <v/>
      </c>
      <c r="H1252" s="284"/>
      <c r="I1252" s="284" t="str">
        <f>IF(O1252="","",IF(ISNUMBER(MATCH(O1252,$G$5:$G$1000,0)),"",IF(D1252=1,B$4,0)+MAX(I$4:I1251)+1))</f>
        <v/>
      </c>
      <c r="M1252" s="290" t="str">
        <f t="shared" si="159"/>
        <v/>
      </c>
    </row>
    <row r="1253" spans="4:13" ht="12" customHeight="1" x14ac:dyDescent="0.25">
      <c r="D1253" s="284" t="str">
        <f>IF(IF(ISNUMBER(B1253),"",MAX(D$4:D1252)+1)&lt;=D$3,IF(ISNUMBER(B1253),"",MAX(D$4:D1252)+1),"")</f>
        <v/>
      </c>
      <c r="H1253" s="284"/>
      <c r="I1253" s="284" t="str">
        <f>IF(O1253="","",IF(ISNUMBER(MATCH(O1253,$G$5:$G$1000,0)),"",IF(D1253=1,B$4,0)+MAX(I$4:I1252)+1))</f>
        <v/>
      </c>
      <c r="M1253" s="290" t="str">
        <f t="shared" si="159"/>
        <v/>
      </c>
    </row>
    <row r="1254" spans="4:13" ht="12" customHeight="1" x14ac:dyDescent="0.25">
      <c r="D1254" s="284" t="str">
        <f>IF(IF(ISNUMBER(B1254),"",MAX(D$4:D1253)+1)&lt;=D$3,IF(ISNUMBER(B1254),"",MAX(D$4:D1253)+1),"")</f>
        <v/>
      </c>
      <c r="H1254" s="284"/>
      <c r="I1254" s="284" t="str">
        <f>IF(O1254="","",IF(ISNUMBER(MATCH(O1254,$G$5:$G$1000,0)),"",IF(D1254=1,B$4,0)+MAX(I$4:I1253)+1))</f>
        <v/>
      </c>
      <c r="M1254" s="290" t="str">
        <f t="shared" si="159"/>
        <v/>
      </c>
    </row>
    <row r="1255" spans="4:13" ht="12" customHeight="1" x14ac:dyDescent="0.25">
      <c r="D1255" s="284" t="str">
        <f>IF(IF(ISNUMBER(B1255),"",MAX(D$4:D1254)+1)&lt;=D$3,IF(ISNUMBER(B1255),"",MAX(D$4:D1254)+1),"")</f>
        <v/>
      </c>
      <c r="H1255" s="284"/>
      <c r="I1255" s="284" t="str">
        <f>IF(O1255="","",IF(ISNUMBER(MATCH(O1255,$G$5:$G$1000,0)),"",IF(D1255=1,B$4,0)+MAX(I$4:I1254)+1))</f>
        <v/>
      </c>
      <c r="M1255" s="290" t="str">
        <f t="shared" si="159"/>
        <v/>
      </c>
    </row>
    <row r="1256" spans="4:13" ht="12" customHeight="1" x14ac:dyDescent="0.25">
      <c r="D1256" s="284" t="str">
        <f>IF(IF(ISNUMBER(B1256),"",MAX(D$4:D1255)+1)&lt;=D$3,IF(ISNUMBER(B1256),"",MAX(D$4:D1255)+1),"")</f>
        <v/>
      </c>
      <c r="H1256" s="284"/>
      <c r="I1256" s="284" t="str">
        <f>IF(O1256="","",IF(ISNUMBER(MATCH(O1256,$G$5:$G$1000,0)),"",IF(D1256=1,B$4,0)+MAX(I$4:I1255)+1))</f>
        <v/>
      </c>
      <c r="M1256" s="290" t="str">
        <f t="shared" si="159"/>
        <v/>
      </c>
    </row>
    <row r="1257" spans="4:13" ht="12" customHeight="1" x14ac:dyDescent="0.25">
      <c r="D1257" s="284" t="str">
        <f>IF(IF(ISNUMBER(B1257),"",MAX(D$4:D1256)+1)&lt;=D$3,IF(ISNUMBER(B1257),"",MAX(D$4:D1256)+1),"")</f>
        <v/>
      </c>
      <c r="H1257" s="284"/>
      <c r="I1257" s="284" t="str">
        <f>IF(O1257="","",IF(ISNUMBER(MATCH(O1257,$G$5:$G$1000,0)),"",IF(D1257=1,B$4,0)+MAX(I$4:I1256)+1))</f>
        <v/>
      </c>
      <c r="M1257" s="290" t="str">
        <f t="shared" si="159"/>
        <v/>
      </c>
    </row>
    <row r="1258" spans="4:13" ht="12" customHeight="1" x14ac:dyDescent="0.25">
      <c r="D1258" s="284" t="str">
        <f>IF(IF(ISNUMBER(B1258),"",MAX(D$4:D1257)+1)&lt;=D$3,IF(ISNUMBER(B1258),"",MAX(D$4:D1257)+1),"")</f>
        <v/>
      </c>
      <c r="H1258" s="284"/>
      <c r="I1258" s="284" t="str">
        <f>IF(O1258="","",IF(ISNUMBER(MATCH(O1258,$G$5:$G$1000,0)),"",IF(D1258=1,B$4,0)+MAX(I$4:I1257)+1))</f>
        <v/>
      </c>
      <c r="M1258" s="290" t="str">
        <f t="shared" si="159"/>
        <v/>
      </c>
    </row>
    <row r="1259" spans="4:13" ht="12" customHeight="1" x14ac:dyDescent="0.25">
      <c r="D1259" s="284" t="str">
        <f>IF(IF(ISNUMBER(B1259),"",MAX(D$4:D1258)+1)&lt;=D$3,IF(ISNUMBER(B1259),"",MAX(D$4:D1258)+1),"")</f>
        <v/>
      </c>
      <c r="H1259" s="284"/>
      <c r="I1259" s="284" t="str">
        <f>IF(O1259="","",IF(ISNUMBER(MATCH(O1259,$G$5:$G$1000,0)),"",IF(D1259=1,B$4,0)+MAX(I$4:I1258)+1))</f>
        <v/>
      </c>
      <c r="M1259" s="290" t="str">
        <f t="shared" si="159"/>
        <v/>
      </c>
    </row>
    <row r="1260" spans="4:13" ht="12" customHeight="1" x14ac:dyDescent="0.25">
      <c r="D1260" s="284" t="str">
        <f>IF(IF(ISNUMBER(B1260),"",MAX(D$4:D1259)+1)&lt;=D$3,IF(ISNUMBER(B1260),"",MAX(D$4:D1259)+1),"")</f>
        <v/>
      </c>
      <c r="H1260" s="284"/>
      <c r="I1260" s="284" t="str">
        <f>IF(O1260="","",IF(ISNUMBER(MATCH(O1260,$G$5:$G$1000,0)),"",IF(D1260=1,B$4,0)+MAX(I$4:I1259)+1))</f>
        <v/>
      </c>
      <c r="M1260" s="290" t="str">
        <f t="shared" si="159"/>
        <v/>
      </c>
    </row>
    <row r="1261" spans="4:13" ht="12" customHeight="1" x14ac:dyDescent="0.25">
      <c r="D1261" s="284" t="str">
        <f>IF(IF(ISNUMBER(B1261),"",MAX(D$4:D1260)+1)&lt;=D$3,IF(ISNUMBER(B1261),"",MAX(D$4:D1260)+1),"")</f>
        <v/>
      </c>
      <c r="H1261" s="284"/>
      <c r="I1261" s="284" t="str">
        <f>IF(O1261="","",IF(ISNUMBER(MATCH(O1261,$G$5:$G$1000,0)),"",IF(D1261=1,B$4,0)+MAX(I$4:I1260)+1))</f>
        <v/>
      </c>
      <c r="M1261" s="290" t="str">
        <f t="shared" si="159"/>
        <v/>
      </c>
    </row>
    <row r="1262" spans="4:13" ht="12" customHeight="1" x14ac:dyDescent="0.25">
      <c r="D1262" s="284" t="str">
        <f>IF(IF(ISNUMBER(B1262),"",MAX(D$4:D1261)+1)&lt;=D$3,IF(ISNUMBER(B1262),"",MAX(D$4:D1261)+1),"")</f>
        <v/>
      </c>
      <c r="H1262" s="284"/>
      <c r="I1262" s="284" t="str">
        <f>IF(O1262="","",IF(ISNUMBER(MATCH(O1262,$G$5:$G$1000,0)),"",IF(D1262=1,B$4,0)+MAX(I$4:I1261)+1))</f>
        <v/>
      </c>
      <c r="M1262" s="290" t="str">
        <f t="shared" si="159"/>
        <v/>
      </c>
    </row>
    <row r="1263" spans="4:13" ht="12" customHeight="1" x14ac:dyDescent="0.25">
      <c r="D1263" s="284" t="str">
        <f>IF(IF(ISNUMBER(B1263),"",MAX(D$4:D1262)+1)&lt;=D$3,IF(ISNUMBER(B1263),"",MAX(D$4:D1262)+1),"")</f>
        <v/>
      </c>
      <c r="H1263" s="284"/>
      <c r="I1263" s="284" t="str">
        <f>IF(O1263="","",IF(ISNUMBER(MATCH(O1263,$G$5:$G$1000,0)),"",IF(D1263=1,B$4,0)+MAX(I$4:I1262)+1))</f>
        <v/>
      </c>
      <c r="M1263" s="290" t="str">
        <f t="shared" si="159"/>
        <v/>
      </c>
    </row>
    <row r="1264" spans="4:13" ht="12" customHeight="1" x14ac:dyDescent="0.25">
      <c r="D1264" s="284" t="str">
        <f>IF(IF(ISNUMBER(B1264),"",MAX(D$4:D1263)+1)&lt;=D$3,IF(ISNUMBER(B1264),"",MAX(D$4:D1263)+1),"")</f>
        <v/>
      </c>
      <c r="H1264" s="284"/>
      <c r="I1264" s="284" t="str">
        <f>IF(O1264="","",IF(ISNUMBER(MATCH(O1264,$G$5:$G$1000,0)),"",IF(D1264=1,B$4,0)+MAX(I$4:I1263)+1))</f>
        <v/>
      </c>
      <c r="M1264" s="290" t="str">
        <f t="shared" si="159"/>
        <v/>
      </c>
    </row>
    <row r="1265" spans="4:13" ht="12" customHeight="1" x14ac:dyDescent="0.25">
      <c r="D1265" s="284" t="str">
        <f>IF(IF(ISNUMBER(B1265),"",MAX(D$4:D1264)+1)&lt;=D$3,IF(ISNUMBER(B1265),"",MAX(D$4:D1264)+1),"")</f>
        <v/>
      </c>
      <c r="H1265" s="284"/>
      <c r="I1265" s="284" t="str">
        <f>IF(O1265="","",IF(ISNUMBER(MATCH(O1265,$G$5:$G$1000,0)),"",IF(D1265=1,B$4,0)+MAX(I$4:I1264)+1))</f>
        <v/>
      </c>
      <c r="M1265" s="290" t="str">
        <f t="shared" si="159"/>
        <v/>
      </c>
    </row>
    <row r="1266" spans="4:13" ht="12" customHeight="1" x14ac:dyDescent="0.25">
      <c r="D1266" s="284" t="str">
        <f>IF(IF(ISNUMBER(B1266),"",MAX(D$4:D1265)+1)&lt;=D$3,IF(ISNUMBER(B1266),"",MAX(D$4:D1265)+1),"")</f>
        <v/>
      </c>
      <c r="H1266" s="284"/>
      <c r="I1266" s="284" t="str">
        <f>IF(O1266="","",IF(ISNUMBER(MATCH(O1266,$G$5:$G$1000,0)),"",IF(D1266=1,B$4,0)+MAX(I$4:I1265)+1))</f>
        <v/>
      </c>
      <c r="M1266" s="290" t="str">
        <f t="shared" si="159"/>
        <v/>
      </c>
    </row>
    <row r="1267" spans="4:13" ht="12" customHeight="1" x14ac:dyDescent="0.25">
      <c r="D1267" s="284" t="str">
        <f>IF(IF(ISNUMBER(B1267),"",MAX(D$4:D1266)+1)&lt;=D$3,IF(ISNUMBER(B1267),"",MAX(D$4:D1266)+1),"")</f>
        <v/>
      </c>
      <c r="H1267" s="284"/>
      <c r="I1267" s="284" t="str">
        <f>IF(O1267="","",IF(ISNUMBER(MATCH(O1267,$G$5:$G$1000,0)),"",IF(D1267=1,B$4,0)+MAX(I$4:I1266)+1))</f>
        <v/>
      </c>
      <c r="M1267" s="290" t="str">
        <f t="shared" si="159"/>
        <v/>
      </c>
    </row>
    <row r="1268" spans="4:13" ht="12" customHeight="1" x14ac:dyDescent="0.25">
      <c r="D1268" s="284" t="str">
        <f>IF(IF(ISNUMBER(B1268),"",MAX(D$4:D1267)+1)&lt;=D$3,IF(ISNUMBER(B1268),"",MAX(D$4:D1267)+1),"")</f>
        <v/>
      </c>
      <c r="H1268" s="284"/>
      <c r="I1268" s="284" t="str">
        <f>IF(O1268="","",IF(ISNUMBER(MATCH(O1268,$G$5:$G$1000,0)),"",IF(D1268=1,B$4,0)+MAX(I$4:I1267)+1))</f>
        <v/>
      </c>
      <c r="M1268" s="290" t="str">
        <f t="shared" si="159"/>
        <v/>
      </c>
    </row>
    <row r="1269" spans="4:13" ht="12" customHeight="1" x14ac:dyDescent="0.25">
      <c r="D1269" s="284" t="str">
        <f>IF(IF(ISNUMBER(B1269),"",MAX(D$4:D1268)+1)&lt;=D$3,IF(ISNUMBER(B1269),"",MAX(D$4:D1268)+1),"")</f>
        <v/>
      </c>
      <c r="H1269" s="284"/>
      <c r="I1269" s="284" t="str">
        <f>IF(O1269="","",IF(ISNUMBER(MATCH(O1269,$G$5:$G$1000,0)),"",IF(D1269=1,B$4,0)+MAX(I$4:I1268)+1))</f>
        <v/>
      </c>
      <c r="M1269" s="290" t="str">
        <f t="shared" si="159"/>
        <v/>
      </c>
    </row>
    <row r="1270" spans="4:13" ht="12" customHeight="1" x14ac:dyDescent="0.25">
      <c r="D1270" s="284" t="str">
        <f>IF(IF(ISNUMBER(B1270),"",MAX(D$4:D1269)+1)&lt;=D$3,IF(ISNUMBER(B1270),"",MAX(D$4:D1269)+1),"")</f>
        <v/>
      </c>
      <c r="H1270" s="284"/>
      <c r="I1270" s="284" t="str">
        <f>IF(O1270="","",IF(ISNUMBER(MATCH(O1270,$G$5:$G$1000,0)),"",IF(D1270=1,B$4,0)+MAX(I$4:I1269)+1))</f>
        <v/>
      </c>
      <c r="M1270" s="290" t="str">
        <f t="shared" si="159"/>
        <v/>
      </c>
    </row>
    <row r="1271" spans="4:13" ht="12" customHeight="1" x14ac:dyDescent="0.25">
      <c r="D1271" s="284" t="str">
        <f>IF(IF(ISNUMBER(B1271),"",MAX(D$4:D1270)+1)&lt;=D$3,IF(ISNUMBER(B1271),"",MAX(D$4:D1270)+1),"")</f>
        <v/>
      </c>
      <c r="H1271" s="284"/>
      <c r="I1271" s="284" t="str">
        <f>IF(O1271="","",IF(ISNUMBER(MATCH(O1271,$G$5:$G$1000,0)),"",IF(D1271=1,B$4,0)+MAX(I$4:I1270)+1))</f>
        <v/>
      </c>
      <c r="M1271" s="290" t="str">
        <f t="shared" si="159"/>
        <v/>
      </c>
    </row>
    <row r="1272" spans="4:13" ht="12" customHeight="1" x14ac:dyDescent="0.25">
      <c r="D1272" s="284" t="str">
        <f>IF(IF(ISNUMBER(B1272),"",MAX(D$4:D1271)+1)&lt;=D$3,IF(ISNUMBER(B1272),"",MAX(D$4:D1271)+1),"")</f>
        <v/>
      </c>
      <c r="H1272" s="284"/>
      <c r="I1272" s="284" t="str">
        <f>IF(O1272="","",IF(ISNUMBER(MATCH(O1272,$G$5:$G$1000,0)),"",IF(D1272=1,B$4,0)+MAX(I$4:I1271)+1))</f>
        <v/>
      </c>
      <c r="M1272" s="290" t="str">
        <f t="shared" si="159"/>
        <v/>
      </c>
    </row>
    <row r="1273" spans="4:13" ht="12" customHeight="1" x14ac:dyDescent="0.25">
      <c r="D1273" s="284" t="str">
        <f>IF(IF(ISNUMBER(B1273),"",MAX(D$4:D1272)+1)&lt;=D$3,IF(ISNUMBER(B1273),"",MAX(D$4:D1272)+1),"")</f>
        <v/>
      </c>
      <c r="H1273" s="284"/>
      <c r="I1273" s="284" t="str">
        <f>IF(O1273="","",IF(ISNUMBER(MATCH(O1273,$G$5:$G$1000,0)),"",IF(D1273=1,B$4,0)+MAX(I$4:I1272)+1))</f>
        <v/>
      </c>
      <c r="M1273" s="290" t="str">
        <f t="shared" si="159"/>
        <v/>
      </c>
    </row>
    <row r="1274" spans="4:13" ht="12" customHeight="1" x14ac:dyDescent="0.25">
      <c r="D1274" s="284" t="str">
        <f>IF(IF(ISNUMBER(B1274),"",MAX(D$4:D1273)+1)&lt;=D$3,IF(ISNUMBER(B1274),"",MAX(D$4:D1273)+1),"")</f>
        <v/>
      </c>
      <c r="H1274" s="284"/>
      <c r="I1274" s="284" t="str">
        <f>IF(O1274="","",IF(ISNUMBER(MATCH(O1274,$G$5:$G$1000,0)),"",IF(D1274=1,B$4,0)+MAX(I$4:I1273)+1))</f>
        <v/>
      </c>
      <c r="M1274" s="290" t="str">
        <f t="shared" si="159"/>
        <v/>
      </c>
    </row>
    <row r="1275" spans="4:13" ht="12" customHeight="1" x14ac:dyDescent="0.25">
      <c r="D1275" s="284" t="str">
        <f>IF(IF(ISNUMBER(B1275),"",MAX(D$4:D1274)+1)&lt;=D$3,IF(ISNUMBER(B1275),"",MAX(D$4:D1274)+1),"")</f>
        <v/>
      </c>
      <c r="H1275" s="284"/>
      <c r="I1275" s="284" t="str">
        <f>IF(O1275="","",IF(ISNUMBER(MATCH(O1275,$G$5:$G$1000,0)),"",IF(D1275=1,B$4,0)+MAX(I$4:I1274)+1))</f>
        <v/>
      </c>
      <c r="M1275" s="290" t="str">
        <f t="shared" si="159"/>
        <v/>
      </c>
    </row>
    <row r="1276" spans="4:13" ht="12" customHeight="1" x14ac:dyDescent="0.25">
      <c r="D1276" s="284" t="str">
        <f>IF(IF(ISNUMBER(B1276),"",MAX(D$4:D1275)+1)&lt;=D$3,IF(ISNUMBER(B1276),"",MAX(D$4:D1275)+1),"")</f>
        <v/>
      </c>
      <c r="H1276" s="284"/>
      <c r="I1276" s="284" t="str">
        <f>IF(O1276="","",IF(ISNUMBER(MATCH(O1276,$G$5:$G$1000,0)),"",IF(D1276=1,B$4,0)+MAX(I$4:I1275)+1))</f>
        <v/>
      </c>
      <c r="M1276" s="290" t="str">
        <f t="shared" si="159"/>
        <v/>
      </c>
    </row>
    <row r="1277" spans="4:13" ht="12" customHeight="1" x14ac:dyDescent="0.25">
      <c r="D1277" s="284" t="str">
        <f>IF(IF(ISNUMBER(B1277),"",MAX(D$4:D1276)+1)&lt;=D$3,IF(ISNUMBER(B1277),"",MAX(D$4:D1276)+1),"")</f>
        <v/>
      </c>
      <c r="H1277" s="284"/>
      <c r="I1277" s="284" t="str">
        <f>IF(O1277="","",IF(ISNUMBER(MATCH(O1277,$G$5:$G$1000,0)),"",IF(D1277=1,B$4,0)+MAX(I$4:I1276)+1))</f>
        <v/>
      </c>
      <c r="M1277" s="290" t="str">
        <f t="shared" si="159"/>
        <v/>
      </c>
    </row>
    <row r="1278" spans="4:13" ht="12" customHeight="1" x14ac:dyDescent="0.25">
      <c r="D1278" s="284" t="str">
        <f>IF(IF(ISNUMBER(B1278),"",MAX(D$4:D1277)+1)&lt;=D$3,IF(ISNUMBER(B1278),"",MAX(D$4:D1277)+1),"")</f>
        <v/>
      </c>
      <c r="H1278" s="284"/>
      <c r="I1278" s="284" t="str">
        <f>IF(O1278="","",IF(ISNUMBER(MATCH(O1278,$G$5:$G$1000,0)),"",IF(D1278=1,B$4,0)+MAX(I$4:I1277)+1))</f>
        <v/>
      </c>
      <c r="M1278" s="290" t="str">
        <f t="shared" si="159"/>
        <v/>
      </c>
    </row>
    <row r="1279" spans="4:13" ht="12" customHeight="1" x14ac:dyDescent="0.25">
      <c r="D1279" s="284" t="str">
        <f>IF(IF(ISNUMBER(B1279),"",MAX(D$4:D1278)+1)&lt;=D$3,IF(ISNUMBER(B1279),"",MAX(D$4:D1278)+1),"")</f>
        <v/>
      </c>
      <c r="H1279" s="284"/>
      <c r="I1279" s="284" t="str">
        <f>IF(O1279="","",IF(ISNUMBER(MATCH(O1279,$G$5:$G$1000,0)),"",IF(D1279=1,B$4,0)+MAX(I$4:I1278)+1))</f>
        <v/>
      </c>
      <c r="M1279" s="290" t="str">
        <f t="shared" si="159"/>
        <v/>
      </c>
    </row>
    <row r="1280" spans="4:13" ht="12" customHeight="1" x14ac:dyDescent="0.25">
      <c r="D1280" s="284" t="str">
        <f>IF(IF(ISNUMBER(B1280),"",MAX(D$4:D1279)+1)&lt;=D$3,IF(ISNUMBER(B1280),"",MAX(D$4:D1279)+1),"")</f>
        <v/>
      </c>
      <c r="H1280" s="284"/>
      <c r="I1280" s="284" t="str">
        <f>IF(O1280="","",IF(ISNUMBER(MATCH(O1280,$G$5:$G$1000,0)),"",IF(D1280=1,B$4,0)+MAX(I$4:I1279)+1))</f>
        <v/>
      </c>
      <c r="M1280" s="290" t="str">
        <f t="shared" si="159"/>
        <v/>
      </c>
    </row>
    <row r="1281" spans="4:13" ht="12" customHeight="1" x14ac:dyDescent="0.25">
      <c r="D1281" s="284" t="str">
        <f>IF(IF(ISNUMBER(B1281),"",MAX(D$4:D1280)+1)&lt;=D$3,IF(ISNUMBER(B1281),"",MAX(D$4:D1280)+1),"")</f>
        <v/>
      </c>
      <c r="H1281" s="284"/>
      <c r="I1281" s="284" t="str">
        <f>IF(O1281="","",IF(ISNUMBER(MATCH(O1281,$G$5:$G$1000,0)),"",IF(D1281=1,B$4,0)+MAX(I$4:I1280)+1))</f>
        <v/>
      </c>
      <c r="M1281" s="290" t="str">
        <f t="shared" si="159"/>
        <v/>
      </c>
    </row>
    <row r="1282" spans="4:13" ht="12" customHeight="1" x14ac:dyDescent="0.25">
      <c r="D1282" s="284" t="str">
        <f>IF(IF(ISNUMBER(B1282),"",MAX(D$4:D1281)+1)&lt;=D$3,IF(ISNUMBER(B1282),"",MAX(D$4:D1281)+1),"")</f>
        <v/>
      </c>
      <c r="H1282" s="284"/>
      <c r="I1282" s="284" t="str">
        <f>IF(O1282="","",IF(ISNUMBER(MATCH(O1282,$G$5:$G$1000,0)),"",IF(D1282=1,B$4,0)+MAX(I$4:I1281)+1))</f>
        <v/>
      </c>
      <c r="M1282" s="290" t="str">
        <f t="shared" si="159"/>
        <v/>
      </c>
    </row>
    <row r="1283" spans="4:13" ht="12" customHeight="1" x14ac:dyDescent="0.25">
      <c r="D1283" s="284" t="str">
        <f>IF(IF(ISNUMBER(B1283),"",MAX(D$4:D1282)+1)&lt;=D$3,IF(ISNUMBER(B1283),"",MAX(D$4:D1282)+1),"")</f>
        <v/>
      </c>
      <c r="H1283" s="284"/>
      <c r="I1283" s="284" t="str">
        <f>IF(O1283="","",IF(ISNUMBER(MATCH(O1283,$G$5:$G$1000,0)),"",IF(D1283=1,B$4,0)+MAX(I$4:I1282)+1))</f>
        <v/>
      </c>
      <c r="M1283" s="290" t="str">
        <f t="shared" si="159"/>
        <v/>
      </c>
    </row>
    <row r="1284" spans="4:13" ht="12" customHeight="1" x14ac:dyDescent="0.25">
      <c r="D1284" s="284" t="str">
        <f>IF(IF(ISNUMBER(B1284),"",MAX(D$4:D1283)+1)&lt;=D$3,IF(ISNUMBER(B1284),"",MAX(D$4:D1283)+1),"")</f>
        <v/>
      </c>
      <c r="H1284" s="284"/>
      <c r="I1284" s="284" t="str">
        <f>IF(O1284="","",IF(ISNUMBER(MATCH(O1284,$G$5:$G$1000,0)),"",IF(D1284=1,B$4,0)+MAX(I$4:I1283)+1))</f>
        <v/>
      </c>
      <c r="M1284" s="290" t="str">
        <f t="shared" si="159"/>
        <v/>
      </c>
    </row>
    <row r="1285" spans="4:13" ht="12" customHeight="1" x14ac:dyDescent="0.25">
      <c r="D1285" s="284" t="str">
        <f>IF(IF(ISNUMBER(B1285),"",MAX(D$4:D1284)+1)&lt;=D$3,IF(ISNUMBER(B1285),"",MAX(D$4:D1284)+1),"")</f>
        <v/>
      </c>
      <c r="H1285" s="284"/>
      <c r="I1285" s="284" t="str">
        <f>IF(O1285="","",IF(ISNUMBER(MATCH(O1285,$G$5:$G$1000,0)),"",IF(D1285=1,B$4,0)+MAX(I$4:I1284)+1))</f>
        <v/>
      </c>
      <c r="M1285" s="290" t="str">
        <f t="shared" ref="M1285:M1348" si="160">IF(ROW()-ROW(M$4)&lt;=1000,ROW()-ROW(M$4),"")</f>
        <v/>
      </c>
    </row>
    <row r="1286" spans="4:13" ht="12" customHeight="1" x14ac:dyDescent="0.25">
      <c r="D1286" s="284" t="str">
        <f>IF(IF(ISNUMBER(B1286),"",MAX(D$4:D1285)+1)&lt;=D$3,IF(ISNUMBER(B1286),"",MAX(D$4:D1285)+1),"")</f>
        <v/>
      </c>
      <c r="H1286" s="284"/>
      <c r="I1286" s="284" t="str">
        <f>IF(O1286="","",IF(ISNUMBER(MATCH(O1286,$G$5:$G$1000,0)),"",IF(D1286=1,B$4,0)+MAX(I$4:I1285)+1))</f>
        <v/>
      </c>
      <c r="M1286" s="290" t="str">
        <f t="shared" si="160"/>
        <v/>
      </c>
    </row>
    <row r="1287" spans="4:13" ht="12" customHeight="1" x14ac:dyDescent="0.25">
      <c r="D1287" s="284" t="str">
        <f>IF(IF(ISNUMBER(B1287),"",MAX(D$4:D1286)+1)&lt;=D$3,IF(ISNUMBER(B1287),"",MAX(D$4:D1286)+1),"")</f>
        <v/>
      </c>
      <c r="H1287" s="284"/>
      <c r="I1287" s="284" t="str">
        <f>IF(O1287="","",IF(ISNUMBER(MATCH(O1287,$G$5:$G$1000,0)),"",IF(D1287=1,B$4,0)+MAX(I$4:I1286)+1))</f>
        <v/>
      </c>
      <c r="M1287" s="290" t="str">
        <f t="shared" si="160"/>
        <v/>
      </c>
    </row>
    <row r="1288" spans="4:13" ht="12" customHeight="1" x14ac:dyDescent="0.25">
      <c r="D1288" s="284" t="str">
        <f>IF(IF(ISNUMBER(B1288),"",MAX(D$4:D1287)+1)&lt;=D$3,IF(ISNUMBER(B1288),"",MAX(D$4:D1287)+1),"")</f>
        <v/>
      </c>
      <c r="H1288" s="284"/>
      <c r="I1288" s="284" t="str">
        <f>IF(O1288="","",IF(ISNUMBER(MATCH(O1288,$G$5:$G$1000,0)),"",IF(D1288=1,B$4,0)+MAX(I$4:I1287)+1))</f>
        <v/>
      </c>
      <c r="M1288" s="290" t="str">
        <f t="shared" si="160"/>
        <v/>
      </c>
    </row>
    <row r="1289" spans="4:13" ht="12" customHeight="1" x14ac:dyDescent="0.25">
      <c r="D1289" s="284" t="str">
        <f>IF(IF(ISNUMBER(B1289),"",MAX(D$4:D1288)+1)&lt;=D$3,IF(ISNUMBER(B1289),"",MAX(D$4:D1288)+1),"")</f>
        <v/>
      </c>
      <c r="H1289" s="284"/>
      <c r="I1289" s="284" t="str">
        <f>IF(O1289="","",IF(ISNUMBER(MATCH(O1289,$G$5:$G$1000,0)),"",IF(D1289=1,B$4,0)+MAX(I$4:I1288)+1))</f>
        <v/>
      </c>
      <c r="M1289" s="290" t="str">
        <f t="shared" si="160"/>
        <v/>
      </c>
    </row>
    <row r="1290" spans="4:13" ht="12" customHeight="1" x14ac:dyDescent="0.25">
      <c r="D1290" s="284" t="str">
        <f>IF(IF(ISNUMBER(B1290),"",MAX(D$4:D1289)+1)&lt;=D$3,IF(ISNUMBER(B1290),"",MAX(D$4:D1289)+1),"")</f>
        <v/>
      </c>
      <c r="H1290" s="284"/>
      <c r="I1290" s="284" t="str">
        <f>IF(O1290="","",IF(ISNUMBER(MATCH(O1290,$G$5:$G$1000,0)),"",IF(D1290=1,B$4,0)+MAX(I$4:I1289)+1))</f>
        <v/>
      </c>
      <c r="M1290" s="290" t="str">
        <f t="shared" si="160"/>
        <v/>
      </c>
    </row>
    <row r="1291" spans="4:13" ht="12" customHeight="1" x14ac:dyDescent="0.25">
      <c r="D1291" s="284" t="str">
        <f>IF(IF(ISNUMBER(B1291),"",MAX(D$4:D1290)+1)&lt;=D$3,IF(ISNUMBER(B1291),"",MAX(D$4:D1290)+1),"")</f>
        <v/>
      </c>
      <c r="H1291" s="284"/>
      <c r="I1291" s="284" t="str">
        <f>IF(O1291="","",IF(ISNUMBER(MATCH(O1291,$G$5:$G$1000,0)),"",IF(D1291=1,B$4,0)+MAX(I$4:I1290)+1))</f>
        <v/>
      </c>
      <c r="M1291" s="290" t="str">
        <f t="shared" si="160"/>
        <v/>
      </c>
    </row>
    <row r="1292" spans="4:13" ht="12" customHeight="1" x14ac:dyDescent="0.25">
      <c r="D1292" s="284" t="str">
        <f>IF(IF(ISNUMBER(B1292),"",MAX(D$4:D1291)+1)&lt;=D$3,IF(ISNUMBER(B1292),"",MAX(D$4:D1291)+1),"")</f>
        <v/>
      </c>
      <c r="H1292" s="284"/>
      <c r="I1292" s="284" t="str">
        <f>IF(O1292="","",IF(ISNUMBER(MATCH(O1292,$G$5:$G$1000,0)),"",IF(D1292=1,B$4,0)+MAX(I$4:I1291)+1))</f>
        <v/>
      </c>
      <c r="M1292" s="290" t="str">
        <f t="shared" si="160"/>
        <v/>
      </c>
    </row>
    <row r="1293" spans="4:13" ht="12" customHeight="1" x14ac:dyDescent="0.25">
      <c r="D1293" s="284" t="str">
        <f>IF(IF(ISNUMBER(B1293),"",MAX(D$4:D1292)+1)&lt;=D$3,IF(ISNUMBER(B1293),"",MAX(D$4:D1292)+1),"")</f>
        <v/>
      </c>
      <c r="H1293" s="284"/>
      <c r="I1293" s="284" t="str">
        <f>IF(O1293="","",IF(ISNUMBER(MATCH(O1293,$G$5:$G$1000,0)),"",IF(D1293=1,B$4,0)+MAX(I$4:I1292)+1))</f>
        <v/>
      </c>
      <c r="M1293" s="290" t="str">
        <f t="shared" si="160"/>
        <v/>
      </c>
    </row>
    <row r="1294" spans="4:13" ht="12" customHeight="1" x14ac:dyDescent="0.25">
      <c r="D1294" s="284" t="str">
        <f>IF(IF(ISNUMBER(B1294),"",MAX(D$4:D1293)+1)&lt;=D$3,IF(ISNUMBER(B1294),"",MAX(D$4:D1293)+1),"")</f>
        <v/>
      </c>
      <c r="H1294" s="284"/>
      <c r="I1294" s="284" t="str">
        <f>IF(O1294="","",IF(ISNUMBER(MATCH(O1294,$G$5:$G$1000,0)),"",IF(D1294=1,B$4,0)+MAX(I$4:I1293)+1))</f>
        <v/>
      </c>
      <c r="M1294" s="290" t="str">
        <f t="shared" si="160"/>
        <v/>
      </c>
    </row>
    <row r="1295" spans="4:13" ht="12" customHeight="1" x14ac:dyDescent="0.25">
      <c r="D1295" s="284" t="str">
        <f>IF(IF(ISNUMBER(B1295),"",MAX(D$4:D1294)+1)&lt;=D$3,IF(ISNUMBER(B1295),"",MAX(D$4:D1294)+1),"")</f>
        <v/>
      </c>
      <c r="H1295" s="284"/>
      <c r="I1295" s="284" t="str">
        <f>IF(O1295="","",IF(ISNUMBER(MATCH(O1295,$G$5:$G$1000,0)),"",IF(D1295=1,B$4,0)+MAX(I$4:I1294)+1))</f>
        <v/>
      </c>
      <c r="M1295" s="290" t="str">
        <f t="shared" si="160"/>
        <v/>
      </c>
    </row>
    <row r="1296" spans="4:13" ht="12" customHeight="1" x14ac:dyDescent="0.25">
      <c r="D1296" s="284" t="str">
        <f>IF(IF(ISNUMBER(B1296),"",MAX(D$4:D1295)+1)&lt;=D$3,IF(ISNUMBER(B1296),"",MAX(D$4:D1295)+1),"")</f>
        <v/>
      </c>
      <c r="H1296" s="284"/>
      <c r="I1296" s="284" t="str">
        <f>IF(O1296="","",IF(ISNUMBER(MATCH(O1296,$G$5:$G$1000,0)),"",IF(D1296=1,B$4,0)+MAX(I$4:I1295)+1))</f>
        <v/>
      </c>
      <c r="M1296" s="290" t="str">
        <f t="shared" si="160"/>
        <v/>
      </c>
    </row>
    <row r="1297" spans="4:13" ht="12" customHeight="1" x14ac:dyDescent="0.25">
      <c r="D1297" s="284" t="str">
        <f>IF(IF(ISNUMBER(B1297),"",MAX(D$4:D1296)+1)&lt;=D$3,IF(ISNUMBER(B1297),"",MAX(D$4:D1296)+1),"")</f>
        <v/>
      </c>
      <c r="H1297" s="284"/>
      <c r="I1297" s="284" t="str">
        <f>IF(O1297="","",IF(ISNUMBER(MATCH(O1297,$G$5:$G$1000,0)),"",IF(D1297=1,B$4,0)+MAX(I$4:I1296)+1))</f>
        <v/>
      </c>
      <c r="M1297" s="290" t="str">
        <f t="shared" si="160"/>
        <v/>
      </c>
    </row>
    <row r="1298" spans="4:13" ht="12" customHeight="1" x14ac:dyDescent="0.25">
      <c r="D1298" s="284" t="str">
        <f>IF(IF(ISNUMBER(B1298),"",MAX(D$4:D1297)+1)&lt;=D$3,IF(ISNUMBER(B1298),"",MAX(D$4:D1297)+1),"")</f>
        <v/>
      </c>
      <c r="H1298" s="284"/>
      <c r="I1298" s="284" t="str">
        <f>IF(O1298="","",IF(ISNUMBER(MATCH(O1298,$G$5:$G$1000,0)),"",IF(D1298=1,B$4,0)+MAX(I$4:I1297)+1))</f>
        <v/>
      </c>
      <c r="M1298" s="290" t="str">
        <f t="shared" si="160"/>
        <v/>
      </c>
    </row>
    <row r="1299" spans="4:13" ht="12" customHeight="1" x14ac:dyDescent="0.25">
      <c r="D1299" s="284" t="str">
        <f>IF(IF(ISNUMBER(B1299),"",MAX(D$4:D1298)+1)&lt;=D$3,IF(ISNUMBER(B1299),"",MAX(D$4:D1298)+1),"")</f>
        <v/>
      </c>
      <c r="H1299" s="284"/>
      <c r="I1299" s="284" t="str">
        <f>IF(O1299="","",IF(ISNUMBER(MATCH(O1299,$G$5:$G$1000,0)),"",IF(D1299=1,B$4,0)+MAX(I$4:I1298)+1))</f>
        <v/>
      </c>
      <c r="M1299" s="290" t="str">
        <f t="shared" si="160"/>
        <v/>
      </c>
    </row>
    <row r="1300" spans="4:13" ht="12" customHeight="1" x14ac:dyDescent="0.25">
      <c r="D1300" s="284" t="str">
        <f>IF(IF(ISNUMBER(B1300),"",MAX(D$4:D1299)+1)&lt;=D$3,IF(ISNUMBER(B1300),"",MAX(D$4:D1299)+1),"")</f>
        <v/>
      </c>
      <c r="H1300" s="284"/>
      <c r="I1300" s="284" t="str">
        <f>IF(O1300="","",IF(ISNUMBER(MATCH(O1300,$G$5:$G$1000,0)),"",IF(D1300=1,B$4,0)+MAX(I$4:I1299)+1))</f>
        <v/>
      </c>
      <c r="M1300" s="290" t="str">
        <f t="shared" si="160"/>
        <v/>
      </c>
    </row>
    <row r="1301" spans="4:13" ht="12" customHeight="1" x14ac:dyDescent="0.25">
      <c r="D1301" s="284" t="str">
        <f>IF(IF(ISNUMBER(B1301),"",MAX(D$4:D1300)+1)&lt;=D$3,IF(ISNUMBER(B1301),"",MAX(D$4:D1300)+1),"")</f>
        <v/>
      </c>
      <c r="H1301" s="284"/>
      <c r="I1301" s="284" t="str">
        <f>IF(O1301="","",IF(ISNUMBER(MATCH(O1301,$G$5:$G$1000,0)),"",IF(D1301=1,B$4,0)+MAX(I$4:I1300)+1))</f>
        <v/>
      </c>
      <c r="M1301" s="290" t="str">
        <f t="shared" si="160"/>
        <v/>
      </c>
    </row>
    <row r="1302" spans="4:13" ht="12" customHeight="1" x14ac:dyDescent="0.25">
      <c r="D1302" s="284" t="str">
        <f>IF(IF(ISNUMBER(B1302),"",MAX(D$4:D1301)+1)&lt;=D$3,IF(ISNUMBER(B1302),"",MAX(D$4:D1301)+1),"")</f>
        <v/>
      </c>
      <c r="H1302" s="284"/>
      <c r="I1302" s="284" t="str">
        <f>IF(O1302="","",IF(ISNUMBER(MATCH(O1302,$G$5:$G$1000,0)),"",IF(D1302=1,B$4,0)+MAX(I$4:I1301)+1))</f>
        <v/>
      </c>
      <c r="M1302" s="290" t="str">
        <f t="shared" si="160"/>
        <v/>
      </c>
    </row>
    <row r="1303" spans="4:13" ht="12" customHeight="1" x14ac:dyDescent="0.25">
      <c r="D1303" s="284" t="str">
        <f>IF(IF(ISNUMBER(B1303),"",MAX(D$4:D1302)+1)&lt;=D$3,IF(ISNUMBER(B1303),"",MAX(D$4:D1302)+1),"")</f>
        <v/>
      </c>
      <c r="H1303" s="284"/>
      <c r="I1303" s="284" t="str">
        <f>IF(O1303="","",IF(ISNUMBER(MATCH(O1303,$G$5:$G$1000,0)),"",IF(D1303=1,B$4,0)+MAX(I$4:I1302)+1))</f>
        <v/>
      </c>
      <c r="M1303" s="290" t="str">
        <f t="shared" si="160"/>
        <v/>
      </c>
    </row>
    <row r="1304" spans="4:13" ht="12" customHeight="1" x14ac:dyDescent="0.25">
      <c r="D1304" s="284" t="str">
        <f>IF(IF(ISNUMBER(B1304),"",MAX(D$4:D1303)+1)&lt;=D$3,IF(ISNUMBER(B1304),"",MAX(D$4:D1303)+1),"")</f>
        <v/>
      </c>
      <c r="H1304" s="284"/>
      <c r="I1304" s="284" t="str">
        <f>IF(O1304="","",IF(ISNUMBER(MATCH(O1304,$G$5:$G$1000,0)),"",IF(D1304=1,B$4,0)+MAX(I$4:I1303)+1))</f>
        <v/>
      </c>
      <c r="M1304" s="290" t="str">
        <f t="shared" si="160"/>
        <v/>
      </c>
    </row>
    <row r="1305" spans="4:13" ht="12" customHeight="1" x14ac:dyDescent="0.25">
      <c r="D1305" s="284" t="str">
        <f>IF(IF(ISNUMBER(B1305),"",MAX(D$4:D1304)+1)&lt;=D$3,IF(ISNUMBER(B1305),"",MAX(D$4:D1304)+1),"")</f>
        <v/>
      </c>
      <c r="H1305" s="284"/>
      <c r="I1305" s="284" t="str">
        <f>IF(O1305="","",IF(ISNUMBER(MATCH(O1305,$G$5:$G$1000,0)),"",IF(D1305=1,B$4,0)+MAX(I$4:I1304)+1))</f>
        <v/>
      </c>
      <c r="M1305" s="290" t="str">
        <f t="shared" si="160"/>
        <v/>
      </c>
    </row>
    <row r="1306" spans="4:13" ht="12" customHeight="1" x14ac:dyDescent="0.25">
      <c r="D1306" s="284" t="str">
        <f>IF(IF(ISNUMBER(B1306),"",MAX(D$4:D1305)+1)&lt;=D$3,IF(ISNUMBER(B1306),"",MAX(D$4:D1305)+1),"")</f>
        <v/>
      </c>
      <c r="H1306" s="284"/>
      <c r="I1306" s="284" t="str">
        <f>IF(O1306="","",IF(ISNUMBER(MATCH(O1306,$G$5:$G$1000,0)),"",IF(D1306=1,B$4,0)+MAX(I$4:I1305)+1))</f>
        <v/>
      </c>
      <c r="M1306" s="290" t="str">
        <f t="shared" si="160"/>
        <v/>
      </c>
    </row>
    <row r="1307" spans="4:13" ht="12" customHeight="1" x14ac:dyDescent="0.25">
      <c r="D1307" s="284" t="str">
        <f>IF(IF(ISNUMBER(B1307),"",MAX(D$4:D1306)+1)&lt;=D$3,IF(ISNUMBER(B1307),"",MAX(D$4:D1306)+1),"")</f>
        <v/>
      </c>
      <c r="H1307" s="284"/>
      <c r="I1307" s="284" t="str">
        <f>IF(O1307="","",IF(ISNUMBER(MATCH(O1307,$G$5:$G$1000,0)),"",IF(D1307=1,B$4,0)+MAX(I$4:I1306)+1))</f>
        <v/>
      </c>
      <c r="M1307" s="290" t="str">
        <f t="shared" si="160"/>
        <v/>
      </c>
    </row>
    <row r="1308" spans="4:13" ht="12" customHeight="1" x14ac:dyDescent="0.25">
      <c r="D1308" s="284" t="str">
        <f>IF(IF(ISNUMBER(B1308),"",MAX(D$4:D1307)+1)&lt;=D$3,IF(ISNUMBER(B1308),"",MAX(D$4:D1307)+1),"")</f>
        <v/>
      </c>
      <c r="H1308" s="284"/>
      <c r="I1308" s="284" t="str">
        <f>IF(O1308="","",IF(ISNUMBER(MATCH(O1308,$G$5:$G$1000,0)),"",IF(D1308=1,B$4,0)+MAX(I$4:I1307)+1))</f>
        <v/>
      </c>
      <c r="M1308" s="290" t="str">
        <f t="shared" si="160"/>
        <v/>
      </c>
    </row>
    <row r="1309" spans="4:13" ht="12" customHeight="1" x14ac:dyDescent="0.25">
      <c r="D1309" s="284" t="str">
        <f>IF(IF(ISNUMBER(B1309),"",MAX(D$4:D1308)+1)&lt;=D$3,IF(ISNUMBER(B1309),"",MAX(D$4:D1308)+1),"")</f>
        <v/>
      </c>
      <c r="H1309" s="284"/>
      <c r="I1309" s="284" t="str">
        <f>IF(O1309="","",IF(ISNUMBER(MATCH(O1309,$G$5:$G$1000,0)),"",IF(D1309=1,B$4,0)+MAX(I$4:I1308)+1))</f>
        <v/>
      </c>
      <c r="M1309" s="290" t="str">
        <f t="shared" si="160"/>
        <v/>
      </c>
    </row>
    <row r="1310" spans="4:13" ht="12" customHeight="1" x14ac:dyDescent="0.25">
      <c r="D1310" s="284" t="str">
        <f>IF(IF(ISNUMBER(B1310),"",MAX(D$4:D1309)+1)&lt;=D$3,IF(ISNUMBER(B1310),"",MAX(D$4:D1309)+1),"")</f>
        <v/>
      </c>
      <c r="H1310" s="284"/>
      <c r="I1310" s="284" t="str">
        <f>IF(O1310="","",IF(ISNUMBER(MATCH(O1310,$G$5:$G$1000,0)),"",IF(D1310=1,B$4,0)+MAX(I$4:I1309)+1))</f>
        <v/>
      </c>
      <c r="M1310" s="290" t="str">
        <f t="shared" si="160"/>
        <v/>
      </c>
    </row>
    <row r="1311" spans="4:13" ht="12" customHeight="1" x14ac:dyDescent="0.25">
      <c r="D1311" s="284" t="str">
        <f>IF(IF(ISNUMBER(B1311),"",MAX(D$4:D1310)+1)&lt;=D$3,IF(ISNUMBER(B1311),"",MAX(D$4:D1310)+1),"")</f>
        <v/>
      </c>
      <c r="H1311" s="284"/>
      <c r="I1311" s="284" t="str">
        <f>IF(O1311="","",IF(ISNUMBER(MATCH(O1311,$G$5:$G$1000,0)),"",IF(D1311=1,B$4,0)+MAX(I$4:I1310)+1))</f>
        <v/>
      </c>
      <c r="M1311" s="290" t="str">
        <f t="shared" si="160"/>
        <v/>
      </c>
    </row>
    <row r="1312" spans="4:13" ht="12" customHeight="1" x14ac:dyDescent="0.25">
      <c r="D1312" s="284" t="str">
        <f>IF(IF(ISNUMBER(B1312),"",MAX(D$4:D1311)+1)&lt;=D$3,IF(ISNUMBER(B1312),"",MAX(D$4:D1311)+1),"")</f>
        <v/>
      </c>
      <c r="H1312" s="284"/>
      <c r="I1312" s="284" t="str">
        <f>IF(O1312="","",IF(ISNUMBER(MATCH(O1312,$G$5:$G$1000,0)),"",IF(D1312=1,B$4,0)+MAX(I$4:I1311)+1))</f>
        <v/>
      </c>
      <c r="M1312" s="290" t="str">
        <f t="shared" si="160"/>
        <v/>
      </c>
    </row>
    <row r="1313" spans="4:13" ht="12" customHeight="1" x14ac:dyDescent="0.25">
      <c r="D1313" s="284" t="str">
        <f>IF(IF(ISNUMBER(B1313),"",MAX(D$4:D1312)+1)&lt;=D$3,IF(ISNUMBER(B1313),"",MAX(D$4:D1312)+1),"")</f>
        <v/>
      </c>
      <c r="H1313" s="284"/>
      <c r="I1313" s="284" t="str">
        <f>IF(O1313="","",IF(ISNUMBER(MATCH(O1313,$G$5:$G$1000,0)),"",IF(D1313=1,B$4,0)+MAX(I$4:I1312)+1))</f>
        <v/>
      </c>
      <c r="M1313" s="290" t="str">
        <f t="shared" si="160"/>
        <v/>
      </c>
    </row>
    <row r="1314" spans="4:13" ht="12" customHeight="1" x14ac:dyDescent="0.25">
      <c r="D1314" s="284" t="str">
        <f>IF(IF(ISNUMBER(B1314),"",MAX(D$4:D1313)+1)&lt;=D$3,IF(ISNUMBER(B1314),"",MAX(D$4:D1313)+1),"")</f>
        <v/>
      </c>
      <c r="H1314" s="284"/>
      <c r="I1314" s="284" t="str">
        <f>IF(O1314="","",IF(ISNUMBER(MATCH(O1314,$G$5:$G$1000,0)),"",IF(D1314=1,B$4,0)+MAX(I$4:I1313)+1))</f>
        <v/>
      </c>
      <c r="M1314" s="290" t="str">
        <f t="shared" si="160"/>
        <v/>
      </c>
    </row>
    <row r="1315" spans="4:13" ht="12" customHeight="1" x14ac:dyDescent="0.25">
      <c r="D1315" s="284" t="str">
        <f>IF(IF(ISNUMBER(B1315),"",MAX(D$4:D1314)+1)&lt;=D$3,IF(ISNUMBER(B1315),"",MAX(D$4:D1314)+1),"")</f>
        <v/>
      </c>
      <c r="H1315" s="284"/>
      <c r="I1315" s="284" t="str">
        <f>IF(O1315="","",IF(ISNUMBER(MATCH(O1315,$G$5:$G$1000,0)),"",IF(D1315=1,B$4,0)+MAX(I$4:I1314)+1))</f>
        <v/>
      </c>
      <c r="M1315" s="290" t="str">
        <f t="shared" si="160"/>
        <v/>
      </c>
    </row>
    <row r="1316" spans="4:13" ht="12" customHeight="1" x14ac:dyDescent="0.25">
      <c r="D1316" s="284" t="str">
        <f>IF(IF(ISNUMBER(B1316),"",MAX(D$4:D1315)+1)&lt;=D$3,IF(ISNUMBER(B1316),"",MAX(D$4:D1315)+1),"")</f>
        <v/>
      </c>
      <c r="H1316" s="284"/>
      <c r="I1316" s="284" t="str">
        <f>IF(O1316="","",IF(ISNUMBER(MATCH(O1316,$G$5:$G$1000,0)),"",IF(D1316=1,B$4,0)+MAX(I$4:I1315)+1))</f>
        <v/>
      </c>
      <c r="M1316" s="290" t="str">
        <f t="shared" si="160"/>
        <v/>
      </c>
    </row>
    <row r="1317" spans="4:13" ht="12" customHeight="1" x14ac:dyDescent="0.25">
      <c r="D1317" s="284" t="str">
        <f>IF(IF(ISNUMBER(B1317),"",MAX(D$4:D1316)+1)&lt;=D$3,IF(ISNUMBER(B1317),"",MAX(D$4:D1316)+1),"")</f>
        <v/>
      </c>
      <c r="H1317" s="284"/>
      <c r="I1317" s="284" t="str">
        <f>IF(O1317="","",IF(ISNUMBER(MATCH(O1317,$G$5:$G$1000,0)),"",IF(D1317=1,B$4,0)+MAX(I$4:I1316)+1))</f>
        <v/>
      </c>
      <c r="M1317" s="290" t="str">
        <f t="shared" si="160"/>
        <v/>
      </c>
    </row>
    <row r="1318" spans="4:13" ht="12" customHeight="1" x14ac:dyDescent="0.25">
      <c r="D1318" s="284" t="str">
        <f>IF(IF(ISNUMBER(B1318),"",MAX(D$4:D1317)+1)&lt;=D$3,IF(ISNUMBER(B1318),"",MAX(D$4:D1317)+1),"")</f>
        <v/>
      </c>
      <c r="H1318" s="284"/>
      <c r="I1318" s="284" t="str">
        <f>IF(O1318="","",IF(ISNUMBER(MATCH(O1318,$G$5:$G$1000,0)),"",IF(D1318=1,B$4,0)+MAX(I$4:I1317)+1))</f>
        <v/>
      </c>
      <c r="M1318" s="290" t="str">
        <f t="shared" si="160"/>
        <v/>
      </c>
    </row>
    <row r="1319" spans="4:13" ht="12" customHeight="1" x14ac:dyDescent="0.25">
      <c r="D1319" s="284" t="str">
        <f>IF(IF(ISNUMBER(B1319),"",MAX(D$4:D1318)+1)&lt;=D$3,IF(ISNUMBER(B1319),"",MAX(D$4:D1318)+1),"")</f>
        <v/>
      </c>
      <c r="H1319" s="284"/>
      <c r="I1319" s="284" t="str">
        <f>IF(O1319="","",IF(ISNUMBER(MATCH(O1319,$G$5:$G$1000,0)),"",IF(D1319=1,B$4,0)+MAX(I$4:I1318)+1))</f>
        <v/>
      </c>
      <c r="M1319" s="290" t="str">
        <f t="shared" si="160"/>
        <v/>
      </c>
    </row>
    <row r="1320" spans="4:13" ht="12" customHeight="1" x14ac:dyDescent="0.25">
      <c r="D1320" s="284" t="str">
        <f>IF(IF(ISNUMBER(B1320),"",MAX(D$4:D1319)+1)&lt;=D$3,IF(ISNUMBER(B1320),"",MAX(D$4:D1319)+1),"")</f>
        <v/>
      </c>
      <c r="H1320" s="284"/>
      <c r="I1320" s="284" t="str">
        <f>IF(O1320="","",IF(ISNUMBER(MATCH(O1320,$G$5:$G$1000,0)),"",IF(D1320=1,B$4,0)+MAX(I$4:I1319)+1))</f>
        <v/>
      </c>
      <c r="M1320" s="290" t="str">
        <f t="shared" si="160"/>
        <v/>
      </c>
    </row>
    <row r="1321" spans="4:13" ht="12" customHeight="1" x14ac:dyDescent="0.25">
      <c r="D1321" s="284" t="str">
        <f>IF(IF(ISNUMBER(B1321),"",MAX(D$4:D1320)+1)&lt;=D$3,IF(ISNUMBER(B1321),"",MAX(D$4:D1320)+1),"")</f>
        <v/>
      </c>
      <c r="H1321" s="284"/>
      <c r="I1321" s="284" t="str">
        <f>IF(O1321="","",IF(ISNUMBER(MATCH(O1321,$G$5:$G$1000,0)),"",IF(D1321=1,B$4,0)+MAX(I$4:I1320)+1))</f>
        <v/>
      </c>
      <c r="M1321" s="290" t="str">
        <f t="shared" si="160"/>
        <v/>
      </c>
    </row>
    <row r="1322" spans="4:13" ht="12" customHeight="1" x14ac:dyDescent="0.25">
      <c r="D1322" s="284" t="str">
        <f>IF(IF(ISNUMBER(B1322),"",MAX(D$4:D1321)+1)&lt;=D$3,IF(ISNUMBER(B1322),"",MAX(D$4:D1321)+1),"")</f>
        <v/>
      </c>
      <c r="H1322" s="284"/>
      <c r="I1322" s="284" t="str">
        <f>IF(O1322="","",IF(ISNUMBER(MATCH(O1322,$G$5:$G$1000,0)),"",IF(D1322=1,B$4,0)+MAX(I$4:I1321)+1))</f>
        <v/>
      </c>
      <c r="M1322" s="290" t="str">
        <f t="shared" si="160"/>
        <v/>
      </c>
    </row>
    <row r="1323" spans="4:13" ht="12" customHeight="1" x14ac:dyDescent="0.25">
      <c r="D1323" s="284" t="str">
        <f>IF(IF(ISNUMBER(B1323),"",MAX(D$4:D1322)+1)&lt;=D$3,IF(ISNUMBER(B1323),"",MAX(D$4:D1322)+1),"")</f>
        <v/>
      </c>
      <c r="H1323" s="284"/>
      <c r="I1323" s="284" t="str">
        <f>IF(O1323="","",IF(ISNUMBER(MATCH(O1323,$G$5:$G$1000,0)),"",IF(D1323=1,B$4,0)+MAX(I$4:I1322)+1))</f>
        <v/>
      </c>
      <c r="M1323" s="290" t="str">
        <f t="shared" si="160"/>
        <v/>
      </c>
    </row>
    <row r="1324" spans="4:13" ht="12" customHeight="1" x14ac:dyDescent="0.25">
      <c r="D1324" s="284" t="str">
        <f>IF(IF(ISNUMBER(B1324),"",MAX(D$4:D1323)+1)&lt;=D$3,IF(ISNUMBER(B1324),"",MAX(D$4:D1323)+1),"")</f>
        <v/>
      </c>
      <c r="H1324" s="284"/>
      <c r="I1324" s="284" t="str">
        <f>IF(O1324="","",IF(ISNUMBER(MATCH(O1324,$G$5:$G$1000,0)),"",IF(D1324=1,B$4,0)+MAX(I$4:I1323)+1))</f>
        <v/>
      </c>
      <c r="M1324" s="290" t="str">
        <f t="shared" si="160"/>
        <v/>
      </c>
    </row>
    <row r="1325" spans="4:13" ht="12" customHeight="1" x14ac:dyDescent="0.25">
      <c r="D1325" s="284" t="str">
        <f>IF(IF(ISNUMBER(B1325),"",MAX(D$4:D1324)+1)&lt;=D$3,IF(ISNUMBER(B1325),"",MAX(D$4:D1324)+1),"")</f>
        <v/>
      </c>
      <c r="H1325" s="284"/>
      <c r="I1325" s="284" t="str">
        <f>IF(O1325="","",IF(ISNUMBER(MATCH(O1325,$G$5:$G$1000,0)),"",IF(D1325=1,B$4,0)+MAX(I$4:I1324)+1))</f>
        <v/>
      </c>
      <c r="M1325" s="290" t="str">
        <f t="shared" si="160"/>
        <v/>
      </c>
    </row>
    <row r="1326" spans="4:13" ht="12" customHeight="1" x14ac:dyDescent="0.25">
      <c r="D1326" s="284" t="str">
        <f>IF(IF(ISNUMBER(B1326),"",MAX(D$4:D1325)+1)&lt;=D$3,IF(ISNUMBER(B1326),"",MAX(D$4:D1325)+1),"")</f>
        <v/>
      </c>
      <c r="H1326" s="284"/>
      <c r="I1326" s="284" t="str">
        <f>IF(O1326="","",IF(ISNUMBER(MATCH(O1326,$G$5:$G$1000,0)),"",IF(D1326=1,B$4,0)+MAX(I$4:I1325)+1))</f>
        <v/>
      </c>
      <c r="M1326" s="290" t="str">
        <f t="shared" si="160"/>
        <v/>
      </c>
    </row>
    <row r="1327" spans="4:13" ht="12" customHeight="1" x14ac:dyDescent="0.25">
      <c r="D1327" s="284" t="str">
        <f>IF(IF(ISNUMBER(B1327),"",MAX(D$4:D1326)+1)&lt;=D$3,IF(ISNUMBER(B1327),"",MAX(D$4:D1326)+1),"")</f>
        <v/>
      </c>
      <c r="H1327" s="284"/>
      <c r="I1327" s="284" t="str">
        <f>IF(O1327="","",IF(ISNUMBER(MATCH(O1327,$G$5:$G$1000,0)),"",IF(D1327=1,B$4,0)+MAX(I$4:I1326)+1))</f>
        <v/>
      </c>
      <c r="M1327" s="290" t="str">
        <f t="shared" si="160"/>
        <v/>
      </c>
    </row>
    <row r="1328" spans="4:13" ht="12" customHeight="1" x14ac:dyDescent="0.25">
      <c r="D1328" s="284" t="str">
        <f>IF(IF(ISNUMBER(B1328),"",MAX(D$4:D1327)+1)&lt;=D$3,IF(ISNUMBER(B1328),"",MAX(D$4:D1327)+1),"")</f>
        <v/>
      </c>
      <c r="H1328" s="284"/>
      <c r="I1328" s="284" t="str">
        <f>IF(O1328="","",IF(ISNUMBER(MATCH(O1328,$G$5:$G$1000,0)),"",IF(D1328=1,B$4,0)+MAX(I$4:I1327)+1))</f>
        <v/>
      </c>
      <c r="M1328" s="290" t="str">
        <f t="shared" si="160"/>
        <v/>
      </c>
    </row>
    <row r="1329" spans="4:13" ht="12" customHeight="1" x14ac:dyDescent="0.25">
      <c r="D1329" s="284" t="str">
        <f>IF(IF(ISNUMBER(B1329),"",MAX(D$4:D1328)+1)&lt;=D$3,IF(ISNUMBER(B1329),"",MAX(D$4:D1328)+1),"")</f>
        <v/>
      </c>
      <c r="H1329" s="284"/>
      <c r="I1329" s="284" t="str">
        <f>IF(O1329="","",IF(ISNUMBER(MATCH(O1329,$G$5:$G$1000,0)),"",IF(D1329=1,B$4,0)+MAX(I$4:I1328)+1))</f>
        <v/>
      </c>
      <c r="M1329" s="290" t="str">
        <f t="shared" si="160"/>
        <v/>
      </c>
    </row>
    <row r="1330" spans="4:13" ht="12" customHeight="1" x14ac:dyDescent="0.25">
      <c r="D1330" s="284" t="str">
        <f>IF(IF(ISNUMBER(B1330),"",MAX(D$4:D1329)+1)&lt;=D$3,IF(ISNUMBER(B1330),"",MAX(D$4:D1329)+1),"")</f>
        <v/>
      </c>
      <c r="H1330" s="284"/>
      <c r="I1330" s="284" t="str">
        <f>IF(O1330="","",IF(ISNUMBER(MATCH(O1330,$G$5:$G$1000,0)),"",IF(D1330=1,B$4,0)+MAX(I$4:I1329)+1))</f>
        <v/>
      </c>
      <c r="M1330" s="290" t="str">
        <f t="shared" si="160"/>
        <v/>
      </c>
    </row>
    <row r="1331" spans="4:13" ht="12" customHeight="1" x14ac:dyDescent="0.25">
      <c r="D1331" s="284" t="str">
        <f>IF(IF(ISNUMBER(B1331),"",MAX(D$4:D1330)+1)&lt;=D$3,IF(ISNUMBER(B1331),"",MAX(D$4:D1330)+1),"")</f>
        <v/>
      </c>
      <c r="H1331" s="284"/>
      <c r="I1331" s="284" t="str">
        <f>IF(O1331="","",IF(ISNUMBER(MATCH(O1331,$G$5:$G$1000,0)),"",IF(D1331=1,B$4,0)+MAX(I$4:I1330)+1))</f>
        <v/>
      </c>
      <c r="M1331" s="290" t="str">
        <f t="shared" si="160"/>
        <v/>
      </c>
    </row>
    <row r="1332" spans="4:13" ht="12" customHeight="1" x14ac:dyDescent="0.25">
      <c r="D1332" s="284" t="str">
        <f>IF(IF(ISNUMBER(B1332),"",MAX(D$4:D1331)+1)&lt;=D$3,IF(ISNUMBER(B1332),"",MAX(D$4:D1331)+1),"")</f>
        <v/>
      </c>
      <c r="H1332" s="284"/>
      <c r="I1332" s="284" t="str">
        <f>IF(O1332="","",IF(ISNUMBER(MATCH(O1332,$G$5:$G$1000,0)),"",IF(D1332=1,B$4,0)+MAX(I$4:I1331)+1))</f>
        <v/>
      </c>
      <c r="M1332" s="290" t="str">
        <f t="shared" si="160"/>
        <v/>
      </c>
    </row>
    <row r="1333" spans="4:13" ht="12" customHeight="1" x14ac:dyDescent="0.25">
      <c r="D1333" s="284" t="str">
        <f>IF(IF(ISNUMBER(B1333),"",MAX(D$4:D1332)+1)&lt;=D$3,IF(ISNUMBER(B1333),"",MAX(D$4:D1332)+1),"")</f>
        <v/>
      </c>
      <c r="H1333" s="284"/>
      <c r="I1333" s="284" t="str">
        <f>IF(O1333="","",IF(ISNUMBER(MATCH(O1333,$G$5:$G$1000,0)),"",IF(D1333=1,B$4,0)+MAX(I$4:I1332)+1))</f>
        <v/>
      </c>
      <c r="M1333" s="290" t="str">
        <f t="shared" si="160"/>
        <v/>
      </c>
    </row>
    <row r="1334" spans="4:13" ht="12" customHeight="1" x14ac:dyDescent="0.25">
      <c r="D1334" s="284" t="str">
        <f>IF(IF(ISNUMBER(B1334),"",MAX(D$4:D1333)+1)&lt;=D$3,IF(ISNUMBER(B1334),"",MAX(D$4:D1333)+1),"")</f>
        <v/>
      </c>
      <c r="H1334" s="284"/>
      <c r="I1334" s="284" t="str">
        <f>IF(O1334="","",IF(ISNUMBER(MATCH(O1334,$G$5:$G$1000,0)),"",IF(D1334=1,B$4,0)+MAX(I$4:I1333)+1))</f>
        <v/>
      </c>
      <c r="M1334" s="290" t="str">
        <f t="shared" si="160"/>
        <v/>
      </c>
    </row>
    <row r="1335" spans="4:13" ht="12" customHeight="1" x14ac:dyDescent="0.25">
      <c r="D1335" s="284" t="str">
        <f>IF(IF(ISNUMBER(B1335),"",MAX(D$4:D1334)+1)&lt;=D$3,IF(ISNUMBER(B1335),"",MAX(D$4:D1334)+1),"")</f>
        <v/>
      </c>
      <c r="H1335" s="284"/>
      <c r="I1335" s="284" t="str">
        <f>IF(O1335="","",IF(ISNUMBER(MATCH(O1335,$G$5:$G$1000,0)),"",IF(D1335=1,B$4,0)+MAX(I$4:I1334)+1))</f>
        <v/>
      </c>
      <c r="M1335" s="290" t="str">
        <f t="shared" si="160"/>
        <v/>
      </c>
    </row>
    <row r="1336" spans="4:13" ht="12" customHeight="1" x14ac:dyDescent="0.25">
      <c r="D1336" s="284" t="str">
        <f>IF(IF(ISNUMBER(B1336),"",MAX(D$4:D1335)+1)&lt;=D$3,IF(ISNUMBER(B1336),"",MAX(D$4:D1335)+1),"")</f>
        <v/>
      </c>
      <c r="H1336" s="284"/>
      <c r="I1336" s="284" t="str">
        <f>IF(O1336="","",IF(ISNUMBER(MATCH(O1336,$G$5:$G$1000,0)),"",IF(D1336=1,B$4,0)+MAX(I$4:I1335)+1))</f>
        <v/>
      </c>
      <c r="M1336" s="290" t="str">
        <f t="shared" si="160"/>
        <v/>
      </c>
    </row>
    <row r="1337" spans="4:13" ht="12" customHeight="1" x14ac:dyDescent="0.25">
      <c r="D1337" s="284" t="str">
        <f>IF(IF(ISNUMBER(B1337),"",MAX(D$4:D1336)+1)&lt;=D$3,IF(ISNUMBER(B1337),"",MAX(D$4:D1336)+1),"")</f>
        <v/>
      </c>
      <c r="H1337" s="284"/>
      <c r="I1337" s="284" t="str">
        <f>IF(O1337="","",IF(ISNUMBER(MATCH(O1337,$G$5:$G$1000,0)),"",IF(D1337=1,B$4,0)+MAX(I$4:I1336)+1))</f>
        <v/>
      </c>
      <c r="M1337" s="290" t="str">
        <f t="shared" si="160"/>
        <v/>
      </c>
    </row>
    <row r="1338" spans="4:13" ht="12" customHeight="1" x14ac:dyDescent="0.25">
      <c r="D1338" s="284" t="str">
        <f>IF(IF(ISNUMBER(B1338),"",MAX(D$4:D1337)+1)&lt;=D$3,IF(ISNUMBER(B1338),"",MAX(D$4:D1337)+1),"")</f>
        <v/>
      </c>
      <c r="H1338" s="284"/>
      <c r="I1338" s="284" t="str">
        <f>IF(O1338="","",IF(ISNUMBER(MATCH(O1338,$G$5:$G$1000,0)),"",IF(D1338=1,B$4,0)+MAX(I$4:I1337)+1))</f>
        <v/>
      </c>
      <c r="M1338" s="290" t="str">
        <f t="shared" si="160"/>
        <v/>
      </c>
    </row>
    <row r="1339" spans="4:13" ht="12" customHeight="1" x14ac:dyDescent="0.25">
      <c r="D1339" s="284" t="str">
        <f>IF(IF(ISNUMBER(B1339),"",MAX(D$4:D1338)+1)&lt;=D$3,IF(ISNUMBER(B1339),"",MAX(D$4:D1338)+1),"")</f>
        <v/>
      </c>
      <c r="H1339" s="284"/>
      <c r="I1339" s="284" t="str">
        <f>IF(O1339="","",IF(ISNUMBER(MATCH(O1339,$G$5:$G$1000,0)),"",IF(D1339=1,B$4,0)+MAX(I$4:I1338)+1))</f>
        <v/>
      </c>
      <c r="M1339" s="290" t="str">
        <f t="shared" si="160"/>
        <v/>
      </c>
    </row>
    <row r="1340" spans="4:13" ht="12" customHeight="1" x14ac:dyDescent="0.25">
      <c r="D1340" s="284" t="str">
        <f>IF(IF(ISNUMBER(B1340),"",MAX(D$4:D1339)+1)&lt;=D$3,IF(ISNUMBER(B1340),"",MAX(D$4:D1339)+1),"")</f>
        <v/>
      </c>
      <c r="H1340" s="284"/>
      <c r="I1340" s="284" t="str">
        <f>IF(O1340="","",IF(ISNUMBER(MATCH(O1340,$G$5:$G$1000,0)),"",IF(D1340=1,B$4,0)+MAX(I$4:I1339)+1))</f>
        <v/>
      </c>
      <c r="M1340" s="290" t="str">
        <f t="shared" si="160"/>
        <v/>
      </c>
    </row>
    <row r="1341" spans="4:13" ht="12" customHeight="1" x14ac:dyDescent="0.25">
      <c r="D1341" s="284" t="str">
        <f>IF(IF(ISNUMBER(B1341),"",MAX(D$4:D1340)+1)&lt;=D$3,IF(ISNUMBER(B1341),"",MAX(D$4:D1340)+1),"")</f>
        <v/>
      </c>
      <c r="H1341" s="284"/>
      <c r="I1341" s="284" t="str">
        <f>IF(O1341="","",IF(ISNUMBER(MATCH(O1341,$G$5:$G$1000,0)),"",IF(D1341=1,B$4,0)+MAX(I$4:I1340)+1))</f>
        <v/>
      </c>
      <c r="M1341" s="290" t="str">
        <f t="shared" si="160"/>
        <v/>
      </c>
    </row>
    <row r="1342" spans="4:13" ht="12" customHeight="1" x14ac:dyDescent="0.25">
      <c r="D1342" s="284" t="str">
        <f>IF(IF(ISNUMBER(B1342),"",MAX(D$4:D1341)+1)&lt;=D$3,IF(ISNUMBER(B1342),"",MAX(D$4:D1341)+1),"")</f>
        <v/>
      </c>
      <c r="H1342" s="284"/>
      <c r="I1342" s="284" t="str">
        <f>IF(O1342="","",IF(ISNUMBER(MATCH(O1342,$G$5:$G$1000,0)),"",IF(D1342=1,B$4,0)+MAX(I$4:I1341)+1))</f>
        <v/>
      </c>
      <c r="M1342" s="290" t="str">
        <f t="shared" si="160"/>
        <v/>
      </c>
    </row>
    <row r="1343" spans="4:13" ht="12" customHeight="1" x14ac:dyDescent="0.25">
      <c r="D1343" s="284" t="str">
        <f>IF(IF(ISNUMBER(B1343),"",MAX(D$4:D1342)+1)&lt;=D$3,IF(ISNUMBER(B1343),"",MAX(D$4:D1342)+1),"")</f>
        <v/>
      </c>
      <c r="H1343" s="284"/>
      <c r="I1343" s="284" t="str">
        <f>IF(O1343="","",IF(ISNUMBER(MATCH(O1343,$G$5:$G$1000,0)),"",IF(D1343=1,B$4,0)+MAX(I$4:I1342)+1))</f>
        <v/>
      </c>
      <c r="M1343" s="290" t="str">
        <f t="shared" si="160"/>
        <v/>
      </c>
    </row>
    <row r="1344" spans="4:13" ht="12" customHeight="1" x14ac:dyDescent="0.25">
      <c r="D1344" s="284" t="str">
        <f>IF(IF(ISNUMBER(B1344),"",MAX(D$4:D1343)+1)&lt;=D$3,IF(ISNUMBER(B1344),"",MAX(D$4:D1343)+1),"")</f>
        <v/>
      </c>
      <c r="H1344" s="284"/>
      <c r="I1344" s="284" t="str">
        <f>IF(O1344="","",IF(ISNUMBER(MATCH(O1344,$G$5:$G$1000,0)),"",IF(D1344=1,B$4,0)+MAX(I$4:I1343)+1))</f>
        <v/>
      </c>
      <c r="M1344" s="290" t="str">
        <f t="shared" si="160"/>
        <v/>
      </c>
    </row>
    <row r="1345" spans="4:13" ht="12" customHeight="1" x14ac:dyDescent="0.25">
      <c r="D1345" s="284" t="str">
        <f>IF(IF(ISNUMBER(B1345),"",MAX(D$4:D1344)+1)&lt;=D$3,IF(ISNUMBER(B1345),"",MAX(D$4:D1344)+1),"")</f>
        <v/>
      </c>
      <c r="H1345" s="284"/>
      <c r="I1345" s="284" t="str">
        <f>IF(O1345="","",IF(ISNUMBER(MATCH(O1345,$G$5:$G$1000,0)),"",IF(D1345=1,B$4,0)+MAX(I$4:I1344)+1))</f>
        <v/>
      </c>
      <c r="M1345" s="290" t="str">
        <f t="shared" si="160"/>
        <v/>
      </c>
    </row>
    <row r="1346" spans="4:13" ht="12" customHeight="1" x14ac:dyDescent="0.25">
      <c r="D1346" s="284" t="str">
        <f>IF(IF(ISNUMBER(B1346),"",MAX(D$4:D1345)+1)&lt;=D$3,IF(ISNUMBER(B1346),"",MAX(D$4:D1345)+1),"")</f>
        <v/>
      </c>
      <c r="H1346" s="284"/>
      <c r="I1346" s="284" t="str">
        <f>IF(O1346="","",IF(ISNUMBER(MATCH(O1346,$G$5:$G$1000,0)),"",IF(D1346=1,B$4,0)+MAX(I$4:I1345)+1))</f>
        <v/>
      </c>
      <c r="M1346" s="290" t="str">
        <f t="shared" si="160"/>
        <v/>
      </c>
    </row>
    <row r="1347" spans="4:13" ht="12" customHeight="1" x14ac:dyDescent="0.25">
      <c r="D1347" s="284" t="str">
        <f>IF(IF(ISNUMBER(B1347),"",MAX(D$4:D1346)+1)&lt;=D$3,IF(ISNUMBER(B1347),"",MAX(D$4:D1346)+1),"")</f>
        <v/>
      </c>
      <c r="H1347" s="284"/>
      <c r="I1347" s="284" t="str">
        <f>IF(O1347="","",IF(ISNUMBER(MATCH(O1347,$G$5:$G$1000,0)),"",IF(D1347=1,B$4,0)+MAX(I$4:I1346)+1))</f>
        <v/>
      </c>
      <c r="M1347" s="290" t="str">
        <f t="shared" si="160"/>
        <v/>
      </c>
    </row>
    <row r="1348" spans="4:13" ht="12" customHeight="1" x14ac:dyDescent="0.25">
      <c r="D1348" s="284" t="str">
        <f>IF(IF(ISNUMBER(B1348),"",MAX(D$4:D1347)+1)&lt;=D$3,IF(ISNUMBER(B1348),"",MAX(D$4:D1347)+1),"")</f>
        <v/>
      </c>
      <c r="H1348" s="284"/>
      <c r="I1348" s="284" t="str">
        <f>IF(O1348="","",IF(ISNUMBER(MATCH(O1348,$G$5:$G$1000,0)),"",IF(D1348=1,B$4,0)+MAX(I$4:I1347)+1))</f>
        <v/>
      </c>
      <c r="M1348" s="290" t="str">
        <f t="shared" si="160"/>
        <v/>
      </c>
    </row>
    <row r="1349" spans="4:13" ht="12" customHeight="1" x14ac:dyDescent="0.25">
      <c r="D1349" s="284" t="str">
        <f>IF(IF(ISNUMBER(B1349),"",MAX(D$4:D1348)+1)&lt;=D$3,IF(ISNUMBER(B1349),"",MAX(D$4:D1348)+1),"")</f>
        <v/>
      </c>
      <c r="H1349" s="284"/>
      <c r="I1349" s="284" t="str">
        <f>IF(O1349="","",IF(ISNUMBER(MATCH(O1349,$G$5:$G$1000,0)),"",IF(D1349=1,B$4,0)+MAX(I$4:I1348)+1))</f>
        <v/>
      </c>
      <c r="M1349" s="290" t="str">
        <f t="shared" ref="M1349:M1412" si="161">IF(ROW()-ROW(M$4)&lt;=1000,ROW()-ROW(M$4),"")</f>
        <v/>
      </c>
    </row>
    <row r="1350" spans="4:13" ht="12" customHeight="1" x14ac:dyDescent="0.25">
      <c r="D1350" s="284" t="str">
        <f>IF(IF(ISNUMBER(B1350),"",MAX(D$4:D1349)+1)&lt;=D$3,IF(ISNUMBER(B1350),"",MAX(D$4:D1349)+1),"")</f>
        <v/>
      </c>
      <c r="H1350" s="284"/>
      <c r="I1350" s="284" t="str">
        <f>IF(O1350="","",IF(ISNUMBER(MATCH(O1350,$G$5:$G$1000,0)),"",IF(D1350=1,B$4,0)+MAX(I$4:I1349)+1))</f>
        <v/>
      </c>
      <c r="M1350" s="290" t="str">
        <f t="shared" si="161"/>
        <v/>
      </c>
    </row>
    <row r="1351" spans="4:13" ht="12" customHeight="1" x14ac:dyDescent="0.25">
      <c r="D1351" s="284" t="str">
        <f>IF(IF(ISNUMBER(B1351),"",MAX(D$4:D1350)+1)&lt;=D$3,IF(ISNUMBER(B1351),"",MAX(D$4:D1350)+1),"")</f>
        <v/>
      </c>
      <c r="H1351" s="284"/>
      <c r="I1351" s="284" t="str">
        <f>IF(O1351="","",IF(ISNUMBER(MATCH(O1351,$G$5:$G$1000,0)),"",IF(D1351=1,B$4,0)+MAX(I$4:I1350)+1))</f>
        <v/>
      </c>
      <c r="M1351" s="290" t="str">
        <f t="shared" si="161"/>
        <v/>
      </c>
    </row>
    <row r="1352" spans="4:13" ht="12" customHeight="1" x14ac:dyDescent="0.25">
      <c r="D1352" s="284" t="str">
        <f>IF(IF(ISNUMBER(B1352),"",MAX(D$4:D1351)+1)&lt;=D$3,IF(ISNUMBER(B1352),"",MAX(D$4:D1351)+1),"")</f>
        <v/>
      </c>
      <c r="H1352" s="284"/>
      <c r="I1352" s="284" t="str">
        <f>IF(O1352="","",IF(ISNUMBER(MATCH(O1352,$G$5:$G$1000,0)),"",IF(D1352=1,B$4,0)+MAX(I$4:I1351)+1))</f>
        <v/>
      </c>
      <c r="M1352" s="290" t="str">
        <f t="shared" si="161"/>
        <v/>
      </c>
    </row>
    <row r="1353" spans="4:13" ht="12" customHeight="1" x14ac:dyDescent="0.25">
      <c r="D1353" s="284" t="str">
        <f>IF(IF(ISNUMBER(B1353),"",MAX(D$4:D1352)+1)&lt;=D$3,IF(ISNUMBER(B1353),"",MAX(D$4:D1352)+1),"")</f>
        <v/>
      </c>
      <c r="H1353" s="284"/>
      <c r="I1353" s="284" t="str">
        <f>IF(O1353="","",IF(ISNUMBER(MATCH(O1353,$G$5:$G$1000,0)),"",IF(D1353=1,B$4,0)+MAX(I$4:I1352)+1))</f>
        <v/>
      </c>
      <c r="M1353" s="290" t="str">
        <f t="shared" si="161"/>
        <v/>
      </c>
    </row>
    <row r="1354" spans="4:13" ht="12" customHeight="1" x14ac:dyDescent="0.25">
      <c r="D1354" s="284" t="str">
        <f>IF(IF(ISNUMBER(B1354),"",MAX(D$4:D1353)+1)&lt;=D$3,IF(ISNUMBER(B1354),"",MAX(D$4:D1353)+1),"")</f>
        <v/>
      </c>
      <c r="H1354" s="284"/>
      <c r="I1354" s="284" t="str">
        <f>IF(O1354="","",IF(ISNUMBER(MATCH(O1354,$G$5:$G$1000,0)),"",IF(D1354=1,B$4,0)+MAX(I$4:I1353)+1))</f>
        <v/>
      </c>
      <c r="M1354" s="290" t="str">
        <f t="shared" si="161"/>
        <v/>
      </c>
    </row>
    <row r="1355" spans="4:13" ht="12" customHeight="1" x14ac:dyDescent="0.25">
      <c r="D1355" s="284" t="str">
        <f>IF(IF(ISNUMBER(B1355),"",MAX(D$4:D1354)+1)&lt;=D$3,IF(ISNUMBER(B1355),"",MAX(D$4:D1354)+1),"")</f>
        <v/>
      </c>
      <c r="H1355" s="284"/>
      <c r="I1355" s="284" t="str">
        <f>IF(O1355="","",IF(ISNUMBER(MATCH(O1355,$G$5:$G$1000,0)),"",IF(D1355=1,B$4,0)+MAX(I$4:I1354)+1))</f>
        <v/>
      </c>
      <c r="M1355" s="290" t="str">
        <f t="shared" si="161"/>
        <v/>
      </c>
    </row>
    <row r="1356" spans="4:13" ht="12" customHeight="1" x14ac:dyDescent="0.25">
      <c r="D1356" s="284" t="str">
        <f>IF(IF(ISNUMBER(B1356),"",MAX(D$4:D1355)+1)&lt;=D$3,IF(ISNUMBER(B1356),"",MAX(D$4:D1355)+1),"")</f>
        <v/>
      </c>
      <c r="H1356" s="284"/>
      <c r="I1356" s="284" t="str">
        <f>IF(O1356="","",IF(ISNUMBER(MATCH(O1356,$G$5:$G$1000,0)),"",IF(D1356=1,B$4,0)+MAX(I$4:I1355)+1))</f>
        <v/>
      </c>
      <c r="M1356" s="290" t="str">
        <f t="shared" si="161"/>
        <v/>
      </c>
    </row>
    <row r="1357" spans="4:13" ht="12" customHeight="1" x14ac:dyDescent="0.25">
      <c r="D1357" s="284" t="str">
        <f>IF(IF(ISNUMBER(B1357),"",MAX(D$4:D1356)+1)&lt;=D$3,IF(ISNUMBER(B1357),"",MAX(D$4:D1356)+1),"")</f>
        <v/>
      </c>
      <c r="H1357" s="284"/>
      <c r="I1357" s="284" t="str">
        <f>IF(O1357="","",IF(ISNUMBER(MATCH(O1357,$G$5:$G$1000,0)),"",IF(D1357=1,B$4,0)+MAX(I$4:I1356)+1))</f>
        <v/>
      </c>
      <c r="M1357" s="290" t="str">
        <f t="shared" si="161"/>
        <v/>
      </c>
    </row>
    <row r="1358" spans="4:13" ht="12" customHeight="1" x14ac:dyDescent="0.25">
      <c r="D1358" s="284" t="str">
        <f>IF(IF(ISNUMBER(B1358),"",MAX(D$4:D1357)+1)&lt;=D$3,IF(ISNUMBER(B1358),"",MAX(D$4:D1357)+1),"")</f>
        <v/>
      </c>
      <c r="H1358" s="284"/>
      <c r="I1358" s="284" t="str">
        <f>IF(O1358="","",IF(ISNUMBER(MATCH(O1358,$G$5:$G$1000,0)),"",IF(D1358=1,B$4,0)+MAX(I$4:I1357)+1))</f>
        <v/>
      </c>
      <c r="M1358" s="290" t="str">
        <f t="shared" si="161"/>
        <v/>
      </c>
    </row>
    <row r="1359" spans="4:13" ht="12" customHeight="1" x14ac:dyDescent="0.25">
      <c r="D1359" s="284" t="str">
        <f>IF(IF(ISNUMBER(B1359),"",MAX(D$4:D1358)+1)&lt;=D$3,IF(ISNUMBER(B1359),"",MAX(D$4:D1358)+1),"")</f>
        <v/>
      </c>
      <c r="H1359" s="284"/>
      <c r="I1359" s="284" t="str">
        <f>IF(O1359="","",IF(ISNUMBER(MATCH(O1359,$G$5:$G$1000,0)),"",IF(D1359=1,B$4,0)+MAX(I$4:I1358)+1))</f>
        <v/>
      </c>
      <c r="M1359" s="290" t="str">
        <f t="shared" si="161"/>
        <v/>
      </c>
    </row>
    <row r="1360" spans="4:13" ht="12" customHeight="1" x14ac:dyDescent="0.25">
      <c r="D1360" s="284" t="str">
        <f>IF(IF(ISNUMBER(B1360),"",MAX(D$4:D1359)+1)&lt;=D$3,IF(ISNUMBER(B1360),"",MAX(D$4:D1359)+1),"")</f>
        <v/>
      </c>
      <c r="H1360" s="284"/>
      <c r="I1360" s="284" t="str">
        <f>IF(O1360="","",IF(ISNUMBER(MATCH(O1360,$G$5:$G$1000,0)),"",IF(D1360=1,B$4,0)+MAX(I$4:I1359)+1))</f>
        <v/>
      </c>
      <c r="M1360" s="290" t="str">
        <f t="shared" si="161"/>
        <v/>
      </c>
    </row>
    <row r="1361" spans="4:13" ht="12" customHeight="1" x14ac:dyDescent="0.25">
      <c r="D1361" s="284" t="str">
        <f>IF(IF(ISNUMBER(B1361),"",MAX(D$4:D1360)+1)&lt;=D$3,IF(ISNUMBER(B1361),"",MAX(D$4:D1360)+1),"")</f>
        <v/>
      </c>
      <c r="H1361" s="284"/>
      <c r="I1361" s="284" t="str">
        <f>IF(O1361="","",IF(ISNUMBER(MATCH(O1361,$G$5:$G$1000,0)),"",IF(D1361=1,B$4,0)+MAX(I$4:I1360)+1))</f>
        <v/>
      </c>
      <c r="M1361" s="290" t="str">
        <f t="shared" si="161"/>
        <v/>
      </c>
    </row>
    <row r="1362" spans="4:13" ht="12" customHeight="1" x14ac:dyDescent="0.25">
      <c r="D1362" s="284" t="str">
        <f>IF(IF(ISNUMBER(B1362),"",MAX(D$4:D1361)+1)&lt;=D$3,IF(ISNUMBER(B1362),"",MAX(D$4:D1361)+1),"")</f>
        <v/>
      </c>
      <c r="H1362" s="284"/>
      <c r="I1362" s="284" t="str">
        <f>IF(O1362="","",IF(ISNUMBER(MATCH(O1362,$G$5:$G$1000,0)),"",IF(D1362=1,B$4,0)+MAX(I$4:I1361)+1))</f>
        <v/>
      </c>
      <c r="M1362" s="290" t="str">
        <f t="shared" si="161"/>
        <v/>
      </c>
    </row>
    <row r="1363" spans="4:13" ht="12" customHeight="1" x14ac:dyDescent="0.25">
      <c r="D1363" s="284" t="str">
        <f>IF(IF(ISNUMBER(B1363),"",MAX(D$4:D1362)+1)&lt;=D$3,IF(ISNUMBER(B1363),"",MAX(D$4:D1362)+1),"")</f>
        <v/>
      </c>
      <c r="H1363" s="284"/>
      <c r="I1363" s="284" t="str">
        <f>IF(O1363="","",IF(ISNUMBER(MATCH(O1363,$G$5:$G$1000,0)),"",IF(D1363=1,B$4,0)+MAX(I$4:I1362)+1))</f>
        <v/>
      </c>
      <c r="M1363" s="290" t="str">
        <f t="shared" si="161"/>
        <v/>
      </c>
    </row>
    <row r="1364" spans="4:13" ht="12" customHeight="1" x14ac:dyDescent="0.25">
      <c r="D1364" s="284" t="str">
        <f>IF(IF(ISNUMBER(B1364),"",MAX(D$4:D1363)+1)&lt;=D$3,IF(ISNUMBER(B1364),"",MAX(D$4:D1363)+1),"")</f>
        <v/>
      </c>
      <c r="H1364" s="284"/>
      <c r="I1364" s="284" t="str">
        <f>IF(O1364="","",IF(ISNUMBER(MATCH(O1364,$G$5:$G$1000,0)),"",IF(D1364=1,B$4,0)+MAX(I$4:I1363)+1))</f>
        <v/>
      </c>
      <c r="M1364" s="290" t="str">
        <f t="shared" si="161"/>
        <v/>
      </c>
    </row>
    <row r="1365" spans="4:13" ht="12" customHeight="1" x14ac:dyDescent="0.25">
      <c r="D1365" s="284" t="str">
        <f>IF(IF(ISNUMBER(B1365),"",MAX(D$4:D1364)+1)&lt;=D$3,IF(ISNUMBER(B1365),"",MAX(D$4:D1364)+1),"")</f>
        <v/>
      </c>
      <c r="H1365" s="284"/>
      <c r="I1365" s="284" t="str">
        <f>IF(O1365="","",IF(ISNUMBER(MATCH(O1365,$G$5:$G$1000,0)),"",IF(D1365=1,B$4,0)+MAX(I$4:I1364)+1))</f>
        <v/>
      </c>
      <c r="M1365" s="290" t="str">
        <f t="shared" si="161"/>
        <v/>
      </c>
    </row>
    <row r="1366" spans="4:13" ht="12" customHeight="1" x14ac:dyDescent="0.25">
      <c r="D1366" s="284" t="str">
        <f>IF(IF(ISNUMBER(B1366),"",MAX(D$4:D1365)+1)&lt;=D$3,IF(ISNUMBER(B1366),"",MAX(D$4:D1365)+1),"")</f>
        <v/>
      </c>
      <c r="H1366" s="284"/>
      <c r="I1366" s="284" t="str">
        <f>IF(O1366="","",IF(ISNUMBER(MATCH(O1366,$G$5:$G$1000,0)),"",IF(D1366=1,B$4,0)+MAX(I$4:I1365)+1))</f>
        <v/>
      </c>
      <c r="M1366" s="290" t="str">
        <f t="shared" si="161"/>
        <v/>
      </c>
    </row>
    <row r="1367" spans="4:13" ht="12" customHeight="1" x14ac:dyDescent="0.25">
      <c r="D1367" s="284" t="str">
        <f>IF(IF(ISNUMBER(B1367),"",MAX(D$4:D1366)+1)&lt;=D$3,IF(ISNUMBER(B1367),"",MAX(D$4:D1366)+1),"")</f>
        <v/>
      </c>
      <c r="H1367" s="284"/>
      <c r="I1367" s="284" t="str">
        <f>IF(O1367="","",IF(ISNUMBER(MATCH(O1367,$G$5:$G$1000,0)),"",IF(D1367=1,B$4,0)+MAX(I$4:I1366)+1))</f>
        <v/>
      </c>
      <c r="M1367" s="290" t="str">
        <f t="shared" si="161"/>
        <v/>
      </c>
    </row>
    <row r="1368" spans="4:13" ht="12" customHeight="1" x14ac:dyDescent="0.25">
      <c r="D1368" s="284" t="str">
        <f>IF(IF(ISNUMBER(B1368),"",MAX(D$4:D1367)+1)&lt;=D$3,IF(ISNUMBER(B1368),"",MAX(D$4:D1367)+1),"")</f>
        <v/>
      </c>
      <c r="H1368" s="284"/>
      <c r="I1368" s="284" t="str">
        <f>IF(O1368="","",IF(ISNUMBER(MATCH(O1368,$G$5:$G$1000,0)),"",IF(D1368=1,B$4,0)+MAX(I$4:I1367)+1))</f>
        <v/>
      </c>
      <c r="M1368" s="290" t="str">
        <f t="shared" si="161"/>
        <v/>
      </c>
    </row>
    <row r="1369" spans="4:13" ht="12" customHeight="1" x14ac:dyDescent="0.25">
      <c r="D1369" s="284" t="str">
        <f>IF(IF(ISNUMBER(B1369),"",MAX(D$4:D1368)+1)&lt;=D$3,IF(ISNUMBER(B1369),"",MAX(D$4:D1368)+1),"")</f>
        <v/>
      </c>
      <c r="H1369" s="284"/>
      <c r="I1369" s="284" t="str">
        <f>IF(O1369="","",IF(ISNUMBER(MATCH(O1369,$G$5:$G$1000,0)),"",IF(D1369=1,B$4,0)+MAX(I$4:I1368)+1))</f>
        <v/>
      </c>
      <c r="M1369" s="290" t="str">
        <f t="shared" si="161"/>
        <v/>
      </c>
    </row>
    <row r="1370" spans="4:13" ht="12" customHeight="1" x14ac:dyDescent="0.25">
      <c r="D1370" s="284" t="str">
        <f>IF(IF(ISNUMBER(B1370),"",MAX(D$4:D1369)+1)&lt;=D$3,IF(ISNUMBER(B1370),"",MAX(D$4:D1369)+1),"")</f>
        <v/>
      </c>
      <c r="H1370" s="284"/>
      <c r="I1370" s="284" t="str">
        <f>IF(O1370="","",IF(ISNUMBER(MATCH(O1370,$G$5:$G$1000,0)),"",IF(D1370=1,B$4,0)+MAX(I$4:I1369)+1))</f>
        <v/>
      </c>
      <c r="M1370" s="290" t="str">
        <f t="shared" si="161"/>
        <v/>
      </c>
    </row>
    <row r="1371" spans="4:13" ht="12" customHeight="1" x14ac:dyDescent="0.25">
      <c r="D1371" s="284" t="str">
        <f>IF(IF(ISNUMBER(B1371),"",MAX(D$4:D1370)+1)&lt;=D$3,IF(ISNUMBER(B1371),"",MAX(D$4:D1370)+1),"")</f>
        <v/>
      </c>
      <c r="H1371" s="284"/>
      <c r="I1371" s="284" t="str">
        <f>IF(O1371="","",IF(ISNUMBER(MATCH(O1371,$G$5:$G$1000,0)),"",IF(D1371=1,B$4,0)+MAX(I$4:I1370)+1))</f>
        <v/>
      </c>
      <c r="M1371" s="290" t="str">
        <f t="shared" si="161"/>
        <v/>
      </c>
    </row>
    <row r="1372" spans="4:13" ht="12" customHeight="1" x14ac:dyDescent="0.25">
      <c r="D1372" s="284" t="str">
        <f>IF(IF(ISNUMBER(B1372),"",MAX(D$4:D1371)+1)&lt;=D$3,IF(ISNUMBER(B1372),"",MAX(D$4:D1371)+1),"")</f>
        <v/>
      </c>
      <c r="H1372" s="284"/>
      <c r="I1372" s="284" t="str">
        <f>IF(O1372="","",IF(ISNUMBER(MATCH(O1372,$G$5:$G$1000,0)),"",IF(D1372=1,B$4,0)+MAX(I$4:I1371)+1))</f>
        <v/>
      </c>
      <c r="M1372" s="290" t="str">
        <f t="shared" si="161"/>
        <v/>
      </c>
    </row>
    <row r="1373" spans="4:13" ht="12" customHeight="1" x14ac:dyDescent="0.25">
      <c r="D1373" s="284" t="str">
        <f>IF(IF(ISNUMBER(B1373),"",MAX(D$4:D1372)+1)&lt;=D$3,IF(ISNUMBER(B1373),"",MAX(D$4:D1372)+1),"")</f>
        <v/>
      </c>
      <c r="H1373" s="284"/>
      <c r="I1373" s="284" t="str">
        <f>IF(O1373="","",IF(ISNUMBER(MATCH(O1373,$G$5:$G$1000,0)),"",IF(D1373=1,B$4,0)+MAX(I$4:I1372)+1))</f>
        <v/>
      </c>
      <c r="M1373" s="290" t="str">
        <f t="shared" si="161"/>
        <v/>
      </c>
    </row>
    <row r="1374" spans="4:13" ht="12" customHeight="1" x14ac:dyDescent="0.25">
      <c r="D1374" s="284" t="str">
        <f>IF(IF(ISNUMBER(B1374),"",MAX(D$4:D1373)+1)&lt;=D$3,IF(ISNUMBER(B1374),"",MAX(D$4:D1373)+1),"")</f>
        <v/>
      </c>
      <c r="H1374" s="284"/>
      <c r="I1374" s="284" t="str">
        <f>IF(O1374="","",IF(ISNUMBER(MATCH(O1374,$G$5:$G$1000,0)),"",IF(D1374=1,B$4,0)+MAX(I$4:I1373)+1))</f>
        <v/>
      </c>
      <c r="M1374" s="290" t="str">
        <f t="shared" si="161"/>
        <v/>
      </c>
    </row>
    <row r="1375" spans="4:13" ht="12" customHeight="1" x14ac:dyDescent="0.25">
      <c r="D1375" s="284" t="str">
        <f>IF(IF(ISNUMBER(B1375),"",MAX(D$4:D1374)+1)&lt;=D$3,IF(ISNUMBER(B1375),"",MAX(D$4:D1374)+1),"")</f>
        <v/>
      </c>
      <c r="H1375" s="284"/>
      <c r="I1375" s="284" t="str">
        <f>IF(O1375="","",IF(ISNUMBER(MATCH(O1375,$G$5:$G$1000,0)),"",IF(D1375=1,B$4,0)+MAX(I$4:I1374)+1))</f>
        <v/>
      </c>
      <c r="M1375" s="290" t="str">
        <f t="shared" si="161"/>
        <v/>
      </c>
    </row>
    <row r="1376" spans="4:13" ht="12" customHeight="1" x14ac:dyDescent="0.25">
      <c r="D1376" s="284" t="str">
        <f>IF(IF(ISNUMBER(B1376),"",MAX(D$4:D1375)+1)&lt;=D$3,IF(ISNUMBER(B1376),"",MAX(D$4:D1375)+1),"")</f>
        <v/>
      </c>
      <c r="H1376" s="284"/>
      <c r="I1376" s="284" t="str">
        <f>IF(O1376="","",IF(ISNUMBER(MATCH(O1376,$G$5:$G$1000,0)),"",IF(D1376=1,B$4,0)+MAX(I$4:I1375)+1))</f>
        <v/>
      </c>
      <c r="M1376" s="290" t="str">
        <f t="shared" si="161"/>
        <v/>
      </c>
    </row>
    <row r="1377" spans="4:13" ht="12" customHeight="1" x14ac:dyDescent="0.25">
      <c r="D1377" s="284" t="str">
        <f>IF(IF(ISNUMBER(B1377),"",MAX(D$4:D1376)+1)&lt;=D$3,IF(ISNUMBER(B1377),"",MAX(D$4:D1376)+1),"")</f>
        <v/>
      </c>
      <c r="H1377" s="284"/>
      <c r="I1377" s="284" t="str">
        <f>IF(O1377="","",IF(ISNUMBER(MATCH(O1377,$G$5:$G$1000,0)),"",IF(D1377=1,B$4,0)+MAX(I$4:I1376)+1))</f>
        <v/>
      </c>
      <c r="M1377" s="290" t="str">
        <f t="shared" si="161"/>
        <v/>
      </c>
    </row>
    <row r="1378" spans="4:13" ht="12" customHeight="1" x14ac:dyDescent="0.25">
      <c r="D1378" s="284" t="str">
        <f>IF(IF(ISNUMBER(B1378),"",MAX(D$4:D1377)+1)&lt;=D$3,IF(ISNUMBER(B1378),"",MAX(D$4:D1377)+1),"")</f>
        <v/>
      </c>
      <c r="H1378" s="284"/>
      <c r="I1378" s="284" t="str">
        <f>IF(O1378="","",IF(ISNUMBER(MATCH(O1378,$G$5:$G$1000,0)),"",IF(D1378=1,B$4,0)+MAX(I$4:I1377)+1))</f>
        <v/>
      </c>
      <c r="M1378" s="290" t="str">
        <f t="shared" si="161"/>
        <v/>
      </c>
    </row>
    <row r="1379" spans="4:13" ht="12" customHeight="1" x14ac:dyDescent="0.25">
      <c r="D1379" s="284" t="str">
        <f>IF(IF(ISNUMBER(B1379),"",MAX(D$4:D1378)+1)&lt;=D$3,IF(ISNUMBER(B1379),"",MAX(D$4:D1378)+1),"")</f>
        <v/>
      </c>
      <c r="H1379" s="284"/>
      <c r="I1379" s="284" t="str">
        <f>IF(O1379="","",IF(ISNUMBER(MATCH(O1379,$G$5:$G$1000,0)),"",IF(D1379=1,B$4,0)+MAX(I$4:I1378)+1))</f>
        <v/>
      </c>
      <c r="M1379" s="290" t="str">
        <f t="shared" si="161"/>
        <v/>
      </c>
    </row>
    <row r="1380" spans="4:13" ht="12" customHeight="1" x14ac:dyDescent="0.25">
      <c r="D1380" s="284" t="str">
        <f>IF(IF(ISNUMBER(B1380),"",MAX(D$4:D1379)+1)&lt;=D$3,IF(ISNUMBER(B1380),"",MAX(D$4:D1379)+1),"")</f>
        <v/>
      </c>
      <c r="H1380" s="284"/>
      <c r="I1380" s="284" t="str">
        <f>IF(O1380="","",IF(ISNUMBER(MATCH(O1380,$G$5:$G$1000,0)),"",IF(D1380=1,B$4,0)+MAX(I$4:I1379)+1))</f>
        <v/>
      </c>
      <c r="M1380" s="290" t="str">
        <f t="shared" si="161"/>
        <v/>
      </c>
    </row>
    <row r="1381" spans="4:13" ht="12" customHeight="1" x14ac:dyDescent="0.25">
      <c r="D1381" s="284" t="str">
        <f>IF(IF(ISNUMBER(B1381),"",MAX(D$4:D1380)+1)&lt;=D$3,IF(ISNUMBER(B1381),"",MAX(D$4:D1380)+1),"")</f>
        <v/>
      </c>
      <c r="H1381" s="284"/>
      <c r="I1381" s="284" t="str">
        <f>IF(O1381="","",IF(ISNUMBER(MATCH(O1381,$G$5:$G$1000,0)),"",IF(D1381=1,B$4,0)+MAX(I$4:I1380)+1))</f>
        <v/>
      </c>
      <c r="M1381" s="290" t="str">
        <f t="shared" si="161"/>
        <v/>
      </c>
    </row>
    <row r="1382" spans="4:13" ht="12" customHeight="1" x14ac:dyDescent="0.25">
      <c r="D1382" s="284" t="str">
        <f>IF(IF(ISNUMBER(B1382),"",MAX(D$4:D1381)+1)&lt;=D$3,IF(ISNUMBER(B1382),"",MAX(D$4:D1381)+1),"")</f>
        <v/>
      </c>
      <c r="H1382" s="284"/>
      <c r="I1382" s="284" t="str">
        <f>IF(O1382="","",IF(ISNUMBER(MATCH(O1382,$G$5:$G$1000,0)),"",IF(D1382=1,B$4,0)+MAX(I$4:I1381)+1))</f>
        <v/>
      </c>
      <c r="M1382" s="290" t="str">
        <f t="shared" si="161"/>
        <v/>
      </c>
    </row>
    <row r="1383" spans="4:13" ht="12" customHeight="1" x14ac:dyDescent="0.25">
      <c r="D1383" s="284" t="str">
        <f>IF(IF(ISNUMBER(B1383),"",MAX(D$4:D1382)+1)&lt;=D$3,IF(ISNUMBER(B1383),"",MAX(D$4:D1382)+1),"")</f>
        <v/>
      </c>
      <c r="H1383" s="284"/>
      <c r="I1383" s="284" t="str">
        <f>IF(O1383="","",IF(ISNUMBER(MATCH(O1383,$G$5:$G$1000,0)),"",IF(D1383=1,B$4,0)+MAX(I$4:I1382)+1))</f>
        <v/>
      </c>
      <c r="M1383" s="290" t="str">
        <f t="shared" si="161"/>
        <v/>
      </c>
    </row>
    <row r="1384" spans="4:13" ht="12" customHeight="1" x14ac:dyDescent="0.25">
      <c r="D1384" s="284" t="str">
        <f>IF(IF(ISNUMBER(B1384),"",MAX(D$4:D1383)+1)&lt;=D$3,IF(ISNUMBER(B1384),"",MAX(D$4:D1383)+1),"")</f>
        <v/>
      </c>
      <c r="H1384" s="284"/>
      <c r="I1384" s="284" t="str">
        <f>IF(O1384="","",IF(ISNUMBER(MATCH(O1384,$G$5:$G$1000,0)),"",IF(D1384=1,B$4,0)+MAX(I$4:I1383)+1))</f>
        <v/>
      </c>
      <c r="M1384" s="290" t="str">
        <f t="shared" si="161"/>
        <v/>
      </c>
    </row>
    <row r="1385" spans="4:13" ht="12" customHeight="1" x14ac:dyDescent="0.25">
      <c r="D1385" s="284" t="str">
        <f>IF(IF(ISNUMBER(B1385),"",MAX(D$4:D1384)+1)&lt;=D$3,IF(ISNUMBER(B1385),"",MAX(D$4:D1384)+1),"")</f>
        <v/>
      </c>
      <c r="H1385" s="284"/>
      <c r="I1385" s="284" t="str">
        <f>IF(O1385="","",IF(ISNUMBER(MATCH(O1385,$G$5:$G$1000,0)),"",IF(D1385=1,B$4,0)+MAX(I$4:I1384)+1))</f>
        <v/>
      </c>
      <c r="M1385" s="290" t="str">
        <f t="shared" si="161"/>
        <v/>
      </c>
    </row>
    <row r="1386" spans="4:13" ht="12" customHeight="1" x14ac:dyDescent="0.25">
      <c r="D1386" s="284" t="str">
        <f>IF(IF(ISNUMBER(B1386),"",MAX(D$4:D1385)+1)&lt;=D$3,IF(ISNUMBER(B1386),"",MAX(D$4:D1385)+1),"")</f>
        <v/>
      </c>
      <c r="H1386" s="284"/>
      <c r="I1386" s="284" t="str">
        <f>IF(O1386="","",IF(ISNUMBER(MATCH(O1386,$G$5:$G$1000,0)),"",IF(D1386=1,B$4,0)+MAX(I$4:I1385)+1))</f>
        <v/>
      </c>
      <c r="M1386" s="290" t="str">
        <f t="shared" si="161"/>
        <v/>
      </c>
    </row>
    <row r="1387" spans="4:13" ht="12" customHeight="1" x14ac:dyDescent="0.25">
      <c r="D1387" s="284" t="str">
        <f>IF(IF(ISNUMBER(B1387),"",MAX(D$4:D1386)+1)&lt;=D$3,IF(ISNUMBER(B1387),"",MAX(D$4:D1386)+1),"")</f>
        <v/>
      </c>
      <c r="H1387" s="284"/>
      <c r="I1387" s="284" t="str">
        <f>IF(O1387="","",IF(ISNUMBER(MATCH(O1387,$G$5:$G$1000,0)),"",IF(D1387=1,B$4,0)+MAX(I$4:I1386)+1))</f>
        <v/>
      </c>
      <c r="M1387" s="290" t="str">
        <f t="shared" si="161"/>
        <v/>
      </c>
    </row>
    <row r="1388" spans="4:13" ht="12" customHeight="1" x14ac:dyDescent="0.25">
      <c r="D1388" s="284" t="str">
        <f>IF(IF(ISNUMBER(B1388),"",MAX(D$4:D1387)+1)&lt;=D$3,IF(ISNUMBER(B1388),"",MAX(D$4:D1387)+1),"")</f>
        <v/>
      </c>
      <c r="H1388" s="284"/>
      <c r="I1388" s="284" t="str">
        <f>IF(O1388="","",IF(ISNUMBER(MATCH(O1388,$G$5:$G$1000,0)),"",IF(D1388=1,B$4,0)+MAX(I$4:I1387)+1))</f>
        <v/>
      </c>
      <c r="M1388" s="290" t="str">
        <f t="shared" si="161"/>
        <v/>
      </c>
    </row>
    <row r="1389" spans="4:13" ht="12" customHeight="1" x14ac:dyDescent="0.25">
      <c r="D1389" s="284" t="str">
        <f>IF(IF(ISNUMBER(B1389),"",MAX(D$4:D1388)+1)&lt;=D$3,IF(ISNUMBER(B1389),"",MAX(D$4:D1388)+1),"")</f>
        <v/>
      </c>
      <c r="H1389" s="284"/>
      <c r="I1389" s="284" t="str">
        <f>IF(O1389="","",IF(ISNUMBER(MATCH(O1389,$G$5:$G$1000,0)),"",IF(D1389=1,B$4,0)+MAX(I$4:I1388)+1))</f>
        <v/>
      </c>
      <c r="M1389" s="290" t="str">
        <f t="shared" si="161"/>
        <v/>
      </c>
    </row>
    <row r="1390" spans="4:13" ht="12" customHeight="1" x14ac:dyDescent="0.25">
      <c r="D1390" s="284" t="str">
        <f>IF(IF(ISNUMBER(B1390),"",MAX(D$4:D1389)+1)&lt;=D$3,IF(ISNUMBER(B1390),"",MAX(D$4:D1389)+1),"")</f>
        <v/>
      </c>
      <c r="H1390" s="284"/>
      <c r="I1390" s="284" t="str">
        <f>IF(O1390="","",IF(ISNUMBER(MATCH(O1390,$G$5:$G$1000,0)),"",IF(D1390=1,B$4,0)+MAX(I$4:I1389)+1))</f>
        <v/>
      </c>
      <c r="M1390" s="290" t="str">
        <f t="shared" si="161"/>
        <v/>
      </c>
    </row>
    <row r="1391" spans="4:13" ht="12" customHeight="1" x14ac:dyDescent="0.25">
      <c r="D1391" s="284" t="str">
        <f>IF(IF(ISNUMBER(B1391),"",MAX(D$4:D1390)+1)&lt;=D$3,IF(ISNUMBER(B1391),"",MAX(D$4:D1390)+1),"")</f>
        <v/>
      </c>
      <c r="H1391" s="284"/>
      <c r="I1391" s="284" t="str">
        <f>IF(O1391="","",IF(ISNUMBER(MATCH(O1391,$G$5:$G$1000,0)),"",IF(D1391=1,B$4,0)+MAX(I$4:I1390)+1))</f>
        <v/>
      </c>
      <c r="M1391" s="290" t="str">
        <f t="shared" si="161"/>
        <v/>
      </c>
    </row>
    <row r="1392" spans="4:13" ht="12" customHeight="1" x14ac:dyDescent="0.25">
      <c r="D1392" s="284" t="str">
        <f>IF(IF(ISNUMBER(B1392),"",MAX(D$4:D1391)+1)&lt;=D$3,IF(ISNUMBER(B1392),"",MAX(D$4:D1391)+1),"")</f>
        <v/>
      </c>
      <c r="H1392" s="284"/>
      <c r="I1392" s="284" t="str">
        <f>IF(O1392="","",IF(ISNUMBER(MATCH(O1392,$G$5:$G$1000,0)),"",IF(D1392=1,B$4,0)+MAX(I$4:I1391)+1))</f>
        <v/>
      </c>
      <c r="M1392" s="290" t="str">
        <f t="shared" si="161"/>
        <v/>
      </c>
    </row>
    <row r="1393" spans="4:13" ht="12" customHeight="1" x14ac:dyDescent="0.25">
      <c r="D1393" s="284" t="str">
        <f>IF(IF(ISNUMBER(B1393),"",MAX(D$4:D1392)+1)&lt;=D$3,IF(ISNUMBER(B1393),"",MAX(D$4:D1392)+1),"")</f>
        <v/>
      </c>
      <c r="H1393" s="284"/>
      <c r="I1393" s="284" t="str">
        <f>IF(O1393="","",IF(ISNUMBER(MATCH(O1393,$G$5:$G$1000,0)),"",IF(D1393=1,B$4,0)+MAX(I$4:I1392)+1))</f>
        <v/>
      </c>
      <c r="M1393" s="290" t="str">
        <f t="shared" si="161"/>
        <v/>
      </c>
    </row>
    <row r="1394" spans="4:13" ht="12" customHeight="1" x14ac:dyDescent="0.25">
      <c r="D1394" s="284" t="str">
        <f>IF(IF(ISNUMBER(B1394),"",MAX(D$4:D1393)+1)&lt;=D$3,IF(ISNUMBER(B1394),"",MAX(D$4:D1393)+1),"")</f>
        <v/>
      </c>
      <c r="H1394" s="284"/>
      <c r="I1394" s="284" t="str">
        <f>IF(O1394="","",IF(ISNUMBER(MATCH(O1394,$G$5:$G$1000,0)),"",IF(D1394=1,B$4,0)+MAX(I$4:I1393)+1))</f>
        <v/>
      </c>
      <c r="M1394" s="290" t="str">
        <f t="shared" si="161"/>
        <v/>
      </c>
    </row>
    <row r="1395" spans="4:13" ht="12" customHeight="1" x14ac:dyDescent="0.25">
      <c r="D1395" s="284" t="str">
        <f>IF(IF(ISNUMBER(B1395),"",MAX(D$4:D1394)+1)&lt;=D$3,IF(ISNUMBER(B1395),"",MAX(D$4:D1394)+1),"")</f>
        <v/>
      </c>
      <c r="H1395" s="284"/>
      <c r="I1395" s="284" t="str">
        <f>IF(O1395="","",IF(ISNUMBER(MATCH(O1395,$G$5:$G$1000,0)),"",IF(D1395=1,B$4,0)+MAX(I$4:I1394)+1))</f>
        <v/>
      </c>
      <c r="M1395" s="290" t="str">
        <f t="shared" si="161"/>
        <v/>
      </c>
    </row>
    <row r="1396" spans="4:13" ht="12" customHeight="1" x14ac:dyDescent="0.25">
      <c r="D1396" s="284" t="str">
        <f>IF(IF(ISNUMBER(B1396),"",MAX(D$4:D1395)+1)&lt;=D$3,IF(ISNUMBER(B1396),"",MAX(D$4:D1395)+1),"")</f>
        <v/>
      </c>
      <c r="H1396" s="284"/>
      <c r="I1396" s="284" t="str">
        <f>IF(O1396="","",IF(ISNUMBER(MATCH(O1396,$G$5:$G$1000,0)),"",IF(D1396=1,B$4,0)+MAX(I$4:I1395)+1))</f>
        <v/>
      </c>
      <c r="M1396" s="290" t="str">
        <f t="shared" si="161"/>
        <v/>
      </c>
    </row>
    <row r="1397" spans="4:13" ht="12" customHeight="1" x14ac:dyDescent="0.25">
      <c r="D1397" s="284" t="str">
        <f>IF(IF(ISNUMBER(B1397),"",MAX(D$4:D1396)+1)&lt;=D$3,IF(ISNUMBER(B1397),"",MAX(D$4:D1396)+1),"")</f>
        <v/>
      </c>
      <c r="H1397" s="284"/>
      <c r="I1397" s="284" t="str">
        <f>IF(O1397="","",IF(ISNUMBER(MATCH(O1397,$G$5:$G$1000,0)),"",IF(D1397=1,B$4,0)+MAX(I$4:I1396)+1))</f>
        <v/>
      </c>
      <c r="M1397" s="290" t="str">
        <f t="shared" si="161"/>
        <v/>
      </c>
    </row>
    <row r="1398" spans="4:13" ht="12" customHeight="1" x14ac:dyDescent="0.25">
      <c r="D1398" s="284" t="str">
        <f>IF(IF(ISNUMBER(B1398),"",MAX(D$4:D1397)+1)&lt;=D$3,IF(ISNUMBER(B1398),"",MAX(D$4:D1397)+1),"")</f>
        <v/>
      </c>
      <c r="H1398" s="284"/>
      <c r="I1398" s="284" t="str">
        <f>IF(O1398="","",IF(ISNUMBER(MATCH(O1398,$G$5:$G$1000,0)),"",IF(D1398=1,B$4,0)+MAX(I$4:I1397)+1))</f>
        <v/>
      </c>
      <c r="M1398" s="290" t="str">
        <f t="shared" si="161"/>
        <v/>
      </c>
    </row>
    <row r="1399" spans="4:13" ht="12" customHeight="1" x14ac:dyDescent="0.25">
      <c r="D1399" s="284" t="str">
        <f>IF(IF(ISNUMBER(B1399),"",MAX(D$4:D1398)+1)&lt;=D$3,IF(ISNUMBER(B1399),"",MAX(D$4:D1398)+1),"")</f>
        <v/>
      </c>
      <c r="H1399" s="284"/>
      <c r="I1399" s="284" t="str">
        <f>IF(O1399="","",IF(ISNUMBER(MATCH(O1399,$G$5:$G$1000,0)),"",IF(D1399=1,B$4,0)+MAX(I$4:I1398)+1))</f>
        <v/>
      </c>
      <c r="M1399" s="290" t="str">
        <f t="shared" si="161"/>
        <v/>
      </c>
    </row>
    <row r="1400" spans="4:13" ht="12" customHeight="1" x14ac:dyDescent="0.25">
      <c r="D1400" s="284" t="str">
        <f>IF(IF(ISNUMBER(B1400),"",MAX(D$4:D1399)+1)&lt;=D$3,IF(ISNUMBER(B1400),"",MAX(D$4:D1399)+1),"")</f>
        <v/>
      </c>
      <c r="H1400" s="284"/>
      <c r="I1400" s="284" t="str">
        <f>IF(O1400="","",IF(ISNUMBER(MATCH(O1400,$G$5:$G$1000,0)),"",IF(D1400=1,B$4,0)+MAX(I$4:I1399)+1))</f>
        <v/>
      </c>
      <c r="M1400" s="290" t="str">
        <f t="shared" si="161"/>
        <v/>
      </c>
    </row>
    <row r="1401" spans="4:13" ht="12" customHeight="1" x14ac:dyDescent="0.25">
      <c r="D1401" s="284" t="str">
        <f>IF(IF(ISNUMBER(B1401),"",MAX(D$4:D1400)+1)&lt;=D$3,IF(ISNUMBER(B1401),"",MAX(D$4:D1400)+1),"")</f>
        <v/>
      </c>
      <c r="H1401" s="284"/>
      <c r="I1401" s="284" t="str">
        <f>IF(O1401="","",IF(ISNUMBER(MATCH(O1401,$G$5:$G$1000,0)),"",IF(D1401=1,B$4,0)+MAX(I$4:I1400)+1))</f>
        <v/>
      </c>
      <c r="M1401" s="290" t="str">
        <f t="shared" si="161"/>
        <v/>
      </c>
    </row>
    <row r="1402" spans="4:13" ht="12" customHeight="1" x14ac:dyDescent="0.25">
      <c r="D1402" s="284" t="str">
        <f>IF(IF(ISNUMBER(B1402),"",MAX(D$4:D1401)+1)&lt;=D$3,IF(ISNUMBER(B1402),"",MAX(D$4:D1401)+1),"")</f>
        <v/>
      </c>
      <c r="H1402" s="284"/>
      <c r="I1402" s="284" t="str">
        <f>IF(O1402="","",IF(ISNUMBER(MATCH(O1402,$G$5:$G$1000,0)),"",IF(D1402=1,B$4,0)+MAX(I$4:I1401)+1))</f>
        <v/>
      </c>
      <c r="M1402" s="290" t="str">
        <f t="shared" si="161"/>
        <v/>
      </c>
    </row>
    <row r="1403" spans="4:13" ht="12" customHeight="1" x14ac:dyDescent="0.25">
      <c r="D1403" s="284" t="str">
        <f>IF(IF(ISNUMBER(B1403),"",MAX(D$4:D1402)+1)&lt;=D$3,IF(ISNUMBER(B1403),"",MAX(D$4:D1402)+1),"")</f>
        <v/>
      </c>
      <c r="H1403" s="284"/>
      <c r="I1403" s="284" t="str">
        <f>IF(O1403="","",IF(ISNUMBER(MATCH(O1403,$G$5:$G$1000,0)),"",IF(D1403=1,B$4,0)+MAX(I$4:I1402)+1))</f>
        <v/>
      </c>
      <c r="M1403" s="290" t="str">
        <f t="shared" si="161"/>
        <v/>
      </c>
    </row>
    <row r="1404" spans="4:13" ht="12" customHeight="1" x14ac:dyDescent="0.25">
      <c r="D1404" s="284" t="str">
        <f>IF(IF(ISNUMBER(B1404),"",MAX(D$4:D1403)+1)&lt;=D$3,IF(ISNUMBER(B1404),"",MAX(D$4:D1403)+1),"")</f>
        <v/>
      </c>
      <c r="H1404" s="284"/>
      <c r="I1404" s="284" t="str">
        <f>IF(O1404="","",IF(ISNUMBER(MATCH(O1404,$G$5:$G$1000,0)),"",IF(D1404=1,B$4,0)+MAX(I$4:I1403)+1))</f>
        <v/>
      </c>
      <c r="M1404" s="290" t="str">
        <f t="shared" si="161"/>
        <v/>
      </c>
    </row>
    <row r="1405" spans="4:13" ht="12" customHeight="1" x14ac:dyDescent="0.25">
      <c r="D1405" s="284" t="str">
        <f>IF(IF(ISNUMBER(B1405),"",MAX(D$4:D1404)+1)&lt;=D$3,IF(ISNUMBER(B1405),"",MAX(D$4:D1404)+1),"")</f>
        <v/>
      </c>
      <c r="H1405" s="284"/>
      <c r="I1405" s="284" t="str">
        <f>IF(O1405="","",IF(ISNUMBER(MATCH(O1405,$G$5:$G$1000,0)),"",IF(D1405=1,B$4,0)+MAX(I$4:I1404)+1))</f>
        <v/>
      </c>
      <c r="M1405" s="290" t="str">
        <f t="shared" si="161"/>
        <v/>
      </c>
    </row>
    <row r="1406" spans="4:13" ht="12" customHeight="1" x14ac:dyDescent="0.25">
      <c r="D1406" s="284" t="str">
        <f>IF(IF(ISNUMBER(B1406),"",MAX(D$4:D1405)+1)&lt;=D$3,IF(ISNUMBER(B1406),"",MAX(D$4:D1405)+1),"")</f>
        <v/>
      </c>
      <c r="H1406" s="284"/>
      <c r="I1406" s="284" t="str">
        <f>IF(O1406="","",IF(ISNUMBER(MATCH(O1406,$G$5:$G$1000,0)),"",IF(D1406=1,B$4,0)+MAX(I$4:I1405)+1))</f>
        <v/>
      </c>
      <c r="M1406" s="290" t="str">
        <f t="shared" si="161"/>
        <v/>
      </c>
    </row>
    <row r="1407" spans="4:13" ht="12" customHeight="1" x14ac:dyDescent="0.25">
      <c r="D1407" s="284" t="str">
        <f>IF(IF(ISNUMBER(B1407),"",MAX(D$4:D1406)+1)&lt;=D$3,IF(ISNUMBER(B1407),"",MAX(D$4:D1406)+1),"")</f>
        <v/>
      </c>
      <c r="H1407" s="284"/>
      <c r="I1407" s="284" t="str">
        <f>IF(O1407="","",IF(ISNUMBER(MATCH(O1407,$G$5:$G$1000,0)),"",IF(D1407=1,B$4,0)+MAX(I$4:I1406)+1))</f>
        <v/>
      </c>
      <c r="M1407" s="290" t="str">
        <f t="shared" si="161"/>
        <v/>
      </c>
    </row>
    <row r="1408" spans="4:13" ht="12" customHeight="1" x14ac:dyDescent="0.25">
      <c r="D1408" s="284" t="str">
        <f>IF(IF(ISNUMBER(B1408),"",MAX(D$4:D1407)+1)&lt;=D$3,IF(ISNUMBER(B1408),"",MAX(D$4:D1407)+1),"")</f>
        <v/>
      </c>
      <c r="H1408" s="284"/>
      <c r="I1408" s="284" t="str">
        <f>IF(O1408="","",IF(ISNUMBER(MATCH(O1408,$G$5:$G$1000,0)),"",IF(D1408=1,B$4,0)+MAX(I$4:I1407)+1))</f>
        <v/>
      </c>
      <c r="M1408" s="290" t="str">
        <f t="shared" si="161"/>
        <v/>
      </c>
    </row>
    <row r="1409" spans="4:13" ht="12" customHeight="1" x14ac:dyDescent="0.25">
      <c r="D1409" s="284" t="str">
        <f>IF(IF(ISNUMBER(B1409),"",MAX(D$4:D1408)+1)&lt;=D$3,IF(ISNUMBER(B1409),"",MAX(D$4:D1408)+1),"")</f>
        <v/>
      </c>
      <c r="H1409" s="284"/>
      <c r="I1409" s="284" t="str">
        <f>IF(O1409="","",IF(ISNUMBER(MATCH(O1409,$G$5:$G$1000,0)),"",IF(D1409=1,B$4,0)+MAX(I$4:I1408)+1))</f>
        <v/>
      </c>
      <c r="M1409" s="290" t="str">
        <f t="shared" si="161"/>
        <v/>
      </c>
    </row>
    <row r="1410" spans="4:13" ht="12" customHeight="1" x14ac:dyDescent="0.25">
      <c r="D1410" s="284" t="str">
        <f>IF(IF(ISNUMBER(B1410),"",MAX(D$4:D1409)+1)&lt;=D$3,IF(ISNUMBER(B1410),"",MAX(D$4:D1409)+1),"")</f>
        <v/>
      </c>
      <c r="H1410" s="284"/>
      <c r="I1410" s="284" t="str">
        <f>IF(O1410="","",IF(ISNUMBER(MATCH(O1410,$G$5:$G$1000,0)),"",IF(D1410=1,B$4,0)+MAX(I$4:I1409)+1))</f>
        <v/>
      </c>
      <c r="M1410" s="290" t="str">
        <f t="shared" si="161"/>
        <v/>
      </c>
    </row>
    <row r="1411" spans="4:13" ht="12" customHeight="1" x14ac:dyDescent="0.25">
      <c r="D1411" s="284" t="str">
        <f>IF(IF(ISNUMBER(B1411),"",MAX(D$4:D1410)+1)&lt;=D$3,IF(ISNUMBER(B1411),"",MAX(D$4:D1410)+1),"")</f>
        <v/>
      </c>
      <c r="H1411" s="284"/>
      <c r="I1411" s="284" t="str">
        <f>IF(O1411="","",IF(ISNUMBER(MATCH(O1411,$G$5:$G$1000,0)),"",IF(D1411=1,B$4,0)+MAX(I$4:I1410)+1))</f>
        <v/>
      </c>
      <c r="M1411" s="290" t="str">
        <f t="shared" si="161"/>
        <v/>
      </c>
    </row>
    <row r="1412" spans="4:13" ht="12" customHeight="1" x14ac:dyDescent="0.25">
      <c r="D1412" s="284" t="str">
        <f>IF(IF(ISNUMBER(B1412),"",MAX(D$4:D1411)+1)&lt;=D$3,IF(ISNUMBER(B1412),"",MAX(D$4:D1411)+1),"")</f>
        <v/>
      </c>
      <c r="H1412" s="284"/>
      <c r="I1412" s="284" t="str">
        <f>IF(O1412="","",IF(ISNUMBER(MATCH(O1412,$G$5:$G$1000,0)),"",IF(D1412=1,B$4,0)+MAX(I$4:I1411)+1))</f>
        <v/>
      </c>
      <c r="M1412" s="290" t="str">
        <f t="shared" si="161"/>
        <v/>
      </c>
    </row>
    <row r="1413" spans="4:13" ht="12" customHeight="1" x14ac:dyDescent="0.25">
      <c r="D1413" s="284" t="str">
        <f>IF(IF(ISNUMBER(B1413),"",MAX(D$4:D1412)+1)&lt;=D$3,IF(ISNUMBER(B1413),"",MAX(D$4:D1412)+1),"")</f>
        <v/>
      </c>
      <c r="H1413" s="284"/>
      <c r="I1413" s="284" t="str">
        <f>IF(O1413="","",IF(ISNUMBER(MATCH(O1413,$G$5:$G$1000,0)),"",IF(D1413=1,B$4,0)+MAX(I$4:I1412)+1))</f>
        <v/>
      </c>
      <c r="M1413" s="290" t="str">
        <f t="shared" ref="M1413:M1476" si="162">IF(ROW()-ROW(M$4)&lt;=1000,ROW()-ROW(M$4),"")</f>
        <v/>
      </c>
    </row>
    <row r="1414" spans="4:13" ht="12" customHeight="1" x14ac:dyDescent="0.25">
      <c r="D1414" s="284" t="str">
        <f>IF(IF(ISNUMBER(B1414),"",MAX(D$4:D1413)+1)&lt;=D$3,IF(ISNUMBER(B1414),"",MAX(D$4:D1413)+1),"")</f>
        <v/>
      </c>
      <c r="H1414" s="284"/>
      <c r="I1414" s="284" t="str">
        <f>IF(O1414="","",IF(ISNUMBER(MATCH(O1414,$G$5:$G$1000,0)),"",IF(D1414=1,B$4,0)+MAX(I$4:I1413)+1))</f>
        <v/>
      </c>
      <c r="M1414" s="290" t="str">
        <f t="shared" si="162"/>
        <v/>
      </c>
    </row>
    <row r="1415" spans="4:13" ht="12" customHeight="1" x14ac:dyDescent="0.25">
      <c r="D1415" s="284" t="str">
        <f>IF(IF(ISNUMBER(B1415),"",MAX(D$4:D1414)+1)&lt;=D$3,IF(ISNUMBER(B1415),"",MAX(D$4:D1414)+1),"")</f>
        <v/>
      </c>
      <c r="H1415" s="284"/>
      <c r="I1415" s="284" t="str">
        <f>IF(O1415="","",IF(ISNUMBER(MATCH(O1415,$G$5:$G$1000,0)),"",IF(D1415=1,B$4,0)+MAX(I$4:I1414)+1))</f>
        <v/>
      </c>
      <c r="M1415" s="290" t="str">
        <f t="shared" si="162"/>
        <v/>
      </c>
    </row>
    <row r="1416" spans="4:13" ht="12" customHeight="1" x14ac:dyDescent="0.25">
      <c r="D1416" s="284" t="str">
        <f>IF(IF(ISNUMBER(B1416),"",MAX(D$4:D1415)+1)&lt;=D$3,IF(ISNUMBER(B1416),"",MAX(D$4:D1415)+1),"")</f>
        <v/>
      </c>
      <c r="H1416" s="284"/>
      <c r="I1416" s="284" t="str">
        <f>IF(O1416="","",IF(ISNUMBER(MATCH(O1416,$G$5:$G$1000,0)),"",IF(D1416=1,B$4,0)+MAX(I$4:I1415)+1))</f>
        <v/>
      </c>
      <c r="M1416" s="290" t="str">
        <f t="shared" si="162"/>
        <v/>
      </c>
    </row>
    <row r="1417" spans="4:13" ht="12" customHeight="1" x14ac:dyDescent="0.25">
      <c r="D1417" s="284" t="str">
        <f>IF(IF(ISNUMBER(B1417),"",MAX(D$4:D1416)+1)&lt;=D$3,IF(ISNUMBER(B1417),"",MAX(D$4:D1416)+1),"")</f>
        <v/>
      </c>
      <c r="H1417" s="284"/>
      <c r="I1417" s="284" t="str">
        <f>IF(O1417="","",IF(ISNUMBER(MATCH(O1417,$G$5:$G$1000,0)),"",IF(D1417=1,B$4,0)+MAX(I$4:I1416)+1))</f>
        <v/>
      </c>
      <c r="M1417" s="290" t="str">
        <f t="shared" si="162"/>
        <v/>
      </c>
    </row>
    <row r="1418" spans="4:13" ht="12" customHeight="1" x14ac:dyDescent="0.25">
      <c r="D1418" s="284" t="str">
        <f>IF(IF(ISNUMBER(B1418),"",MAX(D$4:D1417)+1)&lt;=D$3,IF(ISNUMBER(B1418),"",MAX(D$4:D1417)+1),"")</f>
        <v/>
      </c>
      <c r="H1418" s="284"/>
      <c r="I1418" s="284" t="str">
        <f>IF(O1418="","",IF(ISNUMBER(MATCH(O1418,$G$5:$G$1000,0)),"",IF(D1418=1,B$4,0)+MAX(I$4:I1417)+1))</f>
        <v/>
      </c>
      <c r="M1418" s="290" t="str">
        <f t="shared" si="162"/>
        <v/>
      </c>
    </row>
    <row r="1419" spans="4:13" ht="12" customHeight="1" x14ac:dyDescent="0.25">
      <c r="D1419" s="284" t="str">
        <f>IF(IF(ISNUMBER(B1419),"",MAX(D$4:D1418)+1)&lt;=D$3,IF(ISNUMBER(B1419),"",MAX(D$4:D1418)+1),"")</f>
        <v/>
      </c>
      <c r="H1419" s="284"/>
      <c r="I1419" s="284" t="str">
        <f>IF(O1419="","",IF(ISNUMBER(MATCH(O1419,$G$5:$G$1000,0)),"",IF(D1419=1,B$4,0)+MAX(I$4:I1418)+1))</f>
        <v/>
      </c>
      <c r="M1419" s="290" t="str">
        <f t="shared" si="162"/>
        <v/>
      </c>
    </row>
    <row r="1420" spans="4:13" ht="12" customHeight="1" x14ac:dyDescent="0.25">
      <c r="D1420" s="284" t="str">
        <f>IF(IF(ISNUMBER(B1420),"",MAX(D$4:D1419)+1)&lt;=D$3,IF(ISNUMBER(B1420),"",MAX(D$4:D1419)+1),"")</f>
        <v/>
      </c>
      <c r="H1420" s="284"/>
      <c r="I1420" s="284" t="str">
        <f>IF(O1420="","",IF(ISNUMBER(MATCH(O1420,$G$5:$G$1000,0)),"",IF(D1420=1,B$4,0)+MAX(I$4:I1419)+1))</f>
        <v/>
      </c>
      <c r="M1420" s="290" t="str">
        <f t="shared" si="162"/>
        <v/>
      </c>
    </row>
    <row r="1421" spans="4:13" ht="12" customHeight="1" x14ac:dyDescent="0.25">
      <c r="D1421" s="284" t="str">
        <f>IF(IF(ISNUMBER(B1421),"",MAX(D$4:D1420)+1)&lt;=D$3,IF(ISNUMBER(B1421),"",MAX(D$4:D1420)+1),"")</f>
        <v/>
      </c>
      <c r="H1421" s="284"/>
      <c r="I1421" s="284" t="str">
        <f>IF(O1421="","",IF(ISNUMBER(MATCH(O1421,$G$5:$G$1000,0)),"",IF(D1421=1,B$4,0)+MAX(I$4:I1420)+1))</f>
        <v/>
      </c>
      <c r="M1421" s="290" t="str">
        <f t="shared" si="162"/>
        <v/>
      </c>
    </row>
    <row r="1422" spans="4:13" ht="12" customHeight="1" x14ac:dyDescent="0.25">
      <c r="D1422" s="284" t="str">
        <f>IF(IF(ISNUMBER(B1422),"",MAX(D$4:D1421)+1)&lt;=D$3,IF(ISNUMBER(B1422),"",MAX(D$4:D1421)+1),"")</f>
        <v/>
      </c>
      <c r="H1422" s="284"/>
      <c r="I1422" s="284" t="str">
        <f>IF(O1422="","",IF(ISNUMBER(MATCH(O1422,$G$5:$G$1000,0)),"",IF(D1422=1,B$4,0)+MAX(I$4:I1421)+1))</f>
        <v/>
      </c>
      <c r="M1422" s="290" t="str">
        <f t="shared" si="162"/>
        <v/>
      </c>
    </row>
    <row r="1423" spans="4:13" ht="12" customHeight="1" x14ac:dyDescent="0.25">
      <c r="D1423" s="284" t="str">
        <f>IF(IF(ISNUMBER(B1423),"",MAX(D$4:D1422)+1)&lt;=D$3,IF(ISNUMBER(B1423),"",MAX(D$4:D1422)+1),"")</f>
        <v/>
      </c>
      <c r="H1423" s="284"/>
      <c r="I1423" s="284" t="str">
        <f>IF(O1423="","",IF(ISNUMBER(MATCH(O1423,$G$5:$G$1000,0)),"",IF(D1423=1,B$4,0)+MAX(I$4:I1422)+1))</f>
        <v/>
      </c>
      <c r="M1423" s="290" t="str">
        <f t="shared" si="162"/>
        <v/>
      </c>
    </row>
    <row r="1424" spans="4:13" ht="12" customHeight="1" x14ac:dyDescent="0.25">
      <c r="D1424" s="284" t="str">
        <f>IF(IF(ISNUMBER(B1424),"",MAX(D$4:D1423)+1)&lt;=D$3,IF(ISNUMBER(B1424),"",MAX(D$4:D1423)+1),"")</f>
        <v/>
      </c>
      <c r="H1424" s="284"/>
      <c r="I1424" s="284" t="str">
        <f>IF(O1424="","",IF(ISNUMBER(MATCH(O1424,$G$5:$G$1000,0)),"",IF(D1424=1,B$4,0)+MAX(I$4:I1423)+1))</f>
        <v/>
      </c>
      <c r="M1424" s="290" t="str">
        <f t="shared" si="162"/>
        <v/>
      </c>
    </row>
    <row r="1425" spans="4:13" ht="12" customHeight="1" x14ac:dyDescent="0.25">
      <c r="D1425" s="284" t="str">
        <f>IF(IF(ISNUMBER(B1425),"",MAX(D$4:D1424)+1)&lt;=D$3,IF(ISNUMBER(B1425),"",MAX(D$4:D1424)+1),"")</f>
        <v/>
      </c>
      <c r="H1425" s="284"/>
      <c r="I1425" s="284" t="str">
        <f>IF(O1425="","",IF(ISNUMBER(MATCH(O1425,$G$5:$G$1000,0)),"",IF(D1425=1,B$4,0)+MAX(I$4:I1424)+1))</f>
        <v/>
      </c>
      <c r="M1425" s="290" t="str">
        <f t="shared" si="162"/>
        <v/>
      </c>
    </row>
    <row r="1426" spans="4:13" ht="12" customHeight="1" x14ac:dyDescent="0.25">
      <c r="D1426" s="284" t="str">
        <f>IF(IF(ISNUMBER(B1426),"",MAX(D$4:D1425)+1)&lt;=D$3,IF(ISNUMBER(B1426),"",MAX(D$4:D1425)+1),"")</f>
        <v/>
      </c>
      <c r="H1426" s="284"/>
      <c r="I1426" s="284" t="str">
        <f>IF(O1426="","",IF(ISNUMBER(MATCH(O1426,$G$5:$G$1000,0)),"",IF(D1426=1,B$4,0)+MAX(I$4:I1425)+1))</f>
        <v/>
      </c>
      <c r="M1426" s="290" t="str">
        <f t="shared" si="162"/>
        <v/>
      </c>
    </row>
    <row r="1427" spans="4:13" ht="12" customHeight="1" x14ac:dyDescent="0.25">
      <c r="D1427" s="284" t="str">
        <f>IF(IF(ISNUMBER(B1427),"",MAX(D$4:D1426)+1)&lt;=D$3,IF(ISNUMBER(B1427),"",MAX(D$4:D1426)+1),"")</f>
        <v/>
      </c>
      <c r="H1427" s="284"/>
      <c r="I1427" s="284" t="str">
        <f>IF(O1427="","",IF(ISNUMBER(MATCH(O1427,$G$5:$G$1000,0)),"",IF(D1427=1,B$4,0)+MAX(I$4:I1426)+1))</f>
        <v/>
      </c>
      <c r="M1427" s="290" t="str">
        <f t="shared" si="162"/>
        <v/>
      </c>
    </row>
    <row r="1428" spans="4:13" ht="12" customHeight="1" x14ac:dyDescent="0.25">
      <c r="D1428" s="284" t="str">
        <f>IF(IF(ISNUMBER(B1428),"",MAX(D$4:D1427)+1)&lt;=D$3,IF(ISNUMBER(B1428),"",MAX(D$4:D1427)+1),"")</f>
        <v/>
      </c>
      <c r="H1428" s="284"/>
      <c r="I1428" s="284" t="str">
        <f>IF(O1428="","",IF(ISNUMBER(MATCH(O1428,$G$5:$G$1000,0)),"",IF(D1428=1,B$4,0)+MAX(I$4:I1427)+1))</f>
        <v/>
      </c>
      <c r="M1428" s="290" t="str">
        <f t="shared" si="162"/>
        <v/>
      </c>
    </row>
    <row r="1429" spans="4:13" ht="12" customHeight="1" x14ac:dyDescent="0.25">
      <c r="D1429" s="284" t="str">
        <f>IF(IF(ISNUMBER(B1429),"",MAX(D$4:D1428)+1)&lt;=D$3,IF(ISNUMBER(B1429),"",MAX(D$4:D1428)+1),"")</f>
        <v/>
      </c>
      <c r="H1429" s="284"/>
      <c r="I1429" s="284" t="str">
        <f>IF(O1429="","",IF(ISNUMBER(MATCH(O1429,$G$5:$G$1000,0)),"",IF(D1429=1,B$4,0)+MAX(I$4:I1428)+1))</f>
        <v/>
      </c>
      <c r="M1429" s="290" t="str">
        <f t="shared" si="162"/>
        <v/>
      </c>
    </row>
    <row r="1430" spans="4:13" ht="12" customHeight="1" x14ac:dyDescent="0.25">
      <c r="D1430" s="284" t="str">
        <f>IF(IF(ISNUMBER(B1430),"",MAX(D$4:D1429)+1)&lt;=D$3,IF(ISNUMBER(B1430),"",MAX(D$4:D1429)+1),"")</f>
        <v/>
      </c>
      <c r="H1430" s="284"/>
      <c r="I1430" s="284" t="str">
        <f>IF(O1430="","",IF(ISNUMBER(MATCH(O1430,$G$5:$G$1000,0)),"",IF(D1430=1,B$4,0)+MAX(I$4:I1429)+1))</f>
        <v/>
      </c>
      <c r="M1430" s="290" t="str">
        <f t="shared" si="162"/>
        <v/>
      </c>
    </row>
    <row r="1431" spans="4:13" ht="12" customHeight="1" x14ac:dyDescent="0.25">
      <c r="D1431" s="284" t="str">
        <f>IF(IF(ISNUMBER(B1431),"",MAX(D$4:D1430)+1)&lt;=D$3,IF(ISNUMBER(B1431),"",MAX(D$4:D1430)+1),"")</f>
        <v/>
      </c>
      <c r="H1431" s="284"/>
      <c r="I1431" s="284" t="str">
        <f>IF(O1431="","",IF(ISNUMBER(MATCH(O1431,$G$5:$G$1000,0)),"",IF(D1431=1,B$4,0)+MAX(I$4:I1430)+1))</f>
        <v/>
      </c>
      <c r="M1431" s="290" t="str">
        <f t="shared" si="162"/>
        <v/>
      </c>
    </row>
    <row r="1432" spans="4:13" ht="12" customHeight="1" x14ac:dyDescent="0.25">
      <c r="D1432" s="284" t="str">
        <f>IF(IF(ISNUMBER(B1432),"",MAX(D$4:D1431)+1)&lt;=D$3,IF(ISNUMBER(B1432),"",MAX(D$4:D1431)+1),"")</f>
        <v/>
      </c>
      <c r="H1432" s="284"/>
      <c r="I1432" s="284" t="str">
        <f>IF(O1432="","",IF(ISNUMBER(MATCH(O1432,$G$5:$G$1000,0)),"",IF(D1432=1,B$4,0)+MAX(I$4:I1431)+1))</f>
        <v/>
      </c>
      <c r="M1432" s="290" t="str">
        <f t="shared" si="162"/>
        <v/>
      </c>
    </row>
    <row r="1433" spans="4:13" ht="12" customHeight="1" x14ac:dyDescent="0.25">
      <c r="D1433" s="284" t="str">
        <f>IF(IF(ISNUMBER(B1433),"",MAX(D$4:D1432)+1)&lt;=D$3,IF(ISNUMBER(B1433),"",MAX(D$4:D1432)+1),"")</f>
        <v/>
      </c>
      <c r="H1433" s="284"/>
      <c r="I1433" s="284" t="str">
        <f>IF(O1433="","",IF(ISNUMBER(MATCH(O1433,$G$5:$G$1000,0)),"",IF(D1433=1,B$4,0)+MAX(I$4:I1432)+1))</f>
        <v/>
      </c>
      <c r="M1433" s="290" t="str">
        <f t="shared" si="162"/>
        <v/>
      </c>
    </row>
    <row r="1434" spans="4:13" ht="12" customHeight="1" x14ac:dyDescent="0.25">
      <c r="D1434" s="284" t="str">
        <f>IF(IF(ISNUMBER(B1434),"",MAX(D$4:D1433)+1)&lt;=D$3,IF(ISNUMBER(B1434),"",MAX(D$4:D1433)+1),"")</f>
        <v/>
      </c>
      <c r="H1434" s="284"/>
      <c r="I1434" s="284" t="str">
        <f>IF(O1434="","",IF(ISNUMBER(MATCH(O1434,$G$5:$G$1000,0)),"",IF(D1434=1,B$4,0)+MAX(I$4:I1433)+1))</f>
        <v/>
      </c>
      <c r="M1434" s="290" t="str">
        <f t="shared" si="162"/>
        <v/>
      </c>
    </row>
    <row r="1435" spans="4:13" ht="12" customHeight="1" x14ac:dyDescent="0.25">
      <c r="D1435" s="284" t="str">
        <f>IF(IF(ISNUMBER(B1435),"",MAX(D$4:D1434)+1)&lt;=D$3,IF(ISNUMBER(B1435),"",MAX(D$4:D1434)+1),"")</f>
        <v/>
      </c>
      <c r="H1435" s="284"/>
      <c r="I1435" s="284" t="str">
        <f>IF(O1435="","",IF(ISNUMBER(MATCH(O1435,$G$5:$G$1000,0)),"",IF(D1435=1,B$4,0)+MAX(I$4:I1434)+1))</f>
        <v/>
      </c>
      <c r="M1435" s="290" t="str">
        <f t="shared" si="162"/>
        <v/>
      </c>
    </row>
    <row r="1436" spans="4:13" ht="12" customHeight="1" x14ac:dyDescent="0.25">
      <c r="D1436" s="284" t="str">
        <f>IF(IF(ISNUMBER(B1436),"",MAX(D$4:D1435)+1)&lt;=D$3,IF(ISNUMBER(B1436),"",MAX(D$4:D1435)+1),"")</f>
        <v/>
      </c>
      <c r="H1436" s="284"/>
      <c r="I1436" s="284" t="str">
        <f>IF(O1436="","",IF(ISNUMBER(MATCH(O1436,$G$5:$G$1000,0)),"",IF(D1436=1,B$4,0)+MAX(I$4:I1435)+1))</f>
        <v/>
      </c>
      <c r="M1436" s="290" t="str">
        <f t="shared" si="162"/>
        <v/>
      </c>
    </row>
    <row r="1437" spans="4:13" ht="12" customHeight="1" x14ac:dyDescent="0.25">
      <c r="D1437" s="284" t="str">
        <f>IF(IF(ISNUMBER(B1437),"",MAX(D$4:D1436)+1)&lt;=D$3,IF(ISNUMBER(B1437),"",MAX(D$4:D1436)+1),"")</f>
        <v/>
      </c>
      <c r="H1437" s="284"/>
      <c r="I1437" s="284" t="str">
        <f>IF(O1437="","",IF(ISNUMBER(MATCH(O1437,$G$5:$G$1000,0)),"",IF(D1437=1,B$4,0)+MAX(I$4:I1436)+1))</f>
        <v/>
      </c>
      <c r="M1437" s="290" t="str">
        <f t="shared" si="162"/>
        <v/>
      </c>
    </row>
    <row r="1438" spans="4:13" ht="12" customHeight="1" x14ac:dyDescent="0.25">
      <c r="D1438" s="284" t="str">
        <f>IF(IF(ISNUMBER(B1438),"",MAX(D$4:D1437)+1)&lt;=D$3,IF(ISNUMBER(B1438),"",MAX(D$4:D1437)+1),"")</f>
        <v/>
      </c>
      <c r="H1438" s="284"/>
      <c r="I1438" s="284" t="str">
        <f>IF(O1438="","",IF(ISNUMBER(MATCH(O1438,$G$5:$G$1000,0)),"",IF(D1438=1,B$4,0)+MAX(I$4:I1437)+1))</f>
        <v/>
      </c>
      <c r="M1438" s="290" t="str">
        <f t="shared" si="162"/>
        <v/>
      </c>
    </row>
    <row r="1439" spans="4:13" ht="12" customHeight="1" x14ac:dyDescent="0.25">
      <c r="D1439" s="284" t="str">
        <f>IF(IF(ISNUMBER(B1439),"",MAX(D$4:D1438)+1)&lt;=D$3,IF(ISNUMBER(B1439),"",MAX(D$4:D1438)+1),"")</f>
        <v/>
      </c>
      <c r="H1439" s="284"/>
      <c r="I1439" s="284" t="str">
        <f>IF(O1439="","",IF(ISNUMBER(MATCH(O1439,$G$5:$G$1000,0)),"",IF(D1439=1,B$4,0)+MAX(I$4:I1438)+1))</f>
        <v/>
      </c>
      <c r="M1439" s="290" t="str">
        <f t="shared" si="162"/>
        <v/>
      </c>
    </row>
    <row r="1440" spans="4:13" ht="12" customHeight="1" x14ac:dyDescent="0.25">
      <c r="D1440" s="284" t="str">
        <f>IF(IF(ISNUMBER(B1440),"",MAX(D$4:D1439)+1)&lt;=D$3,IF(ISNUMBER(B1440),"",MAX(D$4:D1439)+1),"")</f>
        <v/>
      </c>
      <c r="H1440" s="284"/>
      <c r="I1440" s="284" t="str">
        <f>IF(O1440="","",IF(ISNUMBER(MATCH(O1440,$G$5:$G$1000,0)),"",IF(D1440=1,B$4,0)+MAX(I$4:I1439)+1))</f>
        <v/>
      </c>
      <c r="M1440" s="290" t="str">
        <f t="shared" si="162"/>
        <v/>
      </c>
    </row>
    <row r="1441" spans="4:13" ht="12" customHeight="1" x14ac:dyDescent="0.25">
      <c r="D1441" s="284" t="str">
        <f>IF(IF(ISNUMBER(B1441),"",MAX(D$4:D1440)+1)&lt;=D$3,IF(ISNUMBER(B1441),"",MAX(D$4:D1440)+1),"")</f>
        <v/>
      </c>
      <c r="H1441" s="284"/>
      <c r="I1441" s="284" t="str">
        <f>IF(O1441="","",IF(ISNUMBER(MATCH(O1441,$G$5:$G$1000,0)),"",IF(D1441=1,B$4,0)+MAX(I$4:I1440)+1))</f>
        <v/>
      </c>
      <c r="M1441" s="290" t="str">
        <f t="shared" si="162"/>
        <v/>
      </c>
    </row>
    <row r="1442" spans="4:13" ht="12" customHeight="1" x14ac:dyDescent="0.25">
      <c r="D1442" s="284" t="str">
        <f>IF(IF(ISNUMBER(B1442),"",MAX(D$4:D1441)+1)&lt;=D$3,IF(ISNUMBER(B1442),"",MAX(D$4:D1441)+1),"")</f>
        <v/>
      </c>
      <c r="H1442" s="284"/>
      <c r="I1442" s="284" t="str">
        <f>IF(O1442="","",IF(ISNUMBER(MATCH(O1442,$G$5:$G$1000,0)),"",IF(D1442=1,B$4,0)+MAX(I$4:I1441)+1))</f>
        <v/>
      </c>
      <c r="M1442" s="290" t="str">
        <f t="shared" si="162"/>
        <v/>
      </c>
    </row>
    <row r="1443" spans="4:13" ht="12" customHeight="1" x14ac:dyDescent="0.25">
      <c r="D1443" s="284" t="str">
        <f>IF(IF(ISNUMBER(B1443),"",MAX(D$4:D1442)+1)&lt;=D$3,IF(ISNUMBER(B1443),"",MAX(D$4:D1442)+1),"")</f>
        <v/>
      </c>
      <c r="H1443" s="284"/>
      <c r="I1443" s="284" t="str">
        <f>IF(O1443="","",IF(ISNUMBER(MATCH(O1443,$G$5:$G$1000,0)),"",IF(D1443=1,B$4,0)+MAX(I$4:I1442)+1))</f>
        <v/>
      </c>
      <c r="M1443" s="290" t="str">
        <f t="shared" si="162"/>
        <v/>
      </c>
    </row>
    <row r="1444" spans="4:13" ht="12" customHeight="1" x14ac:dyDescent="0.25">
      <c r="D1444" s="284" t="str">
        <f>IF(IF(ISNUMBER(B1444),"",MAX(D$4:D1443)+1)&lt;=D$3,IF(ISNUMBER(B1444),"",MAX(D$4:D1443)+1),"")</f>
        <v/>
      </c>
      <c r="H1444" s="284"/>
      <c r="I1444" s="284" t="str">
        <f>IF(O1444="","",IF(ISNUMBER(MATCH(O1444,$G$5:$G$1000,0)),"",IF(D1444=1,B$4,0)+MAX(I$4:I1443)+1))</f>
        <v/>
      </c>
      <c r="M1444" s="290" t="str">
        <f t="shared" si="162"/>
        <v/>
      </c>
    </row>
    <row r="1445" spans="4:13" ht="12" customHeight="1" x14ac:dyDescent="0.25">
      <c r="D1445" s="284" t="str">
        <f>IF(IF(ISNUMBER(B1445),"",MAX(D$4:D1444)+1)&lt;=D$3,IF(ISNUMBER(B1445),"",MAX(D$4:D1444)+1),"")</f>
        <v/>
      </c>
      <c r="H1445" s="284"/>
      <c r="I1445" s="284" t="str">
        <f>IF(O1445="","",IF(ISNUMBER(MATCH(O1445,$G$5:$G$1000,0)),"",IF(D1445=1,B$4,0)+MAX(I$4:I1444)+1))</f>
        <v/>
      </c>
      <c r="M1445" s="290" t="str">
        <f t="shared" si="162"/>
        <v/>
      </c>
    </row>
    <row r="1446" spans="4:13" ht="12" customHeight="1" x14ac:dyDescent="0.25">
      <c r="D1446" s="284" t="str">
        <f>IF(IF(ISNUMBER(B1446),"",MAX(D$4:D1445)+1)&lt;=D$3,IF(ISNUMBER(B1446),"",MAX(D$4:D1445)+1),"")</f>
        <v/>
      </c>
      <c r="H1446" s="284"/>
      <c r="I1446" s="284" t="str">
        <f>IF(O1446="","",IF(ISNUMBER(MATCH(O1446,$G$5:$G$1000,0)),"",IF(D1446=1,B$4,0)+MAX(I$4:I1445)+1))</f>
        <v/>
      </c>
      <c r="M1446" s="290" t="str">
        <f t="shared" si="162"/>
        <v/>
      </c>
    </row>
    <row r="1447" spans="4:13" ht="12" customHeight="1" x14ac:dyDescent="0.25">
      <c r="D1447" s="284" t="str">
        <f>IF(IF(ISNUMBER(B1447),"",MAX(D$4:D1446)+1)&lt;=D$3,IF(ISNUMBER(B1447),"",MAX(D$4:D1446)+1),"")</f>
        <v/>
      </c>
      <c r="H1447" s="284"/>
      <c r="I1447" s="284" t="str">
        <f>IF(O1447="","",IF(ISNUMBER(MATCH(O1447,$G$5:$G$1000,0)),"",IF(D1447=1,B$4,0)+MAX(I$4:I1446)+1))</f>
        <v/>
      </c>
      <c r="M1447" s="290" t="str">
        <f t="shared" si="162"/>
        <v/>
      </c>
    </row>
    <row r="1448" spans="4:13" ht="12" customHeight="1" x14ac:dyDescent="0.25">
      <c r="D1448" s="284" t="str">
        <f>IF(IF(ISNUMBER(B1448),"",MAX(D$4:D1447)+1)&lt;=D$3,IF(ISNUMBER(B1448),"",MAX(D$4:D1447)+1),"")</f>
        <v/>
      </c>
      <c r="H1448" s="284"/>
      <c r="I1448" s="284" t="str">
        <f>IF(O1448="","",IF(ISNUMBER(MATCH(O1448,$G$5:$G$1000,0)),"",IF(D1448=1,B$4,0)+MAX(I$4:I1447)+1))</f>
        <v/>
      </c>
      <c r="M1448" s="290" t="str">
        <f t="shared" si="162"/>
        <v/>
      </c>
    </row>
    <row r="1449" spans="4:13" ht="12" customHeight="1" x14ac:dyDescent="0.25">
      <c r="D1449" s="284" t="str">
        <f>IF(IF(ISNUMBER(B1449),"",MAX(D$4:D1448)+1)&lt;=D$3,IF(ISNUMBER(B1449),"",MAX(D$4:D1448)+1),"")</f>
        <v/>
      </c>
      <c r="H1449" s="284"/>
      <c r="I1449" s="284" t="str">
        <f>IF(O1449="","",IF(ISNUMBER(MATCH(O1449,$G$5:$G$1000,0)),"",IF(D1449=1,B$4,0)+MAX(I$4:I1448)+1))</f>
        <v/>
      </c>
      <c r="M1449" s="290" t="str">
        <f t="shared" si="162"/>
        <v/>
      </c>
    </row>
    <row r="1450" spans="4:13" ht="12" customHeight="1" x14ac:dyDescent="0.25">
      <c r="D1450" s="284" t="str">
        <f>IF(IF(ISNUMBER(B1450),"",MAX(D$4:D1449)+1)&lt;=D$3,IF(ISNUMBER(B1450),"",MAX(D$4:D1449)+1),"")</f>
        <v/>
      </c>
      <c r="H1450" s="284"/>
      <c r="I1450" s="284" t="str">
        <f>IF(O1450="","",IF(ISNUMBER(MATCH(O1450,$G$5:$G$1000,0)),"",IF(D1450=1,B$4,0)+MAX(I$4:I1449)+1))</f>
        <v/>
      </c>
      <c r="M1450" s="290" t="str">
        <f t="shared" si="162"/>
        <v/>
      </c>
    </row>
    <row r="1451" spans="4:13" ht="12" customHeight="1" x14ac:dyDescent="0.25">
      <c r="D1451" s="284" t="str">
        <f>IF(IF(ISNUMBER(B1451),"",MAX(D$4:D1450)+1)&lt;=D$3,IF(ISNUMBER(B1451),"",MAX(D$4:D1450)+1),"")</f>
        <v/>
      </c>
      <c r="H1451" s="284"/>
      <c r="I1451" s="284" t="str">
        <f>IF(O1451="","",IF(ISNUMBER(MATCH(O1451,$G$5:$G$1000,0)),"",IF(D1451=1,B$4,0)+MAX(I$4:I1450)+1))</f>
        <v/>
      </c>
      <c r="M1451" s="290" t="str">
        <f t="shared" si="162"/>
        <v/>
      </c>
    </row>
    <row r="1452" spans="4:13" ht="12" customHeight="1" x14ac:dyDescent="0.25">
      <c r="D1452" s="284" t="str">
        <f>IF(IF(ISNUMBER(B1452),"",MAX(D$4:D1451)+1)&lt;=D$3,IF(ISNUMBER(B1452),"",MAX(D$4:D1451)+1),"")</f>
        <v/>
      </c>
      <c r="H1452" s="284"/>
      <c r="I1452" s="284" t="str">
        <f>IF(O1452="","",IF(ISNUMBER(MATCH(O1452,$G$5:$G$1000,0)),"",IF(D1452=1,B$4,0)+MAX(I$4:I1451)+1))</f>
        <v/>
      </c>
      <c r="M1452" s="290" t="str">
        <f t="shared" si="162"/>
        <v/>
      </c>
    </row>
    <row r="1453" spans="4:13" ht="12" customHeight="1" x14ac:dyDescent="0.25">
      <c r="D1453" s="284" t="str">
        <f>IF(IF(ISNUMBER(B1453),"",MAX(D$4:D1452)+1)&lt;=D$3,IF(ISNUMBER(B1453),"",MAX(D$4:D1452)+1),"")</f>
        <v/>
      </c>
      <c r="H1453" s="284"/>
      <c r="I1453" s="284" t="str">
        <f>IF(O1453="","",IF(ISNUMBER(MATCH(O1453,$G$5:$G$1000,0)),"",IF(D1453=1,B$4,0)+MAX(I$4:I1452)+1))</f>
        <v/>
      </c>
      <c r="M1453" s="290" t="str">
        <f t="shared" si="162"/>
        <v/>
      </c>
    </row>
    <row r="1454" spans="4:13" ht="12" customHeight="1" x14ac:dyDescent="0.25">
      <c r="D1454" s="284" t="str">
        <f>IF(IF(ISNUMBER(B1454),"",MAX(D$4:D1453)+1)&lt;=D$3,IF(ISNUMBER(B1454),"",MAX(D$4:D1453)+1),"")</f>
        <v/>
      </c>
      <c r="H1454" s="284"/>
      <c r="I1454" s="284" t="str">
        <f>IF(O1454="","",IF(ISNUMBER(MATCH(O1454,$G$5:$G$1000,0)),"",IF(D1454=1,B$4,0)+MAX(I$4:I1453)+1))</f>
        <v/>
      </c>
      <c r="M1454" s="290" t="str">
        <f t="shared" si="162"/>
        <v/>
      </c>
    </row>
    <row r="1455" spans="4:13" ht="12" customHeight="1" x14ac:dyDescent="0.25">
      <c r="D1455" s="284" t="str">
        <f>IF(IF(ISNUMBER(B1455),"",MAX(D$4:D1454)+1)&lt;=D$3,IF(ISNUMBER(B1455),"",MAX(D$4:D1454)+1),"")</f>
        <v/>
      </c>
      <c r="H1455" s="284"/>
      <c r="I1455" s="284" t="str">
        <f>IF(O1455="","",IF(ISNUMBER(MATCH(O1455,$G$5:$G$1000,0)),"",IF(D1455=1,B$4,0)+MAX(I$4:I1454)+1))</f>
        <v/>
      </c>
      <c r="M1455" s="290" t="str">
        <f t="shared" si="162"/>
        <v/>
      </c>
    </row>
    <row r="1456" spans="4:13" ht="12" customHeight="1" x14ac:dyDescent="0.25">
      <c r="D1456" s="284" t="str">
        <f>IF(IF(ISNUMBER(B1456),"",MAX(D$4:D1455)+1)&lt;=D$3,IF(ISNUMBER(B1456),"",MAX(D$4:D1455)+1),"")</f>
        <v/>
      </c>
      <c r="H1456" s="284"/>
      <c r="I1456" s="284" t="str">
        <f>IF(O1456="","",IF(ISNUMBER(MATCH(O1456,$G$5:$G$1000,0)),"",IF(D1456=1,B$4,0)+MAX(I$4:I1455)+1))</f>
        <v/>
      </c>
      <c r="M1456" s="290" t="str">
        <f t="shared" si="162"/>
        <v/>
      </c>
    </row>
    <row r="1457" spans="4:13" ht="12" customHeight="1" x14ac:dyDescent="0.25">
      <c r="D1457" s="284" t="str">
        <f>IF(IF(ISNUMBER(B1457),"",MAX(D$4:D1456)+1)&lt;=D$3,IF(ISNUMBER(B1457),"",MAX(D$4:D1456)+1),"")</f>
        <v/>
      </c>
      <c r="H1457" s="284"/>
      <c r="I1457" s="284" t="str">
        <f>IF(O1457="","",IF(ISNUMBER(MATCH(O1457,$G$5:$G$1000,0)),"",IF(D1457=1,B$4,0)+MAX(I$4:I1456)+1))</f>
        <v/>
      </c>
      <c r="M1457" s="290" t="str">
        <f t="shared" si="162"/>
        <v/>
      </c>
    </row>
    <row r="1458" spans="4:13" ht="12" customHeight="1" x14ac:dyDescent="0.25">
      <c r="D1458" s="284" t="str">
        <f>IF(IF(ISNUMBER(B1458),"",MAX(D$4:D1457)+1)&lt;=D$3,IF(ISNUMBER(B1458),"",MAX(D$4:D1457)+1),"")</f>
        <v/>
      </c>
      <c r="H1458" s="284"/>
      <c r="I1458" s="284" t="str">
        <f>IF(O1458="","",IF(ISNUMBER(MATCH(O1458,$G$5:$G$1000,0)),"",IF(D1458=1,B$4,0)+MAX(I$4:I1457)+1))</f>
        <v/>
      </c>
      <c r="M1458" s="290" t="str">
        <f t="shared" si="162"/>
        <v/>
      </c>
    </row>
    <row r="1459" spans="4:13" ht="12" customHeight="1" x14ac:dyDescent="0.25">
      <c r="D1459" s="284" t="str">
        <f>IF(IF(ISNUMBER(B1459),"",MAX(D$4:D1458)+1)&lt;=D$3,IF(ISNUMBER(B1459),"",MAX(D$4:D1458)+1),"")</f>
        <v/>
      </c>
      <c r="H1459" s="284"/>
      <c r="I1459" s="284" t="str">
        <f>IF(O1459="","",IF(ISNUMBER(MATCH(O1459,$G$5:$G$1000,0)),"",IF(D1459=1,B$4,0)+MAX(I$4:I1458)+1))</f>
        <v/>
      </c>
      <c r="M1459" s="290" t="str">
        <f t="shared" si="162"/>
        <v/>
      </c>
    </row>
    <row r="1460" spans="4:13" ht="12" customHeight="1" x14ac:dyDescent="0.25">
      <c r="D1460" s="284" t="str">
        <f>IF(IF(ISNUMBER(B1460),"",MAX(D$4:D1459)+1)&lt;=D$3,IF(ISNUMBER(B1460),"",MAX(D$4:D1459)+1),"")</f>
        <v/>
      </c>
      <c r="H1460" s="284"/>
      <c r="I1460" s="284" t="str">
        <f>IF(O1460="","",IF(ISNUMBER(MATCH(O1460,$G$5:$G$1000,0)),"",IF(D1460=1,B$4,0)+MAX(I$4:I1459)+1))</f>
        <v/>
      </c>
      <c r="M1460" s="290" t="str">
        <f t="shared" si="162"/>
        <v/>
      </c>
    </row>
    <row r="1461" spans="4:13" ht="12" customHeight="1" x14ac:dyDescent="0.25">
      <c r="D1461" s="284" t="str">
        <f>IF(IF(ISNUMBER(B1461),"",MAX(D$4:D1460)+1)&lt;=D$3,IF(ISNUMBER(B1461),"",MAX(D$4:D1460)+1),"")</f>
        <v/>
      </c>
      <c r="H1461" s="284"/>
      <c r="I1461" s="284" t="str">
        <f>IF(O1461="","",IF(ISNUMBER(MATCH(O1461,$G$5:$G$1000,0)),"",IF(D1461=1,B$4,0)+MAX(I$4:I1460)+1))</f>
        <v/>
      </c>
      <c r="M1461" s="290" t="str">
        <f t="shared" si="162"/>
        <v/>
      </c>
    </row>
    <row r="1462" spans="4:13" ht="12" customHeight="1" x14ac:dyDescent="0.25">
      <c r="D1462" s="284" t="str">
        <f>IF(IF(ISNUMBER(B1462),"",MAX(D$4:D1461)+1)&lt;=D$3,IF(ISNUMBER(B1462),"",MAX(D$4:D1461)+1),"")</f>
        <v/>
      </c>
      <c r="H1462" s="284"/>
      <c r="I1462" s="284" t="str">
        <f>IF(O1462="","",IF(ISNUMBER(MATCH(O1462,$G$5:$G$1000,0)),"",IF(D1462=1,B$4,0)+MAX(I$4:I1461)+1))</f>
        <v/>
      </c>
      <c r="M1462" s="290" t="str">
        <f t="shared" si="162"/>
        <v/>
      </c>
    </row>
    <row r="1463" spans="4:13" ht="12" customHeight="1" x14ac:dyDescent="0.25">
      <c r="D1463" s="284" t="str">
        <f>IF(IF(ISNUMBER(B1463),"",MAX(D$4:D1462)+1)&lt;=D$3,IF(ISNUMBER(B1463),"",MAX(D$4:D1462)+1),"")</f>
        <v/>
      </c>
      <c r="H1463" s="284"/>
      <c r="I1463" s="284" t="str">
        <f>IF(O1463="","",IF(ISNUMBER(MATCH(O1463,$G$5:$G$1000,0)),"",IF(D1463=1,B$4,0)+MAX(I$4:I1462)+1))</f>
        <v/>
      </c>
      <c r="M1463" s="290" t="str">
        <f t="shared" si="162"/>
        <v/>
      </c>
    </row>
    <row r="1464" spans="4:13" ht="12" customHeight="1" x14ac:dyDescent="0.25">
      <c r="D1464" s="284" t="str">
        <f>IF(IF(ISNUMBER(B1464),"",MAX(D$4:D1463)+1)&lt;=D$3,IF(ISNUMBER(B1464),"",MAX(D$4:D1463)+1),"")</f>
        <v/>
      </c>
      <c r="H1464" s="284"/>
      <c r="I1464" s="284" t="str">
        <f>IF(O1464="","",IF(ISNUMBER(MATCH(O1464,$G$5:$G$1000,0)),"",IF(D1464=1,B$4,0)+MAX(I$4:I1463)+1))</f>
        <v/>
      </c>
      <c r="M1464" s="290" t="str">
        <f t="shared" si="162"/>
        <v/>
      </c>
    </row>
    <row r="1465" spans="4:13" ht="12" customHeight="1" x14ac:dyDescent="0.25">
      <c r="D1465" s="284" t="str">
        <f>IF(IF(ISNUMBER(B1465),"",MAX(D$4:D1464)+1)&lt;=D$3,IF(ISNUMBER(B1465),"",MAX(D$4:D1464)+1),"")</f>
        <v/>
      </c>
      <c r="H1465" s="284"/>
      <c r="I1465" s="284" t="str">
        <f>IF(O1465="","",IF(ISNUMBER(MATCH(O1465,$G$5:$G$1000,0)),"",IF(D1465=1,B$4,0)+MAX(I$4:I1464)+1))</f>
        <v/>
      </c>
      <c r="M1465" s="290" t="str">
        <f t="shared" si="162"/>
        <v/>
      </c>
    </row>
    <row r="1466" spans="4:13" ht="12" customHeight="1" x14ac:dyDescent="0.25">
      <c r="D1466" s="284" t="str">
        <f>IF(IF(ISNUMBER(B1466),"",MAX(D$4:D1465)+1)&lt;=D$3,IF(ISNUMBER(B1466),"",MAX(D$4:D1465)+1),"")</f>
        <v/>
      </c>
      <c r="H1466" s="284"/>
      <c r="I1466" s="284" t="str">
        <f>IF(O1466="","",IF(ISNUMBER(MATCH(O1466,$G$5:$G$1000,0)),"",IF(D1466=1,B$4,0)+MAX(I$4:I1465)+1))</f>
        <v/>
      </c>
      <c r="M1466" s="290" t="str">
        <f t="shared" si="162"/>
        <v/>
      </c>
    </row>
    <row r="1467" spans="4:13" ht="12" customHeight="1" x14ac:dyDescent="0.25">
      <c r="D1467" s="284" t="str">
        <f>IF(IF(ISNUMBER(B1467),"",MAX(D$4:D1466)+1)&lt;=D$3,IF(ISNUMBER(B1467),"",MAX(D$4:D1466)+1),"")</f>
        <v/>
      </c>
      <c r="H1467" s="284"/>
      <c r="I1467" s="284" t="str">
        <f>IF(O1467="","",IF(ISNUMBER(MATCH(O1467,$G$5:$G$1000,0)),"",IF(D1467=1,B$4,0)+MAX(I$4:I1466)+1))</f>
        <v/>
      </c>
      <c r="M1467" s="290" t="str">
        <f t="shared" si="162"/>
        <v/>
      </c>
    </row>
    <row r="1468" spans="4:13" ht="12" customHeight="1" x14ac:dyDescent="0.25">
      <c r="D1468" s="284" t="str">
        <f>IF(IF(ISNUMBER(B1468),"",MAX(D$4:D1467)+1)&lt;=D$3,IF(ISNUMBER(B1468),"",MAX(D$4:D1467)+1),"")</f>
        <v/>
      </c>
      <c r="H1468" s="284"/>
      <c r="I1468" s="284" t="str">
        <f>IF(O1468="","",IF(ISNUMBER(MATCH(O1468,$G$5:$G$1000,0)),"",IF(D1468=1,B$4,0)+MAX(I$4:I1467)+1))</f>
        <v/>
      </c>
      <c r="M1468" s="290" t="str">
        <f t="shared" si="162"/>
        <v/>
      </c>
    </row>
    <row r="1469" spans="4:13" ht="12" customHeight="1" x14ac:dyDescent="0.25">
      <c r="D1469" s="284" t="str">
        <f>IF(IF(ISNUMBER(B1469),"",MAX(D$4:D1468)+1)&lt;=D$3,IF(ISNUMBER(B1469),"",MAX(D$4:D1468)+1),"")</f>
        <v/>
      </c>
      <c r="H1469" s="284"/>
      <c r="I1469" s="284" t="str">
        <f>IF(O1469="","",IF(ISNUMBER(MATCH(O1469,$G$5:$G$1000,0)),"",IF(D1469=1,B$4,0)+MAX(I$4:I1468)+1))</f>
        <v/>
      </c>
      <c r="M1469" s="290" t="str">
        <f t="shared" si="162"/>
        <v/>
      </c>
    </row>
    <row r="1470" spans="4:13" ht="12" customHeight="1" x14ac:dyDescent="0.25">
      <c r="D1470" s="284" t="str">
        <f>IF(IF(ISNUMBER(B1470),"",MAX(D$4:D1469)+1)&lt;=D$3,IF(ISNUMBER(B1470),"",MAX(D$4:D1469)+1),"")</f>
        <v/>
      </c>
      <c r="H1470" s="284"/>
      <c r="I1470" s="284" t="str">
        <f>IF(O1470="","",IF(ISNUMBER(MATCH(O1470,$G$5:$G$1000,0)),"",IF(D1470=1,B$4,0)+MAX(I$4:I1469)+1))</f>
        <v/>
      </c>
      <c r="M1470" s="290" t="str">
        <f t="shared" si="162"/>
        <v/>
      </c>
    </row>
    <row r="1471" spans="4:13" ht="12" customHeight="1" x14ac:dyDescent="0.25">
      <c r="D1471" s="284" t="str">
        <f>IF(IF(ISNUMBER(B1471),"",MAX(D$4:D1470)+1)&lt;=D$3,IF(ISNUMBER(B1471),"",MAX(D$4:D1470)+1),"")</f>
        <v/>
      </c>
      <c r="H1471" s="284"/>
      <c r="I1471" s="284" t="str">
        <f>IF(O1471="","",IF(ISNUMBER(MATCH(O1471,$G$5:$G$1000,0)),"",IF(D1471=1,B$4,0)+MAX(I$4:I1470)+1))</f>
        <v/>
      </c>
      <c r="M1471" s="290" t="str">
        <f t="shared" si="162"/>
        <v/>
      </c>
    </row>
    <row r="1472" spans="4:13" ht="12" customHeight="1" x14ac:dyDescent="0.25">
      <c r="D1472" s="284" t="str">
        <f>IF(IF(ISNUMBER(B1472),"",MAX(D$4:D1471)+1)&lt;=D$3,IF(ISNUMBER(B1472),"",MAX(D$4:D1471)+1),"")</f>
        <v/>
      </c>
      <c r="H1472" s="284"/>
      <c r="I1472" s="284" t="str">
        <f>IF(O1472="","",IF(ISNUMBER(MATCH(O1472,$G$5:$G$1000,0)),"",IF(D1472=1,B$4,0)+MAX(I$4:I1471)+1))</f>
        <v/>
      </c>
      <c r="M1472" s="290" t="str">
        <f t="shared" si="162"/>
        <v/>
      </c>
    </row>
    <row r="1473" spans="4:13" ht="12" customHeight="1" x14ac:dyDescent="0.25">
      <c r="D1473" s="284" t="str">
        <f>IF(IF(ISNUMBER(B1473),"",MAX(D$4:D1472)+1)&lt;=D$3,IF(ISNUMBER(B1473),"",MAX(D$4:D1472)+1),"")</f>
        <v/>
      </c>
      <c r="H1473" s="284"/>
      <c r="I1473" s="284" t="str">
        <f>IF(O1473="","",IF(ISNUMBER(MATCH(O1473,$G$5:$G$1000,0)),"",IF(D1473=1,B$4,0)+MAX(I$4:I1472)+1))</f>
        <v/>
      </c>
      <c r="M1473" s="290" t="str">
        <f t="shared" si="162"/>
        <v/>
      </c>
    </row>
    <row r="1474" spans="4:13" ht="12" customHeight="1" x14ac:dyDescent="0.25">
      <c r="D1474" s="284" t="str">
        <f>IF(IF(ISNUMBER(B1474),"",MAX(D$4:D1473)+1)&lt;=D$3,IF(ISNUMBER(B1474),"",MAX(D$4:D1473)+1),"")</f>
        <v/>
      </c>
      <c r="H1474" s="284"/>
      <c r="I1474" s="284" t="str">
        <f>IF(O1474="","",IF(ISNUMBER(MATCH(O1474,$G$5:$G$1000,0)),"",IF(D1474=1,B$4,0)+MAX(I$4:I1473)+1))</f>
        <v/>
      </c>
      <c r="M1474" s="290" t="str">
        <f t="shared" si="162"/>
        <v/>
      </c>
    </row>
    <row r="1475" spans="4:13" ht="12" customHeight="1" x14ac:dyDescent="0.25">
      <c r="D1475" s="284" t="str">
        <f>IF(IF(ISNUMBER(B1475),"",MAX(D$4:D1474)+1)&lt;=D$3,IF(ISNUMBER(B1475),"",MAX(D$4:D1474)+1),"")</f>
        <v/>
      </c>
      <c r="H1475" s="284"/>
      <c r="I1475" s="284" t="str">
        <f>IF(O1475="","",IF(ISNUMBER(MATCH(O1475,$G$5:$G$1000,0)),"",IF(D1475=1,B$4,0)+MAX(I$4:I1474)+1))</f>
        <v/>
      </c>
      <c r="M1475" s="290" t="str">
        <f t="shared" si="162"/>
        <v/>
      </c>
    </row>
    <row r="1476" spans="4:13" ht="12" customHeight="1" x14ac:dyDescent="0.25">
      <c r="D1476" s="284" t="str">
        <f>IF(IF(ISNUMBER(B1476),"",MAX(D$4:D1475)+1)&lt;=D$3,IF(ISNUMBER(B1476),"",MAX(D$4:D1475)+1),"")</f>
        <v/>
      </c>
      <c r="H1476" s="284"/>
      <c r="I1476" s="284" t="str">
        <f>IF(O1476="","",IF(ISNUMBER(MATCH(O1476,$G$5:$G$1000,0)),"",IF(D1476=1,B$4,0)+MAX(I$4:I1475)+1))</f>
        <v/>
      </c>
      <c r="M1476" s="290" t="str">
        <f t="shared" si="162"/>
        <v/>
      </c>
    </row>
    <row r="1477" spans="4:13" ht="12" customHeight="1" x14ac:dyDescent="0.25">
      <c r="D1477" s="284" t="str">
        <f>IF(IF(ISNUMBER(B1477),"",MAX(D$4:D1476)+1)&lt;=D$3,IF(ISNUMBER(B1477),"",MAX(D$4:D1476)+1),"")</f>
        <v/>
      </c>
      <c r="H1477" s="284"/>
      <c r="I1477" s="284" t="str">
        <f>IF(O1477="","",IF(ISNUMBER(MATCH(O1477,$G$5:$G$1000,0)),"",IF(D1477=1,B$4,0)+MAX(I$4:I1476)+1))</f>
        <v/>
      </c>
      <c r="M1477" s="290" t="str">
        <f t="shared" ref="M1477:M1525" si="163">IF(ROW()-ROW(M$4)&lt;=1000,ROW()-ROW(M$4),"")</f>
        <v/>
      </c>
    </row>
    <row r="1478" spans="4:13" ht="12" customHeight="1" x14ac:dyDescent="0.25">
      <c r="D1478" s="284" t="str">
        <f>IF(IF(ISNUMBER(B1478),"",MAX(D$4:D1477)+1)&lt;=D$3,IF(ISNUMBER(B1478),"",MAX(D$4:D1477)+1),"")</f>
        <v/>
      </c>
      <c r="H1478" s="284"/>
      <c r="I1478" s="284" t="str">
        <f>IF(O1478="","",IF(ISNUMBER(MATCH(O1478,$G$5:$G$1000,0)),"",IF(D1478=1,B$4,0)+MAX(I$4:I1477)+1))</f>
        <v/>
      </c>
      <c r="M1478" s="290" t="str">
        <f t="shared" si="163"/>
        <v/>
      </c>
    </row>
    <row r="1479" spans="4:13" ht="12" customHeight="1" x14ac:dyDescent="0.25">
      <c r="D1479" s="284" t="str">
        <f>IF(IF(ISNUMBER(B1479),"",MAX(D$4:D1478)+1)&lt;=D$3,IF(ISNUMBER(B1479),"",MAX(D$4:D1478)+1),"")</f>
        <v/>
      </c>
      <c r="H1479" s="284"/>
      <c r="I1479" s="284" t="str">
        <f>IF(O1479="","",IF(ISNUMBER(MATCH(O1479,$G$5:$G$1000,0)),"",IF(D1479=1,B$4,0)+MAX(I$4:I1478)+1))</f>
        <v/>
      </c>
      <c r="M1479" s="290" t="str">
        <f t="shared" si="163"/>
        <v/>
      </c>
    </row>
    <row r="1480" spans="4:13" ht="12" customHeight="1" x14ac:dyDescent="0.25">
      <c r="D1480" s="284" t="str">
        <f>IF(IF(ISNUMBER(B1480),"",MAX(D$4:D1479)+1)&lt;=D$3,IF(ISNUMBER(B1480),"",MAX(D$4:D1479)+1),"")</f>
        <v/>
      </c>
      <c r="H1480" s="284"/>
      <c r="I1480" s="284" t="str">
        <f>IF(O1480="","",IF(ISNUMBER(MATCH(O1480,$G$5:$G$1000,0)),"",IF(D1480=1,B$4,0)+MAX(I$4:I1479)+1))</f>
        <v/>
      </c>
      <c r="M1480" s="290" t="str">
        <f t="shared" si="163"/>
        <v/>
      </c>
    </row>
    <row r="1481" spans="4:13" ht="12" customHeight="1" x14ac:dyDescent="0.25">
      <c r="D1481" s="284" t="str">
        <f>IF(IF(ISNUMBER(B1481),"",MAX(D$4:D1480)+1)&lt;=D$3,IF(ISNUMBER(B1481),"",MAX(D$4:D1480)+1),"")</f>
        <v/>
      </c>
      <c r="H1481" s="284"/>
      <c r="I1481" s="284" t="str">
        <f>IF(O1481="","",IF(ISNUMBER(MATCH(O1481,$G$5:$G$1000,0)),"",IF(D1481=1,B$4,0)+MAX(I$4:I1480)+1))</f>
        <v/>
      </c>
      <c r="M1481" s="290" t="str">
        <f t="shared" si="163"/>
        <v/>
      </c>
    </row>
    <row r="1482" spans="4:13" ht="12" customHeight="1" x14ac:dyDescent="0.25">
      <c r="D1482" s="284" t="str">
        <f>IF(IF(ISNUMBER(B1482),"",MAX(D$4:D1481)+1)&lt;=D$3,IF(ISNUMBER(B1482),"",MAX(D$4:D1481)+1),"")</f>
        <v/>
      </c>
      <c r="H1482" s="284"/>
      <c r="I1482" s="284" t="str">
        <f>IF(O1482="","",IF(ISNUMBER(MATCH(O1482,$G$5:$G$1000,0)),"",IF(D1482=1,B$4,0)+MAX(I$4:I1481)+1))</f>
        <v/>
      </c>
      <c r="M1482" s="290" t="str">
        <f t="shared" si="163"/>
        <v/>
      </c>
    </row>
    <row r="1483" spans="4:13" ht="12" customHeight="1" x14ac:dyDescent="0.25">
      <c r="D1483" s="284" t="str">
        <f>IF(IF(ISNUMBER(B1483),"",MAX(D$4:D1482)+1)&lt;=D$3,IF(ISNUMBER(B1483),"",MAX(D$4:D1482)+1),"")</f>
        <v/>
      </c>
      <c r="H1483" s="284"/>
      <c r="I1483" s="284" t="str">
        <f>IF(O1483="","",IF(ISNUMBER(MATCH(O1483,$G$5:$G$1000,0)),"",IF(D1483=1,B$4,0)+MAX(I$4:I1482)+1))</f>
        <v/>
      </c>
      <c r="M1483" s="290" t="str">
        <f t="shared" si="163"/>
        <v/>
      </c>
    </row>
    <row r="1484" spans="4:13" ht="12" customHeight="1" x14ac:dyDescent="0.25">
      <c r="D1484" s="284" t="str">
        <f>IF(IF(ISNUMBER(B1484),"",MAX(D$4:D1483)+1)&lt;=D$3,IF(ISNUMBER(B1484),"",MAX(D$4:D1483)+1),"")</f>
        <v/>
      </c>
      <c r="H1484" s="284"/>
      <c r="I1484" s="284" t="str">
        <f>IF(O1484="","",IF(ISNUMBER(MATCH(O1484,$G$5:$G$1000,0)),"",IF(D1484=1,B$4,0)+MAX(I$4:I1483)+1))</f>
        <v/>
      </c>
      <c r="M1484" s="290" t="str">
        <f t="shared" si="163"/>
        <v/>
      </c>
    </row>
    <row r="1485" spans="4:13" ht="12" customHeight="1" x14ac:dyDescent="0.25">
      <c r="D1485" s="284" t="str">
        <f>IF(IF(ISNUMBER(B1485),"",MAX(D$4:D1484)+1)&lt;=D$3,IF(ISNUMBER(B1485),"",MAX(D$4:D1484)+1),"")</f>
        <v/>
      </c>
      <c r="H1485" s="284"/>
      <c r="I1485" s="284" t="str">
        <f>IF(O1485="","",IF(ISNUMBER(MATCH(O1485,$G$5:$G$1000,0)),"",IF(D1485=1,B$4,0)+MAX(I$4:I1484)+1))</f>
        <v/>
      </c>
      <c r="M1485" s="290" t="str">
        <f t="shared" si="163"/>
        <v/>
      </c>
    </row>
    <row r="1486" spans="4:13" ht="12" customHeight="1" x14ac:dyDescent="0.25">
      <c r="D1486" s="284" t="str">
        <f>IF(IF(ISNUMBER(B1486),"",MAX(D$4:D1485)+1)&lt;=D$3,IF(ISNUMBER(B1486),"",MAX(D$4:D1485)+1),"")</f>
        <v/>
      </c>
      <c r="H1486" s="284"/>
      <c r="I1486" s="284" t="str">
        <f>IF(O1486="","",IF(ISNUMBER(MATCH(O1486,$G$5:$G$1000,0)),"",IF(D1486=1,B$4,0)+MAX(I$4:I1485)+1))</f>
        <v/>
      </c>
      <c r="M1486" s="290" t="str">
        <f t="shared" si="163"/>
        <v/>
      </c>
    </row>
    <row r="1487" spans="4:13" ht="12" customHeight="1" x14ac:dyDescent="0.25">
      <c r="D1487" s="284" t="str">
        <f>IF(IF(ISNUMBER(B1487),"",MAX(D$4:D1486)+1)&lt;=D$3,IF(ISNUMBER(B1487),"",MAX(D$4:D1486)+1),"")</f>
        <v/>
      </c>
      <c r="H1487" s="284"/>
      <c r="I1487" s="284" t="str">
        <f>IF(O1487="","",IF(ISNUMBER(MATCH(O1487,$G$5:$G$1000,0)),"",IF(D1487=1,B$4,0)+MAX(I$4:I1486)+1))</f>
        <v/>
      </c>
      <c r="M1487" s="290" t="str">
        <f t="shared" si="163"/>
        <v/>
      </c>
    </row>
    <row r="1488" spans="4:13" ht="12" customHeight="1" x14ac:dyDescent="0.25">
      <c r="D1488" s="284" t="str">
        <f>IF(IF(ISNUMBER(B1488),"",MAX(D$4:D1487)+1)&lt;=D$3,IF(ISNUMBER(B1488),"",MAX(D$4:D1487)+1),"")</f>
        <v/>
      </c>
      <c r="H1488" s="284"/>
      <c r="I1488" s="284" t="str">
        <f>IF(O1488="","",IF(ISNUMBER(MATCH(O1488,$G$5:$G$1000,0)),"",IF(D1488=1,B$4,0)+MAX(I$4:I1487)+1))</f>
        <v/>
      </c>
      <c r="M1488" s="290" t="str">
        <f t="shared" si="163"/>
        <v/>
      </c>
    </row>
    <row r="1489" spans="4:13" ht="12" customHeight="1" x14ac:dyDescent="0.25">
      <c r="D1489" s="284" t="str">
        <f>IF(IF(ISNUMBER(B1489),"",MAX(D$4:D1488)+1)&lt;=D$3,IF(ISNUMBER(B1489),"",MAX(D$4:D1488)+1),"")</f>
        <v/>
      </c>
      <c r="H1489" s="284"/>
      <c r="I1489" s="284" t="str">
        <f>IF(O1489="","",IF(ISNUMBER(MATCH(O1489,$G$5:$G$1000,0)),"",IF(D1489=1,B$4,0)+MAX(I$4:I1488)+1))</f>
        <v/>
      </c>
      <c r="M1489" s="290" t="str">
        <f t="shared" si="163"/>
        <v/>
      </c>
    </row>
    <row r="1490" spans="4:13" ht="12" customHeight="1" x14ac:dyDescent="0.25">
      <c r="D1490" s="284" t="str">
        <f>IF(IF(ISNUMBER(B1490),"",MAX(D$4:D1489)+1)&lt;=D$3,IF(ISNUMBER(B1490),"",MAX(D$4:D1489)+1),"")</f>
        <v/>
      </c>
      <c r="H1490" s="284"/>
      <c r="I1490" s="284" t="str">
        <f>IF(O1490="","",IF(ISNUMBER(MATCH(O1490,$G$5:$G$1000,0)),"",IF(D1490=1,B$4,0)+MAX(I$4:I1489)+1))</f>
        <v/>
      </c>
      <c r="M1490" s="290" t="str">
        <f t="shared" si="163"/>
        <v/>
      </c>
    </row>
    <row r="1491" spans="4:13" ht="12" customHeight="1" x14ac:dyDescent="0.25">
      <c r="D1491" s="284" t="str">
        <f>IF(IF(ISNUMBER(B1491),"",MAX(D$4:D1490)+1)&lt;=D$3,IF(ISNUMBER(B1491),"",MAX(D$4:D1490)+1),"")</f>
        <v/>
      </c>
      <c r="H1491" s="284"/>
      <c r="I1491" s="284" t="str">
        <f>IF(O1491="","",IF(ISNUMBER(MATCH(O1491,$G$5:$G$1000,0)),"",IF(D1491=1,B$4,0)+MAX(I$4:I1490)+1))</f>
        <v/>
      </c>
      <c r="M1491" s="290" t="str">
        <f t="shared" si="163"/>
        <v/>
      </c>
    </row>
    <row r="1492" spans="4:13" ht="12" customHeight="1" x14ac:dyDescent="0.25">
      <c r="D1492" s="284" t="str">
        <f>IF(IF(ISNUMBER(B1492),"",MAX(D$4:D1491)+1)&lt;=D$3,IF(ISNUMBER(B1492),"",MAX(D$4:D1491)+1),"")</f>
        <v/>
      </c>
      <c r="H1492" s="284"/>
      <c r="I1492" s="284" t="str">
        <f>IF(O1492="","",IF(ISNUMBER(MATCH(O1492,$G$5:$G$1000,0)),"",IF(D1492=1,B$4,0)+MAX(I$4:I1491)+1))</f>
        <v/>
      </c>
      <c r="M1492" s="290" t="str">
        <f t="shared" si="163"/>
        <v/>
      </c>
    </row>
    <row r="1493" spans="4:13" ht="12" customHeight="1" x14ac:dyDescent="0.25">
      <c r="D1493" s="284" t="str">
        <f>IF(IF(ISNUMBER(B1493),"",MAX(D$4:D1492)+1)&lt;=D$3,IF(ISNUMBER(B1493),"",MAX(D$4:D1492)+1),"")</f>
        <v/>
      </c>
      <c r="H1493" s="284"/>
      <c r="I1493" s="284" t="str">
        <f>IF(O1493="","",IF(ISNUMBER(MATCH(O1493,$G$5:$G$1000,0)),"",IF(D1493=1,B$4,0)+MAX(I$4:I1492)+1))</f>
        <v/>
      </c>
      <c r="M1493" s="290" t="str">
        <f t="shared" si="163"/>
        <v/>
      </c>
    </row>
    <row r="1494" spans="4:13" ht="12" customHeight="1" x14ac:dyDescent="0.25">
      <c r="D1494" s="284" t="str">
        <f>IF(IF(ISNUMBER(B1494),"",MAX(D$4:D1493)+1)&lt;=D$3,IF(ISNUMBER(B1494),"",MAX(D$4:D1493)+1),"")</f>
        <v/>
      </c>
      <c r="H1494" s="284"/>
      <c r="I1494" s="284" t="str">
        <f>IF(O1494="","",IF(ISNUMBER(MATCH(O1494,$G$5:$G$1000,0)),"",IF(D1494=1,B$4,0)+MAX(I$4:I1493)+1))</f>
        <v/>
      </c>
      <c r="M1494" s="290" t="str">
        <f t="shared" si="163"/>
        <v/>
      </c>
    </row>
    <row r="1495" spans="4:13" ht="12" customHeight="1" x14ac:dyDescent="0.25">
      <c r="D1495" s="284" t="str">
        <f>IF(IF(ISNUMBER(B1495),"",MAX(D$4:D1494)+1)&lt;=D$3,IF(ISNUMBER(B1495),"",MAX(D$4:D1494)+1),"")</f>
        <v/>
      </c>
      <c r="H1495" s="284"/>
      <c r="I1495" s="284" t="str">
        <f>IF(O1495="","",IF(ISNUMBER(MATCH(O1495,$G$5:$G$1000,0)),"",IF(D1495=1,B$4,0)+MAX(I$4:I1494)+1))</f>
        <v/>
      </c>
      <c r="M1495" s="290" t="str">
        <f t="shared" si="163"/>
        <v/>
      </c>
    </row>
    <row r="1496" spans="4:13" ht="12" customHeight="1" x14ac:dyDescent="0.25">
      <c r="D1496" s="284" t="str">
        <f>IF(IF(ISNUMBER(B1496),"",MAX(D$4:D1495)+1)&lt;=D$3,IF(ISNUMBER(B1496),"",MAX(D$4:D1495)+1),"")</f>
        <v/>
      </c>
      <c r="H1496" s="284"/>
      <c r="I1496" s="284" t="str">
        <f>IF(O1496="","",IF(ISNUMBER(MATCH(O1496,$G$5:$G$1000,0)),"",IF(D1496=1,B$4,0)+MAX(I$4:I1495)+1))</f>
        <v/>
      </c>
      <c r="M1496" s="290" t="str">
        <f t="shared" si="163"/>
        <v/>
      </c>
    </row>
    <row r="1497" spans="4:13" ht="12" customHeight="1" x14ac:dyDescent="0.25">
      <c r="D1497" s="284" t="str">
        <f>IF(IF(ISNUMBER(B1497),"",MAX(D$4:D1496)+1)&lt;=D$3,IF(ISNUMBER(B1497),"",MAX(D$4:D1496)+1),"")</f>
        <v/>
      </c>
      <c r="H1497" s="284"/>
      <c r="I1497" s="284" t="str">
        <f>IF(O1497="","",IF(ISNUMBER(MATCH(O1497,$G$5:$G$1000,0)),"",IF(D1497=1,B$4,0)+MAX(I$4:I1496)+1))</f>
        <v/>
      </c>
      <c r="M1497" s="290" t="str">
        <f t="shared" si="163"/>
        <v/>
      </c>
    </row>
    <row r="1498" spans="4:13" ht="12" customHeight="1" x14ac:dyDescent="0.25">
      <c r="D1498" s="284" t="str">
        <f>IF(IF(ISNUMBER(B1498),"",MAX(D$4:D1497)+1)&lt;=D$3,IF(ISNUMBER(B1498),"",MAX(D$4:D1497)+1),"")</f>
        <v/>
      </c>
      <c r="H1498" s="284"/>
      <c r="I1498" s="284" t="str">
        <f>IF(O1498="","",IF(ISNUMBER(MATCH(O1498,$G$5:$G$1000,0)),"",IF(D1498=1,B$4,0)+MAX(I$4:I1497)+1))</f>
        <v/>
      </c>
      <c r="M1498" s="290" t="str">
        <f t="shared" si="163"/>
        <v/>
      </c>
    </row>
    <row r="1499" spans="4:13" ht="12" customHeight="1" x14ac:dyDescent="0.25">
      <c r="D1499" s="284" t="str">
        <f>IF(IF(ISNUMBER(B1499),"",MAX(D$4:D1498)+1)&lt;=D$3,IF(ISNUMBER(B1499),"",MAX(D$4:D1498)+1),"")</f>
        <v/>
      </c>
      <c r="H1499" s="284"/>
      <c r="I1499" s="284" t="str">
        <f>IF(O1499="","",IF(ISNUMBER(MATCH(O1499,$G$5:$G$1000,0)),"",IF(D1499=1,B$4,0)+MAX(I$4:I1498)+1))</f>
        <v/>
      </c>
      <c r="M1499" s="290" t="str">
        <f t="shared" si="163"/>
        <v/>
      </c>
    </row>
    <row r="1500" spans="4:13" ht="12" customHeight="1" x14ac:dyDescent="0.25">
      <c r="D1500" s="284" t="str">
        <f>IF(IF(ISNUMBER(B1500),"",MAX(D$4:D1499)+1)&lt;=D$3,IF(ISNUMBER(B1500),"",MAX(D$4:D1499)+1),"")</f>
        <v/>
      </c>
      <c r="H1500" s="284"/>
      <c r="I1500" s="284" t="str">
        <f>IF(O1500="","",IF(ISNUMBER(MATCH(O1500,$G$5:$G$1000,0)),"",IF(D1500=1,B$4,0)+MAX(I$4:I1499)+1))</f>
        <v/>
      </c>
      <c r="M1500" s="290" t="str">
        <f t="shared" si="163"/>
        <v/>
      </c>
    </row>
    <row r="1501" spans="4:13" ht="12" customHeight="1" x14ac:dyDescent="0.25">
      <c r="D1501" s="284" t="str">
        <f>IF(IF(ISNUMBER(B1501),"",MAX(D$4:D1500)+1)&lt;=D$3,IF(ISNUMBER(B1501),"",MAX(D$4:D1500)+1),"")</f>
        <v/>
      </c>
      <c r="H1501" s="284"/>
      <c r="I1501" s="284" t="str">
        <f>IF(O1501="","",IF(ISNUMBER(MATCH(O1501,$G$5:$G$1000,0)),"",IF(D1501=1,B$4,0)+MAX(I$4:I1500)+1))</f>
        <v/>
      </c>
      <c r="M1501" s="290" t="str">
        <f t="shared" si="163"/>
        <v/>
      </c>
    </row>
    <row r="1502" spans="4:13" ht="12" customHeight="1" x14ac:dyDescent="0.25">
      <c r="D1502" s="284" t="str">
        <f>IF(IF(ISNUMBER(B1502),"",MAX(D$4:D1501)+1)&lt;=D$3,IF(ISNUMBER(B1502),"",MAX(D$4:D1501)+1),"")</f>
        <v/>
      </c>
      <c r="H1502" s="284"/>
      <c r="I1502" s="284" t="str">
        <f>IF(O1502="","",IF(ISNUMBER(MATCH(O1502,$G$5:$G$1000,0)),"",IF(D1502=1,B$4,0)+MAX(I$4:I1501)+1))</f>
        <v/>
      </c>
      <c r="M1502" s="290" t="str">
        <f t="shared" si="163"/>
        <v/>
      </c>
    </row>
    <row r="1503" spans="4:13" ht="12" customHeight="1" x14ac:dyDescent="0.25">
      <c r="D1503" s="284" t="str">
        <f>IF(IF(ISNUMBER(B1503),"",MAX(D$4:D1502)+1)&lt;=D$3,IF(ISNUMBER(B1503),"",MAX(D$4:D1502)+1),"")</f>
        <v/>
      </c>
      <c r="H1503" s="284"/>
      <c r="I1503" s="284" t="str">
        <f>IF(O1503="","",IF(ISNUMBER(MATCH(O1503,$G$5:$G$1000,0)),"",IF(D1503=1,B$4,0)+MAX(I$4:I1502)+1))</f>
        <v/>
      </c>
      <c r="M1503" s="290" t="str">
        <f t="shared" si="163"/>
        <v/>
      </c>
    </row>
    <row r="1504" spans="4:13" ht="12" customHeight="1" x14ac:dyDescent="0.25">
      <c r="D1504" s="284" t="str">
        <f>IF(IF(ISNUMBER(B1504),"",MAX(D$4:D1503)+1)&lt;=D$3,IF(ISNUMBER(B1504),"",MAX(D$4:D1503)+1),"")</f>
        <v/>
      </c>
      <c r="H1504" s="284"/>
      <c r="I1504" s="284" t="str">
        <f>IF(O1504="","",IF(ISNUMBER(MATCH(O1504,$G$5:$G$1000,0)),"",IF(D1504=1,B$4,0)+MAX(I$4:I1503)+1))</f>
        <v/>
      </c>
      <c r="M1504" s="290" t="str">
        <f t="shared" si="163"/>
        <v/>
      </c>
    </row>
    <row r="1505" spans="4:13" ht="12" customHeight="1" x14ac:dyDescent="0.25">
      <c r="D1505" s="284" t="str">
        <f>IF(IF(ISNUMBER(B1505),"",MAX(D$4:D1504)+1)&lt;=D$3,IF(ISNUMBER(B1505),"",MAX(D$4:D1504)+1),"")</f>
        <v/>
      </c>
      <c r="H1505" s="284"/>
      <c r="I1505" s="284" t="str">
        <f>IF(O1505="","",IF(ISNUMBER(MATCH(O1505,$G$5:$G$1000,0)),"",IF(D1505=1,B$4,0)+MAX(I$4:I1504)+1))</f>
        <v/>
      </c>
      <c r="M1505" s="290" t="str">
        <f t="shared" si="163"/>
        <v/>
      </c>
    </row>
    <row r="1506" spans="4:13" ht="12" customHeight="1" x14ac:dyDescent="0.25">
      <c r="D1506" s="284" t="str">
        <f>IF(IF(ISNUMBER(B1506),"",MAX(D$4:D1505)+1)&lt;=D$3,IF(ISNUMBER(B1506),"",MAX(D$4:D1505)+1),"")</f>
        <v/>
      </c>
      <c r="H1506" s="284"/>
      <c r="I1506" s="284" t="str">
        <f>IF(O1506="","",IF(ISNUMBER(MATCH(O1506,$G$5:$G$1000,0)),"",IF(D1506=1,B$4,0)+MAX(I$4:I1505)+1))</f>
        <v/>
      </c>
      <c r="M1506" s="290" t="str">
        <f t="shared" si="163"/>
        <v/>
      </c>
    </row>
    <row r="1507" spans="4:13" ht="12" customHeight="1" x14ac:dyDescent="0.25">
      <c r="D1507" s="284" t="str">
        <f>IF(IF(ISNUMBER(B1507),"",MAX(D$4:D1506)+1)&lt;=D$3,IF(ISNUMBER(B1507),"",MAX(D$4:D1506)+1),"")</f>
        <v/>
      </c>
      <c r="H1507" s="284"/>
      <c r="I1507" s="284" t="str">
        <f>IF(O1507="","",IF(ISNUMBER(MATCH(O1507,$G$5:$G$1000,0)),"",IF(D1507=1,B$4,0)+MAX(I$4:I1506)+1))</f>
        <v/>
      </c>
      <c r="M1507" s="290" t="str">
        <f t="shared" si="163"/>
        <v/>
      </c>
    </row>
    <row r="1508" spans="4:13" ht="12" customHeight="1" x14ac:dyDescent="0.25">
      <c r="D1508" s="284" t="str">
        <f>IF(IF(ISNUMBER(B1508),"",MAX(D$4:D1507)+1)&lt;=D$3,IF(ISNUMBER(B1508),"",MAX(D$4:D1507)+1),"")</f>
        <v/>
      </c>
      <c r="H1508" s="284"/>
      <c r="I1508" s="284" t="str">
        <f>IF(O1508="","",IF(ISNUMBER(MATCH(O1508,$G$5:$G$1000,0)),"",IF(D1508=1,B$4,0)+MAX(I$4:I1507)+1))</f>
        <v/>
      </c>
      <c r="M1508" s="290" t="str">
        <f t="shared" si="163"/>
        <v/>
      </c>
    </row>
    <row r="1509" spans="4:13" ht="12" customHeight="1" x14ac:dyDescent="0.25">
      <c r="D1509" s="284" t="str">
        <f>IF(IF(ISNUMBER(B1509),"",MAX(D$4:D1508)+1)&lt;=D$3,IF(ISNUMBER(B1509),"",MAX(D$4:D1508)+1),"")</f>
        <v/>
      </c>
      <c r="H1509" s="284"/>
      <c r="I1509" s="284" t="str">
        <f>IF(O1509="","",IF(ISNUMBER(MATCH(O1509,$G$5:$G$1000,0)),"",IF(D1509=1,B$4,0)+MAX(I$4:I1508)+1))</f>
        <v/>
      </c>
      <c r="M1509" s="290" t="str">
        <f t="shared" si="163"/>
        <v/>
      </c>
    </row>
    <row r="1510" spans="4:13" ht="12" customHeight="1" x14ac:dyDescent="0.25">
      <c r="D1510" s="284" t="str">
        <f>IF(IF(ISNUMBER(B1510),"",MAX(D$4:D1509)+1)&lt;=D$3,IF(ISNUMBER(B1510),"",MAX(D$4:D1509)+1),"")</f>
        <v/>
      </c>
      <c r="H1510" s="284"/>
      <c r="I1510" s="284" t="str">
        <f>IF(O1510="","",IF(ISNUMBER(MATCH(O1510,$G$5:$G$1000,0)),"",IF(D1510=1,B$4,0)+MAX(I$4:I1509)+1))</f>
        <v/>
      </c>
      <c r="M1510" s="290" t="str">
        <f t="shared" si="163"/>
        <v/>
      </c>
    </row>
    <row r="1511" spans="4:13" ht="12" customHeight="1" x14ac:dyDescent="0.25">
      <c r="D1511" s="284" t="str">
        <f>IF(IF(ISNUMBER(B1511),"",MAX(D$4:D1510)+1)&lt;=D$3,IF(ISNUMBER(B1511),"",MAX(D$4:D1510)+1),"")</f>
        <v/>
      </c>
      <c r="H1511" s="284"/>
      <c r="I1511" s="284" t="str">
        <f>IF(O1511="","",IF(ISNUMBER(MATCH(O1511,$G$5:$G$1000,0)),"",IF(D1511=1,B$4,0)+MAX(I$4:I1510)+1))</f>
        <v/>
      </c>
      <c r="M1511" s="290" t="str">
        <f t="shared" si="163"/>
        <v/>
      </c>
    </row>
    <row r="1512" spans="4:13" ht="12" customHeight="1" x14ac:dyDescent="0.25">
      <c r="D1512" s="284" t="str">
        <f>IF(IF(ISNUMBER(B1512),"",MAX(D$4:D1511)+1)&lt;=D$3,IF(ISNUMBER(B1512),"",MAX(D$4:D1511)+1),"")</f>
        <v/>
      </c>
      <c r="H1512" s="284"/>
      <c r="I1512" s="284" t="str">
        <f>IF(O1512="","",IF(ISNUMBER(MATCH(O1512,$G$5:$G$1000,0)),"",IF(D1512=1,B$4,0)+MAX(I$4:I1511)+1))</f>
        <v/>
      </c>
      <c r="M1512" s="290" t="str">
        <f t="shared" si="163"/>
        <v/>
      </c>
    </row>
    <row r="1513" spans="4:13" ht="12" customHeight="1" x14ac:dyDescent="0.25">
      <c r="D1513" s="284" t="str">
        <f>IF(IF(ISNUMBER(B1513),"",MAX(D$4:D1512)+1)&lt;=D$3,IF(ISNUMBER(B1513),"",MAX(D$4:D1512)+1),"")</f>
        <v/>
      </c>
      <c r="H1513" s="284"/>
      <c r="I1513" s="284" t="str">
        <f>IF(O1513="","",IF(ISNUMBER(MATCH(O1513,$G$5:$G$1000,0)),"",IF(D1513=1,B$4,0)+MAX(I$4:I1512)+1))</f>
        <v/>
      </c>
      <c r="M1513" s="290" t="str">
        <f t="shared" si="163"/>
        <v/>
      </c>
    </row>
    <row r="1514" spans="4:13" ht="12" customHeight="1" x14ac:dyDescent="0.25">
      <c r="D1514" s="284" t="str">
        <f>IF(IF(ISNUMBER(B1514),"",MAX(D$4:D1513)+1)&lt;=D$3,IF(ISNUMBER(B1514),"",MAX(D$4:D1513)+1),"")</f>
        <v/>
      </c>
      <c r="H1514" s="284"/>
      <c r="I1514" s="284" t="str">
        <f>IF(O1514="","",IF(ISNUMBER(MATCH(O1514,$G$5:$G$1000,0)),"",IF(D1514=1,B$4,0)+MAX(I$4:I1513)+1))</f>
        <v/>
      </c>
      <c r="M1514" s="290" t="str">
        <f t="shared" si="163"/>
        <v/>
      </c>
    </row>
    <row r="1515" spans="4:13" ht="12" customHeight="1" x14ac:dyDescent="0.25">
      <c r="D1515" s="284" t="str">
        <f>IF(IF(ISNUMBER(B1515),"",MAX(D$4:D1514)+1)&lt;=D$3,IF(ISNUMBER(B1515),"",MAX(D$4:D1514)+1),"")</f>
        <v/>
      </c>
      <c r="H1515" s="284"/>
      <c r="I1515" s="284" t="str">
        <f>IF(O1515="","",IF(ISNUMBER(MATCH(O1515,$G$5:$G$1000,0)),"",IF(D1515=1,B$4,0)+MAX(I$4:I1514)+1))</f>
        <v/>
      </c>
      <c r="M1515" s="290" t="str">
        <f t="shared" si="163"/>
        <v/>
      </c>
    </row>
    <row r="1516" spans="4:13" ht="12" customHeight="1" x14ac:dyDescent="0.25">
      <c r="D1516" s="284" t="str">
        <f>IF(IF(ISNUMBER(B1516),"",MAX(D$4:D1515)+1)&lt;=D$3,IF(ISNUMBER(B1516),"",MAX(D$4:D1515)+1),"")</f>
        <v/>
      </c>
      <c r="H1516" s="284"/>
      <c r="I1516" s="284" t="str">
        <f>IF(O1516="","",IF(ISNUMBER(MATCH(O1516,$G$5:$G$1000,0)),"",IF(D1516=1,B$4,0)+MAX(I$4:I1515)+1))</f>
        <v/>
      </c>
      <c r="M1516" s="290" t="str">
        <f t="shared" si="163"/>
        <v/>
      </c>
    </row>
    <row r="1517" spans="4:13" ht="12" customHeight="1" x14ac:dyDescent="0.25">
      <c r="D1517" s="284" t="str">
        <f>IF(IF(ISNUMBER(B1517),"",MAX(D$4:D1516)+1)&lt;=D$3,IF(ISNUMBER(B1517),"",MAX(D$4:D1516)+1),"")</f>
        <v/>
      </c>
      <c r="H1517" s="284"/>
      <c r="I1517" s="284" t="str">
        <f>IF(O1517="","",IF(ISNUMBER(MATCH(O1517,$G$5:$G$1000,0)),"",IF(D1517=1,B$4,0)+MAX(I$4:I1516)+1))</f>
        <v/>
      </c>
      <c r="M1517" s="290" t="str">
        <f t="shared" si="163"/>
        <v/>
      </c>
    </row>
    <row r="1518" spans="4:13" ht="12" customHeight="1" x14ac:dyDescent="0.25">
      <c r="D1518" s="284" t="str">
        <f>IF(IF(ISNUMBER(B1518),"",MAX(D$4:D1517)+1)&lt;=D$3,IF(ISNUMBER(B1518),"",MAX(D$4:D1517)+1),"")</f>
        <v/>
      </c>
      <c r="H1518" s="284"/>
      <c r="I1518" s="284" t="str">
        <f>IF(O1518="","",IF(ISNUMBER(MATCH(O1518,$G$5:$G$1000,0)),"",IF(D1518=1,B$4,0)+MAX(I$4:I1517)+1))</f>
        <v/>
      </c>
      <c r="M1518" s="290" t="str">
        <f t="shared" si="163"/>
        <v/>
      </c>
    </row>
    <row r="1519" spans="4:13" ht="12" customHeight="1" x14ac:dyDescent="0.25">
      <c r="D1519" s="284" t="str">
        <f>IF(IF(ISNUMBER(B1519),"",MAX(D$4:D1518)+1)&lt;=D$3,IF(ISNUMBER(B1519),"",MAX(D$4:D1518)+1),"")</f>
        <v/>
      </c>
      <c r="H1519" s="284"/>
      <c r="I1519" s="284" t="str">
        <f>IF(O1519="","",IF(ISNUMBER(MATCH(O1519,$G$5:$G$1000,0)),"",IF(D1519=1,B$4,0)+MAX(I$4:I1518)+1))</f>
        <v/>
      </c>
      <c r="M1519" s="290" t="str">
        <f t="shared" si="163"/>
        <v/>
      </c>
    </row>
    <row r="1520" spans="4:13" ht="12" customHeight="1" x14ac:dyDescent="0.25">
      <c r="D1520" s="284" t="str">
        <f>IF(IF(ISNUMBER(B1520),"",MAX(D$4:D1519)+1)&lt;=D$3,IF(ISNUMBER(B1520),"",MAX(D$4:D1519)+1),"")</f>
        <v/>
      </c>
      <c r="H1520" s="284"/>
      <c r="I1520" s="284" t="str">
        <f>IF(O1520="","",IF(ISNUMBER(MATCH(O1520,$G$5:$G$1000,0)),"",IF(D1520=1,B$4,0)+MAX(I$4:I1519)+1))</f>
        <v/>
      </c>
      <c r="M1520" s="290" t="str">
        <f t="shared" si="163"/>
        <v/>
      </c>
    </row>
    <row r="1521" spans="4:13" ht="12" customHeight="1" x14ac:dyDescent="0.25">
      <c r="D1521" s="284" t="str">
        <f>IF(IF(ISNUMBER(B1521),"",MAX(D$4:D1520)+1)&lt;=D$3,IF(ISNUMBER(B1521),"",MAX(D$4:D1520)+1),"")</f>
        <v/>
      </c>
      <c r="H1521" s="284"/>
      <c r="I1521" s="284" t="str">
        <f>IF(O1521="","",IF(ISNUMBER(MATCH(O1521,$G$5:$G$1000,0)),"",IF(D1521=1,B$4,0)+MAX(I$4:I1520)+1))</f>
        <v/>
      </c>
      <c r="M1521" s="290" t="str">
        <f t="shared" si="163"/>
        <v/>
      </c>
    </row>
    <row r="1522" spans="4:13" ht="12" customHeight="1" x14ac:dyDescent="0.25">
      <c r="D1522" s="284" t="str">
        <f>IF(IF(ISNUMBER(B1522),"",MAX(D$4:D1521)+1)&lt;=D$3,IF(ISNUMBER(B1522),"",MAX(D$4:D1521)+1),"")</f>
        <v/>
      </c>
      <c r="H1522" s="284"/>
      <c r="I1522" s="284" t="str">
        <f>IF(O1522="","",IF(ISNUMBER(MATCH(O1522,$G$5:$G$1000,0)),"",IF(D1522=1,B$4,0)+MAX(I$4:I1521)+1))</f>
        <v/>
      </c>
      <c r="M1522" s="290" t="str">
        <f t="shared" si="163"/>
        <v/>
      </c>
    </row>
    <row r="1523" spans="4:13" ht="12" customHeight="1" x14ac:dyDescent="0.25">
      <c r="D1523" s="284" t="str">
        <f>IF(IF(ISNUMBER(B1523),"",MAX(D$4:D1522)+1)&lt;=D$3,IF(ISNUMBER(B1523),"",MAX(D$4:D1522)+1),"")</f>
        <v/>
      </c>
      <c r="H1523" s="284"/>
      <c r="I1523" s="284" t="str">
        <f>IF(O1523="","",IF(ISNUMBER(MATCH(O1523,$G$5:$G$1000,0)),"",IF(D1523=1,B$4,0)+MAX(I$4:I1522)+1))</f>
        <v/>
      </c>
      <c r="M1523" s="290" t="str">
        <f t="shared" si="163"/>
        <v/>
      </c>
    </row>
    <row r="1524" spans="4:13" ht="12" customHeight="1" x14ac:dyDescent="0.25">
      <c r="D1524" s="284" t="str">
        <f>IF(IF(ISNUMBER(B1524),"",MAX(D$4:D1523)+1)&lt;=D$3,IF(ISNUMBER(B1524),"",MAX(D$4:D1523)+1),"")</f>
        <v/>
      </c>
      <c r="H1524" s="284"/>
      <c r="I1524" s="284" t="str">
        <f>IF(O1524="","",IF(ISNUMBER(MATCH(O1524,$G$5:$G$1000,0)),"",IF(D1524=1,B$4,0)+MAX(I$4:I1523)+1))</f>
        <v/>
      </c>
      <c r="M1524" s="290" t="str">
        <f t="shared" si="163"/>
        <v/>
      </c>
    </row>
    <row r="1525" spans="4:13" ht="12" customHeight="1" x14ac:dyDescent="0.25">
      <c r="D1525" s="284" t="str">
        <f>IF(IF(ISNUMBER(B1525),"",MAX(D$4:D1524)+1)&lt;=D$3,IF(ISNUMBER(B1525),"",MAX(D$4:D1524)+1),"")</f>
        <v/>
      </c>
      <c r="H1525" s="284"/>
      <c r="I1525" s="284" t="str">
        <f>IF(O1525="","",IF(ISNUMBER(MATCH(O1525,$G$5:$G$1000,0)),"",IF(D1525=1,B$4,0)+MAX(I$4:I1524)+1))</f>
        <v/>
      </c>
      <c r="M1525" s="290" t="str">
        <f t="shared" si="163"/>
        <v/>
      </c>
    </row>
  </sheetData>
  <phoneticPr fontId="12" type="noConversion"/>
  <conditionalFormatting sqref="G5:G127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G5:BM134">
    <cfRule type="notContainsBlanks" dxfId="10" priority="40">
      <formula>LEN(TRIM(BG5))&gt;0</formula>
    </cfRule>
  </conditionalFormatting>
  <conditionalFormatting sqref="BM4">
    <cfRule type="notContainsBlanks" dxfId="9" priority="2">
      <formula>LEN(TRIM(BM4))&gt;0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79C6D-9CDD-41C3-929B-03F550911CE1}">
  <dimension ref="A1:CR302"/>
  <sheetViews>
    <sheetView workbookViewId="0">
      <pane ySplit="10215" topLeftCell="A65"/>
      <selection pane="bottomLeft" activeCell="AX69" sqref="AX69"/>
    </sheetView>
  </sheetViews>
  <sheetFormatPr defaultRowHeight="12" customHeight="1" x14ac:dyDescent="0.25"/>
  <cols>
    <col min="1" max="1" width="2.85546875" customWidth="1"/>
    <col min="2" max="2" width="3.7109375" style="135" customWidth="1"/>
    <col min="3" max="3" width="3" style="85" bestFit="1" customWidth="1"/>
    <col min="4" max="18" width="1.7109375" style="85" customWidth="1"/>
    <col min="19" max="19" width="2.85546875" style="85" customWidth="1"/>
    <col min="20" max="21" width="3" style="85" bestFit="1" customWidth="1"/>
    <col min="22" max="22" width="6" customWidth="1"/>
    <col min="23" max="23" width="2.85546875" customWidth="1"/>
    <col min="24" max="38" width="1.7109375" style="218" customWidth="1"/>
    <col min="39" max="39" width="2.85546875" customWidth="1"/>
    <col min="40" max="43" width="1.7109375" style="135" customWidth="1"/>
    <col min="44" max="44" width="3.7109375" style="135" customWidth="1"/>
    <col min="45" max="45" width="1.7109375" style="135" customWidth="1"/>
    <col min="46" max="46" width="4" style="135" customWidth="1"/>
    <col min="47" max="48" width="1.7109375" style="135" customWidth="1"/>
    <col min="49" max="49" width="4.28515625" style="234" bestFit="1" customWidth="1"/>
    <col min="50" max="50" width="2.7109375" style="135" bestFit="1" customWidth="1"/>
    <col min="51" max="53" width="1.7109375" style="135" customWidth="1"/>
    <col min="54" max="55" width="2.85546875" customWidth="1"/>
    <col min="56" max="56" width="3.85546875" customWidth="1"/>
    <col min="57" max="62" width="4.42578125" style="223" customWidth="1"/>
    <col min="63" max="64" width="4.42578125" style="235" customWidth="1"/>
    <col min="65" max="70" width="4.42578125" style="223" customWidth="1"/>
    <col min="71" max="72" width="4.42578125" style="235" customWidth="1"/>
    <col min="73" max="73" width="12" style="85" bestFit="1" customWidth="1"/>
    <col min="74" max="74" width="6.7109375" style="236" customWidth="1"/>
    <col min="75" max="75" width="7" style="236" customWidth="1"/>
    <col min="76" max="76" width="4.7109375" customWidth="1"/>
    <col min="77" max="77" width="5.28515625" customWidth="1"/>
    <col min="78" max="96" width="2.7109375" customWidth="1"/>
  </cols>
  <sheetData>
    <row r="1" spans="1:96" ht="12" customHeight="1" x14ac:dyDescent="0.25">
      <c r="A1" s="190"/>
      <c r="B1" s="191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0"/>
      <c r="S1" s="190"/>
      <c r="T1" s="190"/>
      <c r="U1" s="190"/>
      <c r="V1" s="190">
        <f>COUNT(X5:AL5)</f>
        <v>15</v>
      </c>
      <c r="W1" s="190"/>
      <c r="X1" s="192"/>
      <c r="Y1" s="192"/>
      <c r="Z1" s="192"/>
      <c r="AA1" s="192"/>
      <c r="AB1" s="192"/>
      <c r="AC1" s="192"/>
      <c r="AD1" s="192"/>
      <c r="AE1" s="192"/>
      <c r="AF1" s="192"/>
      <c r="AG1" s="192"/>
      <c r="AH1" s="192"/>
      <c r="AI1" s="192"/>
      <c r="AJ1" s="192"/>
      <c r="AK1" s="192"/>
      <c r="AL1" s="192"/>
      <c r="AM1" s="190"/>
      <c r="AN1" s="193"/>
      <c r="AO1" s="193"/>
      <c r="AP1" s="193"/>
      <c r="AQ1" s="193"/>
      <c r="AR1" s="193"/>
      <c r="AS1" s="193"/>
      <c r="AT1" s="193"/>
      <c r="AU1" s="193"/>
      <c r="AV1" s="193"/>
      <c r="AW1" s="194"/>
      <c r="AX1" s="193"/>
      <c r="AY1" s="193"/>
      <c r="AZ1" s="193"/>
      <c r="BA1" s="193"/>
      <c r="BB1" s="190"/>
      <c r="BC1" s="190"/>
      <c r="BD1" s="190"/>
      <c r="BE1" s="195"/>
      <c r="BF1" s="195"/>
      <c r="BG1" s="195"/>
      <c r="BH1" s="195"/>
      <c r="BI1" s="195"/>
      <c r="BJ1" s="195"/>
      <c r="BK1" s="196"/>
      <c r="BL1" s="196"/>
      <c r="BM1" s="195"/>
      <c r="BN1" s="195"/>
      <c r="BO1" s="195"/>
      <c r="BP1" s="195"/>
      <c r="BQ1" s="195"/>
      <c r="BR1" s="195"/>
      <c r="BS1" s="196"/>
      <c r="BT1" s="196"/>
      <c r="BU1" s="197"/>
      <c r="BV1" s="197"/>
      <c r="BW1" s="197"/>
      <c r="BX1" s="198"/>
      <c r="BY1" s="198"/>
      <c r="BZ1" s="199"/>
      <c r="CA1" s="199"/>
      <c r="CB1" s="199"/>
      <c r="CC1" s="199"/>
      <c r="CD1" s="199"/>
      <c r="CE1" s="199"/>
      <c r="CF1" s="199"/>
      <c r="CG1" s="199"/>
      <c r="CH1" s="199"/>
      <c r="CI1" s="199"/>
      <c r="CJ1" s="199"/>
      <c r="CK1" s="199"/>
      <c r="CL1" s="199"/>
      <c r="CM1" s="199"/>
      <c r="CN1" s="199"/>
      <c r="CO1" s="199"/>
      <c r="CP1" s="199"/>
      <c r="CQ1" s="199"/>
      <c r="CR1" s="199"/>
    </row>
    <row r="2" spans="1:96" ht="12" customHeight="1" x14ac:dyDescent="0.25">
      <c r="A2" s="190"/>
      <c r="B2" s="191"/>
      <c r="C2" s="190"/>
      <c r="D2" s="200" t="s">
        <v>28</v>
      </c>
      <c r="E2" s="201"/>
      <c r="F2" s="190"/>
      <c r="G2" s="190"/>
      <c r="H2" s="190"/>
      <c r="I2" s="190"/>
      <c r="J2" s="190"/>
      <c r="K2" s="190"/>
      <c r="L2" s="190"/>
      <c r="M2" s="190"/>
      <c r="N2" s="190"/>
      <c r="O2" s="190"/>
      <c r="P2" s="190"/>
      <c r="Q2" s="190"/>
      <c r="R2" s="190"/>
      <c r="S2" s="190"/>
      <c r="T2" s="190"/>
      <c r="U2" s="190"/>
      <c r="V2" s="190">
        <f>COUNT(V5:V69)</f>
        <v>65</v>
      </c>
      <c r="W2" s="190"/>
      <c r="X2" s="200" t="s">
        <v>552</v>
      </c>
      <c r="Y2" s="201"/>
      <c r="Z2" s="201"/>
      <c r="AA2" s="201"/>
      <c r="AB2" s="201"/>
      <c r="AC2" s="201"/>
      <c r="AD2" s="192"/>
      <c r="AE2" s="202">
        <v>7</v>
      </c>
      <c r="AF2" s="192"/>
      <c r="AG2" s="192"/>
      <c r="AH2" s="192"/>
      <c r="AI2" s="192"/>
      <c r="AJ2" s="192"/>
      <c r="AK2" s="192"/>
      <c r="AL2" s="192"/>
      <c r="AM2" s="190"/>
      <c r="AN2" s="193"/>
      <c r="AO2" s="193"/>
      <c r="AP2" s="193"/>
      <c r="AQ2" s="193"/>
      <c r="AR2" s="193"/>
      <c r="AS2" s="193"/>
      <c r="AT2" s="193"/>
      <c r="AU2" s="193"/>
      <c r="AV2" s="193"/>
      <c r="AW2" s="194"/>
      <c r="AX2" s="193"/>
      <c r="AY2" s="193"/>
      <c r="AZ2" s="193"/>
      <c r="BA2" s="193"/>
      <c r="BB2" s="190"/>
      <c r="BC2" s="190"/>
      <c r="BD2" s="190">
        <f>MAX(BD5:BD292)</f>
        <v>24</v>
      </c>
      <c r="BE2" s="195"/>
      <c r="BF2" s="195"/>
      <c r="BG2" s="195"/>
      <c r="BH2" s="195"/>
      <c r="BI2" s="195"/>
      <c r="BJ2" s="195"/>
      <c r="BK2" s="196"/>
      <c r="BL2" s="196"/>
      <c r="BM2" s="195"/>
      <c r="BN2" s="195"/>
      <c r="BO2" s="195"/>
      <c r="BP2" s="195"/>
      <c r="BQ2" s="195"/>
      <c r="BR2" s="195"/>
      <c r="BS2" s="196"/>
      <c r="BT2" s="196"/>
      <c r="BU2" s="197"/>
      <c r="BV2" s="197"/>
      <c r="BW2" s="197"/>
      <c r="BX2" s="198"/>
      <c r="BY2" s="198"/>
      <c r="BZ2" s="199"/>
      <c r="CA2" s="199"/>
      <c r="CB2" s="199"/>
      <c r="CC2" s="199"/>
      <c r="CD2" s="199"/>
      <c r="CE2" s="199"/>
      <c r="CF2" s="199"/>
      <c r="CG2" s="199"/>
      <c r="CH2" s="199"/>
      <c r="CI2" s="199"/>
      <c r="CJ2" s="199"/>
      <c r="CK2" s="199"/>
      <c r="CL2" s="199"/>
      <c r="CM2" s="199"/>
      <c r="CN2" s="199"/>
      <c r="CO2" s="199"/>
      <c r="CP2" s="199"/>
      <c r="CQ2" s="199"/>
      <c r="CR2" s="199"/>
    </row>
    <row r="3" spans="1:96" ht="33" customHeight="1" x14ac:dyDescent="0.25">
      <c r="A3" s="190"/>
      <c r="B3" s="191"/>
      <c r="C3" s="203" t="s">
        <v>152</v>
      </c>
      <c r="D3" s="190"/>
      <c r="E3" s="190"/>
      <c r="F3" s="190"/>
      <c r="G3" s="190"/>
      <c r="H3" s="190"/>
      <c r="I3" s="190"/>
      <c r="J3" s="190"/>
      <c r="K3" s="190"/>
      <c r="L3" s="190"/>
      <c r="M3" s="190"/>
      <c r="N3" s="190"/>
      <c r="O3" s="190"/>
      <c r="P3" s="190"/>
      <c r="Q3" s="190"/>
      <c r="R3" s="190"/>
      <c r="S3" s="190"/>
      <c r="T3" s="203" t="s">
        <v>553</v>
      </c>
      <c r="U3" s="203" t="s">
        <v>554</v>
      </c>
      <c r="V3" s="190"/>
      <c r="W3" s="190"/>
      <c r="X3" s="192"/>
      <c r="Y3" s="192"/>
      <c r="Z3" s="192"/>
      <c r="AA3" s="192"/>
      <c r="AB3" s="192"/>
      <c r="AC3" s="192"/>
      <c r="AD3" s="192"/>
      <c r="AE3" s="202"/>
      <c r="AF3" s="192"/>
      <c r="AG3" s="192"/>
      <c r="AH3" s="192"/>
      <c r="AI3" s="192"/>
      <c r="AJ3" s="192"/>
      <c r="AK3" s="192"/>
      <c r="AL3" s="192"/>
      <c r="AM3" s="190"/>
      <c r="AN3" s="203" t="s">
        <v>555</v>
      </c>
      <c r="AO3" s="203">
        <v>0</v>
      </c>
      <c r="AP3" s="203" t="str">
        <f>AN3</f>
        <v>ifno</v>
      </c>
      <c r="AQ3" s="203" t="s">
        <v>556</v>
      </c>
      <c r="AR3" s="203" t="s">
        <v>148</v>
      </c>
      <c r="AS3" s="203" t="s">
        <v>557</v>
      </c>
      <c r="AT3" s="203" t="s">
        <v>558</v>
      </c>
      <c r="AU3" s="203" t="s">
        <v>559</v>
      </c>
      <c r="AV3" s="204">
        <v>1</v>
      </c>
      <c r="AW3" s="205" t="s">
        <v>560</v>
      </c>
      <c r="AX3" s="203" t="s">
        <v>561</v>
      </c>
      <c r="AY3" s="206" t="s">
        <v>562</v>
      </c>
      <c r="AZ3" s="207" t="s">
        <v>563</v>
      </c>
      <c r="BA3" s="203">
        <v>0</v>
      </c>
      <c r="BB3" s="203"/>
      <c r="BC3" s="190"/>
      <c r="BD3" s="190"/>
      <c r="BE3" s="195"/>
      <c r="BF3" s="195"/>
      <c r="BG3" s="195"/>
      <c r="BH3" s="195"/>
      <c r="BI3" s="195"/>
      <c r="BJ3" s="195"/>
      <c r="BK3" s="196"/>
      <c r="BL3" s="196"/>
      <c r="BM3" s="195"/>
      <c r="BN3" s="195"/>
      <c r="BO3" s="195"/>
      <c r="BP3" s="195"/>
      <c r="BQ3" s="195"/>
      <c r="BR3" s="195"/>
      <c r="BS3" s="196"/>
      <c r="BT3" s="196"/>
      <c r="BU3" s="197"/>
      <c r="BV3" s="200">
        <v>5</v>
      </c>
      <c r="BW3" s="197"/>
      <c r="BX3" s="198"/>
      <c r="BY3" s="198"/>
      <c r="BZ3" s="199"/>
      <c r="CA3" s="199"/>
      <c r="CB3" s="199"/>
      <c r="CC3" s="199"/>
      <c r="CD3" s="199"/>
      <c r="CE3" s="199"/>
      <c r="CF3" s="199"/>
      <c r="CG3" s="199"/>
      <c r="CH3" s="199"/>
      <c r="CI3" s="199"/>
      <c r="CJ3" s="199"/>
      <c r="CK3" s="199"/>
      <c r="CL3" s="199"/>
      <c r="CM3" s="199"/>
      <c r="CN3" s="199"/>
      <c r="CO3" s="199"/>
      <c r="CP3" s="199"/>
      <c r="CQ3" s="199"/>
      <c r="CR3" s="199"/>
    </row>
    <row r="4" spans="1:96" ht="21" customHeight="1" x14ac:dyDescent="0.25">
      <c r="A4" s="190"/>
      <c r="B4" s="135">
        <f>MAX(B5:B69)</f>
        <v>65</v>
      </c>
      <c r="C4" s="208">
        <v>1</v>
      </c>
      <c r="D4" s="208">
        <v>2</v>
      </c>
      <c r="E4" s="190"/>
      <c r="F4" s="190"/>
      <c r="G4" s="190"/>
      <c r="H4" s="190"/>
      <c r="I4" s="190"/>
      <c r="J4" s="190"/>
      <c r="K4" s="190"/>
      <c r="L4" s="190"/>
      <c r="M4" s="190"/>
      <c r="N4" s="190"/>
      <c r="O4" s="190"/>
      <c r="P4" s="190"/>
      <c r="Q4" s="190"/>
      <c r="R4" s="190"/>
      <c r="S4" s="190"/>
      <c r="T4" s="208">
        <v>3</v>
      </c>
      <c r="U4" s="208">
        <v>4</v>
      </c>
      <c r="V4" s="190"/>
      <c r="W4" s="190"/>
      <c r="X4" s="203">
        <v>1</v>
      </c>
      <c r="Y4" s="203">
        <f>X4+1</f>
        <v>2</v>
      </c>
      <c r="Z4" s="203">
        <f t="shared" ref="Z4:AL4" si="0">Y4+1</f>
        <v>3</v>
      </c>
      <c r="AA4" s="203">
        <f t="shared" si="0"/>
        <v>4</v>
      </c>
      <c r="AB4" s="203">
        <f t="shared" si="0"/>
        <v>5</v>
      </c>
      <c r="AC4" s="203">
        <f t="shared" si="0"/>
        <v>6</v>
      </c>
      <c r="AD4" s="203">
        <f t="shared" si="0"/>
        <v>7</v>
      </c>
      <c r="AE4" s="209">
        <f t="shared" si="0"/>
        <v>8</v>
      </c>
      <c r="AF4" s="203">
        <f t="shared" si="0"/>
        <v>9</v>
      </c>
      <c r="AG4" s="203">
        <f t="shared" si="0"/>
        <v>10</v>
      </c>
      <c r="AH4" s="203">
        <f t="shared" si="0"/>
        <v>11</v>
      </c>
      <c r="AI4" s="203">
        <f t="shared" si="0"/>
        <v>12</v>
      </c>
      <c r="AJ4" s="203">
        <f t="shared" si="0"/>
        <v>13</v>
      </c>
      <c r="AK4" s="203">
        <f t="shared" si="0"/>
        <v>14</v>
      </c>
      <c r="AL4" s="203">
        <f t="shared" si="0"/>
        <v>15</v>
      </c>
      <c r="AM4" s="190"/>
      <c r="AN4" s="203">
        <v>1</v>
      </c>
      <c r="AO4" s="203">
        <f>AN4+1</f>
        <v>2</v>
      </c>
      <c r="AP4" s="203">
        <f t="shared" ref="AP4:BB4" si="1">AO4+1</f>
        <v>3</v>
      </c>
      <c r="AQ4" s="203">
        <f t="shared" si="1"/>
        <v>4</v>
      </c>
      <c r="AR4" s="203">
        <f t="shared" si="1"/>
        <v>5</v>
      </c>
      <c r="AS4" s="203">
        <f t="shared" si="1"/>
        <v>6</v>
      </c>
      <c r="AT4" s="203">
        <f t="shared" si="1"/>
        <v>7</v>
      </c>
      <c r="AU4" s="203">
        <f t="shared" si="1"/>
        <v>8</v>
      </c>
      <c r="AV4" s="203">
        <f t="shared" si="1"/>
        <v>9</v>
      </c>
      <c r="AW4" s="203">
        <f t="shared" si="1"/>
        <v>10</v>
      </c>
      <c r="AX4" s="203">
        <f t="shared" si="1"/>
        <v>11</v>
      </c>
      <c r="AY4" s="203">
        <f t="shared" si="1"/>
        <v>12</v>
      </c>
      <c r="AZ4" s="203">
        <f t="shared" si="1"/>
        <v>13</v>
      </c>
      <c r="BA4" s="203">
        <f t="shared" si="1"/>
        <v>14</v>
      </c>
      <c r="BB4" s="203">
        <f t="shared" si="1"/>
        <v>15</v>
      </c>
      <c r="BC4" s="203"/>
      <c r="BD4" s="210">
        <v>3600</v>
      </c>
      <c r="BE4" s="211" t="s">
        <v>15</v>
      </c>
      <c r="BF4" s="211" t="s">
        <v>564</v>
      </c>
      <c r="BG4" s="211" t="s">
        <v>565</v>
      </c>
      <c r="BH4" s="211" t="s">
        <v>566</v>
      </c>
      <c r="BI4" s="212" t="s">
        <v>567</v>
      </c>
      <c r="BJ4" s="212" t="s">
        <v>568</v>
      </c>
      <c r="BK4" s="213" t="s">
        <v>569</v>
      </c>
      <c r="BL4" s="213" t="s">
        <v>569</v>
      </c>
      <c r="BM4" s="211" t="s">
        <v>15</v>
      </c>
      <c r="BN4" s="211" t="s">
        <v>564</v>
      </c>
      <c r="BO4" s="211" t="s">
        <v>565</v>
      </c>
      <c r="BP4" s="211" t="s">
        <v>566</v>
      </c>
      <c r="BQ4" s="212" t="s">
        <v>567</v>
      </c>
      <c r="BR4" s="212" t="s">
        <v>568</v>
      </c>
      <c r="BS4" s="213" t="s">
        <v>569</v>
      </c>
      <c r="BT4" s="213" t="s">
        <v>569</v>
      </c>
      <c r="BU4" s="197"/>
      <c r="BV4" s="214" t="s">
        <v>570</v>
      </c>
      <c r="BW4" s="197" t="s">
        <v>571</v>
      </c>
      <c r="BX4" s="198"/>
      <c r="BY4" s="215" t="s">
        <v>569</v>
      </c>
      <c r="BZ4" s="199"/>
      <c r="CA4" s="199"/>
      <c r="CB4" s="199"/>
      <c r="CC4" s="199"/>
      <c r="CD4" s="199"/>
      <c r="CE4" s="199"/>
      <c r="CF4" s="199"/>
      <c r="CG4" s="199"/>
      <c r="CH4" s="199"/>
      <c r="CI4" s="199"/>
      <c r="CJ4" s="199"/>
      <c r="CK4" s="199"/>
      <c r="CL4" s="199"/>
      <c r="CM4" s="199"/>
      <c r="CN4" s="199"/>
      <c r="CO4" s="199"/>
      <c r="CP4" s="199"/>
      <c r="CQ4" s="199"/>
      <c r="CR4" s="199"/>
    </row>
    <row r="5" spans="1:96" ht="12" customHeight="1" x14ac:dyDescent="0.25">
      <c r="A5" s="190"/>
      <c r="B5" s="127">
        <v>1</v>
      </c>
      <c r="C5" s="216">
        <v>28.3031199999999</v>
      </c>
      <c r="D5" s="192">
        <v>66.762283483824902</v>
      </c>
      <c r="E5" s="192">
        <v>66.762283483824902</v>
      </c>
      <c r="F5" s="192">
        <v>66.762283483824902</v>
      </c>
      <c r="G5" s="192">
        <v>66.762283483824902</v>
      </c>
      <c r="H5" s="192">
        <v>66.762283483824902</v>
      </c>
      <c r="I5" s="192">
        <v>66.762283483824902</v>
      </c>
      <c r="J5" s="192">
        <v>66.762283483824902</v>
      </c>
      <c r="K5" s="192">
        <v>66.762283483824902</v>
      </c>
      <c r="L5" s="192">
        <v>66.762283483824902</v>
      </c>
      <c r="M5" s="192">
        <v>66.762283483824902</v>
      </c>
      <c r="N5" s="192">
        <v>66.762283483824902</v>
      </c>
      <c r="O5" s="192">
        <v>66.762283483824902</v>
      </c>
      <c r="P5" s="192">
        <v>66.762283483824902</v>
      </c>
      <c r="Q5" s="192">
        <v>66.762283483824902</v>
      </c>
      <c r="R5" s="192">
        <v>66.762283483824902</v>
      </c>
      <c r="S5" s="216"/>
      <c r="T5" s="216">
        <v>66.739456743888894</v>
      </c>
      <c r="U5" s="216">
        <v>66.740892098978307</v>
      </c>
      <c r="V5" s="217">
        <f>U5-T5</f>
        <v>1.4353550894128375E-3</v>
      </c>
      <c r="W5" s="190"/>
      <c r="X5" s="218">
        <v>86.751810000000006</v>
      </c>
      <c r="Y5" s="218">
        <v>86.751810000000006</v>
      </c>
      <c r="Z5" s="218">
        <v>86.751810000000006</v>
      </c>
      <c r="AA5" s="218">
        <v>86.751810000000006</v>
      </c>
      <c r="AB5" s="218">
        <v>86.751810000000006</v>
      </c>
      <c r="AC5" s="218">
        <v>86.751810000000006</v>
      </c>
      <c r="AD5" s="218">
        <v>86.751810000000006</v>
      </c>
      <c r="AE5" s="218">
        <v>60.655749999999898</v>
      </c>
      <c r="AF5" s="218">
        <v>86.751810000000006</v>
      </c>
      <c r="AG5" s="218">
        <v>86.751810000000006</v>
      </c>
      <c r="AH5" s="218">
        <v>86.751810000000006</v>
      </c>
      <c r="AI5" s="218">
        <v>86.751810000000006</v>
      </c>
      <c r="AJ5" s="218">
        <v>86.751810000000006</v>
      </c>
      <c r="AK5" s="218">
        <v>86.751810000000006</v>
      </c>
      <c r="AL5" s="218">
        <v>86.751810000000006</v>
      </c>
      <c r="AM5" s="190"/>
      <c r="AN5" s="204">
        <v>0</v>
      </c>
      <c r="AO5" s="204">
        <v>0</v>
      </c>
      <c r="AP5" s="204">
        <v>0</v>
      </c>
      <c r="AQ5" s="204">
        <v>7</v>
      </c>
      <c r="AR5" s="204">
        <v>609.61</v>
      </c>
      <c r="AS5" s="204">
        <v>30.48028</v>
      </c>
      <c r="AT5" s="219">
        <v>1E-3</v>
      </c>
      <c r="AU5" s="204">
        <v>60.655749999999898</v>
      </c>
      <c r="AV5" s="204">
        <v>1</v>
      </c>
      <c r="AW5" s="220">
        <v>1.4200000000000001E-4</v>
      </c>
      <c r="AX5" s="221">
        <v>3.8580000000000003E-2</v>
      </c>
      <c r="AY5" s="204">
        <v>1</v>
      </c>
      <c r="AZ5" s="204">
        <v>0</v>
      </c>
      <c r="BA5" s="204">
        <v>0</v>
      </c>
      <c r="BB5" s="190"/>
      <c r="BC5" s="190"/>
      <c r="BD5" s="222">
        <f>BE5/$BD$4</f>
        <v>8.3333333333333329E-2</v>
      </c>
      <c r="BE5" s="195">
        <v>300</v>
      </c>
      <c r="BF5" s="223">
        <v>524.49913982999999</v>
      </c>
      <c r="BG5" s="223">
        <v>405.15046102455898</v>
      </c>
      <c r="BH5" s="223">
        <v>-402.91910336047101</v>
      </c>
      <c r="BI5" s="224">
        <v>51.3372034759564</v>
      </c>
      <c r="BJ5" s="224">
        <v>5.3305360300333504</v>
      </c>
      <c r="BK5" s="222">
        <f>BJ5-AVERAGE($BJ$5:$BJ$292)</f>
        <v>-0.79009018250380603</v>
      </c>
      <c r="BL5" s="222">
        <f>BF5-AVERAGE($BF$5:$BF$292)</f>
        <v>11.792117131076566</v>
      </c>
      <c r="BM5" s="195">
        <v>300</v>
      </c>
      <c r="BN5" s="223">
        <v>524.49913982999999</v>
      </c>
      <c r="BO5" s="223">
        <v>441.74100808417302</v>
      </c>
      <c r="BP5" s="223">
        <v>-441.26972793537402</v>
      </c>
      <c r="BQ5" s="224">
        <v>51.627533964473102</v>
      </c>
      <c r="BR5" s="224">
        <v>5.6065926772025803</v>
      </c>
      <c r="BS5" s="222">
        <f>BR5-AVERAGE($BR$5:$BR$292)</f>
        <v>-0.52538973782009624</v>
      </c>
      <c r="BT5" s="222">
        <f>BN5-AVERAGE($BN$5:$BN$292)</f>
        <v>11.792117131076566</v>
      </c>
      <c r="BU5" s="225" t="s">
        <v>15</v>
      </c>
      <c r="BV5" s="197">
        <v>-108.160534329341</v>
      </c>
      <c r="BW5" s="197">
        <v>-70.714521500750394</v>
      </c>
      <c r="BX5" s="222">
        <f>BV5-AVERAGE($BV$5:$BV$292)</f>
        <v>-112.87865880236474</v>
      </c>
      <c r="BY5" s="222">
        <f>BW5-AVERAGE($BW$5:$BW$292)</f>
        <v>-73.937715799825696</v>
      </c>
      <c r="BZ5" s="199"/>
      <c r="CA5" s="199"/>
      <c r="CB5" s="199"/>
      <c r="CC5" s="199"/>
      <c r="CD5" s="199"/>
      <c r="CE5" s="199"/>
      <c r="CF5" s="199"/>
      <c r="CG5" s="199"/>
      <c r="CH5" s="199"/>
      <c r="CI5" s="199"/>
      <c r="CJ5" s="199"/>
      <c r="CK5" s="199"/>
      <c r="CL5" s="199"/>
      <c r="CM5" s="199"/>
      <c r="CN5" s="199"/>
      <c r="CO5" s="199"/>
      <c r="CP5" s="199"/>
      <c r="CQ5" s="199"/>
      <c r="CR5" s="199"/>
    </row>
    <row r="6" spans="1:96" ht="12" customHeight="1" x14ac:dyDescent="0.25">
      <c r="A6" s="190"/>
      <c r="B6" s="127">
        <f>B5+1</f>
        <v>2</v>
      </c>
      <c r="C6" s="216">
        <v>28.3031199999999</v>
      </c>
      <c r="D6" s="192">
        <v>66.152678015074898</v>
      </c>
      <c r="E6" s="192">
        <v>66.152678015074898</v>
      </c>
      <c r="F6" s="192">
        <v>66.152678015074898</v>
      </c>
      <c r="G6" s="192">
        <v>66.152678015074898</v>
      </c>
      <c r="H6" s="192">
        <v>66.152678015074898</v>
      </c>
      <c r="I6" s="192">
        <v>66.152678015074898</v>
      </c>
      <c r="J6" s="192">
        <v>66.152678015074898</v>
      </c>
      <c r="K6" s="192">
        <v>66.152678015074898</v>
      </c>
      <c r="L6" s="192">
        <v>66.152678015074898</v>
      </c>
      <c r="M6" s="192">
        <v>66.152678015074898</v>
      </c>
      <c r="N6" s="192">
        <v>66.152678015074898</v>
      </c>
      <c r="O6" s="192">
        <v>66.152678015074898</v>
      </c>
      <c r="P6" s="192">
        <v>66.152678015074898</v>
      </c>
      <c r="Q6" s="192">
        <v>66.152678015074898</v>
      </c>
      <c r="R6" s="192">
        <v>66.152678015074898</v>
      </c>
      <c r="S6" s="216"/>
      <c r="T6" s="216">
        <v>66.084480639939699</v>
      </c>
      <c r="U6" s="216">
        <v>66.089809896037295</v>
      </c>
      <c r="V6" s="217">
        <f t="shared" ref="V6:V69" si="2">U6-T6</f>
        <v>5.3292560975961578E-3</v>
      </c>
      <c r="W6" s="190"/>
      <c r="X6" s="218">
        <v>86.142204375000006</v>
      </c>
      <c r="Y6" s="218">
        <v>86.142204375000006</v>
      </c>
      <c r="Z6" s="218">
        <v>86.142204375000006</v>
      </c>
      <c r="AA6" s="218">
        <v>86.142204375000006</v>
      </c>
      <c r="AB6" s="218">
        <v>86.142204375000006</v>
      </c>
      <c r="AC6" s="218">
        <v>86.142204375000006</v>
      </c>
      <c r="AD6" s="218">
        <v>86.142204375000006</v>
      </c>
      <c r="AE6" s="218">
        <v>60.04614453125</v>
      </c>
      <c r="AF6" s="218">
        <v>86.142204375000006</v>
      </c>
      <c r="AG6" s="218">
        <v>86.142204375000006</v>
      </c>
      <c r="AH6" s="218">
        <v>86.142204375000006</v>
      </c>
      <c r="AI6" s="218">
        <v>86.142204375000006</v>
      </c>
      <c r="AJ6" s="218">
        <v>86.142204375000006</v>
      </c>
      <c r="AK6" s="218">
        <v>86.142204375000006</v>
      </c>
      <c r="AL6" s="218">
        <v>86.142204375000006</v>
      </c>
      <c r="AM6" s="190"/>
      <c r="AN6" s="204">
        <v>1</v>
      </c>
      <c r="AO6" s="204">
        <v>0</v>
      </c>
      <c r="AP6" s="204">
        <v>1</v>
      </c>
      <c r="AQ6" s="204">
        <v>7</v>
      </c>
      <c r="AR6" s="204">
        <v>609.61</v>
      </c>
      <c r="AS6" s="204">
        <v>30.48028</v>
      </c>
      <c r="AT6" s="219">
        <v>1E-3</v>
      </c>
      <c r="AU6" s="204">
        <v>60.04614453125</v>
      </c>
      <c r="AV6" s="204">
        <v>1</v>
      </c>
      <c r="AW6" s="220">
        <v>1.4200000000000001E-4</v>
      </c>
      <c r="AX6" s="221">
        <v>3.8580000000000003E-2</v>
      </c>
      <c r="AY6" s="204">
        <v>2</v>
      </c>
      <c r="AZ6" s="204">
        <v>1</v>
      </c>
      <c r="BA6" s="204">
        <v>0</v>
      </c>
      <c r="BB6" s="190"/>
      <c r="BC6" s="190"/>
      <c r="BD6" s="222">
        <f t="shared" ref="BD6:BD69" si="3">BE6/$BD$4</f>
        <v>0.16666666666666666</v>
      </c>
      <c r="BE6" s="195">
        <v>600</v>
      </c>
      <c r="BF6" s="223">
        <v>539.13613719</v>
      </c>
      <c r="BG6" s="223">
        <v>410.80791457192203</v>
      </c>
      <c r="BH6" s="223">
        <v>-408.05448016655401</v>
      </c>
      <c r="BI6" s="224">
        <v>51.379657219992801</v>
      </c>
      <c r="BJ6" s="224">
        <v>5.3769747029302799</v>
      </c>
      <c r="BK6" s="222">
        <f t="shared" ref="BK6:BK69" si="4">BJ6-AVERAGE($BJ$5:$BJ$292)</f>
        <v>-0.74365150960687654</v>
      </c>
      <c r="BL6" s="222">
        <f t="shared" ref="BL6:BL69" si="5">BF6-AVERAGE($BF$5:$BF$292)</f>
        <v>26.429114491076575</v>
      </c>
      <c r="BM6" s="195">
        <v>600</v>
      </c>
      <c r="BN6" s="223">
        <v>539.13613719</v>
      </c>
      <c r="BO6" s="223">
        <v>445.25161999576397</v>
      </c>
      <c r="BP6" s="223">
        <v>-444.40055150905999</v>
      </c>
      <c r="BQ6" s="224">
        <v>51.652777834811502</v>
      </c>
      <c r="BR6" s="224">
        <v>5.6347430868790003</v>
      </c>
      <c r="BS6" s="222">
        <f t="shared" ref="BS6:BS69" si="6">BR6-AVERAGE($BR$5:$BR$292)</f>
        <v>-0.49723932814367622</v>
      </c>
      <c r="BT6" s="222">
        <f t="shared" ref="BT6:BT69" si="7">BN6-AVERAGE($BN$5:$BN$292)</f>
        <v>26.429114491076575</v>
      </c>
      <c r="BU6" s="225" t="s">
        <v>564</v>
      </c>
      <c r="BV6" s="197">
        <v>-101.506275800509</v>
      </c>
      <c r="BW6" s="197">
        <v>-65.778585379081406</v>
      </c>
      <c r="BX6" s="222">
        <f t="shared" ref="BX6:BX69" si="8">BV6-AVERAGE($BV$5:$BV$292)</f>
        <v>-106.22440027353274</v>
      </c>
      <c r="BY6" s="222">
        <f t="shared" ref="BY6:BY69" si="9">BW6-AVERAGE($BW$5:$BW$292)</f>
        <v>-69.001779678156709</v>
      </c>
      <c r="BZ6" s="199"/>
      <c r="CA6" s="199"/>
      <c r="CB6" s="199"/>
      <c r="CC6" s="199"/>
      <c r="CD6" s="199"/>
      <c r="CE6" s="199"/>
      <c r="CF6" s="199"/>
      <c r="CG6" s="199"/>
      <c r="CH6" s="199"/>
      <c r="CI6" s="199"/>
      <c r="CJ6" s="199"/>
      <c r="CK6" s="199"/>
      <c r="CL6" s="199"/>
      <c r="CM6" s="199"/>
      <c r="CN6" s="199"/>
      <c r="CO6" s="199"/>
      <c r="CP6" s="199"/>
      <c r="CQ6" s="199"/>
      <c r="CR6" s="199"/>
    </row>
    <row r="7" spans="1:96" ht="12" customHeight="1" x14ac:dyDescent="0.25">
      <c r="A7" s="190"/>
      <c r="B7" s="127">
        <f t="shared" ref="B7:B69" si="10">B6+1</f>
        <v>3</v>
      </c>
      <c r="C7" s="216">
        <v>28.3031199999999</v>
      </c>
      <c r="D7" s="192">
        <v>65.543072546324893</v>
      </c>
      <c r="E7" s="192">
        <v>65.543072546324893</v>
      </c>
      <c r="F7" s="192">
        <v>65.543072546324893</v>
      </c>
      <c r="G7" s="192">
        <v>65.543072546324893</v>
      </c>
      <c r="H7" s="192">
        <v>65.543072546324893</v>
      </c>
      <c r="I7" s="192">
        <v>65.543072546324893</v>
      </c>
      <c r="J7" s="192">
        <v>65.543072546324893</v>
      </c>
      <c r="K7" s="192">
        <v>65.543072546324893</v>
      </c>
      <c r="L7" s="192">
        <v>65.543072546324893</v>
      </c>
      <c r="M7" s="192">
        <v>65.543072546324893</v>
      </c>
      <c r="N7" s="192">
        <v>65.543072546324893</v>
      </c>
      <c r="O7" s="192">
        <v>65.543072546324893</v>
      </c>
      <c r="P7" s="192">
        <v>65.543072546324893</v>
      </c>
      <c r="Q7" s="192">
        <v>65.543072546324893</v>
      </c>
      <c r="R7" s="192">
        <v>65.543072546324893</v>
      </c>
      <c r="S7" s="216"/>
      <c r="T7" s="216">
        <v>65.429957618436404</v>
      </c>
      <c r="U7" s="216">
        <v>65.440495604496903</v>
      </c>
      <c r="V7" s="217">
        <f t="shared" si="2"/>
        <v>1.0537986060498383E-2</v>
      </c>
      <c r="W7" s="190"/>
      <c r="X7" s="218">
        <v>85.532598750000005</v>
      </c>
      <c r="Y7" s="218">
        <v>85.532598750000005</v>
      </c>
      <c r="Z7" s="218">
        <v>85.532598750000005</v>
      </c>
      <c r="AA7" s="218">
        <v>85.532598750000005</v>
      </c>
      <c r="AB7" s="218">
        <v>85.532598750000005</v>
      </c>
      <c r="AC7" s="218">
        <v>85.532598750000005</v>
      </c>
      <c r="AD7" s="218">
        <v>85.532598750000005</v>
      </c>
      <c r="AE7" s="218">
        <v>59.436539062499897</v>
      </c>
      <c r="AF7" s="218">
        <v>85.532598750000005</v>
      </c>
      <c r="AG7" s="218">
        <v>85.532598750000005</v>
      </c>
      <c r="AH7" s="218">
        <v>85.532598750000005</v>
      </c>
      <c r="AI7" s="218">
        <v>85.532598750000005</v>
      </c>
      <c r="AJ7" s="218">
        <v>85.532598750000005</v>
      </c>
      <c r="AK7" s="218">
        <v>85.532598750000005</v>
      </c>
      <c r="AL7" s="218">
        <v>85.532598750000005</v>
      </c>
      <c r="AM7" s="190"/>
      <c r="AN7" s="204">
        <v>2</v>
      </c>
      <c r="AO7" s="204">
        <v>0</v>
      </c>
      <c r="AP7" s="204">
        <v>2</v>
      </c>
      <c r="AQ7" s="204">
        <v>7</v>
      </c>
      <c r="AR7" s="204">
        <v>609.61</v>
      </c>
      <c r="AS7" s="204">
        <v>30.48028</v>
      </c>
      <c r="AT7" s="219">
        <v>1E-3</v>
      </c>
      <c r="AU7" s="204">
        <v>59.436539062499897</v>
      </c>
      <c r="AV7" s="204">
        <v>1</v>
      </c>
      <c r="AW7" s="220">
        <v>1.4200000000000001E-4</v>
      </c>
      <c r="AX7" s="221">
        <v>3.8580000000000003E-2</v>
      </c>
      <c r="AY7" s="204">
        <v>2</v>
      </c>
      <c r="AZ7" s="204">
        <v>1</v>
      </c>
      <c r="BA7" s="204">
        <v>0</v>
      </c>
      <c r="BB7" s="190"/>
      <c r="BC7" s="190"/>
      <c r="BD7" s="222">
        <f t="shared" si="3"/>
        <v>0.25</v>
      </c>
      <c r="BE7" s="195">
        <v>900</v>
      </c>
      <c r="BF7" s="223">
        <v>553.45062605999999</v>
      </c>
      <c r="BG7" s="223">
        <v>417.59161023704797</v>
      </c>
      <c r="BH7" s="223">
        <v>-414.30996122624299</v>
      </c>
      <c r="BI7" s="224">
        <v>51.4306496641629</v>
      </c>
      <c r="BJ7" s="224">
        <v>5.4319225831442601</v>
      </c>
      <c r="BK7" s="222">
        <f t="shared" si="4"/>
        <v>-0.68870362939289631</v>
      </c>
      <c r="BL7" s="222">
        <f t="shared" si="5"/>
        <v>40.743603361076566</v>
      </c>
      <c r="BM7" s="195">
        <v>900</v>
      </c>
      <c r="BN7" s="223">
        <v>553.45062605999999</v>
      </c>
      <c r="BO7" s="223">
        <v>449.43679255868102</v>
      </c>
      <c r="BP7" s="223">
        <v>-448.191703723118</v>
      </c>
      <c r="BQ7" s="224">
        <v>51.6829959836138</v>
      </c>
      <c r="BR7" s="224">
        <v>5.6679507155702904</v>
      </c>
      <c r="BS7" s="222">
        <f t="shared" si="6"/>
        <v>-0.46403169945238609</v>
      </c>
      <c r="BT7" s="222">
        <f t="shared" si="7"/>
        <v>40.743603361076566</v>
      </c>
      <c r="BU7" s="225" t="s">
        <v>565</v>
      </c>
      <c r="BV7" s="197">
        <v>-93.740312448351204</v>
      </c>
      <c r="BW7" s="197">
        <v>-60.122236947328098</v>
      </c>
      <c r="BX7" s="222">
        <f t="shared" si="8"/>
        <v>-98.45843692137494</v>
      </c>
      <c r="BY7" s="222">
        <f t="shared" si="9"/>
        <v>-63.345431246403393</v>
      </c>
      <c r="BZ7" s="199"/>
      <c r="CA7" s="199"/>
      <c r="CB7" s="199"/>
      <c r="CC7" s="199"/>
      <c r="CD7" s="199"/>
      <c r="CE7" s="199"/>
      <c r="CF7" s="199"/>
      <c r="CG7" s="199"/>
      <c r="CH7" s="199"/>
      <c r="CI7" s="199"/>
      <c r="CJ7" s="199"/>
      <c r="CK7" s="199"/>
      <c r="CL7" s="199"/>
      <c r="CM7" s="199"/>
      <c r="CN7" s="199"/>
      <c r="CO7" s="199"/>
      <c r="CP7" s="199"/>
      <c r="CQ7" s="199"/>
      <c r="CR7" s="199"/>
    </row>
    <row r="8" spans="1:96" ht="12" customHeight="1" x14ac:dyDescent="0.25">
      <c r="A8" s="190"/>
      <c r="B8" s="127">
        <f t="shared" si="10"/>
        <v>4</v>
      </c>
      <c r="C8" s="216">
        <v>28.3031199999999</v>
      </c>
      <c r="D8" s="192">
        <v>64.933467077574903</v>
      </c>
      <c r="E8" s="192">
        <v>64.933467077574903</v>
      </c>
      <c r="F8" s="192">
        <v>64.933467077574903</v>
      </c>
      <c r="G8" s="192">
        <v>64.933467077574903</v>
      </c>
      <c r="H8" s="192">
        <v>64.933467077574903</v>
      </c>
      <c r="I8" s="192">
        <v>64.933467077574903</v>
      </c>
      <c r="J8" s="192">
        <v>64.933467077574903</v>
      </c>
      <c r="K8" s="192">
        <v>64.933467077574903</v>
      </c>
      <c r="L8" s="192">
        <v>64.933467077574903</v>
      </c>
      <c r="M8" s="192">
        <v>64.933467077574903</v>
      </c>
      <c r="N8" s="192">
        <v>64.933467077574903</v>
      </c>
      <c r="O8" s="192">
        <v>64.933467077574903</v>
      </c>
      <c r="P8" s="192">
        <v>64.933467077574903</v>
      </c>
      <c r="Q8" s="192">
        <v>64.933467077574903</v>
      </c>
      <c r="R8" s="192">
        <v>64.933467077574903</v>
      </c>
      <c r="S8" s="216"/>
      <c r="T8" s="216">
        <v>64.775978258596396</v>
      </c>
      <c r="U8" s="216">
        <v>64.792976542935506</v>
      </c>
      <c r="V8" s="217">
        <f t="shared" si="2"/>
        <v>1.6998284339109659E-2</v>
      </c>
      <c r="W8" s="190"/>
      <c r="X8" s="218">
        <v>84.922993125000005</v>
      </c>
      <c r="Y8" s="218">
        <v>84.922993125000005</v>
      </c>
      <c r="Z8" s="218">
        <v>84.922993125000005</v>
      </c>
      <c r="AA8" s="218">
        <v>84.922993125000005</v>
      </c>
      <c r="AB8" s="218">
        <v>84.922993125000005</v>
      </c>
      <c r="AC8" s="218">
        <v>84.922993125000005</v>
      </c>
      <c r="AD8" s="218">
        <v>84.922993125000005</v>
      </c>
      <c r="AE8" s="218">
        <v>58.826933593749899</v>
      </c>
      <c r="AF8" s="218">
        <v>84.922993125000005</v>
      </c>
      <c r="AG8" s="218">
        <v>84.922993125000005</v>
      </c>
      <c r="AH8" s="218">
        <v>84.922993125000005</v>
      </c>
      <c r="AI8" s="218">
        <v>84.922993125000005</v>
      </c>
      <c r="AJ8" s="218">
        <v>84.922993125000005</v>
      </c>
      <c r="AK8" s="218">
        <v>84.922993125000005</v>
      </c>
      <c r="AL8" s="218">
        <v>84.922993125000005</v>
      </c>
      <c r="AM8" s="190"/>
      <c r="AN8" s="204">
        <v>3</v>
      </c>
      <c r="AO8" s="204">
        <v>0</v>
      </c>
      <c r="AP8" s="204">
        <v>3</v>
      </c>
      <c r="AQ8" s="204">
        <v>7</v>
      </c>
      <c r="AR8" s="204">
        <v>609.61</v>
      </c>
      <c r="AS8" s="204">
        <v>30.48028</v>
      </c>
      <c r="AT8" s="219">
        <v>1E-3</v>
      </c>
      <c r="AU8" s="204">
        <v>58.826933593749899</v>
      </c>
      <c r="AV8" s="204">
        <v>1</v>
      </c>
      <c r="AW8" s="220">
        <v>1.4200000000000001E-4</v>
      </c>
      <c r="AX8" s="221">
        <v>3.8580000000000003E-2</v>
      </c>
      <c r="AY8" s="204">
        <v>2</v>
      </c>
      <c r="AZ8" s="204">
        <v>1</v>
      </c>
      <c r="BA8" s="204">
        <v>0</v>
      </c>
      <c r="BB8" s="190"/>
      <c r="BC8" s="190"/>
      <c r="BD8" s="222">
        <f t="shared" si="3"/>
        <v>0.33333333333333331</v>
      </c>
      <c r="BE8" s="195">
        <v>1200</v>
      </c>
      <c r="BF8" s="223">
        <v>567.28577393</v>
      </c>
      <c r="BG8" s="223">
        <v>425.531138115217</v>
      </c>
      <c r="BH8" s="223">
        <v>-421.71731153695703</v>
      </c>
      <c r="BI8" s="224">
        <v>51.4902591767719</v>
      </c>
      <c r="BJ8" s="224">
        <v>5.4954285201260404</v>
      </c>
      <c r="BK8" s="222">
        <f t="shared" si="4"/>
        <v>-0.625197692411116</v>
      </c>
      <c r="BL8" s="222">
        <f t="shared" si="5"/>
        <v>54.578751231076581</v>
      </c>
      <c r="BM8" s="195">
        <v>1200</v>
      </c>
      <c r="BN8" s="223">
        <v>567.28577393</v>
      </c>
      <c r="BO8" s="223">
        <v>454.33136200747299</v>
      </c>
      <c r="BP8" s="223">
        <v>-452.67714411237898</v>
      </c>
      <c r="BQ8" s="224">
        <v>51.718394723784797</v>
      </c>
      <c r="BR8" s="224">
        <v>5.7064227159083201</v>
      </c>
      <c r="BS8" s="222">
        <f t="shared" si="6"/>
        <v>-0.42555969911435643</v>
      </c>
      <c r="BT8" s="222">
        <f t="shared" si="7"/>
        <v>54.578751231076581</v>
      </c>
      <c r="BU8" s="225" t="s">
        <v>566</v>
      </c>
      <c r="BV8" s="197">
        <v>-84.947697722501402</v>
      </c>
      <c r="BW8" s="197">
        <v>-53.807424984365703</v>
      </c>
      <c r="BX8" s="222">
        <f t="shared" si="8"/>
        <v>-89.665822195525138</v>
      </c>
      <c r="BY8" s="222">
        <f t="shared" si="9"/>
        <v>-57.030619283440998</v>
      </c>
      <c r="BZ8" s="199"/>
      <c r="CA8" s="199"/>
      <c r="CB8" s="199"/>
      <c r="CC8" s="199"/>
      <c r="CD8" s="199"/>
      <c r="CE8" s="199"/>
      <c r="CF8" s="199"/>
      <c r="CG8" s="199"/>
      <c r="CH8" s="199"/>
      <c r="CI8" s="199"/>
      <c r="CJ8" s="199"/>
      <c r="CK8" s="199"/>
      <c r="CL8" s="199"/>
      <c r="CM8" s="199"/>
      <c r="CN8" s="199"/>
      <c r="CO8" s="199"/>
      <c r="CP8" s="199"/>
      <c r="CQ8" s="199"/>
      <c r="CR8" s="199"/>
    </row>
    <row r="9" spans="1:96" ht="12" customHeight="1" x14ac:dyDescent="0.25">
      <c r="A9" s="190"/>
      <c r="B9" s="127">
        <f t="shared" si="10"/>
        <v>5</v>
      </c>
      <c r="C9" s="216">
        <v>28.3031199999999</v>
      </c>
      <c r="D9" s="192">
        <v>64.323861608824899</v>
      </c>
      <c r="E9" s="192">
        <v>64.323861608824899</v>
      </c>
      <c r="F9" s="192">
        <v>64.323861608824899</v>
      </c>
      <c r="G9" s="192">
        <v>64.323861608824899</v>
      </c>
      <c r="H9" s="192">
        <v>64.323861608824899</v>
      </c>
      <c r="I9" s="192">
        <v>64.323861608824899</v>
      </c>
      <c r="J9" s="192">
        <v>64.323861608824899</v>
      </c>
      <c r="K9" s="192">
        <v>64.323861608824899</v>
      </c>
      <c r="L9" s="192">
        <v>64.323861608824899</v>
      </c>
      <c r="M9" s="192">
        <v>64.323861608824899</v>
      </c>
      <c r="N9" s="192">
        <v>64.323861608824899</v>
      </c>
      <c r="O9" s="192">
        <v>64.323861608824899</v>
      </c>
      <c r="P9" s="192">
        <v>64.323861608824899</v>
      </c>
      <c r="Q9" s="192">
        <v>64.323861608824899</v>
      </c>
      <c r="R9" s="192">
        <v>64.323861608824899</v>
      </c>
      <c r="S9" s="216"/>
      <c r="T9" s="216">
        <v>64.122632309673804</v>
      </c>
      <c r="U9" s="216">
        <v>64.147274888927697</v>
      </c>
      <c r="V9" s="217">
        <f t="shared" si="2"/>
        <v>2.4642579253892904E-2</v>
      </c>
      <c r="W9" s="190"/>
      <c r="X9" s="218">
        <v>84.313387500000005</v>
      </c>
      <c r="Y9" s="218">
        <v>84.313387500000005</v>
      </c>
      <c r="Z9" s="218">
        <v>84.313387500000005</v>
      </c>
      <c r="AA9" s="218">
        <v>84.313387500000005</v>
      </c>
      <c r="AB9" s="218">
        <v>84.313387500000005</v>
      </c>
      <c r="AC9" s="218">
        <v>84.313387500000005</v>
      </c>
      <c r="AD9" s="218">
        <v>84.313387500000005</v>
      </c>
      <c r="AE9" s="218">
        <v>58.217328124999902</v>
      </c>
      <c r="AF9" s="218">
        <v>84.313387500000005</v>
      </c>
      <c r="AG9" s="218">
        <v>84.313387500000005</v>
      </c>
      <c r="AH9" s="218">
        <v>84.313387500000005</v>
      </c>
      <c r="AI9" s="218">
        <v>84.313387500000005</v>
      </c>
      <c r="AJ9" s="218">
        <v>84.313387500000005</v>
      </c>
      <c r="AK9" s="218">
        <v>84.313387500000005</v>
      </c>
      <c r="AL9" s="218">
        <v>84.313387500000005</v>
      </c>
      <c r="AM9" s="190"/>
      <c r="AN9" s="204">
        <v>4</v>
      </c>
      <c r="AO9" s="204">
        <v>0</v>
      </c>
      <c r="AP9" s="204">
        <v>4</v>
      </c>
      <c r="AQ9" s="204">
        <v>7</v>
      </c>
      <c r="AR9" s="204">
        <v>609.61</v>
      </c>
      <c r="AS9" s="204">
        <v>30.48028</v>
      </c>
      <c r="AT9" s="219">
        <v>1E-3</v>
      </c>
      <c r="AU9" s="204">
        <v>58.217328124999902</v>
      </c>
      <c r="AV9" s="204">
        <v>1</v>
      </c>
      <c r="AW9" s="220">
        <v>1.4200000000000001E-4</v>
      </c>
      <c r="AX9" s="221">
        <v>3.8580000000000003E-2</v>
      </c>
      <c r="AY9" s="204">
        <v>2</v>
      </c>
      <c r="AZ9" s="204">
        <v>1</v>
      </c>
      <c r="BA9" s="204">
        <v>0</v>
      </c>
      <c r="BB9" s="190"/>
      <c r="BC9" s="190"/>
      <c r="BD9" s="222">
        <f t="shared" si="3"/>
        <v>0.41666666666666669</v>
      </c>
      <c r="BE9" s="195">
        <v>1500</v>
      </c>
      <c r="BF9" s="223">
        <v>580.49</v>
      </c>
      <c r="BG9" s="223">
        <v>434.65413288255797</v>
      </c>
      <c r="BH9" s="223">
        <v>-430.30678718828199</v>
      </c>
      <c r="BI9" s="224">
        <v>51.558522868441798</v>
      </c>
      <c r="BJ9" s="224">
        <v>5.5674995229895501</v>
      </c>
      <c r="BK9" s="222">
        <f t="shared" si="4"/>
        <v>-0.55312668954760635</v>
      </c>
      <c r="BL9" s="222">
        <f t="shared" si="5"/>
        <v>67.782977301076585</v>
      </c>
      <c r="BM9" s="195">
        <v>1500</v>
      </c>
      <c r="BN9" s="223">
        <v>580.49</v>
      </c>
      <c r="BO9" s="223">
        <v>459.97258235429803</v>
      </c>
      <c r="BP9" s="223">
        <v>-457.89238542486601</v>
      </c>
      <c r="BQ9" s="224">
        <v>51.759182911962696</v>
      </c>
      <c r="BR9" s="224">
        <v>5.7503762831501097</v>
      </c>
      <c r="BS9" s="222">
        <f t="shared" si="6"/>
        <v>-0.38160613187256676</v>
      </c>
      <c r="BT9" s="222">
        <f t="shared" si="7"/>
        <v>67.782977301076585</v>
      </c>
      <c r="BU9" s="225" t="s">
        <v>567</v>
      </c>
      <c r="BV9" s="197">
        <v>-75.224729040270304</v>
      </c>
      <c r="BW9" s="197">
        <v>-46.9033098141472</v>
      </c>
      <c r="BX9" s="222">
        <f t="shared" si="8"/>
        <v>-79.94285351329404</v>
      </c>
      <c r="BY9" s="222">
        <f t="shared" si="9"/>
        <v>-50.126504113222495</v>
      </c>
      <c r="BZ9" s="199"/>
      <c r="CA9" s="199"/>
      <c r="CB9" s="199"/>
      <c r="CC9" s="199"/>
      <c r="CD9" s="199"/>
      <c r="CE9" s="199"/>
      <c r="CF9" s="199"/>
      <c r="CG9" s="199"/>
      <c r="CH9" s="199"/>
      <c r="CI9" s="199"/>
      <c r="CJ9" s="199"/>
      <c r="CK9" s="199"/>
      <c r="CL9" s="199"/>
      <c r="CM9" s="199"/>
      <c r="CN9" s="199"/>
      <c r="CO9" s="199"/>
      <c r="CP9" s="199"/>
      <c r="CQ9" s="199"/>
      <c r="CR9" s="199"/>
    </row>
    <row r="10" spans="1:96" ht="12" customHeight="1" x14ac:dyDescent="0.25">
      <c r="A10" s="190"/>
      <c r="B10" s="127">
        <f t="shared" si="10"/>
        <v>6</v>
      </c>
      <c r="C10" s="216">
        <v>28.3031199999999</v>
      </c>
      <c r="D10" s="192">
        <v>63.714256140074902</v>
      </c>
      <c r="E10" s="192">
        <v>63.714256140074902</v>
      </c>
      <c r="F10" s="192">
        <v>63.714256140074902</v>
      </c>
      <c r="G10" s="192">
        <v>63.714256140074902</v>
      </c>
      <c r="H10" s="192">
        <v>63.714256140074902</v>
      </c>
      <c r="I10" s="192">
        <v>63.714256140074902</v>
      </c>
      <c r="J10" s="192">
        <v>63.714256140074902</v>
      </c>
      <c r="K10" s="192">
        <v>63.714256140074902</v>
      </c>
      <c r="L10" s="192">
        <v>63.714256140074902</v>
      </c>
      <c r="M10" s="192">
        <v>63.714256140074902</v>
      </c>
      <c r="N10" s="192">
        <v>63.714256140074902</v>
      </c>
      <c r="O10" s="192">
        <v>63.714256140074902</v>
      </c>
      <c r="P10" s="192">
        <v>63.714256140074902</v>
      </c>
      <c r="Q10" s="192">
        <v>63.714256140074902</v>
      </c>
      <c r="R10" s="192">
        <v>63.714256140074902</v>
      </c>
      <c r="S10" s="216"/>
      <c r="T10" s="216">
        <v>63.470008482860599</v>
      </c>
      <c r="U10" s="216">
        <v>63.503407719141997</v>
      </c>
      <c r="V10" s="217">
        <f t="shared" si="2"/>
        <v>3.3399236281397293E-2</v>
      </c>
      <c r="W10" s="190"/>
      <c r="X10" s="218">
        <v>83.703781875000004</v>
      </c>
      <c r="Y10" s="218">
        <v>83.703781875000004</v>
      </c>
      <c r="Z10" s="218">
        <v>83.703781875000004</v>
      </c>
      <c r="AA10" s="218">
        <v>83.703781875000004</v>
      </c>
      <c r="AB10" s="218">
        <v>83.703781875000004</v>
      </c>
      <c r="AC10" s="218">
        <v>83.703781875000004</v>
      </c>
      <c r="AD10" s="218">
        <v>83.703781875000004</v>
      </c>
      <c r="AE10" s="218">
        <v>57.607722656249898</v>
      </c>
      <c r="AF10" s="218">
        <v>83.703781875000004</v>
      </c>
      <c r="AG10" s="218">
        <v>83.703781875000004</v>
      </c>
      <c r="AH10" s="218">
        <v>83.703781875000004</v>
      </c>
      <c r="AI10" s="218">
        <v>83.703781875000004</v>
      </c>
      <c r="AJ10" s="218">
        <v>83.703781875000004</v>
      </c>
      <c r="AK10" s="218">
        <v>83.703781875000004</v>
      </c>
      <c r="AL10" s="218">
        <v>83.703781875000004</v>
      </c>
      <c r="AM10" s="190"/>
      <c r="AN10" s="204">
        <v>5</v>
      </c>
      <c r="AO10" s="204">
        <v>0</v>
      </c>
      <c r="AP10" s="204">
        <v>5</v>
      </c>
      <c r="AQ10" s="204">
        <v>7</v>
      </c>
      <c r="AR10" s="204">
        <v>609.61</v>
      </c>
      <c r="AS10" s="204">
        <v>30.48028</v>
      </c>
      <c r="AT10" s="219">
        <v>1E-3</v>
      </c>
      <c r="AU10" s="204">
        <v>57.607722656249898</v>
      </c>
      <c r="AV10" s="204">
        <v>1</v>
      </c>
      <c r="AW10" s="220">
        <v>1.4200000000000001E-4</v>
      </c>
      <c r="AX10" s="221">
        <v>3.8580000000000003E-2</v>
      </c>
      <c r="AY10" s="204">
        <v>2</v>
      </c>
      <c r="AZ10" s="204">
        <v>1</v>
      </c>
      <c r="BA10" s="204">
        <v>0</v>
      </c>
      <c r="BB10" s="190"/>
      <c r="BC10" s="190"/>
      <c r="BD10" s="222">
        <f t="shared" si="3"/>
        <v>0.5</v>
      </c>
      <c r="BE10" s="195">
        <v>1800</v>
      </c>
      <c r="BF10" s="223">
        <v>592.91863602000001</v>
      </c>
      <c r="BG10" s="223">
        <v>444.98654826155803</v>
      </c>
      <c r="BH10" s="223">
        <v>-440.10672246074802</v>
      </c>
      <c r="BI10" s="224">
        <v>51.635437617362399</v>
      </c>
      <c r="BJ10" s="224">
        <v>5.6481072384645996</v>
      </c>
      <c r="BK10" s="222">
        <f t="shared" si="4"/>
        <v>-0.47251897407255683</v>
      </c>
      <c r="BL10" s="222">
        <f t="shared" si="5"/>
        <v>80.211613321076584</v>
      </c>
      <c r="BM10" s="195">
        <v>1800</v>
      </c>
      <c r="BN10" s="223">
        <v>592.91863602000001</v>
      </c>
      <c r="BO10" s="223">
        <v>466.40496326721899</v>
      </c>
      <c r="BP10" s="223">
        <v>-463.87834085159699</v>
      </c>
      <c r="BQ10" s="224">
        <v>51.805603103984303</v>
      </c>
      <c r="BR10" s="224">
        <v>5.80007704025628</v>
      </c>
      <c r="BS10" s="222">
        <f t="shared" si="6"/>
        <v>-0.33190537476639648</v>
      </c>
      <c r="BT10" s="222">
        <f t="shared" si="7"/>
        <v>80.211613321076584</v>
      </c>
      <c r="BU10" s="225" t="s">
        <v>568</v>
      </c>
      <c r="BV10" s="197">
        <v>-64.677893129654095</v>
      </c>
      <c r="BW10" s="197">
        <v>-39.485505856322902</v>
      </c>
      <c r="BX10" s="222">
        <f t="shared" si="8"/>
        <v>-69.39601760267783</v>
      </c>
      <c r="BY10" s="222">
        <f t="shared" si="9"/>
        <v>-42.708700155398198</v>
      </c>
      <c r="BZ10" s="199"/>
      <c r="CA10" s="199"/>
      <c r="CB10" s="199"/>
      <c r="CC10" s="199"/>
      <c r="CD10" s="199"/>
      <c r="CE10" s="199"/>
      <c r="CF10" s="199"/>
      <c r="CG10" s="199"/>
      <c r="CH10" s="199"/>
      <c r="CI10" s="199"/>
      <c r="CJ10" s="199"/>
      <c r="CK10" s="199"/>
      <c r="CL10" s="199"/>
      <c r="CM10" s="199"/>
      <c r="CN10" s="199"/>
      <c r="CO10" s="199"/>
      <c r="CP10" s="199"/>
      <c r="CQ10" s="199"/>
      <c r="CR10" s="199"/>
    </row>
    <row r="11" spans="1:96" ht="12" customHeight="1" x14ac:dyDescent="0.25">
      <c r="A11" s="190"/>
      <c r="B11" s="127">
        <f t="shared" si="10"/>
        <v>7</v>
      </c>
      <c r="C11" s="216">
        <v>28.3031199999999</v>
      </c>
      <c r="D11" s="192">
        <v>63.104650671324897</v>
      </c>
      <c r="E11" s="192">
        <v>63.104650671324897</v>
      </c>
      <c r="F11" s="192">
        <v>63.104650671324897</v>
      </c>
      <c r="G11" s="192">
        <v>63.104650671324897</v>
      </c>
      <c r="H11" s="192">
        <v>63.104650671324897</v>
      </c>
      <c r="I11" s="192">
        <v>63.104650671324897</v>
      </c>
      <c r="J11" s="192">
        <v>63.104650671324897</v>
      </c>
      <c r="K11" s="192">
        <v>63.104650671324897</v>
      </c>
      <c r="L11" s="192">
        <v>63.104650671324897</v>
      </c>
      <c r="M11" s="192">
        <v>63.104650671324897</v>
      </c>
      <c r="N11" s="192">
        <v>63.104650671324897</v>
      </c>
      <c r="O11" s="192">
        <v>63.104650671324897</v>
      </c>
      <c r="P11" s="192">
        <v>63.104650671324897</v>
      </c>
      <c r="Q11" s="192">
        <v>63.104650671324897</v>
      </c>
      <c r="R11" s="192">
        <v>63.104650671324897</v>
      </c>
      <c r="S11" s="216"/>
      <c r="T11" s="216">
        <v>62.818194235333401</v>
      </c>
      <c r="U11" s="216">
        <v>62.8613870660432</v>
      </c>
      <c r="V11" s="217">
        <f t="shared" si="2"/>
        <v>4.3192830709799068E-2</v>
      </c>
      <c r="W11" s="190"/>
      <c r="X11" s="218">
        <v>83.094176250000004</v>
      </c>
      <c r="Y11" s="218">
        <v>83.094176250000004</v>
      </c>
      <c r="Z11" s="218">
        <v>83.094176250000004</v>
      </c>
      <c r="AA11" s="218">
        <v>83.094176250000004</v>
      </c>
      <c r="AB11" s="218">
        <v>83.094176250000004</v>
      </c>
      <c r="AC11" s="218">
        <v>83.094176250000004</v>
      </c>
      <c r="AD11" s="218">
        <v>83.094176250000004</v>
      </c>
      <c r="AE11" s="218">
        <v>56.9981171875</v>
      </c>
      <c r="AF11" s="218">
        <v>83.094176250000004</v>
      </c>
      <c r="AG11" s="218">
        <v>83.094176250000004</v>
      </c>
      <c r="AH11" s="218">
        <v>83.094176250000004</v>
      </c>
      <c r="AI11" s="218">
        <v>83.094176250000004</v>
      </c>
      <c r="AJ11" s="218">
        <v>83.094176250000004</v>
      </c>
      <c r="AK11" s="218">
        <v>83.094176250000004</v>
      </c>
      <c r="AL11" s="218">
        <v>83.094176250000004</v>
      </c>
      <c r="AM11" s="190"/>
      <c r="AN11" s="204">
        <v>6</v>
      </c>
      <c r="AO11" s="204">
        <v>0</v>
      </c>
      <c r="AP11" s="204">
        <v>6</v>
      </c>
      <c r="AQ11" s="204">
        <v>7</v>
      </c>
      <c r="AR11" s="204">
        <v>609.61</v>
      </c>
      <c r="AS11" s="204">
        <v>30.48028</v>
      </c>
      <c r="AT11" s="219">
        <v>1E-3</v>
      </c>
      <c r="AU11" s="204">
        <v>56.9981171875</v>
      </c>
      <c r="AV11" s="204">
        <v>1</v>
      </c>
      <c r="AW11" s="220">
        <v>1.4200000000000001E-4</v>
      </c>
      <c r="AX11" s="221">
        <v>3.8580000000000003E-2</v>
      </c>
      <c r="AY11" s="204">
        <v>2</v>
      </c>
      <c r="AZ11" s="204">
        <v>1</v>
      </c>
      <c r="BA11" s="204">
        <v>0</v>
      </c>
      <c r="BB11" s="190"/>
      <c r="BC11" s="190"/>
      <c r="BD11" s="222">
        <f t="shared" si="3"/>
        <v>0.58333333333333337</v>
      </c>
      <c r="BE11" s="195">
        <v>2100</v>
      </c>
      <c r="BF11" s="223">
        <v>604.43551124999999</v>
      </c>
      <c r="BG11" s="223">
        <v>456.550917873873</v>
      </c>
      <c r="BH11" s="223">
        <v>-451.14270082138398</v>
      </c>
      <c r="BI11" s="224">
        <v>51.720952561606502</v>
      </c>
      <c r="BJ11" s="224">
        <v>5.7371686615245796</v>
      </c>
      <c r="BK11" s="222">
        <f t="shared" si="4"/>
        <v>-0.38345755101257684</v>
      </c>
      <c r="BL11" s="222">
        <f t="shared" si="5"/>
        <v>91.728488551076566</v>
      </c>
      <c r="BM11" s="195">
        <v>2100</v>
      </c>
      <c r="BN11" s="223">
        <v>604.43551124999999</v>
      </c>
      <c r="BO11" s="223">
        <v>473.68452029604299</v>
      </c>
      <c r="BP11" s="223">
        <v>-470.68575989409197</v>
      </c>
      <c r="BQ11" s="224">
        <v>51.857961552678397</v>
      </c>
      <c r="BR11" s="224">
        <v>5.8558629599433001</v>
      </c>
      <c r="BS11" s="222">
        <f t="shared" si="6"/>
        <v>-0.27611945507937641</v>
      </c>
      <c r="BT11" s="222">
        <f t="shared" si="7"/>
        <v>91.728488551076566</v>
      </c>
      <c r="BU11" s="199"/>
      <c r="BV11" s="197">
        <v>-53.422699778202201</v>
      </c>
      <c r="BW11" s="197">
        <v>-31.6352534910896</v>
      </c>
      <c r="BX11" s="222">
        <f t="shared" si="8"/>
        <v>-58.140824251225936</v>
      </c>
      <c r="BY11" s="222">
        <f t="shared" si="9"/>
        <v>-34.858447790164895</v>
      </c>
      <c r="BZ11" s="199"/>
      <c r="CA11" s="199"/>
      <c r="CB11" s="199"/>
      <c r="CC11" s="199"/>
      <c r="CD11" s="199"/>
      <c r="CE11" s="199"/>
      <c r="CF11" s="199"/>
      <c r="CG11" s="199"/>
      <c r="CH11" s="199"/>
      <c r="CI11" s="199"/>
      <c r="CJ11" s="199"/>
      <c r="CK11" s="199"/>
      <c r="CL11" s="199"/>
      <c r="CM11" s="199"/>
      <c r="CN11" s="199"/>
      <c r="CO11" s="199"/>
      <c r="CP11" s="199"/>
      <c r="CQ11" s="199"/>
      <c r="CR11" s="199"/>
    </row>
    <row r="12" spans="1:96" ht="12" customHeight="1" x14ac:dyDescent="0.25">
      <c r="A12" s="190"/>
      <c r="B12" s="127">
        <f t="shared" si="10"/>
        <v>8</v>
      </c>
      <c r="C12" s="216">
        <v>30.48028</v>
      </c>
      <c r="D12" s="192">
        <v>62.4950452025749</v>
      </c>
      <c r="E12" s="192">
        <v>62.4950452025749</v>
      </c>
      <c r="F12" s="192">
        <v>62.4950452025749</v>
      </c>
      <c r="G12" s="192">
        <v>62.4950452025749</v>
      </c>
      <c r="H12" s="192">
        <v>62.4950452025749</v>
      </c>
      <c r="I12" s="192">
        <v>62.4950452025749</v>
      </c>
      <c r="J12" s="192">
        <v>62.4950452025749</v>
      </c>
      <c r="K12" s="192">
        <v>62.4950452025749</v>
      </c>
      <c r="L12" s="192">
        <v>62.4950452025749</v>
      </c>
      <c r="M12" s="192">
        <v>62.4950452025749</v>
      </c>
      <c r="N12" s="192">
        <v>62.4950452025749</v>
      </c>
      <c r="O12" s="192">
        <v>62.4950452025749</v>
      </c>
      <c r="P12" s="192">
        <v>62.4950452025749</v>
      </c>
      <c r="Q12" s="192">
        <v>62.4950452025749</v>
      </c>
      <c r="R12" s="192">
        <v>62.4950452025749</v>
      </c>
      <c r="S12" s="216"/>
      <c r="T12" s="216">
        <v>62.167275546918702</v>
      </c>
      <c r="U12" s="216">
        <v>62.221219991524201</v>
      </c>
      <c r="V12" s="217">
        <f t="shared" si="2"/>
        <v>5.3944444605498632E-2</v>
      </c>
      <c r="W12" s="190"/>
      <c r="X12" s="218">
        <v>82.484570625000003</v>
      </c>
      <c r="Y12" s="218">
        <v>82.484570625000003</v>
      </c>
      <c r="Z12" s="218">
        <v>82.484570625000003</v>
      </c>
      <c r="AA12" s="218">
        <v>82.484570625000003</v>
      </c>
      <c r="AB12" s="218">
        <v>82.484570625000003</v>
      </c>
      <c r="AC12" s="218">
        <v>82.484570625000003</v>
      </c>
      <c r="AD12" s="218">
        <v>82.484570625000003</v>
      </c>
      <c r="AE12" s="218">
        <v>56.388511718749903</v>
      </c>
      <c r="AF12" s="218">
        <v>82.484570625000003</v>
      </c>
      <c r="AG12" s="218">
        <v>82.484570625000003</v>
      </c>
      <c r="AH12" s="218">
        <v>82.484570625000003</v>
      </c>
      <c r="AI12" s="218">
        <v>82.484570625000003</v>
      </c>
      <c r="AJ12" s="218">
        <v>82.484570625000003</v>
      </c>
      <c r="AK12" s="218">
        <v>82.484570625000003</v>
      </c>
      <c r="AL12" s="218">
        <v>82.484570625000003</v>
      </c>
      <c r="AM12" s="190"/>
      <c r="AN12" s="204">
        <v>7</v>
      </c>
      <c r="AO12" s="204">
        <v>0</v>
      </c>
      <c r="AP12" s="204">
        <v>7</v>
      </c>
      <c r="AQ12" s="204">
        <v>7</v>
      </c>
      <c r="AR12" s="204">
        <v>609.61</v>
      </c>
      <c r="AS12" s="204">
        <v>30.48028</v>
      </c>
      <c r="AT12" s="219">
        <v>1E-3</v>
      </c>
      <c r="AU12" s="204">
        <v>56.388511718749903</v>
      </c>
      <c r="AV12" s="204">
        <v>1</v>
      </c>
      <c r="AW12" s="220">
        <v>1.4200000000000001E-4</v>
      </c>
      <c r="AX12" s="221">
        <v>3.8580000000000003E-2</v>
      </c>
      <c r="AY12" s="204">
        <v>2</v>
      </c>
      <c r="AZ12" s="204">
        <v>1</v>
      </c>
      <c r="BA12" s="204">
        <v>0</v>
      </c>
      <c r="BB12" s="190"/>
      <c r="BC12" s="190"/>
      <c r="BD12" s="222">
        <f t="shared" si="3"/>
        <v>0.66666666666666663</v>
      </c>
      <c r="BE12" s="195">
        <v>2400</v>
      </c>
      <c r="BF12" s="223">
        <v>614.91444438999997</v>
      </c>
      <c r="BG12" s="223">
        <v>469.35200330636798</v>
      </c>
      <c r="BH12" s="223">
        <v>-463.42892663981399</v>
      </c>
      <c r="BI12" s="224">
        <v>51.814886731188203</v>
      </c>
      <c r="BJ12" s="224">
        <v>5.83441239960547</v>
      </c>
      <c r="BK12" s="222">
        <f t="shared" si="4"/>
        <v>-0.28621381293168646</v>
      </c>
      <c r="BL12" s="222">
        <f t="shared" si="5"/>
        <v>102.20742169107655</v>
      </c>
      <c r="BM12" s="195">
        <v>2400</v>
      </c>
      <c r="BN12" s="223">
        <v>614.91444438999997</v>
      </c>
      <c r="BO12" s="223">
        <v>481.87362113883</v>
      </c>
      <c r="BP12" s="223">
        <v>-478.37443015231599</v>
      </c>
      <c r="BQ12" s="224">
        <v>51.916602790030602</v>
      </c>
      <c r="BR12" s="224">
        <v>5.9180767721949401</v>
      </c>
      <c r="BS12" s="222">
        <f t="shared" si="6"/>
        <v>-0.21390564282773639</v>
      </c>
      <c r="BT12" s="222">
        <f t="shared" si="7"/>
        <v>102.20742169107655</v>
      </c>
      <c r="BU12" s="226" t="s">
        <v>147</v>
      </c>
      <c r="BV12" s="197">
        <v>-41.582416760617399</v>
      </c>
      <c r="BW12" s="197">
        <v>-23.438529308071399</v>
      </c>
      <c r="BX12" s="222">
        <f t="shared" si="8"/>
        <v>-46.300541233641134</v>
      </c>
      <c r="BY12" s="222">
        <f t="shared" si="9"/>
        <v>-26.661723607146698</v>
      </c>
      <c r="BZ12" s="199"/>
      <c r="CA12" s="199"/>
      <c r="CB12" s="199"/>
      <c r="CC12" s="199"/>
      <c r="CD12" s="199"/>
      <c r="CE12" s="199"/>
      <c r="CF12" s="199"/>
      <c r="CG12" s="199"/>
      <c r="CH12" s="199"/>
      <c r="CI12" s="199"/>
      <c r="CJ12" s="199"/>
      <c r="CK12" s="199"/>
      <c r="CL12" s="199"/>
      <c r="CM12" s="199"/>
      <c r="CN12" s="199"/>
      <c r="CO12" s="199"/>
      <c r="CP12" s="199"/>
      <c r="CQ12" s="199"/>
      <c r="CR12" s="199"/>
    </row>
    <row r="13" spans="1:96" ht="12" customHeight="1" x14ac:dyDescent="0.25">
      <c r="A13" s="190"/>
      <c r="B13" s="127">
        <f t="shared" si="10"/>
        <v>9</v>
      </c>
      <c r="C13" s="216">
        <v>28.3031199999999</v>
      </c>
      <c r="D13" s="192">
        <v>61.885439733824903</v>
      </c>
      <c r="E13" s="192">
        <v>61.885439733824903</v>
      </c>
      <c r="F13" s="192">
        <v>61.885439733824903</v>
      </c>
      <c r="G13" s="192">
        <v>61.885439733824903</v>
      </c>
      <c r="H13" s="192">
        <v>61.885439733824903</v>
      </c>
      <c r="I13" s="192">
        <v>61.885439733824903</v>
      </c>
      <c r="J13" s="192">
        <v>61.885439733824903</v>
      </c>
      <c r="K13" s="192">
        <v>61.885439733824903</v>
      </c>
      <c r="L13" s="192">
        <v>61.885439733824903</v>
      </c>
      <c r="M13" s="192">
        <v>61.885439733824903</v>
      </c>
      <c r="N13" s="192">
        <v>61.885439733824903</v>
      </c>
      <c r="O13" s="192">
        <v>61.885439733824903</v>
      </c>
      <c r="P13" s="192">
        <v>61.885439733824903</v>
      </c>
      <c r="Q13" s="192">
        <v>61.885439733824903</v>
      </c>
      <c r="R13" s="192">
        <v>61.885439733824903</v>
      </c>
      <c r="S13" s="216"/>
      <c r="T13" s="216">
        <v>61.517336690007703</v>
      </c>
      <c r="U13" s="216">
        <v>61.582908677613297</v>
      </c>
      <c r="V13" s="217">
        <f t="shared" si="2"/>
        <v>6.5571987605594018E-2</v>
      </c>
      <c r="W13" s="190"/>
      <c r="X13" s="218">
        <v>81.874965000000003</v>
      </c>
      <c r="Y13" s="218">
        <v>81.874965000000003</v>
      </c>
      <c r="Z13" s="218">
        <v>81.874965000000003</v>
      </c>
      <c r="AA13" s="218">
        <v>81.874965000000003</v>
      </c>
      <c r="AB13" s="218">
        <v>81.874965000000003</v>
      </c>
      <c r="AC13" s="218">
        <v>81.874965000000003</v>
      </c>
      <c r="AD13" s="218">
        <v>81.874965000000003</v>
      </c>
      <c r="AE13" s="218">
        <v>55.778906249999899</v>
      </c>
      <c r="AF13" s="218">
        <v>81.874965000000003</v>
      </c>
      <c r="AG13" s="218">
        <v>81.874965000000003</v>
      </c>
      <c r="AH13" s="218">
        <v>81.874965000000003</v>
      </c>
      <c r="AI13" s="218">
        <v>81.874965000000003</v>
      </c>
      <c r="AJ13" s="218">
        <v>81.874965000000003</v>
      </c>
      <c r="AK13" s="218">
        <v>81.874965000000003</v>
      </c>
      <c r="AL13" s="218">
        <v>81.874965000000003</v>
      </c>
      <c r="AM13" s="190"/>
      <c r="AN13" s="204">
        <v>8</v>
      </c>
      <c r="AO13" s="204">
        <v>0</v>
      </c>
      <c r="AP13" s="204">
        <v>8</v>
      </c>
      <c r="AQ13" s="204">
        <v>7</v>
      </c>
      <c r="AR13" s="204">
        <v>609.61</v>
      </c>
      <c r="AS13" s="204">
        <v>30.48028</v>
      </c>
      <c r="AT13" s="219">
        <v>1E-3</v>
      </c>
      <c r="AU13" s="204">
        <v>55.778906249999899</v>
      </c>
      <c r="AV13" s="204">
        <v>1</v>
      </c>
      <c r="AW13" s="220">
        <v>1.4200000000000001E-4</v>
      </c>
      <c r="AX13" s="221">
        <v>3.8580000000000003E-2</v>
      </c>
      <c r="AY13" s="204">
        <v>2</v>
      </c>
      <c r="AZ13" s="204">
        <v>1</v>
      </c>
      <c r="BA13" s="204">
        <v>0</v>
      </c>
      <c r="BB13" s="190"/>
      <c r="BC13" s="190"/>
      <c r="BD13" s="222">
        <f t="shared" si="3"/>
        <v>0.75</v>
      </c>
      <c r="BE13" s="195">
        <v>2700</v>
      </c>
      <c r="BF13" s="223">
        <v>624.24062605999995</v>
      </c>
      <c r="BG13" s="223">
        <v>483.33844069064003</v>
      </c>
      <c r="BH13" s="223">
        <v>-476.94029521958402</v>
      </c>
      <c r="BI13" s="224">
        <v>51.916693747195801</v>
      </c>
      <c r="BJ13" s="224">
        <v>5.9390685923588498</v>
      </c>
      <c r="BK13" s="222">
        <f t="shared" si="4"/>
        <v>-0.18155762017830668</v>
      </c>
      <c r="BL13" s="222">
        <f t="shared" si="5"/>
        <v>111.53360336107653</v>
      </c>
      <c r="BM13" s="195">
        <v>2700</v>
      </c>
      <c r="BN13" s="223">
        <v>624.24062605999995</v>
      </c>
      <c r="BO13" s="223">
        <v>491.01463597814001</v>
      </c>
      <c r="BP13" s="223">
        <v>-486.99657143367602</v>
      </c>
      <c r="BQ13" s="224">
        <v>51.981749450637402</v>
      </c>
      <c r="BR13" s="224">
        <v>5.9868285129584997</v>
      </c>
      <c r="BS13" s="222">
        <f t="shared" si="6"/>
        <v>-0.14515390206417678</v>
      </c>
      <c r="BT13" s="222">
        <f t="shared" si="7"/>
        <v>111.53360336107653</v>
      </c>
      <c r="BU13" s="227" t="s">
        <v>151</v>
      </c>
      <c r="BV13" s="197">
        <v>-29.286719800261501</v>
      </c>
      <c r="BW13" s="197">
        <v>-14.9851044838568</v>
      </c>
      <c r="BX13" s="222">
        <f t="shared" si="8"/>
        <v>-34.004844273285237</v>
      </c>
      <c r="BY13" s="222">
        <f t="shared" si="9"/>
        <v>-18.208298782932097</v>
      </c>
      <c r="BZ13" s="199"/>
      <c r="CA13" s="199"/>
      <c r="CB13" s="199"/>
      <c r="CC13" s="199"/>
      <c r="CD13" s="199"/>
      <c r="CE13" s="199"/>
      <c r="CF13" s="199"/>
      <c r="CG13" s="199"/>
      <c r="CH13" s="199"/>
      <c r="CI13" s="199"/>
      <c r="CJ13" s="199"/>
      <c r="CK13" s="199"/>
      <c r="CL13" s="199"/>
      <c r="CM13" s="199"/>
      <c r="CN13" s="199"/>
      <c r="CO13" s="199"/>
      <c r="CP13" s="199"/>
      <c r="CQ13" s="199"/>
      <c r="CR13" s="199"/>
    </row>
    <row r="14" spans="1:96" ht="12" customHeight="1" x14ac:dyDescent="0.25">
      <c r="A14" s="190"/>
      <c r="B14" s="127">
        <f t="shared" si="10"/>
        <v>10</v>
      </c>
      <c r="C14" s="216">
        <v>28.3031199999999</v>
      </c>
      <c r="D14" s="192">
        <v>61.275834265074899</v>
      </c>
      <c r="E14" s="192">
        <v>61.275834265074899</v>
      </c>
      <c r="F14" s="192">
        <v>61.275834265074899</v>
      </c>
      <c r="G14" s="192">
        <v>61.275834265074899</v>
      </c>
      <c r="H14" s="192">
        <v>61.275834265074899</v>
      </c>
      <c r="I14" s="192">
        <v>61.275834265074899</v>
      </c>
      <c r="J14" s="192">
        <v>61.275834265074899</v>
      </c>
      <c r="K14" s="192">
        <v>61.275834265074899</v>
      </c>
      <c r="L14" s="192">
        <v>61.275834265074899</v>
      </c>
      <c r="M14" s="192">
        <v>61.275834265074899</v>
      </c>
      <c r="N14" s="192">
        <v>61.275834265074899</v>
      </c>
      <c r="O14" s="192">
        <v>61.275834265074899</v>
      </c>
      <c r="P14" s="192">
        <v>61.275834265074899</v>
      </c>
      <c r="Q14" s="192">
        <v>61.275834265074899</v>
      </c>
      <c r="R14" s="192">
        <v>61.275834265074899</v>
      </c>
      <c r="S14" s="216"/>
      <c r="T14" s="216">
        <v>60.868459993512502</v>
      </c>
      <c r="U14" s="216">
        <v>60.946450534203599</v>
      </c>
      <c r="V14" s="217">
        <f t="shared" si="2"/>
        <v>7.799054069109701E-2</v>
      </c>
      <c r="W14" s="190"/>
      <c r="X14" s="218">
        <v>81.265359375000003</v>
      </c>
      <c r="Y14" s="218">
        <v>81.265359375000003</v>
      </c>
      <c r="Z14" s="218">
        <v>81.265359375000003</v>
      </c>
      <c r="AA14" s="218">
        <v>81.265359375000003</v>
      </c>
      <c r="AB14" s="218">
        <v>81.265359375000003</v>
      </c>
      <c r="AC14" s="218">
        <v>81.265359375000003</v>
      </c>
      <c r="AD14" s="218">
        <v>81.265359375000003</v>
      </c>
      <c r="AE14" s="218">
        <v>55.169300781250001</v>
      </c>
      <c r="AF14" s="218">
        <v>81.265359375000003</v>
      </c>
      <c r="AG14" s="218">
        <v>81.265359375000003</v>
      </c>
      <c r="AH14" s="218">
        <v>81.265359375000003</v>
      </c>
      <c r="AI14" s="218">
        <v>81.265359375000003</v>
      </c>
      <c r="AJ14" s="218">
        <v>81.265359375000003</v>
      </c>
      <c r="AK14" s="218">
        <v>81.265359375000003</v>
      </c>
      <c r="AL14" s="218">
        <v>81.265359375000003</v>
      </c>
      <c r="AM14" s="190"/>
      <c r="AN14" s="204">
        <v>9</v>
      </c>
      <c r="AO14" s="204">
        <v>0</v>
      </c>
      <c r="AP14" s="204">
        <v>9</v>
      </c>
      <c r="AQ14" s="204">
        <v>7</v>
      </c>
      <c r="AR14" s="204">
        <v>609.61</v>
      </c>
      <c r="AS14" s="204">
        <v>30.48028</v>
      </c>
      <c r="AT14" s="219">
        <v>1E-3</v>
      </c>
      <c r="AU14" s="204">
        <v>55.169300781250001</v>
      </c>
      <c r="AV14" s="204">
        <v>1</v>
      </c>
      <c r="AW14" s="220">
        <v>1.4200000000000001E-4</v>
      </c>
      <c r="AX14" s="221">
        <v>3.8580000000000003E-2</v>
      </c>
      <c r="AY14" s="204">
        <v>2</v>
      </c>
      <c r="AZ14" s="204">
        <v>1</v>
      </c>
      <c r="BA14" s="204">
        <v>0</v>
      </c>
      <c r="BB14" s="190"/>
      <c r="BC14" s="190"/>
      <c r="BD14" s="222">
        <f t="shared" si="3"/>
        <v>0.83333333333333337</v>
      </c>
      <c r="BE14" s="195">
        <v>3000</v>
      </c>
      <c r="BF14" s="223">
        <v>632.31187666999904</v>
      </c>
      <c r="BG14" s="223">
        <v>498.347617014842</v>
      </c>
      <c r="BH14" s="223">
        <v>-491.56345395543298</v>
      </c>
      <c r="BI14" s="224">
        <v>52.025107893824902</v>
      </c>
      <c r="BJ14" s="224">
        <v>6.0494996223993001</v>
      </c>
      <c r="BK14" s="222">
        <f t="shared" si="4"/>
        <v>-7.1126590137856383E-2</v>
      </c>
      <c r="BL14" s="222">
        <f t="shared" si="5"/>
        <v>119.60485397107561</v>
      </c>
      <c r="BM14" s="195">
        <v>3000</v>
      </c>
      <c r="BN14" s="223">
        <v>632.31187666999904</v>
      </c>
      <c r="BO14" s="223">
        <v>501.08208286592998</v>
      </c>
      <c r="BP14" s="223">
        <v>-496.55855134544902</v>
      </c>
      <c r="BQ14" s="224">
        <v>52.053192766916197</v>
      </c>
      <c r="BR14" s="224">
        <v>6.0616314142145704</v>
      </c>
      <c r="BS14" s="222">
        <f t="shared" si="6"/>
        <v>-7.0351000808106079E-2</v>
      </c>
      <c r="BT14" s="222">
        <f t="shared" si="7"/>
        <v>119.60485397107561</v>
      </c>
      <c r="BU14" s="228" t="s">
        <v>155</v>
      </c>
      <c r="BV14" s="197">
        <v>-16.6702723502971</v>
      </c>
      <c r="BW14" s="197">
        <v>-6.3675616009175497</v>
      </c>
      <c r="BX14" s="222">
        <f t="shared" si="8"/>
        <v>-21.388396823320832</v>
      </c>
      <c r="BY14" s="222">
        <f t="shared" si="9"/>
        <v>-9.5907558999928462</v>
      </c>
      <c r="BZ14" s="199"/>
      <c r="CA14" s="199"/>
      <c r="CB14" s="199"/>
      <c r="CC14" s="199"/>
      <c r="CD14" s="199"/>
      <c r="CE14" s="199"/>
      <c r="CF14" s="199"/>
      <c r="CG14" s="199"/>
      <c r="CH14" s="199"/>
      <c r="CI14" s="199"/>
      <c r="CJ14" s="199"/>
      <c r="CK14" s="199"/>
      <c r="CL14" s="199"/>
      <c r="CM14" s="199"/>
      <c r="CN14" s="199"/>
      <c r="CO14" s="199"/>
      <c r="CP14" s="199"/>
      <c r="CQ14" s="199"/>
      <c r="CR14" s="199"/>
    </row>
    <row r="15" spans="1:96" ht="12" customHeight="1" x14ac:dyDescent="0.25">
      <c r="A15" s="190"/>
      <c r="B15" s="127">
        <f t="shared" si="10"/>
        <v>11</v>
      </c>
      <c r="C15" s="216">
        <v>28.3031199999999</v>
      </c>
      <c r="D15" s="192">
        <v>60.666228796324901</v>
      </c>
      <c r="E15" s="192">
        <v>60.666228796324901</v>
      </c>
      <c r="F15" s="192">
        <v>60.666228796324901</v>
      </c>
      <c r="G15" s="192">
        <v>60.666228796324901</v>
      </c>
      <c r="H15" s="192">
        <v>60.666228796324901</v>
      </c>
      <c r="I15" s="192">
        <v>60.666228796324901</v>
      </c>
      <c r="J15" s="192">
        <v>60.666228796324901</v>
      </c>
      <c r="K15" s="192">
        <v>60.666228796324901</v>
      </c>
      <c r="L15" s="192">
        <v>60.666228796324901</v>
      </c>
      <c r="M15" s="192">
        <v>60.666228796324901</v>
      </c>
      <c r="N15" s="192">
        <v>60.666228796324901</v>
      </c>
      <c r="O15" s="192">
        <v>60.666228796324901</v>
      </c>
      <c r="P15" s="192">
        <v>60.666228796324901</v>
      </c>
      <c r="Q15" s="192">
        <v>60.666228796324901</v>
      </c>
      <c r="R15" s="192">
        <v>60.666228796324901</v>
      </c>
      <c r="S15" s="216"/>
      <c r="T15" s="216">
        <v>60.220725601834801</v>
      </c>
      <c r="U15" s="216">
        <v>60.311838323556302</v>
      </c>
      <c r="V15" s="217">
        <f t="shared" si="2"/>
        <v>9.1112721721501089E-2</v>
      </c>
      <c r="W15" s="190"/>
      <c r="X15" s="218">
        <v>80.655753750000002</v>
      </c>
      <c r="Y15" s="218">
        <v>80.655753750000002</v>
      </c>
      <c r="Z15" s="218">
        <v>80.655753750000002</v>
      </c>
      <c r="AA15" s="218">
        <v>80.655753750000002</v>
      </c>
      <c r="AB15" s="218">
        <v>80.655753750000002</v>
      </c>
      <c r="AC15" s="218">
        <v>80.655753750000002</v>
      </c>
      <c r="AD15" s="218">
        <v>80.655753750000002</v>
      </c>
      <c r="AE15" s="218">
        <v>54.559695312499898</v>
      </c>
      <c r="AF15" s="218">
        <v>80.655753750000002</v>
      </c>
      <c r="AG15" s="218">
        <v>80.655753750000002</v>
      </c>
      <c r="AH15" s="218">
        <v>80.655753750000002</v>
      </c>
      <c r="AI15" s="218">
        <v>80.655753750000002</v>
      </c>
      <c r="AJ15" s="218">
        <v>80.655753750000002</v>
      </c>
      <c r="AK15" s="218">
        <v>80.655753750000002</v>
      </c>
      <c r="AL15" s="218">
        <v>80.655753750000002</v>
      </c>
      <c r="AM15" s="190"/>
      <c r="AN15" s="204">
        <v>10</v>
      </c>
      <c r="AO15" s="204">
        <v>0</v>
      </c>
      <c r="AP15" s="204">
        <v>10</v>
      </c>
      <c r="AQ15" s="204">
        <v>7</v>
      </c>
      <c r="AR15" s="204">
        <v>609.61</v>
      </c>
      <c r="AS15" s="204">
        <v>30.48028</v>
      </c>
      <c r="AT15" s="219">
        <v>1E-3</v>
      </c>
      <c r="AU15" s="204">
        <v>54.559695312499898</v>
      </c>
      <c r="AV15" s="204">
        <v>1</v>
      </c>
      <c r="AW15" s="220">
        <v>1.4200000000000001E-4</v>
      </c>
      <c r="AX15" s="221">
        <v>3.8580000000000003E-2</v>
      </c>
      <c r="AY15" s="204">
        <v>2</v>
      </c>
      <c r="AZ15" s="204">
        <v>1</v>
      </c>
      <c r="BA15" s="204">
        <v>0</v>
      </c>
      <c r="BB15" s="190"/>
      <c r="BC15" s="190"/>
      <c r="BD15" s="222">
        <f t="shared" si="3"/>
        <v>0.91666666666666663</v>
      </c>
      <c r="BE15" s="195">
        <v>3300</v>
      </c>
      <c r="BF15" s="223">
        <v>639.03976589000001</v>
      </c>
      <c r="BG15" s="223">
        <v>514.07083055493604</v>
      </c>
      <c r="BH15" s="223">
        <v>-507.05100917818203</v>
      </c>
      <c r="BI15" s="224">
        <v>52.1379041015742</v>
      </c>
      <c r="BJ15" s="224">
        <v>6.1630839916503604</v>
      </c>
      <c r="BK15" s="222">
        <f t="shared" si="4"/>
        <v>4.245777911320392E-2</v>
      </c>
      <c r="BL15" s="222">
        <f t="shared" si="5"/>
        <v>126.33274319107659</v>
      </c>
      <c r="BM15" s="195">
        <v>3300</v>
      </c>
      <c r="BN15" s="223">
        <v>639.03976589000001</v>
      </c>
      <c r="BO15" s="223">
        <v>511.93719807504198</v>
      </c>
      <c r="BP15" s="223">
        <v>-506.97367396337899</v>
      </c>
      <c r="BQ15" s="224">
        <v>52.129976660427303</v>
      </c>
      <c r="BR15" s="224">
        <v>6.1411364852536003</v>
      </c>
      <c r="BS15" s="222">
        <f t="shared" si="6"/>
        <v>9.1540702309238497E-3</v>
      </c>
      <c r="BT15" s="222">
        <f t="shared" si="7"/>
        <v>126.33274319107659</v>
      </c>
      <c r="BU15" s="229">
        <v>15</v>
      </c>
      <c r="BV15" s="197">
        <v>-3.8712507488151</v>
      </c>
      <c r="BW15" s="197">
        <v>2.3197193242140699</v>
      </c>
      <c r="BX15" s="222">
        <f t="shared" si="8"/>
        <v>-8.5893752218388322</v>
      </c>
      <c r="BY15" s="222">
        <f t="shared" si="9"/>
        <v>-0.90347497486122741</v>
      </c>
      <c r="BZ15" s="199"/>
      <c r="CA15" s="199"/>
      <c r="CB15" s="199"/>
      <c r="CC15" s="199"/>
      <c r="CD15" s="199"/>
      <c r="CE15" s="199"/>
      <c r="CF15" s="199"/>
      <c r="CG15" s="199"/>
      <c r="CH15" s="199"/>
      <c r="CI15" s="199"/>
      <c r="CJ15" s="199"/>
      <c r="CK15" s="199"/>
      <c r="CL15" s="199"/>
      <c r="CM15" s="199"/>
      <c r="CN15" s="199"/>
      <c r="CO15" s="199"/>
      <c r="CP15" s="199"/>
      <c r="CQ15" s="199"/>
      <c r="CR15" s="199"/>
    </row>
    <row r="16" spans="1:96" ht="12" customHeight="1" x14ac:dyDescent="0.25">
      <c r="A16" s="190"/>
      <c r="B16" s="127">
        <f t="shared" si="10"/>
        <v>12</v>
      </c>
      <c r="C16" s="216">
        <v>28.3031199999999</v>
      </c>
      <c r="D16" s="192">
        <v>60.056623327574897</v>
      </c>
      <c r="E16" s="192">
        <v>60.056623327574897</v>
      </c>
      <c r="F16" s="192">
        <v>60.056623327574897</v>
      </c>
      <c r="G16" s="192">
        <v>60.056623327574897</v>
      </c>
      <c r="H16" s="192">
        <v>60.056623327574897</v>
      </c>
      <c r="I16" s="192">
        <v>60.056623327574897</v>
      </c>
      <c r="J16" s="192">
        <v>60.056623327574897</v>
      </c>
      <c r="K16" s="192">
        <v>60.056623327574897</v>
      </c>
      <c r="L16" s="192">
        <v>60.056623327574897</v>
      </c>
      <c r="M16" s="192">
        <v>60.056623327574897</v>
      </c>
      <c r="N16" s="192">
        <v>60.056623327574897</v>
      </c>
      <c r="O16" s="192">
        <v>60.056623327574897</v>
      </c>
      <c r="P16" s="192">
        <v>60.056623327574897</v>
      </c>
      <c r="Q16" s="192">
        <v>60.056623327574897</v>
      </c>
      <c r="R16" s="192">
        <v>60.056623327574897</v>
      </c>
      <c r="S16" s="216"/>
      <c r="T16" s="216">
        <v>59.574211229991498</v>
      </c>
      <c r="U16" s="216">
        <v>59.679060301125503</v>
      </c>
      <c r="V16" s="217">
        <f t="shared" si="2"/>
        <v>0.1048490711340051</v>
      </c>
      <c r="W16" s="190"/>
      <c r="X16" s="218">
        <v>80.046148125000002</v>
      </c>
      <c r="Y16" s="218">
        <v>80.046148125000002</v>
      </c>
      <c r="Z16" s="218">
        <v>80.046148125000002</v>
      </c>
      <c r="AA16" s="218">
        <v>80.046148125000002</v>
      </c>
      <c r="AB16" s="218">
        <v>80.046148125000002</v>
      </c>
      <c r="AC16" s="218">
        <v>80.046148125000002</v>
      </c>
      <c r="AD16" s="218">
        <v>80.046148125000002</v>
      </c>
      <c r="AE16" s="218">
        <v>53.9500898437499</v>
      </c>
      <c r="AF16" s="218">
        <v>80.046148125000002</v>
      </c>
      <c r="AG16" s="218">
        <v>80.046148125000002</v>
      </c>
      <c r="AH16" s="218">
        <v>80.046148125000002</v>
      </c>
      <c r="AI16" s="218">
        <v>80.046148125000002</v>
      </c>
      <c r="AJ16" s="218">
        <v>80.046148125000002</v>
      </c>
      <c r="AK16" s="218">
        <v>80.046148125000002</v>
      </c>
      <c r="AL16" s="218">
        <v>80.046148125000002</v>
      </c>
      <c r="AM16" s="190"/>
      <c r="AN16" s="204">
        <v>11</v>
      </c>
      <c r="AO16" s="204">
        <v>0</v>
      </c>
      <c r="AP16" s="204">
        <v>11</v>
      </c>
      <c r="AQ16" s="204">
        <v>7</v>
      </c>
      <c r="AR16" s="204">
        <v>609.61</v>
      </c>
      <c r="AS16" s="204">
        <v>30.48028</v>
      </c>
      <c r="AT16" s="219">
        <v>1E-3</v>
      </c>
      <c r="AU16" s="204">
        <v>53.9500898437499</v>
      </c>
      <c r="AV16" s="204">
        <v>1</v>
      </c>
      <c r="AW16" s="220">
        <v>1.4200000000000001E-4</v>
      </c>
      <c r="AX16" s="221">
        <v>3.8580000000000003E-2</v>
      </c>
      <c r="AY16" s="204">
        <v>2</v>
      </c>
      <c r="AZ16" s="204">
        <v>1</v>
      </c>
      <c r="BA16" s="204">
        <v>0</v>
      </c>
      <c r="BB16" s="190"/>
      <c r="BC16" s="190"/>
      <c r="BD16" s="222">
        <f t="shared" si="3"/>
        <v>1</v>
      </c>
      <c r="BE16" s="195">
        <v>3600</v>
      </c>
      <c r="BF16" s="223">
        <v>644.35058158000004</v>
      </c>
      <c r="BG16" s="223">
        <v>530.08015348652305</v>
      </c>
      <c r="BH16" s="223">
        <v>-523.02029224586602</v>
      </c>
      <c r="BI16" s="224">
        <v>52.2520558024301</v>
      </c>
      <c r="BJ16" s="224">
        <v>6.2765874118653802</v>
      </c>
      <c r="BK16" s="222">
        <f t="shared" si="4"/>
        <v>0.15596119932822372</v>
      </c>
      <c r="BL16" s="222">
        <f t="shared" si="5"/>
        <v>131.64355888107661</v>
      </c>
      <c r="BM16" s="195">
        <v>3600</v>
      </c>
      <c r="BN16" s="223">
        <v>644.35058158000004</v>
      </c>
      <c r="BO16" s="223">
        <v>523.32155890859303</v>
      </c>
      <c r="BP16" s="223">
        <v>-518.037402043989</v>
      </c>
      <c r="BQ16" s="224">
        <v>52.210321211095</v>
      </c>
      <c r="BR16" s="224">
        <v>6.2232186968893197</v>
      </c>
      <c r="BS16" s="222">
        <f t="shared" si="6"/>
        <v>9.1236281866643232E-2</v>
      </c>
      <c r="BT16" s="222">
        <f t="shared" si="7"/>
        <v>131.64355888107661</v>
      </c>
      <c r="BU16" s="230">
        <v>65</v>
      </c>
      <c r="BV16" s="197">
        <v>8.97016909943369</v>
      </c>
      <c r="BW16" s="197">
        <v>10.981594498409001</v>
      </c>
      <c r="BX16" s="222">
        <f t="shared" si="8"/>
        <v>4.2520446264099574</v>
      </c>
      <c r="BY16" s="222">
        <f t="shared" si="9"/>
        <v>7.7584001993337033</v>
      </c>
      <c r="BZ16" s="199"/>
      <c r="CA16" s="199"/>
      <c r="CB16" s="199"/>
      <c r="CC16" s="199"/>
      <c r="CD16" s="199"/>
      <c r="CE16" s="199"/>
      <c r="CF16" s="199"/>
      <c r="CG16" s="199"/>
      <c r="CH16" s="199"/>
      <c r="CI16" s="199"/>
      <c r="CJ16" s="199"/>
      <c r="CK16" s="199"/>
      <c r="CL16" s="199"/>
      <c r="CM16" s="199"/>
      <c r="CN16" s="199"/>
      <c r="CO16" s="199"/>
      <c r="CP16" s="199"/>
      <c r="CQ16" s="199"/>
      <c r="CR16" s="199"/>
    </row>
    <row r="17" spans="1:96" ht="12" customHeight="1" x14ac:dyDescent="0.25">
      <c r="A17" s="190"/>
      <c r="B17" s="127">
        <f t="shared" si="10"/>
        <v>13</v>
      </c>
      <c r="C17" s="216">
        <v>28.3031199999999</v>
      </c>
      <c r="D17" s="192">
        <v>59.4470178588249</v>
      </c>
      <c r="E17" s="192">
        <v>59.4470178588249</v>
      </c>
      <c r="F17" s="192">
        <v>59.4470178588249</v>
      </c>
      <c r="G17" s="192">
        <v>59.4470178588249</v>
      </c>
      <c r="H17" s="192">
        <v>59.4470178588249</v>
      </c>
      <c r="I17" s="192">
        <v>59.4470178588249</v>
      </c>
      <c r="J17" s="192">
        <v>59.4470178588249</v>
      </c>
      <c r="K17" s="192">
        <v>59.4470178588249</v>
      </c>
      <c r="L17" s="192">
        <v>59.4470178588249</v>
      </c>
      <c r="M17" s="192">
        <v>59.4470178588249</v>
      </c>
      <c r="N17" s="192">
        <v>59.4470178588249</v>
      </c>
      <c r="O17" s="192">
        <v>59.4470178588249</v>
      </c>
      <c r="P17" s="192">
        <v>59.4470178588249</v>
      </c>
      <c r="Q17" s="192">
        <v>59.4470178588249</v>
      </c>
      <c r="R17" s="192">
        <v>59.4470178588249</v>
      </c>
      <c r="S17" s="216"/>
      <c r="T17" s="216">
        <v>58.9289919162307</v>
      </c>
      <c r="U17" s="216">
        <v>59.048100372058698</v>
      </c>
      <c r="V17" s="217">
        <f t="shared" si="2"/>
        <v>0.11910845582799823</v>
      </c>
      <c r="W17" s="190"/>
      <c r="X17" s="218">
        <v>79.436542500000002</v>
      </c>
      <c r="Y17" s="218">
        <v>79.436542500000002</v>
      </c>
      <c r="Z17" s="218">
        <v>79.436542500000002</v>
      </c>
      <c r="AA17" s="218">
        <v>79.436542500000002</v>
      </c>
      <c r="AB17" s="218">
        <v>79.436542500000002</v>
      </c>
      <c r="AC17" s="218">
        <v>79.436542500000002</v>
      </c>
      <c r="AD17" s="218">
        <v>79.436542500000002</v>
      </c>
      <c r="AE17" s="218">
        <v>53.340484374999903</v>
      </c>
      <c r="AF17" s="218">
        <v>79.436542500000002</v>
      </c>
      <c r="AG17" s="218">
        <v>79.436542500000002</v>
      </c>
      <c r="AH17" s="218">
        <v>79.436542500000002</v>
      </c>
      <c r="AI17" s="218">
        <v>79.436542500000002</v>
      </c>
      <c r="AJ17" s="218">
        <v>79.436542500000002</v>
      </c>
      <c r="AK17" s="218">
        <v>79.436542500000002</v>
      </c>
      <c r="AL17" s="218">
        <v>79.436542500000002</v>
      </c>
      <c r="AM17" s="190"/>
      <c r="AN17" s="204">
        <v>12</v>
      </c>
      <c r="AO17" s="204">
        <v>0</v>
      </c>
      <c r="AP17" s="204">
        <v>12</v>
      </c>
      <c r="AQ17" s="204">
        <v>7</v>
      </c>
      <c r="AR17" s="204">
        <v>609.61</v>
      </c>
      <c r="AS17" s="204">
        <v>30.48028</v>
      </c>
      <c r="AT17" s="219">
        <v>1E-3</v>
      </c>
      <c r="AU17" s="204">
        <v>53.340484374999903</v>
      </c>
      <c r="AV17" s="204">
        <v>1</v>
      </c>
      <c r="AW17" s="220">
        <v>1.4200000000000001E-4</v>
      </c>
      <c r="AX17" s="221">
        <v>3.8580000000000003E-2</v>
      </c>
      <c r="AY17" s="204">
        <v>2</v>
      </c>
      <c r="AZ17" s="204">
        <v>1</v>
      </c>
      <c r="BA17" s="204">
        <v>0</v>
      </c>
      <c r="BB17" s="190"/>
      <c r="BC17" s="190"/>
      <c r="BD17" s="222">
        <f t="shared" si="3"/>
        <v>1.0833333333333333</v>
      </c>
      <c r="BE17" s="195">
        <v>3900</v>
      </c>
      <c r="BF17" s="223">
        <v>648.18613731000005</v>
      </c>
      <c r="BG17" s="223">
        <v>545.91578402827997</v>
      </c>
      <c r="BH17" s="223">
        <v>-539.01594625868495</v>
      </c>
      <c r="BI17" s="224">
        <v>52.364314386454701</v>
      </c>
      <c r="BJ17" s="224">
        <v>6.3868694517462199</v>
      </c>
      <c r="BK17" s="222">
        <f t="shared" si="4"/>
        <v>0.26624323920906345</v>
      </c>
      <c r="BL17" s="222">
        <f t="shared" si="5"/>
        <v>135.47911461107662</v>
      </c>
      <c r="BM17" s="195">
        <v>3900</v>
      </c>
      <c r="BN17" s="223">
        <v>648.18613731000005</v>
      </c>
      <c r="BO17" s="223">
        <v>534.90445547394495</v>
      </c>
      <c r="BP17" s="223">
        <v>-529.45048199861003</v>
      </c>
      <c r="BQ17" s="224">
        <v>52.291912685245798</v>
      </c>
      <c r="BR17" s="224">
        <v>6.3054286996195898</v>
      </c>
      <c r="BS17" s="222">
        <f t="shared" si="6"/>
        <v>0.17344628459691336</v>
      </c>
      <c r="BT17" s="222">
        <f t="shared" si="7"/>
        <v>135.47911461107662</v>
      </c>
      <c r="BU17" s="231">
        <v>1</v>
      </c>
      <c r="BV17" s="197">
        <v>21.713346940720299</v>
      </c>
      <c r="BW17" s="197">
        <v>19.5231983743477</v>
      </c>
      <c r="BX17" s="222">
        <f t="shared" si="8"/>
        <v>16.995222467696568</v>
      </c>
      <c r="BY17" s="222">
        <f t="shared" si="9"/>
        <v>16.300004075272405</v>
      </c>
      <c r="BZ17" s="199"/>
      <c r="CA17" s="199"/>
      <c r="CB17" s="199"/>
      <c r="CC17" s="199"/>
      <c r="CD17" s="199"/>
      <c r="CE17" s="199"/>
      <c r="CF17" s="199"/>
      <c r="CG17" s="199"/>
      <c r="CH17" s="199"/>
      <c r="CI17" s="199"/>
      <c r="CJ17" s="199"/>
      <c r="CK17" s="199"/>
      <c r="CL17" s="199"/>
      <c r="CM17" s="199"/>
      <c r="CN17" s="199"/>
      <c r="CO17" s="199"/>
      <c r="CP17" s="199"/>
      <c r="CQ17" s="199"/>
      <c r="CR17" s="199"/>
    </row>
    <row r="18" spans="1:96" ht="12" customHeight="1" x14ac:dyDescent="0.25">
      <c r="A18" s="190"/>
      <c r="B18" s="127">
        <f t="shared" si="10"/>
        <v>14</v>
      </c>
      <c r="C18" s="216">
        <v>28.3031199999999</v>
      </c>
      <c r="D18" s="192">
        <v>58.837412390074903</v>
      </c>
      <c r="E18" s="192">
        <v>58.837412390074903</v>
      </c>
      <c r="F18" s="192">
        <v>58.837412390074903</v>
      </c>
      <c r="G18" s="192">
        <v>58.837412390074903</v>
      </c>
      <c r="H18" s="192">
        <v>58.837412390074903</v>
      </c>
      <c r="I18" s="192">
        <v>58.837412390074903</v>
      </c>
      <c r="J18" s="192">
        <v>58.837412390074903</v>
      </c>
      <c r="K18" s="192">
        <v>58.837412390074903</v>
      </c>
      <c r="L18" s="192">
        <v>58.837412390074903</v>
      </c>
      <c r="M18" s="192">
        <v>58.837412390074903</v>
      </c>
      <c r="N18" s="192">
        <v>58.837412390074903</v>
      </c>
      <c r="O18" s="192">
        <v>58.837412390074903</v>
      </c>
      <c r="P18" s="192">
        <v>58.837412390074903</v>
      </c>
      <c r="Q18" s="192">
        <v>58.837412390074903</v>
      </c>
      <c r="R18" s="192">
        <v>58.837412390074903</v>
      </c>
      <c r="S18" s="216"/>
      <c r="T18" s="216">
        <v>58.285139773647003</v>
      </c>
      <c r="U18" s="216">
        <v>58.418938262535001</v>
      </c>
      <c r="V18" s="217">
        <f t="shared" si="2"/>
        <v>0.13379848888799728</v>
      </c>
      <c r="W18" s="190"/>
      <c r="X18" s="218">
        <v>78.826936875000001</v>
      </c>
      <c r="Y18" s="218">
        <v>78.826936875000001</v>
      </c>
      <c r="Z18" s="218">
        <v>78.826936875000001</v>
      </c>
      <c r="AA18" s="218">
        <v>78.826936875000001</v>
      </c>
      <c r="AB18" s="218">
        <v>78.826936875000001</v>
      </c>
      <c r="AC18" s="218">
        <v>78.826936875000001</v>
      </c>
      <c r="AD18" s="218">
        <v>78.826936875000001</v>
      </c>
      <c r="AE18" s="218">
        <v>52.730878906249899</v>
      </c>
      <c r="AF18" s="218">
        <v>78.826936875000001</v>
      </c>
      <c r="AG18" s="218">
        <v>78.826936875000001</v>
      </c>
      <c r="AH18" s="218">
        <v>78.826936875000001</v>
      </c>
      <c r="AI18" s="218">
        <v>78.826936875000001</v>
      </c>
      <c r="AJ18" s="218">
        <v>78.826936875000001</v>
      </c>
      <c r="AK18" s="218">
        <v>78.826936875000001</v>
      </c>
      <c r="AL18" s="218">
        <v>78.826936875000001</v>
      </c>
      <c r="AM18" s="190"/>
      <c r="AN18" s="204">
        <v>13</v>
      </c>
      <c r="AO18" s="204">
        <v>0</v>
      </c>
      <c r="AP18" s="204">
        <v>13</v>
      </c>
      <c r="AQ18" s="204">
        <v>7</v>
      </c>
      <c r="AR18" s="204">
        <v>609.61</v>
      </c>
      <c r="AS18" s="204">
        <v>30.48028</v>
      </c>
      <c r="AT18" s="219">
        <v>1E-3</v>
      </c>
      <c r="AU18" s="204">
        <v>52.730878906249899</v>
      </c>
      <c r="AV18" s="204">
        <v>1</v>
      </c>
      <c r="AW18" s="220">
        <v>1.4200000000000001E-4</v>
      </c>
      <c r="AX18" s="221">
        <v>3.8580000000000003E-2</v>
      </c>
      <c r="AY18" s="204">
        <v>2</v>
      </c>
      <c r="AZ18" s="204">
        <v>1</v>
      </c>
      <c r="BA18" s="204">
        <v>0</v>
      </c>
      <c r="BB18" s="190"/>
      <c r="BC18" s="190"/>
      <c r="BD18" s="222">
        <f t="shared" si="3"/>
        <v>1.1666666666666667</v>
      </c>
      <c r="BE18" s="195">
        <v>4200</v>
      </c>
      <c r="BF18" s="223">
        <v>650.50440994999997</v>
      </c>
      <c r="BG18" s="223">
        <v>561.18070600640203</v>
      </c>
      <c r="BH18" s="223">
        <v>-554.60492869542895</v>
      </c>
      <c r="BI18" s="224">
        <v>52.471876503766502</v>
      </c>
      <c r="BJ18" s="224">
        <v>6.4914769495026299</v>
      </c>
      <c r="BK18" s="222">
        <f t="shared" si="4"/>
        <v>0.37085073696547344</v>
      </c>
      <c r="BL18" s="222">
        <f t="shared" si="5"/>
        <v>137.79738725107654</v>
      </c>
      <c r="BM18" s="195">
        <v>4200</v>
      </c>
      <c r="BN18" s="223">
        <v>650.50440994999997</v>
      </c>
      <c r="BO18" s="223">
        <v>546.35691165145499</v>
      </c>
      <c r="BP18" s="223">
        <v>-540.88185846698195</v>
      </c>
      <c r="BQ18" s="224">
        <v>52.372410257232502</v>
      </c>
      <c r="BR18" s="224">
        <v>6.3855303509485903</v>
      </c>
      <c r="BS18" s="222">
        <f t="shared" si="6"/>
        <v>0.25354793592591385</v>
      </c>
      <c r="BT18" s="222">
        <f t="shared" si="7"/>
        <v>137.79738725107654</v>
      </c>
      <c r="BU18" s="199"/>
      <c r="BV18" s="197">
        <v>34.218718475606799</v>
      </c>
      <c r="BW18" s="197">
        <v>27.8509826255553</v>
      </c>
      <c r="BX18" s="222">
        <f t="shared" si="8"/>
        <v>29.500594002583068</v>
      </c>
      <c r="BY18" s="222">
        <f t="shared" si="9"/>
        <v>24.627788326480001</v>
      </c>
      <c r="BZ18" s="199"/>
      <c r="CA18" s="199"/>
      <c r="CB18" s="199"/>
      <c r="CC18" s="199"/>
      <c r="CD18" s="199"/>
      <c r="CE18" s="199"/>
      <c r="CF18" s="199"/>
      <c r="CG18" s="199"/>
      <c r="CH18" s="199"/>
      <c r="CI18" s="199"/>
      <c r="CJ18" s="199"/>
      <c r="CK18" s="199"/>
      <c r="CL18" s="199"/>
      <c r="CM18" s="199"/>
      <c r="CN18" s="199"/>
      <c r="CO18" s="199"/>
      <c r="CP18" s="199"/>
      <c r="CQ18" s="199"/>
      <c r="CR18" s="199"/>
    </row>
    <row r="19" spans="1:96" ht="12" customHeight="1" x14ac:dyDescent="0.25">
      <c r="A19" s="190"/>
      <c r="B19" s="127">
        <f t="shared" si="10"/>
        <v>15</v>
      </c>
      <c r="C19" s="216">
        <v>28.3031199999999</v>
      </c>
      <c r="D19" s="192">
        <v>58.227806921324898</v>
      </c>
      <c r="E19" s="192">
        <v>58.227806921324898</v>
      </c>
      <c r="F19" s="192">
        <v>58.227806921324898</v>
      </c>
      <c r="G19" s="192">
        <v>58.227806921324898</v>
      </c>
      <c r="H19" s="192">
        <v>58.227806921324898</v>
      </c>
      <c r="I19" s="192">
        <v>58.227806921324898</v>
      </c>
      <c r="J19" s="192">
        <v>58.227806921324898</v>
      </c>
      <c r="K19" s="192">
        <v>58.227806921324898</v>
      </c>
      <c r="L19" s="192">
        <v>58.227806921324898</v>
      </c>
      <c r="M19" s="192">
        <v>58.227806921324898</v>
      </c>
      <c r="N19" s="192">
        <v>58.227806921324898</v>
      </c>
      <c r="O19" s="192">
        <v>58.227806921324898</v>
      </c>
      <c r="P19" s="192">
        <v>58.227806921324898</v>
      </c>
      <c r="Q19" s="192">
        <v>58.227806921324898</v>
      </c>
      <c r="R19" s="192">
        <v>58.227806921324898</v>
      </c>
      <c r="S19" s="216"/>
      <c r="T19" s="216">
        <v>57.642723742484002</v>
      </c>
      <c r="U19" s="216">
        <v>57.791549704927398</v>
      </c>
      <c r="V19" s="217">
        <f t="shared" si="2"/>
        <v>0.14882596244339652</v>
      </c>
      <c r="W19" s="190"/>
      <c r="X19" s="218">
        <v>78.217331250000001</v>
      </c>
      <c r="Y19" s="218">
        <v>78.217331250000001</v>
      </c>
      <c r="Z19" s="218">
        <v>78.217331250000001</v>
      </c>
      <c r="AA19" s="218">
        <v>78.217331250000001</v>
      </c>
      <c r="AB19" s="218">
        <v>78.217331250000001</v>
      </c>
      <c r="AC19" s="218">
        <v>78.217331250000001</v>
      </c>
      <c r="AD19" s="218">
        <v>78.217331250000001</v>
      </c>
      <c r="AE19" s="218">
        <v>52.121273437499902</v>
      </c>
      <c r="AF19" s="218">
        <v>78.217331250000001</v>
      </c>
      <c r="AG19" s="218">
        <v>78.217331250000001</v>
      </c>
      <c r="AH19" s="218">
        <v>78.217331250000001</v>
      </c>
      <c r="AI19" s="218">
        <v>78.217331250000001</v>
      </c>
      <c r="AJ19" s="218">
        <v>78.217331250000001</v>
      </c>
      <c r="AK19" s="218">
        <v>78.217331250000001</v>
      </c>
      <c r="AL19" s="218">
        <v>78.217331250000001</v>
      </c>
      <c r="AM19" s="190"/>
      <c r="AN19" s="204">
        <v>14</v>
      </c>
      <c r="AO19" s="204">
        <v>0</v>
      </c>
      <c r="AP19" s="204">
        <v>14</v>
      </c>
      <c r="AQ19" s="204">
        <v>7</v>
      </c>
      <c r="AR19" s="204">
        <v>609.61</v>
      </c>
      <c r="AS19" s="204">
        <v>30.48028</v>
      </c>
      <c r="AT19" s="219">
        <v>1E-3</v>
      </c>
      <c r="AU19" s="204">
        <v>52.121273437499902</v>
      </c>
      <c r="AV19" s="204">
        <v>1</v>
      </c>
      <c r="AW19" s="220">
        <v>1.4200000000000001E-4</v>
      </c>
      <c r="AX19" s="221">
        <v>3.8580000000000003E-2</v>
      </c>
      <c r="AY19" s="204">
        <v>2</v>
      </c>
      <c r="AZ19" s="204">
        <v>1</v>
      </c>
      <c r="BA19" s="204">
        <v>0</v>
      </c>
      <c r="BB19" s="190"/>
      <c r="BC19" s="190"/>
      <c r="BD19" s="222">
        <f t="shared" si="3"/>
        <v>1.25</v>
      </c>
      <c r="BE19" s="195">
        <v>4500</v>
      </c>
      <c r="BF19" s="223">
        <v>651.28</v>
      </c>
      <c r="BG19" s="223">
        <v>575.58660547156501</v>
      </c>
      <c r="BH19" s="223">
        <v>-569.44619716756097</v>
      </c>
      <c r="BI19" s="224">
        <v>52.572744627661002</v>
      </c>
      <c r="BJ19" s="224">
        <v>6.5888064163201099</v>
      </c>
      <c r="BK19" s="222">
        <f t="shared" si="4"/>
        <v>0.46818020378295344</v>
      </c>
      <c r="BL19" s="222">
        <f t="shared" si="5"/>
        <v>138.57297730107655</v>
      </c>
      <c r="BM19" s="195">
        <v>4500</v>
      </c>
      <c r="BN19" s="223">
        <v>651.28</v>
      </c>
      <c r="BO19" s="223">
        <v>557.40687914869704</v>
      </c>
      <c r="BP19" s="223">
        <v>-552.03326053184503</v>
      </c>
      <c r="BQ19" s="224">
        <v>52.4498627456531</v>
      </c>
      <c r="BR19" s="224">
        <v>6.4618097640405203</v>
      </c>
      <c r="BS19" s="222">
        <f t="shared" si="6"/>
        <v>0.32982734901784383</v>
      </c>
      <c r="BT19" s="222">
        <f t="shared" si="7"/>
        <v>138.57297730107655</v>
      </c>
      <c r="BU19" s="199"/>
      <c r="BV19" s="197">
        <v>46.349323878277701</v>
      </c>
      <c r="BW19" s="197">
        <v>35.873740695130103</v>
      </c>
      <c r="BX19" s="222">
        <f t="shared" si="8"/>
        <v>41.631199405253966</v>
      </c>
      <c r="BY19" s="222">
        <f t="shared" si="9"/>
        <v>32.650546396054807</v>
      </c>
      <c r="BZ19" s="199"/>
      <c r="CA19" s="199"/>
      <c r="CB19" s="199"/>
      <c r="CC19" s="199"/>
      <c r="CD19" s="199"/>
      <c r="CE19" s="199"/>
      <c r="CF19" s="199"/>
      <c r="CG19" s="199"/>
      <c r="CH19" s="199"/>
      <c r="CI19" s="199"/>
      <c r="CJ19" s="199"/>
      <c r="CK19" s="199"/>
      <c r="CL19" s="199"/>
      <c r="CM19" s="199"/>
      <c r="CN19" s="199"/>
      <c r="CO19" s="199"/>
      <c r="CP19" s="199"/>
      <c r="CQ19" s="199"/>
      <c r="CR19" s="199"/>
    </row>
    <row r="20" spans="1:96" ht="12" customHeight="1" x14ac:dyDescent="0.25">
      <c r="A20" s="190"/>
      <c r="B20" s="191">
        <f t="shared" si="10"/>
        <v>16</v>
      </c>
      <c r="C20" s="216"/>
      <c r="D20" s="192">
        <v>57.618201452574901</v>
      </c>
      <c r="E20" s="192">
        <v>57.618201452574901</v>
      </c>
      <c r="F20" s="192">
        <v>57.618201452574901</v>
      </c>
      <c r="G20" s="192">
        <v>57.618201452574901</v>
      </c>
      <c r="H20" s="192">
        <v>57.618201452574901</v>
      </c>
      <c r="I20" s="192">
        <v>57.618201452574901</v>
      </c>
      <c r="J20" s="192">
        <v>57.618201452574901</v>
      </c>
      <c r="K20" s="192">
        <v>57.618201452574901</v>
      </c>
      <c r="L20" s="192">
        <v>57.618201452574901</v>
      </c>
      <c r="M20" s="192">
        <v>57.618201452574901</v>
      </c>
      <c r="N20" s="192">
        <v>57.618201452574901</v>
      </c>
      <c r="O20" s="192">
        <v>57.618201452574901</v>
      </c>
      <c r="P20" s="192">
        <v>57.618201452574901</v>
      </c>
      <c r="Q20" s="192">
        <v>57.618201452574901</v>
      </c>
      <c r="R20" s="192">
        <v>57.618201452574901</v>
      </c>
      <c r="S20" s="216"/>
      <c r="T20" s="216">
        <v>57.001809344973402</v>
      </c>
      <c r="U20" s="216">
        <v>57.165906635615102</v>
      </c>
      <c r="V20" s="217">
        <f t="shared" si="2"/>
        <v>0.16409729064169909</v>
      </c>
      <c r="W20" s="190"/>
      <c r="X20" s="218">
        <v>77.607725625</v>
      </c>
      <c r="Y20" s="218">
        <v>77.607725625</v>
      </c>
      <c r="Z20" s="218">
        <v>77.607725625</v>
      </c>
      <c r="AA20" s="218">
        <v>77.607725625</v>
      </c>
      <c r="AB20" s="218">
        <v>77.607725625</v>
      </c>
      <c r="AC20" s="218">
        <v>77.607725625</v>
      </c>
      <c r="AD20" s="218">
        <v>77.607725625</v>
      </c>
      <c r="AE20" s="218">
        <v>51.511667968749897</v>
      </c>
      <c r="AF20" s="218">
        <v>77.607725625</v>
      </c>
      <c r="AG20" s="218">
        <v>77.607725625</v>
      </c>
      <c r="AH20" s="218">
        <v>77.607725625</v>
      </c>
      <c r="AI20" s="218">
        <v>77.607725625</v>
      </c>
      <c r="AJ20" s="218">
        <v>77.607725625</v>
      </c>
      <c r="AK20" s="218">
        <v>77.607725625</v>
      </c>
      <c r="AL20" s="218">
        <v>77.607725625</v>
      </c>
      <c r="AM20" s="190"/>
      <c r="AN20" s="204">
        <v>15</v>
      </c>
      <c r="AO20" s="204">
        <v>0</v>
      </c>
      <c r="AP20" s="204">
        <v>15</v>
      </c>
      <c r="AQ20" s="204">
        <v>7</v>
      </c>
      <c r="AR20" s="204">
        <v>609.61</v>
      </c>
      <c r="AS20" s="204">
        <v>30.48028</v>
      </c>
      <c r="AT20" s="219">
        <v>1E-3</v>
      </c>
      <c r="AU20" s="204">
        <v>51.511667968749897</v>
      </c>
      <c r="AV20" s="204">
        <v>1</v>
      </c>
      <c r="AW20" s="220">
        <v>1.4200000000000001E-4</v>
      </c>
      <c r="AX20" s="221">
        <v>3.8580000000000003E-2</v>
      </c>
      <c r="AY20" s="204">
        <v>2</v>
      </c>
      <c r="AZ20" s="204">
        <v>1</v>
      </c>
      <c r="BA20" s="204">
        <v>0</v>
      </c>
      <c r="BB20" s="190"/>
      <c r="BC20" s="190"/>
      <c r="BD20" s="222">
        <f t="shared" si="3"/>
        <v>1.3333333333333333</v>
      </c>
      <c r="BE20" s="195">
        <v>4800</v>
      </c>
      <c r="BF20" s="223">
        <v>650.50440994999997</v>
      </c>
      <c r="BG20" s="223">
        <v>588.94171026525305</v>
      </c>
      <c r="BH20" s="223">
        <v>-583.30388512832894</v>
      </c>
      <c r="BI20" s="224">
        <v>52.665675088680203</v>
      </c>
      <c r="BJ20" s="224">
        <v>6.6778977814297402</v>
      </c>
      <c r="BK20" s="222">
        <f t="shared" si="4"/>
        <v>0.55727156889258378</v>
      </c>
      <c r="BL20" s="222">
        <f t="shared" si="5"/>
        <v>137.79738725107654</v>
      </c>
      <c r="BM20" s="195">
        <v>4800</v>
      </c>
      <c r="BN20" s="223">
        <v>650.50440994999997</v>
      </c>
      <c r="BO20" s="223">
        <v>567.85274910193903</v>
      </c>
      <c r="BP20" s="223">
        <v>-562.67162028507096</v>
      </c>
      <c r="BQ20" s="224">
        <v>52.522846510881401</v>
      </c>
      <c r="BR20" s="224">
        <v>6.5330755313243003</v>
      </c>
      <c r="BS20" s="222">
        <f t="shared" si="6"/>
        <v>0.40109311630162381</v>
      </c>
      <c r="BT20" s="222">
        <f t="shared" si="7"/>
        <v>137.79738725107654</v>
      </c>
      <c r="BU20" s="199"/>
      <c r="BV20" s="197">
        <v>57.972307791469099</v>
      </c>
      <c r="BW20" s="197">
        <v>43.503606697224299</v>
      </c>
      <c r="BX20" s="222">
        <f t="shared" si="8"/>
        <v>53.254183318445364</v>
      </c>
      <c r="BY20" s="222">
        <f t="shared" si="9"/>
        <v>40.280412398149004</v>
      </c>
      <c r="BZ20" s="199"/>
      <c r="CA20" s="199"/>
      <c r="CB20" s="199"/>
      <c r="CC20" s="199"/>
      <c r="CD20" s="199"/>
      <c r="CE20" s="199"/>
      <c r="CF20" s="199"/>
      <c r="CG20" s="199"/>
      <c r="CH20" s="199"/>
      <c r="CI20" s="199"/>
      <c r="CJ20" s="199"/>
      <c r="CK20" s="199"/>
      <c r="CL20" s="199"/>
      <c r="CM20" s="199"/>
      <c r="CN20" s="199"/>
      <c r="CO20" s="199"/>
      <c r="CP20" s="199"/>
      <c r="CQ20" s="199"/>
      <c r="CR20" s="199"/>
    </row>
    <row r="21" spans="1:96" ht="12" customHeight="1" x14ac:dyDescent="0.25">
      <c r="A21" s="190"/>
      <c r="B21" s="191">
        <f t="shared" si="10"/>
        <v>17</v>
      </c>
      <c r="C21" s="216"/>
      <c r="D21" s="192">
        <v>57.008595983824897</v>
      </c>
      <c r="E21" s="192">
        <v>57.008595983824897</v>
      </c>
      <c r="F21" s="192">
        <v>57.008595983824897</v>
      </c>
      <c r="G21" s="192">
        <v>57.008595983824897</v>
      </c>
      <c r="H21" s="192">
        <v>57.008595983824897</v>
      </c>
      <c r="I21" s="192">
        <v>57.008595983824897</v>
      </c>
      <c r="J21" s="192">
        <v>57.008595983824897</v>
      </c>
      <c r="K21" s="192">
        <v>57.008595983824897</v>
      </c>
      <c r="L21" s="192">
        <v>57.008595983824897</v>
      </c>
      <c r="M21" s="192">
        <v>57.008595983824897</v>
      </c>
      <c r="N21" s="192">
        <v>57.008595983824897</v>
      </c>
      <c r="O21" s="192">
        <v>57.008595983824897</v>
      </c>
      <c r="P21" s="192">
        <v>57.008595983824897</v>
      </c>
      <c r="Q21" s="192">
        <v>57.008595983824897</v>
      </c>
      <c r="R21" s="192">
        <v>57.008595983824897</v>
      </c>
      <c r="S21" s="216"/>
      <c r="T21" s="216">
        <v>56.362458444709198</v>
      </c>
      <c r="U21" s="216">
        <v>56.541977404127202</v>
      </c>
      <c r="V21" s="217">
        <f t="shared" si="2"/>
        <v>0.17951895941800444</v>
      </c>
      <c r="W21" s="190"/>
      <c r="X21" s="218">
        <v>76.99812</v>
      </c>
      <c r="Y21" s="218">
        <v>76.99812</v>
      </c>
      <c r="Z21" s="218">
        <v>76.99812</v>
      </c>
      <c r="AA21" s="218">
        <v>76.99812</v>
      </c>
      <c r="AB21" s="218">
        <v>76.99812</v>
      </c>
      <c r="AC21" s="218">
        <v>76.99812</v>
      </c>
      <c r="AD21" s="218">
        <v>76.99812</v>
      </c>
      <c r="AE21" s="218">
        <v>50.9020624999999</v>
      </c>
      <c r="AF21" s="218">
        <v>76.99812</v>
      </c>
      <c r="AG21" s="218">
        <v>76.99812</v>
      </c>
      <c r="AH21" s="218">
        <v>76.99812</v>
      </c>
      <c r="AI21" s="218">
        <v>76.99812</v>
      </c>
      <c r="AJ21" s="218">
        <v>76.99812</v>
      </c>
      <c r="AK21" s="218">
        <v>76.99812</v>
      </c>
      <c r="AL21" s="218">
        <v>76.99812</v>
      </c>
      <c r="AM21" s="190"/>
      <c r="AN21" s="204">
        <v>16</v>
      </c>
      <c r="AO21" s="204">
        <v>0</v>
      </c>
      <c r="AP21" s="204">
        <v>16</v>
      </c>
      <c r="AQ21" s="204">
        <v>7</v>
      </c>
      <c r="AR21" s="204">
        <v>609.61</v>
      </c>
      <c r="AS21" s="204">
        <v>30.48028</v>
      </c>
      <c r="AT21" s="219">
        <v>1E-3</v>
      </c>
      <c r="AU21" s="204">
        <v>50.9020624999999</v>
      </c>
      <c r="AV21" s="204">
        <v>1</v>
      </c>
      <c r="AW21" s="220">
        <v>1.4200000000000001E-4</v>
      </c>
      <c r="AX21" s="221">
        <v>3.8580000000000003E-2</v>
      </c>
      <c r="AY21" s="204">
        <v>2</v>
      </c>
      <c r="AZ21" s="204">
        <v>1</v>
      </c>
      <c r="BA21" s="204">
        <v>0</v>
      </c>
      <c r="BB21" s="190"/>
      <c r="BC21" s="190"/>
      <c r="BD21" s="222">
        <f t="shared" si="3"/>
        <v>1.4166666666666667</v>
      </c>
      <c r="BE21" s="195">
        <v>5100</v>
      </c>
      <c r="BF21" s="223">
        <v>648.18613731000005</v>
      </c>
      <c r="BG21" s="223">
        <v>601.11275887009901</v>
      </c>
      <c r="BH21" s="223">
        <v>-596.01916291242298</v>
      </c>
      <c r="BI21" s="224">
        <v>52.749908130390402</v>
      </c>
      <c r="BJ21" s="224">
        <v>6.7581349775396404</v>
      </c>
      <c r="BK21" s="222">
        <f t="shared" si="4"/>
        <v>0.63750876500248399</v>
      </c>
      <c r="BL21" s="222">
        <f t="shared" si="5"/>
        <v>135.47911461107662</v>
      </c>
      <c r="BM21" s="195">
        <v>5100</v>
      </c>
      <c r="BN21" s="223">
        <v>648.18613731000005</v>
      </c>
      <c r="BO21" s="223">
        <v>577.54698079815205</v>
      </c>
      <c r="BP21" s="223">
        <v>-572.62573615585802</v>
      </c>
      <c r="BQ21" s="224">
        <v>52.590371695134202</v>
      </c>
      <c r="BR21" s="224">
        <v>6.59849459024952</v>
      </c>
      <c r="BS21" s="222">
        <f t="shared" si="6"/>
        <v>0.46651217522684352</v>
      </c>
      <c r="BT21" s="222">
        <f t="shared" si="7"/>
        <v>135.47911461107662</v>
      </c>
      <c r="BU21" s="199"/>
      <c r="BV21" s="197">
        <v>68.960374368930601</v>
      </c>
      <c r="BW21" s="197">
        <v>50.657017731229303</v>
      </c>
      <c r="BX21" s="222">
        <f t="shared" si="8"/>
        <v>64.242249895906866</v>
      </c>
      <c r="BY21" s="222">
        <f t="shared" si="9"/>
        <v>47.433823432154007</v>
      </c>
      <c r="BZ21" s="199"/>
      <c r="CA21" s="199"/>
      <c r="CB21" s="199"/>
      <c r="CC21" s="199"/>
      <c r="CD21" s="199"/>
      <c r="CE21" s="199"/>
      <c r="CF21" s="199"/>
      <c r="CG21" s="199"/>
      <c r="CH21" s="199"/>
      <c r="CI21" s="199"/>
      <c r="CJ21" s="199"/>
      <c r="CK21" s="199"/>
      <c r="CL21" s="199"/>
      <c r="CM21" s="199"/>
      <c r="CN21" s="199"/>
      <c r="CO21" s="199"/>
      <c r="CP21" s="199"/>
      <c r="CQ21" s="199"/>
      <c r="CR21" s="199"/>
    </row>
    <row r="22" spans="1:96" ht="12" customHeight="1" x14ac:dyDescent="0.25">
      <c r="A22" s="190"/>
      <c r="B22" s="191">
        <f t="shared" si="10"/>
        <v>18</v>
      </c>
      <c r="C22" s="216"/>
      <c r="D22" s="192">
        <v>56.3989905150749</v>
      </c>
      <c r="E22" s="192">
        <v>56.3989905150749</v>
      </c>
      <c r="F22" s="192">
        <v>56.3989905150749</v>
      </c>
      <c r="G22" s="192">
        <v>56.3989905150749</v>
      </c>
      <c r="H22" s="192">
        <v>56.3989905150749</v>
      </c>
      <c r="I22" s="192">
        <v>56.3989905150749</v>
      </c>
      <c r="J22" s="192">
        <v>56.3989905150749</v>
      </c>
      <c r="K22" s="192">
        <v>56.3989905150749</v>
      </c>
      <c r="L22" s="192">
        <v>56.3989905150749</v>
      </c>
      <c r="M22" s="192">
        <v>56.3989905150749</v>
      </c>
      <c r="N22" s="192">
        <v>56.3989905150749</v>
      </c>
      <c r="O22" s="192">
        <v>56.3989905150749</v>
      </c>
      <c r="P22" s="192">
        <v>56.3989905150749</v>
      </c>
      <c r="Q22" s="192">
        <v>56.3989905150749</v>
      </c>
      <c r="R22" s="192">
        <v>56.3989905150749</v>
      </c>
      <c r="S22" s="216"/>
      <c r="T22" s="216">
        <v>55.7247290126801</v>
      </c>
      <c r="U22" s="216">
        <v>55.9197269921833</v>
      </c>
      <c r="V22" s="217">
        <f t="shared" si="2"/>
        <v>0.1949979795031993</v>
      </c>
      <c r="W22" s="190"/>
      <c r="X22" s="218">
        <v>76.3885143749999</v>
      </c>
      <c r="Y22" s="218">
        <v>76.3885143749999</v>
      </c>
      <c r="Z22" s="218">
        <v>76.3885143749999</v>
      </c>
      <c r="AA22" s="218">
        <v>76.3885143749999</v>
      </c>
      <c r="AB22" s="218">
        <v>76.3885143749999</v>
      </c>
      <c r="AC22" s="218">
        <v>76.3885143749999</v>
      </c>
      <c r="AD22" s="218">
        <v>76.3885143749999</v>
      </c>
      <c r="AE22" s="218">
        <v>50.292457031249903</v>
      </c>
      <c r="AF22" s="218">
        <v>76.3885143749999</v>
      </c>
      <c r="AG22" s="218">
        <v>76.3885143749999</v>
      </c>
      <c r="AH22" s="218">
        <v>76.3885143749999</v>
      </c>
      <c r="AI22" s="218">
        <v>76.3885143749999</v>
      </c>
      <c r="AJ22" s="218">
        <v>76.3885143749999</v>
      </c>
      <c r="AK22" s="218">
        <v>76.3885143749999</v>
      </c>
      <c r="AL22" s="218">
        <v>76.3885143749999</v>
      </c>
      <c r="AM22" s="190"/>
      <c r="AN22" s="204">
        <v>17</v>
      </c>
      <c r="AO22" s="204">
        <v>0</v>
      </c>
      <c r="AP22" s="204">
        <v>17</v>
      </c>
      <c r="AQ22" s="204">
        <v>7</v>
      </c>
      <c r="AR22" s="204">
        <v>609.61</v>
      </c>
      <c r="AS22" s="204">
        <v>30.48028</v>
      </c>
      <c r="AT22" s="219">
        <v>1E-3</v>
      </c>
      <c r="AU22" s="204">
        <v>50.292457031249903</v>
      </c>
      <c r="AV22" s="204">
        <v>1</v>
      </c>
      <c r="AW22" s="220">
        <v>1.4200000000000001E-4</v>
      </c>
      <c r="AX22" s="221">
        <v>3.8580000000000003E-2</v>
      </c>
      <c r="AY22" s="204">
        <v>2</v>
      </c>
      <c r="AZ22" s="204">
        <v>1</v>
      </c>
      <c r="BA22" s="204">
        <v>0</v>
      </c>
      <c r="BB22" s="190"/>
      <c r="BC22" s="190"/>
      <c r="BD22" s="222">
        <f t="shared" si="3"/>
        <v>1.5</v>
      </c>
      <c r="BE22" s="195">
        <v>5400</v>
      </c>
      <c r="BF22" s="223">
        <v>644.35058158000004</v>
      </c>
      <c r="BG22" s="223">
        <v>611.99462693013902</v>
      </c>
      <c r="BH22" s="223">
        <v>-607.475380640205</v>
      </c>
      <c r="BI22" s="224">
        <v>52.8249214327979</v>
      </c>
      <c r="BJ22" s="224">
        <v>6.8290518324074601</v>
      </c>
      <c r="BK22" s="222">
        <f t="shared" si="4"/>
        <v>0.70842561987030361</v>
      </c>
      <c r="BL22" s="222">
        <f t="shared" si="5"/>
        <v>131.64355888107661</v>
      </c>
      <c r="BM22" s="195">
        <v>5400</v>
      </c>
      <c r="BN22" s="223">
        <v>644.35058158000004</v>
      </c>
      <c r="BO22" s="223">
        <v>586.37442218941999</v>
      </c>
      <c r="BP22" s="223">
        <v>-581.76664677207395</v>
      </c>
      <c r="BQ22" s="224">
        <v>52.651720700149703</v>
      </c>
      <c r="BR22" s="224">
        <v>6.65743590450922</v>
      </c>
      <c r="BS22" s="222">
        <f t="shared" si="6"/>
        <v>0.52545348948654347</v>
      </c>
      <c r="BT22" s="222">
        <f t="shared" si="7"/>
        <v>131.64355888107661</v>
      </c>
      <c r="BU22" s="199"/>
      <c r="BV22" s="197">
        <v>79.193181429680394</v>
      </c>
      <c r="BW22" s="197">
        <v>57.255629069323902</v>
      </c>
      <c r="BX22" s="222">
        <f t="shared" si="8"/>
        <v>74.475056956656658</v>
      </c>
      <c r="BY22" s="222">
        <f t="shared" si="9"/>
        <v>54.032434770248607</v>
      </c>
      <c r="BZ22" s="199"/>
      <c r="CA22" s="199"/>
      <c r="CB22" s="199"/>
      <c r="CC22" s="199"/>
      <c r="CD22" s="199"/>
      <c r="CE22" s="199"/>
      <c r="CF22" s="199"/>
      <c r="CG22" s="199"/>
      <c r="CH22" s="199"/>
      <c r="CI22" s="199"/>
      <c r="CJ22" s="199"/>
      <c r="CK22" s="199"/>
      <c r="CL22" s="199"/>
      <c r="CM22" s="199"/>
      <c r="CN22" s="199"/>
      <c r="CO22" s="199"/>
      <c r="CP22" s="199"/>
      <c r="CQ22" s="199"/>
      <c r="CR22" s="199"/>
    </row>
    <row r="23" spans="1:96" ht="12" customHeight="1" x14ac:dyDescent="0.25">
      <c r="A23" s="190"/>
      <c r="B23" s="191">
        <f t="shared" si="10"/>
        <v>19</v>
      </c>
      <c r="C23" s="216"/>
      <c r="D23" s="192">
        <v>55.789385046324902</v>
      </c>
      <c r="E23" s="192">
        <v>55.789385046324902</v>
      </c>
      <c r="F23" s="192">
        <v>55.789385046324902</v>
      </c>
      <c r="G23" s="192">
        <v>55.789385046324902</v>
      </c>
      <c r="H23" s="192">
        <v>55.789385046324902</v>
      </c>
      <c r="I23" s="192">
        <v>55.789385046324902</v>
      </c>
      <c r="J23" s="192">
        <v>55.789385046324902</v>
      </c>
      <c r="K23" s="192">
        <v>55.789385046324902</v>
      </c>
      <c r="L23" s="192">
        <v>55.789385046324902</v>
      </c>
      <c r="M23" s="192">
        <v>55.789385046324902</v>
      </c>
      <c r="N23" s="192">
        <v>55.789385046324902</v>
      </c>
      <c r="O23" s="192">
        <v>55.789385046324902</v>
      </c>
      <c r="P23" s="192">
        <v>55.789385046324902</v>
      </c>
      <c r="Q23" s="192">
        <v>55.789385046324902</v>
      </c>
      <c r="R23" s="192">
        <v>55.789385046324902</v>
      </c>
      <c r="S23" s="216"/>
      <c r="T23" s="216">
        <v>55.088674902181197</v>
      </c>
      <c r="U23" s="216">
        <v>55.299117241096198</v>
      </c>
      <c r="V23" s="217">
        <f t="shared" si="2"/>
        <v>0.21044233891500141</v>
      </c>
      <c r="W23" s="190"/>
      <c r="X23" s="218">
        <v>75.7789087499999</v>
      </c>
      <c r="Y23" s="218">
        <v>75.7789087499999</v>
      </c>
      <c r="Z23" s="218">
        <v>75.7789087499999</v>
      </c>
      <c r="AA23" s="218">
        <v>75.7789087499999</v>
      </c>
      <c r="AB23" s="218">
        <v>75.7789087499999</v>
      </c>
      <c r="AC23" s="218">
        <v>75.7789087499999</v>
      </c>
      <c r="AD23" s="218">
        <v>75.7789087499999</v>
      </c>
      <c r="AE23" s="218">
        <v>49.682851562499899</v>
      </c>
      <c r="AF23" s="218">
        <v>75.7789087499999</v>
      </c>
      <c r="AG23" s="218">
        <v>75.7789087499999</v>
      </c>
      <c r="AH23" s="218">
        <v>75.7789087499999</v>
      </c>
      <c r="AI23" s="218">
        <v>75.7789087499999</v>
      </c>
      <c r="AJ23" s="218">
        <v>75.7789087499999</v>
      </c>
      <c r="AK23" s="218">
        <v>75.7789087499999</v>
      </c>
      <c r="AL23" s="218">
        <v>75.7789087499999</v>
      </c>
      <c r="AM23" s="190"/>
      <c r="AN23" s="204">
        <v>18</v>
      </c>
      <c r="AO23" s="204">
        <v>0</v>
      </c>
      <c r="AP23" s="204">
        <v>18</v>
      </c>
      <c r="AQ23" s="204">
        <v>7</v>
      </c>
      <c r="AR23" s="204">
        <v>609.61</v>
      </c>
      <c r="AS23" s="204">
        <v>30.48028</v>
      </c>
      <c r="AT23" s="219">
        <v>1E-3</v>
      </c>
      <c r="AU23" s="204">
        <v>49.682851562499899</v>
      </c>
      <c r="AV23" s="204">
        <v>1</v>
      </c>
      <c r="AW23" s="220">
        <v>1.4200000000000001E-4</v>
      </c>
      <c r="AX23" s="221">
        <v>3.8580000000000003E-2</v>
      </c>
      <c r="AY23" s="204">
        <v>2</v>
      </c>
      <c r="AZ23" s="204">
        <v>1</v>
      </c>
      <c r="BA23" s="204">
        <v>0</v>
      </c>
      <c r="BB23" s="190"/>
      <c r="BC23" s="190"/>
      <c r="BD23" s="222">
        <f t="shared" si="3"/>
        <v>1.5833333333333333</v>
      </c>
      <c r="BE23" s="195">
        <v>5700</v>
      </c>
      <c r="BF23" s="223">
        <v>639.03976589000001</v>
      </c>
      <c r="BG23" s="223">
        <v>621.49825052670201</v>
      </c>
      <c r="BH23" s="223">
        <v>-617.57761955573903</v>
      </c>
      <c r="BI23" s="224">
        <v>52.890307929268801</v>
      </c>
      <c r="BJ23" s="224">
        <v>6.8902679386095897</v>
      </c>
      <c r="BK23" s="222">
        <f t="shared" si="4"/>
        <v>0.76964172607243331</v>
      </c>
      <c r="BL23" s="222">
        <f t="shared" si="5"/>
        <v>126.33274319107659</v>
      </c>
      <c r="BM23" s="195">
        <v>5700</v>
      </c>
      <c r="BN23" s="223">
        <v>639.03976589000001</v>
      </c>
      <c r="BO23" s="223">
        <v>594.23951831959505</v>
      </c>
      <c r="BP23" s="223">
        <v>-589.99081283401301</v>
      </c>
      <c r="BQ23" s="224">
        <v>52.7063346021516</v>
      </c>
      <c r="BR23" s="224">
        <v>6.7093910238858898</v>
      </c>
      <c r="BS23" s="222">
        <f t="shared" si="6"/>
        <v>0.57740860886321332</v>
      </c>
      <c r="BT23" s="222">
        <f t="shared" si="7"/>
        <v>126.33274319107659</v>
      </c>
      <c r="BU23" s="199"/>
      <c r="BV23" s="197">
        <v>88.558658455162899</v>
      </c>
      <c r="BW23" s="197">
        <v>63.227172194177903</v>
      </c>
      <c r="BX23" s="222">
        <f t="shared" si="8"/>
        <v>83.840533982139164</v>
      </c>
      <c r="BY23" s="222">
        <f t="shared" si="9"/>
        <v>60.003977895102608</v>
      </c>
      <c r="BZ23" s="199"/>
      <c r="CA23" s="199"/>
      <c r="CB23" s="199"/>
      <c r="CC23" s="199"/>
      <c r="CD23" s="199"/>
      <c r="CE23" s="199"/>
      <c r="CF23" s="199"/>
      <c r="CG23" s="199"/>
      <c r="CH23" s="199"/>
      <c r="CI23" s="199"/>
      <c r="CJ23" s="199"/>
      <c r="CK23" s="199"/>
      <c r="CL23" s="199"/>
      <c r="CM23" s="199"/>
      <c r="CN23" s="199"/>
      <c r="CO23" s="199"/>
      <c r="CP23" s="199"/>
      <c r="CQ23" s="199"/>
      <c r="CR23" s="199"/>
    </row>
    <row r="24" spans="1:96" ht="12" customHeight="1" x14ac:dyDescent="0.25">
      <c r="A24" s="190"/>
      <c r="B24" s="191">
        <f t="shared" si="10"/>
        <v>20</v>
      </c>
      <c r="C24" s="216"/>
      <c r="D24" s="192">
        <v>55.179779577574898</v>
      </c>
      <c r="E24" s="192">
        <v>55.179779577574898</v>
      </c>
      <c r="F24" s="192">
        <v>55.179779577574898</v>
      </c>
      <c r="G24" s="192">
        <v>55.179779577574898</v>
      </c>
      <c r="H24" s="192">
        <v>55.179779577574898</v>
      </c>
      <c r="I24" s="192">
        <v>55.179779577574898</v>
      </c>
      <c r="J24" s="192">
        <v>55.179779577574898</v>
      </c>
      <c r="K24" s="192">
        <v>55.179779577574898</v>
      </c>
      <c r="L24" s="192">
        <v>55.179779577574898</v>
      </c>
      <c r="M24" s="192">
        <v>55.179779577574898</v>
      </c>
      <c r="N24" s="192">
        <v>55.179779577574898</v>
      </c>
      <c r="O24" s="192">
        <v>55.179779577574898</v>
      </c>
      <c r="P24" s="192">
        <v>55.179779577574898</v>
      </c>
      <c r="Q24" s="192">
        <v>55.179779577574898</v>
      </c>
      <c r="R24" s="192">
        <v>55.179779577574898</v>
      </c>
      <c r="S24" s="216"/>
      <c r="T24" s="216">
        <v>54.454345634890203</v>
      </c>
      <c r="U24" s="216">
        <v>54.680107085939198</v>
      </c>
      <c r="V24" s="217">
        <f t="shared" si="2"/>
        <v>0.22576145104899581</v>
      </c>
      <c r="W24" s="190"/>
      <c r="X24" s="218">
        <v>75.1693031249999</v>
      </c>
      <c r="Y24" s="218">
        <v>75.1693031249999</v>
      </c>
      <c r="Z24" s="218">
        <v>75.1693031249999</v>
      </c>
      <c r="AA24" s="218">
        <v>75.1693031249999</v>
      </c>
      <c r="AB24" s="218">
        <v>75.1693031249999</v>
      </c>
      <c r="AC24" s="218">
        <v>75.1693031249999</v>
      </c>
      <c r="AD24" s="218">
        <v>75.1693031249999</v>
      </c>
      <c r="AE24" s="218">
        <v>49.073246093750001</v>
      </c>
      <c r="AF24" s="218">
        <v>75.1693031249999</v>
      </c>
      <c r="AG24" s="218">
        <v>75.1693031249999</v>
      </c>
      <c r="AH24" s="218">
        <v>75.1693031249999</v>
      </c>
      <c r="AI24" s="218">
        <v>75.1693031249999</v>
      </c>
      <c r="AJ24" s="218">
        <v>75.1693031249999</v>
      </c>
      <c r="AK24" s="218">
        <v>75.1693031249999</v>
      </c>
      <c r="AL24" s="218">
        <v>75.1693031249999</v>
      </c>
      <c r="AM24" s="190"/>
      <c r="AN24" s="204">
        <v>19</v>
      </c>
      <c r="AO24" s="204">
        <v>0</v>
      </c>
      <c r="AP24" s="204">
        <v>19</v>
      </c>
      <c r="AQ24" s="204">
        <v>7</v>
      </c>
      <c r="AR24" s="204">
        <v>609.61</v>
      </c>
      <c r="AS24" s="204">
        <v>30.48028</v>
      </c>
      <c r="AT24" s="219">
        <v>1E-3</v>
      </c>
      <c r="AU24" s="204">
        <v>49.073246093750001</v>
      </c>
      <c r="AV24" s="204">
        <v>1</v>
      </c>
      <c r="AW24" s="220">
        <v>1.4200000000000001E-4</v>
      </c>
      <c r="AX24" s="221">
        <v>3.8580000000000003E-2</v>
      </c>
      <c r="AY24" s="204">
        <v>2</v>
      </c>
      <c r="AZ24" s="204">
        <v>1</v>
      </c>
      <c r="BA24" s="204">
        <v>0</v>
      </c>
      <c r="BB24" s="190"/>
      <c r="BC24" s="190"/>
      <c r="BD24" s="222">
        <f t="shared" si="3"/>
        <v>1.6666666666666667</v>
      </c>
      <c r="BE24" s="195">
        <v>6000</v>
      </c>
      <c r="BF24" s="223">
        <v>632.31187666999904</v>
      </c>
      <c r="BG24" s="223">
        <v>629.55030951277399</v>
      </c>
      <c r="BH24" s="223">
        <v>-626.24723819161898</v>
      </c>
      <c r="BI24" s="224">
        <v>52.945749187625502</v>
      </c>
      <c r="BJ24" s="224">
        <v>6.9414905474427098</v>
      </c>
      <c r="BK24" s="222">
        <f t="shared" si="4"/>
        <v>0.82086433490555333</v>
      </c>
      <c r="BL24" s="222">
        <f t="shared" si="5"/>
        <v>119.60485397107561</v>
      </c>
      <c r="BM24" s="195">
        <v>6000</v>
      </c>
      <c r="BN24" s="223">
        <v>632.31187666999904</v>
      </c>
      <c r="BO24" s="223">
        <v>601.06264618363002</v>
      </c>
      <c r="BP24" s="223">
        <v>-597.21244369708495</v>
      </c>
      <c r="BQ24" s="224">
        <v>52.753766610206704</v>
      </c>
      <c r="BR24" s="224">
        <v>6.7539529946271397</v>
      </c>
      <c r="BS24" s="222">
        <f t="shared" si="6"/>
        <v>0.62197057960446323</v>
      </c>
      <c r="BT24" s="222">
        <f t="shared" si="7"/>
        <v>119.60485397107561</v>
      </c>
      <c r="BU24" s="199"/>
      <c r="BV24" s="197">
        <v>96.954233994501095</v>
      </c>
      <c r="BW24" s="197">
        <v>68.506246289514394</v>
      </c>
      <c r="BX24" s="222">
        <f t="shared" si="8"/>
        <v>92.23610952147736</v>
      </c>
      <c r="BY24" s="222">
        <f t="shared" si="9"/>
        <v>65.283051990439091</v>
      </c>
      <c r="BZ24" s="199"/>
      <c r="CA24" s="199"/>
      <c r="CB24" s="199"/>
      <c r="CC24" s="199"/>
      <c r="CD24" s="199"/>
      <c r="CE24" s="199"/>
      <c r="CF24" s="199"/>
      <c r="CG24" s="199"/>
      <c r="CH24" s="199"/>
      <c r="CI24" s="199"/>
      <c r="CJ24" s="199"/>
      <c r="CK24" s="199"/>
      <c r="CL24" s="199"/>
      <c r="CM24" s="199"/>
      <c r="CN24" s="199"/>
      <c r="CO24" s="199"/>
      <c r="CP24" s="199"/>
      <c r="CQ24" s="199"/>
      <c r="CR24" s="199"/>
    </row>
    <row r="25" spans="1:96" ht="12" customHeight="1" x14ac:dyDescent="0.25">
      <c r="A25" s="190"/>
      <c r="B25" s="191">
        <f t="shared" si="10"/>
        <v>21</v>
      </c>
      <c r="C25" s="216"/>
      <c r="D25" s="192">
        <v>54.570174108824901</v>
      </c>
      <c r="E25" s="192">
        <v>54.570174108824901</v>
      </c>
      <c r="F25" s="192">
        <v>54.570174108824901</v>
      </c>
      <c r="G25" s="192">
        <v>54.570174108824901</v>
      </c>
      <c r="H25" s="192">
        <v>54.570174108824901</v>
      </c>
      <c r="I25" s="192">
        <v>54.570174108824901</v>
      </c>
      <c r="J25" s="192">
        <v>54.570174108824901</v>
      </c>
      <c r="K25" s="192">
        <v>54.570174108824901</v>
      </c>
      <c r="L25" s="192">
        <v>54.570174108824901</v>
      </c>
      <c r="M25" s="192">
        <v>54.570174108824901</v>
      </c>
      <c r="N25" s="192">
        <v>54.570174108824901</v>
      </c>
      <c r="O25" s="192">
        <v>54.570174108824901</v>
      </c>
      <c r="P25" s="192">
        <v>54.570174108824901</v>
      </c>
      <c r="Q25" s="192">
        <v>54.570174108824901</v>
      </c>
      <c r="R25" s="192">
        <v>54.570174108824901</v>
      </c>
      <c r="S25" s="216"/>
      <c r="T25" s="216">
        <v>53.821786200421101</v>
      </c>
      <c r="U25" s="216">
        <v>54.062652794831102</v>
      </c>
      <c r="V25" s="217">
        <f t="shared" si="2"/>
        <v>0.2408665944100008</v>
      </c>
      <c r="W25" s="190"/>
      <c r="X25" s="218">
        <v>74.559697499999899</v>
      </c>
      <c r="Y25" s="218">
        <v>74.559697499999899</v>
      </c>
      <c r="Z25" s="218">
        <v>74.559697499999899</v>
      </c>
      <c r="AA25" s="218">
        <v>74.559697499999899</v>
      </c>
      <c r="AB25" s="218">
        <v>74.559697499999899</v>
      </c>
      <c r="AC25" s="218">
        <v>74.559697499999899</v>
      </c>
      <c r="AD25" s="218">
        <v>74.559697499999899</v>
      </c>
      <c r="AE25" s="218">
        <v>48.463640624999897</v>
      </c>
      <c r="AF25" s="218">
        <v>74.559697499999899</v>
      </c>
      <c r="AG25" s="218">
        <v>74.559697499999899</v>
      </c>
      <c r="AH25" s="218">
        <v>74.559697499999899</v>
      </c>
      <c r="AI25" s="218">
        <v>74.559697499999899</v>
      </c>
      <c r="AJ25" s="218">
        <v>74.559697499999899</v>
      </c>
      <c r="AK25" s="218">
        <v>74.559697499999899</v>
      </c>
      <c r="AL25" s="218">
        <v>74.559697499999899</v>
      </c>
      <c r="AM25" s="190"/>
      <c r="AN25" s="204">
        <v>20</v>
      </c>
      <c r="AO25" s="204">
        <v>0</v>
      </c>
      <c r="AP25" s="204">
        <v>20</v>
      </c>
      <c r="AQ25" s="204">
        <v>7</v>
      </c>
      <c r="AR25" s="204">
        <v>609.61</v>
      </c>
      <c r="AS25" s="204">
        <v>30.48028</v>
      </c>
      <c r="AT25" s="219">
        <v>1E-3</v>
      </c>
      <c r="AU25" s="204">
        <v>48.463640624999897</v>
      </c>
      <c r="AV25" s="204">
        <v>1</v>
      </c>
      <c r="AW25" s="220">
        <v>1.4200000000000001E-4</v>
      </c>
      <c r="AX25" s="221">
        <v>3.8580000000000003E-2</v>
      </c>
      <c r="AY25" s="204">
        <v>2</v>
      </c>
      <c r="AZ25" s="204">
        <v>1</v>
      </c>
      <c r="BA25" s="204">
        <v>0</v>
      </c>
      <c r="BB25" s="190"/>
      <c r="BC25" s="190"/>
      <c r="BD25" s="222">
        <f t="shared" si="3"/>
        <v>1.75</v>
      </c>
      <c r="BE25" s="195">
        <v>6300</v>
      </c>
      <c r="BF25" s="223">
        <v>624.24062605999995</v>
      </c>
      <c r="BG25" s="223">
        <v>636.09585901518301</v>
      </c>
      <c r="BH25" s="223">
        <v>-633.42321409388296</v>
      </c>
      <c r="BI25" s="224">
        <v>52.9910231020148</v>
      </c>
      <c r="BJ25" s="224">
        <v>6.9825269447029097</v>
      </c>
      <c r="BK25" s="222">
        <f t="shared" si="4"/>
        <v>0.86190073216575325</v>
      </c>
      <c r="BL25" s="222">
        <f t="shared" si="5"/>
        <v>111.53360336107653</v>
      </c>
      <c r="BM25" s="195">
        <v>6300</v>
      </c>
      <c r="BN25" s="223">
        <v>624.24062605999995</v>
      </c>
      <c r="BO25" s="223">
        <v>606.78045481020695</v>
      </c>
      <c r="BP25" s="223">
        <v>-603.36207146733898</v>
      </c>
      <c r="BQ25" s="224">
        <v>52.793672461661799</v>
      </c>
      <c r="BR25" s="224">
        <v>6.79081588766857</v>
      </c>
      <c r="BS25" s="222">
        <f t="shared" si="6"/>
        <v>0.65883347264589354</v>
      </c>
      <c r="BT25" s="222">
        <f t="shared" si="7"/>
        <v>111.53360336107653</v>
      </c>
      <c r="BU25" s="199"/>
      <c r="BV25" s="197">
        <v>104.28795903520199</v>
      </c>
      <c r="BW25" s="197">
        <v>73.035034515061994</v>
      </c>
      <c r="BX25" s="222">
        <f t="shared" si="8"/>
        <v>99.569834562178258</v>
      </c>
      <c r="BY25" s="222">
        <f t="shared" si="9"/>
        <v>69.811840215986692</v>
      </c>
      <c r="BZ25" s="199"/>
      <c r="CA25" s="199"/>
      <c r="CB25" s="199"/>
      <c r="CC25" s="199"/>
      <c r="CD25" s="199"/>
      <c r="CE25" s="199"/>
      <c r="CF25" s="199"/>
      <c r="CG25" s="199"/>
      <c r="CH25" s="199"/>
      <c r="CI25" s="199"/>
      <c r="CJ25" s="199"/>
      <c r="CK25" s="199"/>
      <c r="CL25" s="199"/>
      <c r="CM25" s="199"/>
      <c r="CN25" s="199"/>
      <c r="CO25" s="199"/>
      <c r="CP25" s="199"/>
      <c r="CQ25" s="199"/>
      <c r="CR25" s="199"/>
    </row>
    <row r="26" spans="1:96" ht="12" customHeight="1" x14ac:dyDescent="0.25">
      <c r="A26" s="190"/>
      <c r="B26" s="191">
        <f t="shared" si="10"/>
        <v>22</v>
      </c>
      <c r="C26" s="216"/>
      <c r="D26" s="192">
        <v>53.960568640074897</v>
      </c>
      <c r="E26" s="192">
        <v>53.960568640074897</v>
      </c>
      <c r="F26" s="192">
        <v>53.960568640074897</v>
      </c>
      <c r="G26" s="192">
        <v>53.960568640074897</v>
      </c>
      <c r="H26" s="192">
        <v>53.960568640074897</v>
      </c>
      <c r="I26" s="192">
        <v>53.960568640074897</v>
      </c>
      <c r="J26" s="192">
        <v>53.960568640074897</v>
      </c>
      <c r="K26" s="192">
        <v>53.960568640074897</v>
      </c>
      <c r="L26" s="192">
        <v>53.960568640074897</v>
      </c>
      <c r="M26" s="192">
        <v>53.960568640074897</v>
      </c>
      <c r="N26" s="192">
        <v>53.960568640074897</v>
      </c>
      <c r="O26" s="192">
        <v>53.960568640074897</v>
      </c>
      <c r="P26" s="192">
        <v>53.960568640074897</v>
      </c>
      <c r="Q26" s="192">
        <v>53.960568640074897</v>
      </c>
      <c r="R26" s="192">
        <v>53.960568640074897</v>
      </c>
      <c r="S26" s="216"/>
      <c r="T26" s="216">
        <v>53.191036871652003</v>
      </c>
      <c r="U26" s="216">
        <v>53.446708211680502</v>
      </c>
      <c r="V26" s="217">
        <f t="shared" si="2"/>
        <v>0.25567134002849912</v>
      </c>
      <c r="W26" s="190"/>
      <c r="X26" s="218">
        <v>73.950091874999899</v>
      </c>
      <c r="Y26" s="218">
        <v>73.950091874999899</v>
      </c>
      <c r="Z26" s="218">
        <v>73.950091874999899</v>
      </c>
      <c r="AA26" s="218">
        <v>73.950091874999899</v>
      </c>
      <c r="AB26" s="218">
        <v>73.950091874999899</v>
      </c>
      <c r="AC26" s="218">
        <v>73.950091874999899</v>
      </c>
      <c r="AD26" s="218">
        <v>73.950091874999899</v>
      </c>
      <c r="AE26" s="218">
        <v>47.8540351562499</v>
      </c>
      <c r="AF26" s="218">
        <v>73.950091874999899</v>
      </c>
      <c r="AG26" s="218">
        <v>73.950091874999899</v>
      </c>
      <c r="AH26" s="218">
        <v>73.950091874999899</v>
      </c>
      <c r="AI26" s="218">
        <v>73.950091874999899</v>
      </c>
      <c r="AJ26" s="218">
        <v>73.950091874999899</v>
      </c>
      <c r="AK26" s="218">
        <v>73.950091874999899</v>
      </c>
      <c r="AL26" s="218">
        <v>73.950091874999899</v>
      </c>
      <c r="AM26" s="190"/>
      <c r="AN26" s="204">
        <v>21</v>
      </c>
      <c r="AO26" s="204">
        <v>0</v>
      </c>
      <c r="AP26" s="204">
        <v>21</v>
      </c>
      <c r="AQ26" s="204">
        <v>7</v>
      </c>
      <c r="AR26" s="204">
        <v>609.61</v>
      </c>
      <c r="AS26" s="204">
        <v>30.48028</v>
      </c>
      <c r="AT26" s="219">
        <v>1E-3</v>
      </c>
      <c r="AU26" s="204">
        <v>47.8540351562499</v>
      </c>
      <c r="AV26" s="204">
        <v>1</v>
      </c>
      <c r="AW26" s="220">
        <v>1.4200000000000001E-4</v>
      </c>
      <c r="AX26" s="221">
        <v>3.8580000000000003E-2</v>
      </c>
      <c r="AY26" s="204">
        <v>2</v>
      </c>
      <c r="AZ26" s="204">
        <v>1</v>
      </c>
      <c r="BA26" s="204">
        <v>0</v>
      </c>
      <c r="BB26" s="190"/>
      <c r="BC26" s="190"/>
      <c r="BD26" s="222">
        <f t="shared" si="3"/>
        <v>1.8333333333333333</v>
      </c>
      <c r="BE26" s="195">
        <v>6600</v>
      </c>
      <c r="BF26" s="223">
        <v>614.91444438999997</v>
      </c>
      <c r="BG26" s="223">
        <v>641.09978644515104</v>
      </c>
      <c r="BH26" s="223">
        <v>-639.064021440141</v>
      </c>
      <c r="BI26" s="224">
        <v>53.026010521671999</v>
      </c>
      <c r="BJ26" s="224">
        <v>7.0132877456510201</v>
      </c>
      <c r="BK26" s="222">
        <f t="shared" si="4"/>
        <v>0.89266153311386365</v>
      </c>
      <c r="BL26" s="222">
        <f t="shared" si="5"/>
        <v>102.20742169107655</v>
      </c>
      <c r="BM26" s="195">
        <v>6600</v>
      </c>
      <c r="BN26" s="223">
        <v>614.91444438999997</v>
      </c>
      <c r="BO26" s="223">
        <v>611.34655068280802</v>
      </c>
      <c r="BP26" s="223">
        <v>-608.387030104014</v>
      </c>
      <c r="BQ26" s="224">
        <v>52.825809600539301</v>
      </c>
      <c r="BR26" s="224">
        <v>6.8197744019767104</v>
      </c>
      <c r="BS26" s="222">
        <f t="shared" si="6"/>
        <v>0.68779198695403387</v>
      </c>
      <c r="BT26" s="222">
        <f t="shared" si="7"/>
        <v>102.20742169107655</v>
      </c>
      <c r="BU26" s="199"/>
      <c r="BV26" s="197">
        <v>110.479514036071</v>
      </c>
      <c r="BW26" s="197">
        <v>76.763937221198404</v>
      </c>
      <c r="BX26" s="222">
        <f t="shared" si="8"/>
        <v>105.76138956304726</v>
      </c>
      <c r="BY26" s="222">
        <f t="shared" si="9"/>
        <v>73.540742922123101</v>
      </c>
      <c r="BZ26" s="199"/>
      <c r="CA26" s="199"/>
      <c r="CB26" s="199"/>
      <c r="CC26" s="199"/>
      <c r="CD26" s="199"/>
      <c r="CE26" s="199"/>
      <c r="CF26" s="199"/>
      <c r="CG26" s="199"/>
      <c r="CH26" s="199"/>
      <c r="CI26" s="199"/>
      <c r="CJ26" s="199"/>
      <c r="CK26" s="199"/>
      <c r="CL26" s="199"/>
      <c r="CM26" s="199"/>
      <c r="CN26" s="199"/>
      <c r="CO26" s="199"/>
      <c r="CP26" s="199"/>
      <c r="CQ26" s="199"/>
      <c r="CR26" s="199"/>
    </row>
    <row r="27" spans="1:96" ht="12" customHeight="1" x14ac:dyDescent="0.25">
      <c r="A27" s="190"/>
      <c r="B27" s="191">
        <f t="shared" si="10"/>
        <v>23</v>
      </c>
      <c r="C27" s="216"/>
      <c r="D27" s="192">
        <v>53.350963171324899</v>
      </c>
      <c r="E27" s="192">
        <v>53.350963171324899</v>
      </c>
      <c r="F27" s="192">
        <v>53.350963171324899</v>
      </c>
      <c r="G27" s="192">
        <v>53.350963171324899</v>
      </c>
      <c r="H27" s="192">
        <v>53.350963171324899</v>
      </c>
      <c r="I27" s="192">
        <v>53.350963171324899</v>
      </c>
      <c r="J27" s="192">
        <v>53.350963171324899</v>
      </c>
      <c r="K27" s="192">
        <v>53.350963171324899</v>
      </c>
      <c r="L27" s="192">
        <v>53.350963171324899</v>
      </c>
      <c r="M27" s="192">
        <v>53.350963171324899</v>
      </c>
      <c r="N27" s="192">
        <v>53.350963171324899</v>
      </c>
      <c r="O27" s="192">
        <v>53.350963171324899</v>
      </c>
      <c r="P27" s="192">
        <v>53.350963171324899</v>
      </c>
      <c r="Q27" s="192">
        <v>53.350963171324899</v>
      </c>
      <c r="R27" s="192">
        <v>53.350963171324899</v>
      </c>
      <c r="S27" s="216"/>
      <c r="T27" s="216">
        <v>52.562133038061901</v>
      </c>
      <c r="U27" s="216">
        <v>52.832225000739498</v>
      </c>
      <c r="V27" s="217">
        <f t="shared" si="2"/>
        <v>0.27009196267759705</v>
      </c>
      <c r="W27" s="190"/>
      <c r="X27" s="218">
        <v>73.340486249999898</v>
      </c>
      <c r="Y27" s="218">
        <v>73.340486249999898</v>
      </c>
      <c r="Z27" s="218">
        <v>73.340486249999898</v>
      </c>
      <c r="AA27" s="218">
        <v>73.340486249999898</v>
      </c>
      <c r="AB27" s="218">
        <v>73.340486249999898</v>
      </c>
      <c r="AC27" s="218">
        <v>73.340486249999898</v>
      </c>
      <c r="AD27" s="218">
        <v>73.340486249999898</v>
      </c>
      <c r="AE27" s="218">
        <v>47.244429687500002</v>
      </c>
      <c r="AF27" s="218">
        <v>73.340486249999898</v>
      </c>
      <c r="AG27" s="218">
        <v>73.340486249999898</v>
      </c>
      <c r="AH27" s="218">
        <v>73.340486249999898</v>
      </c>
      <c r="AI27" s="218">
        <v>73.340486249999898</v>
      </c>
      <c r="AJ27" s="218">
        <v>73.340486249999898</v>
      </c>
      <c r="AK27" s="218">
        <v>73.340486249999898</v>
      </c>
      <c r="AL27" s="218">
        <v>73.340486249999898</v>
      </c>
      <c r="AM27" s="190"/>
      <c r="AN27" s="204">
        <v>22</v>
      </c>
      <c r="AO27" s="204">
        <v>0</v>
      </c>
      <c r="AP27" s="204">
        <v>22</v>
      </c>
      <c r="AQ27" s="204">
        <v>7</v>
      </c>
      <c r="AR27" s="204">
        <v>609.61</v>
      </c>
      <c r="AS27" s="204">
        <v>30.48028</v>
      </c>
      <c r="AT27" s="219">
        <v>1E-3</v>
      </c>
      <c r="AU27" s="204">
        <v>47.244429687500002</v>
      </c>
      <c r="AV27" s="204">
        <v>1</v>
      </c>
      <c r="AW27" s="220">
        <v>1.4200000000000001E-4</v>
      </c>
      <c r="AX27" s="221">
        <v>3.8580000000000003E-2</v>
      </c>
      <c r="AY27" s="204">
        <v>2</v>
      </c>
      <c r="AZ27" s="204">
        <v>1</v>
      </c>
      <c r="BA27" s="204">
        <v>0</v>
      </c>
      <c r="BB27" s="190"/>
      <c r="BC27" s="190"/>
      <c r="BD27" s="222">
        <f t="shared" si="3"/>
        <v>1.9166666666666667</v>
      </c>
      <c r="BE27" s="195">
        <v>6900</v>
      </c>
      <c r="BF27" s="223">
        <v>604.43551124999999</v>
      </c>
      <c r="BG27" s="223">
        <v>644.54670367563801</v>
      </c>
      <c r="BH27" s="223">
        <v>-643.14807795611398</v>
      </c>
      <c r="BI27" s="224">
        <v>53.050693305292</v>
      </c>
      <c r="BJ27" s="224">
        <v>7.03378215758819</v>
      </c>
      <c r="BK27" s="222">
        <f t="shared" si="4"/>
        <v>0.91315594505103359</v>
      </c>
      <c r="BL27" s="222">
        <f t="shared" si="5"/>
        <v>91.728488551076566</v>
      </c>
      <c r="BM27" s="195">
        <v>6900</v>
      </c>
      <c r="BN27" s="223">
        <v>604.43551124999999</v>
      </c>
      <c r="BO27" s="223">
        <v>614.73145424123004</v>
      </c>
      <c r="BP27" s="223">
        <v>-612.251654743431</v>
      </c>
      <c r="BQ27" s="224">
        <v>52.850034054708701</v>
      </c>
      <c r="BR27" s="224">
        <v>6.8407194529976998</v>
      </c>
      <c r="BS27" s="222">
        <f t="shared" si="6"/>
        <v>0.7087370379750233</v>
      </c>
      <c r="BT27" s="222">
        <f t="shared" si="7"/>
        <v>91.728488551076566</v>
      </c>
      <c r="BU27" s="199"/>
      <c r="BV27" s="197">
        <v>115.46108859322899</v>
      </c>
      <c r="BW27" s="197">
        <v>79.652115168266604</v>
      </c>
      <c r="BX27" s="222">
        <f t="shared" si="8"/>
        <v>110.74296412020526</v>
      </c>
      <c r="BY27" s="222">
        <f t="shared" si="9"/>
        <v>76.428920869191302</v>
      </c>
      <c r="BZ27" s="199"/>
      <c r="CA27" s="199"/>
      <c r="CB27" s="199"/>
      <c r="CC27" s="199"/>
      <c r="CD27" s="199"/>
      <c r="CE27" s="199"/>
      <c r="CF27" s="199"/>
      <c r="CG27" s="199"/>
      <c r="CH27" s="199"/>
      <c r="CI27" s="199"/>
      <c r="CJ27" s="199"/>
      <c r="CK27" s="199"/>
      <c r="CL27" s="199"/>
      <c r="CM27" s="199"/>
      <c r="CN27" s="199"/>
      <c r="CO27" s="199"/>
      <c r="CP27" s="199"/>
      <c r="CQ27" s="199"/>
      <c r="CR27" s="199"/>
    </row>
    <row r="28" spans="1:96" ht="12" customHeight="1" x14ac:dyDescent="0.25">
      <c r="A28" s="190"/>
      <c r="B28" s="191">
        <f t="shared" si="10"/>
        <v>24</v>
      </c>
      <c r="C28" s="216"/>
      <c r="D28" s="192">
        <v>52.741357702574902</v>
      </c>
      <c r="E28" s="192">
        <v>52.741357702574902</v>
      </c>
      <c r="F28" s="192">
        <v>52.741357702574902</v>
      </c>
      <c r="G28" s="192">
        <v>52.741357702574902</v>
      </c>
      <c r="H28" s="192">
        <v>52.741357702574902</v>
      </c>
      <c r="I28" s="192">
        <v>52.741357702574902</v>
      </c>
      <c r="J28" s="192">
        <v>52.741357702574902</v>
      </c>
      <c r="K28" s="192">
        <v>52.741357702574902</v>
      </c>
      <c r="L28" s="192">
        <v>52.741357702574902</v>
      </c>
      <c r="M28" s="192">
        <v>52.741357702574902</v>
      </c>
      <c r="N28" s="192">
        <v>52.741357702574902</v>
      </c>
      <c r="O28" s="192">
        <v>52.741357702574902</v>
      </c>
      <c r="P28" s="192">
        <v>52.741357702574902</v>
      </c>
      <c r="Q28" s="192">
        <v>52.741357702574902</v>
      </c>
      <c r="R28" s="192">
        <v>52.741357702574902</v>
      </c>
      <c r="S28" s="216"/>
      <c r="T28" s="216">
        <v>51.935105059207302</v>
      </c>
      <c r="U28" s="216">
        <v>52.2191528913513</v>
      </c>
      <c r="V28" s="217">
        <f t="shared" si="2"/>
        <v>0.28404783214399743</v>
      </c>
      <c r="W28" s="190"/>
      <c r="X28" s="218">
        <v>72.730880624999898</v>
      </c>
      <c r="Y28" s="218">
        <v>72.730880624999898</v>
      </c>
      <c r="Z28" s="218">
        <v>72.730880624999898</v>
      </c>
      <c r="AA28" s="218">
        <v>72.730880624999898</v>
      </c>
      <c r="AB28" s="218">
        <v>72.730880624999898</v>
      </c>
      <c r="AC28" s="218">
        <v>72.730880624999898</v>
      </c>
      <c r="AD28" s="218">
        <v>72.730880624999898</v>
      </c>
      <c r="AE28" s="218">
        <v>46.634824218749898</v>
      </c>
      <c r="AF28" s="218">
        <v>72.730880624999898</v>
      </c>
      <c r="AG28" s="218">
        <v>72.730880624999898</v>
      </c>
      <c r="AH28" s="218">
        <v>72.730880624999898</v>
      </c>
      <c r="AI28" s="218">
        <v>72.730880624999898</v>
      </c>
      <c r="AJ28" s="218">
        <v>72.730880624999898</v>
      </c>
      <c r="AK28" s="218">
        <v>72.730880624999898</v>
      </c>
      <c r="AL28" s="218">
        <v>72.730880624999898</v>
      </c>
      <c r="AM28" s="190"/>
      <c r="AN28" s="204">
        <v>23</v>
      </c>
      <c r="AO28" s="204">
        <v>0</v>
      </c>
      <c r="AP28" s="204">
        <v>23</v>
      </c>
      <c r="AQ28" s="204">
        <v>7</v>
      </c>
      <c r="AR28" s="204">
        <v>609.61</v>
      </c>
      <c r="AS28" s="204">
        <v>30.48028</v>
      </c>
      <c r="AT28" s="219">
        <v>1E-3</v>
      </c>
      <c r="AU28" s="204">
        <v>46.634824218749898</v>
      </c>
      <c r="AV28" s="204">
        <v>1</v>
      </c>
      <c r="AW28" s="220">
        <v>1.4200000000000001E-4</v>
      </c>
      <c r="AX28" s="221">
        <v>3.8580000000000003E-2</v>
      </c>
      <c r="AY28" s="204">
        <v>2</v>
      </c>
      <c r="AZ28" s="204">
        <v>1</v>
      </c>
      <c r="BA28" s="204">
        <v>0</v>
      </c>
      <c r="BB28" s="190"/>
      <c r="BC28" s="190"/>
      <c r="BD28" s="222">
        <f t="shared" si="3"/>
        <v>2</v>
      </c>
      <c r="BE28" s="195">
        <v>7200</v>
      </c>
      <c r="BF28" s="223">
        <v>592.91863602000001</v>
      </c>
      <c r="BG28" s="223">
        <v>646.43997561809499</v>
      </c>
      <c r="BH28" s="223">
        <v>-645.67303211480998</v>
      </c>
      <c r="BI28" s="224">
        <v>53.065147212796298</v>
      </c>
      <c r="BJ28" s="224">
        <v>7.0441100581056597</v>
      </c>
      <c r="BK28" s="222">
        <f t="shared" si="4"/>
        <v>0.92348384556850327</v>
      </c>
      <c r="BL28" s="222">
        <f t="shared" si="5"/>
        <v>80.211613321076584</v>
      </c>
      <c r="BM28" s="195">
        <v>7200</v>
      </c>
      <c r="BN28" s="223">
        <v>592.91863602000001</v>
      </c>
      <c r="BO28" s="223">
        <v>616.92196390068705</v>
      </c>
      <c r="BP28" s="223">
        <v>-614.93683157640703</v>
      </c>
      <c r="BQ28" s="224">
        <v>52.866294308229897</v>
      </c>
      <c r="BR28" s="224">
        <v>6.8536314451145897</v>
      </c>
      <c r="BS28" s="222">
        <f t="shared" si="6"/>
        <v>0.72164903009191317</v>
      </c>
      <c r="BT28" s="222">
        <f t="shared" si="7"/>
        <v>80.211613321076584</v>
      </c>
      <c r="BU28" s="199"/>
      <c r="BV28" s="197">
        <v>119.178124105059</v>
      </c>
      <c r="BW28" s="197">
        <v>81.667936801182506</v>
      </c>
      <c r="BX28" s="222">
        <f t="shared" si="8"/>
        <v>114.45999963203526</v>
      </c>
      <c r="BY28" s="222">
        <f t="shared" si="9"/>
        <v>78.444742502107204</v>
      </c>
      <c r="BZ28" s="199"/>
      <c r="CA28" s="199"/>
      <c r="CB28" s="199"/>
      <c r="CC28" s="199"/>
      <c r="CD28" s="199"/>
      <c r="CE28" s="199"/>
      <c r="CF28" s="199"/>
      <c r="CG28" s="199"/>
      <c r="CH28" s="199"/>
      <c r="CI28" s="199"/>
      <c r="CJ28" s="199"/>
      <c r="CK28" s="199"/>
      <c r="CL28" s="199"/>
      <c r="CM28" s="199"/>
      <c r="CN28" s="199"/>
      <c r="CO28" s="199"/>
      <c r="CP28" s="199"/>
      <c r="CQ28" s="199"/>
      <c r="CR28" s="199"/>
    </row>
    <row r="29" spans="1:96" ht="12" customHeight="1" x14ac:dyDescent="0.25">
      <c r="A29" s="190"/>
      <c r="B29" s="191">
        <f t="shared" si="10"/>
        <v>25</v>
      </c>
      <c r="C29" s="216"/>
      <c r="D29" s="192">
        <v>52.131752233824898</v>
      </c>
      <c r="E29" s="192">
        <v>52.131752233824898</v>
      </c>
      <c r="F29" s="192">
        <v>52.131752233824898</v>
      </c>
      <c r="G29" s="192">
        <v>52.131752233824898</v>
      </c>
      <c r="H29" s="192">
        <v>52.131752233824898</v>
      </c>
      <c r="I29" s="192">
        <v>52.131752233824898</v>
      </c>
      <c r="J29" s="192">
        <v>52.131752233824898</v>
      </c>
      <c r="K29" s="192">
        <v>52.131752233824898</v>
      </c>
      <c r="L29" s="192">
        <v>52.131752233824898</v>
      </c>
      <c r="M29" s="192">
        <v>52.131752233824898</v>
      </c>
      <c r="N29" s="192">
        <v>52.131752233824898</v>
      </c>
      <c r="O29" s="192">
        <v>52.131752233824898</v>
      </c>
      <c r="P29" s="192">
        <v>52.131752233824898</v>
      </c>
      <c r="Q29" s="192">
        <v>52.131752233824898</v>
      </c>
      <c r="R29" s="192">
        <v>52.131752233824898</v>
      </c>
      <c r="S29" s="216"/>
      <c r="T29" s="216">
        <v>51.309978140307997</v>
      </c>
      <c r="U29" s="216">
        <v>51.607439921331498</v>
      </c>
      <c r="V29" s="217">
        <f t="shared" si="2"/>
        <v>0.29746178102350029</v>
      </c>
      <c r="W29" s="190"/>
      <c r="X29" s="218">
        <v>72.121274999999898</v>
      </c>
      <c r="Y29" s="218">
        <v>72.121274999999898</v>
      </c>
      <c r="Z29" s="218">
        <v>72.121274999999898</v>
      </c>
      <c r="AA29" s="218">
        <v>72.121274999999898</v>
      </c>
      <c r="AB29" s="218">
        <v>72.121274999999898</v>
      </c>
      <c r="AC29" s="218">
        <v>72.121274999999898</v>
      </c>
      <c r="AD29" s="218">
        <v>72.121274999999898</v>
      </c>
      <c r="AE29" s="218">
        <v>46.025218749999901</v>
      </c>
      <c r="AF29" s="218">
        <v>72.121274999999898</v>
      </c>
      <c r="AG29" s="218">
        <v>72.121274999999898</v>
      </c>
      <c r="AH29" s="218">
        <v>72.121274999999898</v>
      </c>
      <c r="AI29" s="218">
        <v>72.121274999999898</v>
      </c>
      <c r="AJ29" s="218">
        <v>72.121274999999898</v>
      </c>
      <c r="AK29" s="218">
        <v>72.121274999999898</v>
      </c>
      <c r="AL29" s="218">
        <v>72.121274999999898</v>
      </c>
      <c r="AM29" s="190"/>
      <c r="AN29" s="204">
        <v>24</v>
      </c>
      <c r="AO29" s="204">
        <v>0</v>
      </c>
      <c r="AP29" s="204">
        <v>24</v>
      </c>
      <c r="AQ29" s="204">
        <v>7</v>
      </c>
      <c r="AR29" s="204">
        <v>609.61</v>
      </c>
      <c r="AS29" s="204">
        <v>30.48028</v>
      </c>
      <c r="AT29" s="219">
        <v>1E-3</v>
      </c>
      <c r="AU29" s="204">
        <v>46.025218749999901</v>
      </c>
      <c r="AV29" s="204">
        <v>1</v>
      </c>
      <c r="AW29" s="220">
        <v>1.4200000000000001E-4</v>
      </c>
      <c r="AX29" s="221">
        <v>3.8580000000000003E-2</v>
      </c>
      <c r="AY29" s="204">
        <v>2</v>
      </c>
      <c r="AZ29" s="204">
        <v>1</v>
      </c>
      <c r="BA29" s="204">
        <v>0</v>
      </c>
      <c r="BB29" s="190"/>
      <c r="BC29" s="190"/>
      <c r="BD29" s="222">
        <f t="shared" si="3"/>
        <v>2.0833333333333335</v>
      </c>
      <c r="BE29" s="195">
        <v>7500</v>
      </c>
      <c r="BF29" s="223">
        <v>580.49</v>
      </c>
      <c r="BG29" s="223">
        <v>646.80041047767099</v>
      </c>
      <c r="BH29" s="223">
        <v>-646.65450416628505</v>
      </c>
      <c r="BI29" s="224">
        <v>53.069533324014401</v>
      </c>
      <c r="BJ29" s="224">
        <v>7.0444536624376797</v>
      </c>
      <c r="BK29" s="222">
        <f t="shared" si="4"/>
        <v>0.92382744990052323</v>
      </c>
      <c r="BL29" s="222">
        <f t="shared" si="5"/>
        <v>67.782977301076585</v>
      </c>
      <c r="BM29" s="195">
        <v>7500</v>
      </c>
      <c r="BN29" s="223">
        <v>580.49</v>
      </c>
      <c r="BO29" s="223">
        <v>617.92021502531998</v>
      </c>
      <c r="BP29" s="223">
        <v>-616.43912740641895</v>
      </c>
      <c r="BQ29" s="224">
        <v>52.874623888789799</v>
      </c>
      <c r="BR29" s="224">
        <v>6.8585729280439702</v>
      </c>
      <c r="BS29" s="222">
        <f t="shared" si="6"/>
        <v>0.72659051302129374</v>
      </c>
      <c r="BT29" s="222">
        <f t="shared" si="7"/>
        <v>67.782977301076585</v>
      </c>
      <c r="BU29" s="199"/>
      <c r="BV29" s="197">
        <v>121.589911302361</v>
      </c>
      <c r="BW29" s="197">
        <v>82.789324680747001</v>
      </c>
      <c r="BX29" s="222">
        <f t="shared" si="8"/>
        <v>116.87178682933727</v>
      </c>
      <c r="BY29" s="222">
        <f t="shared" si="9"/>
        <v>79.566130381671698</v>
      </c>
      <c r="BZ29" s="199"/>
      <c r="CA29" s="199"/>
      <c r="CB29" s="199"/>
      <c r="CC29" s="199"/>
      <c r="CD29" s="199"/>
      <c r="CE29" s="199"/>
      <c r="CF29" s="199"/>
      <c r="CG29" s="199"/>
      <c r="CH29" s="199"/>
      <c r="CI29" s="199"/>
      <c r="CJ29" s="199"/>
      <c r="CK29" s="199"/>
      <c r="CL29" s="199"/>
      <c r="CM29" s="199"/>
      <c r="CN29" s="199"/>
      <c r="CO29" s="199"/>
      <c r="CP29" s="199"/>
      <c r="CQ29" s="199"/>
      <c r="CR29" s="199"/>
    </row>
    <row r="30" spans="1:96" ht="12" customHeight="1" x14ac:dyDescent="0.25">
      <c r="A30" s="190"/>
      <c r="B30" s="191">
        <f t="shared" si="10"/>
        <v>26</v>
      </c>
      <c r="C30" s="216"/>
      <c r="D30" s="192">
        <v>51.522146765074901</v>
      </c>
      <c r="E30" s="192">
        <v>51.522146765074901</v>
      </c>
      <c r="F30" s="192">
        <v>51.522146765074901</v>
      </c>
      <c r="G30" s="192">
        <v>51.522146765074901</v>
      </c>
      <c r="H30" s="192">
        <v>51.522146765074901</v>
      </c>
      <c r="I30" s="192">
        <v>51.522146765074901</v>
      </c>
      <c r="J30" s="192">
        <v>51.522146765074901</v>
      </c>
      <c r="K30" s="192">
        <v>51.522146765074901</v>
      </c>
      <c r="L30" s="192">
        <v>51.522146765074901</v>
      </c>
      <c r="M30" s="192">
        <v>51.522146765074901</v>
      </c>
      <c r="N30" s="192">
        <v>51.522146765074901</v>
      </c>
      <c r="O30" s="192">
        <v>51.522146765074901</v>
      </c>
      <c r="P30" s="192">
        <v>51.522146765074901</v>
      </c>
      <c r="Q30" s="192">
        <v>51.522146765074901</v>
      </c>
      <c r="R30" s="192">
        <v>51.522146765074901</v>
      </c>
      <c r="S30" s="216"/>
      <c r="T30" s="216">
        <v>50.686772231714102</v>
      </c>
      <c r="U30" s="216">
        <v>50.997032677504201</v>
      </c>
      <c r="V30" s="217">
        <f t="shared" si="2"/>
        <v>0.31026044579009948</v>
      </c>
      <c r="W30" s="190"/>
      <c r="X30" s="218">
        <v>71.511669374999997</v>
      </c>
      <c r="Y30" s="218">
        <v>71.511669374999997</v>
      </c>
      <c r="Z30" s="218">
        <v>71.511669374999997</v>
      </c>
      <c r="AA30" s="218">
        <v>71.511669374999997</v>
      </c>
      <c r="AB30" s="218">
        <v>71.511669374999997</v>
      </c>
      <c r="AC30" s="218">
        <v>71.511669374999997</v>
      </c>
      <c r="AD30" s="218">
        <v>71.511669374999997</v>
      </c>
      <c r="AE30" s="218">
        <v>45.415613281249897</v>
      </c>
      <c r="AF30" s="218">
        <v>71.511669374999997</v>
      </c>
      <c r="AG30" s="218">
        <v>71.511669374999997</v>
      </c>
      <c r="AH30" s="218">
        <v>71.511669374999997</v>
      </c>
      <c r="AI30" s="218">
        <v>71.511669374999997</v>
      </c>
      <c r="AJ30" s="218">
        <v>71.511669374999997</v>
      </c>
      <c r="AK30" s="218">
        <v>71.511669374999997</v>
      </c>
      <c r="AL30" s="218">
        <v>71.511669374999997</v>
      </c>
      <c r="AM30" s="190"/>
      <c r="AN30" s="204">
        <v>25</v>
      </c>
      <c r="AO30" s="204">
        <v>0</v>
      </c>
      <c r="AP30" s="204">
        <v>25</v>
      </c>
      <c r="AQ30" s="204">
        <v>7</v>
      </c>
      <c r="AR30" s="204">
        <v>609.61</v>
      </c>
      <c r="AS30" s="204">
        <v>30.48028</v>
      </c>
      <c r="AT30" s="219">
        <v>1E-3</v>
      </c>
      <c r="AU30" s="204">
        <v>45.415613281249897</v>
      </c>
      <c r="AV30" s="204">
        <v>1</v>
      </c>
      <c r="AW30" s="220">
        <v>1.4200000000000001E-4</v>
      </c>
      <c r="AX30" s="221">
        <v>3.8580000000000003E-2</v>
      </c>
      <c r="AY30" s="204">
        <v>2</v>
      </c>
      <c r="AZ30" s="204">
        <v>1</v>
      </c>
      <c r="BA30" s="204">
        <v>0</v>
      </c>
      <c r="BB30" s="190"/>
      <c r="BC30" s="190"/>
      <c r="BD30" s="222">
        <f t="shared" si="3"/>
        <v>2.1666666666666665</v>
      </c>
      <c r="BE30" s="195">
        <v>7800</v>
      </c>
      <c r="BF30" s="223">
        <v>567.28577393</v>
      </c>
      <c r="BG30" s="223">
        <v>645.664827506047</v>
      </c>
      <c r="BH30" s="223">
        <v>-646.12462896577802</v>
      </c>
      <c r="BI30" s="224">
        <v>53.064089651387199</v>
      </c>
      <c r="BJ30" s="224">
        <v>7.0350696672516397</v>
      </c>
      <c r="BK30" s="222">
        <f t="shared" si="4"/>
        <v>0.91444345471448329</v>
      </c>
      <c r="BL30" s="222">
        <f t="shared" si="5"/>
        <v>54.578751231076581</v>
      </c>
      <c r="BM30" s="195">
        <v>7800</v>
      </c>
      <c r="BN30" s="223">
        <v>567.28577393</v>
      </c>
      <c r="BO30" s="223">
        <v>617.74258839596098</v>
      </c>
      <c r="BP30" s="223">
        <v>-616.76971130214099</v>
      </c>
      <c r="BQ30" s="224">
        <v>52.875133800955197</v>
      </c>
      <c r="BR30" s="224">
        <v>6.8556813526083804</v>
      </c>
      <c r="BS30" s="222">
        <f t="shared" si="6"/>
        <v>0.72369893758570392</v>
      </c>
      <c r="BT30" s="222">
        <f t="shared" si="7"/>
        <v>54.578751231076581</v>
      </c>
      <c r="BU30" s="199"/>
      <c r="BV30" s="197">
        <v>122.670036099516</v>
      </c>
      <c r="BW30" s="197">
        <v>83.003997277520696</v>
      </c>
      <c r="BX30" s="222">
        <f t="shared" si="8"/>
        <v>117.95191162649226</v>
      </c>
      <c r="BY30" s="222">
        <f t="shared" si="9"/>
        <v>79.780802978445394</v>
      </c>
      <c r="BZ30" s="199"/>
      <c r="CA30" s="199"/>
      <c r="CB30" s="199"/>
      <c r="CC30" s="199"/>
      <c r="CD30" s="199"/>
      <c r="CE30" s="199"/>
      <c r="CF30" s="199"/>
      <c r="CG30" s="199"/>
      <c r="CH30" s="199"/>
      <c r="CI30" s="199"/>
      <c r="CJ30" s="199"/>
      <c r="CK30" s="199"/>
      <c r="CL30" s="199"/>
      <c r="CM30" s="199"/>
      <c r="CN30" s="199"/>
      <c r="CO30" s="199"/>
      <c r="CP30" s="199"/>
      <c r="CQ30" s="199"/>
      <c r="CR30" s="199"/>
    </row>
    <row r="31" spans="1:96" ht="12" customHeight="1" x14ac:dyDescent="0.25">
      <c r="A31" s="190"/>
      <c r="B31" s="191">
        <f t="shared" si="10"/>
        <v>27</v>
      </c>
      <c r="C31" s="216"/>
      <c r="D31" s="192">
        <v>50.912541296324903</v>
      </c>
      <c r="E31" s="192">
        <v>50.912541296324903</v>
      </c>
      <c r="F31" s="192">
        <v>50.912541296324903</v>
      </c>
      <c r="G31" s="192">
        <v>50.912541296324903</v>
      </c>
      <c r="H31" s="192">
        <v>50.912541296324903</v>
      </c>
      <c r="I31" s="192">
        <v>50.912541296324903</v>
      </c>
      <c r="J31" s="192">
        <v>50.912541296324903</v>
      </c>
      <c r="K31" s="192">
        <v>50.912541296324903</v>
      </c>
      <c r="L31" s="192">
        <v>50.912541296324903</v>
      </c>
      <c r="M31" s="192">
        <v>50.912541296324903</v>
      </c>
      <c r="N31" s="192">
        <v>50.912541296324903</v>
      </c>
      <c r="O31" s="192">
        <v>50.912541296324903</v>
      </c>
      <c r="P31" s="192">
        <v>50.912541296324903</v>
      </c>
      <c r="Q31" s="192">
        <v>50.912541296324903</v>
      </c>
      <c r="R31" s="192">
        <v>50.912541296324903</v>
      </c>
      <c r="S31" s="216"/>
      <c r="T31" s="216">
        <v>50.065501953778501</v>
      </c>
      <c r="U31" s="216">
        <v>50.387876532004</v>
      </c>
      <c r="V31" s="217">
        <f t="shared" si="2"/>
        <v>0.32237457822549942</v>
      </c>
      <c r="W31" s="190"/>
      <c r="X31" s="218">
        <v>70.902063749999996</v>
      </c>
      <c r="Y31" s="218">
        <v>70.902063749999996</v>
      </c>
      <c r="Z31" s="218">
        <v>70.902063749999996</v>
      </c>
      <c r="AA31" s="218">
        <v>70.902063749999996</v>
      </c>
      <c r="AB31" s="218">
        <v>70.902063749999996</v>
      </c>
      <c r="AC31" s="218">
        <v>70.902063749999996</v>
      </c>
      <c r="AD31" s="218">
        <v>70.902063749999996</v>
      </c>
      <c r="AE31" s="218">
        <v>44.8060078124999</v>
      </c>
      <c r="AF31" s="218">
        <v>70.902063749999996</v>
      </c>
      <c r="AG31" s="218">
        <v>70.902063749999996</v>
      </c>
      <c r="AH31" s="218">
        <v>70.902063749999996</v>
      </c>
      <c r="AI31" s="218">
        <v>70.902063749999996</v>
      </c>
      <c r="AJ31" s="218">
        <v>70.902063749999996</v>
      </c>
      <c r="AK31" s="218">
        <v>70.902063749999996</v>
      </c>
      <c r="AL31" s="218">
        <v>70.902063749999996</v>
      </c>
      <c r="AM31" s="190"/>
      <c r="AN31" s="204">
        <v>26</v>
      </c>
      <c r="AO31" s="204">
        <v>0</v>
      </c>
      <c r="AP31" s="204">
        <v>26</v>
      </c>
      <c r="AQ31" s="204">
        <v>7</v>
      </c>
      <c r="AR31" s="204">
        <v>609.61</v>
      </c>
      <c r="AS31" s="204">
        <v>30.48028</v>
      </c>
      <c r="AT31" s="219">
        <v>1E-3</v>
      </c>
      <c r="AU31" s="204">
        <v>44.8060078124999</v>
      </c>
      <c r="AV31" s="204">
        <v>1</v>
      </c>
      <c r="AW31" s="220">
        <v>1.4200000000000001E-4</v>
      </c>
      <c r="AX31" s="221">
        <v>3.8580000000000003E-2</v>
      </c>
      <c r="AY31" s="204">
        <v>2</v>
      </c>
      <c r="AZ31" s="204">
        <v>1</v>
      </c>
      <c r="BA31" s="204">
        <v>0</v>
      </c>
      <c r="BB31" s="190"/>
      <c r="BC31" s="190"/>
      <c r="BD31" s="222">
        <f t="shared" si="3"/>
        <v>2.25</v>
      </c>
      <c r="BE31" s="195">
        <v>8100</v>
      </c>
      <c r="BF31" s="223">
        <v>553.45062605999999</v>
      </c>
      <c r="BG31" s="223">
        <v>643.08456840245401</v>
      </c>
      <c r="BH31" s="223">
        <v>-644.13052841817205</v>
      </c>
      <c r="BI31" s="224">
        <v>53.049123371959901</v>
      </c>
      <c r="BJ31" s="224">
        <v>7.0162819951667199</v>
      </c>
      <c r="BK31" s="222">
        <f t="shared" si="4"/>
        <v>0.89565578262956347</v>
      </c>
      <c r="BL31" s="222">
        <f t="shared" si="5"/>
        <v>40.743603361076566</v>
      </c>
      <c r="BM31" s="195">
        <v>8100</v>
      </c>
      <c r="BN31" s="223">
        <v>553.45062605999999</v>
      </c>
      <c r="BO31" s="223">
        <v>616.41852876278097</v>
      </c>
      <c r="BP31" s="223">
        <v>-615.95316891723405</v>
      </c>
      <c r="BQ31" s="224">
        <v>52.868005209643499</v>
      </c>
      <c r="BR31" s="224">
        <v>6.8451621110301897</v>
      </c>
      <c r="BS31" s="222">
        <f t="shared" si="6"/>
        <v>0.71317969600751319</v>
      </c>
      <c r="BT31" s="222">
        <f t="shared" si="7"/>
        <v>40.743603361076566</v>
      </c>
      <c r="BU31" s="199"/>
      <c r="BV31" s="197">
        <v>122.40666888365</v>
      </c>
      <c r="BW31" s="197">
        <v>82.309603480113196</v>
      </c>
      <c r="BX31" s="222">
        <f t="shared" si="8"/>
        <v>117.68854441062626</v>
      </c>
      <c r="BY31" s="222">
        <f t="shared" si="9"/>
        <v>79.086409181037894</v>
      </c>
      <c r="BZ31" s="199"/>
      <c r="CA31" s="199"/>
      <c r="CB31" s="199"/>
      <c r="CC31" s="199"/>
      <c r="CD31" s="199"/>
      <c r="CE31" s="199"/>
      <c r="CF31" s="199"/>
      <c r="CG31" s="199"/>
      <c r="CH31" s="199"/>
      <c r="CI31" s="199"/>
      <c r="CJ31" s="199"/>
      <c r="CK31" s="199"/>
      <c r="CL31" s="199"/>
      <c r="CM31" s="199"/>
      <c r="CN31" s="199"/>
      <c r="CO31" s="199"/>
      <c r="CP31" s="199"/>
      <c r="CQ31" s="199"/>
      <c r="CR31" s="199"/>
    </row>
    <row r="32" spans="1:96" ht="12" customHeight="1" x14ac:dyDescent="0.25">
      <c r="A32" s="190"/>
      <c r="B32" s="191">
        <f t="shared" si="10"/>
        <v>28</v>
      </c>
      <c r="C32" s="216"/>
      <c r="D32" s="192">
        <v>50.302935827574899</v>
      </c>
      <c r="E32" s="192">
        <v>50.302935827574899</v>
      </c>
      <c r="F32" s="192">
        <v>50.302935827574899</v>
      </c>
      <c r="G32" s="192">
        <v>50.302935827574899</v>
      </c>
      <c r="H32" s="192">
        <v>50.302935827574899</v>
      </c>
      <c r="I32" s="192">
        <v>50.302935827574899</v>
      </c>
      <c r="J32" s="192">
        <v>50.302935827574899</v>
      </c>
      <c r="K32" s="192">
        <v>50.302935827574899</v>
      </c>
      <c r="L32" s="192">
        <v>50.302935827574899</v>
      </c>
      <c r="M32" s="192">
        <v>50.302935827574899</v>
      </c>
      <c r="N32" s="192">
        <v>50.302935827574899</v>
      </c>
      <c r="O32" s="192">
        <v>50.302935827574899</v>
      </c>
      <c r="P32" s="192">
        <v>50.302935827574899</v>
      </c>
      <c r="Q32" s="192">
        <v>50.302935827574899</v>
      </c>
      <c r="R32" s="192">
        <v>50.302935827574899</v>
      </c>
      <c r="S32" s="216"/>
      <c r="T32" s="216">
        <v>49.446176548371497</v>
      </c>
      <c r="U32" s="216">
        <v>49.779915873065903</v>
      </c>
      <c r="V32" s="217">
        <f t="shared" si="2"/>
        <v>0.33373932469440604</v>
      </c>
      <c r="W32" s="190"/>
      <c r="X32" s="218">
        <v>70.292458124999996</v>
      </c>
      <c r="Y32" s="218">
        <v>70.292458124999996</v>
      </c>
      <c r="Z32" s="218">
        <v>70.292458124999996</v>
      </c>
      <c r="AA32" s="218">
        <v>70.292458124999996</v>
      </c>
      <c r="AB32" s="218">
        <v>70.292458124999996</v>
      </c>
      <c r="AC32" s="218">
        <v>70.292458124999996</v>
      </c>
      <c r="AD32" s="218">
        <v>70.292458124999996</v>
      </c>
      <c r="AE32" s="218">
        <v>44.196402343749902</v>
      </c>
      <c r="AF32" s="218">
        <v>70.292458124999996</v>
      </c>
      <c r="AG32" s="218">
        <v>70.292458124999996</v>
      </c>
      <c r="AH32" s="218">
        <v>70.292458124999996</v>
      </c>
      <c r="AI32" s="218">
        <v>70.292458124999996</v>
      </c>
      <c r="AJ32" s="218">
        <v>70.292458124999996</v>
      </c>
      <c r="AK32" s="218">
        <v>70.292458124999996</v>
      </c>
      <c r="AL32" s="218">
        <v>70.292458124999996</v>
      </c>
      <c r="AM32" s="190"/>
      <c r="AN32" s="204">
        <v>27</v>
      </c>
      <c r="AO32" s="204">
        <v>0</v>
      </c>
      <c r="AP32" s="204">
        <v>27</v>
      </c>
      <c r="AQ32" s="204">
        <v>7</v>
      </c>
      <c r="AR32" s="204">
        <v>609.61</v>
      </c>
      <c r="AS32" s="204">
        <v>30.48028</v>
      </c>
      <c r="AT32" s="219">
        <v>1E-3</v>
      </c>
      <c r="AU32" s="204">
        <v>44.196402343749902</v>
      </c>
      <c r="AV32" s="204">
        <v>1</v>
      </c>
      <c r="AW32" s="220">
        <v>1.4200000000000001E-4</v>
      </c>
      <c r="AX32" s="221">
        <v>3.8580000000000003E-2</v>
      </c>
      <c r="AY32" s="204">
        <v>2</v>
      </c>
      <c r="AZ32" s="204">
        <v>1</v>
      </c>
      <c r="BA32" s="204">
        <v>0</v>
      </c>
      <c r="BB32" s="190"/>
      <c r="BC32" s="190"/>
      <c r="BD32" s="222">
        <f t="shared" si="3"/>
        <v>2.3333333333333335</v>
      </c>
      <c r="BE32" s="195">
        <v>8400</v>
      </c>
      <c r="BF32" s="223">
        <v>539.13613719</v>
      </c>
      <c r="BG32" s="223">
        <v>639.12397476846604</v>
      </c>
      <c r="BH32" s="223">
        <v>-640.73275305745904</v>
      </c>
      <c r="BI32" s="224">
        <v>53.025003678835901</v>
      </c>
      <c r="BJ32" s="224">
        <v>6.98847507527997</v>
      </c>
      <c r="BK32" s="222">
        <f t="shared" si="4"/>
        <v>0.86784886274281359</v>
      </c>
      <c r="BL32" s="222">
        <f t="shared" si="5"/>
        <v>26.429114491076575</v>
      </c>
      <c r="BM32" s="195">
        <v>8400</v>
      </c>
      <c r="BN32" s="223">
        <v>539.13613719</v>
      </c>
      <c r="BO32" s="223">
        <v>613.98930112523306</v>
      </c>
      <c r="BP32" s="223">
        <v>-614.02625111250904</v>
      </c>
      <c r="BQ32" s="224">
        <v>52.8534824601522</v>
      </c>
      <c r="BR32" s="224">
        <v>6.8272818823822599</v>
      </c>
      <c r="BS32" s="222">
        <f t="shared" si="6"/>
        <v>0.69529946735958337</v>
      </c>
      <c r="BT32" s="222">
        <f t="shared" si="7"/>
        <v>26.429114491076575</v>
      </c>
      <c r="BU32" s="199"/>
      <c r="BV32" s="197">
        <v>120.80269407350499</v>
      </c>
      <c r="BW32" s="197">
        <v>80.713748344741404</v>
      </c>
      <c r="BX32" s="222">
        <f t="shared" si="8"/>
        <v>116.08456960048126</v>
      </c>
      <c r="BY32" s="222">
        <f t="shared" si="9"/>
        <v>77.490554045666102</v>
      </c>
      <c r="BZ32" s="199"/>
      <c r="CA32" s="199"/>
      <c r="CB32" s="199"/>
      <c r="CC32" s="199"/>
      <c r="CD32" s="199"/>
      <c r="CE32" s="199"/>
      <c r="CF32" s="199"/>
      <c r="CG32" s="199"/>
      <c r="CH32" s="199"/>
      <c r="CI32" s="199"/>
      <c r="CJ32" s="199"/>
      <c r="CK32" s="199"/>
      <c r="CL32" s="199"/>
      <c r="CM32" s="199"/>
      <c r="CN32" s="199"/>
      <c r="CO32" s="199"/>
      <c r="CP32" s="199"/>
      <c r="CQ32" s="199"/>
      <c r="CR32" s="199"/>
    </row>
    <row r="33" spans="1:96" ht="12" customHeight="1" x14ac:dyDescent="0.25">
      <c r="A33" s="190"/>
      <c r="B33" s="191">
        <f t="shared" si="10"/>
        <v>29</v>
      </c>
      <c r="C33" s="216"/>
      <c r="D33" s="192">
        <v>49.693330358824902</v>
      </c>
      <c r="E33" s="192">
        <v>49.693330358824902</v>
      </c>
      <c r="F33" s="192">
        <v>49.693330358824902</v>
      </c>
      <c r="G33" s="192">
        <v>49.693330358824902</v>
      </c>
      <c r="H33" s="192">
        <v>49.693330358824902</v>
      </c>
      <c r="I33" s="192">
        <v>49.693330358824902</v>
      </c>
      <c r="J33" s="192">
        <v>49.693330358824902</v>
      </c>
      <c r="K33" s="192">
        <v>49.693330358824902</v>
      </c>
      <c r="L33" s="192">
        <v>49.693330358824902</v>
      </c>
      <c r="M33" s="192">
        <v>49.693330358824902</v>
      </c>
      <c r="N33" s="192">
        <v>49.693330358824902</v>
      </c>
      <c r="O33" s="192">
        <v>49.693330358824902</v>
      </c>
      <c r="P33" s="192">
        <v>49.693330358824902</v>
      </c>
      <c r="Q33" s="192">
        <v>49.693330358824902</v>
      </c>
      <c r="R33" s="192">
        <v>49.693330358824902</v>
      </c>
      <c r="S33" s="216"/>
      <c r="T33" s="216">
        <v>48.828799857958302</v>
      </c>
      <c r="U33" s="216">
        <v>49.173094329146203</v>
      </c>
      <c r="V33" s="217">
        <f t="shared" si="2"/>
        <v>0.3442944711879008</v>
      </c>
      <c r="W33" s="190"/>
      <c r="X33" s="218">
        <v>69.682852499999996</v>
      </c>
      <c r="Y33" s="218">
        <v>69.682852499999996</v>
      </c>
      <c r="Z33" s="218">
        <v>69.682852499999996</v>
      </c>
      <c r="AA33" s="218">
        <v>69.682852499999996</v>
      </c>
      <c r="AB33" s="218">
        <v>69.682852499999996</v>
      </c>
      <c r="AC33" s="218">
        <v>69.682852499999996</v>
      </c>
      <c r="AD33" s="218">
        <v>69.682852499999996</v>
      </c>
      <c r="AE33" s="218">
        <v>43.586796874999898</v>
      </c>
      <c r="AF33" s="218">
        <v>69.682852499999996</v>
      </c>
      <c r="AG33" s="218">
        <v>69.682852499999996</v>
      </c>
      <c r="AH33" s="218">
        <v>69.682852499999996</v>
      </c>
      <c r="AI33" s="218">
        <v>69.682852499999996</v>
      </c>
      <c r="AJ33" s="218">
        <v>69.682852499999996</v>
      </c>
      <c r="AK33" s="218">
        <v>69.682852499999996</v>
      </c>
      <c r="AL33" s="218">
        <v>69.682852499999996</v>
      </c>
      <c r="AM33" s="190"/>
      <c r="AN33" s="204">
        <v>28</v>
      </c>
      <c r="AO33" s="204">
        <v>0</v>
      </c>
      <c r="AP33" s="204">
        <v>28</v>
      </c>
      <c r="AQ33" s="204">
        <v>7</v>
      </c>
      <c r="AR33" s="204">
        <v>609.61</v>
      </c>
      <c r="AS33" s="204">
        <v>30.48028</v>
      </c>
      <c r="AT33" s="219">
        <v>1E-3</v>
      </c>
      <c r="AU33" s="204">
        <v>43.586796874999898</v>
      </c>
      <c r="AV33" s="204">
        <v>1</v>
      </c>
      <c r="AW33" s="220">
        <v>1.4200000000000001E-4</v>
      </c>
      <c r="AX33" s="221">
        <v>3.8580000000000003E-2</v>
      </c>
      <c r="AY33" s="204">
        <v>2</v>
      </c>
      <c r="AZ33" s="204">
        <v>1</v>
      </c>
      <c r="BA33" s="204">
        <v>0</v>
      </c>
      <c r="BB33" s="190"/>
      <c r="BC33" s="190"/>
      <c r="BD33" s="222">
        <f t="shared" si="3"/>
        <v>2.4166666666666665</v>
      </c>
      <c r="BE33" s="195">
        <v>8700</v>
      </c>
      <c r="BF33" s="223">
        <v>524.49913982999999</v>
      </c>
      <c r="BG33" s="223">
        <v>633.85884588663396</v>
      </c>
      <c r="BH33" s="223">
        <v>-636.00370946276996</v>
      </c>
      <c r="BI33" s="224">
        <v>52.992155165688303</v>
      </c>
      <c r="BJ33" s="224">
        <v>6.9520875751992603</v>
      </c>
      <c r="BK33" s="222">
        <f t="shared" si="4"/>
        <v>0.83146136266210391</v>
      </c>
      <c r="BL33" s="222">
        <f t="shared" si="5"/>
        <v>11.792117131076566</v>
      </c>
      <c r="BM33" s="195">
        <v>8700</v>
      </c>
      <c r="BN33" s="223">
        <v>524.49913982999999</v>
      </c>
      <c r="BO33" s="223">
        <v>610.50670456867397</v>
      </c>
      <c r="BP33" s="223">
        <v>-611.03657998774099</v>
      </c>
      <c r="BQ33" s="224">
        <v>52.831866432349599</v>
      </c>
      <c r="BR33" s="224">
        <v>6.80236226915902</v>
      </c>
      <c r="BS33" s="222">
        <f t="shared" si="6"/>
        <v>0.67037985413634349</v>
      </c>
      <c r="BT33" s="222">
        <f t="shared" si="7"/>
        <v>11.792117131076566</v>
      </c>
      <c r="BU33" s="199"/>
      <c r="BV33" s="197">
        <v>117.875678529049</v>
      </c>
      <c r="BW33" s="197">
        <v>78.233909804048693</v>
      </c>
      <c r="BX33" s="222">
        <f t="shared" si="8"/>
        <v>113.15755405602526</v>
      </c>
      <c r="BY33" s="222">
        <f t="shared" si="9"/>
        <v>75.01071550497339</v>
      </c>
      <c r="BZ33" s="199"/>
      <c r="CA33" s="199"/>
      <c r="CB33" s="199"/>
      <c r="CC33" s="199"/>
      <c r="CD33" s="199"/>
      <c r="CE33" s="199"/>
      <c r="CF33" s="199"/>
      <c r="CG33" s="199"/>
      <c r="CH33" s="199"/>
      <c r="CI33" s="199"/>
      <c r="CJ33" s="199"/>
      <c r="CK33" s="199"/>
      <c r="CL33" s="199"/>
      <c r="CM33" s="199"/>
      <c r="CN33" s="199"/>
      <c r="CO33" s="199"/>
      <c r="CP33" s="199"/>
      <c r="CQ33" s="199"/>
      <c r="CR33" s="199"/>
    </row>
    <row r="34" spans="1:96" ht="12" customHeight="1" x14ac:dyDescent="0.25">
      <c r="A34" s="190"/>
      <c r="B34" s="191">
        <f t="shared" si="10"/>
        <v>30</v>
      </c>
      <c r="C34" s="216"/>
      <c r="D34" s="192">
        <v>49.083724890074897</v>
      </c>
      <c r="E34" s="192">
        <v>49.083724890074897</v>
      </c>
      <c r="F34" s="192">
        <v>49.083724890074897</v>
      </c>
      <c r="G34" s="192">
        <v>49.083724890074897</v>
      </c>
      <c r="H34" s="192">
        <v>49.083724890074897</v>
      </c>
      <c r="I34" s="192">
        <v>49.083724890074897</v>
      </c>
      <c r="J34" s="192">
        <v>49.083724890074897</v>
      </c>
      <c r="K34" s="192">
        <v>49.083724890074897</v>
      </c>
      <c r="L34" s="192">
        <v>49.083724890074897</v>
      </c>
      <c r="M34" s="192">
        <v>49.083724890074897</v>
      </c>
      <c r="N34" s="192">
        <v>49.083724890074897</v>
      </c>
      <c r="O34" s="192">
        <v>49.083724890074897</v>
      </c>
      <c r="P34" s="192">
        <v>49.083724890074897</v>
      </c>
      <c r="Q34" s="192">
        <v>49.083724890074897</v>
      </c>
      <c r="R34" s="192">
        <v>49.083724890074897</v>
      </c>
      <c r="S34" s="216"/>
      <c r="T34" s="216">
        <v>48.213370332810797</v>
      </c>
      <c r="U34" s="216">
        <v>48.567354985343599</v>
      </c>
      <c r="V34" s="217">
        <f t="shared" si="2"/>
        <v>0.35398465253280165</v>
      </c>
      <c r="W34" s="190"/>
      <c r="X34" s="218">
        <v>69.073246874999995</v>
      </c>
      <c r="Y34" s="218">
        <v>69.073246874999995</v>
      </c>
      <c r="Z34" s="218">
        <v>69.073246874999995</v>
      </c>
      <c r="AA34" s="218">
        <v>69.073246874999995</v>
      </c>
      <c r="AB34" s="218">
        <v>69.073246874999995</v>
      </c>
      <c r="AC34" s="218">
        <v>69.073246874999995</v>
      </c>
      <c r="AD34" s="218">
        <v>69.073246874999995</v>
      </c>
      <c r="AE34" s="218">
        <v>42.97719140625</v>
      </c>
      <c r="AF34" s="218">
        <v>69.073246874999995</v>
      </c>
      <c r="AG34" s="218">
        <v>69.073246874999995</v>
      </c>
      <c r="AH34" s="218">
        <v>69.073246874999995</v>
      </c>
      <c r="AI34" s="218">
        <v>69.073246874999995</v>
      </c>
      <c r="AJ34" s="218">
        <v>69.073246874999995</v>
      </c>
      <c r="AK34" s="218">
        <v>69.073246874999995</v>
      </c>
      <c r="AL34" s="218">
        <v>69.073246874999995</v>
      </c>
      <c r="AM34" s="190"/>
      <c r="AN34" s="204">
        <v>29</v>
      </c>
      <c r="AO34" s="204">
        <v>0</v>
      </c>
      <c r="AP34" s="204">
        <v>29</v>
      </c>
      <c r="AQ34" s="204">
        <v>7</v>
      </c>
      <c r="AR34" s="204">
        <v>609.61</v>
      </c>
      <c r="AS34" s="204">
        <v>30.48028</v>
      </c>
      <c r="AT34" s="219">
        <v>1E-3</v>
      </c>
      <c r="AU34" s="204">
        <v>42.97719140625</v>
      </c>
      <c r="AV34" s="204">
        <v>1</v>
      </c>
      <c r="AW34" s="220">
        <v>1.4200000000000001E-4</v>
      </c>
      <c r="AX34" s="221">
        <v>3.8580000000000003E-2</v>
      </c>
      <c r="AY34" s="204">
        <v>2</v>
      </c>
      <c r="AZ34" s="204">
        <v>1</v>
      </c>
      <c r="BA34" s="204">
        <v>0</v>
      </c>
      <c r="BB34" s="190"/>
      <c r="BC34" s="190"/>
      <c r="BD34" s="222">
        <f t="shared" si="3"/>
        <v>2.5</v>
      </c>
      <c r="BE34" s="195">
        <v>9000</v>
      </c>
      <c r="BF34" s="223">
        <v>509.7</v>
      </c>
      <c r="BG34" s="223">
        <v>627.37489073970403</v>
      </c>
      <c r="BH34" s="223">
        <v>-630.02608672192798</v>
      </c>
      <c r="BI34" s="224">
        <v>52.951051660247998</v>
      </c>
      <c r="BJ34" s="224">
        <v>6.9076065136457903</v>
      </c>
      <c r="BK34" s="222">
        <f t="shared" si="4"/>
        <v>0.78698030110863382</v>
      </c>
      <c r="BL34" s="222">
        <f t="shared" si="5"/>
        <v>-3.0070226989234357</v>
      </c>
      <c r="BM34" s="195">
        <v>9000</v>
      </c>
      <c r="BN34" s="223">
        <v>509.7</v>
      </c>
      <c r="BO34" s="223">
        <v>606.03176189025396</v>
      </c>
      <c r="BP34" s="223">
        <v>-607.04133105717301</v>
      </c>
      <c r="BQ34" s="224">
        <v>52.8035082103533</v>
      </c>
      <c r="BR34" s="224">
        <v>6.7707737075246701</v>
      </c>
      <c r="BS34" s="222">
        <f t="shared" si="6"/>
        <v>0.63879129250199362</v>
      </c>
      <c r="BT34" s="222">
        <f t="shared" si="7"/>
        <v>-3.0070226989234357</v>
      </c>
      <c r="BU34" s="199"/>
      <c r="BV34" s="197">
        <v>113.657679157827</v>
      </c>
      <c r="BW34" s="197">
        <v>74.897247247393494</v>
      </c>
      <c r="BX34" s="222">
        <f t="shared" si="8"/>
        <v>108.93955468480327</v>
      </c>
      <c r="BY34" s="222">
        <f t="shared" si="9"/>
        <v>71.674052948318192</v>
      </c>
      <c r="BZ34" s="199"/>
      <c r="CA34" s="199"/>
      <c r="CB34" s="199"/>
      <c r="CC34" s="199"/>
      <c r="CD34" s="199"/>
      <c r="CE34" s="199"/>
      <c r="CF34" s="199"/>
      <c r="CG34" s="199"/>
      <c r="CH34" s="199"/>
      <c r="CI34" s="199"/>
      <c r="CJ34" s="199"/>
      <c r="CK34" s="199"/>
      <c r="CL34" s="199"/>
      <c r="CM34" s="199"/>
      <c r="CN34" s="199"/>
      <c r="CO34" s="199"/>
      <c r="CP34" s="199"/>
      <c r="CQ34" s="199"/>
      <c r="CR34" s="199"/>
    </row>
    <row r="35" spans="1:96" ht="12" customHeight="1" x14ac:dyDescent="0.25">
      <c r="A35" s="190"/>
      <c r="B35" s="191">
        <f t="shared" si="10"/>
        <v>31</v>
      </c>
      <c r="C35" s="216"/>
      <c r="D35" s="192">
        <v>48.4741194213249</v>
      </c>
      <c r="E35" s="192">
        <v>48.4741194213249</v>
      </c>
      <c r="F35" s="192">
        <v>48.4741194213249</v>
      </c>
      <c r="G35" s="192">
        <v>48.4741194213249</v>
      </c>
      <c r="H35" s="192">
        <v>48.4741194213249</v>
      </c>
      <c r="I35" s="192">
        <v>48.4741194213249</v>
      </c>
      <c r="J35" s="192">
        <v>48.4741194213249</v>
      </c>
      <c r="K35" s="192">
        <v>48.4741194213249</v>
      </c>
      <c r="L35" s="192">
        <v>48.4741194213249</v>
      </c>
      <c r="M35" s="192">
        <v>48.4741194213249</v>
      </c>
      <c r="N35" s="192">
        <v>48.4741194213249</v>
      </c>
      <c r="O35" s="192">
        <v>48.4741194213249</v>
      </c>
      <c r="P35" s="192">
        <v>48.4741194213249</v>
      </c>
      <c r="Q35" s="192">
        <v>48.4741194213249</v>
      </c>
      <c r="R35" s="192">
        <v>48.4741194213249</v>
      </c>
      <c r="S35" s="216"/>
      <c r="T35" s="216">
        <v>47.599881066563299</v>
      </c>
      <c r="U35" s="216">
        <v>47.962640591224798</v>
      </c>
      <c r="V35" s="217">
        <f t="shared" si="2"/>
        <v>0.36275952466149874</v>
      </c>
      <c r="W35" s="190"/>
      <c r="X35" s="218">
        <v>68.463641249999995</v>
      </c>
      <c r="Y35" s="218">
        <v>68.463641249999995</v>
      </c>
      <c r="Z35" s="218">
        <v>68.463641249999995</v>
      </c>
      <c r="AA35" s="218">
        <v>68.463641249999995</v>
      </c>
      <c r="AB35" s="218">
        <v>68.463641249999995</v>
      </c>
      <c r="AC35" s="218">
        <v>68.463641249999995</v>
      </c>
      <c r="AD35" s="218">
        <v>68.463641249999995</v>
      </c>
      <c r="AE35" s="218">
        <v>42.367585937499904</v>
      </c>
      <c r="AF35" s="218">
        <v>68.463641249999995</v>
      </c>
      <c r="AG35" s="218">
        <v>68.463641249999995</v>
      </c>
      <c r="AH35" s="218">
        <v>68.463641249999995</v>
      </c>
      <c r="AI35" s="218">
        <v>68.463641249999995</v>
      </c>
      <c r="AJ35" s="218">
        <v>68.463641249999995</v>
      </c>
      <c r="AK35" s="218">
        <v>68.463641249999995</v>
      </c>
      <c r="AL35" s="218">
        <v>68.463641249999995</v>
      </c>
      <c r="AM35" s="190"/>
      <c r="AN35" s="204">
        <v>30</v>
      </c>
      <c r="AO35" s="204">
        <v>0</v>
      </c>
      <c r="AP35" s="204">
        <v>30</v>
      </c>
      <c r="AQ35" s="204">
        <v>7</v>
      </c>
      <c r="AR35" s="204">
        <v>609.61</v>
      </c>
      <c r="AS35" s="204">
        <v>30.48028</v>
      </c>
      <c r="AT35" s="219">
        <v>1E-3</v>
      </c>
      <c r="AU35" s="204">
        <v>42.367585937499904</v>
      </c>
      <c r="AV35" s="204">
        <v>1</v>
      </c>
      <c r="AW35" s="220">
        <v>1.4200000000000001E-4</v>
      </c>
      <c r="AX35" s="221">
        <v>3.8580000000000003E-2</v>
      </c>
      <c r="AY35" s="204">
        <v>2</v>
      </c>
      <c r="AZ35" s="204">
        <v>1</v>
      </c>
      <c r="BA35" s="204">
        <v>0</v>
      </c>
      <c r="BB35" s="190"/>
      <c r="BC35" s="190"/>
      <c r="BD35" s="222">
        <f t="shared" si="3"/>
        <v>2.5833333333333335</v>
      </c>
      <c r="BE35" s="195">
        <v>9300</v>
      </c>
      <c r="BF35" s="223">
        <v>494.90086016999999</v>
      </c>
      <c r="BG35" s="223">
        <v>619.76618900184803</v>
      </c>
      <c r="BH35" s="223">
        <v>-622.89129553086104</v>
      </c>
      <c r="BI35" s="224">
        <v>52.902210440739701</v>
      </c>
      <c r="BJ35" s="224">
        <v>6.8555617005879403</v>
      </c>
      <c r="BK35" s="222">
        <f t="shared" si="4"/>
        <v>0.7349354880507839</v>
      </c>
      <c r="BL35" s="222">
        <f t="shared" si="5"/>
        <v>-17.806162528923437</v>
      </c>
      <c r="BM35" s="195">
        <v>9300</v>
      </c>
      <c r="BN35" s="223">
        <v>494.90086016999999</v>
      </c>
      <c r="BO35" s="223">
        <v>600.63340275337498</v>
      </c>
      <c r="BP35" s="223">
        <v>-602.10590918990397</v>
      </c>
      <c r="BQ35" s="224">
        <v>52.768803050017198</v>
      </c>
      <c r="BR35" s="224">
        <v>6.7329296375695602</v>
      </c>
      <c r="BS35" s="222">
        <f t="shared" si="6"/>
        <v>0.60094722254688371</v>
      </c>
      <c r="BT35" s="222">
        <f t="shared" si="7"/>
        <v>-17.806162528923437</v>
      </c>
      <c r="BU35" s="199"/>
      <c r="BV35" s="197">
        <v>108.194891825159</v>
      </c>
      <c r="BW35" s="197">
        <v>70.740304069051206</v>
      </c>
      <c r="BX35" s="222">
        <f t="shared" si="8"/>
        <v>103.47676735213527</v>
      </c>
      <c r="BY35" s="222">
        <f t="shared" si="9"/>
        <v>67.517109769975903</v>
      </c>
      <c r="BZ35" s="199"/>
      <c r="CA35" s="199"/>
      <c r="CB35" s="199"/>
      <c r="CC35" s="199"/>
      <c r="CD35" s="199"/>
      <c r="CE35" s="199"/>
      <c r="CF35" s="199"/>
      <c r="CG35" s="199"/>
      <c r="CH35" s="199"/>
      <c r="CI35" s="199"/>
      <c r="CJ35" s="199"/>
      <c r="CK35" s="199"/>
      <c r="CL35" s="199"/>
      <c r="CM35" s="199"/>
      <c r="CN35" s="199"/>
      <c r="CO35" s="199"/>
      <c r="CP35" s="199"/>
      <c r="CQ35" s="199"/>
      <c r="CR35" s="199"/>
    </row>
    <row r="36" spans="1:96" ht="12" customHeight="1" x14ac:dyDescent="0.25">
      <c r="A36" s="190"/>
      <c r="B36" s="191">
        <f t="shared" si="10"/>
        <v>32</v>
      </c>
      <c r="C36" s="216"/>
      <c r="D36" s="192">
        <v>47.864513952574903</v>
      </c>
      <c r="E36" s="192">
        <v>47.864513952574903</v>
      </c>
      <c r="F36" s="192">
        <v>47.864513952574903</v>
      </c>
      <c r="G36" s="192">
        <v>47.864513952574903</v>
      </c>
      <c r="H36" s="192">
        <v>47.864513952574903</v>
      </c>
      <c r="I36" s="192">
        <v>47.864513952574903</v>
      </c>
      <c r="J36" s="192">
        <v>47.864513952574903</v>
      </c>
      <c r="K36" s="192">
        <v>47.864513952574903</v>
      </c>
      <c r="L36" s="192">
        <v>47.864513952574903</v>
      </c>
      <c r="M36" s="192">
        <v>47.864513952574903</v>
      </c>
      <c r="N36" s="192">
        <v>47.864513952574903</v>
      </c>
      <c r="O36" s="192">
        <v>47.864513952574903</v>
      </c>
      <c r="P36" s="192">
        <v>47.864513952574903</v>
      </c>
      <c r="Q36" s="192">
        <v>47.864513952574903</v>
      </c>
      <c r="R36" s="192">
        <v>47.864513952574903</v>
      </c>
      <c r="S36" s="216"/>
      <c r="T36" s="216">
        <v>46.988319859948902</v>
      </c>
      <c r="U36" s="216">
        <v>47.3588937592938</v>
      </c>
      <c r="V36" s="217">
        <f t="shared" si="2"/>
        <v>0.37057389934489748</v>
      </c>
      <c r="W36" s="190"/>
      <c r="X36" s="218">
        <v>67.854035624999995</v>
      </c>
      <c r="Y36" s="218">
        <v>67.854035624999995</v>
      </c>
      <c r="Z36" s="218">
        <v>67.854035624999995</v>
      </c>
      <c r="AA36" s="218">
        <v>67.854035624999995</v>
      </c>
      <c r="AB36" s="218">
        <v>67.854035624999995</v>
      </c>
      <c r="AC36" s="218">
        <v>67.854035624999995</v>
      </c>
      <c r="AD36" s="218">
        <v>67.854035624999995</v>
      </c>
      <c r="AE36" s="218">
        <v>41.757980468749899</v>
      </c>
      <c r="AF36" s="218">
        <v>67.854035624999995</v>
      </c>
      <c r="AG36" s="218">
        <v>67.854035624999995</v>
      </c>
      <c r="AH36" s="218">
        <v>67.854035624999995</v>
      </c>
      <c r="AI36" s="218">
        <v>67.854035624999995</v>
      </c>
      <c r="AJ36" s="218">
        <v>67.854035624999995</v>
      </c>
      <c r="AK36" s="218">
        <v>67.854035624999995</v>
      </c>
      <c r="AL36" s="218">
        <v>67.854035624999995</v>
      </c>
      <c r="AM36" s="190"/>
      <c r="AN36" s="204">
        <v>31</v>
      </c>
      <c r="AO36" s="204">
        <v>0</v>
      </c>
      <c r="AP36" s="204">
        <v>31</v>
      </c>
      <c r="AQ36" s="204">
        <v>7</v>
      </c>
      <c r="AR36" s="204">
        <v>609.61</v>
      </c>
      <c r="AS36" s="204">
        <v>30.48028</v>
      </c>
      <c r="AT36" s="219">
        <v>1E-3</v>
      </c>
      <c r="AU36" s="204">
        <v>41.757980468749899</v>
      </c>
      <c r="AV36" s="204">
        <v>1</v>
      </c>
      <c r="AW36" s="220">
        <v>1.4200000000000001E-4</v>
      </c>
      <c r="AX36" s="221">
        <v>3.8580000000000003E-2</v>
      </c>
      <c r="AY36" s="204">
        <v>2</v>
      </c>
      <c r="AZ36" s="204">
        <v>1</v>
      </c>
      <c r="BA36" s="204">
        <v>0</v>
      </c>
      <c r="BB36" s="190"/>
      <c r="BC36" s="190"/>
      <c r="BD36" s="222">
        <f t="shared" si="3"/>
        <v>2.6666666666666665</v>
      </c>
      <c r="BE36" s="195">
        <v>9600</v>
      </c>
      <c r="BF36" s="223">
        <v>480.26386280999998</v>
      </c>
      <c r="BG36" s="223">
        <v>611.133676593426</v>
      </c>
      <c r="BH36" s="223">
        <v>-614.69793437630199</v>
      </c>
      <c r="BI36" s="224">
        <v>52.846186788512</v>
      </c>
      <c r="BJ36" s="224">
        <v>6.7965204695762402</v>
      </c>
      <c r="BK36" s="222">
        <f t="shared" si="4"/>
        <v>0.67589425703908379</v>
      </c>
      <c r="BL36" s="222">
        <f t="shared" si="5"/>
        <v>-32.443159888923446</v>
      </c>
      <c r="BM36" s="195">
        <v>9600</v>
      </c>
      <c r="BN36" s="223">
        <v>480.26386280999998</v>
      </c>
      <c r="BO36" s="223">
        <v>594.38715778465098</v>
      </c>
      <c r="BP36" s="223">
        <v>-596.30263540549697</v>
      </c>
      <c r="BQ36" s="224">
        <v>52.728184632053697</v>
      </c>
      <c r="BR36" s="224">
        <v>6.6892809262639199</v>
      </c>
      <c r="BS36" s="222">
        <f t="shared" si="6"/>
        <v>0.55729851124124341</v>
      </c>
      <c r="BT36" s="222">
        <f t="shared" si="7"/>
        <v>-32.443159888923446</v>
      </c>
      <c r="BU36" s="199"/>
      <c r="BV36" s="197">
        <v>101.54714541333399</v>
      </c>
      <c r="BW36" s="197">
        <v>65.808607442048597</v>
      </c>
      <c r="BX36" s="222">
        <f t="shared" si="8"/>
        <v>96.829020940310258</v>
      </c>
      <c r="BY36" s="222">
        <f t="shared" si="9"/>
        <v>62.585413142973302</v>
      </c>
      <c r="BZ36" s="199"/>
      <c r="CA36" s="199"/>
      <c r="CB36" s="199"/>
      <c r="CC36" s="199"/>
      <c r="CD36" s="199"/>
      <c r="CE36" s="199"/>
      <c r="CF36" s="199"/>
      <c r="CG36" s="199"/>
      <c r="CH36" s="199"/>
      <c r="CI36" s="199"/>
      <c r="CJ36" s="199"/>
      <c r="CK36" s="199"/>
      <c r="CL36" s="199"/>
      <c r="CM36" s="199"/>
      <c r="CN36" s="199"/>
      <c r="CO36" s="199"/>
      <c r="CP36" s="199"/>
      <c r="CQ36" s="199"/>
      <c r="CR36" s="199"/>
    </row>
    <row r="37" spans="1:96" ht="12" customHeight="1" x14ac:dyDescent="0.25">
      <c r="A37" s="190"/>
      <c r="B37" s="191">
        <f t="shared" si="10"/>
        <v>33</v>
      </c>
      <c r="C37" s="216"/>
      <c r="D37" s="192">
        <v>47.254908483824899</v>
      </c>
      <c r="E37" s="192">
        <v>47.254908483824899</v>
      </c>
      <c r="F37" s="192">
        <v>47.254908483824899</v>
      </c>
      <c r="G37" s="192">
        <v>47.254908483824899</v>
      </c>
      <c r="H37" s="192">
        <v>47.254908483824899</v>
      </c>
      <c r="I37" s="192">
        <v>47.254908483824899</v>
      </c>
      <c r="J37" s="192">
        <v>47.254908483824899</v>
      </c>
      <c r="K37" s="192">
        <v>47.254908483824899</v>
      </c>
      <c r="L37" s="192">
        <v>47.254908483824899</v>
      </c>
      <c r="M37" s="192">
        <v>47.254908483824899</v>
      </c>
      <c r="N37" s="192">
        <v>47.254908483824899</v>
      </c>
      <c r="O37" s="192">
        <v>47.254908483824899</v>
      </c>
      <c r="P37" s="192">
        <v>47.254908483824899</v>
      </c>
      <c r="Q37" s="192">
        <v>47.254908483824899</v>
      </c>
      <c r="R37" s="192">
        <v>47.254908483824899</v>
      </c>
      <c r="S37" s="216"/>
      <c r="T37" s="216">
        <v>46.378669312179603</v>
      </c>
      <c r="U37" s="216">
        <v>46.756057153478402</v>
      </c>
      <c r="V37" s="217">
        <f t="shared" si="2"/>
        <v>0.37738784129879832</v>
      </c>
      <c r="W37" s="190"/>
      <c r="X37" s="218">
        <v>67.244429999999994</v>
      </c>
      <c r="Y37" s="218">
        <v>67.244429999999994</v>
      </c>
      <c r="Z37" s="218">
        <v>67.244429999999994</v>
      </c>
      <c r="AA37" s="218">
        <v>67.244429999999994</v>
      </c>
      <c r="AB37" s="218">
        <v>67.244429999999994</v>
      </c>
      <c r="AC37" s="218">
        <v>67.244429999999994</v>
      </c>
      <c r="AD37" s="218">
        <v>67.244429999999994</v>
      </c>
      <c r="AE37" s="218">
        <v>41.148375000000001</v>
      </c>
      <c r="AF37" s="218">
        <v>67.244429999999994</v>
      </c>
      <c r="AG37" s="218">
        <v>67.244429999999994</v>
      </c>
      <c r="AH37" s="218">
        <v>67.244429999999994</v>
      </c>
      <c r="AI37" s="218">
        <v>67.244429999999994</v>
      </c>
      <c r="AJ37" s="218">
        <v>67.244429999999994</v>
      </c>
      <c r="AK37" s="218">
        <v>67.244429999999994</v>
      </c>
      <c r="AL37" s="218">
        <v>67.244429999999994</v>
      </c>
      <c r="AM37" s="190"/>
      <c r="AN37" s="204">
        <v>32</v>
      </c>
      <c r="AO37" s="204">
        <v>0</v>
      </c>
      <c r="AP37" s="204">
        <v>32</v>
      </c>
      <c r="AQ37" s="204">
        <v>7</v>
      </c>
      <c r="AR37" s="204">
        <v>609.61</v>
      </c>
      <c r="AS37" s="204">
        <v>30.48028</v>
      </c>
      <c r="AT37" s="219">
        <v>1E-3</v>
      </c>
      <c r="AU37" s="204">
        <v>41.148375000000001</v>
      </c>
      <c r="AV37" s="204">
        <v>1</v>
      </c>
      <c r="AW37" s="220">
        <v>1.4200000000000001E-4</v>
      </c>
      <c r="AX37" s="221">
        <v>3.8580000000000003E-2</v>
      </c>
      <c r="AY37" s="204">
        <v>2</v>
      </c>
      <c r="AZ37" s="204">
        <v>1</v>
      </c>
      <c r="BA37" s="204">
        <v>0</v>
      </c>
      <c r="BB37" s="190"/>
      <c r="BC37" s="190"/>
      <c r="BD37" s="222">
        <f t="shared" si="3"/>
        <v>2.75</v>
      </c>
      <c r="BE37" s="195">
        <v>9900</v>
      </c>
      <c r="BF37" s="223">
        <v>465.94937393999999</v>
      </c>
      <c r="BG37" s="223">
        <v>601.58367207969695</v>
      </c>
      <c r="BH37" s="223">
        <v>-605.55029800213401</v>
      </c>
      <c r="BI37" s="224">
        <v>52.783568848346299</v>
      </c>
      <c r="BJ37" s="224">
        <v>6.73108268370936</v>
      </c>
      <c r="BK37" s="222">
        <f t="shared" si="4"/>
        <v>0.61045647117220359</v>
      </c>
      <c r="BL37" s="222">
        <f t="shared" si="5"/>
        <v>-46.757648758923438</v>
      </c>
      <c r="BM37" s="195">
        <v>9900</v>
      </c>
      <c r="BN37" s="223">
        <v>465.94937393999999</v>
      </c>
      <c r="BO37" s="223">
        <v>587.373880674926</v>
      </c>
      <c r="BP37" s="223">
        <v>-589.70946115666698</v>
      </c>
      <c r="BQ37" s="224">
        <v>52.6821195959024</v>
      </c>
      <c r="BR37" s="224">
        <v>6.6403105434214504</v>
      </c>
      <c r="BS37" s="222">
        <f t="shared" si="6"/>
        <v>0.50832812839877395</v>
      </c>
      <c r="BT37" s="222">
        <f t="shared" si="7"/>
        <v>-46.757648758923438</v>
      </c>
      <c r="BU37" s="199"/>
      <c r="BV37" s="197">
        <v>93.787246570925703</v>
      </c>
      <c r="BW37" s="197">
        <v>60.156169700935301</v>
      </c>
      <c r="BX37" s="222">
        <f t="shared" si="8"/>
        <v>89.069122097901968</v>
      </c>
      <c r="BY37" s="222">
        <f t="shared" si="9"/>
        <v>56.932975401860006</v>
      </c>
      <c r="BZ37" s="199"/>
      <c r="CA37" s="199"/>
      <c r="CB37" s="199"/>
      <c r="CC37" s="199"/>
      <c r="CD37" s="199"/>
      <c r="CE37" s="199"/>
      <c r="CF37" s="199"/>
      <c r="CG37" s="199"/>
      <c r="CH37" s="199"/>
      <c r="CI37" s="199"/>
      <c r="CJ37" s="199"/>
      <c r="CK37" s="199"/>
      <c r="CL37" s="199"/>
      <c r="CM37" s="199"/>
      <c r="CN37" s="199"/>
      <c r="CO37" s="199"/>
      <c r="CP37" s="199"/>
      <c r="CQ37" s="199"/>
      <c r="CR37" s="199"/>
    </row>
    <row r="38" spans="1:96" ht="12" customHeight="1" x14ac:dyDescent="0.25">
      <c r="A38" s="190"/>
      <c r="B38" s="191">
        <f t="shared" si="10"/>
        <v>34</v>
      </c>
      <c r="C38" s="216"/>
      <c r="D38" s="192">
        <v>46.645303015074902</v>
      </c>
      <c r="E38" s="192">
        <v>46.645303015074902</v>
      </c>
      <c r="F38" s="192">
        <v>46.645303015074902</v>
      </c>
      <c r="G38" s="192">
        <v>46.645303015074902</v>
      </c>
      <c r="H38" s="192">
        <v>46.645303015074902</v>
      </c>
      <c r="I38" s="192">
        <v>46.645303015074902</v>
      </c>
      <c r="J38" s="192">
        <v>46.645303015074902</v>
      </c>
      <c r="K38" s="192">
        <v>46.645303015074902</v>
      </c>
      <c r="L38" s="192">
        <v>46.645303015074902</v>
      </c>
      <c r="M38" s="192">
        <v>46.645303015074902</v>
      </c>
      <c r="N38" s="192">
        <v>46.645303015074902</v>
      </c>
      <c r="O38" s="192">
        <v>46.645303015074902</v>
      </c>
      <c r="P38" s="192">
        <v>46.645303015074902</v>
      </c>
      <c r="Q38" s="192">
        <v>46.645303015074902</v>
      </c>
      <c r="R38" s="192">
        <v>46.645303015074902</v>
      </c>
      <c r="S38" s="216"/>
      <c r="T38" s="216">
        <v>45.770906939072503</v>
      </c>
      <c r="U38" s="216">
        <v>46.154073667141297</v>
      </c>
      <c r="V38" s="217">
        <f t="shared" si="2"/>
        <v>0.38316672806879382</v>
      </c>
      <c r="W38" s="190"/>
      <c r="X38" s="218">
        <v>66.634824374999994</v>
      </c>
      <c r="Y38" s="218">
        <v>66.634824374999994</v>
      </c>
      <c r="Z38" s="218">
        <v>66.634824374999994</v>
      </c>
      <c r="AA38" s="218">
        <v>66.634824374999994</v>
      </c>
      <c r="AB38" s="218">
        <v>66.634824374999994</v>
      </c>
      <c r="AC38" s="218">
        <v>66.634824374999994</v>
      </c>
      <c r="AD38" s="218">
        <v>66.634824374999994</v>
      </c>
      <c r="AE38" s="218">
        <v>40.538769531249898</v>
      </c>
      <c r="AF38" s="218">
        <v>66.634824374999994</v>
      </c>
      <c r="AG38" s="218">
        <v>66.634824374999994</v>
      </c>
      <c r="AH38" s="218">
        <v>66.634824374999994</v>
      </c>
      <c r="AI38" s="218">
        <v>66.634824374999994</v>
      </c>
      <c r="AJ38" s="218">
        <v>66.634824374999994</v>
      </c>
      <c r="AK38" s="218">
        <v>66.634824374999994</v>
      </c>
      <c r="AL38" s="218">
        <v>66.634824374999994</v>
      </c>
      <c r="AM38" s="190"/>
      <c r="AN38" s="204">
        <v>33</v>
      </c>
      <c r="AO38" s="204">
        <v>0</v>
      </c>
      <c r="AP38" s="204">
        <v>33</v>
      </c>
      <c r="AQ38" s="204">
        <v>7</v>
      </c>
      <c r="AR38" s="204">
        <v>609.61</v>
      </c>
      <c r="AS38" s="204">
        <v>30.48028</v>
      </c>
      <c r="AT38" s="219">
        <v>1E-3</v>
      </c>
      <c r="AU38" s="204">
        <v>40.538769531249898</v>
      </c>
      <c r="AV38" s="204">
        <v>1</v>
      </c>
      <c r="AW38" s="220">
        <v>1.4200000000000001E-4</v>
      </c>
      <c r="AX38" s="221">
        <v>3.8580000000000003E-2</v>
      </c>
      <c r="AY38" s="204">
        <v>2</v>
      </c>
      <c r="AZ38" s="204">
        <v>1</v>
      </c>
      <c r="BA38" s="204">
        <v>0</v>
      </c>
      <c r="BB38" s="190"/>
      <c r="BC38" s="190"/>
      <c r="BD38" s="222">
        <f t="shared" si="3"/>
        <v>2.8333333333333335</v>
      </c>
      <c r="BE38" s="195">
        <v>10200</v>
      </c>
      <c r="BF38" s="223">
        <v>452.11422606999997</v>
      </c>
      <c r="BG38" s="223">
        <v>591.22646062337901</v>
      </c>
      <c r="BH38" s="223">
        <v>-595.55694386866605</v>
      </c>
      <c r="BI38" s="224">
        <v>52.7149727847669</v>
      </c>
      <c r="BJ38" s="224">
        <v>6.6598760122570004</v>
      </c>
      <c r="BK38" s="222">
        <f t="shared" si="4"/>
        <v>0.53924979971984399</v>
      </c>
      <c r="BL38" s="222">
        <f t="shared" si="5"/>
        <v>-60.592796628923452</v>
      </c>
      <c r="BM38" s="195">
        <v>10200</v>
      </c>
      <c r="BN38" s="223">
        <v>452.11422606999997</v>
      </c>
      <c r="BO38" s="223">
        <v>579.67851487414703</v>
      </c>
      <c r="BP38" s="223">
        <v>-582.40872620517905</v>
      </c>
      <c r="BQ38" s="224">
        <v>52.631102357473999</v>
      </c>
      <c r="BR38" s="224">
        <v>6.5865284991088497</v>
      </c>
      <c r="BS38" s="222">
        <f t="shared" si="6"/>
        <v>0.45454608408617325</v>
      </c>
      <c r="BT38" s="222">
        <f t="shared" si="7"/>
        <v>-60.592796628923452</v>
      </c>
      <c r="BU38" s="199"/>
      <c r="BV38" s="197">
        <v>85.000182328574098</v>
      </c>
      <c r="BW38" s="197">
        <v>53.844896794390699</v>
      </c>
      <c r="BX38" s="222">
        <f t="shared" si="8"/>
        <v>80.282057855550363</v>
      </c>
      <c r="BY38" s="222">
        <f t="shared" si="9"/>
        <v>50.621702495315404</v>
      </c>
      <c r="BZ38" s="199"/>
      <c r="CA38" s="199"/>
      <c r="CB38" s="199"/>
      <c r="CC38" s="199"/>
      <c r="CD38" s="199"/>
      <c r="CE38" s="199"/>
      <c r="CF38" s="199"/>
      <c r="CG38" s="199"/>
      <c r="CH38" s="199"/>
      <c r="CI38" s="199"/>
      <c r="CJ38" s="199"/>
      <c r="CK38" s="199"/>
      <c r="CL38" s="199"/>
      <c r="CM38" s="199"/>
      <c r="CN38" s="199"/>
      <c r="CO38" s="199"/>
      <c r="CP38" s="199"/>
      <c r="CQ38" s="199"/>
      <c r="CR38" s="199"/>
    </row>
    <row r="39" spans="1:96" ht="12" customHeight="1" x14ac:dyDescent="0.25">
      <c r="A39" s="190"/>
      <c r="B39" s="191">
        <f t="shared" si="10"/>
        <v>35</v>
      </c>
      <c r="C39" s="216"/>
      <c r="D39" s="192">
        <v>46.035697546324897</v>
      </c>
      <c r="E39" s="192">
        <v>46.035697546324897</v>
      </c>
      <c r="F39" s="192">
        <v>46.035697546324897</v>
      </c>
      <c r="G39" s="192">
        <v>46.035697546324897</v>
      </c>
      <c r="H39" s="192">
        <v>46.035697546324897</v>
      </c>
      <c r="I39" s="192">
        <v>46.035697546324897</v>
      </c>
      <c r="J39" s="192">
        <v>46.035697546324897</v>
      </c>
      <c r="K39" s="192">
        <v>46.035697546324897</v>
      </c>
      <c r="L39" s="192">
        <v>46.035697546324897</v>
      </c>
      <c r="M39" s="192">
        <v>46.035697546324897</v>
      </c>
      <c r="N39" s="192">
        <v>46.035697546324897</v>
      </c>
      <c r="O39" s="192">
        <v>46.035697546324897</v>
      </c>
      <c r="P39" s="192">
        <v>46.035697546324897</v>
      </c>
      <c r="Q39" s="192">
        <v>46.035697546324897</v>
      </c>
      <c r="R39" s="192">
        <v>46.035697546324897</v>
      </c>
      <c r="S39" s="216"/>
      <c r="T39" s="216">
        <v>45.165005316683498</v>
      </c>
      <c r="U39" s="216">
        <v>45.5528865902482</v>
      </c>
      <c r="V39" s="217">
        <f t="shared" si="2"/>
        <v>0.3878812735647017</v>
      </c>
      <c r="W39" s="190"/>
      <c r="X39" s="218">
        <v>66.025218749999993</v>
      </c>
      <c r="Y39" s="218">
        <v>66.025218749999993</v>
      </c>
      <c r="Z39" s="218">
        <v>66.025218749999993</v>
      </c>
      <c r="AA39" s="218">
        <v>66.025218749999993</v>
      </c>
      <c r="AB39" s="218">
        <v>66.025218749999993</v>
      </c>
      <c r="AC39" s="218">
        <v>66.025218749999993</v>
      </c>
      <c r="AD39" s="218">
        <v>66.025218749999993</v>
      </c>
      <c r="AE39" s="218">
        <v>39.9291640624999</v>
      </c>
      <c r="AF39" s="218">
        <v>66.025218749999993</v>
      </c>
      <c r="AG39" s="218">
        <v>66.025218749999993</v>
      </c>
      <c r="AH39" s="218">
        <v>66.025218749999993</v>
      </c>
      <c r="AI39" s="218">
        <v>66.025218749999993</v>
      </c>
      <c r="AJ39" s="218">
        <v>66.025218749999993</v>
      </c>
      <c r="AK39" s="218">
        <v>66.025218749999993</v>
      </c>
      <c r="AL39" s="218">
        <v>66.025218749999993</v>
      </c>
      <c r="AM39" s="190"/>
      <c r="AN39" s="204">
        <v>34</v>
      </c>
      <c r="AO39" s="204">
        <v>0</v>
      </c>
      <c r="AP39" s="204">
        <v>34</v>
      </c>
      <c r="AQ39" s="204">
        <v>7</v>
      </c>
      <c r="AR39" s="204">
        <v>609.61</v>
      </c>
      <c r="AS39" s="204">
        <v>30.48028</v>
      </c>
      <c r="AT39" s="219">
        <v>1E-3</v>
      </c>
      <c r="AU39" s="204">
        <v>39.9291640624999</v>
      </c>
      <c r="AV39" s="204">
        <v>1</v>
      </c>
      <c r="AW39" s="220">
        <v>1.4200000000000001E-4</v>
      </c>
      <c r="AX39" s="221">
        <v>3.8580000000000003E-2</v>
      </c>
      <c r="AY39" s="204">
        <v>2</v>
      </c>
      <c r="AZ39" s="204">
        <v>1</v>
      </c>
      <c r="BA39" s="204">
        <v>0</v>
      </c>
      <c r="BB39" s="190"/>
      <c r="BC39" s="190"/>
      <c r="BD39" s="222">
        <f t="shared" si="3"/>
        <v>2.9166666666666665</v>
      </c>
      <c r="BE39" s="195">
        <v>10500</v>
      </c>
      <c r="BF39" s="223">
        <v>438.91</v>
      </c>
      <c r="BG39" s="223">
        <v>580.17495232385102</v>
      </c>
      <c r="BH39" s="223">
        <v>-584.82933252060104</v>
      </c>
      <c r="BI39" s="224">
        <v>52.641038238027001</v>
      </c>
      <c r="BJ39" s="224">
        <v>6.5835514893241198</v>
      </c>
      <c r="BK39" s="222">
        <f t="shared" si="4"/>
        <v>0.46292527678696338</v>
      </c>
      <c r="BL39" s="222">
        <f t="shared" si="5"/>
        <v>-73.797022698923399</v>
      </c>
      <c r="BM39" s="195">
        <v>10500</v>
      </c>
      <c r="BN39" s="223">
        <v>438.91</v>
      </c>
      <c r="BO39" s="223">
        <v>571.38892081927395</v>
      </c>
      <c r="BP39" s="223">
        <v>-574.48597552988895</v>
      </c>
      <c r="BQ39" s="224">
        <v>52.575650222007098</v>
      </c>
      <c r="BR39" s="224">
        <v>6.5284670590119598</v>
      </c>
      <c r="BS39" s="222">
        <f t="shared" si="6"/>
        <v>0.39648464398928329</v>
      </c>
      <c r="BT39" s="222">
        <f t="shared" si="7"/>
        <v>-73.797022698923399</v>
      </c>
      <c r="BU39" s="199"/>
      <c r="BV39" s="197">
        <v>75.282189314251795</v>
      </c>
      <c r="BW39" s="197">
        <v>46.943910286339701</v>
      </c>
      <c r="BX39" s="222">
        <f t="shared" si="8"/>
        <v>70.56406484122806</v>
      </c>
      <c r="BY39" s="222">
        <f t="shared" si="9"/>
        <v>43.720715987264406</v>
      </c>
      <c r="BZ39" s="199"/>
      <c r="CA39" s="199"/>
      <c r="CB39" s="199"/>
      <c r="CC39" s="199"/>
      <c r="CD39" s="199"/>
      <c r="CE39" s="199"/>
      <c r="CF39" s="199"/>
      <c r="CG39" s="199"/>
      <c r="CH39" s="199"/>
      <c r="CI39" s="199"/>
      <c r="CJ39" s="199"/>
      <c r="CK39" s="199"/>
      <c r="CL39" s="199"/>
      <c r="CM39" s="199"/>
      <c r="CN39" s="199"/>
      <c r="CO39" s="199"/>
      <c r="CP39" s="199"/>
      <c r="CQ39" s="199"/>
      <c r="CR39" s="199"/>
    </row>
    <row r="40" spans="1:96" ht="12" customHeight="1" x14ac:dyDescent="0.25">
      <c r="A40" s="190"/>
      <c r="B40" s="191">
        <f t="shared" si="10"/>
        <v>36</v>
      </c>
      <c r="C40" s="216"/>
      <c r="D40" s="192">
        <v>45.4260920775749</v>
      </c>
      <c r="E40" s="192">
        <v>45.4260920775749</v>
      </c>
      <c r="F40" s="192">
        <v>45.4260920775749</v>
      </c>
      <c r="G40" s="192">
        <v>45.4260920775749</v>
      </c>
      <c r="H40" s="192">
        <v>45.4260920775749</v>
      </c>
      <c r="I40" s="192">
        <v>45.4260920775749</v>
      </c>
      <c r="J40" s="192">
        <v>45.4260920775749</v>
      </c>
      <c r="K40" s="192">
        <v>45.4260920775749</v>
      </c>
      <c r="L40" s="192">
        <v>45.4260920775749</v>
      </c>
      <c r="M40" s="192">
        <v>45.4260920775749</v>
      </c>
      <c r="N40" s="192">
        <v>45.4260920775749</v>
      </c>
      <c r="O40" s="192">
        <v>45.4260920775749</v>
      </c>
      <c r="P40" s="192">
        <v>45.4260920775749</v>
      </c>
      <c r="Q40" s="192">
        <v>45.4260920775749</v>
      </c>
      <c r="R40" s="192">
        <v>45.4260920775749</v>
      </c>
      <c r="S40" s="216"/>
      <c r="T40" s="216">
        <v>44.560932248892001</v>
      </c>
      <c r="U40" s="216">
        <v>44.952439765448403</v>
      </c>
      <c r="V40" s="217">
        <f t="shared" si="2"/>
        <v>0.39150751655640192</v>
      </c>
      <c r="W40" s="190"/>
      <c r="X40" s="218">
        <v>65.415613124999993</v>
      </c>
      <c r="Y40" s="218">
        <v>65.415613124999993</v>
      </c>
      <c r="Z40" s="218">
        <v>65.415613124999993</v>
      </c>
      <c r="AA40" s="218">
        <v>65.415613124999993</v>
      </c>
      <c r="AB40" s="218">
        <v>65.415613124999993</v>
      </c>
      <c r="AC40" s="218">
        <v>65.415613124999993</v>
      </c>
      <c r="AD40" s="218">
        <v>65.415613124999993</v>
      </c>
      <c r="AE40" s="218">
        <v>39.319558593750003</v>
      </c>
      <c r="AF40" s="218">
        <v>65.415613124999993</v>
      </c>
      <c r="AG40" s="218">
        <v>65.415613124999993</v>
      </c>
      <c r="AH40" s="218">
        <v>65.415613124999993</v>
      </c>
      <c r="AI40" s="218">
        <v>65.415613124999993</v>
      </c>
      <c r="AJ40" s="218">
        <v>65.415613124999993</v>
      </c>
      <c r="AK40" s="218">
        <v>65.415613124999993</v>
      </c>
      <c r="AL40" s="218">
        <v>65.415613124999993</v>
      </c>
      <c r="AM40" s="190"/>
      <c r="AN40" s="204">
        <v>35</v>
      </c>
      <c r="AO40" s="204">
        <v>0</v>
      </c>
      <c r="AP40" s="204">
        <v>35</v>
      </c>
      <c r="AQ40" s="204">
        <v>7</v>
      </c>
      <c r="AR40" s="204">
        <v>609.61</v>
      </c>
      <c r="AS40" s="204">
        <v>30.48028</v>
      </c>
      <c r="AT40" s="219">
        <v>1E-3</v>
      </c>
      <c r="AU40" s="204">
        <v>39.319558593750003</v>
      </c>
      <c r="AV40" s="204">
        <v>1</v>
      </c>
      <c r="AW40" s="220">
        <v>1.4200000000000001E-4</v>
      </c>
      <c r="AX40" s="221">
        <v>3.8580000000000003E-2</v>
      </c>
      <c r="AY40" s="204">
        <v>2</v>
      </c>
      <c r="AZ40" s="204">
        <v>1</v>
      </c>
      <c r="BA40" s="204">
        <v>0</v>
      </c>
      <c r="BB40" s="190"/>
      <c r="BC40" s="190"/>
      <c r="BD40" s="222">
        <f t="shared" si="3"/>
        <v>3</v>
      </c>
      <c r="BE40" s="195">
        <v>10800</v>
      </c>
      <c r="BF40" s="223">
        <v>426.48136398000003</v>
      </c>
      <c r="BG40" s="223">
        <v>568.54343157129904</v>
      </c>
      <c r="BH40" s="223">
        <v>-573.48055765912295</v>
      </c>
      <c r="BI40" s="224">
        <v>52.5624240973181</v>
      </c>
      <c r="BJ40" s="224">
        <v>6.5027793790336004</v>
      </c>
      <c r="BK40" s="222">
        <f t="shared" si="4"/>
        <v>0.38215316649644393</v>
      </c>
      <c r="BL40" s="222">
        <f t="shared" si="5"/>
        <v>-86.225658718923398</v>
      </c>
      <c r="BM40" s="195">
        <v>10800</v>
      </c>
      <c r="BN40" s="223">
        <v>426.48136398000003</v>
      </c>
      <c r="BO40" s="223">
        <v>562.59477877015604</v>
      </c>
      <c r="BP40" s="223">
        <v>-566.02884985321396</v>
      </c>
      <c r="BQ40" s="224">
        <v>52.516298811012398</v>
      </c>
      <c r="BR40" s="224">
        <v>6.4666762618847002</v>
      </c>
      <c r="BS40" s="222">
        <f t="shared" si="6"/>
        <v>0.33469384686202375</v>
      </c>
      <c r="BT40" s="222">
        <f t="shared" si="7"/>
        <v>-86.225658718923398</v>
      </c>
      <c r="BU40" s="199"/>
      <c r="BV40" s="197">
        <v>64.739699762043898</v>
      </c>
      <c r="BW40" s="197">
        <v>39.528790331075399</v>
      </c>
      <c r="BX40" s="222">
        <f t="shared" si="8"/>
        <v>60.021575289020163</v>
      </c>
      <c r="BY40" s="222">
        <f t="shared" si="9"/>
        <v>36.305596032000103</v>
      </c>
      <c r="BZ40" s="199"/>
      <c r="CA40" s="199"/>
      <c r="CB40" s="199"/>
      <c r="CC40" s="199"/>
      <c r="CD40" s="199"/>
      <c r="CE40" s="199"/>
      <c r="CF40" s="199"/>
      <c r="CG40" s="199"/>
      <c r="CH40" s="199"/>
      <c r="CI40" s="199"/>
      <c r="CJ40" s="199"/>
      <c r="CK40" s="199"/>
      <c r="CL40" s="199"/>
      <c r="CM40" s="199"/>
      <c r="CN40" s="199"/>
      <c r="CO40" s="199"/>
      <c r="CP40" s="199"/>
      <c r="CQ40" s="199"/>
      <c r="CR40" s="199"/>
    </row>
    <row r="41" spans="1:96" ht="12" customHeight="1" x14ac:dyDescent="0.25">
      <c r="A41" s="190"/>
      <c r="B41" s="191">
        <f t="shared" si="10"/>
        <v>37</v>
      </c>
      <c r="C41" s="216"/>
      <c r="D41" s="192">
        <v>44.816486608824903</v>
      </c>
      <c r="E41" s="192">
        <v>44.816486608824903</v>
      </c>
      <c r="F41" s="192">
        <v>44.816486608824903</v>
      </c>
      <c r="G41" s="192">
        <v>44.816486608824903</v>
      </c>
      <c r="H41" s="192">
        <v>44.816486608824903</v>
      </c>
      <c r="I41" s="192">
        <v>44.816486608824903</v>
      </c>
      <c r="J41" s="192">
        <v>44.816486608824903</v>
      </c>
      <c r="K41" s="192">
        <v>44.816486608824903</v>
      </c>
      <c r="L41" s="192">
        <v>44.816486608824903</v>
      </c>
      <c r="M41" s="192">
        <v>44.816486608824903</v>
      </c>
      <c r="N41" s="192">
        <v>44.816486608824903</v>
      </c>
      <c r="O41" s="192">
        <v>44.816486608824903</v>
      </c>
      <c r="P41" s="192">
        <v>44.816486608824903</v>
      </c>
      <c r="Q41" s="192">
        <v>44.816486608824903</v>
      </c>
      <c r="R41" s="192">
        <v>44.816486608824903</v>
      </c>
      <c r="S41" s="216"/>
      <c r="T41" s="216">
        <v>43.958650957106599</v>
      </c>
      <c r="U41" s="216">
        <v>44.352677732933401</v>
      </c>
      <c r="V41" s="217">
        <f t="shared" si="2"/>
        <v>0.39402677582680212</v>
      </c>
      <c r="W41" s="190"/>
      <c r="X41" s="218">
        <v>64.806007500000007</v>
      </c>
      <c r="Y41" s="218">
        <v>64.806007500000007</v>
      </c>
      <c r="Z41" s="218">
        <v>64.806007500000007</v>
      </c>
      <c r="AA41" s="218">
        <v>64.806007500000007</v>
      </c>
      <c r="AB41" s="218">
        <v>64.806007500000007</v>
      </c>
      <c r="AC41" s="218">
        <v>64.806007500000007</v>
      </c>
      <c r="AD41" s="218">
        <v>64.806007500000007</v>
      </c>
      <c r="AE41" s="218">
        <v>38.709953124999899</v>
      </c>
      <c r="AF41" s="218">
        <v>64.806007500000007</v>
      </c>
      <c r="AG41" s="218">
        <v>64.806007500000007</v>
      </c>
      <c r="AH41" s="218">
        <v>64.806007500000007</v>
      </c>
      <c r="AI41" s="218">
        <v>64.806007500000007</v>
      </c>
      <c r="AJ41" s="218">
        <v>64.806007500000007</v>
      </c>
      <c r="AK41" s="218">
        <v>64.806007500000007</v>
      </c>
      <c r="AL41" s="218">
        <v>64.806007500000007</v>
      </c>
      <c r="AM41" s="190"/>
      <c r="AN41" s="204">
        <v>36</v>
      </c>
      <c r="AO41" s="204">
        <v>0</v>
      </c>
      <c r="AP41" s="204">
        <v>36</v>
      </c>
      <c r="AQ41" s="204">
        <v>7</v>
      </c>
      <c r="AR41" s="204">
        <v>609.61</v>
      </c>
      <c r="AS41" s="204">
        <v>30.48028</v>
      </c>
      <c r="AT41" s="219">
        <v>1E-3</v>
      </c>
      <c r="AU41" s="204">
        <v>38.709953124999899</v>
      </c>
      <c r="AV41" s="204">
        <v>1</v>
      </c>
      <c r="AW41" s="220">
        <v>1.4200000000000001E-4</v>
      </c>
      <c r="AX41" s="221">
        <v>3.8580000000000003E-2</v>
      </c>
      <c r="AY41" s="204">
        <v>2</v>
      </c>
      <c r="AZ41" s="204">
        <v>1</v>
      </c>
      <c r="BA41" s="204">
        <v>0</v>
      </c>
      <c r="BB41" s="190"/>
      <c r="BC41" s="190"/>
      <c r="BD41" s="222">
        <f t="shared" si="3"/>
        <v>3.0833333333333335</v>
      </c>
      <c r="BE41" s="195">
        <v>11100</v>
      </c>
      <c r="BF41" s="223">
        <v>414.96448874999999</v>
      </c>
      <c r="BG41" s="223">
        <v>556.446413510723</v>
      </c>
      <c r="BH41" s="223">
        <v>-561.62418126511295</v>
      </c>
      <c r="BI41" s="224">
        <v>52.4798046211775</v>
      </c>
      <c r="BJ41" s="224">
        <v>6.4182453834815298</v>
      </c>
      <c r="BK41" s="222">
        <f t="shared" si="4"/>
        <v>0.2976191709443734</v>
      </c>
      <c r="BL41" s="222">
        <f t="shared" si="5"/>
        <v>-97.742533948923437</v>
      </c>
      <c r="BM41" s="195">
        <v>11100</v>
      </c>
      <c r="BN41" s="223">
        <v>414.96448874999999</v>
      </c>
      <c r="BO41" s="223">
        <v>553.38658123559799</v>
      </c>
      <c r="BP41" s="223">
        <v>-557.12606331417601</v>
      </c>
      <c r="BQ41" s="224">
        <v>52.453597829280199</v>
      </c>
      <c r="BR41" s="224">
        <v>6.4017197700260704</v>
      </c>
      <c r="BS41" s="222">
        <f t="shared" si="6"/>
        <v>0.26973735500339391</v>
      </c>
      <c r="BT41" s="222">
        <f t="shared" si="7"/>
        <v>-97.742533948923437</v>
      </c>
      <c r="BU41" s="199"/>
      <c r="BV41" s="197">
        <v>53.488175857836197</v>
      </c>
      <c r="BW41" s="197">
        <v>31.6807479133846</v>
      </c>
      <c r="BX41" s="222">
        <f t="shared" si="8"/>
        <v>48.770051384812461</v>
      </c>
      <c r="BY41" s="222">
        <f t="shared" si="9"/>
        <v>28.457553614309305</v>
      </c>
      <c r="BZ41" s="199"/>
      <c r="CA41" s="199"/>
      <c r="CB41" s="199"/>
      <c r="CC41" s="199"/>
      <c r="CD41" s="199"/>
      <c r="CE41" s="199"/>
      <c r="CF41" s="199"/>
      <c r="CG41" s="199"/>
      <c r="CH41" s="199"/>
      <c r="CI41" s="199"/>
      <c r="CJ41" s="199"/>
      <c r="CK41" s="199"/>
      <c r="CL41" s="199"/>
      <c r="CM41" s="199"/>
      <c r="CN41" s="199"/>
      <c r="CO41" s="199"/>
      <c r="CP41" s="199"/>
      <c r="CQ41" s="199"/>
      <c r="CR41" s="199"/>
    </row>
    <row r="42" spans="1:96" ht="12" customHeight="1" x14ac:dyDescent="0.25">
      <c r="A42" s="190"/>
      <c r="B42" s="191">
        <f t="shared" si="10"/>
        <v>38</v>
      </c>
      <c r="C42" s="216"/>
      <c r="D42" s="192">
        <v>44.206881140074898</v>
      </c>
      <c r="E42" s="192">
        <v>44.206881140074898</v>
      </c>
      <c r="F42" s="192">
        <v>44.206881140074898</v>
      </c>
      <c r="G42" s="192">
        <v>44.206881140074898</v>
      </c>
      <c r="H42" s="192">
        <v>44.206881140074898</v>
      </c>
      <c r="I42" s="192">
        <v>44.206881140074898</v>
      </c>
      <c r="J42" s="192">
        <v>44.206881140074898</v>
      </c>
      <c r="K42" s="192">
        <v>44.206881140074898</v>
      </c>
      <c r="L42" s="192">
        <v>44.206881140074898</v>
      </c>
      <c r="M42" s="192">
        <v>44.206881140074898</v>
      </c>
      <c r="N42" s="192">
        <v>44.206881140074898</v>
      </c>
      <c r="O42" s="192">
        <v>44.206881140074898</v>
      </c>
      <c r="P42" s="192">
        <v>44.206881140074898</v>
      </c>
      <c r="Q42" s="192">
        <v>44.206881140074898</v>
      </c>
      <c r="R42" s="192">
        <v>44.206881140074898</v>
      </c>
      <c r="S42" s="216"/>
      <c r="T42" s="216">
        <v>43.3581202900195</v>
      </c>
      <c r="U42" s="216">
        <v>43.753545864045002</v>
      </c>
      <c r="V42" s="217">
        <f t="shared" si="2"/>
        <v>0.39542557402550216</v>
      </c>
      <c r="W42" s="190"/>
      <c r="X42" s="218">
        <v>64.196401875000006</v>
      </c>
      <c r="Y42" s="218">
        <v>64.196401875000006</v>
      </c>
      <c r="Z42" s="218">
        <v>64.196401875000006</v>
      </c>
      <c r="AA42" s="218">
        <v>64.196401875000006</v>
      </c>
      <c r="AB42" s="218">
        <v>64.196401875000006</v>
      </c>
      <c r="AC42" s="218">
        <v>64.196401875000006</v>
      </c>
      <c r="AD42" s="218">
        <v>64.196401875000006</v>
      </c>
      <c r="AE42" s="218">
        <v>38.100347656249902</v>
      </c>
      <c r="AF42" s="218">
        <v>64.196401875000006</v>
      </c>
      <c r="AG42" s="218">
        <v>64.196401875000006</v>
      </c>
      <c r="AH42" s="218">
        <v>64.196401875000006</v>
      </c>
      <c r="AI42" s="218">
        <v>64.196401875000006</v>
      </c>
      <c r="AJ42" s="218">
        <v>64.196401875000006</v>
      </c>
      <c r="AK42" s="218">
        <v>64.196401875000006</v>
      </c>
      <c r="AL42" s="218">
        <v>64.196401875000006</v>
      </c>
      <c r="AM42" s="190"/>
      <c r="AN42" s="204">
        <v>37</v>
      </c>
      <c r="AO42" s="204">
        <v>0</v>
      </c>
      <c r="AP42" s="204">
        <v>37</v>
      </c>
      <c r="AQ42" s="204">
        <v>7</v>
      </c>
      <c r="AR42" s="204">
        <v>609.61</v>
      </c>
      <c r="AS42" s="204">
        <v>30.48028</v>
      </c>
      <c r="AT42" s="219">
        <v>1E-3</v>
      </c>
      <c r="AU42" s="204">
        <v>38.100347656249902</v>
      </c>
      <c r="AV42" s="204">
        <v>1</v>
      </c>
      <c r="AW42" s="220">
        <v>1.4200000000000001E-4</v>
      </c>
      <c r="AX42" s="221">
        <v>3.8580000000000003E-2</v>
      </c>
      <c r="AY42" s="204">
        <v>2</v>
      </c>
      <c r="AZ42" s="204">
        <v>1</v>
      </c>
      <c r="BA42" s="204">
        <v>0</v>
      </c>
      <c r="BB42" s="190"/>
      <c r="BC42" s="190"/>
      <c r="BD42" s="222">
        <f t="shared" si="3"/>
        <v>3.1666666666666665</v>
      </c>
      <c r="BE42" s="195">
        <v>11400</v>
      </c>
      <c r="BF42" s="223">
        <v>404.48555561000001</v>
      </c>
      <c r="BG42" s="223">
        <v>543.99762286064595</v>
      </c>
      <c r="BH42" s="223">
        <v>-549.37318835929398</v>
      </c>
      <c r="BI42" s="224">
        <v>52.393865946006599</v>
      </c>
      <c r="BJ42" s="224">
        <v>6.3306472400734402</v>
      </c>
      <c r="BK42" s="222">
        <f t="shared" si="4"/>
        <v>0.21002102753628371</v>
      </c>
      <c r="BL42" s="222">
        <f t="shared" si="5"/>
        <v>-108.22146708892342</v>
      </c>
      <c r="BM42" s="195">
        <v>11400</v>
      </c>
      <c r="BN42" s="223">
        <v>404.48555561000001</v>
      </c>
      <c r="BO42" s="223">
        <v>543.85472765113695</v>
      </c>
      <c r="BP42" s="223">
        <v>-547.86648055034505</v>
      </c>
      <c r="BQ42" s="224">
        <v>52.388107203931099</v>
      </c>
      <c r="BR42" s="224">
        <v>6.3341710894475298</v>
      </c>
      <c r="BS42" s="222">
        <f t="shared" si="6"/>
        <v>0.20218867442485333</v>
      </c>
      <c r="BT42" s="222">
        <f t="shared" si="7"/>
        <v>-108.22146708892342</v>
      </c>
      <c r="BU42" s="199"/>
      <c r="BV42" s="197">
        <v>41.650845188252198</v>
      </c>
      <c r="BW42" s="197">
        <v>23.4857354193696</v>
      </c>
      <c r="BX42" s="222">
        <f t="shared" si="8"/>
        <v>36.932720715228463</v>
      </c>
      <c r="BY42" s="222">
        <f t="shared" si="9"/>
        <v>20.262541120294301</v>
      </c>
      <c r="BZ42" s="199"/>
      <c r="CA42" s="199"/>
      <c r="CB42" s="199"/>
      <c r="CC42" s="199"/>
      <c r="CD42" s="199"/>
      <c r="CE42" s="199"/>
      <c r="CF42" s="199"/>
      <c r="CG42" s="199"/>
      <c r="CH42" s="199"/>
      <c r="CI42" s="199"/>
      <c r="CJ42" s="199"/>
      <c r="CK42" s="199"/>
      <c r="CL42" s="199"/>
      <c r="CM42" s="199"/>
      <c r="CN42" s="199"/>
      <c r="CO42" s="199"/>
      <c r="CP42" s="199"/>
      <c r="CQ42" s="199"/>
      <c r="CR42" s="199"/>
    </row>
    <row r="43" spans="1:96" ht="12" customHeight="1" x14ac:dyDescent="0.25">
      <c r="A43" s="190"/>
      <c r="B43" s="191">
        <f t="shared" si="10"/>
        <v>39</v>
      </c>
      <c r="C43" s="216"/>
      <c r="D43" s="192">
        <v>43.597275671324901</v>
      </c>
      <c r="E43" s="192">
        <v>43.597275671324901</v>
      </c>
      <c r="F43" s="192">
        <v>43.597275671324901</v>
      </c>
      <c r="G43" s="192">
        <v>43.597275671324901</v>
      </c>
      <c r="H43" s="192">
        <v>43.597275671324901</v>
      </c>
      <c r="I43" s="192">
        <v>43.597275671324901</v>
      </c>
      <c r="J43" s="192">
        <v>43.597275671324901</v>
      </c>
      <c r="K43" s="192">
        <v>43.597275671324901</v>
      </c>
      <c r="L43" s="192">
        <v>43.597275671324901</v>
      </c>
      <c r="M43" s="192">
        <v>43.597275671324901</v>
      </c>
      <c r="N43" s="192">
        <v>43.597275671324901</v>
      </c>
      <c r="O43" s="192">
        <v>43.597275671324901</v>
      </c>
      <c r="P43" s="192">
        <v>43.597275671324901</v>
      </c>
      <c r="Q43" s="192">
        <v>43.597275671324901</v>
      </c>
      <c r="R43" s="192">
        <v>43.597275671324901</v>
      </c>
      <c r="S43" s="216"/>
      <c r="T43" s="216">
        <v>42.759294951150899</v>
      </c>
      <c r="U43" s="216">
        <v>43.154990483696103</v>
      </c>
      <c r="V43" s="217">
        <f t="shared" si="2"/>
        <v>0.39569553254520429</v>
      </c>
      <c r="W43" s="190"/>
      <c r="X43" s="218">
        <v>63.586796249999999</v>
      </c>
      <c r="Y43" s="218">
        <v>63.586796249999999</v>
      </c>
      <c r="Z43" s="218">
        <v>63.586796249999999</v>
      </c>
      <c r="AA43" s="218">
        <v>63.586796249999999</v>
      </c>
      <c r="AB43" s="218">
        <v>63.586796249999999</v>
      </c>
      <c r="AC43" s="218">
        <v>63.586796249999999</v>
      </c>
      <c r="AD43" s="218">
        <v>63.586796249999999</v>
      </c>
      <c r="AE43" s="218">
        <v>37.490742187499897</v>
      </c>
      <c r="AF43" s="218">
        <v>63.586796249999999</v>
      </c>
      <c r="AG43" s="218">
        <v>63.586796249999999</v>
      </c>
      <c r="AH43" s="218">
        <v>63.586796249999999</v>
      </c>
      <c r="AI43" s="218">
        <v>63.586796249999999</v>
      </c>
      <c r="AJ43" s="218">
        <v>63.586796249999999</v>
      </c>
      <c r="AK43" s="218">
        <v>63.586796249999999</v>
      </c>
      <c r="AL43" s="218">
        <v>63.586796249999999</v>
      </c>
      <c r="AM43" s="190"/>
      <c r="AN43" s="204">
        <v>38</v>
      </c>
      <c r="AO43" s="204">
        <v>0</v>
      </c>
      <c r="AP43" s="204">
        <v>38</v>
      </c>
      <c r="AQ43" s="204">
        <v>7</v>
      </c>
      <c r="AR43" s="204">
        <v>609.61</v>
      </c>
      <c r="AS43" s="204">
        <v>30.48028</v>
      </c>
      <c r="AT43" s="219">
        <v>1E-3</v>
      </c>
      <c r="AU43" s="204">
        <v>37.490742187499897</v>
      </c>
      <c r="AV43" s="204">
        <v>1</v>
      </c>
      <c r="AW43" s="220">
        <v>1.4200000000000001E-4</v>
      </c>
      <c r="AX43" s="221">
        <v>3.8580000000000003E-2</v>
      </c>
      <c r="AY43" s="204">
        <v>2</v>
      </c>
      <c r="AZ43" s="204">
        <v>1</v>
      </c>
      <c r="BA43" s="204">
        <v>0</v>
      </c>
      <c r="BB43" s="190"/>
      <c r="BC43" s="190"/>
      <c r="BD43" s="222">
        <f t="shared" si="3"/>
        <v>3.25</v>
      </c>
      <c r="BE43" s="195">
        <v>11700</v>
      </c>
      <c r="BF43" s="223">
        <v>395.15937394000002</v>
      </c>
      <c r="BG43" s="223">
        <v>531.30910918667598</v>
      </c>
      <c r="BH43" s="223">
        <v>-536.83907493846698</v>
      </c>
      <c r="BI43" s="224">
        <v>52.3053030329813</v>
      </c>
      <c r="BJ43" s="224">
        <v>6.2406917635723298</v>
      </c>
      <c r="BK43" s="222">
        <f t="shared" si="4"/>
        <v>0.12006555103517336</v>
      </c>
      <c r="BL43" s="222">
        <f t="shared" si="5"/>
        <v>-117.5476487589234</v>
      </c>
      <c r="BM43" s="195">
        <v>11700</v>
      </c>
      <c r="BN43" s="223">
        <v>395.15937394000002</v>
      </c>
      <c r="BO43" s="223">
        <v>534.08873243267101</v>
      </c>
      <c r="BP43" s="223">
        <v>-538.33830398899704</v>
      </c>
      <c r="BQ43" s="224">
        <v>52.320393632195596</v>
      </c>
      <c r="BR43" s="224">
        <v>6.2646102006949898</v>
      </c>
      <c r="BS43" s="222">
        <f t="shared" si="6"/>
        <v>0.13262778567231326</v>
      </c>
      <c r="BT43" s="222">
        <f t="shared" si="7"/>
        <v>-117.5476487589234</v>
      </c>
      <c r="BU43" s="199"/>
      <c r="BV43" s="197">
        <v>29.3573511423035</v>
      </c>
      <c r="BW43" s="197">
        <v>15.0335052790647</v>
      </c>
      <c r="BX43" s="222">
        <f t="shared" si="8"/>
        <v>24.639226669279768</v>
      </c>
      <c r="BY43" s="222">
        <f t="shared" si="9"/>
        <v>11.810310979989403</v>
      </c>
      <c r="BZ43" s="199"/>
      <c r="CA43" s="199"/>
      <c r="CB43" s="199"/>
      <c r="CC43" s="199"/>
      <c r="CD43" s="199"/>
      <c r="CE43" s="199"/>
      <c r="CF43" s="199"/>
      <c r="CG43" s="199"/>
      <c r="CH43" s="199"/>
      <c r="CI43" s="199"/>
      <c r="CJ43" s="199"/>
      <c r="CK43" s="199"/>
      <c r="CL43" s="199"/>
      <c r="CM43" s="199"/>
      <c r="CN43" s="199"/>
      <c r="CO43" s="199"/>
      <c r="CP43" s="199"/>
      <c r="CQ43" s="199"/>
      <c r="CR43" s="199"/>
    </row>
    <row r="44" spans="1:96" ht="12" customHeight="1" x14ac:dyDescent="0.25">
      <c r="A44" s="190"/>
      <c r="B44" s="191">
        <f t="shared" si="10"/>
        <v>40</v>
      </c>
      <c r="C44" s="216"/>
      <c r="D44" s="192">
        <v>42.987670202574897</v>
      </c>
      <c r="E44" s="192">
        <v>42.987670202574897</v>
      </c>
      <c r="F44" s="192">
        <v>42.987670202574897</v>
      </c>
      <c r="G44" s="192">
        <v>42.987670202574897</v>
      </c>
      <c r="H44" s="192">
        <v>42.987670202574897</v>
      </c>
      <c r="I44" s="192">
        <v>42.987670202574897</v>
      </c>
      <c r="J44" s="192">
        <v>42.987670202574897</v>
      </c>
      <c r="K44" s="192">
        <v>42.987670202574897</v>
      </c>
      <c r="L44" s="192">
        <v>42.987670202574897</v>
      </c>
      <c r="M44" s="192">
        <v>42.987670202574897</v>
      </c>
      <c r="N44" s="192">
        <v>42.987670202574897</v>
      </c>
      <c r="O44" s="192">
        <v>42.987670202574897</v>
      </c>
      <c r="P44" s="192">
        <v>42.987670202574897</v>
      </c>
      <c r="Q44" s="192">
        <v>42.987670202574897</v>
      </c>
      <c r="R44" s="192">
        <v>42.987670202574897</v>
      </c>
      <c r="S44" s="216"/>
      <c r="T44" s="216">
        <v>42.162125741779597</v>
      </c>
      <c r="U44" s="216">
        <v>42.556958981753397</v>
      </c>
      <c r="V44" s="217">
        <f t="shared" si="2"/>
        <v>0.39483323997379927</v>
      </c>
      <c r="W44" s="190"/>
      <c r="X44" s="218">
        <v>62.977190624999999</v>
      </c>
      <c r="Y44" s="218">
        <v>62.977190624999999</v>
      </c>
      <c r="Z44" s="218">
        <v>62.977190624999999</v>
      </c>
      <c r="AA44" s="218">
        <v>62.977190624999999</v>
      </c>
      <c r="AB44" s="218">
        <v>62.977190624999999</v>
      </c>
      <c r="AC44" s="218">
        <v>62.977190624999999</v>
      </c>
      <c r="AD44" s="218">
        <v>62.977190624999999</v>
      </c>
      <c r="AE44" s="218">
        <v>36.8811367187499</v>
      </c>
      <c r="AF44" s="218">
        <v>62.977190624999999</v>
      </c>
      <c r="AG44" s="218">
        <v>62.977190624999999</v>
      </c>
      <c r="AH44" s="218">
        <v>62.977190624999999</v>
      </c>
      <c r="AI44" s="218">
        <v>62.977190624999999</v>
      </c>
      <c r="AJ44" s="218">
        <v>62.977190624999999</v>
      </c>
      <c r="AK44" s="218">
        <v>62.977190624999999</v>
      </c>
      <c r="AL44" s="218">
        <v>62.977190624999999</v>
      </c>
      <c r="AM44" s="190"/>
      <c r="AN44" s="204">
        <v>39</v>
      </c>
      <c r="AO44" s="204">
        <v>0</v>
      </c>
      <c r="AP44" s="204">
        <v>39</v>
      </c>
      <c r="AQ44" s="204">
        <v>7</v>
      </c>
      <c r="AR44" s="204">
        <v>609.61</v>
      </c>
      <c r="AS44" s="204">
        <v>30.48028</v>
      </c>
      <c r="AT44" s="219">
        <v>1E-3</v>
      </c>
      <c r="AU44" s="204">
        <v>36.8811367187499</v>
      </c>
      <c r="AV44" s="204">
        <v>1</v>
      </c>
      <c r="AW44" s="220">
        <v>1.4200000000000001E-4</v>
      </c>
      <c r="AX44" s="221">
        <v>3.8580000000000003E-2</v>
      </c>
      <c r="AY44" s="204">
        <v>2</v>
      </c>
      <c r="AZ44" s="204">
        <v>1</v>
      </c>
      <c r="BA44" s="204">
        <v>0</v>
      </c>
      <c r="BB44" s="190"/>
      <c r="BC44" s="190"/>
      <c r="BD44" s="222">
        <f t="shared" si="3"/>
        <v>3.3333333333333335</v>
      </c>
      <c r="BE44" s="195">
        <v>12000</v>
      </c>
      <c r="BF44" s="223">
        <v>387.08812332999997</v>
      </c>
      <c r="BG44" s="223">
        <v>518.49051131742794</v>
      </c>
      <c r="BH44" s="223">
        <v>-524.13108132930097</v>
      </c>
      <c r="BI44" s="224">
        <v>52.214817111225599</v>
      </c>
      <c r="BJ44" s="224">
        <v>6.1490923949308902</v>
      </c>
      <c r="BK44" s="222">
        <f t="shared" si="4"/>
        <v>2.8466182393733774E-2</v>
      </c>
      <c r="BL44" s="222">
        <f t="shared" si="5"/>
        <v>-125.61889936892345</v>
      </c>
      <c r="BM44" s="195">
        <v>12000</v>
      </c>
      <c r="BN44" s="223">
        <v>387.08812332999997</v>
      </c>
      <c r="BO44" s="223">
        <v>524.17655579337804</v>
      </c>
      <c r="BP44" s="223">
        <v>-528.62838050903702</v>
      </c>
      <c r="BQ44" s="224">
        <v>52.251027577764397</v>
      </c>
      <c r="BR44" s="224">
        <v>6.1936206438188002</v>
      </c>
      <c r="BS44" s="222">
        <f t="shared" si="6"/>
        <v>6.1638228796123684E-2</v>
      </c>
      <c r="BT44" s="222">
        <f t="shared" si="7"/>
        <v>-125.61889936892345</v>
      </c>
      <c r="BU44" s="199"/>
      <c r="BV44" s="197">
        <v>16.742333046658398</v>
      </c>
      <c r="BW44" s="197">
        <v>6.4166269906680196</v>
      </c>
      <c r="BX44" s="222">
        <f t="shared" si="8"/>
        <v>12.024208573634667</v>
      </c>
      <c r="BY44" s="222">
        <f t="shared" si="9"/>
        <v>3.1934326915927223</v>
      </c>
      <c r="BZ44" s="199"/>
      <c r="CA44" s="199"/>
      <c r="CB44" s="199"/>
      <c r="CC44" s="199"/>
      <c r="CD44" s="199"/>
      <c r="CE44" s="199"/>
      <c r="CF44" s="199"/>
      <c r="CG44" s="199"/>
      <c r="CH44" s="199"/>
      <c r="CI44" s="199"/>
      <c r="CJ44" s="199"/>
      <c r="CK44" s="199"/>
      <c r="CL44" s="199"/>
      <c r="CM44" s="199"/>
      <c r="CN44" s="199"/>
      <c r="CO44" s="199"/>
      <c r="CP44" s="199"/>
      <c r="CQ44" s="199"/>
      <c r="CR44" s="199"/>
    </row>
    <row r="45" spans="1:96" ht="12" customHeight="1" x14ac:dyDescent="0.25">
      <c r="A45" s="190"/>
      <c r="B45" s="191">
        <f t="shared" si="10"/>
        <v>41</v>
      </c>
      <c r="C45" s="216"/>
      <c r="D45" s="192">
        <v>42.3780647338249</v>
      </c>
      <c r="E45" s="192">
        <v>42.3780647338249</v>
      </c>
      <c r="F45" s="192">
        <v>42.3780647338249</v>
      </c>
      <c r="G45" s="192">
        <v>42.3780647338249</v>
      </c>
      <c r="H45" s="192">
        <v>42.3780647338249</v>
      </c>
      <c r="I45" s="192">
        <v>42.3780647338249</v>
      </c>
      <c r="J45" s="192">
        <v>42.3780647338249</v>
      </c>
      <c r="K45" s="192">
        <v>42.3780647338249</v>
      </c>
      <c r="L45" s="192">
        <v>42.3780647338249</v>
      </c>
      <c r="M45" s="192">
        <v>42.3780647338249</v>
      </c>
      <c r="N45" s="192">
        <v>42.3780647338249</v>
      </c>
      <c r="O45" s="192">
        <v>42.3780647338249</v>
      </c>
      <c r="P45" s="192">
        <v>42.3780647338249</v>
      </c>
      <c r="Q45" s="192">
        <v>42.3780647338249</v>
      </c>
      <c r="R45" s="192">
        <v>42.3780647338249</v>
      </c>
      <c r="S45" s="216"/>
      <c r="T45" s="216">
        <v>41.566559816765597</v>
      </c>
      <c r="U45" s="216">
        <v>41.959399913602603</v>
      </c>
      <c r="V45" s="217">
        <f t="shared" si="2"/>
        <v>0.3928400968370056</v>
      </c>
      <c r="W45" s="190"/>
      <c r="X45" s="218">
        <v>62.367584999999998</v>
      </c>
      <c r="Y45" s="218">
        <v>62.367584999999998</v>
      </c>
      <c r="Z45" s="218">
        <v>62.367584999999998</v>
      </c>
      <c r="AA45" s="218">
        <v>62.367584999999998</v>
      </c>
      <c r="AB45" s="218">
        <v>62.367584999999998</v>
      </c>
      <c r="AC45" s="218">
        <v>62.367584999999998</v>
      </c>
      <c r="AD45" s="218">
        <v>62.367584999999998</v>
      </c>
      <c r="AE45" s="218">
        <v>36.271531249999903</v>
      </c>
      <c r="AF45" s="218">
        <v>62.367584999999998</v>
      </c>
      <c r="AG45" s="218">
        <v>62.367584999999998</v>
      </c>
      <c r="AH45" s="218">
        <v>62.367584999999998</v>
      </c>
      <c r="AI45" s="218">
        <v>62.367584999999998</v>
      </c>
      <c r="AJ45" s="218">
        <v>62.367584999999998</v>
      </c>
      <c r="AK45" s="218">
        <v>62.367584999999998</v>
      </c>
      <c r="AL45" s="218">
        <v>62.367584999999998</v>
      </c>
      <c r="AM45" s="190"/>
      <c r="AN45" s="204">
        <v>40</v>
      </c>
      <c r="AO45" s="204">
        <v>0</v>
      </c>
      <c r="AP45" s="204">
        <v>40</v>
      </c>
      <c r="AQ45" s="204">
        <v>7</v>
      </c>
      <c r="AR45" s="204">
        <v>609.61</v>
      </c>
      <c r="AS45" s="204">
        <v>30.48028</v>
      </c>
      <c r="AT45" s="219">
        <v>1E-3</v>
      </c>
      <c r="AU45" s="204">
        <v>36.271531249999903</v>
      </c>
      <c r="AV45" s="204">
        <v>1</v>
      </c>
      <c r="AW45" s="220">
        <v>1.4200000000000001E-4</v>
      </c>
      <c r="AX45" s="221">
        <v>3.8580000000000003E-2</v>
      </c>
      <c r="AY45" s="204">
        <v>2</v>
      </c>
      <c r="AZ45" s="204">
        <v>1</v>
      </c>
      <c r="BA45" s="204">
        <v>0</v>
      </c>
      <c r="BB45" s="190"/>
      <c r="BC45" s="190"/>
      <c r="BD45" s="222">
        <f t="shared" si="3"/>
        <v>3.4166666666666665</v>
      </c>
      <c r="BE45" s="195">
        <v>12300</v>
      </c>
      <c r="BF45" s="223">
        <v>380.36023411000002</v>
      </c>
      <c r="BG45" s="223">
        <v>505.648481934534</v>
      </c>
      <c r="BH45" s="223">
        <v>-511.35558168830897</v>
      </c>
      <c r="BI45" s="224">
        <v>52.123113680550603</v>
      </c>
      <c r="BJ45" s="224">
        <v>6.0565673231863801</v>
      </c>
      <c r="BK45" s="222">
        <f t="shared" si="4"/>
        <v>-6.4058889350776305E-2</v>
      </c>
      <c r="BL45" s="222">
        <f t="shared" si="5"/>
        <v>-132.3467885889234</v>
      </c>
      <c r="BM45" s="195">
        <v>12300</v>
      </c>
      <c r="BN45" s="223">
        <v>380.36023411000002</v>
      </c>
      <c r="BO45" s="223">
        <v>514.20406479201404</v>
      </c>
      <c r="BP45" s="223">
        <v>-518.82163484156501</v>
      </c>
      <c r="BQ45" s="224">
        <v>52.180580756781303</v>
      </c>
      <c r="BR45" s="224">
        <v>6.1217871012926697</v>
      </c>
      <c r="BS45" s="222">
        <f t="shared" si="6"/>
        <v>-1.0195313730006816E-2</v>
      </c>
      <c r="BT45" s="222">
        <f t="shared" si="7"/>
        <v>-132.3467885889234</v>
      </c>
      <c r="BU45" s="199"/>
      <c r="BV45" s="197">
        <v>3.9439515850054301</v>
      </c>
      <c r="BW45" s="197">
        <v>-2.2705267079803</v>
      </c>
      <c r="BX45" s="222">
        <f t="shared" si="8"/>
        <v>-0.77417288801830253</v>
      </c>
      <c r="BY45" s="222">
        <f t="shared" si="9"/>
        <v>-5.4937210070555977</v>
      </c>
      <c r="BZ45" s="199"/>
      <c r="CA45" s="199"/>
      <c r="CB45" s="199"/>
      <c r="CC45" s="199"/>
      <c r="CD45" s="199"/>
      <c r="CE45" s="199"/>
      <c r="CF45" s="199"/>
      <c r="CG45" s="199"/>
      <c r="CH45" s="199"/>
      <c r="CI45" s="199"/>
      <c r="CJ45" s="199"/>
      <c r="CK45" s="199"/>
      <c r="CL45" s="199"/>
      <c r="CM45" s="199"/>
      <c r="CN45" s="199"/>
      <c r="CO45" s="199"/>
      <c r="CP45" s="199"/>
      <c r="CQ45" s="199"/>
      <c r="CR45" s="199"/>
    </row>
    <row r="46" spans="1:96" ht="12" customHeight="1" x14ac:dyDescent="0.25">
      <c r="A46" s="190"/>
      <c r="B46" s="191">
        <f t="shared" si="10"/>
        <v>42</v>
      </c>
      <c r="C46" s="216"/>
      <c r="D46" s="192">
        <v>41.768459265074902</v>
      </c>
      <c r="E46" s="192">
        <v>41.768459265074902</v>
      </c>
      <c r="F46" s="192">
        <v>41.768459265074902</v>
      </c>
      <c r="G46" s="192">
        <v>41.768459265074902</v>
      </c>
      <c r="H46" s="192">
        <v>41.768459265074902</v>
      </c>
      <c r="I46" s="192">
        <v>41.768459265074902</v>
      </c>
      <c r="J46" s="192">
        <v>41.768459265074902</v>
      </c>
      <c r="K46" s="192">
        <v>41.768459265074902</v>
      </c>
      <c r="L46" s="192">
        <v>41.768459265074902</v>
      </c>
      <c r="M46" s="192">
        <v>41.768459265074902</v>
      </c>
      <c r="N46" s="192">
        <v>41.768459265074902</v>
      </c>
      <c r="O46" s="192">
        <v>41.768459265074902</v>
      </c>
      <c r="P46" s="192">
        <v>41.768459265074902</v>
      </c>
      <c r="Q46" s="192">
        <v>41.768459265074902</v>
      </c>
      <c r="R46" s="192">
        <v>41.768459265074902</v>
      </c>
      <c r="S46" s="216"/>
      <c r="T46" s="216">
        <v>40.972540950726398</v>
      </c>
      <c r="U46" s="216">
        <v>41.362263090179901</v>
      </c>
      <c r="V46" s="217">
        <f t="shared" si="2"/>
        <v>0.38972213945350376</v>
      </c>
      <c r="W46" s="190"/>
      <c r="X46" s="218">
        <v>61.757979374999998</v>
      </c>
      <c r="Y46" s="218">
        <v>61.757979374999998</v>
      </c>
      <c r="Z46" s="218">
        <v>61.757979374999998</v>
      </c>
      <c r="AA46" s="218">
        <v>61.757979374999998</v>
      </c>
      <c r="AB46" s="218">
        <v>61.757979374999998</v>
      </c>
      <c r="AC46" s="218">
        <v>61.757979374999998</v>
      </c>
      <c r="AD46" s="218">
        <v>61.757979374999998</v>
      </c>
      <c r="AE46" s="218">
        <v>35.661925781249899</v>
      </c>
      <c r="AF46" s="218">
        <v>61.757979374999998</v>
      </c>
      <c r="AG46" s="218">
        <v>61.757979374999998</v>
      </c>
      <c r="AH46" s="218">
        <v>61.757979374999998</v>
      </c>
      <c r="AI46" s="218">
        <v>61.757979374999998</v>
      </c>
      <c r="AJ46" s="218">
        <v>61.757979374999998</v>
      </c>
      <c r="AK46" s="218">
        <v>61.757979374999998</v>
      </c>
      <c r="AL46" s="218">
        <v>61.757979374999998</v>
      </c>
      <c r="AM46" s="190"/>
      <c r="AN46" s="204">
        <v>41</v>
      </c>
      <c r="AO46" s="204">
        <v>0</v>
      </c>
      <c r="AP46" s="204">
        <v>41</v>
      </c>
      <c r="AQ46" s="204">
        <v>7</v>
      </c>
      <c r="AR46" s="204">
        <v>609.61</v>
      </c>
      <c r="AS46" s="204">
        <v>30.48028</v>
      </c>
      <c r="AT46" s="219">
        <v>1E-3</v>
      </c>
      <c r="AU46" s="204">
        <v>35.661925781249899</v>
      </c>
      <c r="AV46" s="204">
        <v>1</v>
      </c>
      <c r="AW46" s="220">
        <v>1.4200000000000001E-4</v>
      </c>
      <c r="AX46" s="221">
        <v>3.8580000000000003E-2</v>
      </c>
      <c r="AY46" s="204">
        <v>2</v>
      </c>
      <c r="AZ46" s="204">
        <v>1</v>
      </c>
      <c r="BA46" s="204">
        <v>0</v>
      </c>
      <c r="BB46" s="190"/>
      <c r="BC46" s="190"/>
      <c r="BD46" s="222">
        <f t="shared" si="3"/>
        <v>3.5</v>
      </c>
      <c r="BE46" s="195">
        <v>12600</v>
      </c>
      <c r="BF46" s="223">
        <v>375.04941841999999</v>
      </c>
      <c r="BG46" s="223">
        <v>492.88628148170801</v>
      </c>
      <c r="BH46" s="223">
        <v>-498.61563867723999</v>
      </c>
      <c r="BI46" s="224">
        <v>52.030901139756402</v>
      </c>
      <c r="BJ46" s="224">
        <v>5.9638382475150902</v>
      </c>
      <c r="BK46" s="222">
        <f t="shared" si="4"/>
        <v>-0.15678796502206627</v>
      </c>
      <c r="BL46" s="222">
        <f t="shared" si="5"/>
        <v>-137.65760427892343</v>
      </c>
      <c r="BM46" s="195">
        <v>12600</v>
      </c>
      <c r="BN46" s="223">
        <v>375.04941841999999</v>
      </c>
      <c r="BO46" s="223">
        <v>504.25462998653097</v>
      </c>
      <c r="BP46" s="223">
        <v>-509.00063514472498</v>
      </c>
      <c r="BQ46" s="224">
        <v>52.109624153425102</v>
      </c>
      <c r="BR46" s="224">
        <v>6.0496935201764401</v>
      </c>
      <c r="BS46" s="222">
        <f t="shared" si="6"/>
        <v>-8.228889484623636E-2</v>
      </c>
      <c r="BT46" s="222">
        <f t="shared" si="7"/>
        <v>-137.65760427892343</v>
      </c>
      <c r="BU46" s="199"/>
      <c r="BV46" s="197">
        <v>-8.8976243487667794</v>
      </c>
      <c r="BW46" s="197">
        <v>-10.932813417146001</v>
      </c>
      <c r="BX46" s="222">
        <f t="shared" si="8"/>
        <v>-13.615748821790511</v>
      </c>
      <c r="BY46" s="222">
        <f t="shared" si="9"/>
        <v>-14.156007716221298</v>
      </c>
      <c r="BZ46" s="199"/>
      <c r="CA46" s="199"/>
      <c r="CB46" s="199"/>
      <c r="CC46" s="199"/>
      <c r="CD46" s="199"/>
      <c r="CE46" s="199"/>
      <c r="CF46" s="199"/>
      <c r="CG46" s="199"/>
      <c r="CH46" s="199"/>
      <c r="CI46" s="199"/>
      <c r="CJ46" s="199"/>
      <c r="CK46" s="199"/>
      <c r="CL46" s="199"/>
      <c r="CM46" s="199"/>
      <c r="CN46" s="199"/>
      <c r="CO46" s="199"/>
      <c r="CP46" s="199"/>
      <c r="CQ46" s="199"/>
      <c r="CR46" s="199"/>
    </row>
    <row r="47" spans="1:96" ht="12" customHeight="1" x14ac:dyDescent="0.25">
      <c r="A47" s="190"/>
      <c r="B47" s="191">
        <f t="shared" si="10"/>
        <v>43</v>
      </c>
      <c r="C47" s="216"/>
      <c r="D47" s="192">
        <v>41.158853796324898</v>
      </c>
      <c r="E47" s="192">
        <v>41.158853796324898</v>
      </c>
      <c r="F47" s="192">
        <v>41.158853796324898</v>
      </c>
      <c r="G47" s="192">
        <v>41.158853796324898</v>
      </c>
      <c r="H47" s="192">
        <v>41.158853796324898</v>
      </c>
      <c r="I47" s="192">
        <v>41.158853796324898</v>
      </c>
      <c r="J47" s="192">
        <v>41.158853796324898</v>
      </c>
      <c r="K47" s="192">
        <v>41.158853796324898</v>
      </c>
      <c r="L47" s="192">
        <v>41.158853796324898</v>
      </c>
      <c r="M47" s="192">
        <v>41.158853796324898</v>
      </c>
      <c r="N47" s="192">
        <v>41.158853796324898</v>
      </c>
      <c r="O47" s="192">
        <v>41.158853796324898</v>
      </c>
      <c r="P47" s="192">
        <v>41.158853796324898</v>
      </c>
      <c r="Q47" s="192">
        <v>41.158853796324898</v>
      </c>
      <c r="R47" s="192">
        <v>41.158853796324898</v>
      </c>
      <c r="S47" s="216"/>
      <c r="T47" s="216">
        <v>40.380009812036398</v>
      </c>
      <c r="U47" s="216">
        <v>40.765499657810402</v>
      </c>
      <c r="V47" s="217">
        <f t="shared" si="2"/>
        <v>0.38548984577400347</v>
      </c>
      <c r="W47" s="190"/>
      <c r="X47" s="218">
        <v>61.148373749999998</v>
      </c>
      <c r="Y47" s="218">
        <v>61.148373749999998</v>
      </c>
      <c r="Z47" s="218">
        <v>61.148373749999998</v>
      </c>
      <c r="AA47" s="218">
        <v>61.148373749999998</v>
      </c>
      <c r="AB47" s="218">
        <v>61.148373749999998</v>
      </c>
      <c r="AC47" s="218">
        <v>61.148373749999998</v>
      </c>
      <c r="AD47" s="218">
        <v>61.148373749999998</v>
      </c>
      <c r="AE47" s="218">
        <v>35.052320312500001</v>
      </c>
      <c r="AF47" s="218">
        <v>61.148373749999998</v>
      </c>
      <c r="AG47" s="218">
        <v>61.148373749999998</v>
      </c>
      <c r="AH47" s="218">
        <v>61.148373749999998</v>
      </c>
      <c r="AI47" s="218">
        <v>61.148373749999998</v>
      </c>
      <c r="AJ47" s="218">
        <v>61.148373749999998</v>
      </c>
      <c r="AK47" s="218">
        <v>61.148373749999998</v>
      </c>
      <c r="AL47" s="218">
        <v>61.148373749999998</v>
      </c>
      <c r="AM47" s="190"/>
      <c r="AN47" s="204">
        <v>42</v>
      </c>
      <c r="AO47" s="204">
        <v>0</v>
      </c>
      <c r="AP47" s="204">
        <v>42</v>
      </c>
      <c r="AQ47" s="204">
        <v>7</v>
      </c>
      <c r="AR47" s="204">
        <v>609.61</v>
      </c>
      <c r="AS47" s="204">
        <v>30.48028</v>
      </c>
      <c r="AT47" s="219">
        <v>1E-3</v>
      </c>
      <c r="AU47" s="204">
        <v>35.052320312500001</v>
      </c>
      <c r="AV47" s="204">
        <v>1</v>
      </c>
      <c r="AW47" s="220">
        <v>1.4200000000000001E-4</v>
      </c>
      <c r="AX47" s="221">
        <v>3.8580000000000003E-2</v>
      </c>
      <c r="AY47" s="204">
        <v>2</v>
      </c>
      <c r="AZ47" s="204">
        <v>1</v>
      </c>
      <c r="BA47" s="204">
        <v>0</v>
      </c>
      <c r="BB47" s="190"/>
      <c r="BC47" s="190"/>
      <c r="BD47" s="222">
        <f t="shared" si="3"/>
        <v>3.5833333333333335</v>
      </c>
      <c r="BE47" s="195">
        <v>12900</v>
      </c>
      <c r="BF47" s="223">
        <v>371.21386268999998</v>
      </c>
      <c r="BG47" s="223">
        <v>480.30354840417601</v>
      </c>
      <c r="BH47" s="223">
        <v>-486.01073046522401</v>
      </c>
      <c r="BI47" s="224">
        <v>51.938890105469298</v>
      </c>
      <c r="BJ47" s="224">
        <v>5.8716298426848201</v>
      </c>
      <c r="BK47" s="222">
        <f t="shared" si="4"/>
        <v>-0.24899636985233631</v>
      </c>
      <c r="BL47" s="222">
        <f t="shared" si="5"/>
        <v>-141.49316000892344</v>
      </c>
      <c r="BM47" s="195">
        <v>12900</v>
      </c>
      <c r="BN47" s="223">
        <v>371.21386268999998</v>
      </c>
      <c r="BO47" s="223">
        <v>494.40886078600101</v>
      </c>
      <c r="BP47" s="223">
        <v>-499.24529411887698</v>
      </c>
      <c r="BQ47" s="224">
        <v>52.038726600894897</v>
      </c>
      <c r="BR47" s="224">
        <v>5.9779218086793504</v>
      </c>
      <c r="BS47" s="222">
        <f t="shared" si="6"/>
        <v>-0.15406060634332608</v>
      </c>
      <c r="BT47" s="222">
        <f t="shared" si="7"/>
        <v>-141.49316000892344</v>
      </c>
      <c r="BU47" s="199"/>
      <c r="BV47" s="197">
        <v>-21.641752791468701</v>
      </c>
      <c r="BW47" s="197">
        <v>-19.475363082345599</v>
      </c>
      <c r="BX47" s="222">
        <f t="shared" si="8"/>
        <v>-26.359877264492432</v>
      </c>
      <c r="BY47" s="222">
        <f t="shared" si="9"/>
        <v>-22.698557381420898</v>
      </c>
      <c r="BZ47" s="199"/>
      <c r="CA47" s="199"/>
      <c r="CB47" s="199"/>
      <c r="CC47" s="199"/>
      <c r="CD47" s="199"/>
      <c r="CE47" s="199"/>
      <c r="CF47" s="199"/>
      <c r="CG47" s="199"/>
      <c r="CH47" s="199"/>
      <c r="CI47" s="199"/>
      <c r="CJ47" s="199"/>
      <c r="CK47" s="199"/>
      <c r="CL47" s="199"/>
      <c r="CM47" s="199"/>
      <c r="CN47" s="199"/>
      <c r="CO47" s="199"/>
      <c r="CP47" s="199"/>
      <c r="CQ47" s="199"/>
      <c r="CR47" s="199"/>
    </row>
    <row r="48" spans="1:96" ht="12" customHeight="1" x14ac:dyDescent="0.25">
      <c r="A48" s="190"/>
      <c r="B48" s="191">
        <f t="shared" si="10"/>
        <v>44</v>
      </c>
      <c r="C48" s="216"/>
      <c r="D48" s="192">
        <v>40.549248327574901</v>
      </c>
      <c r="E48" s="192">
        <v>40.549248327574901</v>
      </c>
      <c r="F48" s="192">
        <v>40.549248327574901</v>
      </c>
      <c r="G48" s="192">
        <v>40.549248327574901</v>
      </c>
      <c r="H48" s="192">
        <v>40.549248327574901</v>
      </c>
      <c r="I48" s="192">
        <v>40.549248327574901</v>
      </c>
      <c r="J48" s="192">
        <v>40.549248327574901</v>
      </c>
      <c r="K48" s="192">
        <v>40.549248327574901</v>
      </c>
      <c r="L48" s="192">
        <v>40.549248327574901</v>
      </c>
      <c r="M48" s="192">
        <v>40.549248327574901</v>
      </c>
      <c r="N48" s="192">
        <v>40.549248327574901</v>
      </c>
      <c r="O48" s="192">
        <v>40.549248327574901</v>
      </c>
      <c r="P48" s="192">
        <v>40.549248327574901</v>
      </c>
      <c r="Q48" s="192">
        <v>40.549248327574901</v>
      </c>
      <c r="R48" s="192">
        <v>40.549248327574901</v>
      </c>
      <c r="S48" s="216"/>
      <c r="T48" s="216">
        <v>39.788904242164797</v>
      </c>
      <c r="U48" s="216">
        <v>40.1690621682312</v>
      </c>
      <c r="V48" s="217">
        <f t="shared" si="2"/>
        <v>0.38015792606640275</v>
      </c>
      <c r="W48" s="190"/>
      <c r="X48" s="218">
        <v>60.538768124999997</v>
      </c>
      <c r="Y48" s="218">
        <v>60.538768124999997</v>
      </c>
      <c r="Z48" s="218">
        <v>60.538768124999997</v>
      </c>
      <c r="AA48" s="218">
        <v>60.538768124999997</v>
      </c>
      <c r="AB48" s="218">
        <v>60.538768124999997</v>
      </c>
      <c r="AC48" s="218">
        <v>60.538768124999997</v>
      </c>
      <c r="AD48" s="218">
        <v>60.538768124999997</v>
      </c>
      <c r="AE48" s="218">
        <v>34.442714843749897</v>
      </c>
      <c r="AF48" s="218">
        <v>60.538768124999997</v>
      </c>
      <c r="AG48" s="218">
        <v>60.538768124999997</v>
      </c>
      <c r="AH48" s="218">
        <v>60.538768124999997</v>
      </c>
      <c r="AI48" s="218">
        <v>60.538768124999997</v>
      </c>
      <c r="AJ48" s="218">
        <v>60.538768124999997</v>
      </c>
      <c r="AK48" s="218">
        <v>60.538768124999997</v>
      </c>
      <c r="AL48" s="218">
        <v>60.538768124999997</v>
      </c>
      <c r="AM48" s="190"/>
      <c r="AN48" s="204">
        <v>43</v>
      </c>
      <c r="AO48" s="204">
        <v>0</v>
      </c>
      <c r="AP48" s="204">
        <v>43</v>
      </c>
      <c r="AQ48" s="204">
        <v>7</v>
      </c>
      <c r="AR48" s="204">
        <v>609.61</v>
      </c>
      <c r="AS48" s="204">
        <v>30.48028</v>
      </c>
      <c r="AT48" s="219">
        <v>1E-3</v>
      </c>
      <c r="AU48" s="204">
        <v>34.442714843749897</v>
      </c>
      <c r="AV48" s="204">
        <v>1</v>
      </c>
      <c r="AW48" s="220">
        <v>1.4200000000000001E-4</v>
      </c>
      <c r="AX48" s="221">
        <v>3.8580000000000003E-2</v>
      </c>
      <c r="AY48" s="204">
        <v>2</v>
      </c>
      <c r="AZ48" s="204">
        <v>1</v>
      </c>
      <c r="BA48" s="204">
        <v>0</v>
      </c>
      <c r="BB48" s="190"/>
      <c r="BC48" s="190"/>
      <c r="BD48" s="222">
        <f t="shared" si="3"/>
        <v>3.6666666666666665</v>
      </c>
      <c r="BE48" s="195">
        <v>13200</v>
      </c>
      <c r="BF48" s="223">
        <v>368.89559005000001</v>
      </c>
      <c r="BG48" s="223">
        <v>467.99625028138598</v>
      </c>
      <c r="BH48" s="223">
        <v>-473.63665512095798</v>
      </c>
      <c r="BI48" s="224">
        <v>51.847793480298002</v>
      </c>
      <c r="BJ48" s="224">
        <v>5.7806699806766497</v>
      </c>
      <c r="BK48" s="222">
        <f t="shared" si="4"/>
        <v>-0.33995623186050672</v>
      </c>
      <c r="BL48" s="222">
        <f t="shared" si="5"/>
        <v>-143.81143264892341</v>
      </c>
      <c r="BM48" s="195">
        <v>13200</v>
      </c>
      <c r="BN48" s="223">
        <v>368.89559005000001</v>
      </c>
      <c r="BO48" s="223">
        <v>484.74448008008602</v>
      </c>
      <c r="BP48" s="223">
        <v>-489.63270679468502</v>
      </c>
      <c r="BQ48" s="224">
        <v>51.968453955585801</v>
      </c>
      <c r="BR48" s="224">
        <v>5.9070511313753098</v>
      </c>
      <c r="BS48" s="222">
        <f t="shared" si="6"/>
        <v>-0.2249312836473667</v>
      </c>
      <c r="BT48" s="222">
        <f t="shared" si="7"/>
        <v>-143.81143264892341</v>
      </c>
      <c r="BU48" s="199"/>
      <c r="BV48" s="197">
        <v>-34.148859032599702</v>
      </c>
      <c r="BW48" s="197">
        <v>-27.804617018744999</v>
      </c>
      <c r="BX48" s="222">
        <f t="shared" si="8"/>
        <v>-38.866983505623438</v>
      </c>
      <c r="BY48" s="222">
        <f t="shared" si="9"/>
        <v>-31.027811317820294</v>
      </c>
      <c r="BZ48" s="199"/>
      <c r="CA48" s="199"/>
      <c r="CB48" s="199"/>
      <c r="CC48" s="199"/>
      <c r="CD48" s="199"/>
      <c r="CE48" s="199"/>
      <c r="CF48" s="199"/>
      <c r="CG48" s="199"/>
      <c r="CH48" s="199"/>
      <c r="CI48" s="199"/>
      <c r="CJ48" s="199"/>
      <c r="CK48" s="199"/>
      <c r="CL48" s="199"/>
      <c r="CM48" s="199"/>
      <c r="CN48" s="199"/>
      <c r="CO48" s="199"/>
      <c r="CP48" s="199"/>
      <c r="CQ48" s="199"/>
      <c r="CR48" s="199"/>
    </row>
    <row r="49" spans="1:96" ht="12" customHeight="1" x14ac:dyDescent="0.25">
      <c r="A49" s="190"/>
      <c r="B49" s="191">
        <f t="shared" si="10"/>
        <v>45</v>
      </c>
      <c r="C49" s="216"/>
      <c r="D49" s="192">
        <v>39.939642858824897</v>
      </c>
      <c r="E49" s="192">
        <v>39.939642858824897</v>
      </c>
      <c r="F49" s="192">
        <v>39.939642858824897</v>
      </c>
      <c r="G49" s="192">
        <v>39.939642858824897</v>
      </c>
      <c r="H49" s="192">
        <v>39.939642858824897</v>
      </c>
      <c r="I49" s="192">
        <v>39.939642858824897</v>
      </c>
      <c r="J49" s="192">
        <v>39.939642858824897</v>
      </c>
      <c r="K49" s="192">
        <v>39.939642858824897</v>
      </c>
      <c r="L49" s="192">
        <v>39.939642858824897</v>
      </c>
      <c r="M49" s="192">
        <v>39.939642858824897</v>
      </c>
      <c r="N49" s="192">
        <v>39.939642858824897</v>
      </c>
      <c r="O49" s="192">
        <v>39.939642858824897</v>
      </c>
      <c r="P49" s="192">
        <v>39.939642858824897</v>
      </c>
      <c r="Q49" s="192">
        <v>39.939642858824897</v>
      </c>
      <c r="R49" s="192">
        <v>39.939642858824897</v>
      </c>
      <c r="S49" s="216"/>
      <c r="T49" s="216">
        <v>39.199159537957897</v>
      </c>
      <c r="U49" s="216">
        <v>39.572904639219999</v>
      </c>
      <c r="V49" s="217">
        <f t="shared" si="2"/>
        <v>0.37374510126210225</v>
      </c>
      <c r="W49" s="190"/>
      <c r="X49" s="218">
        <v>59.929162499999997</v>
      </c>
      <c r="Y49" s="218">
        <v>59.929162499999997</v>
      </c>
      <c r="Z49" s="218">
        <v>59.929162499999997</v>
      </c>
      <c r="AA49" s="218">
        <v>59.929162499999997</v>
      </c>
      <c r="AB49" s="218">
        <v>59.929162499999997</v>
      </c>
      <c r="AC49" s="218">
        <v>59.929162499999997</v>
      </c>
      <c r="AD49" s="218">
        <v>59.929162499999997</v>
      </c>
      <c r="AE49" s="218">
        <v>33.8331093749999</v>
      </c>
      <c r="AF49" s="218">
        <v>59.929162499999997</v>
      </c>
      <c r="AG49" s="218">
        <v>59.929162499999997</v>
      </c>
      <c r="AH49" s="218">
        <v>59.929162499999997</v>
      </c>
      <c r="AI49" s="218">
        <v>59.929162499999997</v>
      </c>
      <c r="AJ49" s="218">
        <v>59.929162499999997</v>
      </c>
      <c r="AK49" s="218">
        <v>59.929162499999997</v>
      </c>
      <c r="AL49" s="218">
        <v>59.929162499999997</v>
      </c>
      <c r="AM49" s="190"/>
      <c r="AN49" s="204">
        <v>44</v>
      </c>
      <c r="AO49" s="204">
        <v>0</v>
      </c>
      <c r="AP49" s="204">
        <v>44</v>
      </c>
      <c r="AQ49" s="204">
        <v>7</v>
      </c>
      <c r="AR49" s="204">
        <v>609.61</v>
      </c>
      <c r="AS49" s="204">
        <v>30.48028</v>
      </c>
      <c r="AT49" s="219">
        <v>1E-3</v>
      </c>
      <c r="AU49" s="204">
        <v>33.8331093749999</v>
      </c>
      <c r="AV49" s="204">
        <v>1</v>
      </c>
      <c r="AW49" s="220">
        <v>1.4200000000000001E-4</v>
      </c>
      <c r="AX49" s="221">
        <v>3.8580000000000003E-2</v>
      </c>
      <c r="AY49" s="204">
        <v>2</v>
      </c>
      <c r="AZ49" s="204">
        <v>1</v>
      </c>
      <c r="BA49" s="204">
        <v>0</v>
      </c>
      <c r="BB49" s="190"/>
      <c r="BC49" s="190"/>
      <c r="BD49" s="222">
        <f t="shared" si="3"/>
        <v>3.75</v>
      </c>
      <c r="BE49" s="195">
        <v>13500</v>
      </c>
      <c r="BF49" s="223">
        <v>368.12</v>
      </c>
      <c r="BG49" s="223">
        <v>456.056817500036</v>
      </c>
      <c r="BH49" s="223">
        <v>-461.58561505956698</v>
      </c>
      <c r="BI49" s="224">
        <v>51.7583273154587</v>
      </c>
      <c r="BJ49" s="224">
        <v>5.6916907413162097</v>
      </c>
      <c r="BK49" s="222">
        <f t="shared" si="4"/>
        <v>-0.42893547122094677</v>
      </c>
      <c r="BL49" s="222">
        <f t="shared" si="5"/>
        <v>-144.58702269892342</v>
      </c>
      <c r="BM49" s="195">
        <v>13500</v>
      </c>
      <c r="BN49" s="223">
        <v>368.12</v>
      </c>
      <c r="BO49" s="223">
        <v>475.33633588126202</v>
      </c>
      <c r="BP49" s="223">
        <v>-480.23712365952503</v>
      </c>
      <c r="BQ49" s="224">
        <v>51.8993688790327</v>
      </c>
      <c r="BR49" s="224">
        <v>5.8376578100701</v>
      </c>
      <c r="BS49" s="222">
        <f t="shared" si="6"/>
        <v>-0.29432460495257651</v>
      </c>
      <c r="BT49" s="222">
        <f t="shared" si="7"/>
        <v>-144.58702269892342</v>
      </c>
      <c r="BU49" s="199"/>
      <c r="BV49" s="197">
        <v>-46.281964247703101</v>
      </c>
      <c r="BW49" s="197">
        <v>-35.829352573332898</v>
      </c>
      <c r="BX49" s="222">
        <f t="shared" si="8"/>
        <v>-51.000088720726836</v>
      </c>
      <c r="BY49" s="222">
        <f t="shared" si="9"/>
        <v>-39.052546872408193</v>
      </c>
      <c r="BZ49" s="199"/>
      <c r="CA49" s="199"/>
      <c r="CB49" s="199"/>
      <c r="CC49" s="199"/>
      <c r="CD49" s="199"/>
      <c r="CE49" s="199"/>
      <c r="CF49" s="199"/>
      <c r="CG49" s="199"/>
      <c r="CH49" s="199"/>
      <c r="CI49" s="199"/>
      <c r="CJ49" s="199"/>
      <c r="CK49" s="199"/>
      <c r="CL49" s="199"/>
      <c r="CM49" s="199"/>
      <c r="CN49" s="199"/>
      <c r="CO49" s="199"/>
      <c r="CP49" s="199"/>
      <c r="CQ49" s="199"/>
      <c r="CR49" s="199"/>
    </row>
    <row r="50" spans="1:96" ht="12" customHeight="1" x14ac:dyDescent="0.25">
      <c r="A50" s="190"/>
      <c r="B50" s="191">
        <f t="shared" si="10"/>
        <v>46</v>
      </c>
      <c r="C50" s="216"/>
      <c r="D50" s="192">
        <v>39.330037390074899</v>
      </c>
      <c r="E50" s="192">
        <v>39.330037390074899</v>
      </c>
      <c r="F50" s="192">
        <v>39.330037390074899</v>
      </c>
      <c r="G50" s="192">
        <v>39.330037390074899</v>
      </c>
      <c r="H50" s="192">
        <v>39.330037390074899</v>
      </c>
      <c r="I50" s="192">
        <v>39.330037390074899</v>
      </c>
      <c r="J50" s="192">
        <v>39.330037390074899</v>
      </c>
      <c r="K50" s="192">
        <v>39.330037390074899</v>
      </c>
      <c r="L50" s="192">
        <v>39.330037390074899</v>
      </c>
      <c r="M50" s="192">
        <v>39.330037390074899</v>
      </c>
      <c r="N50" s="192">
        <v>39.330037390074899</v>
      </c>
      <c r="O50" s="192">
        <v>39.330037390074899</v>
      </c>
      <c r="P50" s="192">
        <v>39.330037390074899</v>
      </c>
      <c r="Q50" s="192">
        <v>39.330037390074899</v>
      </c>
      <c r="R50" s="192">
        <v>39.330037390074899</v>
      </c>
      <c r="S50" s="216"/>
      <c r="T50" s="216">
        <v>38.610708734596102</v>
      </c>
      <c r="U50" s="216">
        <v>38.976982606268102</v>
      </c>
      <c r="V50" s="217">
        <f t="shared" si="2"/>
        <v>0.36627387167199998</v>
      </c>
      <c r="W50" s="190"/>
      <c r="X50" s="218">
        <v>59.319556875000004</v>
      </c>
      <c r="Y50" s="218">
        <v>59.319556875000004</v>
      </c>
      <c r="Z50" s="218">
        <v>59.319556875000004</v>
      </c>
      <c r="AA50" s="218">
        <v>59.319556875000004</v>
      </c>
      <c r="AB50" s="218">
        <v>59.319556875000004</v>
      </c>
      <c r="AC50" s="218">
        <v>59.319556875000004</v>
      </c>
      <c r="AD50" s="218">
        <v>59.319556875000004</v>
      </c>
      <c r="AE50" s="218">
        <v>33.223503906250002</v>
      </c>
      <c r="AF50" s="218">
        <v>59.319556875000004</v>
      </c>
      <c r="AG50" s="218">
        <v>59.319556875000004</v>
      </c>
      <c r="AH50" s="218">
        <v>59.319556875000004</v>
      </c>
      <c r="AI50" s="218">
        <v>59.319556875000004</v>
      </c>
      <c r="AJ50" s="218">
        <v>59.319556875000004</v>
      </c>
      <c r="AK50" s="218">
        <v>59.319556875000004</v>
      </c>
      <c r="AL50" s="218">
        <v>59.319556875000004</v>
      </c>
      <c r="AM50" s="190"/>
      <c r="AN50" s="204">
        <v>45</v>
      </c>
      <c r="AO50" s="204">
        <v>0</v>
      </c>
      <c r="AP50" s="204">
        <v>45</v>
      </c>
      <c r="AQ50" s="204">
        <v>7</v>
      </c>
      <c r="AR50" s="204">
        <v>609.61</v>
      </c>
      <c r="AS50" s="204">
        <v>30.48028</v>
      </c>
      <c r="AT50" s="219">
        <v>1E-3</v>
      </c>
      <c r="AU50" s="204">
        <v>33.223503906250002</v>
      </c>
      <c r="AV50" s="204">
        <v>1</v>
      </c>
      <c r="AW50" s="220">
        <v>1.4200000000000001E-4</v>
      </c>
      <c r="AX50" s="221">
        <v>3.8580000000000003E-2</v>
      </c>
      <c r="AY50" s="204">
        <v>2</v>
      </c>
      <c r="AZ50" s="204">
        <v>1</v>
      </c>
      <c r="BA50" s="204">
        <v>0</v>
      </c>
      <c r="BB50" s="190"/>
      <c r="BC50" s="190"/>
      <c r="BD50" s="222">
        <f t="shared" si="3"/>
        <v>3.8333333333333335</v>
      </c>
      <c r="BE50" s="195">
        <v>13800</v>
      </c>
      <c r="BF50" s="223">
        <v>368.89559005000001</v>
      </c>
      <c r="BG50" s="223">
        <v>444.57445744762202</v>
      </c>
      <c r="BH50" s="223">
        <v>-449.94648129082299</v>
      </c>
      <c r="BI50" s="224">
        <v>51.671212488591699</v>
      </c>
      <c r="BJ50" s="224">
        <v>5.60543021121621</v>
      </c>
      <c r="BK50" s="222">
        <f t="shared" si="4"/>
        <v>-0.51519600132094645</v>
      </c>
      <c r="BL50" s="222">
        <f t="shared" si="5"/>
        <v>-143.81143264892341</v>
      </c>
      <c r="BM50" s="195">
        <v>13800</v>
      </c>
      <c r="BN50" s="223">
        <v>368.89559005000001</v>
      </c>
      <c r="BO50" s="223">
        <v>466.256544371139</v>
      </c>
      <c r="BP50" s="223">
        <v>-471.13005495370402</v>
      </c>
      <c r="BQ50" s="224">
        <v>51.832031222014102</v>
      </c>
      <c r="BR50" s="224">
        <v>5.7703158115727904</v>
      </c>
      <c r="BS50" s="222">
        <f t="shared" si="6"/>
        <v>-0.3616666034498861</v>
      </c>
      <c r="BT50" s="222">
        <f t="shared" si="7"/>
        <v>-143.81143264892341</v>
      </c>
      <c r="BU50" s="199"/>
      <c r="BV50" s="197">
        <v>-57.908185701370002</v>
      </c>
      <c r="BW50" s="197">
        <v>-43.461682202688202</v>
      </c>
      <c r="BX50" s="222">
        <f t="shared" si="8"/>
        <v>-62.626310174393737</v>
      </c>
      <c r="BY50" s="222">
        <f t="shared" si="9"/>
        <v>-46.684876501763497</v>
      </c>
      <c r="BZ50" s="199"/>
      <c r="CA50" s="199"/>
      <c r="CB50" s="199"/>
      <c r="CC50" s="199"/>
      <c r="CD50" s="199"/>
      <c r="CE50" s="199"/>
      <c r="CF50" s="199"/>
      <c r="CG50" s="199"/>
      <c r="CH50" s="199"/>
      <c r="CI50" s="199"/>
      <c r="CJ50" s="199"/>
      <c r="CK50" s="199"/>
      <c r="CL50" s="199"/>
      <c r="CM50" s="199"/>
      <c r="CN50" s="199"/>
      <c r="CO50" s="199"/>
      <c r="CP50" s="199"/>
      <c r="CQ50" s="199"/>
      <c r="CR50" s="199"/>
    </row>
    <row r="51" spans="1:96" ht="12" customHeight="1" x14ac:dyDescent="0.25">
      <c r="A51" s="190"/>
      <c r="B51" s="191">
        <f t="shared" si="10"/>
        <v>47</v>
      </c>
      <c r="C51" s="216"/>
      <c r="D51" s="192">
        <v>38.720431921324902</v>
      </c>
      <c r="E51" s="192">
        <v>38.720431921324902</v>
      </c>
      <c r="F51" s="192">
        <v>38.720431921324902</v>
      </c>
      <c r="G51" s="192">
        <v>38.720431921324902</v>
      </c>
      <c r="H51" s="192">
        <v>38.720431921324902</v>
      </c>
      <c r="I51" s="192">
        <v>38.720431921324902</v>
      </c>
      <c r="J51" s="192">
        <v>38.720431921324902</v>
      </c>
      <c r="K51" s="192">
        <v>38.720431921324902</v>
      </c>
      <c r="L51" s="192">
        <v>38.720431921324902</v>
      </c>
      <c r="M51" s="192">
        <v>38.720431921324902</v>
      </c>
      <c r="N51" s="192">
        <v>38.720431921324902</v>
      </c>
      <c r="O51" s="192">
        <v>38.720431921324902</v>
      </c>
      <c r="P51" s="192">
        <v>38.720431921324902</v>
      </c>
      <c r="Q51" s="192">
        <v>38.720431921324902</v>
      </c>
      <c r="R51" s="192">
        <v>38.720431921324902</v>
      </c>
      <c r="S51" s="216"/>
      <c r="T51" s="216">
        <v>38.023482887104699</v>
      </c>
      <c r="U51" s="216">
        <v>38.381253165762899</v>
      </c>
      <c r="V51" s="217">
        <f t="shared" si="2"/>
        <v>0.35777027865820088</v>
      </c>
      <c r="W51" s="190"/>
      <c r="X51" s="218">
        <v>58.709951250000003</v>
      </c>
      <c r="Y51" s="218">
        <v>58.709951250000003</v>
      </c>
      <c r="Z51" s="218">
        <v>58.709951250000003</v>
      </c>
      <c r="AA51" s="218">
        <v>58.709951250000003</v>
      </c>
      <c r="AB51" s="218">
        <v>58.709951250000003</v>
      </c>
      <c r="AC51" s="218">
        <v>58.709951250000003</v>
      </c>
      <c r="AD51" s="218">
        <v>58.709951250000003</v>
      </c>
      <c r="AE51" s="218">
        <v>32.613898437499898</v>
      </c>
      <c r="AF51" s="218">
        <v>58.709951250000003</v>
      </c>
      <c r="AG51" s="218">
        <v>58.709951250000003</v>
      </c>
      <c r="AH51" s="218">
        <v>58.709951250000003</v>
      </c>
      <c r="AI51" s="218">
        <v>58.709951250000003</v>
      </c>
      <c r="AJ51" s="218">
        <v>58.709951250000003</v>
      </c>
      <c r="AK51" s="218">
        <v>58.709951250000003</v>
      </c>
      <c r="AL51" s="218">
        <v>58.709951250000003</v>
      </c>
      <c r="AM51" s="190"/>
      <c r="AN51" s="204">
        <v>46</v>
      </c>
      <c r="AO51" s="204">
        <v>0</v>
      </c>
      <c r="AP51" s="204">
        <v>46</v>
      </c>
      <c r="AQ51" s="204">
        <v>7</v>
      </c>
      <c r="AR51" s="204">
        <v>609.61</v>
      </c>
      <c r="AS51" s="204">
        <v>30.48028</v>
      </c>
      <c r="AT51" s="219">
        <v>1E-3</v>
      </c>
      <c r="AU51" s="204">
        <v>32.613898437499898</v>
      </c>
      <c r="AV51" s="204">
        <v>1</v>
      </c>
      <c r="AW51" s="220">
        <v>1.4200000000000001E-4</v>
      </c>
      <c r="AX51" s="221">
        <v>3.8580000000000003E-2</v>
      </c>
      <c r="AY51" s="204">
        <v>2</v>
      </c>
      <c r="AZ51" s="204">
        <v>1</v>
      </c>
      <c r="BA51" s="204">
        <v>0</v>
      </c>
      <c r="BB51" s="190"/>
      <c r="BC51" s="190"/>
      <c r="BD51" s="222">
        <f t="shared" si="3"/>
        <v>3.9166666666666665</v>
      </c>
      <c r="BE51" s="195">
        <v>14100</v>
      </c>
      <c r="BF51" s="223">
        <v>371.21386268999998</v>
      </c>
      <c r="BG51" s="223">
        <v>433.63564231585599</v>
      </c>
      <c r="BH51" s="223">
        <v>-438.80523340679201</v>
      </c>
      <c r="BI51" s="224">
        <v>51.587177177341999</v>
      </c>
      <c r="BJ51" s="224">
        <v>5.52263501733478</v>
      </c>
      <c r="BK51" s="222">
        <f t="shared" si="4"/>
        <v>-0.59799119520237642</v>
      </c>
      <c r="BL51" s="222">
        <f t="shared" si="5"/>
        <v>-141.49316000892344</v>
      </c>
      <c r="BM51" s="195">
        <v>14100</v>
      </c>
      <c r="BN51" s="223">
        <v>371.21386268999998</v>
      </c>
      <c r="BO51" s="223">
        <v>457.57475463510099</v>
      </c>
      <c r="BP51" s="223">
        <v>-462.38049855006602</v>
      </c>
      <c r="BQ51" s="224">
        <v>51.766998975590496</v>
      </c>
      <c r="BR51" s="224">
        <v>5.70559776654326</v>
      </c>
      <c r="BS51" s="222">
        <f t="shared" si="6"/>
        <v>-0.42638464847941648</v>
      </c>
      <c r="BT51" s="222">
        <f t="shared" si="7"/>
        <v>-141.49316000892344</v>
      </c>
      <c r="BU51" s="199"/>
      <c r="BV51" s="197">
        <v>-68.900192089548895</v>
      </c>
      <c r="BW51" s="197">
        <v>-50.618016024360301</v>
      </c>
      <c r="BX51" s="222">
        <f t="shared" si="8"/>
        <v>-73.61831656257263</v>
      </c>
      <c r="BY51" s="222">
        <f t="shared" si="9"/>
        <v>-53.841210323435597</v>
      </c>
      <c r="BZ51" s="199"/>
      <c r="CA51" s="199"/>
      <c r="CB51" s="199"/>
      <c r="CC51" s="199"/>
      <c r="CD51" s="199"/>
      <c r="CE51" s="199"/>
      <c r="CF51" s="199"/>
      <c r="CG51" s="199"/>
      <c r="CH51" s="199"/>
      <c r="CI51" s="199"/>
      <c r="CJ51" s="199"/>
      <c r="CK51" s="199"/>
      <c r="CL51" s="199"/>
      <c r="CM51" s="199"/>
      <c r="CN51" s="199"/>
      <c r="CO51" s="199"/>
      <c r="CP51" s="199"/>
      <c r="CQ51" s="199"/>
      <c r="CR51" s="199"/>
    </row>
    <row r="52" spans="1:96" ht="12" customHeight="1" x14ac:dyDescent="0.25">
      <c r="A52" s="190"/>
      <c r="B52" s="191">
        <f t="shared" si="10"/>
        <v>48</v>
      </c>
      <c r="C52" s="216"/>
      <c r="D52" s="192">
        <v>38.110826452574898</v>
      </c>
      <c r="E52" s="192">
        <v>38.110826452574898</v>
      </c>
      <c r="F52" s="192">
        <v>38.110826452574898</v>
      </c>
      <c r="G52" s="192">
        <v>38.110826452574898</v>
      </c>
      <c r="H52" s="192">
        <v>38.110826452574898</v>
      </c>
      <c r="I52" s="192">
        <v>38.110826452574898</v>
      </c>
      <c r="J52" s="192">
        <v>38.110826452574898</v>
      </c>
      <c r="K52" s="192">
        <v>38.110826452574898</v>
      </c>
      <c r="L52" s="192">
        <v>38.110826452574898</v>
      </c>
      <c r="M52" s="192">
        <v>38.110826452574898</v>
      </c>
      <c r="N52" s="192">
        <v>38.110826452574898</v>
      </c>
      <c r="O52" s="192">
        <v>38.110826452574898</v>
      </c>
      <c r="P52" s="192">
        <v>38.110826452574898</v>
      </c>
      <c r="Q52" s="192">
        <v>38.110826452574898</v>
      </c>
      <c r="R52" s="192">
        <v>38.110826452574898</v>
      </c>
      <c r="S52" s="216"/>
      <c r="T52" s="216">
        <v>37.437411348475798</v>
      </c>
      <c r="U52" s="216">
        <v>37.785675010152403</v>
      </c>
      <c r="V52" s="217">
        <f t="shared" si="2"/>
        <v>0.34826366167660439</v>
      </c>
      <c r="W52" s="190"/>
      <c r="X52" s="218">
        <v>58.100345625000003</v>
      </c>
      <c r="Y52" s="218">
        <v>58.100345625000003</v>
      </c>
      <c r="Z52" s="218">
        <v>58.100345625000003</v>
      </c>
      <c r="AA52" s="218">
        <v>58.100345625000003</v>
      </c>
      <c r="AB52" s="218">
        <v>58.100345625000003</v>
      </c>
      <c r="AC52" s="218">
        <v>58.100345625000003</v>
      </c>
      <c r="AD52" s="218">
        <v>58.100345625000003</v>
      </c>
      <c r="AE52" s="218">
        <v>32.004292968749901</v>
      </c>
      <c r="AF52" s="218">
        <v>58.100345625000003</v>
      </c>
      <c r="AG52" s="218">
        <v>58.100345625000003</v>
      </c>
      <c r="AH52" s="218">
        <v>58.100345625000003</v>
      </c>
      <c r="AI52" s="218">
        <v>58.100345625000003</v>
      </c>
      <c r="AJ52" s="218">
        <v>58.100345625000003</v>
      </c>
      <c r="AK52" s="218">
        <v>58.100345625000003</v>
      </c>
      <c r="AL52" s="218">
        <v>58.100345625000003</v>
      </c>
      <c r="AM52" s="190"/>
      <c r="AN52" s="204">
        <v>47</v>
      </c>
      <c r="AO52" s="204">
        <v>0</v>
      </c>
      <c r="AP52" s="204">
        <v>47</v>
      </c>
      <c r="AQ52" s="204">
        <v>7</v>
      </c>
      <c r="AR52" s="204">
        <v>609.61</v>
      </c>
      <c r="AS52" s="204">
        <v>30.48028</v>
      </c>
      <c r="AT52" s="219">
        <v>1E-3</v>
      </c>
      <c r="AU52" s="204">
        <v>32.004292968749901</v>
      </c>
      <c r="AV52" s="204">
        <v>1</v>
      </c>
      <c r="AW52" s="220">
        <v>1.4200000000000001E-4</v>
      </c>
      <c r="AX52" s="221">
        <v>3.8580000000000003E-2</v>
      </c>
      <c r="AY52" s="204">
        <v>2</v>
      </c>
      <c r="AZ52" s="204">
        <v>1</v>
      </c>
      <c r="BA52" s="204">
        <v>0</v>
      </c>
      <c r="BB52" s="190"/>
      <c r="BC52" s="190"/>
      <c r="BD52" s="222">
        <f t="shared" si="3"/>
        <v>4</v>
      </c>
      <c r="BE52" s="195">
        <v>14400</v>
      </c>
      <c r="BF52" s="223">
        <v>375.04941841999999</v>
      </c>
      <c r="BG52" s="223">
        <v>423.32475675709298</v>
      </c>
      <c r="BH52" s="223">
        <v>-428.24556594580599</v>
      </c>
      <c r="BI52" s="224">
        <v>51.506960046462403</v>
      </c>
      <c r="BJ52" s="224">
        <v>5.4440634610557002</v>
      </c>
      <c r="BK52" s="222">
        <f t="shared" si="4"/>
        <v>-0.67656275148145628</v>
      </c>
      <c r="BL52" s="222">
        <f t="shared" si="5"/>
        <v>-137.65760427892343</v>
      </c>
      <c r="BM52" s="195">
        <v>14400</v>
      </c>
      <c r="BN52" s="223">
        <v>375.04941841999999</v>
      </c>
      <c r="BO52" s="223">
        <v>449.35852012349898</v>
      </c>
      <c r="BP52" s="223">
        <v>-454.05527950470002</v>
      </c>
      <c r="BQ52" s="224">
        <v>51.704829711596901</v>
      </c>
      <c r="BR52" s="224">
        <v>5.6440764116233604</v>
      </c>
      <c r="BS52" s="222">
        <f t="shared" si="6"/>
        <v>-0.48790600339931611</v>
      </c>
      <c r="BT52" s="222">
        <f t="shared" si="7"/>
        <v>-137.65760427892343</v>
      </c>
      <c r="BU52" s="199"/>
      <c r="BV52" s="197">
        <v>-79.137598082136805</v>
      </c>
      <c r="BW52" s="197">
        <v>-57.219977299924203</v>
      </c>
      <c r="BX52" s="222">
        <f t="shared" si="8"/>
        <v>-83.85572255516054</v>
      </c>
      <c r="BY52" s="222">
        <f t="shared" si="9"/>
        <v>-60.443171598999498</v>
      </c>
      <c r="BZ52" s="199"/>
      <c r="CA52" s="199"/>
      <c r="CB52" s="199"/>
      <c r="CC52" s="199"/>
      <c r="CD52" s="199"/>
      <c r="CE52" s="199"/>
      <c r="CF52" s="199"/>
      <c r="CG52" s="199"/>
      <c r="CH52" s="199"/>
      <c r="CI52" s="199"/>
      <c r="CJ52" s="199"/>
      <c r="CK52" s="199"/>
      <c r="CL52" s="199"/>
      <c r="CM52" s="199"/>
      <c r="CN52" s="199"/>
      <c r="CO52" s="199"/>
      <c r="CP52" s="199"/>
      <c r="CQ52" s="199"/>
      <c r="CR52" s="199"/>
    </row>
    <row r="53" spans="1:96" ht="12" customHeight="1" x14ac:dyDescent="0.25">
      <c r="A53" s="190"/>
      <c r="B53" s="191">
        <f t="shared" si="10"/>
        <v>49</v>
      </c>
      <c r="C53" s="216"/>
      <c r="D53" s="192">
        <v>37.501220983824901</v>
      </c>
      <c r="E53" s="192">
        <v>37.501220983824901</v>
      </c>
      <c r="F53" s="192">
        <v>37.501220983824901</v>
      </c>
      <c r="G53" s="192">
        <v>37.501220983824901</v>
      </c>
      <c r="H53" s="192">
        <v>37.501220983824901</v>
      </c>
      <c r="I53" s="192">
        <v>37.501220983824901</v>
      </c>
      <c r="J53" s="192">
        <v>37.501220983824901</v>
      </c>
      <c r="K53" s="192">
        <v>37.501220983824901</v>
      </c>
      <c r="L53" s="192">
        <v>37.501220983824901</v>
      </c>
      <c r="M53" s="192">
        <v>37.501220983824901</v>
      </c>
      <c r="N53" s="192">
        <v>37.501220983824901</v>
      </c>
      <c r="O53" s="192">
        <v>37.501220983824901</v>
      </c>
      <c r="P53" s="192">
        <v>37.501220983824901</v>
      </c>
      <c r="Q53" s="192">
        <v>37.501220983824901</v>
      </c>
      <c r="R53" s="192">
        <v>37.501220983824901</v>
      </c>
      <c r="S53" s="216"/>
      <c r="T53" s="216">
        <v>36.852422042648001</v>
      </c>
      <c r="U53" s="216">
        <v>37.190208455572602</v>
      </c>
      <c r="V53" s="217">
        <f t="shared" si="2"/>
        <v>0.33778641292460065</v>
      </c>
      <c r="W53" s="190"/>
      <c r="X53" s="218">
        <v>57.490740000000002</v>
      </c>
      <c r="Y53" s="218">
        <v>57.490740000000002</v>
      </c>
      <c r="Z53" s="218">
        <v>57.490740000000002</v>
      </c>
      <c r="AA53" s="218">
        <v>57.490740000000002</v>
      </c>
      <c r="AB53" s="218">
        <v>57.490740000000002</v>
      </c>
      <c r="AC53" s="218">
        <v>57.490740000000002</v>
      </c>
      <c r="AD53" s="218">
        <v>57.490740000000002</v>
      </c>
      <c r="AE53" s="218">
        <v>31.3946874999999</v>
      </c>
      <c r="AF53" s="218">
        <v>57.490740000000002</v>
      </c>
      <c r="AG53" s="218">
        <v>57.490740000000002</v>
      </c>
      <c r="AH53" s="218">
        <v>57.490740000000002</v>
      </c>
      <c r="AI53" s="218">
        <v>57.490740000000002</v>
      </c>
      <c r="AJ53" s="218">
        <v>57.490740000000002</v>
      </c>
      <c r="AK53" s="218">
        <v>57.490740000000002</v>
      </c>
      <c r="AL53" s="218">
        <v>57.490740000000002</v>
      </c>
      <c r="AM53" s="190"/>
      <c r="AN53" s="204">
        <v>48</v>
      </c>
      <c r="AO53" s="204">
        <v>0</v>
      </c>
      <c r="AP53" s="204">
        <v>48</v>
      </c>
      <c r="AQ53" s="204">
        <v>7</v>
      </c>
      <c r="AR53" s="204">
        <v>609.61</v>
      </c>
      <c r="AS53" s="204">
        <v>30.48028</v>
      </c>
      <c r="AT53" s="219">
        <v>1E-3</v>
      </c>
      <c r="AU53" s="204">
        <v>31.3946874999999</v>
      </c>
      <c r="AV53" s="204">
        <v>1</v>
      </c>
      <c r="AW53" s="220">
        <v>1.4200000000000001E-4</v>
      </c>
      <c r="AX53" s="221">
        <v>3.8580000000000003E-2</v>
      </c>
      <c r="AY53" s="204">
        <v>2</v>
      </c>
      <c r="AZ53" s="204">
        <v>1</v>
      </c>
      <c r="BA53" s="204">
        <v>0</v>
      </c>
      <c r="BB53" s="190"/>
      <c r="BC53" s="190"/>
      <c r="BD53" s="222">
        <f t="shared" si="3"/>
        <v>4.083333333333333</v>
      </c>
      <c r="BE53" s="195">
        <v>14700</v>
      </c>
      <c r="BF53" s="223">
        <v>380.36023411000002</v>
      </c>
      <c r="BG53" s="223">
        <v>413.724881777321</v>
      </c>
      <c r="BH53" s="223">
        <v>-418.34964406574699</v>
      </c>
      <c r="BI53" s="224">
        <v>51.431313971359501</v>
      </c>
      <c r="BJ53" s="224">
        <v>5.3704890007370301</v>
      </c>
      <c r="BK53" s="222">
        <f t="shared" si="4"/>
        <v>-0.75013721180012638</v>
      </c>
      <c r="BL53" s="222">
        <f t="shared" si="5"/>
        <v>-132.3467885889234</v>
      </c>
      <c r="BM53" s="195">
        <v>14700</v>
      </c>
      <c r="BN53" s="223">
        <v>380.36023411000002</v>
      </c>
      <c r="BO53" s="223">
        <v>441.67375499921098</v>
      </c>
      <c r="BP53" s="223">
        <v>-446.219483687055</v>
      </c>
      <c r="BQ53" s="224">
        <v>51.6460823762621</v>
      </c>
      <c r="BR53" s="224">
        <v>5.5863262761129597</v>
      </c>
      <c r="BS53" s="222">
        <f t="shared" si="6"/>
        <v>-0.54565613890971676</v>
      </c>
      <c r="BT53" s="222">
        <f t="shared" si="7"/>
        <v>-132.3467885889234</v>
      </c>
      <c r="BU53" s="199"/>
      <c r="BV53" s="197">
        <v>-88.508282792710105</v>
      </c>
      <c r="BW53" s="197">
        <v>-63.195260823267802</v>
      </c>
      <c r="BX53" s="222">
        <f t="shared" si="8"/>
        <v>-93.22640726573384</v>
      </c>
      <c r="BY53" s="222">
        <f t="shared" si="9"/>
        <v>-66.418455122343104</v>
      </c>
      <c r="BZ53" s="199"/>
      <c r="CA53" s="199"/>
      <c r="CB53" s="199"/>
      <c r="CC53" s="199"/>
      <c r="CD53" s="199"/>
      <c r="CE53" s="199"/>
      <c r="CF53" s="199"/>
      <c r="CG53" s="199"/>
      <c r="CH53" s="199"/>
      <c r="CI53" s="199"/>
      <c r="CJ53" s="199"/>
      <c r="CK53" s="199"/>
      <c r="CL53" s="199"/>
      <c r="CM53" s="199"/>
      <c r="CN53" s="199"/>
      <c r="CO53" s="199"/>
      <c r="CP53" s="199"/>
      <c r="CQ53" s="199"/>
      <c r="CR53" s="199"/>
    </row>
    <row r="54" spans="1:96" ht="12" customHeight="1" x14ac:dyDescent="0.25">
      <c r="A54" s="190"/>
      <c r="B54" s="191">
        <f t="shared" si="10"/>
        <v>50</v>
      </c>
      <c r="C54" s="216"/>
      <c r="D54" s="192">
        <v>36.891615515074903</v>
      </c>
      <c r="E54" s="192">
        <v>36.891615515074903</v>
      </c>
      <c r="F54" s="192">
        <v>36.891615515074903</v>
      </c>
      <c r="G54" s="192">
        <v>36.891615515074903</v>
      </c>
      <c r="H54" s="192">
        <v>36.891615515074903</v>
      </c>
      <c r="I54" s="192">
        <v>36.891615515074903</v>
      </c>
      <c r="J54" s="192">
        <v>36.891615515074903</v>
      </c>
      <c r="K54" s="192">
        <v>36.891615515074903</v>
      </c>
      <c r="L54" s="192">
        <v>36.891615515074903</v>
      </c>
      <c r="M54" s="192">
        <v>36.891615515074903</v>
      </c>
      <c r="N54" s="192">
        <v>36.891615515074903</v>
      </c>
      <c r="O54" s="192">
        <v>36.891615515074903</v>
      </c>
      <c r="P54" s="192">
        <v>36.891615515074903</v>
      </c>
      <c r="Q54" s="192">
        <v>36.891615515074903</v>
      </c>
      <c r="R54" s="192">
        <v>36.891615515074903</v>
      </c>
      <c r="S54" s="216"/>
      <c r="T54" s="216">
        <v>36.268441730791302</v>
      </c>
      <c r="U54" s="216">
        <v>36.5948154624176</v>
      </c>
      <c r="V54" s="217">
        <f t="shared" si="2"/>
        <v>0.32637373162629757</v>
      </c>
      <c r="W54" s="190"/>
      <c r="X54" s="218">
        <v>56.881134375000002</v>
      </c>
      <c r="Y54" s="218">
        <v>56.881134375000002</v>
      </c>
      <c r="Z54" s="218">
        <v>56.881134375000002</v>
      </c>
      <c r="AA54" s="218">
        <v>56.881134375000002</v>
      </c>
      <c r="AB54" s="218">
        <v>56.881134375000002</v>
      </c>
      <c r="AC54" s="218">
        <v>56.881134375000002</v>
      </c>
      <c r="AD54" s="218">
        <v>56.881134375000002</v>
      </c>
      <c r="AE54" s="218">
        <v>30.7850820312499</v>
      </c>
      <c r="AF54" s="218">
        <v>56.881134375000002</v>
      </c>
      <c r="AG54" s="218">
        <v>56.881134375000002</v>
      </c>
      <c r="AH54" s="218">
        <v>56.881134375000002</v>
      </c>
      <c r="AI54" s="218">
        <v>56.881134375000002</v>
      </c>
      <c r="AJ54" s="218">
        <v>56.881134375000002</v>
      </c>
      <c r="AK54" s="218">
        <v>56.881134375000002</v>
      </c>
      <c r="AL54" s="218">
        <v>56.881134375000002</v>
      </c>
      <c r="AM54" s="190"/>
      <c r="AN54" s="204">
        <v>49</v>
      </c>
      <c r="AO54" s="204">
        <v>0</v>
      </c>
      <c r="AP54" s="204">
        <v>49</v>
      </c>
      <c r="AQ54" s="204">
        <v>7</v>
      </c>
      <c r="AR54" s="204">
        <v>609.61</v>
      </c>
      <c r="AS54" s="204">
        <v>30.48028</v>
      </c>
      <c r="AT54" s="219">
        <v>1E-3</v>
      </c>
      <c r="AU54" s="204">
        <v>30.7850820312499</v>
      </c>
      <c r="AV54" s="204">
        <v>1</v>
      </c>
      <c r="AW54" s="220">
        <v>1.4200000000000001E-4</v>
      </c>
      <c r="AX54" s="221">
        <v>3.8580000000000003E-2</v>
      </c>
      <c r="AY54" s="204">
        <v>2</v>
      </c>
      <c r="AZ54" s="204">
        <v>1</v>
      </c>
      <c r="BA54" s="204">
        <v>0</v>
      </c>
      <c r="BB54" s="190"/>
      <c r="BC54" s="190"/>
      <c r="BD54" s="222">
        <f t="shared" si="3"/>
        <v>4.166666666666667</v>
      </c>
      <c r="BE54" s="195">
        <v>15000</v>
      </c>
      <c r="BF54" s="223">
        <v>387.08812332999997</v>
      </c>
      <c r="BG54" s="223">
        <v>404.91867695397798</v>
      </c>
      <c r="BH54" s="223">
        <v>-409.19898006484499</v>
      </c>
      <c r="BI54" s="224">
        <v>51.3610099823604</v>
      </c>
      <c r="BJ54" s="224">
        <v>5.3027036633310596</v>
      </c>
      <c r="BK54" s="222">
        <f t="shared" si="4"/>
        <v>-0.81792254920609686</v>
      </c>
      <c r="BL54" s="222">
        <f t="shared" si="5"/>
        <v>-125.61889936892345</v>
      </c>
      <c r="BM54" s="195">
        <v>15000</v>
      </c>
      <c r="BN54" s="223">
        <v>387.08812332999997</v>
      </c>
      <c r="BO54" s="223">
        <v>434.58524443223303</v>
      </c>
      <c r="BP54" s="223">
        <v>-438.93696030023398</v>
      </c>
      <c r="BQ54" s="224">
        <v>51.591319220803101</v>
      </c>
      <c r="BR54" s="224">
        <v>5.5329253404412002</v>
      </c>
      <c r="BS54" s="222">
        <f t="shared" si="6"/>
        <v>-0.59905707458147628</v>
      </c>
      <c r="BT54" s="222">
        <f t="shared" si="7"/>
        <v>-125.61889936892345</v>
      </c>
      <c r="BU54" s="199"/>
      <c r="BV54" s="197">
        <v>-96.909617735409498</v>
      </c>
      <c r="BW54" s="197">
        <v>-68.478424812971397</v>
      </c>
      <c r="BX54" s="222">
        <f t="shared" si="8"/>
        <v>-101.62774220843323</v>
      </c>
      <c r="BY54" s="222">
        <f t="shared" si="9"/>
        <v>-71.7016191120467</v>
      </c>
      <c r="BZ54" s="199"/>
      <c r="CA54" s="199"/>
      <c r="CB54" s="199"/>
      <c r="CC54" s="199"/>
      <c r="CD54" s="199"/>
      <c r="CE54" s="199"/>
      <c r="CF54" s="199"/>
      <c r="CG54" s="199"/>
      <c r="CH54" s="199"/>
      <c r="CI54" s="199"/>
      <c r="CJ54" s="199"/>
      <c r="CK54" s="199"/>
      <c r="CL54" s="199"/>
      <c r="CM54" s="199"/>
      <c r="CN54" s="199"/>
      <c r="CO54" s="199"/>
      <c r="CP54" s="199"/>
      <c r="CQ54" s="199"/>
      <c r="CR54" s="199"/>
    </row>
    <row r="55" spans="1:96" ht="12" customHeight="1" x14ac:dyDescent="0.25">
      <c r="A55" s="190"/>
      <c r="B55" s="191">
        <f t="shared" si="10"/>
        <v>51</v>
      </c>
      <c r="C55" s="216"/>
      <c r="D55" s="192">
        <v>36.282010046324899</v>
      </c>
      <c r="E55" s="192">
        <v>36.282010046324899</v>
      </c>
      <c r="F55" s="192">
        <v>36.282010046324899</v>
      </c>
      <c r="G55" s="192">
        <v>36.282010046324899</v>
      </c>
      <c r="H55" s="192">
        <v>36.282010046324899</v>
      </c>
      <c r="I55" s="192">
        <v>36.282010046324899</v>
      </c>
      <c r="J55" s="192">
        <v>36.282010046324899</v>
      </c>
      <c r="K55" s="192">
        <v>36.282010046324899</v>
      </c>
      <c r="L55" s="192">
        <v>36.282010046324899</v>
      </c>
      <c r="M55" s="192">
        <v>36.282010046324899</v>
      </c>
      <c r="N55" s="192">
        <v>36.282010046324899</v>
      </c>
      <c r="O55" s="192">
        <v>36.282010046324899</v>
      </c>
      <c r="P55" s="192">
        <v>36.282010046324899</v>
      </c>
      <c r="Q55" s="192">
        <v>36.282010046324899</v>
      </c>
      <c r="R55" s="192">
        <v>36.282010046324899</v>
      </c>
      <c r="S55" s="216"/>
      <c r="T55" s="216">
        <v>35.685396269555703</v>
      </c>
      <c r="U55" s="216">
        <v>35.999459649330902</v>
      </c>
      <c r="V55" s="217">
        <f t="shared" si="2"/>
        <v>0.31406337977519883</v>
      </c>
      <c r="W55" s="190"/>
      <c r="X55" s="218">
        <v>56.271528750000002</v>
      </c>
      <c r="Y55" s="218">
        <v>56.271528750000002</v>
      </c>
      <c r="Z55" s="218">
        <v>56.271528750000002</v>
      </c>
      <c r="AA55" s="218">
        <v>56.271528750000002</v>
      </c>
      <c r="AB55" s="218">
        <v>56.271528750000002</v>
      </c>
      <c r="AC55" s="218">
        <v>56.271528750000002</v>
      </c>
      <c r="AD55" s="218">
        <v>56.271528750000002</v>
      </c>
      <c r="AE55" s="218">
        <v>30.175476562499899</v>
      </c>
      <c r="AF55" s="218">
        <v>56.271528750000002</v>
      </c>
      <c r="AG55" s="218">
        <v>56.271528750000002</v>
      </c>
      <c r="AH55" s="218">
        <v>56.271528750000002</v>
      </c>
      <c r="AI55" s="218">
        <v>56.271528750000002</v>
      </c>
      <c r="AJ55" s="218">
        <v>56.271528750000002</v>
      </c>
      <c r="AK55" s="218">
        <v>56.271528750000002</v>
      </c>
      <c r="AL55" s="218">
        <v>56.271528750000002</v>
      </c>
      <c r="AM55" s="190"/>
      <c r="AN55" s="204">
        <v>50</v>
      </c>
      <c r="AO55" s="204">
        <v>0</v>
      </c>
      <c r="AP55" s="204">
        <v>50</v>
      </c>
      <c r="AQ55" s="204">
        <v>7</v>
      </c>
      <c r="AR55" s="204">
        <v>609.61</v>
      </c>
      <c r="AS55" s="204">
        <v>30.48028</v>
      </c>
      <c r="AT55" s="219">
        <v>1E-3</v>
      </c>
      <c r="AU55" s="204">
        <v>30.175476562499899</v>
      </c>
      <c r="AV55" s="204">
        <v>1</v>
      </c>
      <c r="AW55" s="220">
        <v>1.4200000000000001E-4</v>
      </c>
      <c r="AX55" s="221">
        <v>3.8580000000000003E-2</v>
      </c>
      <c r="AY55" s="204">
        <v>2</v>
      </c>
      <c r="AZ55" s="204">
        <v>1</v>
      </c>
      <c r="BA55" s="204">
        <v>0</v>
      </c>
      <c r="BB55" s="190"/>
      <c r="BC55" s="190"/>
      <c r="BD55" s="222">
        <f t="shared" si="3"/>
        <v>4.25</v>
      </c>
      <c r="BE55" s="195">
        <v>15300</v>
      </c>
      <c r="BF55" s="223">
        <v>395.15937394000002</v>
      </c>
      <c r="BG55" s="223">
        <v>396.98930259930302</v>
      </c>
      <c r="BH55" s="223">
        <v>-400.87538551357699</v>
      </c>
      <c r="BI55" s="224">
        <v>51.296840918268501</v>
      </c>
      <c r="BJ55" s="224">
        <v>5.2415207374700303</v>
      </c>
      <c r="BK55" s="222">
        <f t="shared" si="4"/>
        <v>-0.87910547506712611</v>
      </c>
      <c r="BL55" s="222">
        <f t="shared" si="5"/>
        <v>-117.5476487589234</v>
      </c>
      <c r="BM55" s="195">
        <v>15300</v>
      </c>
      <c r="BN55" s="223">
        <v>395.15937394000002</v>
      </c>
      <c r="BO55" s="223">
        <v>428.15716597841902</v>
      </c>
      <c r="BP55" s="223">
        <v>-432.27085794474101</v>
      </c>
      <c r="BQ55" s="224">
        <v>51.5411075479727</v>
      </c>
      <c r="BR55" s="224">
        <v>5.4844562737672398</v>
      </c>
      <c r="BS55" s="222">
        <f t="shared" si="6"/>
        <v>-0.64752614125543673</v>
      </c>
      <c r="BT55" s="222">
        <f t="shared" si="7"/>
        <v>-117.5476487589234</v>
      </c>
      <c r="BU55" s="199"/>
      <c r="BV55" s="197">
        <v>-104.249590820297</v>
      </c>
      <c r="BW55" s="197">
        <v>-73.011607635914899</v>
      </c>
      <c r="BX55" s="222">
        <f t="shared" si="8"/>
        <v>-108.96771529332074</v>
      </c>
      <c r="BY55" s="222">
        <f t="shared" si="9"/>
        <v>-76.234801934990202</v>
      </c>
      <c r="BZ55" s="199"/>
      <c r="CA55" s="199"/>
      <c r="CB55" s="199"/>
      <c r="CC55" s="199"/>
      <c r="CD55" s="199"/>
      <c r="CE55" s="199"/>
      <c r="CF55" s="199"/>
      <c r="CG55" s="199"/>
      <c r="CH55" s="199"/>
      <c r="CI55" s="199"/>
      <c r="CJ55" s="199"/>
      <c r="CK55" s="199"/>
      <c r="CL55" s="199"/>
      <c r="CM55" s="199"/>
      <c r="CN55" s="199"/>
      <c r="CO55" s="199"/>
      <c r="CP55" s="199"/>
      <c r="CQ55" s="199"/>
      <c r="CR55" s="199"/>
    </row>
    <row r="56" spans="1:96" ht="12" customHeight="1" x14ac:dyDescent="0.25">
      <c r="A56" s="190"/>
      <c r="B56" s="191">
        <f t="shared" si="10"/>
        <v>52</v>
      </c>
      <c r="C56" s="216"/>
      <c r="D56" s="192">
        <v>35.672404577574902</v>
      </c>
      <c r="E56" s="192">
        <v>35.672404577574902</v>
      </c>
      <c r="F56" s="192">
        <v>35.672404577574902</v>
      </c>
      <c r="G56" s="192">
        <v>35.672404577574902</v>
      </c>
      <c r="H56" s="192">
        <v>35.672404577574902</v>
      </c>
      <c r="I56" s="192">
        <v>35.672404577574902</v>
      </c>
      <c r="J56" s="192">
        <v>35.672404577574902</v>
      </c>
      <c r="K56" s="192">
        <v>35.672404577574902</v>
      </c>
      <c r="L56" s="192">
        <v>35.672404577574902</v>
      </c>
      <c r="M56" s="192">
        <v>35.672404577574902</v>
      </c>
      <c r="N56" s="192">
        <v>35.672404577574902</v>
      </c>
      <c r="O56" s="192">
        <v>35.672404577574902</v>
      </c>
      <c r="P56" s="192">
        <v>35.672404577574902</v>
      </c>
      <c r="Q56" s="192">
        <v>35.672404577574902</v>
      </c>
      <c r="R56" s="192">
        <v>35.672404577574902</v>
      </c>
      <c r="S56" s="216"/>
      <c r="T56" s="216">
        <v>35.103210860144003</v>
      </c>
      <c r="U56" s="216">
        <v>35.404106301085001</v>
      </c>
      <c r="V56" s="217">
        <f t="shared" si="2"/>
        <v>0.30089544094099807</v>
      </c>
      <c r="W56" s="190"/>
      <c r="X56" s="218">
        <v>55.661923125000001</v>
      </c>
      <c r="Y56" s="218">
        <v>55.661923125000001</v>
      </c>
      <c r="Z56" s="218">
        <v>55.661923125000001</v>
      </c>
      <c r="AA56" s="218">
        <v>55.661923125000001</v>
      </c>
      <c r="AB56" s="218">
        <v>55.661923125000001</v>
      </c>
      <c r="AC56" s="218">
        <v>55.661923125000001</v>
      </c>
      <c r="AD56" s="218">
        <v>55.661923125000001</v>
      </c>
      <c r="AE56" s="218">
        <v>29.565871093749902</v>
      </c>
      <c r="AF56" s="218">
        <v>55.661923125000001</v>
      </c>
      <c r="AG56" s="218">
        <v>55.661923125000001</v>
      </c>
      <c r="AH56" s="218">
        <v>55.661923125000001</v>
      </c>
      <c r="AI56" s="218">
        <v>55.661923125000001</v>
      </c>
      <c r="AJ56" s="218">
        <v>55.661923125000001</v>
      </c>
      <c r="AK56" s="218">
        <v>55.661923125000001</v>
      </c>
      <c r="AL56" s="218">
        <v>55.661923125000001</v>
      </c>
      <c r="AM56" s="190"/>
      <c r="AN56" s="204">
        <v>51</v>
      </c>
      <c r="AO56" s="204">
        <v>0</v>
      </c>
      <c r="AP56" s="204">
        <v>51</v>
      </c>
      <c r="AQ56" s="204">
        <v>7</v>
      </c>
      <c r="AR56" s="204">
        <v>609.61</v>
      </c>
      <c r="AS56" s="204">
        <v>30.48028</v>
      </c>
      <c r="AT56" s="219">
        <v>1E-3</v>
      </c>
      <c r="AU56" s="204">
        <v>29.565871093749902</v>
      </c>
      <c r="AV56" s="204">
        <v>1</v>
      </c>
      <c r="AW56" s="220">
        <v>1.4200000000000001E-4</v>
      </c>
      <c r="AX56" s="221">
        <v>3.8580000000000003E-2</v>
      </c>
      <c r="AY56" s="204">
        <v>2</v>
      </c>
      <c r="AZ56" s="204">
        <v>1</v>
      </c>
      <c r="BA56" s="204">
        <v>0</v>
      </c>
      <c r="BB56" s="190"/>
      <c r="BC56" s="190"/>
      <c r="BD56" s="222">
        <f t="shared" si="3"/>
        <v>4.333333333333333</v>
      </c>
      <c r="BE56" s="195">
        <v>15600</v>
      </c>
      <c r="BF56" s="223">
        <v>404.48555561000001</v>
      </c>
      <c r="BG56" s="223">
        <v>390.02129504413602</v>
      </c>
      <c r="BH56" s="223">
        <v>-393.461929621536</v>
      </c>
      <c r="BI56" s="224">
        <v>51.239624013179998</v>
      </c>
      <c r="BJ56" s="224">
        <v>5.1877758048086102</v>
      </c>
      <c r="BK56" s="222">
        <f t="shared" si="4"/>
        <v>-0.93285040772854622</v>
      </c>
      <c r="BL56" s="222">
        <f t="shared" si="5"/>
        <v>-108.22146708892342</v>
      </c>
      <c r="BM56" s="195">
        <v>15600</v>
      </c>
      <c r="BN56" s="223">
        <v>404.48555561000001</v>
      </c>
      <c r="BO56" s="223">
        <v>422.453563985524</v>
      </c>
      <c r="BP56" s="223">
        <v>-426.284145555995</v>
      </c>
      <c r="BQ56" s="224">
        <v>51.4960208215264</v>
      </c>
      <c r="BR56" s="224">
        <v>5.4415067128704697</v>
      </c>
      <c r="BS56" s="222">
        <f t="shared" si="6"/>
        <v>-0.69047570215220677</v>
      </c>
      <c r="BT56" s="222">
        <f t="shared" si="7"/>
        <v>-108.22146708892342</v>
      </c>
      <c r="BU56" s="199"/>
      <c r="BV56" s="197">
        <v>-110.447814077102</v>
      </c>
      <c r="BW56" s="197">
        <v>-76.745161512495002</v>
      </c>
      <c r="BX56" s="222">
        <f t="shared" si="8"/>
        <v>-115.16593855012573</v>
      </c>
      <c r="BY56" s="222">
        <f t="shared" si="9"/>
        <v>-79.968355811570305</v>
      </c>
      <c r="BZ56" s="199"/>
      <c r="CA56" s="199"/>
      <c r="CB56" s="199"/>
      <c r="CC56" s="199"/>
      <c r="CD56" s="199"/>
      <c r="CE56" s="199"/>
      <c r="CF56" s="199"/>
      <c r="CG56" s="199"/>
      <c r="CH56" s="199"/>
      <c r="CI56" s="199"/>
      <c r="CJ56" s="199"/>
      <c r="CK56" s="199"/>
      <c r="CL56" s="199"/>
      <c r="CM56" s="199"/>
      <c r="CN56" s="199"/>
      <c r="CO56" s="199"/>
      <c r="CP56" s="199"/>
      <c r="CQ56" s="199"/>
      <c r="CR56" s="199"/>
    </row>
    <row r="57" spans="1:96" ht="12" customHeight="1" x14ac:dyDescent="0.25">
      <c r="A57" s="190"/>
      <c r="B57" s="191">
        <f t="shared" si="10"/>
        <v>53</v>
      </c>
      <c r="C57" s="216"/>
      <c r="D57" s="192">
        <v>35.062799108824898</v>
      </c>
      <c r="E57" s="192">
        <v>35.062799108824898</v>
      </c>
      <c r="F57" s="192">
        <v>35.062799108824898</v>
      </c>
      <c r="G57" s="192">
        <v>35.062799108824898</v>
      </c>
      <c r="H57" s="192">
        <v>35.062799108824898</v>
      </c>
      <c r="I57" s="192">
        <v>35.062799108824898</v>
      </c>
      <c r="J57" s="192">
        <v>35.062799108824898</v>
      </c>
      <c r="K57" s="192">
        <v>35.062799108824898</v>
      </c>
      <c r="L57" s="192">
        <v>35.062799108824898</v>
      </c>
      <c r="M57" s="192">
        <v>35.062799108824898</v>
      </c>
      <c r="N57" s="192">
        <v>35.062799108824898</v>
      </c>
      <c r="O57" s="192">
        <v>35.062799108824898</v>
      </c>
      <c r="P57" s="192">
        <v>35.062799108824898</v>
      </c>
      <c r="Q57" s="192">
        <v>35.062799108824898</v>
      </c>
      <c r="R57" s="192">
        <v>35.062799108824898</v>
      </c>
      <c r="S57" s="216"/>
      <c r="T57" s="216">
        <v>34.521810287276097</v>
      </c>
      <c r="U57" s="216">
        <v>34.808722370808702</v>
      </c>
      <c r="V57" s="217">
        <f t="shared" si="2"/>
        <v>0.28691208353260578</v>
      </c>
      <c r="W57" s="190"/>
      <c r="X57" s="218">
        <v>55.052317500000001</v>
      </c>
      <c r="Y57" s="218">
        <v>55.052317500000001</v>
      </c>
      <c r="Z57" s="218">
        <v>55.052317500000001</v>
      </c>
      <c r="AA57" s="218">
        <v>55.052317500000001</v>
      </c>
      <c r="AB57" s="218">
        <v>55.052317500000001</v>
      </c>
      <c r="AC57" s="218">
        <v>55.052317500000001</v>
      </c>
      <c r="AD57" s="218">
        <v>55.052317500000001</v>
      </c>
      <c r="AE57" s="218">
        <v>28.956265624999901</v>
      </c>
      <c r="AF57" s="218">
        <v>55.052317500000001</v>
      </c>
      <c r="AG57" s="218">
        <v>55.052317500000001</v>
      </c>
      <c r="AH57" s="218">
        <v>55.052317500000001</v>
      </c>
      <c r="AI57" s="218">
        <v>55.052317500000001</v>
      </c>
      <c r="AJ57" s="218">
        <v>55.052317500000001</v>
      </c>
      <c r="AK57" s="218">
        <v>55.052317500000001</v>
      </c>
      <c r="AL57" s="218">
        <v>55.052317500000001</v>
      </c>
      <c r="AM57" s="190"/>
      <c r="AN57" s="204">
        <v>52</v>
      </c>
      <c r="AO57" s="204">
        <v>0</v>
      </c>
      <c r="AP57" s="204">
        <v>52</v>
      </c>
      <c r="AQ57" s="204">
        <v>7</v>
      </c>
      <c r="AR57" s="204">
        <v>609.61</v>
      </c>
      <c r="AS57" s="204">
        <v>30.48028</v>
      </c>
      <c r="AT57" s="219">
        <v>1E-3</v>
      </c>
      <c r="AU57" s="204">
        <v>28.956265624999901</v>
      </c>
      <c r="AV57" s="204">
        <v>1</v>
      </c>
      <c r="AW57" s="220">
        <v>1.4200000000000001E-4</v>
      </c>
      <c r="AX57" s="221">
        <v>3.8580000000000003E-2</v>
      </c>
      <c r="AY57" s="204">
        <v>2</v>
      </c>
      <c r="AZ57" s="204">
        <v>1</v>
      </c>
      <c r="BA57" s="204">
        <v>0</v>
      </c>
      <c r="BB57" s="190"/>
      <c r="BC57" s="190"/>
      <c r="BD57" s="222">
        <f t="shared" si="3"/>
        <v>4.416666666666667</v>
      </c>
      <c r="BE57" s="195">
        <v>15900</v>
      </c>
      <c r="BF57" s="223">
        <v>414.96448874999999</v>
      </c>
      <c r="BG57" s="223">
        <v>384.10127052126398</v>
      </c>
      <c r="BH57" s="223">
        <v>-387.04380104602899</v>
      </c>
      <c r="BI57" s="224">
        <v>51.190201302889101</v>
      </c>
      <c r="BJ57" s="224">
        <v>5.1423248105222203</v>
      </c>
      <c r="BK57" s="222">
        <f t="shared" si="4"/>
        <v>-0.97830140201493609</v>
      </c>
      <c r="BL57" s="222">
        <f t="shared" si="5"/>
        <v>-97.742533948923437</v>
      </c>
      <c r="BM57" s="195">
        <v>15900</v>
      </c>
      <c r="BN57" s="223">
        <v>414.96448874999999</v>
      </c>
      <c r="BO57" s="223">
        <v>417.53870053049599</v>
      </c>
      <c r="BP57" s="223">
        <v>-421.04005271719899</v>
      </c>
      <c r="BQ57" s="224">
        <v>51.456638529076898</v>
      </c>
      <c r="BR57" s="224">
        <v>5.4046678817622302</v>
      </c>
      <c r="BS57" s="222">
        <f t="shared" si="6"/>
        <v>-0.72731453326044626</v>
      </c>
      <c r="BT57" s="222">
        <f t="shared" si="7"/>
        <v>-97.742533948923437</v>
      </c>
      <c r="BU57" s="199"/>
      <c r="BV57" s="197">
        <v>-115.436404070671</v>
      </c>
      <c r="BW57" s="197">
        <v>-79.638196263065197</v>
      </c>
      <c r="BX57" s="222">
        <f t="shared" si="8"/>
        <v>-120.15452854369474</v>
      </c>
      <c r="BY57" s="222">
        <f t="shared" si="9"/>
        <v>-82.8613905621405</v>
      </c>
      <c r="BZ57" s="199"/>
      <c r="CA57" s="199"/>
      <c r="CB57" s="199"/>
      <c r="CC57" s="199"/>
      <c r="CD57" s="199"/>
      <c r="CE57" s="199"/>
      <c r="CF57" s="199"/>
      <c r="CG57" s="199"/>
      <c r="CH57" s="199"/>
      <c r="CI57" s="199"/>
      <c r="CJ57" s="199"/>
      <c r="CK57" s="199"/>
      <c r="CL57" s="199"/>
      <c r="CM57" s="199"/>
      <c r="CN57" s="199"/>
      <c r="CO57" s="199"/>
      <c r="CP57" s="199"/>
      <c r="CQ57" s="199"/>
      <c r="CR57" s="199"/>
    </row>
    <row r="58" spans="1:96" ht="12" customHeight="1" x14ac:dyDescent="0.25">
      <c r="A58" s="190"/>
      <c r="B58" s="191">
        <f t="shared" si="10"/>
        <v>54</v>
      </c>
      <c r="C58" s="216"/>
      <c r="D58" s="192">
        <v>34.4531936400749</v>
      </c>
      <c r="E58" s="192">
        <v>34.4531936400749</v>
      </c>
      <c r="F58" s="192">
        <v>34.4531936400749</v>
      </c>
      <c r="G58" s="192">
        <v>34.4531936400749</v>
      </c>
      <c r="H58" s="192">
        <v>34.4531936400749</v>
      </c>
      <c r="I58" s="192">
        <v>34.4531936400749</v>
      </c>
      <c r="J58" s="192">
        <v>34.4531936400749</v>
      </c>
      <c r="K58" s="192">
        <v>34.4531936400749</v>
      </c>
      <c r="L58" s="192">
        <v>34.4531936400749</v>
      </c>
      <c r="M58" s="192">
        <v>34.4531936400749</v>
      </c>
      <c r="N58" s="192">
        <v>34.4531936400749</v>
      </c>
      <c r="O58" s="192">
        <v>34.4531936400749</v>
      </c>
      <c r="P58" s="192">
        <v>34.4531936400749</v>
      </c>
      <c r="Q58" s="192">
        <v>34.4531936400749</v>
      </c>
      <c r="R58" s="192">
        <v>34.4531936400749</v>
      </c>
      <c r="S58" s="216"/>
      <c r="T58" s="216">
        <v>33.941119147306303</v>
      </c>
      <c r="U58" s="216">
        <v>34.2132764770055</v>
      </c>
      <c r="V58" s="217">
        <f t="shared" si="2"/>
        <v>0.2721573296991977</v>
      </c>
      <c r="W58" s="190"/>
      <c r="X58" s="218">
        <v>54.442711875000001</v>
      </c>
      <c r="Y58" s="218">
        <v>54.442711875000001</v>
      </c>
      <c r="Z58" s="218">
        <v>54.442711875000001</v>
      </c>
      <c r="AA58" s="218">
        <v>54.442711875000001</v>
      </c>
      <c r="AB58" s="218">
        <v>54.442711875000001</v>
      </c>
      <c r="AC58" s="218">
        <v>54.442711875000001</v>
      </c>
      <c r="AD58" s="218">
        <v>54.442711875000001</v>
      </c>
      <c r="AE58" s="218">
        <v>28.3466601562499</v>
      </c>
      <c r="AF58" s="218">
        <v>54.442711875000001</v>
      </c>
      <c r="AG58" s="218">
        <v>54.442711875000001</v>
      </c>
      <c r="AH58" s="218">
        <v>54.442711875000001</v>
      </c>
      <c r="AI58" s="218">
        <v>54.442711875000001</v>
      </c>
      <c r="AJ58" s="218">
        <v>54.442711875000001</v>
      </c>
      <c r="AK58" s="218">
        <v>54.442711875000001</v>
      </c>
      <c r="AL58" s="218">
        <v>54.442711875000001</v>
      </c>
      <c r="AM58" s="190"/>
      <c r="AN58" s="204">
        <v>53</v>
      </c>
      <c r="AO58" s="204">
        <v>0</v>
      </c>
      <c r="AP58" s="204">
        <v>53</v>
      </c>
      <c r="AQ58" s="204">
        <v>7</v>
      </c>
      <c r="AR58" s="204">
        <v>609.61</v>
      </c>
      <c r="AS58" s="204">
        <v>30.48028</v>
      </c>
      <c r="AT58" s="219">
        <v>1E-3</v>
      </c>
      <c r="AU58" s="204">
        <v>28.3466601562499</v>
      </c>
      <c r="AV58" s="204">
        <v>1</v>
      </c>
      <c r="AW58" s="220">
        <v>1.4200000000000001E-4</v>
      </c>
      <c r="AX58" s="221">
        <v>3.8580000000000003E-2</v>
      </c>
      <c r="AY58" s="204">
        <v>2</v>
      </c>
      <c r="AZ58" s="204">
        <v>1</v>
      </c>
      <c r="BA58" s="204">
        <v>0</v>
      </c>
      <c r="BB58" s="190"/>
      <c r="BC58" s="190"/>
      <c r="BD58" s="222">
        <f t="shared" si="3"/>
        <v>4.5</v>
      </c>
      <c r="BE58" s="195">
        <v>16200</v>
      </c>
      <c r="BF58" s="223">
        <v>426.48136398000003</v>
      </c>
      <c r="BG58" s="223">
        <v>379.318286616264</v>
      </c>
      <c r="BH58" s="223">
        <v>-381.70892665757702</v>
      </c>
      <c r="BI58" s="224">
        <v>51.149436341433102</v>
      </c>
      <c r="BJ58" s="224">
        <v>5.1060374923851599</v>
      </c>
      <c r="BK58" s="222">
        <f t="shared" si="4"/>
        <v>-1.0145887201519965</v>
      </c>
      <c r="BL58" s="222">
        <f t="shared" si="5"/>
        <v>-86.225658718923398</v>
      </c>
      <c r="BM58" s="195">
        <v>16200</v>
      </c>
      <c r="BN58" s="223">
        <v>426.48136398000003</v>
      </c>
      <c r="BO58" s="223">
        <v>413.47718569571202</v>
      </c>
      <c r="BP58" s="223">
        <v>-416.60234383357698</v>
      </c>
      <c r="BQ58" s="224">
        <v>51.4235440194944</v>
      </c>
      <c r="BR58" s="224">
        <v>5.3745306908529598</v>
      </c>
      <c r="BS58" s="222">
        <f t="shared" si="6"/>
        <v>-0.75745172416971673</v>
      </c>
      <c r="BT58" s="222">
        <f t="shared" si="7"/>
        <v>-86.225658718923398</v>
      </c>
      <c r="BU58" s="199"/>
      <c r="BV58" s="197">
        <v>-119.160725365772</v>
      </c>
      <c r="BW58" s="197">
        <v>-81.659027140442006</v>
      </c>
      <c r="BX58" s="222">
        <f t="shared" si="8"/>
        <v>-123.87884983879573</v>
      </c>
      <c r="BY58" s="222">
        <f t="shared" si="9"/>
        <v>-84.882221439517309</v>
      </c>
      <c r="BZ58" s="199"/>
      <c r="CA58" s="199"/>
      <c r="CB58" s="199"/>
      <c r="CC58" s="199"/>
      <c r="CD58" s="199"/>
      <c r="CE58" s="199"/>
      <c r="CF58" s="199"/>
      <c r="CG58" s="199"/>
      <c r="CH58" s="199"/>
      <c r="CI58" s="199"/>
      <c r="CJ58" s="199"/>
      <c r="CK58" s="199"/>
      <c r="CL58" s="199"/>
      <c r="CM58" s="199"/>
      <c r="CN58" s="199"/>
      <c r="CO58" s="199"/>
      <c r="CP58" s="199"/>
      <c r="CQ58" s="199"/>
      <c r="CR58" s="199"/>
    </row>
    <row r="59" spans="1:96" ht="12" customHeight="1" x14ac:dyDescent="0.25">
      <c r="A59" s="190"/>
      <c r="B59" s="191">
        <f t="shared" si="10"/>
        <v>55</v>
      </c>
      <c r="C59" s="216"/>
      <c r="D59" s="192">
        <v>33.843588171324903</v>
      </c>
      <c r="E59" s="192">
        <v>33.843588171324903</v>
      </c>
      <c r="F59" s="192">
        <v>33.843588171324903</v>
      </c>
      <c r="G59" s="192">
        <v>33.843588171324903</v>
      </c>
      <c r="H59" s="192">
        <v>33.843588171324903</v>
      </c>
      <c r="I59" s="192">
        <v>33.843588171324903</v>
      </c>
      <c r="J59" s="192">
        <v>33.843588171324903</v>
      </c>
      <c r="K59" s="192">
        <v>33.843588171324903</v>
      </c>
      <c r="L59" s="192">
        <v>33.843588171324903</v>
      </c>
      <c r="M59" s="192">
        <v>33.843588171324903</v>
      </c>
      <c r="N59" s="192">
        <v>33.843588171324903</v>
      </c>
      <c r="O59" s="192">
        <v>33.843588171324903</v>
      </c>
      <c r="P59" s="192">
        <v>33.843588171324903</v>
      </c>
      <c r="Q59" s="192">
        <v>33.843588171324903</v>
      </c>
      <c r="R59" s="192">
        <v>33.843588171324903</v>
      </c>
      <c r="S59" s="216"/>
      <c r="T59" s="216">
        <v>33.361062064937698</v>
      </c>
      <c r="U59" s="216">
        <v>33.617738895791099</v>
      </c>
      <c r="V59" s="217">
        <f t="shared" si="2"/>
        <v>0.25667683085340087</v>
      </c>
      <c r="W59" s="190"/>
      <c r="X59" s="218">
        <v>53.83310625</v>
      </c>
      <c r="Y59" s="218">
        <v>53.83310625</v>
      </c>
      <c r="Z59" s="218">
        <v>53.83310625</v>
      </c>
      <c r="AA59" s="218">
        <v>53.83310625</v>
      </c>
      <c r="AB59" s="218">
        <v>53.83310625</v>
      </c>
      <c r="AC59" s="218">
        <v>53.83310625</v>
      </c>
      <c r="AD59" s="218">
        <v>53.83310625</v>
      </c>
      <c r="AE59" s="218">
        <v>27.737054687499899</v>
      </c>
      <c r="AF59" s="218">
        <v>53.83310625</v>
      </c>
      <c r="AG59" s="218">
        <v>53.83310625</v>
      </c>
      <c r="AH59" s="218">
        <v>53.83310625</v>
      </c>
      <c r="AI59" s="218">
        <v>53.83310625</v>
      </c>
      <c r="AJ59" s="218">
        <v>53.83310625</v>
      </c>
      <c r="AK59" s="218">
        <v>53.83310625</v>
      </c>
      <c r="AL59" s="218">
        <v>53.83310625</v>
      </c>
      <c r="AM59" s="190"/>
      <c r="AN59" s="204">
        <v>54</v>
      </c>
      <c r="AO59" s="204">
        <v>0</v>
      </c>
      <c r="AP59" s="204">
        <v>54</v>
      </c>
      <c r="AQ59" s="204">
        <v>7</v>
      </c>
      <c r="AR59" s="204">
        <v>609.61</v>
      </c>
      <c r="AS59" s="204">
        <v>30.48028</v>
      </c>
      <c r="AT59" s="219">
        <v>1E-3</v>
      </c>
      <c r="AU59" s="204">
        <v>27.737054687499899</v>
      </c>
      <c r="AV59" s="204">
        <v>1</v>
      </c>
      <c r="AW59" s="220">
        <v>1.4200000000000001E-4</v>
      </c>
      <c r="AX59" s="221">
        <v>3.8580000000000003E-2</v>
      </c>
      <c r="AY59" s="204">
        <v>2</v>
      </c>
      <c r="AZ59" s="204">
        <v>1</v>
      </c>
      <c r="BA59" s="204">
        <v>0</v>
      </c>
      <c r="BB59" s="190"/>
      <c r="BC59" s="190"/>
      <c r="BD59" s="222">
        <f t="shared" si="3"/>
        <v>4.583333333333333</v>
      </c>
      <c r="BE59" s="195">
        <v>16500</v>
      </c>
      <c r="BF59" s="223">
        <v>438.91</v>
      </c>
      <c r="BG59" s="223">
        <v>375.76363897856697</v>
      </c>
      <c r="BH59" s="223">
        <v>-377.548148282456</v>
      </c>
      <c r="BI59" s="224">
        <v>51.118205315733903</v>
      </c>
      <c r="BJ59" s="224">
        <v>5.0797841617547803</v>
      </c>
      <c r="BK59" s="222">
        <f t="shared" si="4"/>
        <v>-1.0408420507823761</v>
      </c>
      <c r="BL59" s="222">
        <f t="shared" si="5"/>
        <v>-73.797022698923399</v>
      </c>
      <c r="BM59" s="195">
        <v>16500</v>
      </c>
      <c r="BN59" s="223">
        <v>438.91</v>
      </c>
      <c r="BO59" s="223">
        <v>410.33376965218503</v>
      </c>
      <c r="BP59" s="223">
        <v>-413.03531901703599</v>
      </c>
      <c r="BQ59" s="224">
        <v>51.397319380174203</v>
      </c>
      <c r="BR59" s="224">
        <v>5.3516783332576798</v>
      </c>
      <c r="BS59" s="222">
        <f t="shared" si="6"/>
        <v>-0.78030408176499666</v>
      </c>
      <c r="BT59" s="222">
        <f t="shared" si="7"/>
        <v>-73.797022698923399</v>
      </c>
      <c r="BU59" s="199"/>
      <c r="BV59" s="197">
        <v>-121.57998889872501</v>
      </c>
      <c r="BW59" s="197">
        <v>-82.785521843782206</v>
      </c>
      <c r="BX59" s="222">
        <f t="shared" si="8"/>
        <v>-126.29811337174874</v>
      </c>
      <c r="BY59" s="222">
        <f t="shared" si="9"/>
        <v>-86.008716142857509</v>
      </c>
      <c r="BZ59" s="199"/>
      <c r="CA59" s="199"/>
      <c r="CB59" s="199"/>
      <c r="CC59" s="199"/>
      <c r="CD59" s="199"/>
      <c r="CE59" s="199"/>
      <c r="CF59" s="199"/>
      <c r="CG59" s="199"/>
      <c r="CH59" s="199"/>
      <c r="CI59" s="199"/>
      <c r="CJ59" s="199"/>
      <c r="CK59" s="199"/>
      <c r="CL59" s="199"/>
      <c r="CM59" s="199"/>
      <c r="CN59" s="199"/>
      <c r="CO59" s="199"/>
      <c r="CP59" s="199"/>
      <c r="CQ59" s="199"/>
      <c r="CR59" s="199"/>
    </row>
    <row r="60" spans="1:96" ht="12" customHeight="1" x14ac:dyDescent="0.25">
      <c r="A60" s="190"/>
      <c r="B60" s="191">
        <f t="shared" si="10"/>
        <v>56</v>
      </c>
      <c r="C60" s="216"/>
      <c r="D60" s="192">
        <v>33.233982702574899</v>
      </c>
      <c r="E60" s="192">
        <v>33.233982702574899</v>
      </c>
      <c r="F60" s="192">
        <v>33.233982702574899</v>
      </c>
      <c r="G60" s="192">
        <v>33.233982702574899</v>
      </c>
      <c r="H60" s="192">
        <v>33.233982702574899</v>
      </c>
      <c r="I60" s="192">
        <v>33.233982702574899</v>
      </c>
      <c r="J60" s="192">
        <v>33.233982702574899</v>
      </c>
      <c r="K60" s="192">
        <v>33.233982702574899</v>
      </c>
      <c r="L60" s="192">
        <v>33.233982702574899</v>
      </c>
      <c r="M60" s="192">
        <v>33.233982702574899</v>
      </c>
      <c r="N60" s="192">
        <v>33.233982702574899</v>
      </c>
      <c r="O60" s="192">
        <v>33.233982702574899</v>
      </c>
      <c r="P60" s="192">
        <v>33.233982702574899</v>
      </c>
      <c r="Q60" s="192">
        <v>33.233982702574899</v>
      </c>
      <c r="R60" s="192">
        <v>33.233982702574899</v>
      </c>
      <c r="S60" s="216"/>
      <c r="T60" s="216">
        <v>32.781563898150303</v>
      </c>
      <c r="U60" s="216">
        <v>33.022081548761498</v>
      </c>
      <c r="V60" s="217">
        <f t="shared" si="2"/>
        <v>0.24051765061119568</v>
      </c>
      <c r="W60" s="190"/>
      <c r="X60" s="218">
        <v>53.223500625</v>
      </c>
      <c r="Y60" s="218">
        <v>53.223500625</v>
      </c>
      <c r="Z60" s="218">
        <v>53.223500625</v>
      </c>
      <c r="AA60" s="218">
        <v>53.223500625</v>
      </c>
      <c r="AB60" s="218">
        <v>53.223500625</v>
      </c>
      <c r="AC60" s="218">
        <v>53.223500625</v>
      </c>
      <c r="AD60" s="218">
        <v>53.223500625</v>
      </c>
      <c r="AE60" s="218">
        <v>27.127449218750002</v>
      </c>
      <c r="AF60" s="218">
        <v>53.223500625</v>
      </c>
      <c r="AG60" s="218">
        <v>53.223500625</v>
      </c>
      <c r="AH60" s="218">
        <v>53.223500625</v>
      </c>
      <c r="AI60" s="218">
        <v>53.223500625</v>
      </c>
      <c r="AJ60" s="218">
        <v>53.223500625</v>
      </c>
      <c r="AK60" s="218">
        <v>53.223500625</v>
      </c>
      <c r="AL60" s="218">
        <v>53.223500625</v>
      </c>
      <c r="AM60" s="190"/>
      <c r="AN60" s="204">
        <v>55</v>
      </c>
      <c r="AO60" s="204">
        <v>0</v>
      </c>
      <c r="AP60" s="204">
        <v>55</v>
      </c>
      <c r="AQ60" s="204">
        <v>7</v>
      </c>
      <c r="AR60" s="204">
        <v>609.61</v>
      </c>
      <c r="AS60" s="204">
        <v>30.48028</v>
      </c>
      <c r="AT60" s="219">
        <v>1E-3</v>
      </c>
      <c r="AU60" s="204">
        <v>27.127449218750002</v>
      </c>
      <c r="AV60" s="204">
        <v>1</v>
      </c>
      <c r="AW60" s="220">
        <v>1.4200000000000001E-4</v>
      </c>
      <c r="AX60" s="221">
        <v>3.8580000000000003E-2</v>
      </c>
      <c r="AY60" s="204">
        <v>2</v>
      </c>
      <c r="AZ60" s="204">
        <v>1</v>
      </c>
      <c r="BA60" s="204">
        <v>0</v>
      </c>
      <c r="BB60" s="190"/>
      <c r="BC60" s="190"/>
      <c r="BD60" s="222">
        <f t="shared" si="3"/>
        <v>4.666666666666667</v>
      </c>
      <c r="BE60" s="195">
        <v>16800</v>
      </c>
      <c r="BF60" s="223">
        <v>452.11422606999997</v>
      </c>
      <c r="BG60" s="223">
        <v>373.52982517322698</v>
      </c>
      <c r="BH60" s="223">
        <v>-374.65470348762199</v>
      </c>
      <c r="BI60" s="224">
        <v>51.097380346307602</v>
      </c>
      <c r="BJ60" s="224">
        <v>5.0644137045075501</v>
      </c>
      <c r="BK60" s="222">
        <f t="shared" si="4"/>
        <v>-1.0562125080296063</v>
      </c>
      <c r="BL60" s="222">
        <f t="shared" si="5"/>
        <v>-60.592796628923452</v>
      </c>
      <c r="BM60" s="195">
        <v>16800</v>
      </c>
      <c r="BN60" s="223">
        <v>452.11422606999997</v>
      </c>
      <c r="BO60" s="223">
        <v>408.17266399054</v>
      </c>
      <c r="BP60" s="223">
        <v>-410.40341482520199</v>
      </c>
      <c r="BQ60" s="224">
        <v>51.3785363235991</v>
      </c>
      <c r="BR60" s="224">
        <v>5.3366743727179999</v>
      </c>
      <c r="BS60" s="222">
        <f t="shared" si="6"/>
        <v>-0.79530804230467655</v>
      </c>
      <c r="BT60" s="222">
        <f t="shared" si="7"/>
        <v>-60.592796628923452</v>
      </c>
      <c r="BU60" s="199"/>
      <c r="BV60" s="197">
        <v>-122.667698702485</v>
      </c>
      <c r="BW60" s="197">
        <v>-83.005342913305299</v>
      </c>
      <c r="BX60" s="222">
        <f t="shared" si="8"/>
        <v>-127.38582317550873</v>
      </c>
      <c r="BY60" s="222">
        <f t="shared" si="9"/>
        <v>-86.228537212380601</v>
      </c>
      <c r="BZ60" s="199"/>
      <c r="CA60" s="199"/>
      <c r="CB60" s="199"/>
      <c r="CC60" s="199"/>
      <c r="CD60" s="199"/>
      <c r="CE60" s="199"/>
      <c r="CF60" s="199"/>
      <c r="CG60" s="199"/>
      <c r="CH60" s="199"/>
      <c r="CI60" s="199"/>
      <c r="CJ60" s="199"/>
      <c r="CK60" s="199"/>
      <c r="CL60" s="199"/>
      <c r="CM60" s="199"/>
      <c r="CN60" s="199"/>
      <c r="CO60" s="199"/>
      <c r="CP60" s="199"/>
      <c r="CQ60" s="199"/>
      <c r="CR60" s="199"/>
    </row>
    <row r="61" spans="1:96" ht="12" customHeight="1" x14ac:dyDescent="0.25">
      <c r="A61" s="190"/>
      <c r="B61" s="191">
        <f t="shared" si="10"/>
        <v>57</v>
      </c>
      <c r="C61" s="216"/>
      <c r="D61" s="192">
        <v>32.624377233824902</v>
      </c>
      <c r="E61" s="192">
        <v>32.624377233824902</v>
      </c>
      <c r="F61" s="192">
        <v>32.624377233824902</v>
      </c>
      <c r="G61" s="192">
        <v>32.624377233824902</v>
      </c>
      <c r="H61" s="192">
        <v>32.624377233824902</v>
      </c>
      <c r="I61" s="192">
        <v>32.624377233824902</v>
      </c>
      <c r="J61" s="192">
        <v>32.624377233824902</v>
      </c>
      <c r="K61" s="192">
        <v>32.624377233824902</v>
      </c>
      <c r="L61" s="192">
        <v>32.624377233824902</v>
      </c>
      <c r="M61" s="192">
        <v>32.624377233824902</v>
      </c>
      <c r="N61" s="192">
        <v>32.624377233824902</v>
      </c>
      <c r="O61" s="192">
        <v>32.624377233824902</v>
      </c>
      <c r="P61" s="192">
        <v>32.624377233824902</v>
      </c>
      <c r="Q61" s="192">
        <v>32.624377233824902</v>
      </c>
      <c r="R61" s="192">
        <v>32.624377233824902</v>
      </c>
      <c r="S61" s="216"/>
      <c r="T61" s="216">
        <v>32.2025499311167</v>
      </c>
      <c r="U61" s="216">
        <v>32.426277986882702</v>
      </c>
      <c r="V61" s="217">
        <f t="shared" si="2"/>
        <v>0.22372805576600285</v>
      </c>
      <c r="W61" s="190"/>
      <c r="X61" s="218">
        <v>52.613894999999999</v>
      </c>
      <c r="Y61" s="218">
        <v>52.613894999999999</v>
      </c>
      <c r="Z61" s="218">
        <v>52.613894999999999</v>
      </c>
      <c r="AA61" s="218">
        <v>52.613894999999999</v>
      </c>
      <c r="AB61" s="218">
        <v>52.613894999999999</v>
      </c>
      <c r="AC61" s="218">
        <v>52.613894999999999</v>
      </c>
      <c r="AD61" s="218">
        <v>52.613894999999999</v>
      </c>
      <c r="AE61" s="218">
        <v>26.517843749999901</v>
      </c>
      <c r="AF61" s="218">
        <v>52.613894999999999</v>
      </c>
      <c r="AG61" s="218">
        <v>52.613894999999999</v>
      </c>
      <c r="AH61" s="218">
        <v>52.613894999999999</v>
      </c>
      <c r="AI61" s="218">
        <v>52.613894999999999</v>
      </c>
      <c r="AJ61" s="218">
        <v>52.613894999999999</v>
      </c>
      <c r="AK61" s="218">
        <v>52.613894999999999</v>
      </c>
      <c r="AL61" s="218">
        <v>52.613894999999999</v>
      </c>
      <c r="AM61" s="190"/>
      <c r="AN61" s="204">
        <v>56</v>
      </c>
      <c r="AO61" s="204">
        <v>0</v>
      </c>
      <c r="AP61" s="204">
        <v>56</v>
      </c>
      <c r="AQ61" s="204">
        <v>7</v>
      </c>
      <c r="AR61" s="204">
        <v>609.61</v>
      </c>
      <c r="AS61" s="204">
        <v>30.48028</v>
      </c>
      <c r="AT61" s="219">
        <v>1E-3</v>
      </c>
      <c r="AU61" s="204">
        <v>26.517843749999901</v>
      </c>
      <c r="AV61" s="204">
        <v>1</v>
      </c>
      <c r="AW61" s="220">
        <v>1.4200000000000001E-4</v>
      </c>
      <c r="AX61" s="221">
        <v>3.8580000000000003E-2</v>
      </c>
      <c r="AY61" s="204">
        <v>2</v>
      </c>
      <c r="AZ61" s="204">
        <v>1</v>
      </c>
      <c r="BA61" s="204">
        <v>0</v>
      </c>
      <c r="BB61" s="190"/>
      <c r="BC61" s="190"/>
      <c r="BD61" s="222">
        <f t="shared" si="3"/>
        <v>4.75</v>
      </c>
      <c r="BE61" s="195">
        <v>17100</v>
      </c>
      <c r="BF61" s="223">
        <v>465.94937393999999</v>
      </c>
      <c r="BG61" s="223">
        <v>372.708386068599</v>
      </c>
      <c r="BH61" s="223">
        <v>-373.12271324536198</v>
      </c>
      <c r="BI61" s="224">
        <v>51.0878027497196</v>
      </c>
      <c r="BJ61" s="224">
        <v>5.0607209600102898</v>
      </c>
      <c r="BK61" s="222">
        <f t="shared" si="4"/>
        <v>-1.0599052525268666</v>
      </c>
      <c r="BL61" s="222">
        <f t="shared" si="5"/>
        <v>-46.757648758923438</v>
      </c>
      <c r="BM61" s="195">
        <v>17100</v>
      </c>
      <c r="BN61" s="223">
        <v>465.94937393999999</v>
      </c>
      <c r="BO61" s="223">
        <v>407.05625777850997</v>
      </c>
      <c r="BP61" s="223">
        <v>-408.770266471816</v>
      </c>
      <c r="BQ61" s="224">
        <v>51.367742086139501</v>
      </c>
      <c r="BR61" s="224">
        <v>5.3300454714958301</v>
      </c>
      <c r="BS61" s="222">
        <f t="shared" si="6"/>
        <v>-0.80193694352684641</v>
      </c>
      <c r="BT61" s="222">
        <f t="shared" si="7"/>
        <v>-46.757648758923438</v>
      </c>
      <c r="BU61" s="199"/>
      <c r="BV61" s="197">
        <v>-122.411942092584</v>
      </c>
      <c r="BW61" s="197">
        <v>-82.316082851136599</v>
      </c>
      <c r="BX61" s="222">
        <f t="shared" si="8"/>
        <v>-127.13006656560773</v>
      </c>
      <c r="BY61" s="222">
        <f t="shared" si="9"/>
        <v>-85.539277150211902</v>
      </c>
      <c r="BZ61" s="199"/>
      <c r="CA61" s="199"/>
      <c r="CB61" s="199"/>
      <c r="CC61" s="199"/>
      <c r="CD61" s="199"/>
      <c r="CE61" s="199"/>
      <c r="CF61" s="199"/>
      <c r="CG61" s="199"/>
      <c r="CH61" s="199"/>
      <c r="CI61" s="199"/>
      <c r="CJ61" s="199"/>
      <c r="CK61" s="199"/>
      <c r="CL61" s="199"/>
      <c r="CM61" s="199"/>
      <c r="CN61" s="199"/>
      <c r="CO61" s="199"/>
      <c r="CP61" s="199"/>
      <c r="CQ61" s="199"/>
      <c r="CR61" s="199"/>
    </row>
    <row r="62" spans="1:96" ht="12" customHeight="1" x14ac:dyDescent="0.25">
      <c r="A62" s="190"/>
      <c r="B62" s="191">
        <f t="shared" si="10"/>
        <v>58</v>
      </c>
      <c r="C62" s="216"/>
      <c r="D62" s="192">
        <v>32.014771765074897</v>
      </c>
      <c r="E62" s="192">
        <v>32.014771765074897</v>
      </c>
      <c r="F62" s="192">
        <v>32.014771765074897</v>
      </c>
      <c r="G62" s="192">
        <v>32.014771765074897</v>
      </c>
      <c r="H62" s="192">
        <v>32.014771765074897</v>
      </c>
      <c r="I62" s="192">
        <v>32.014771765074897</v>
      </c>
      <c r="J62" s="192">
        <v>32.014771765074897</v>
      </c>
      <c r="K62" s="192">
        <v>32.014771765074897</v>
      </c>
      <c r="L62" s="192">
        <v>32.014771765074897</v>
      </c>
      <c r="M62" s="192">
        <v>32.014771765074897</v>
      </c>
      <c r="N62" s="192">
        <v>32.014771765074897</v>
      </c>
      <c r="O62" s="192">
        <v>32.014771765074897</v>
      </c>
      <c r="P62" s="192">
        <v>32.014771765074897</v>
      </c>
      <c r="Q62" s="192">
        <v>32.014771765074897</v>
      </c>
      <c r="R62" s="192">
        <v>32.014771765074897</v>
      </c>
      <c r="S62" s="216"/>
      <c r="T62" s="216">
        <v>31.623946055015001</v>
      </c>
      <c r="U62" s="216">
        <v>31.830303370774601</v>
      </c>
      <c r="V62" s="217">
        <f t="shared" si="2"/>
        <v>0.20635731575960037</v>
      </c>
      <c r="W62" s="190"/>
      <c r="X62" s="218">
        <v>52.004289374999999</v>
      </c>
      <c r="Y62" s="218">
        <v>52.004289374999999</v>
      </c>
      <c r="Z62" s="218">
        <v>52.004289374999999</v>
      </c>
      <c r="AA62" s="218">
        <v>52.004289374999999</v>
      </c>
      <c r="AB62" s="218">
        <v>52.004289374999999</v>
      </c>
      <c r="AC62" s="218">
        <v>52.004289374999999</v>
      </c>
      <c r="AD62" s="218">
        <v>52.004289374999999</v>
      </c>
      <c r="AE62" s="218">
        <v>25.90823828125</v>
      </c>
      <c r="AF62" s="218">
        <v>52.004289374999999</v>
      </c>
      <c r="AG62" s="218">
        <v>52.004289374999999</v>
      </c>
      <c r="AH62" s="218">
        <v>52.004289374999999</v>
      </c>
      <c r="AI62" s="218">
        <v>52.004289374999999</v>
      </c>
      <c r="AJ62" s="218">
        <v>52.004289374999999</v>
      </c>
      <c r="AK62" s="218">
        <v>52.004289374999999</v>
      </c>
      <c r="AL62" s="218">
        <v>52.004289374999999</v>
      </c>
      <c r="AM62" s="190"/>
      <c r="AN62" s="204">
        <v>57</v>
      </c>
      <c r="AO62" s="204">
        <v>0</v>
      </c>
      <c r="AP62" s="204">
        <v>57</v>
      </c>
      <c r="AQ62" s="204">
        <v>7</v>
      </c>
      <c r="AR62" s="204">
        <v>609.61</v>
      </c>
      <c r="AS62" s="204">
        <v>30.48028</v>
      </c>
      <c r="AT62" s="219">
        <v>1E-3</v>
      </c>
      <c r="AU62" s="204">
        <v>25.90823828125</v>
      </c>
      <c r="AV62" s="204">
        <v>1</v>
      </c>
      <c r="AW62" s="220">
        <v>1.4200000000000001E-4</v>
      </c>
      <c r="AX62" s="221">
        <v>3.8580000000000003E-2</v>
      </c>
      <c r="AY62" s="204">
        <v>2</v>
      </c>
      <c r="AZ62" s="204">
        <v>1</v>
      </c>
      <c r="BA62" s="204">
        <v>0</v>
      </c>
      <c r="BB62" s="190"/>
      <c r="BC62" s="190"/>
      <c r="BD62" s="222">
        <f t="shared" si="3"/>
        <v>4.833333333333333</v>
      </c>
      <c r="BE62" s="195">
        <v>17400</v>
      </c>
      <c r="BF62" s="223">
        <v>480.26386280999998</v>
      </c>
      <c r="BG62" s="223">
        <v>373.38636599217301</v>
      </c>
      <c r="BH62" s="223">
        <v>-373.04437216730599</v>
      </c>
      <c r="BI62" s="224">
        <v>51.0902445695639</v>
      </c>
      <c r="BJ62" s="224">
        <v>5.0694025933330904</v>
      </c>
      <c r="BK62" s="222">
        <f t="shared" si="4"/>
        <v>-1.051223619204066</v>
      </c>
      <c r="BL62" s="222">
        <f t="shared" si="5"/>
        <v>-32.443159888923446</v>
      </c>
      <c r="BM62" s="195">
        <v>17400</v>
      </c>
      <c r="BN62" s="223">
        <v>480.26386280999998</v>
      </c>
      <c r="BO62" s="223">
        <v>407.04311510581903</v>
      </c>
      <c r="BP62" s="223">
        <v>-408.19709895575198</v>
      </c>
      <c r="BQ62" s="224">
        <v>51.365439592195102</v>
      </c>
      <c r="BR62" s="224">
        <v>5.3322583233509597</v>
      </c>
      <c r="BS62" s="222">
        <f t="shared" si="6"/>
        <v>-0.79972409167171676</v>
      </c>
      <c r="BT62" s="222">
        <f t="shared" si="7"/>
        <v>-32.443159888923446</v>
      </c>
      <c r="BU62" s="199"/>
      <c r="BV62" s="197">
        <v>-120.81552013579901</v>
      </c>
      <c r="BW62" s="197">
        <v>-80.725290488415695</v>
      </c>
      <c r="BX62" s="222">
        <f t="shared" si="8"/>
        <v>-125.53364460882274</v>
      </c>
      <c r="BY62" s="222">
        <f t="shared" si="9"/>
        <v>-83.948484787490997</v>
      </c>
      <c r="BZ62" s="199"/>
      <c r="CA62" s="199"/>
      <c r="CB62" s="199"/>
      <c r="CC62" s="199"/>
      <c r="CD62" s="199"/>
      <c r="CE62" s="199"/>
      <c r="CF62" s="199"/>
      <c r="CG62" s="199"/>
      <c r="CH62" s="199"/>
      <c r="CI62" s="199"/>
      <c r="CJ62" s="199"/>
      <c r="CK62" s="199"/>
      <c r="CL62" s="199"/>
      <c r="CM62" s="199"/>
      <c r="CN62" s="199"/>
      <c r="CO62" s="199"/>
      <c r="CP62" s="199"/>
      <c r="CQ62" s="199"/>
      <c r="CR62" s="199"/>
    </row>
    <row r="63" spans="1:96" ht="12" customHeight="1" x14ac:dyDescent="0.25">
      <c r="A63" s="190"/>
      <c r="B63" s="191">
        <f t="shared" si="10"/>
        <v>59</v>
      </c>
      <c r="C63" s="216"/>
      <c r="D63" s="192">
        <v>31.4051662963249</v>
      </c>
      <c r="E63" s="192">
        <v>31.4051662963249</v>
      </c>
      <c r="F63" s="192">
        <v>31.4051662963249</v>
      </c>
      <c r="G63" s="192">
        <v>31.4051662963249</v>
      </c>
      <c r="H63" s="192">
        <v>31.4051662963249</v>
      </c>
      <c r="I63" s="192">
        <v>31.4051662963249</v>
      </c>
      <c r="J63" s="192">
        <v>31.4051662963249</v>
      </c>
      <c r="K63" s="192">
        <v>31.4051662963249</v>
      </c>
      <c r="L63" s="192">
        <v>31.4051662963249</v>
      </c>
      <c r="M63" s="192">
        <v>31.4051662963249</v>
      </c>
      <c r="N63" s="192">
        <v>31.4051662963249</v>
      </c>
      <c r="O63" s="192">
        <v>31.4051662963249</v>
      </c>
      <c r="P63" s="192">
        <v>31.4051662963249</v>
      </c>
      <c r="Q63" s="192">
        <v>31.4051662963249</v>
      </c>
      <c r="R63" s="192">
        <v>31.4051662963249</v>
      </c>
      <c r="S63" s="216"/>
      <c r="T63" s="216">
        <v>31.045678936778199</v>
      </c>
      <c r="U63" s="216">
        <v>31.234134447742498</v>
      </c>
      <c r="V63" s="217">
        <f t="shared" si="2"/>
        <v>0.18845551096429958</v>
      </c>
      <c r="W63" s="190"/>
      <c r="X63" s="218">
        <v>51.394683749999999</v>
      </c>
      <c r="Y63" s="218">
        <v>51.394683749999999</v>
      </c>
      <c r="Z63" s="218">
        <v>51.394683749999999</v>
      </c>
      <c r="AA63" s="218">
        <v>51.394683749999999</v>
      </c>
      <c r="AB63" s="218">
        <v>51.394683749999999</v>
      </c>
      <c r="AC63" s="218">
        <v>51.394683749999999</v>
      </c>
      <c r="AD63" s="218">
        <v>51.394683749999999</v>
      </c>
      <c r="AE63" s="218">
        <v>25.2986328124999</v>
      </c>
      <c r="AF63" s="218">
        <v>51.394683749999999</v>
      </c>
      <c r="AG63" s="218">
        <v>51.394683749999999</v>
      </c>
      <c r="AH63" s="218">
        <v>51.394683749999999</v>
      </c>
      <c r="AI63" s="218">
        <v>51.394683749999999</v>
      </c>
      <c r="AJ63" s="218">
        <v>51.394683749999999</v>
      </c>
      <c r="AK63" s="218">
        <v>51.394683749999999</v>
      </c>
      <c r="AL63" s="218">
        <v>51.394683749999999</v>
      </c>
      <c r="AM63" s="190"/>
      <c r="AN63" s="204">
        <v>58</v>
      </c>
      <c r="AO63" s="204">
        <v>0</v>
      </c>
      <c r="AP63" s="204">
        <v>58</v>
      </c>
      <c r="AQ63" s="204">
        <v>7</v>
      </c>
      <c r="AR63" s="204">
        <v>609.61</v>
      </c>
      <c r="AS63" s="204">
        <v>30.48028</v>
      </c>
      <c r="AT63" s="219">
        <v>1E-3</v>
      </c>
      <c r="AU63" s="204">
        <v>25.2986328124999</v>
      </c>
      <c r="AV63" s="204">
        <v>1</v>
      </c>
      <c r="AW63" s="220">
        <v>1.4200000000000001E-4</v>
      </c>
      <c r="AX63" s="221">
        <v>3.8580000000000003E-2</v>
      </c>
      <c r="AY63" s="204">
        <v>2</v>
      </c>
      <c r="AZ63" s="204">
        <v>1</v>
      </c>
      <c r="BA63" s="204">
        <v>0</v>
      </c>
      <c r="BB63" s="190"/>
      <c r="BC63" s="190"/>
      <c r="BD63" s="222">
        <f t="shared" si="3"/>
        <v>4.916666666666667</v>
      </c>
      <c r="BE63" s="195">
        <v>17700</v>
      </c>
      <c r="BF63" s="223">
        <v>494.90086016999999</v>
      </c>
      <c r="BG63" s="223">
        <v>375.64124860779998</v>
      </c>
      <c r="BH63" s="223">
        <v>-374.50559949661402</v>
      </c>
      <c r="BI63" s="224">
        <v>51.105358027539999</v>
      </c>
      <c r="BJ63" s="224">
        <v>5.0910023955845602</v>
      </c>
      <c r="BK63" s="222">
        <f t="shared" si="4"/>
        <v>-1.0296238169525962</v>
      </c>
      <c r="BL63" s="222">
        <f t="shared" si="5"/>
        <v>-17.806162528923437</v>
      </c>
      <c r="BM63" s="195">
        <v>17700</v>
      </c>
      <c r="BN63" s="223">
        <v>494.90086016999999</v>
      </c>
      <c r="BO63" s="223">
        <v>408.18519606459398</v>
      </c>
      <c r="BP63" s="223">
        <v>-408.74034893855003</v>
      </c>
      <c r="BQ63" s="224">
        <v>51.372061689035903</v>
      </c>
      <c r="BR63" s="224">
        <v>5.3436910995802398</v>
      </c>
      <c r="BS63" s="222">
        <f t="shared" si="6"/>
        <v>-0.78829131544243669</v>
      </c>
      <c r="BT63" s="222">
        <f t="shared" si="7"/>
        <v>-17.806162528923437</v>
      </c>
      <c r="BU63" s="199"/>
      <c r="BV63" s="197">
        <v>-117.895916972645</v>
      </c>
      <c r="BW63" s="197">
        <v>-78.250388309896607</v>
      </c>
      <c r="BX63" s="222">
        <f t="shared" si="8"/>
        <v>-122.61404144566873</v>
      </c>
      <c r="BY63" s="222">
        <f t="shared" si="9"/>
        <v>-81.47358260897191</v>
      </c>
      <c r="BZ63" s="199"/>
      <c r="CA63" s="199"/>
      <c r="CB63" s="199"/>
      <c r="CC63" s="199"/>
      <c r="CD63" s="199"/>
      <c r="CE63" s="199"/>
      <c r="CF63" s="199"/>
      <c r="CG63" s="199"/>
      <c r="CH63" s="199"/>
      <c r="CI63" s="199"/>
      <c r="CJ63" s="199"/>
      <c r="CK63" s="199"/>
      <c r="CL63" s="199"/>
      <c r="CM63" s="199"/>
      <c r="CN63" s="199"/>
      <c r="CO63" s="199"/>
      <c r="CP63" s="199"/>
      <c r="CQ63" s="199"/>
      <c r="CR63" s="199"/>
    </row>
    <row r="64" spans="1:96" ht="12" customHeight="1" x14ac:dyDescent="0.25">
      <c r="A64" s="190"/>
      <c r="B64" s="191">
        <f t="shared" si="10"/>
        <v>60</v>
      </c>
      <c r="C64" s="216"/>
      <c r="D64" s="192">
        <v>30.795560827574899</v>
      </c>
      <c r="E64" s="192">
        <v>30.795560827574899</v>
      </c>
      <c r="F64" s="192">
        <v>30.795560827574899</v>
      </c>
      <c r="G64" s="192">
        <v>30.795560827574899</v>
      </c>
      <c r="H64" s="192">
        <v>30.795560827574899</v>
      </c>
      <c r="I64" s="192">
        <v>30.795560827574899</v>
      </c>
      <c r="J64" s="192">
        <v>30.795560827574899</v>
      </c>
      <c r="K64" s="192">
        <v>30.795560827574899</v>
      </c>
      <c r="L64" s="192">
        <v>30.795560827574899</v>
      </c>
      <c r="M64" s="192">
        <v>30.795560827574899</v>
      </c>
      <c r="N64" s="192">
        <v>30.795560827574899</v>
      </c>
      <c r="O64" s="192">
        <v>30.795560827574899</v>
      </c>
      <c r="P64" s="192">
        <v>30.795560827574899</v>
      </c>
      <c r="Q64" s="192">
        <v>30.795560827574899</v>
      </c>
      <c r="R64" s="192">
        <v>30.795560827574899</v>
      </c>
      <c r="S64" s="216"/>
      <c r="T64" s="216">
        <v>30.4676761759229</v>
      </c>
      <c r="U64" s="216">
        <v>30.6377495258875</v>
      </c>
      <c r="V64" s="217">
        <f t="shared" si="2"/>
        <v>0.17007334996459988</v>
      </c>
      <c r="W64" s="190"/>
      <c r="X64" s="218">
        <v>50.785078124999998</v>
      </c>
      <c r="Y64" s="218">
        <v>50.785078124999998</v>
      </c>
      <c r="Z64" s="218">
        <v>50.785078124999998</v>
      </c>
      <c r="AA64" s="218">
        <v>50.785078124999998</v>
      </c>
      <c r="AB64" s="218">
        <v>50.785078124999998</v>
      </c>
      <c r="AC64" s="218">
        <v>50.785078124999998</v>
      </c>
      <c r="AD64" s="218">
        <v>50.785078124999998</v>
      </c>
      <c r="AE64" s="218">
        <v>24.689027343749899</v>
      </c>
      <c r="AF64" s="218">
        <v>50.785078124999998</v>
      </c>
      <c r="AG64" s="218">
        <v>50.785078124999998</v>
      </c>
      <c r="AH64" s="218">
        <v>50.785078124999998</v>
      </c>
      <c r="AI64" s="218">
        <v>50.785078124999998</v>
      </c>
      <c r="AJ64" s="218">
        <v>50.785078124999998</v>
      </c>
      <c r="AK64" s="218">
        <v>50.785078124999998</v>
      </c>
      <c r="AL64" s="218">
        <v>50.785078124999998</v>
      </c>
      <c r="AM64" s="190"/>
      <c r="AN64" s="204">
        <v>59</v>
      </c>
      <c r="AO64" s="204">
        <v>0</v>
      </c>
      <c r="AP64" s="204">
        <v>59</v>
      </c>
      <c r="AQ64" s="204">
        <v>7</v>
      </c>
      <c r="AR64" s="204">
        <v>609.61</v>
      </c>
      <c r="AS64" s="204">
        <v>30.48028</v>
      </c>
      <c r="AT64" s="219">
        <v>1E-3</v>
      </c>
      <c r="AU64" s="204">
        <v>24.689027343749899</v>
      </c>
      <c r="AV64" s="204">
        <v>1</v>
      </c>
      <c r="AW64" s="220">
        <v>1.4200000000000001E-4</v>
      </c>
      <c r="AX64" s="221">
        <v>3.8580000000000003E-2</v>
      </c>
      <c r="AY64" s="204">
        <v>2</v>
      </c>
      <c r="AZ64" s="204">
        <v>1</v>
      </c>
      <c r="BA64" s="204">
        <v>0</v>
      </c>
      <c r="BB64" s="190"/>
      <c r="BC64" s="190"/>
      <c r="BD64" s="222">
        <f t="shared" si="3"/>
        <v>5</v>
      </c>
      <c r="BE64" s="195">
        <v>18000</v>
      </c>
      <c r="BF64" s="223">
        <v>509.7</v>
      </c>
      <c r="BG64" s="223">
        <v>379.53445042975397</v>
      </c>
      <c r="BH64" s="223">
        <v>-377.580075944996</v>
      </c>
      <c r="BI64" s="224">
        <v>51.133614857448201</v>
      </c>
      <c r="BJ64" s="224">
        <v>5.1258496073561801</v>
      </c>
      <c r="BK64" s="222">
        <f t="shared" si="4"/>
        <v>-0.99477660518097633</v>
      </c>
      <c r="BL64" s="222">
        <f t="shared" si="5"/>
        <v>-3.0070226989234357</v>
      </c>
      <c r="BM64" s="195">
        <v>18000</v>
      </c>
      <c r="BN64" s="223">
        <v>509.7</v>
      </c>
      <c r="BO64" s="223">
        <v>410.52433926708301</v>
      </c>
      <c r="BP64" s="223">
        <v>-410.44849248452101</v>
      </c>
      <c r="BQ64" s="224">
        <v>51.387940157453997</v>
      </c>
      <c r="BR64" s="224">
        <v>5.36460077931594</v>
      </c>
      <c r="BS64" s="222">
        <f t="shared" si="6"/>
        <v>-0.76738163570673645</v>
      </c>
      <c r="BT64" s="222">
        <f t="shared" si="7"/>
        <v>-3.0070226989234357</v>
      </c>
      <c r="BU64" s="199"/>
      <c r="BV64" s="197">
        <v>-113.68510832968001</v>
      </c>
      <c r="BW64" s="197">
        <v>-74.918481641505196</v>
      </c>
      <c r="BX64" s="222">
        <f t="shared" si="8"/>
        <v>-118.40323280270374</v>
      </c>
      <c r="BY64" s="222">
        <f t="shared" si="9"/>
        <v>-78.141675940580498</v>
      </c>
      <c r="BZ64" s="199"/>
      <c r="CA64" s="199"/>
      <c r="CB64" s="199"/>
      <c r="CC64" s="199"/>
      <c r="CD64" s="199"/>
      <c r="CE64" s="199"/>
      <c r="CF64" s="199"/>
      <c r="CG64" s="199"/>
      <c r="CH64" s="199"/>
      <c r="CI64" s="199"/>
      <c r="CJ64" s="199"/>
      <c r="CK64" s="199"/>
      <c r="CL64" s="199"/>
      <c r="CM64" s="199"/>
      <c r="CN64" s="199"/>
      <c r="CO64" s="199"/>
      <c r="CP64" s="199"/>
      <c r="CQ64" s="199"/>
      <c r="CR64" s="199"/>
    </row>
    <row r="65" spans="1:96" ht="12" customHeight="1" x14ac:dyDescent="0.25">
      <c r="A65" s="190"/>
      <c r="B65" s="191">
        <f t="shared" si="10"/>
        <v>61</v>
      </c>
      <c r="C65" s="216"/>
      <c r="D65" s="192">
        <v>30.185955358824899</v>
      </c>
      <c r="E65" s="192">
        <v>30.185955358824899</v>
      </c>
      <c r="F65" s="192">
        <v>30.185955358824899</v>
      </c>
      <c r="G65" s="192">
        <v>30.185955358824899</v>
      </c>
      <c r="H65" s="192">
        <v>30.185955358824899</v>
      </c>
      <c r="I65" s="192">
        <v>30.185955358824899</v>
      </c>
      <c r="J65" s="192">
        <v>30.185955358824899</v>
      </c>
      <c r="K65" s="192">
        <v>30.185955358824899</v>
      </c>
      <c r="L65" s="192">
        <v>30.185955358824899</v>
      </c>
      <c r="M65" s="192">
        <v>30.185955358824899</v>
      </c>
      <c r="N65" s="192">
        <v>30.185955358824899</v>
      </c>
      <c r="O65" s="192">
        <v>30.185955358824899</v>
      </c>
      <c r="P65" s="192">
        <v>30.185955358824899</v>
      </c>
      <c r="Q65" s="192">
        <v>30.185955358824899</v>
      </c>
      <c r="R65" s="192">
        <v>30.185955358824899</v>
      </c>
      <c r="S65" s="216"/>
      <c r="T65" s="216">
        <v>29.889866449692502</v>
      </c>
      <c r="U65" s="216">
        <v>30.041128445608301</v>
      </c>
      <c r="V65" s="217">
        <f t="shared" si="2"/>
        <v>0.15126199591579947</v>
      </c>
      <c r="W65" s="190"/>
      <c r="X65" s="218">
        <v>50.175472499999998</v>
      </c>
      <c r="Y65" s="218">
        <v>50.175472499999998</v>
      </c>
      <c r="Z65" s="218">
        <v>50.175472499999998</v>
      </c>
      <c r="AA65" s="218">
        <v>50.175472499999998</v>
      </c>
      <c r="AB65" s="218">
        <v>50.175472499999998</v>
      </c>
      <c r="AC65" s="218">
        <v>50.175472499999998</v>
      </c>
      <c r="AD65" s="218">
        <v>50.175472499999998</v>
      </c>
      <c r="AE65" s="218">
        <v>24.079421875000001</v>
      </c>
      <c r="AF65" s="218">
        <v>50.175472499999998</v>
      </c>
      <c r="AG65" s="218">
        <v>50.175472499999998</v>
      </c>
      <c r="AH65" s="218">
        <v>50.175472499999998</v>
      </c>
      <c r="AI65" s="218">
        <v>50.175472499999998</v>
      </c>
      <c r="AJ65" s="218">
        <v>50.175472499999998</v>
      </c>
      <c r="AK65" s="218">
        <v>50.175472499999998</v>
      </c>
      <c r="AL65" s="218">
        <v>50.175472499999998</v>
      </c>
      <c r="AM65" s="190"/>
      <c r="AN65" s="204">
        <v>60</v>
      </c>
      <c r="AO65" s="204">
        <v>0</v>
      </c>
      <c r="AP65" s="204">
        <v>60</v>
      </c>
      <c r="AQ65" s="204">
        <v>7</v>
      </c>
      <c r="AR65" s="204">
        <v>609.61</v>
      </c>
      <c r="AS65" s="204">
        <v>30.48028</v>
      </c>
      <c r="AT65" s="219">
        <v>1E-3</v>
      </c>
      <c r="AU65" s="204">
        <v>24.079421875000001</v>
      </c>
      <c r="AV65" s="204">
        <v>1</v>
      </c>
      <c r="AW65" s="220">
        <v>1.4200000000000001E-4</v>
      </c>
      <c r="AX65" s="221">
        <v>3.8580000000000003E-2</v>
      </c>
      <c r="AY65" s="204">
        <v>2</v>
      </c>
      <c r="AZ65" s="204">
        <v>1</v>
      </c>
      <c r="BA65" s="204">
        <v>0</v>
      </c>
      <c r="BB65" s="190"/>
      <c r="BC65" s="190"/>
      <c r="BD65" s="222">
        <f t="shared" si="3"/>
        <v>5.083333333333333</v>
      </c>
      <c r="BE65" s="195">
        <v>18300</v>
      </c>
      <c r="BF65" s="223">
        <v>524.49913982999999</v>
      </c>
      <c r="BG65" s="223">
        <v>385.10378328213602</v>
      </c>
      <c r="BH65" s="223">
        <v>-382.32188073507302</v>
      </c>
      <c r="BI65" s="224">
        <v>51.175240599853403</v>
      </c>
      <c r="BJ65" s="224">
        <v>5.1739969407528701</v>
      </c>
      <c r="BK65" s="222">
        <f t="shared" si="4"/>
        <v>-0.94662927178428635</v>
      </c>
      <c r="BL65" s="222">
        <f t="shared" si="5"/>
        <v>11.792117131076566</v>
      </c>
      <c r="BM65" s="195">
        <v>18300</v>
      </c>
      <c r="BN65" s="223">
        <v>524.49913982999999</v>
      </c>
      <c r="BO65" s="223">
        <v>414.08817866882703</v>
      </c>
      <c r="BP65" s="223">
        <v>-413.358170304363</v>
      </c>
      <c r="BQ65" s="224">
        <v>51.413271403257497</v>
      </c>
      <c r="BR65" s="224">
        <v>5.3950889937328999</v>
      </c>
      <c r="BS65" s="222">
        <f t="shared" si="6"/>
        <v>-0.73689342128977664</v>
      </c>
      <c r="BT65" s="222">
        <f t="shared" si="7"/>
        <v>11.792117131076566</v>
      </c>
      <c r="BU65" s="199"/>
      <c r="BV65" s="197">
        <v>-108.229211318791</v>
      </c>
      <c r="BW65" s="197">
        <v>-70.766061790649999</v>
      </c>
      <c r="BX65" s="222">
        <f t="shared" si="8"/>
        <v>-112.94733579181474</v>
      </c>
      <c r="BY65" s="222">
        <f t="shared" si="9"/>
        <v>-73.989256089725302</v>
      </c>
      <c r="BZ65" s="199"/>
      <c r="CA65" s="199"/>
      <c r="CB65" s="199"/>
      <c r="CC65" s="199"/>
      <c r="CD65" s="199"/>
      <c r="CE65" s="199"/>
      <c r="CF65" s="199"/>
      <c r="CG65" s="199"/>
      <c r="CH65" s="199"/>
      <c r="CI65" s="199"/>
      <c r="CJ65" s="199"/>
      <c r="CK65" s="199"/>
      <c r="CL65" s="199"/>
      <c r="CM65" s="199"/>
      <c r="CN65" s="199"/>
      <c r="CO65" s="199"/>
      <c r="CP65" s="199"/>
      <c r="CQ65" s="199"/>
      <c r="CR65" s="199"/>
    </row>
    <row r="66" spans="1:96" ht="12" customHeight="1" x14ac:dyDescent="0.25">
      <c r="A66" s="190"/>
      <c r="B66" s="191">
        <f t="shared" si="10"/>
        <v>62</v>
      </c>
      <c r="C66" s="216"/>
      <c r="D66" s="192">
        <v>29.576349890074901</v>
      </c>
      <c r="E66" s="192">
        <v>29.576349890074901</v>
      </c>
      <c r="F66" s="192">
        <v>29.576349890074901</v>
      </c>
      <c r="G66" s="192">
        <v>29.576349890074901</v>
      </c>
      <c r="H66" s="192">
        <v>29.576349890074901</v>
      </c>
      <c r="I66" s="192">
        <v>29.576349890074901</v>
      </c>
      <c r="J66" s="192">
        <v>29.576349890074901</v>
      </c>
      <c r="K66" s="192">
        <v>29.576349890074901</v>
      </c>
      <c r="L66" s="192">
        <v>29.576349890074901</v>
      </c>
      <c r="M66" s="192">
        <v>29.576349890074901</v>
      </c>
      <c r="N66" s="192">
        <v>29.576349890074901</v>
      </c>
      <c r="O66" s="192">
        <v>29.576349890074901</v>
      </c>
      <c r="P66" s="192">
        <v>29.576349890074901</v>
      </c>
      <c r="Q66" s="192">
        <v>29.576349890074901</v>
      </c>
      <c r="R66" s="192">
        <v>29.576349890074901</v>
      </c>
      <c r="S66" s="216"/>
      <c r="T66" s="216">
        <v>29.312179646827001</v>
      </c>
      <c r="U66" s="216">
        <v>29.444252548787301</v>
      </c>
      <c r="V66" s="217">
        <f t="shared" si="2"/>
        <v>0.1320729019602993</v>
      </c>
      <c r="W66" s="190"/>
      <c r="X66" s="218">
        <v>49.565866874999998</v>
      </c>
      <c r="Y66" s="218">
        <v>49.565866874999998</v>
      </c>
      <c r="Z66" s="218">
        <v>49.565866874999998</v>
      </c>
      <c r="AA66" s="218">
        <v>49.565866874999998</v>
      </c>
      <c r="AB66" s="218">
        <v>49.565866874999998</v>
      </c>
      <c r="AC66" s="218">
        <v>49.565866874999998</v>
      </c>
      <c r="AD66" s="218">
        <v>49.565866874999998</v>
      </c>
      <c r="AE66" s="218">
        <v>23.469816406249901</v>
      </c>
      <c r="AF66" s="218">
        <v>49.565866874999998</v>
      </c>
      <c r="AG66" s="218">
        <v>49.565866874999998</v>
      </c>
      <c r="AH66" s="218">
        <v>49.565866874999998</v>
      </c>
      <c r="AI66" s="218">
        <v>49.565866874999998</v>
      </c>
      <c r="AJ66" s="218">
        <v>49.565866874999998</v>
      </c>
      <c r="AK66" s="218">
        <v>49.565866874999998</v>
      </c>
      <c r="AL66" s="218">
        <v>49.565866874999998</v>
      </c>
      <c r="AM66" s="190"/>
      <c r="AN66" s="204">
        <v>61</v>
      </c>
      <c r="AO66" s="204">
        <v>0</v>
      </c>
      <c r="AP66" s="204">
        <v>61</v>
      </c>
      <c r="AQ66" s="204">
        <v>7</v>
      </c>
      <c r="AR66" s="204">
        <v>609.61</v>
      </c>
      <c r="AS66" s="204">
        <v>30.48028</v>
      </c>
      <c r="AT66" s="219">
        <v>1E-3</v>
      </c>
      <c r="AU66" s="204">
        <v>23.469816406249901</v>
      </c>
      <c r="AV66" s="204">
        <v>1</v>
      </c>
      <c r="AW66" s="220">
        <v>1.4200000000000001E-4</v>
      </c>
      <c r="AX66" s="221">
        <v>3.8580000000000003E-2</v>
      </c>
      <c r="AY66" s="204">
        <v>2</v>
      </c>
      <c r="AZ66" s="204">
        <v>1</v>
      </c>
      <c r="BA66" s="204">
        <v>0</v>
      </c>
      <c r="BB66" s="190"/>
      <c r="BC66" s="190"/>
      <c r="BD66" s="222">
        <f t="shared" si="3"/>
        <v>5.166666666666667</v>
      </c>
      <c r="BE66" s="195">
        <v>18600</v>
      </c>
      <c r="BF66" s="223">
        <v>539.13613719</v>
      </c>
      <c r="BG66" s="223">
        <v>392.35567532172399</v>
      </c>
      <c r="BH66" s="223">
        <v>-388.75733075657001</v>
      </c>
      <c r="BI66" s="224">
        <v>51.230152197093297</v>
      </c>
      <c r="BJ66" s="224">
        <v>5.23516758331498</v>
      </c>
      <c r="BK66" s="222">
        <f t="shared" si="4"/>
        <v>-0.88545862922217644</v>
      </c>
      <c r="BL66" s="222">
        <f t="shared" si="5"/>
        <v>26.429114491076575</v>
      </c>
      <c r="BM66" s="195">
        <v>18600</v>
      </c>
      <c r="BN66" s="223">
        <v>539.13613719</v>
      </c>
      <c r="BO66" s="223">
        <v>418.88582290307102</v>
      </c>
      <c r="BP66" s="223">
        <v>-417.48985369231002</v>
      </c>
      <c r="BQ66" s="224">
        <v>51.448082046913498</v>
      </c>
      <c r="BR66" s="224">
        <v>5.4350701969856701</v>
      </c>
      <c r="BS66" s="222">
        <f t="shared" si="6"/>
        <v>-0.69691221803700643</v>
      </c>
      <c r="BT66" s="222">
        <f t="shared" si="7"/>
        <v>26.429114491076575</v>
      </c>
      <c r="BU66" s="199"/>
      <c r="BV66" s="197">
        <v>-101.587979358916</v>
      </c>
      <c r="BW66" s="197">
        <v>-65.838606390514599</v>
      </c>
      <c r="BX66" s="222">
        <f t="shared" si="8"/>
        <v>-106.30610383193974</v>
      </c>
      <c r="BY66" s="222">
        <f t="shared" si="9"/>
        <v>-69.061800689589901</v>
      </c>
      <c r="BZ66" s="199"/>
      <c r="CA66" s="199"/>
      <c r="CB66" s="199"/>
      <c r="CC66" s="199"/>
      <c r="CD66" s="199"/>
      <c r="CE66" s="199"/>
      <c r="CF66" s="199"/>
      <c r="CG66" s="199"/>
      <c r="CH66" s="199"/>
      <c r="CI66" s="199"/>
      <c r="CJ66" s="199"/>
      <c r="CK66" s="199"/>
      <c r="CL66" s="199"/>
      <c r="CM66" s="199"/>
      <c r="CN66" s="199"/>
      <c r="CO66" s="199"/>
      <c r="CP66" s="199"/>
      <c r="CQ66" s="199"/>
      <c r="CR66" s="199"/>
    </row>
    <row r="67" spans="1:96" ht="12" customHeight="1" x14ac:dyDescent="0.25">
      <c r="A67" s="190"/>
      <c r="B67" s="191">
        <f t="shared" si="10"/>
        <v>63</v>
      </c>
      <c r="C67" s="216"/>
      <c r="D67" s="192">
        <v>28.966744421324901</v>
      </c>
      <c r="E67" s="192">
        <v>28.966744421324901</v>
      </c>
      <c r="F67" s="192">
        <v>28.966744421324901</v>
      </c>
      <c r="G67" s="192">
        <v>28.966744421324901</v>
      </c>
      <c r="H67" s="192">
        <v>28.966744421324901</v>
      </c>
      <c r="I67" s="192">
        <v>28.966744421324901</v>
      </c>
      <c r="J67" s="192">
        <v>28.966744421324901</v>
      </c>
      <c r="K67" s="192">
        <v>28.966744421324901</v>
      </c>
      <c r="L67" s="192">
        <v>28.966744421324901</v>
      </c>
      <c r="M67" s="192">
        <v>28.966744421324901</v>
      </c>
      <c r="N67" s="192">
        <v>28.966744421324901</v>
      </c>
      <c r="O67" s="192">
        <v>28.966744421324901</v>
      </c>
      <c r="P67" s="192">
        <v>28.966744421324901</v>
      </c>
      <c r="Q67" s="192">
        <v>28.966744421324901</v>
      </c>
      <c r="R67" s="192">
        <v>28.966744421324901</v>
      </c>
      <c r="S67" s="216"/>
      <c r="T67" s="216">
        <v>28.734546990332898</v>
      </c>
      <c r="U67" s="216">
        <v>28.847104645934401</v>
      </c>
      <c r="V67" s="217">
        <f t="shared" si="2"/>
        <v>0.11255765560150266</v>
      </c>
      <c r="W67" s="190"/>
      <c r="X67" s="218">
        <v>48.956261249999997</v>
      </c>
      <c r="Y67" s="218">
        <v>48.956261249999997</v>
      </c>
      <c r="Z67" s="218">
        <v>48.956261249999997</v>
      </c>
      <c r="AA67" s="218">
        <v>48.956261249999997</v>
      </c>
      <c r="AB67" s="218">
        <v>48.956261249999997</v>
      </c>
      <c r="AC67" s="218">
        <v>48.956261249999997</v>
      </c>
      <c r="AD67" s="218">
        <v>48.956261249999997</v>
      </c>
      <c r="AE67" s="218">
        <v>22.8602109374999</v>
      </c>
      <c r="AF67" s="218">
        <v>48.956261249999997</v>
      </c>
      <c r="AG67" s="218">
        <v>48.956261249999997</v>
      </c>
      <c r="AH67" s="218">
        <v>48.956261249999997</v>
      </c>
      <c r="AI67" s="218">
        <v>48.956261249999997</v>
      </c>
      <c r="AJ67" s="218">
        <v>48.956261249999997</v>
      </c>
      <c r="AK67" s="218">
        <v>48.956261249999997</v>
      </c>
      <c r="AL67" s="218">
        <v>48.956261249999997</v>
      </c>
      <c r="AM67" s="190"/>
      <c r="AN67" s="204">
        <v>62</v>
      </c>
      <c r="AO67" s="204">
        <v>0</v>
      </c>
      <c r="AP67" s="204">
        <v>62</v>
      </c>
      <c r="AQ67" s="204">
        <v>7</v>
      </c>
      <c r="AR67" s="204">
        <v>609.61</v>
      </c>
      <c r="AS67" s="204">
        <v>30.48028</v>
      </c>
      <c r="AT67" s="219">
        <v>1E-3</v>
      </c>
      <c r="AU67" s="204">
        <v>22.8602109374999</v>
      </c>
      <c r="AV67" s="204">
        <v>1</v>
      </c>
      <c r="AW67" s="220">
        <v>1.4200000000000001E-4</v>
      </c>
      <c r="AX67" s="221">
        <v>3.8580000000000003E-2</v>
      </c>
      <c r="AY67" s="204">
        <v>2</v>
      </c>
      <c r="AZ67" s="204">
        <v>1</v>
      </c>
      <c r="BA67" s="204">
        <v>0</v>
      </c>
      <c r="BB67" s="190"/>
      <c r="BC67" s="190"/>
      <c r="BD67" s="222">
        <f t="shared" si="3"/>
        <v>5.25</v>
      </c>
      <c r="BE67" s="195">
        <v>18900</v>
      </c>
      <c r="BF67" s="223">
        <v>553.45062605999999</v>
      </c>
      <c r="BG67" s="223">
        <v>401.25825578630298</v>
      </c>
      <c r="BH67" s="223">
        <v>-396.87702342503098</v>
      </c>
      <c r="BI67" s="224">
        <v>51.297909493397597</v>
      </c>
      <c r="BJ67" s="224">
        <v>5.3087214230096498</v>
      </c>
      <c r="BK67" s="222">
        <f t="shared" si="4"/>
        <v>-0.81190478952750667</v>
      </c>
      <c r="BL67" s="222">
        <f t="shared" si="5"/>
        <v>40.743603361076566</v>
      </c>
      <c r="BM67" s="195">
        <v>18900</v>
      </c>
      <c r="BN67" s="223">
        <v>553.45062605999999</v>
      </c>
      <c r="BO67" s="223">
        <v>424.90376665655401</v>
      </c>
      <c r="BP67" s="223">
        <v>-422.84345508113699</v>
      </c>
      <c r="BQ67" s="224">
        <v>51.492198717577203</v>
      </c>
      <c r="BR67" s="224">
        <v>5.4842467034902498</v>
      </c>
      <c r="BS67" s="222">
        <f t="shared" si="6"/>
        <v>-0.64773571153242671</v>
      </c>
      <c r="BT67" s="222">
        <f t="shared" si="7"/>
        <v>40.743603361076566</v>
      </c>
      <c r="BU67" s="199"/>
      <c r="BV67" s="197">
        <v>-93.834147751830301</v>
      </c>
      <c r="BW67" s="197">
        <v>-60.190081325393699</v>
      </c>
      <c r="BX67" s="222">
        <f t="shared" si="8"/>
        <v>-98.552272224854036</v>
      </c>
      <c r="BY67" s="222">
        <f t="shared" si="9"/>
        <v>-63.413275624468994</v>
      </c>
      <c r="BZ67" s="199"/>
      <c r="CA67" s="199"/>
      <c r="CB67" s="199"/>
      <c r="CC67" s="199"/>
      <c r="CD67" s="199"/>
      <c r="CE67" s="199"/>
      <c r="CF67" s="199"/>
      <c r="CG67" s="199"/>
      <c r="CH67" s="199"/>
      <c r="CI67" s="199"/>
      <c r="CJ67" s="199"/>
      <c r="CK67" s="199"/>
      <c r="CL67" s="199"/>
      <c r="CM67" s="199"/>
      <c r="CN67" s="199"/>
      <c r="CO67" s="199"/>
      <c r="CP67" s="199"/>
      <c r="CQ67" s="199"/>
      <c r="CR67" s="199"/>
    </row>
    <row r="68" spans="1:96" ht="12" customHeight="1" x14ac:dyDescent="0.25">
      <c r="A68" s="190"/>
      <c r="B68" s="191">
        <f t="shared" si="10"/>
        <v>64</v>
      </c>
      <c r="C68" s="216"/>
      <c r="D68" s="192">
        <v>28.3571389525749</v>
      </c>
      <c r="E68" s="192">
        <v>28.3571389525749</v>
      </c>
      <c r="F68" s="192">
        <v>28.3571389525749</v>
      </c>
      <c r="G68" s="192">
        <v>28.3571389525749</v>
      </c>
      <c r="H68" s="192">
        <v>28.3571389525749</v>
      </c>
      <c r="I68" s="192">
        <v>28.3571389525749</v>
      </c>
      <c r="J68" s="192">
        <v>28.3571389525749</v>
      </c>
      <c r="K68" s="192">
        <v>28.3571389525749</v>
      </c>
      <c r="L68" s="192">
        <v>28.3571389525749</v>
      </c>
      <c r="M68" s="192">
        <v>28.3571389525749</v>
      </c>
      <c r="N68" s="192">
        <v>28.3571389525749</v>
      </c>
      <c r="O68" s="192">
        <v>28.3571389525749</v>
      </c>
      <c r="P68" s="192">
        <v>28.3571389525749</v>
      </c>
      <c r="Q68" s="192">
        <v>28.3571389525749</v>
      </c>
      <c r="R68" s="192">
        <v>28.3571389525749</v>
      </c>
      <c r="S68" s="216"/>
      <c r="T68" s="216">
        <v>28.1569011496745</v>
      </c>
      <c r="U68" s="216">
        <v>28.249668981542399</v>
      </c>
      <c r="V68" s="217">
        <f t="shared" si="2"/>
        <v>9.2767831867899275E-2</v>
      </c>
      <c r="W68" s="190"/>
      <c r="X68" s="218">
        <v>48.346655624999997</v>
      </c>
      <c r="Y68" s="218">
        <v>48.346655624999997</v>
      </c>
      <c r="Z68" s="218">
        <v>48.346655624999997</v>
      </c>
      <c r="AA68" s="218">
        <v>48.346655624999997</v>
      </c>
      <c r="AB68" s="218">
        <v>48.346655624999997</v>
      </c>
      <c r="AC68" s="218">
        <v>48.346655624999997</v>
      </c>
      <c r="AD68" s="218">
        <v>48.346655624999997</v>
      </c>
      <c r="AE68" s="218">
        <v>22.2506054687499</v>
      </c>
      <c r="AF68" s="218">
        <v>48.346655624999997</v>
      </c>
      <c r="AG68" s="218">
        <v>48.346655624999997</v>
      </c>
      <c r="AH68" s="218">
        <v>48.346655624999997</v>
      </c>
      <c r="AI68" s="218">
        <v>48.346655624999997</v>
      </c>
      <c r="AJ68" s="218">
        <v>48.346655624999997</v>
      </c>
      <c r="AK68" s="218">
        <v>48.346655624999997</v>
      </c>
      <c r="AL68" s="218">
        <v>48.346655624999997</v>
      </c>
      <c r="AM68" s="190"/>
      <c r="AN68" s="204">
        <v>63</v>
      </c>
      <c r="AO68" s="204">
        <v>0</v>
      </c>
      <c r="AP68" s="204">
        <v>63</v>
      </c>
      <c r="AQ68" s="204">
        <v>7</v>
      </c>
      <c r="AR68" s="204">
        <v>609.61</v>
      </c>
      <c r="AS68" s="204">
        <v>30.48028</v>
      </c>
      <c r="AT68" s="219">
        <v>1E-3</v>
      </c>
      <c r="AU68" s="204">
        <v>22.2506054687499</v>
      </c>
      <c r="AV68" s="204">
        <v>1</v>
      </c>
      <c r="AW68" s="220">
        <v>1.4200000000000001E-4</v>
      </c>
      <c r="AX68" s="221">
        <v>3.8580000000000003E-2</v>
      </c>
      <c r="AY68" s="204">
        <v>2</v>
      </c>
      <c r="AZ68" s="204">
        <v>1</v>
      </c>
      <c r="BA68" s="204">
        <v>0</v>
      </c>
      <c r="BB68" s="190"/>
      <c r="BC68" s="190"/>
      <c r="BD68" s="222">
        <f t="shared" si="3"/>
        <v>5.333333333333333</v>
      </c>
      <c r="BE68" s="195">
        <v>19200</v>
      </c>
      <c r="BF68" s="223">
        <v>567.28577393</v>
      </c>
      <c r="BG68" s="223">
        <v>411.73652198343098</v>
      </c>
      <c r="BH68" s="223">
        <v>-406.62935509124497</v>
      </c>
      <c r="BI68" s="224">
        <v>51.377691230434003</v>
      </c>
      <c r="BJ68" s="224">
        <v>5.3936490751552801</v>
      </c>
      <c r="BK68" s="222">
        <f t="shared" si="4"/>
        <v>-0.7269771373818763</v>
      </c>
      <c r="BL68" s="222">
        <f t="shared" si="5"/>
        <v>54.578751231076581</v>
      </c>
      <c r="BM68" s="195">
        <v>19200</v>
      </c>
      <c r="BN68" s="223">
        <v>567.28577393</v>
      </c>
      <c r="BO68" s="223">
        <v>432.10258497501297</v>
      </c>
      <c r="BP68" s="223">
        <v>-429.39441451277702</v>
      </c>
      <c r="BQ68" s="224">
        <v>51.545226808591401</v>
      </c>
      <c r="BR68" s="224">
        <v>5.5420950260476003</v>
      </c>
      <c r="BS68" s="222">
        <f t="shared" si="6"/>
        <v>-0.5898873889750762</v>
      </c>
      <c r="BT68" s="222">
        <f t="shared" si="7"/>
        <v>54.578751231076581</v>
      </c>
      <c r="BU68" s="199"/>
      <c r="BV68" s="197">
        <v>-85.052637079329799</v>
      </c>
      <c r="BW68" s="197">
        <v>-53.882349692027297</v>
      </c>
      <c r="BX68" s="222">
        <f t="shared" si="8"/>
        <v>-89.770761552353534</v>
      </c>
      <c r="BY68" s="222">
        <f t="shared" si="9"/>
        <v>-57.105543991102593</v>
      </c>
      <c r="BZ68" s="199"/>
      <c r="CA68" s="199"/>
      <c r="CB68" s="199"/>
      <c r="CC68" s="199"/>
      <c r="CD68" s="199"/>
      <c r="CE68" s="199"/>
      <c r="CF68" s="199"/>
      <c r="CG68" s="199"/>
      <c r="CH68" s="199"/>
      <c r="CI68" s="199"/>
      <c r="CJ68" s="199"/>
      <c r="CK68" s="199"/>
      <c r="CL68" s="199"/>
      <c r="CM68" s="199"/>
      <c r="CN68" s="199"/>
      <c r="CO68" s="199"/>
      <c r="CP68" s="199"/>
      <c r="CQ68" s="199"/>
      <c r="CR68" s="199"/>
    </row>
    <row r="69" spans="1:96" ht="12" customHeight="1" x14ac:dyDescent="0.25">
      <c r="A69" s="190"/>
      <c r="B69" s="191">
        <f t="shared" si="10"/>
        <v>65</v>
      </c>
      <c r="C69" s="216"/>
      <c r="D69" s="192">
        <v>27.747533483824899</v>
      </c>
      <c r="E69" s="192">
        <v>27.747533483824899</v>
      </c>
      <c r="F69" s="192">
        <v>27.747533483824899</v>
      </c>
      <c r="G69" s="192">
        <v>27.747533483824899</v>
      </c>
      <c r="H69" s="192">
        <v>27.747533483824899</v>
      </c>
      <c r="I69" s="192">
        <v>27.747533483824899</v>
      </c>
      <c r="J69" s="192">
        <v>27.747533483824899</v>
      </c>
      <c r="K69" s="192">
        <v>27.747533483824899</v>
      </c>
      <c r="L69" s="192">
        <v>27.747533483824899</v>
      </c>
      <c r="M69" s="192">
        <v>27.747533483824899</v>
      </c>
      <c r="N69" s="192">
        <v>27.747533483824899</v>
      </c>
      <c r="O69" s="192">
        <v>27.747533483824899</v>
      </c>
      <c r="P69" s="192">
        <v>27.747533483824899</v>
      </c>
      <c r="Q69" s="192">
        <v>27.747533483824899</v>
      </c>
      <c r="R69" s="192">
        <v>27.747533483824899</v>
      </c>
      <c r="S69" s="216"/>
      <c r="T69" s="216">
        <v>27.579176342844999</v>
      </c>
      <c r="U69" s="216">
        <v>27.6519311978908</v>
      </c>
      <c r="V69" s="217">
        <f t="shared" si="2"/>
        <v>7.2754855045801037E-2</v>
      </c>
      <c r="W69" s="190"/>
      <c r="X69" s="218">
        <v>47.737050000000004</v>
      </c>
      <c r="Y69" s="218">
        <v>47.737050000000004</v>
      </c>
      <c r="Z69" s="218">
        <v>47.737050000000004</v>
      </c>
      <c r="AA69" s="218">
        <v>47.737050000000004</v>
      </c>
      <c r="AB69" s="218">
        <v>47.737050000000004</v>
      </c>
      <c r="AC69" s="218">
        <v>47.737050000000004</v>
      </c>
      <c r="AD69" s="218">
        <v>47.737050000000004</v>
      </c>
      <c r="AE69" s="218">
        <v>21.640999999999899</v>
      </c>
      <c r="AF69" s="218">
        <v>47.737050000000004</v>
      </c>
      <c r="AG69" s="218">
        <v>47.737050000000004</v>
      </c>
      <c r="AH69" s="218">
        <v>47.737050000000004</v>
      </c>
      <c r="AI69" s="218">
        <v>47.737050000000004</v>
      </c>
      <c r="AJ69" s="218">
        <v>47.737050000000004</v>
      </c>
      <c r="AK69" s="218">
        <v>47.737050000000004</v>
      </c>
      <c r="AL69" s="218">
        <v>47.737050000000004</v>
      </c>
      <c r="AM69" s="190"/>
      <c r="AN69" s="204">
        <v>64</v>
      </c>
      <c r="AO69" s="204">
        <v>0</v>
      </c>
      <c r="AP69" s="204">
        <v>64</v>
      </c>
      <c r="AQ69" s="204">
        <v>7</v>
      </c>
      <c r="AR69" s="204">
        <v>609.61</v>
      </c>
      <c r="AS69" s="204">
        <v>30.48028</v>
      </c>
      <c r="AT69" s="219">
        <v>1E-3</v>
      </c>
      <c r="AU69" s="204">
        <v>21.640999999999899</v>
      </c>
      <c r="AV69" s="204">
        <v>1</v>
      </c>
      <c r="AW69" s="220">
        <v>1.4200000000000001E-4</v>
      </c>
      <c r="AX69" s="221">
        <v>3.8580000000000003E-2</v>
      </c>
      <c r="AY69" s="204">
        <v>1</v>
      </c>
      <c r="AZ69" s="204">
        <v>1</v>
      </c>
      <c r="BA69" s="204">
        <v>0</v>
      </c>
      <c r="BB69" s="190"/>
      <c r="BC69" s="190"/>
      <c r="BD69" s="222">
        <f t="shared" si="3"/>
        <v>5.416666666666667</v>
      </c>
      <c r="BE69" s="195">
        <v>19500</v>
      </c>
      <c r="BF69" s="223">
        <v>580.49</v>
      </c>
      <c r="BG69" s="223">
        <v>423.67061457377702</v>
      </c>
      <c r="BH69" s="223">
        <v>-417.916779696508</v>
      </c>
      <c r="BI69" s="224">
        <v>51.468303071590697</v>
      </c>
      <c r="BJ69" s="224">
        <v>5.4885979010231498</v>
      </c>
      <c r="BK69" s="222">
        <f t="shared" si="4"/>
        <v>-0.63202831151400662</v>
      </c>
      <c r="BL69" s="222">
        <f t="shared" si="5"/>
        <v>67.782977301076585</v>
      </c>
      <c r="BM69" s="195">
        <v>19500</v>
      </c>
      <c r="BN69" s="223">
        <v>580.49</v>
      </c>
      <c r="BO69" s="223">
        <v>440.414941368173</v>
      </c>
      <c r="BP69" s="223">
        <v>-437.09083861322699</v>
      </c>
      <c r="BQ69" s="224">
        <v>51.606542422176801</v>
      </c>
      <c r="BR69" s="224">
        <v>5.60786681391202</v>
      </c>
      <c r="BS69" s="222">
        <f t="shared" si="6"/>
        <v>-0.52411560111065647</v>
      </c>
      <c r="BT69" s="222">
        <f t="shared" si="7"/>
        <v>67.782977301076585</v>
      </c>
      <c r="BU69" s="199"/>
      <c r="BV69" s="197">
        <v>-75.339623146247703</v>
      </c>
      <c r="BW69" s="197">
        <v>-46.984494270034503</v>
      </c>
      <c r="BX69" s="222">
        <f t="shared" si="8"/>
        <v>-80.057747619271439</v>
      </c>
      <c r="BY69" s="222">
        <f t="shared" si="9"/>
        <v>-50.207688569109798</v>
      </c>
      <c r="BZ69" s="199"/>
      <c r="CA69" s="199"/>
      <c r="CB69" s="199"/>
      <c r="CC69" s="199"/>
      <c r="CD69" s="199"/>
      <c r="CE69" s="199"/>
      <c r="CF69" s="199"/>
      <c r="CG69" s="199"/>
      <c r="CH69" s="199"/>
      <c r="CI69" s="199"/>
      <c r="CJ69" s="199"/>
      <c r="CK69" s="199"/>
      <c r="CL69" s="199"/>
      <c r="CM69" s="199"/>
      <c r="CN69" s="199"/>
      <c r="CO69" s="199"/>
      <c r="CP69" s="199"/>
      <c r="CQ69" s="199"/>
      <c r="CR69" s="199"/>
    </row>
    <row r="70" spans="1:96" ht="12" customHeight="1" x14ac:dyDescent="0.25">
      <c r="A70" s="199"/>
      <c r="B70" s="199"/>
      <c r="C70" s="199"/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199"/>
      <c r="W70" s="199"/>
      <c r="X70" s="232"/>
      <c r="Y70" s="232"/>
      <c r="Z70" s="232"/>
      <c r="AA70" s="232"/>
      <c r="AB70" s="232"/>
      <c r="AC70" s="232"/>
      <c r="AD70" s="232"/>
      <c r="AE70" s="232"/>
      <c r="AF70" s="232"/>
      <c r="AG70" s="232"/>
      <c r="AH70" s="232"/>
      <c r="AI70" s="232"/>
      <c r="AJ70" s="232"/>
      <c r="AK70" s="232"/>
      <c r="AL70" s="232"/>
      <c r="AM70" s="199"/>
      <c r="AN70" s="79"/>
      <c r="AO70" s="79"/>
      <c r="AP70" s="79"/>
      <c r="AQ70" s="79"/>
      <c r="AR70" s="79"/>
      <c r="AS70" s="79"/>
      <c r="AT70" s="79"/>
      <c r="AU70" s="79"/>
      <c r="AV70" s="79"/>
      <c r="AW70" s="233"/>
      <c r="AX70" s="79"/>
      <c r="AY70" s="79"/>
      <c r="AZ70" s="79"/>
      <c r="BA70" s="79"/>
      <c r="BB70" s="190"/>
      <c r="BC70" s="190"/>
      <c r="BD70" s="222">
        <f t="shared" ref="BD70:BD133" si="11">BE70/$BD$4</f>
        <v>5.5</v>
      </c>
      <c r="BE70" s="195">
        <v>19800</v>
      </c>
      <c r="BF70" s="223">
        <v>592.91863602000001</v>
      </c>
      <c r="BG70" s="223">
        <v>436.89773025094797</v>
      </c>
      <c r="BH70" s="223">
        <v>-430.59571321329099</v>
      </c>
      <c r="BI70" s="224">
        <v>51.568219475830404</v>
      </c>
      <c r="BJ70" s="224">
        <v>5.5919281407046197</v>
      </c>
      <c r="BK70" s="222">
        <f t="shared" ref="BK70:BK133" si="12">BJ70-AVERAGE($BJ$5:$BJ$292)</f>
        <v>-0.5286980718325367</v>
      </c>
      <c r="BL70" s="222">
        <f t="shared" ref="BL70:BL133" si="13">BF70-AVERAGE($BF$5:$BF$292)</f>
        <v>80.211613321076584</v>
      </c>
      <c r="BM70" s="195">
        <v>19800</v>
      </c>
      <c r="BN70" s="223">
        <v>592.91863602000001</v>
      </c>
      <c r="BO70" s="223">
        <v>449.74530205393597</v>
      </c>
      <c r="BP70" s="223">
        <v>-445.85219618534097</v>
      </c>
      <c r="BQ70" s="224">
        <v>51.675300134886299</v>
      </c>
      <c r="BR70" s="224">
        <v>5.6806056486982603</v>
      </c>
      <c r="BS70" s="222">
        <f t="shared" ref="BS70:BS133" si="14">BR70-AVERAGE($BR$5:$BR$292)</f>
        <v>-0.45137676632441615</v>
      </c>
      <c r="BT70" s="222">
        <f t="shared" ref="BT70:BT133" si="15">BN70-AVERAGE($BN$5:$BN$292)</f>
        <v>80.211613321076584</v>
      </c>
      <c r="BU70" s="199"/>
      <c r="BV70" s="197">
        <v>-64.801483655373801</v>
      </c>
      <c r="BW70" s="197">
        <v>-39.572060921804102</v>
      </c>
      <c r="BX70" s="222">
        <f t="shared" ref="BX70:BX133" si="16">BV70-AVERAGE($BV$5:$BV$292)</f>
        <v>-69.519608128397536</v>
      </c>
      <c r="BY70" s="222">
        <f t="shared" ref="BY70:BY133" si="17">BW70-AVERAGE($BW$5:$BW$292)</f>
        <v>-42.795255220879397</v>
      </c>
      <c r="BZ70" s="199"/>
      <c r="CA70" s="199"/>
      <c r="CB70" s="199"/>
      <c r="CC70" s="199"/>
      <c r="CD70" s="199"/>
      <c r="CE70" s="199"/>
      <c r="CF70" s="199"/>
      <c r="CG70" s="199"/>
      <c r="CH70" s="199"/>
      <c r="CI70" s="199"/>
      <c r="CJ70" s="199"/>
      <c r="CK70" s="199"/>
      <c r="CL70" s="199"/>
      <c r="CM70" s="199"/>
      <c r="CN70" s="199"/>
      <c r="CO70" s="199"/>
      <c r="CP70" s="199"/>
      <c r="CQ70" s="199"/>
      <c r="CR70" s="199"/>
    </row>
    <row r="71" spans="1:96" ht="12" customHeight="1" x14ac:dyDescent="0.25">
      <c r="A71" s="199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9"/>
      <c r="X71" s="232"/>
      <c r="Y71" s="232"/>
      <c r="Z71" s="232"/>
      <c r="AA71" s="232"/>
      <c r="AB71" s="232"/>
      <c r="AC71" s="232"/>
      <c r="AD71" s="232"/>
      <c r="AE71" s="232"/>
      <c r="AF71" s="232"/>
      <c r="AG71" s="232"/>
      <c r="AH71" s="232"/>
      <c r="AI71" s="232"/>
      <c r="AJ71" s="232"/>
      <c r="AK71" s="232"/>
      <c r="AL71" s="232"/>
      <c r="AM71" s="199"/>
      <c r="AN71" s="79"/>
      <c r="AO71" s="79"/>
      <c r="AP71" s="79"/>
      <c r="AQ71" s="79"/>
      <c r="AR71" s="79"/>
      <c r="AS71" s="79"/>
      <c r="AT71" s="79"/>
      <c r="AU71" s="79"/>
      <c r="AV71" s="79"/>
      <c r="AW71" s="233"/>
      <c r="AX71" s="79"/>
      <c r="AY71" s="79"/>
      <c r="AZ71" s="79"/>
      <c r="BA71" s="79"/>
      <c r="BB71" s="190"/>
      <c r="BC71" s="190"/>
      <c r="BD71" s="222">
        <f t="shared" si="11"/>
        <v>5.583333333333333</v>
      </c>
      <c r="BE71" s="195">
        <v>20100</v>
      </c>
      <c r="BF71" s="223">
        <v>604.43551124999999</v>
      </c>
      <c r="BG71" s="223">
        <v>451.21753111186598</v>
      </c>
      <c r="BH71" s="223">
        <v>-444.480341419269</v>
      </c>
      <c r="BI71" s="224">
        <v>51.675654516843899</v>
      </c>
      <c r="BJ71" s="224">
        <v>5.7017914586942098</v>
      </c>
      <c r="BK71" s="222">
        <f t="shared" si="12"/>
        <v>-0.41883475384294666</v>
      </c>
      <c r="BL71" s="222">
        <f t="shared" si="13"/>
        <v>91.728488551076566</v>
      </c>
      <c r="BM71" s="195">
        <v>20100</v>
      </c>
      <c r="BN71" s="223">
        <v>604.43551124999999</v>
      </c>
      <c r="BO71" s="223">
        <v>459.97151262507202</v>
      </c>
      <c r="BP71" s="223">
        <v>-455.56988167157101</v>
      </c>
      <c r="BQ71" s="224">
        <v>51.750456834190302</v>
      </c>
      <c r="BR71" s="224">
        <v>5.7591784764930001</v>
      </c>
      <c r="BS71" s="222">
        <f t="shared" si="14"/>
        <v>-0.37280393852967642</v>
      </c>
      <c r="BT71" s="222">
        <f t="shared" si="15"/>
        <v>91.728488551076566</v>
      </c>
      <c r="BU71" s="199"/>
      <c r="BV71" s="197">
        <v>-53.553633150375703</v>
      </c>
      <c r="BW71" s="197">
        <v>-31.726231208188501</v>
      </c>
      <c r="BX71" s="222">
        <f t="shared" si="16"/>
        <v>-58.271757623399438</v>
      </c>
      <c r="BY71" s="222">
        <f t="shared" si="17"/>
        <v>-34.949425507263797</v>
      </c>
      <c r="BZ71" s="199"/>
      <c r="CA71" s="199"/>
      <c r="CB71" s="199"/>
      <c r="CC71" s="199"/>
      <c r="CD71" s="199"/>
      <c r="CE71" s="199"/>
      <c r="CF71" s="199"/>
      <c r="CG71" s="199"/>
      <c r="CH71" s="199"/>
      <c r="CI71" s="199"/>
      <c r="CJ71" s="199"/>
      <c r="CK71" s="199"/>
      <c r="CL71" s="199"/>
      <c r="CM71" s="199"/>
      <c r="CN71" s="199"/>
      <c r="CO71" s="199"/>
      <c r="CP71" s="199"/>
      <c r="CQ71" s="199"/>
      <c r="CR71" s="199"/>
    </row>
    <row r="72" spans="1:96" ht="12" customHeight="1" x14ac:dyDescent="0.25">
      <c r="A72" s="199"/>
      <c r="B72" s="199"/>
      <c r="C72" s="199"/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199"/>
      <c r="X72" s="232"/>
      <c r="Y72" s="232"/>
      <c r="Z72" s="232"/>
      <c r="AA72" s="232"/>
      <c r="AB72" s="232"/>
      <c r="AC72" s="232"/>
      <c r="AD72" s="232"/>
      <c r="AE72" s="232"/>
      <c r="AF72" s="232"/>
      <c r="AG72" s="232"/>
      <c r="AH72" s="232"/>
      <c r="AI72" s="232"/>
      <c r="AJ72" s="232"/>
      <c r="AK72" s="232"/>
      <c r="AL72" s="232"/>
      <c r="AM72" s="199"/>
      <c r="AN72" s="79"/>
      <c r="AO72" s="79"/>
      <c r="AP72" s="79"/>
      <c r="AQ72" s="79"/>
      <c r="AR72" s="79"/>
      <c r="AS72" s="79"/>
      <c r="AT72" s="79"/>
      <c r="AU72" s="79"/>
      <c r="AV72" s="79"/>
      <c r="AW72" s="233"/>
      <c r="AX72" s="79"/>
      <c r="AY72" s="79"/>
      <c r="AZ72" s="79"/>
      <c r="BA72" s="79"/>
      <c r="BB72" s="190"/>
      <c r="BC72" s="190"/>
      <c r="BD72" s="222">
        <f t="shared" si="11"/>
        <v>5.666666666666667</v>
      </c>
      <c r="BE72" s="195">
        <v>20400</v>
      </c>
      <c r="BF72" s="223">
        <v>614.91444438999997</v>
      </c>
      <c r="BG72" s="223">
        <v>466.400280499546</v>
      </c>
      <c r="BH72" s="223">
        <v>-459.34984768036099</v>
      </c>
      <c r="BI72" s="224">
        <v>51.788651246433801</v>
      </c>
      <c r="BJ72" s="224">
        <v>5.8162205202679704</v>
      </c>
      <c r="BK72" s="222">
        <f t="shared" si="12"/>
        <v>-0.30440569226918601</v>
      </c>
      <c r="BL72" s="222">
        <f t="shared" si="13"/>
        <v>102.20742169107655</v>
      </c>
      <c r="BM72" s="195">
        <v>20400</v>
      </c>
      <c r="BN72" s="223">
        <v>614.91444438999997</v>
      </c>
      <c r="BO72" s="223">
        <v>470.948116647799</v>
      </c>
      <c r="BP72" s="223">
        <v>-466.10968370925599</v>
      </c>
      <c r="BQ72" s="224">
        <v>51.830809310196301</v>
      </c>
      <c r="BR72" s="224">
        <v>5.8423181971056604</v>
      </c>
      <c r="BS72" s="222">
        <f t="shared" si="14"/>
        <v>-0.28966421791701613</v>
      </c>
      <c r="BT72" s="222">
        <f t="shared" si="15"/>
        <v>102.20742169107655</v>
      </c>
      <c r="BU72" s="199"/>
      <c r="BV72" s="197">
        <v>-41.719258986516202</v>
      </c>
      <c r="BW72" s="197">
        <v>-23.532933281578799</v>
      </c>
      <c r="BX72" s="222">
        <f t="shared" si="16"/>
        <v>-46.437383459539937</v>
      </c>
      <c r="BY72" s="222">
        <f t="shared" si="17"/>
        <v>-26.756127580654095</v>
      </c>
      <c r="BZ72" s="199"/>
      <c r="CA72" s="199"/>
      <c r="CB72" s="199"/>
      <c r="CC72" s="199"/>
      <c r="CD72" s="199"/>
      <c r="CE72" s="199"/>
      <c r="CF72" s="199"/>
      <c r="CG72" s="199"/>
      <c r="CH72" s="199"/>
      <c r="CI72" s="199"/>
      <c r="CJ72" s="199"/>
      <c r="CK72" s="199"/>
      <c r="CL72" s="199"/>
      <c r="CM72" s="199"/>
      <c r="CN72" s="199"/>
      <c r="CO72" s="199"/>
      <c r="CP72" s="199"/>
      <c r="CQ72" s="199"/>
      <c r="CR72" s="199"/>
    </row>
    <row r="73" spans="1:96" ht="12" customHeight="1" x14ac:dyDescent="0.25">
      <c r="A73" s="199"/>
      <c r="B73" s="199"/>
      <c r="C73" s="199"/>
      <c r="D73" s="199"/>
      <c r="E73" s="199"/>
      <c r="F73" s="199"/>
      <c r="G73" s="199"/>
      <c r="H73" s="199"/>
      <c r="I73" s="199"/>
      <c r="J73" s="199"/>
      <c r="K73" s="199"/>
      <c r="L73" s="199"/>
      <c r="M73" s="199"/>
      <c r="N73" s="199"/>
      <c r="O73" s="199"/>
      <c r="P73" s="199"/>
      <c r="Q73" s="199"/>
      <c r="R73" s="199"/>
      <c r="S73" s="199"/>
      <c r="T73" s="199"/>
      <c r="U73" s="199"/>
      <c r="V73" s="199"/>
      <c r="W73" s="199"/>
      <c r="X73" s="232"/>
      <c r="Y73" s="232"/>
      <c r="Z73" s="232"/>
      <c r="AA73" s="232"/>
      <c r="AB73" s="232"/>
      <c r="AC73" s="232"/>
      <c r="AD73" s="232"/>
      <c r="AE73" s="232"/>
      <c r="AF73" s="232"/>
      <c r="AG73" s="232"/>
      <c r="AH73" s="232"/>
      <c r="AI73" s="232"/>
      <c r="AJ73" s="232"/>
      <c r="AK73" s="232"/>
      <c r="AL73" s="232"/>
      <c r="AM73" s="199"/>
      <c r="AN73" s="79"/>
      <c r="AO73" s="79"/>
      <c r="AP73" s="79"/>
      <c r="AQ73" s="79"/>
      <c r="AR73" s="79"/>
      <c r="AS73" s="79"/>
      <c r="AT73" s="79"/>
      <c r="AU73" s="79"/>
      <c r="AV73" s="79"/>
      <c r="AW73" s="233"/>
      <c r="AX73" s="79"/>
      <c r="AY73" s="79"/>
      <c r="AZ73" s="79"/>
      <c r="BA73" s="79"/>
      <c r="BB73" s="190"/>
      <c r="BC73" s="190"/>
      <c r="BD73" s="222">
        <f t="shared" si="11"/>
        <v>5.75</v>
      </c>
      <c r="BE73" s="195">
        <v>20700</v>
      </c>
      <c r="BF73" s="223">
        <v>624.24062605999995</v>
      </c>
      <c r="BG73" s="223">
        <v>482.19654002113901</v>
      </c>
      <c r="BH73" s="223">
        <v>-474.95798588337499</v>
      </c>
      <c r="BI73" s="224">
        <v>51.905176681829801</v>
      </c>
      <c r="BJ73" s="224">
        <v>5.9332176528190104</v>
      </c>
      <c r="BK73" s="222">
        <f t="shared" si="12"/>
        <v>-0.18740855971814607</v>
      </c>
      <c r="BL73" s="222">
        <f t="shared" si="13"/>
        <v>111.53360336107653</v>
      </c>
      <c r="BM73" s="195">
        <v>20700</v>
      </c>
      <c r="BN73" s="223">
        <v>624.24062605999995</v>
      </c>
      <c r="BO73" s="223">
        <v>482.51105058143003</v>
      </c>
      <c r="BP73" s="223">
        <v>-477.31591115355201</v>
      </c>
      <c r="BQ73" s="224">
        <v>51.9150412338034</v>
      </c>
      <c r="BR73" s="224">
        <v>5.92867248938812</v>
      </c>
      <c r="BS73" s="222">
        <f t="shared" si="14"/>
        <v>-0.20330992563455652</v>
      </c>
      <c r="BT73" s="222">
        <f t="shared" si="15"/>
        <v>111.53360336107653</v>
      </c>
      <c r="BU73" s="199"/>
      <c r="BV73" s="197">
        <v>-29.427972172920299</v>
      </c>
      <c r="BW73" s="197">
        <v>-15.081900793930201</v>
      </c>
      <c r="BX73" s="222">
        <f t="shared" si="16"/>
        <v>-34.146096645944034</v>
      </c>
      <c r="BY73" s="222">
        <f t="shared" si="17"/>
        <v>-18.305095093005498</v>
      </c>
      <c r="BZ73" s="199"/>
      <c r="CA73" s="199"/>
      <c r="CB73" s="199"/>
      <c r="CC73" s="199"/>
      <c r="CD73" s="199"/>
      <c r="CE73" s="199"/>
      <c r="CF73" s="199"/>
      <c r="CG73" s="199"/>
      <c r="CH73" s="199"/>
      <c r="CI73" s="199"/>
      <c r="CJ73" s="199"/>
      <c r="CK73" s="199"/>
      <c r="CL73" s="199"/>
      <c r="CM73" s="199"/>
      <c r="CN73" s="199"/>
      <c r="CO73" s="199"/>
      <c r="CP73" s="199"/>
      <c r="CQ73" s="199"/>
      <c r="CR73" s="199"/>
    </row>
    <row r="74" spans="1:96" ht="12" customHeight="1" x14ac:dyDescent="0.25">
      <c r="A74" s="199"/>
      <c r="B74" s="199"/>
      <c r="C74" s="199"/>
      <c r="D74" s="199"/>
      <c r="E74" s="199"/>
      <c r="F74" s="199"/>
      <c r="G74" s="199"/>
      <c r="H74" s="199"/>
      <c r="I74" s="199"/>
      <c r="J74" s="199"/>
      <c r="K74" s="199"/>
      <c r="L74" s="199"/>
      <c r="M74" s="199"/>
      <c r="N74" s="199"/>
      <c r="O74" s="199"/>
      <c r="P74" s="199"/>
      <c r="Q74" s="199"/>
      <c r="R74" s="199"/>
      <c r="S74" s="199"/>
      <c r="T74" s="199"/>
      <c r="U74" s="199"/>
      <c r="V74" s="199"/>
      <c r="W74" s="199"/>
      <c r="X74" s="232"/>
      <c r="Y74" s="232"/>
      <c r="Z74" s="232"/>
      <c r="AA74" s="232"/>
      <c r="AB74" s="232"/>
      <c r="AC74" s="232"/>
      <c r="AD74" s="232"/>
      <c r="AE74" s="232"/>
      <c r="AF74" s="232"/>
      <c r="AG74" s="232"/>
      <c r="AH74" s="232"/>
      <c r="AI74" s="232"/>
      <c r="AJ74" s="232"/>
      <c r="AK74" s="232"/>
      <c r="AL74" s="232"/>
      <c r="AM74" s="199"/>
      <c r="AN74" s="79"/>
      <c r="AO74" s="79"/>
      <c r="AP74" s="79"/>
      <c r="AQ74" s="79"/>
      <c r="AR74" s="79"/>
      <c r="AS74" s="79"/>
      <c r="AT74" s="79"/>
      <c r="AU74" s="79"/>
      <c r="AV74" s="79"/>
      <c r="AW74" s="233"/>
      <c r="AX74" s="79"/>
      <c r="AY74" s="79"/>
      <c r="AZ74" s="79"/>
      <c r="BA74" s="79"/>
      <c r="BB74" s="190"/>
      <c r="BC74" s="190"/>
      <c r="BD74" s="222">
        <f t="shared" si="11"/>
        <v>5.833333333333333</v>
      </c>
      <c r="BE74" s="195">
        <v>21000</v>
      </c>
      <c r="BF74" s="223">
        <v>632.31187666999904</v>
      </c>
      <c r="BG74" s="223">
        <v>498.34718872048302</v>
      </c>
      <c r="BH74" s="223">
        <v>-491.04365273640298</v>
      </c>
      <c r="BI74" s="224">
        <v>52.023210400646597</v>
      </c>
      <c r="BJ74" s="224">
        <v>6.0508328900905104</v>
      </c>
      <c r="BK74" s="222">
        <f t="shared" si="12"/>
        <v>-6.9793322446646044E-2</v>
      </c>
      <c r="BL74" s="222">
        <f t="shared" si="13"/>
        <v>119.60485397107561</v>
      </c>
      <c r="BM74" s="195">
        <v>21000</v>
      </c>
      <c r="BN74" s="223">
        <v>632.31187666999904</v>
      </c>
      <c r="BO74" s="223">
        <v>494.483195351917</v>
      </c>
      <c r="BP74" s="223">
        <v>-489.01670770732801</v>
      </c>
      <c r="BQ74" s="224">
        <v>52.001774129301097</v>
      </c>
      <c r="BR74" s="224">
        <v>6.0168536199712701</v>
      </c>
      <c r="BS74" s="222">
        <f t="shared" si="14"/>
        <v>-0.11512879505140639</v>
      </c>
      <c r="BT74" s="222">
        <f t="shared" si="15"/>
        <v>119.60485397107561</v>
      </c>
      <c r="BU74" s="199"/>
      <c r="BV74" s="197">
        <v>-16.814387862471701</v>
      </c>
      <c r="BW74" s="197">
        <v>-6.4656901266536098</v>
      </c>
      <c r="BX74" s="222">
        <f t="shared" si="16"/>
        <v>-21.532512335495433</v>
      </c>
      <c r="BY74" s="222">
        <f t="shared" si="17"/>
        <v>-9.688884425728908</v>
      </c>
      <c r="BZ74" s="199"/>
      <c r="CA74" s="199"/>
      <c r="CB74" s="199"/>
      <c r="CC74" s="199"/>
      <c r="CD74" s="199"/>
      <c r="CE74" s="199"/>
      <c r="CF74" s="199"/>
      <c r="CG74" s="199"/>
      <c r="CH74" s="199"/>
      <c r="CI74" s="199"/>
      <c r="CJ74" s="199"/>
      <c r="CK74" s="199"/>
      <c r="CL74" s="199"/>
      <c r="CM74" s="199"/>
      <c r="CN74" s="199"/>
      <c r="CO74" s="199"/>
      <c r="CP74" s="199"/>
      <c r="CQ74" s="199"/>
      <c r="CR74" s="199"/>
    </row>
    <row r="75" spans="1:96" ht="12" customHeight="1" x14ac:dyDescent="0.25">
      <c r="A75" s="199"/>
      <c r="B75" s="199"/>
      <c r="C75" s="199"/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232"/>
      <c r="Y75" s="232"/>
      <c r="Z75" s="232"/>
      <c r="AA75" s="232"/>
      <c r="AB75" s="232"/>
      <c r="AC75" s="232"/>
      <c r="AD75" s="232"/>
      <c r="AE75" s="232"/>
      <c r="AF75" s="232"/>
      <c r="AG75" s="232"/>
      <c r="AH75" s="232"/>
      <c r="AI75" s="232"/>
      <c r="AJ75" s="232"/>
      <c r="AK75" s="232"/>
      <c r="AL75" s="232"/>
      <c r="AM75" s="199"/>
      <c r="AN75" s="79"/>
      <c r="AO75" s="79"/>
      <c r="AP75" s="79"/>
      <c r="AQ75" s="79"/>
      <c r="AR75" s="79"/>
      <c r="AS75" s="79"/>
      <c r="AT75" s="79"/>
      <c r="AU75" s="79"/>
      <c r="AV75" s="79"/>
      <c r="AW75" s="233"/>
      <c r="AX75" s="79"/>
      <c r="AY75" s="79"/>
      <c r="AZ75" s="79"/>
      <c r="BA75" s="79"/>
      <c r="BB75" s="190"/>
      <c r="BC75" s="190"/>
      <c r="BD75" s="222">
        <f t="shared" si="11"/>
        <v>5.916666666666667</v>
      </c>
      <c r="BE75" s="195">
        <v>21300</v>
      </c>
      <c r="BF75" s="223">
        <v>639.03976589000001</v>
      </c>
      <c r="BG75" s="223">
        <v>514.59273066234698</v>
      </c>
      <c r="BH75" s="223">
        <v>-507.341192323347</v>
      </c>
      <c r="BI75" s="224">
        <v>52.140818166550197</v>
      </c>
      <c r="BJ75" s="224">
        <v>6.1672255167433496</v>
      </c>
      <c r="BK75" s="222">
        <f t="shared" si="12"/>
        <v>4.6599304206193182E-2</v>
      </c>
      <c r="BL75" s="222">
        <f t="shared" si="13"/>
        <v>126.33274319107659</v>
      </c>
      <c r="BM75" s="195">
        <v>21300</v>
      </c>
      <c r="BN75" s="223">
        <v>639.03976589000001</v>
      </c>
      <c r="BO75" s="223">
        <v>506.68022697026299</v>
      </c>
      <c r="BP75" s="223">
        <v>-501.02997794166703</v>
      </c>
      <c r="BQ75" s="224">
        <v>52.089617097921298</v>
      </c>
      <c r="BR75" s="224">
        <v>6.1054846782653902</v>
      </c>
      <c r="BS75" s="222">
        <f t="shared" si="14"/>
        <v>-2.6497736757286283E-2</v>
      </c>
      <c r="BT75" s="222">
        <f t="shared" si="15"/>
        <v>126.33274319107659</v>
      </c>
      <c r="BU75" s="199"/>
      <c r="BV75" s="197">
        <v>-4.0166510359292102</v>
      </c>
      <c r="BW75" s="197">
        <v>2.2213332942506501</v>
      </c>
      <c r="BX75" s="222">
        <f t="shared" si="16"/>
        <v>-8.7347755089529429</v>
      </c>
      <c r="BY75" s="222">
        <f t="shared" si="17"/>
        <v>-1.0018610048246472</v>
      </c>
      <c r="BZ75" s="199"/>
      <c r="CA75" s="199"/>
      <c r="CB75" s="199"/>
      <c r="CC75" s="199"/>
      <c r="CD75" s="199"/>
      <c r="CE75" s="199"/>
      <c r="CF75" s="199"/>
      <c r="CG75" s="199"/>
      <c r="CH75" s="199"/>
      <c r="CI75" s="199"/>
      <c r="CJ75" s="199"/>
      <c r="CK75" s="199"/>
      <c r="CL75" s="199"/>
      <c r="CM75" s="199"/>
      <c r="CN75" s="199"/>
      <c r="CO75" s="199"/>
      <c r="CP75" s="199"/>
      <c r="CQ75" s="199"/>
      <c r="CR75" s="199"/>
    </row>
    <row r="76" spans="1:96" ht="12" customHeight="1" x14ac:dyDescent="0.25">
      <c r="A76" s="199"/>
      <c r="B76" s="199"/>
      <c r="C76" s="199"/>
      <c r="D76" s="199"/>
      <c r="E76" s="199"/>
      <c r="F76" s="199"/>
      <c r="G76" s="199"/>
      <c r="H76" s="199"/>
      <c r="I76" s="199"/>
      <c r="J76" s="199"/>
      <c r="K76" s="199"/>
      <c r="L76" s="199"/>
      <c r="M76" s="199"/>
      <c r="N76" s="199"/>
      <c r="O76" s="199"/>
      <c r="P76" s="199"/>
      <c r="Q76" s="199"/>
      <c r="R76" s="199"/>
      <c r="S76" s="199"/>
      <c r="T76" s="199"/>
      <c r="U76" s="199"/>
      <c r="V76" s="199"/>
      <c r="W76" s="199"/>
      <c r="X76" s="232"/>
      <c r="Y76" s="232"/>
      <c r="Z76" s="232"/>
      <c r="AA76" s="232"/>
      <c r="AB76" s="232"/>
      <c r="AC76" s="232"/>
      <c r="AD76" s="232"/>
      <c r="AE76" s="232"/>
      <c r="AF76" s="232"/>
      <c r="AG76" s="232"/>
      <c r="AH76" s="232"/>
      <c r="AI76" s="232"/>
      <c r="AJ76" s="232"/>
      <c r="AK76" s="232"/>
      <c r="AL76" s="232"/>
      <c r="AM76" s="199"/>
      <c r="AN76" s="79"/>
      <c r="AO76" s="79"/>
      <c r="AP76" s="79"/>
      <c r="AQ76" s="79"/>
      <c r="AR76" s="79"/>
      <c r="AS76" s="79"/>
      <c r="AT76" s="79"/>
      <c r="AU76" s="79"/>
      <c r="AV76" s="79"/>
      <c r="AW76" s="233"/>
      <c r="AX76" s="79"/>
      <c r="AY76" s="79"/>
      <c r="AZ76" s="79"/>
      <c r="BA76" s="79"/>
      <c r="BB76" s="190"/>
      <c r="BC76" s="190"/>
      <c r="BD76" s="222">
        <f t="shared" si="11"/>
        <v>6</v>
      </c>
      <c r="BE76" s="195">
        <v>21600</v>
      </c>
      <c r="BF76" s="223">
        <v>644.35058158000004</v>
      </c>
      <c r="BG76" s="223">
        <v>530.68121602588599</v>
      </c>
      <c r="BH76" s="223">
        <v>-523.589493999914</v>
      </c>
      <c r="BI76" s="224">
        <v>52.256206417803099</v>
      </c>
      <c r="BJ76" s="224">
        <v>6.2807071966063601</v>
      </c>
      <c r="BK76" s="222">
        <f t="shared" si="12"/>
        <v>0.16008098406920368</v>
      </c>
      <c r="BL76" s="222">
        <f t="shared" si="13"/>
        <v>131.64355888107661</v>
      </c>
      <c r="BM76" s="195">
        <v>21600</v>
      </c>
      <c r="BN76" s="223">
        <v>644.35058158000004</v>
      </c>
      <c r="BO76" s="223">
        <v>518.91627358900803</v>
      </c>
      <c r="BP76" s="223">
        <v>-513.16936039401003</v>
      </c>
      <c r="BQ76" s="224">
        <v>52.1772111340956</v>
      </c>
      <c r="BR76" s="224">
        <v>6.1932390360646101</v>
      </c>
      <c r="BS76" s="222">
        <f t="shared" si="14"/>
        <v>6.1256621041933634E-2</v>
      </c>
      <c r="BT76" s="222">
        <f t="shared" si="15"/>
        <v>131.64355888107661</v>
      </c>
      <c r="BU76" s="199"/>
      <c r="BV76" s="197">
        <v>8.8250764729139597</v>
      </c>
      <c r="BW76" s="197">
        <v>10.8840284958606</v>
      </c>
      <c r="BX76" s="222">
        <f t="shared" si="16"/>
        <v>4.1069519998902271</v>
      </c>
      <c r="BY76" s="222">
        <f t="shared" si="17"/>
        <v>7.6608341967853022</v>
      </c>
      <c r="BZ76" s="199"/>
      <c r="CA76" s="199"/>
      <c r="CB76" s="199"/>
      <c r="CC76" s="199"/>
      <c r="CD76" s="199"/>
      <c r="CE76" s="199"/>
      <c r="CF76" s="199"/>
      <c r="CG76" s="199"/>
      <c r="CH76" s="199"/>
      <c r="CI76" s="199"/>
      <c r="CJ76" s="199"/>
      <c r="CK76" s="199"/>
      <c r="CL76" s="199"/>
      <c r="CM76" s="199"/>
      <c r="CN76" s="199"/>
      <c r="CO76" s="199"/>
      <c r="CP76" s="199"/>
      <c r="CQ76" s="199"/>
      <c r="CR76" s="199"/>
    </row>
    <row r="77" spans="1:96" ht="12" customHeight="1" x14ac:dyDescent="0.25">
      <c r="A77" s="199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232"/>
      <c r="Y77" s="232"/>
      <c r="Z77" s="232"/>
      <c r="AA77" s="232"/>
      <c r="AB77" s="232"/>
      <c r="AC77" s="232"/>
      <c r="AD77" s="232"/>
      <c r="AE77" s="232"/>
      <c r="AF77" s="232"/>
      <c r="AG77" s="232"/>
      <c r="AH77" s="232"/>
      <c r="AI77" s="232"/>
      <c r="AJ77" s="232"/>
      <c r="AK77" s="232"/>
      <c r="AL77" s="232"/>
      <c r="AM77" s="199"/>
      <c r="AN77" s="79"/>
      <c r="AO77" s="79"/>
      <c r="AP77" s="79"/>
      <c r="AQ77" s="79"/>
      <c r="AR77" s="79"/>
      <c r="AS77" s="79"/>
      <c r="AT77" s="79"/>
      <c r="AU77" s="79"/>
      <c r="AV77" s="79"/>
      <c r="AW77" s="233"/>
      <c r="AX77" s="79"/>
      <c r="AY77" s="79"/>
      <c r="AZ77" s="79"/>
      <c r="BA77" s="79"/>
      <c r="BB77" s="190"/>
      <c r="BC77" s="190"/>
      <c r="BD77" s="222">
        <f t="shared" si="11"/>
        <v>6.083333333333333</v>
      </c>
      <c r="BE77" s="195">
        <v>21900</v>
      </c>
      <c r="BF77" s="223">
        <v>648.18613731000005</v>
      </c>
      <c r="BG77" s="223">
        <v>546.37447706670105</v>
      </c>
      <c r="BH77" s="223">
        <v>-539.53936669300595</v>
      </c>
      <c r="BI77" s="224">
        <v>52.367757399118297</v>
      </c>
      <c r="BJ77" s="224">
        <v>6.3897678570203702</v>
      </c>
      <c r="BK77" s="222">
        <f t="shared" si="12"/>
        <v>0.26914164448321376</v>
      </c>
      <c r="BL77" s="222">
        <f t="shared" si="13"/>
        <v>135.47911461107662</v>
      </c>
      <c r="BM77" s="195">
        <v>21900</v>
      </c>
      <c r="BN77" s="223">
        <v>648.18613731000005</v>
      </c>
      <c r="BO77" s="223">
        <v>531.009015639121</v>
      </c>
      <c r="BP77" s="223">
        <v>-525.24978930237296</v>
      </c>
      <c r="BQ77" s="224">
        <v>52.263265442995902</v>
      </c>
      <c r="BR77" s="224">
        <v>6.2788713851216</v>
      </c>
      <c r="BS77" s="222">
        <f t="shared" si="14"/>
        <v>0.14688897009892354</v>
      </c>
      <c r="BT77" s="222">
        <f t="shared" si="15"/>
        <v>135.47911461107662</v>
      </c>
      <c r="BU77" s="199"/>
      <c r="BV77" s="197">
        <v>21.5701510408053</v>
      </c>
      <c r="BW77" s="197">
        <v>19.427520949850798</v>
      </c>
      <c r="BX77" s="222">
        <f t="shared" si="16"/>
        <v>16.852026567781568</v>
      </c>
      <c r="BY77" s="222">
        <f t="shared" si="17"/>
        <v>16.204326650775499</v>
      </c>
      <c r="BZ77" s="199"/>
      <c r="CA77" s="199"/>
      <c r="CB77" s="199"/>
      <c r="CC77" s="199"/>
      <c r="CD77" s="199"/>
      <c r="CE77" s="199"/>
      <c r="CF77" s="199"/>
      <c r="CG77" s="199"/>
      <c r="CH77" s="199"/>
      <c r="CI77" s="199"/>
      <c r="CJ77" s="199"/>
      <c r="CK77" s="199"/>
      <c r="CL77" s="199"/>
      <c r="CM77" s="199"/>
      <c r="CN77" s="199"/>
      <c r="CO77" s="199"/>
      <c r="CP77" s="199"/>
      <c r="CQ77" s="199"/>
      <c r="CR77" s="199"/>
    </row>
    <row r="78" spans="1:96" ht="12" customHeight="1" x14ac:dyDescent="0.25">
      <c r="A78" s="199"/>
      <c r="B78" s="199"/>
      <c r="C78" s="199"/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232"/>
      <c r="Y78" s="232"/>
      <c r="Z78" s="232"/>
      <c r="AA78" s="232"/>
      <c r="AB78" s="232"/>
      <c r="AC78" s="232"/>
      <c r="AD78" s="232"/>
      <c r="AE78" s="232"/>
      <c r="AF78" s="232"/>
      <c r="AG78" s="232"/>
      <c r="AH78" s="232"/>
      <c r="AI78" s="232"/>
      <c r="AJ78" s="232"/>
      <c r="AK78" s="232"/>
      <c r="AL78" s="232"/>
      <c r="AM78" s="199"/>
      <c r="AN78" s="79"/>
      <c r="AO78" s="79"/>
      <c r="AP78" s="79"/>
      <c r="AQ78" s="79"/>
      <c r="AR78" s="79"/>
      <c r="AS78" s="79"/>
      <c r="AT78" s="79"/>
      <c r="AU78" s="79"/>
      <c r="AV78" s="79"/>
      <c r="AW78" s="233"/>
      <c r="AX78" s="79"/>
      <c r="AY78" s="79"/>
      <c r="AZ78" s="79"/>
      <c r="BA78" s="79"/>
      <c r="BB78" s="190"/>
      <c r="BC78" s="190"/>
      <c r="BD78" s="222">
        <f t="shared" si="11"/>
        <v>6.166666666666667</v>
      </c>
      <c r="BE78" s="195">
        <v>22200</v>
      </c>
      <c r="BF78" s="223">
        <v>650.50440994999997</v>
      </c>
      <c r="BG78" s="223">
        <v>561.45268018643299</v>
      </c>
      <c r="BH78" s="223">
        <v>-554.95905395570901</v>
      </c>
      <c r="BI78" s="224">
        <v>52.474047400180702</v>
      </c>
      <c r="BJ78" s="224">
        <v>6.49308731472094</v>
      </c>
      <c r="BK78" s="222">
        <f t="shared" si="12"/>
        <v>0.37246110218378359</v>
      </c>
      <c r="BL78" s="222">
        <f t="shared" si="13"/>
        <v>137.79738725107654</v>
      </c>
      <c r="BM78" s="195">
        <v>22200</v>
      </c>
      <c r="BN78" s="223">
        <v>650.50440994999997</v>
      </c>
      <c r="BO78" s="223">
        <v>542.78401441422795</v>
      </c>
      <c r="BP78" s="223">
        <v>-537.09233868641604</v>
      </c>
      <c r="BQ78" s="224">
        <v>52.3465847494925</v>
      </c>
      <c r="BR78" s="224">
        <v>6.3612400813381296</v>
      </c>
      <c r="BS78" s="222">
        <f t="shared" si="14"/>
        <v>0.22925766631545308</v>
      </c>
      <c r="BT78" s="222">
        <f t="shared" si="15"/>
        <v>137.79738725107654</v>
      </c>
      <c r="BU78" s="199"/>
      <c r="BV78" s="197">
        <v>34.078987595206399</v>
      </c>
      <c r="BW78" s="197">
        <v>27.758241645889001</v>
      </c>
      <c r="BX78" s="222">
        <f t="shared" si="16"/>
        <v>29.360863122182668</v>
      </c>
      <c r="BY78" s="222">
        <f t="shared" si="17"/>
        <v>24.535047346813705</v>
      </c>
      <c r="BZ78" s="199"/>
      <c r="CA78" s="199"/>
      <c r="CB78" s="199"/>
      <c r="CC78" s="199"/>
      <c r="CD78" s="199"/>
      <c r="CE78" s="199"/>
      <c r="CF78" s="199"/>
      <c r="CG78" s="199"/>
      <c r="CH78" s="199"/>
      <c r="CI78" s="199"/>
      <c r="CJ78" s="199"/>
      <c r="CK78" s="199"/>
      <c r="CL78" s="199"/>
      <c r="CM78" s="199"/>
      <c r="CN78" s="199"/>
      <c r="CO78" s="199"/>
      <c r="CP78" s="199"/>
      <c r="CQ78" s="199"/>
      <c r="CR78" s="199"/>
    </row>
    <row r="79" spans="1:96" ht="12" customHeight="1" x14ac:dyDescent="0.25">
      <c r="A79" s="199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232"/>
      <c r="Y79" s="232"/>
      <c r="Z79" s="232"/>
      <c r="AA79" s="232"/>
      <c r="AB79" s="232"/>
      <c r="AC79" s="232"/>
      <c r="AD79" s="232"/>
      <c r="AE79" s="232"/>
      <c r="AF79" s="232"/>
      <c r="AG79" s="232"/>
      <c r="AH79" s="232"/>
      <c r="AI79" s="232"/>
      <c r="AJ79" s="232"/>
      <c r="AK79" s="232"/>
      <c r="AL79" s="232"/>
      <c r="AM79" s="199"/>
      <c r="AN79" s="79"/>
      <c r="AO79" s="79"/>
      <c r="AP79" s="79"/>
      <c r="AQ79" s="79"/>
      <c r="AR79" s="79"/>
      <c r="AS79" s="79"/>
      <c r="AT79" s="79"/>
      <c r="AU79" s="79"/>
      <c r="AV79" s="79"/>
      <c r="AW79" s="233"/>
      <c r="AX79" s="79"/>
      <c r="AY79" s="79"/>
      <c r="AZ79" s="79"/>
      <c r="BA79" s="79"/>
      <c r="BB79" s="190"/>
      <c r="BC79" s="190"/>
      <c r="BD79" s="222">
        <f t="shared" si="11"/>
        <v>6.25</v>
      </c>
      <c r="BE79" s="195">
        <v>22500</v>
      </c>
      <c r="BF79" s="223">
        <v>651.28</v>
      </c>
      <c r="BG79" s="223">
        <v>575.71738271707602</v>
      </c>
      <c r="BH79" s="223">
        <v>-569.63802186964301</v>
      </c>
      <c r="BI79" s="224">
        <v>52.573851846266997</v>
      </c>
      <c r="BJ79" s="224">
        <v>6.5895362719542296</v>
      </c>
      <c r="BK79" s="222">
        <f t="shared" si="12"/>
        <v>0.4689100594170732</v>
      </c>
      <c r="BL79" s="222">
        <f t="shared" si="13"/>
        <v>138.57297730107655</v>
      </c>
      <c r="BM79" s="195">
        <v>22500</v>
      </c>
      <c r="BN79" s="223">
        <v>651.28</v>
      </c>
      <c r="BO79" s="223">
        <v>554.07818753057802</v>
      </c>
      <c r="BP79" s="223">
        <v>-548.52819615265696</v>
      </c>
      <c r="BQ79" s="224">
        <v>52.426087858029902</v>
      </c>
      <c r="BR79" s="224">
        <v>6.4393215100498002</v>
      </c>
      <c r="BS79" s="222">
        <f t="shared" si="14"/>
        <v>0.30733909502712375</v>
      </c>
      <c r="BT79" s="222">
        <f t="shared" si="15"/>
        <v>138.57297730107655</v>
      </c>
      <c r="BU79" s="199"/>
      <c r="BV79" s="197">
        <v>46.214588361131497</v>
      </c>
      <c r="BW79" s="197">
        <v>35.784951866896101</v>
      </c>
      <c r="BX79" s="222">
        <f t="shared" si="16"/>
        <v>41.496463888107762</v>
      </c>
      <c r="BY79" s="222">
        <f t="shared" si="17"/>
        <v>32.561757567820806</v>
      </c>
      <c r="BZ79" s="199"/>
      <c r="CA79" s="199"/>
      <c r="CB79" s="199"/>
      <c r="CC79" s="199"/>
      <c r="CD79" s="199"/>
      <c r="CE79" s="199"/>
      <c r="CF79" s="199"/>
      <c r="CG79" s="199"/>
      <c r="CH79" s="199"/>
      <c r="CI79" s="199"/>
      <c r="CJ79" s="199"/>
      <c r="CK79" s="199"/>
      <c r="CL79" s="199"/>
      <c r="CM79" s="199"/>
      <c r="CN79" s="199"/>
      <c r="CO79" s="199"/>
      <c r="CP79" s="199"/>
      <c r="CQ79" s="199"/>
      <c r="CR79" s="199"/>
    </row>
    <row r="80" spans="1:96" ht="12" customHeight="1" x14ac:dyDescent="0.25">
      <c r="A80" s="199"/>
      <c r="B80" s="199"/>
      <c r="C80" s="199"/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232"/>
      <c r="Y80" s="232"/>
      <c r="Z80" s="232"/>
      <c r="AA80" s="232"/>
      <c r="AB80" s="232"/>
      <c r="AC80" s="232"/>
      <c r="AD80" s="232"/>
      <c r="AE80" s="232"/>
      <c r="AF80" s="232"/>
      <c r="AG80" s="232"/>
      <c r="AH80" s="232"/>
      <c r="AI80" s="232"/>
      <c r="AJ80" s="232"/>
      <c r="AK80" s="232"/>
      <c r="AL80" s="232"/>
      <c r="AM80" s="199"/>
      <c r="AN80" s="79"/>
      <c r="AO80" s="79"/>
      <c r="AP80" s="79"/>
      <c r="AQ80" s="79"/>
      <c r="AR80" s="79"/>
      <c r="AS80" s="79"/>
      <c r="AT80" s="79"/>
      <c r="AU80" s="79"/>
      <c r="AV80" s="79"/>
      <c r="AW80" s="233"/>
      <c r="AX80" s="79"/>
      <c r="AY80" s="79"/>
      <c r="AZ80" s="79"/>
      <c r="BA80" s="79"/>
      <c r="BB80" s="190"/>
      <c r="BC80" s="190"/>
      <c r="BD80" s="222">
        <f t="shared" si="11"/>
        <v>6.333333333333333</v>
      </c>
      <c r="BE80" s="195">
        <v>22800</v>
      </c>
      <c r="BF80" s="223">
        <v>650.50440994999997</v>
      </c>
      <c r="BG80" s="223">
        <v>588.99336615988898</v>
      </c>
      <c r="BH80" s="223">
        <v>-583.38929389717305</v>
      </c>
      <c r="BI80" s="224">
        <v>52.666141162794503</v>
      </c>
      <c r="BJ80" s="224">
        <v>6.6781701417931201</v>
      </c>
      <c r="BK80" s="222">
        <f t="shared" si="12"/>
        <v>0.55754392925596363</v>
      </c>
      <c r="BL80" s="222">
        <f t="shared" si="13"/>
        <v>137.79738725107654</v>
      </c>
      <c r="BM80" s="195">
        <v>22800</v>
      </c>
      <c r="BN80" s="223">
        <v>650.50440994999997</v>
      </c>
      <c r="BO80" s="223">
        <v>564.74244828904796</v>
      </c>
      <c r="BP80" s="223">
        <v>-559.401739053234</v>
      </c>
      <c r="BQ80" s="224">
        <v>52.500818542147996</v>
      </c>
      <c r="BR80" s="224">
        <v>6.5122177404155801</v>
      </c>
      <c r="BS80" s="222">
        <f t="shared" si="14"/>
        <v>0.38023532539290361</v>
      </c>
      <c r="BT80" s="222">
        <f t="shared" si="15"/>
        <v>137.79738725107654</v>
      </c>
      <c r="BU80" s="199"/>
      <c r="BV80" s="197">
        <v>57.844043271700201</v>
      </c>
      <c r="BW80" s="197">
        <v>43.419742442746298</v>
      </c>
      <c r="BX80" s="222">
        <f t="shared" si="16"/>
        <v>53.125918798676466</v>
      </c>
      <c r="BY80" s="222">
        <f t="shared" si="17"/>
        <v>40.196548143671002</v>
      </c>
      <c r="BZ80" s="199"/>
      <c r="CA80" s="199"/>
      <c r="CB80" s="199"/>
      <c r="CC80" s="199"/>
      <c r="CD80" s="199"/>
      <c r="CE80" s="199"/>
      <c r="CF80" s="199"/>
      <c r="CG80" s="199"/>
      <c r="CH80" s="199"/>
      <c r="CI80" s="199"/>
      <c r="CJ80" s="199"/>
      <c r="CK80" s="199"/>
      <c r="CL80" s="199"/>
      <c r="CM80" s="199"/>
      <c r="CN80" s="199"/>
      <c r="CO80" s="199"/>
      <c r="CP80" s="199"/>
      <c r="CQ80" s="199"/>
      <c r="CR80" s="199"/>
    </row>
    <row r="81" spans="1:96" ht="12" customHeight="1" x14ac:dyDescent="0.25">
      <c r="A81" s="199"/>
      <c r="B81" s="199"/>
      <c r="C81" s="199"/>
      <c r="D81" s="199"/>
      <c r="E81" s="199"/>
      <c r="F81" s="199"/>
      <c r="G81" s="199"/>
      <c r="H81" s="199"/>
      <c r="I81" s="199"/>
      <c r="J81" s="199"/>
      <c r="K81" s="199"/>
      <c r="L81" s="199"/>
      <c r="M81" s="199"/>
      <c r="N81" s="199"/>
      <c r="O81" s="199"/>
      <c r="P81" s="199"/>
      <c r="Q81" s="199"/>
      <c r="R81" s="199"/>
      <c r="S81" s="199"/>
      <c r="T81" s="199"/>
      <c r="U81" s="199"/>
      <c r="V81" s="199"/>
      <c r="W81" s="199"/>
      <c r="X81" s="232"/>
      <c r="Y81" s="232"/>
      <c r="Z81" s="232"/>
      <c r="AA81" s="232"/>
      <c r="AB81" s="232"/>
      <c r="AC81" s="232"/>
      <c r="AD81" s="232"/>
      <c r="AE81" s="232"/>
      <c r="AF81" s="232"/>
      <c r="AG81" s="232"/>
      <c r="AH81" s="232"/>
      <c r="AI81" s="232"/>
      <c r="AJ81" s="232"/>
      <c r="AK81" s="232"/>
      <c r="AL81" s="232"/>
      <c r="AM81" s="199"/>
      <c r="AN81" s="79"/>
      <c r="AO81" s="79"/>
      <c r="AP81" s="79"/>
      <c r="AQ81" s="79"/>
      <c r="AR81" s="79"/>
      <c r="AS81" s="79"/>
      <c r="AT81" s="79"/>
      <c r="AU81" s="79"/>
      <c r="AV81" s="79"/>
      <c r="AW81" s="233"/>
      <c r="AX81" s="79"/>
      <c r="AY81" s="79"/>
      <c r="AZ81" s="79"/>
      <c r="BA81" s="79"/>
      <c r="BB81" s="190"/>
      <c r="BC81" s="190"/>
      <c r="BD81" s="222">
        <f t="shared" si="11"/>
        <v>6.416666666666667</v>
      </c>
      <c r="BE81" s="195">
        <v>23100</v>
      </c>
      <c r="BF81" s="223">
        <v>648.18613731000005</v>
      </c>
      <c r="BG81" s="223">
        <v>601.12952626898095</v>
      </c>
      <c r="BH81" s="223">
        <v>-596.05064827497597</v>
      </c>
      <c r="BI81" s="224">
        <v>52.750070845671701</v>
      </c>
      <c r="BJ81" s="224">
        <v>6.7582185654578701</v>
      </c>
      <c r="BK81" s="222">
        <f t="shared" si="12"/>
        <v>0.6375923529207137</v>
      </c>
      <c r="BL81" s="222">
        <f t="shared" si="13"/>
        <v>135.47911461107662</v>
      </c>
      <c r="BM81" s="195">
        <v>23100</v>
      </c>
      <c r="BN81" s="223">
        <v>648.18613731000005</v>
      </c>
      <c r="BO81" s="223">
        <v>574.64358629528101</v>
      </c>
      <c r="BP81" s="223">
        <v>-569.57277032175398</v>
      </c>
      <c r="BQ81" s="224">
        <v>52.569950228544599</v>
      </c>
      <c r="BR81" s="224">
        <v>6.5791589265198303</v>
      </c>
      <c r="BS81" s="222">
        <f t="shared" si="14"/>
        <v>0.44717651149715376</v>
      </c>
      <c r="BT81" s="222">
        <f t="shared" si="15"/>
        <v>135.47911461107662</v>
      </c>
      <c r="BU81" s="199"/>
      <c r="BV81" s="197">
        <v>68.839985609783199</v>
      </c>
      <c r="BW81" s="197">
        <v>50.5789965385069</v>
      </c>
      <c r="BX81" s="222">
        <f t="shared" si="16"/>
        <v>64.121861136759463</v>
      </c>
      <c r="BY81" s="222">
        <f t="shared" si="17"/>
        <v>47.355802239431604</v>
      </c>
      <c r="BZ81" s="199"/>
      <c r="CA81" s="199"/>
      <c r="CB81" s="199"/>
      <c r="CC81" s="199"/>
      <c r="CD81" s="199"/>
      <c r="CE81" s="199"/>
      <c r="CF81" s="199"/>
      <c r="CG81" s="199"/>
      <c r="CH81" s="199"/>
      <c r="CI81" s="199"/>
      <c r="CJ81" s="199"/>
      <c r="CK81" s="199"/>
      <c r="CL81" s="199"/>
      <c r="CM81" s="199"/>
      <c r="CN81" s="199"/>
      <c r="CO81" s="199"/>
      <c r="CP81" s="199"/>
      <c r="CQ81" s="199"/>
      <c r="CR81" s="199"/>
    </row>
    <row r="82" spans="1:96" ht="12" customHeight="1" x14ac:dyDescent="0.25">
      <c r="A82" s="199"/>
      <c r="B82" s="199"/>
      <c r="C82" s="199"/>
      <c r="D82" s="199"/>
      <c r="E82" s="199"/>
      <c r="F82" s="199"/>
      <c r="G82" s="199"/>
      <c r="H82" s="199"/>
      <c r="I82" s="199"/>
      <c r="J82" s="199"/>
      <c r="K82" s="199"/>
      <c r="L82" s="199"/>
      <c r="M82" s="199"/>
      <c r="N82" s="199"/>
      <c r="O82" s="199"/>
      <c r="P82" s="199"/>
      <c r="Q82" s="199"/>
      <c r="R82" s="199"/>
      <c r="S82" s="199"/>
      <c r="T82" s="199"/>
      <c r="U82" s="199"/>
      <c r="V82" s="199"/>
      <c r="W82" s="199"/>
      <c r="X82" s="232"/>
      <c r="Y82" s="232"/>
      <c r="Z82" s="232"/>
      <c r="AA82" s="232"/>
      <c r="AB82" s="232"/>
      <c r="AC82" s="232"/>
      <c r="AD82" s="232"/>
      <c r="AE82" s="232"/>
      <c r="AF82" s="232"/>
      <c r="AG82" s="232"/>
      <c r="AH82" s="232"/>
      <c r="AI82" s="232"/>
      <c r="AJ82" s="232"/>
      <c r="AK82" s="232"/>
      <c r="AL82" s="232"/>
      <c r="AM82" s="199"/>
      <c r="AN82" s="79"/>
      <c r="AO82" s="79"/>
      <c r="AP82" s="79"/>
      <c r="AQ82" s="79"/>
      <c r="AR82" s="79"/>
      <c r="AS82" s="79"/>
      <c r="AT82" s="79"/>
      <c r="AU82" s="79"/>
      <c r="AV82" s="79"/>
      <c r="AW82" s="233"/>
      <c r="AX82" s="79"/>
      <c r="AY82" s="79"/>
      <c r="AZ82" s="79"/>
      <c r="BA82" s="79"/>
      <c r="BB82" s="190"/>
      <c r="BC82" s="190"/>
      <c r="BD82" s="222">
        <f t="shared" si="11"/>
        <v>6.5</v>
      </c>
      <c r="BE82" s="195">
        <v>23400</v>
      </c>
      <c r="BF82" s="223">
        <v>644.35058158000004</v>
      </c>
      <c r="BG82" s="223">
        <v>611.99906706466504</v>
      </c>
      <c r="BH82" s="223">
        <v>-607.48497193890103</v>
      </c>
      <c r="BI82" s="224">
        <v>52.824968401613802</v>
      </c>
      <c r="BJ82" s="224">
        <v>6.8290727588884099</v>
      </c>
      <c r="BK82" s="222">
        <f t="shared" si="12"/>
        <v>0.70844654635125348</v>
      </c>
      <c r="BL82" s="222">
        <f t="shared" si="13"/>
        <v>131.64355888107661</v>
      </c>
      <c r="BM82" s="195">
        <v>23400</v>
      </c>
      <c r="BN82" s="223">
        <v>644.35058158000004</v>
      </c>
      <c r="BO82" s="223">
        <v>583.66549452130903</v>
      </c>
      <c r="BP82" s="223">
        <v>-578.91801705201703</v>
      </c>
      <c r="BQ82" s="224">
        <v>52.6327859968127</v>
      </c>
      <c r="BR82" s="224">
        <v>6.63950185287172</v>
      </c>
      <c r="BS82" s="222">
        <f t="shared" si="14"/>
        <v>0.50751943784904352</v>
      </c>
      <c r="BT82" s="222">
        <f t="shared" si="15"/>
        <v>131.64355888107661</v>
      </c>
      <c r="BU82" s="199"/>
      <c r="BV82" s="197">
        <v>79.081986938440394</v>
      </c>
      <c r="BW82" s="197">
        <v>57.184305432678798</v>
      </c>
      <c r="BX82" s="222">
        <f t="shared" si="16"/>
        <v>74.363862465416659</v>
      </c>
      <c r="BY82" s="222">
        <f t="shared" si="17"/>
        <v>53.961111133603502</v>
      </c>
      <c r="BZ82" s="199"/>
      <c r="CA82" s="199"/>
      <c r="CB82" s="199"/>
      <c r="CC82" s="199"/>
      <c r="CD82" s="199"/>
      <c r="CE82" s="199"/>
      <c r="CF82" s="199"/>
      <c r="CG82" s="199"/>
      <c r="CH82" s="199"/>
      <c r="CI82" s="199"/>
      <c r="CJ82" s="199"/>
      <c r="CK82" s="199"/>
      <c r="CL82" s="199"/>
      <c r="CM82" s="199"/>
      <c r="CN82" s="199"/>
      <c r="CO82" s="199"/>
      <c r="CP82" s="199"/>
      <c r="CQ82" s="199"/>
      <c r="CR82" s="199"/>
    </row>
    <row r="83" spans="1:96" ht="12" customHeight="1" x14ac:dyDescent="0.25">
      <c r="A83" s="199"/>
      <c r="B83" s="199"/>
      <c r="C83" s="199"/>
      <c r="D83" s="199"/>
      <c r="E83" s="199"/>
      <c r="F83" s="199"/>
      <c r="G83" s="199"/>
      <c r="H83" s="199"/>
      <c r="I83" s="199"/>
      <c r="J83" s="199"/>
      <c r="K83" s="199"/>
      <c r="L83" s="199"/>
      <c r="M83" s="199"/>
      <c r="N83" s="199"/>
      <c r="O83" s="199"/>
      <c r="P83" s="199"/>
      <c r="Q83" s="199"/>
      <c r="R83" s="199"/>
      <c r="S83" s="199"/>
      <c r="T83" s="199"/>
      <c r="U83" s="199"/>
      <c r="V83" s="199"/>
      <c r="W83" s="199"/>
      <c r="X83" s="232"/>
      <c r="Y83" s="232"/>
      <c r="Z83" s="232"/>
      <c r="AA83" s="232"/>
      <c r="AB83" s="232"/>
      <c r="AC83" s="232"/>
      <c r="AD83" s="232"/>
      <c r="AE83" s="232"/>
      <c r="AF83" s="232"/>
      <c r="AG83" s="232"/>
      <c r="AH83" s="232"/>
      <c r="AI83" s="232"/>
      <c r="AJ83" s="232"/>
      <c r="AK83" s="232"/>
      <c r="AL83" s="232"/>
      <c r="AM83" s="199"/>
      <c r="AN83" s="79"/>
      <c r="AO83" s="79"/>
      <c r="AP83" s="79"/>
      <c r="AQ83" s="79"/>
      <c r="AR83" s="79"/>
      <c r="AS83" s="79"/>
      <c r="AT83" s="79"/>
      <c r="AU83" s="79"/>
      <c r="AV83" s="79"/>
      <c r="AW83" s="233"/>
      <c r="AX83" s="79"/>
      <c r="AY83" s="79"/>
      <c r="AZ83" s="79"/>
      <c r="BA83" s="79"/>
      <c r="BB83" s="190"/>
      <c r="BC83" s="190"/>
      <c r="BD83" s="222">
        <f t="shared" si="11"/>
        <v>6.583333333333333</v>
      </c>
      <c r="BE83" s="195">
        <v>23700</v>
      </c>
      <c r="BF83" s="223">
        <v>639.03976589000001</v>
      </c>
      <c r="BG83" s="223">
        <v>621.49919607221204</v>
      </c>
      <c r="BH83" s="223">
        <v>-617.58001362216805</v>
      </c>
      <c r="BI83" s="224">
        <v>52.890319037255402</v>
      </c>
      <c r="BJ83" s="224">
        <v>6.8902721490782497</v>
      </c>
      <c r="BK83" s="222">
        <f t="shared" si="12"/>
        <v>0.76964593654109326</v>
      </c>
      <c r="BL83" s="222">
        <f t="shared" si="13"/>
        <v>126.33274319107659</v>
      </c>
      <c r="BM83" s="195">
        <v>23700</v>
      </c>
      <c r="BN83" s="223">
        <v>639.03976589000001</v>
      </c>
      <c r="BO83" s="223">
        <v>591.70985293607703</v>
      </c>
      <c r="BP83" s="223">
        <v>-587.33201058397003</v>
      </c>
      <c r="BQ83" s="224">
        <v>52.688755267804197</v>
      </c>
      <c r="BR83" s="224">
        <v>6.6927258250666402</v>
      </c>
      <c r="BS83" s="222">
        <f t="shared" si="14"/>
        <v>0.56074341004396366</v>
      </c>
      <c r="BT83" s="222">
        <f t="shared" si="15"/>
        <v>126.33274319107659</v>
      </c>
      <c r="BU83" s="199"/>
      <c r="BV83" s="197">
        <v>88.457876042761299</v>
      </c>
      <c r="BW83" s="197">
        <v>63.163327255763697</v>
      </c>
      <c r="BX83" s="222">
        <f t="shared" si="16"/>
        <v>83.739751569737564</v>
      </c>
      <c r="BY83" s="222">
        <f t="shared" si="17"/>
        <v>59.940132956688402</v>
      </c>
      <c r="BZ83" s="199"/>
      <c r="CA83" s="199"/>
      <c r="CB83" s="199"/>
      <c r="CC83" s="199"/>
      <c r="CD83" s="199"/>
      <c r="CE83" s="199"/>
      <c r="CF83" s="199"/>
      <c r="CG83" s="199"/>
      <c r="CH83" s="199"/>
      <c r="CI83" s="199"/>
      <c r="CJ83" s="199"/>
      <c r="CK83" s="199"/>
      <c r="CL83" s="199"/>
      <c r="CM83" s="199"/>
      <c r="CN83" s="199"/>
      <c r="CO83" s="199"/>
      <c r="CP83" s="199"/>
      <c r="CQ83" s="199"/>
      <c r="CR83" s="199"/>
    </row>
    <row r="84" spans="1:96" ht="12" customHeight="1" x14ac:dyDescent="0.25">
      <c r="A84" s="199"/>
      <c r="B84" s="199"/>
      <c r="C84" s="199"/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9"/>
      <c r="W84" s="199"/>
      <c r="X84" s="232"/>
      <c r="Y84" s="232"/>
      <c r="Z84" s="232"/>
      <c r="AA84" s="232"/>
      <c r="AB84" s="232"/>
      <c r="AC84" s="232"/>
      <c r="AD84" s="232"/>
      <c r="AE84" s="232"/>
      <c r="AF84" s="232"/>
      <c r="AG84" s="232"/>
      <c r="AH84" s="232"/>
      <c r="AI84" s="232"/>
      <c r="AJ84" s="232"/>
      <c r="AK84" s="232"/>
      <c r="AL84" s="232"/>
      <c r="AM84" s="199"/>
      <c r="AN84" s="79"/>
      <c r="AO84" s="79"/>
      <c r="AP84" s="79"/>
      <c r="AQ84" s="79"/>
      <c r="AR84" s="79"/>
      <c r="AS84" s="79"/>
      <c r="AT84" s="79"/>
      <c r="AU84" s="79"/>
      <c r="AV84" s="79"/>
      <c r="AW84" s="233"/>
      <c r="AX84" s="79"/>
      <c r="AY84" s="79"/>
      <c r="AZ84" s="79"/>
      <c r="BA84" s="79"/>
      <c r="BB84" s="190"/>
      <c r="BC84" s="190"/>
      <c r="BD84" s="222">
        <f t="shared" si="11"/>
        <v>6.666666666666667</v>
      </c>
      <c r="BE84" s="195">
        <v>24000</v>
      </c>
      <c r="BF84" s="223">
        <v>632.31187666999904</v>
      </c>
      <c r="BG84" s="223">
        <v>629.55046774851405</v>
      </c>
      <c r="BH84" s="223">
        <v>-626.24772056134498</v>
      </c>
      <c r="BI84" s="224">
        <v>52.945751306932799</v>
      </c>
      <c r="BJ84" s="224">
        <v>6.9414912124547703</v>
      </c>
      <c r="BK84" s="222">
        <f t="shared" si="12"/>
        <v>0.82086499991761386</v>
      </c>
      <c r="BL84" s="222">
        <f t="shared" si="13"/>
        <v>119.60485397107561</v>
      </c>
      <c r="BM84" s="195">
        <v>24000</v>
      </c>
      <c r="BN84" s="223">
        <v>632.31187666999904</v>
      </c>
      <c r="BO84" s="223">
        <v>598.69637035935705</v>
      </c>
      <c r="BP84" s="223">
        <v>-594.72746324347702</v>
      </c>
      <c r="BQ84" s="224">
        <v>52.737408309335201</v>
      </c>
      <c r="BR84" s="224">
        <v>6.7384268589199898</v>
      </c>
      <c r="BS84" s="222">
        <f t="shared" si="14"/>
        <v>0.60644444389731333</v>
      </c>
      <c r="BT84" s="222">
        <f t="shared" si="15"/>
        <v>119.60485397107561</v>
      </c>
      <c r="BU84" s="199"/>
      <c r="BV84" s="197">
        <v>96.864967437951705</v>
      </c>
      <c r="BW84" s="197">
        <v>68.450579284185096</v>
      </c>
      <c r="BX84" s="222">
        <f t="shared" si="16"/>
        <v>92.14684296492797</v>
      </c>
      <c r="BY84" s="222">
        <f t="shared" si="17"/>
        <v>65.227384985109794</v>
      </c>
      <c r="BZ84" s="199"/>
      <c r="CA84" s="199"/>
      <c r="CB84" s="199"/>
      <c r="CC84" s="199"/>
      <c r="CD84" s="199"/>
      <c r="CE84" s="199"/>
      <c r="CF84" s="199"/>
      <c r="CG84" s="199"/>
      <c r="CH84" s="199"/>
      <c r="CI84" s="199"/>
      <c r="CJ84" s="199"/>
      <c r="CK84" s="199"/>
      <c r="CL84" s="199"/>
      <c r="CM84" s="199"/>
      <c r="CN84" s="199"/>
      <c r="CO84" s="199"/>
      <c r="CP84" s="199"/>
      <c r="CQ84" s="199"/>
      <c r="CR84" s="199"/>
    </row>
    <row r="85" spans="1:96" ht="12" customHeight="1" x14ac:dyDescent="0.25">
      <c r="A85" s="199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9"/>
      <c r="W85" s="199"/>
      <c r="X85" s="232"/>
      <c r="Y85" s="232"/>
      <c r="Z85" s="232"/>
      <c r="AA85" s="232"/>
      <c r="AB85" s="232"/>
      <c r="AC85" s="232"/>
      <c r="AD85" s="232"/>
      <c r="AE85" s="232"/>
      <c r="AF85" s="232"/>
      <c r="AG85" s="232"/>
      <c r="AH85" s="232"/>
      <c r="AI85" s="232"/>
      <c r="AJ85" s="232"/>
      <c r="AK85" s="232"/>
      <c r="AL85" s="232"/>
      <c r="AM85" s="199"/>
      <c r="AN85" s="79"/>
      <c r="AO85" s="79"/>
      <c r="AP85" s="79"/>
      <c r="AQ85" s="79"/>
      <c r="AR85" s="79"/>
      <c r="AS85" s="79"/>
      <c r="AT85" s="79"/>
      <c r="AU85" s="79"/>
      <c r="AV85" s="79"/>
      <c r="AW85" s="233"/>
      <c r="AX85" s="79"/>
      <c r="AY85" s="79"/>
      <c r="AZ85" s="79"/>
      <c r="BA85" s="79"/>
      <c r="BB85" s="190"/>
      <c r="BC85" s="190"/>
      <c r="BD85" s="222">
        <f t="shared" si="11"/>
        <v>6.75</v>
      </c>
      <c r="BE85" s="195">
        <v>24300</v>
      </c>
      <c r="BF85" s="223">
        <v>624.24062605999995</v>
      </c>
      <c r="BG85" s="223">
        <v>636.09587908038804</v>
      </c>
      <c r="BH85" s="223">
        <v>-633.423290727054</v>
      </c>
      <c r="BI85" s="224">
        <v>52.991023420520499</v>
      </c>
      <c r="BJ85" s="224">
        <v>6.9825270241699497</v>
      </c>
      <c r="BK85" s="222">
        <f t="shared" si="12"/>
        <v>0.86190081163279331</v>
      </c>
      <c r="BL85" s="222">
        <f t="shared" si="13"/>
        <v>111.53360336107653</v>
      </c>
      <c r="BM85" s="195">
        <v>24300</v>
      </c>
      <c r="BN85" s="223">
        <v>624.24062605999995</v>
      </c>
      <c r="BO85" s="223">
        <v>604.56267166052999</v>
      </c>
      <c r="BP85" s="223">
        <v>-601.03524320979398</v>
      </c>
      <c r="BQ85" s="224">
        <v>52.778409423367698</v>
      </c>
      <c r="BR85" s="224">
        <v>6.7763108784406301</v>
      </c>
      <c r="BS85" s="222">
        <f t="shared" si="14"/>
        <v>0.64432846341795358</v>
      </c>
      <c r="BT85" s="222">
        <f t="shared" si="15"/>
        <v>111.53360336107653</v>
      </c>
      <c r="BU85" s="199"/>
      <c r="BV85" s="197">
        <v>104.21118598894699</v>
      </c>
      <c r="BW85" s="197">
        <v>72.988155112297406</v>
      </c>
      <c r="BX85" s="222">
        <f t="shared" si="16"/>
        <v>99.493061515923259</v>
      </c>
      <c r="BY85" s="222">
        <f t="shared" si="17"/>
        <v>69.764960813222103</v>
      </c>
      <c r="BZ85" s="199"/>
      <c r="CA85" s="199"/>
      <c r="CB85" s="199"/>
      <c r="CC85" s="199"/>
      <c r="CD85" s="199"/>
      <c r="CE85" s="199"/>
      <c r="CF85" s="199"/>
      <c r="CG85" s="199"/>
      <c r="CH85" s="199"/>
      <c r="CI85" s="199"/>
      <c r="CJ85" s="199"/>
      <c r="CK85" s="199"/>
      <c r="CL85" s="199"/>
      <c r="CM85" s="199"/>
      <c r="CN85" s="199"/>
      <c r="CO85" s="199"/>
      <c r="CP85" s="199"/>
      <c r="CQ85" s="199"/>
      <c r="CR85" s="199"/>
    </row>
    <row r="86" spans="1:96" ht="12" customHeight="1" x14ac:dyDescent="0.25">
      <c r="A86" s="199"/>
      <c r="B86" s="199"/>
      <c r="C86" s="199"/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9"/>
      <c r="W86" s="199"/>
      <c r="X86" s="232"/>
      <c r="Y86" s="232"/>
      <c r="Z86" s="232"/>
      <c r="AA86" s="232"/>
      <c r="AB86" s="232"/>
      <c r="AC86" s="232"/>
      <c r="AD86" s="232"/>
      <c r="AE86" s="232"/>
      <c r="AF86" s="232"/>
      <c r="AG86" s="232"/>
      <c r="AH86" s="232"/>
      <c r="AI86" s="232"/>
      <c r="AJ86" s="232"/>
      <c r="AK86" s="232"/>
      <c r="AL86" s="232"/>
      <c r="AM86" s="199"/>
      <c r="AN86" s="79"/>
      <c r="AO86" s="79"/>
      <c r="AP86" s="79"/>
      <c r="AQ86" s="79"/>
      <c r="AR86" s="79"/>
      <c r="AS86" s="79"/>
      <c r="AT86" s="79"/>
      <c r="AU86" s="79"/>
      <c r="AV86" s="79"/>
      <c r="AW86" s="233"/>
      <c r="AX86" s="79"/>
      <c r="AY86" s="79"/>
      <c r="AZ86" s="79"/>
      <c r="BA86" s="79"/>
      <c r="BB86" s="190"/>
      <c r="BC86" s="190"/>
      <c r="BD86" s="222">
        <f t="shared" si="11"/>
        <v>6.833333333333333</v>
      </c>
      <c r="BE86" s="195">
        <v>24600</v>
      </c>
      <c r="BF86" s="223">
        <v>614.91444438999997</v>
      </c>
      <c r="BG86" s="223">
        <v>641.09978825975804</v>
      </c>
      <c r="BH86" s="223">
        <v>-639.06403069367298</v>
      </c>
      <c r="BI86" s="224">
        <v>53.026010558004302</v>
      </c>
      <c r="BJ86" s="224">
        <v>7.0132877524100898</v>
      </c>
      <c r="BK86" s="222">
        <f t="shared" si="12"/>
        <v>0.8926615398729334</v>
      </c>
      <c r="BL86" s="222">
        <f t="shared" si="13"/>
        <v>102.20742169107655</v>
      </c>
      <c r="BM86" s="195">
        <v>24600</v>
      </c>
      <c r="BN86" s="223">
        <v>614.91444438999997</v>
      </c>
      <c r="BO86" s="223">
        <v>609.26390165485805</v>
      </c>
      <c r="BP86" s="223">
        <v>-606.20403183564099</v>
      </c>
      <c r="BQ86" s="224">
        <v>52.811529437559798</v>
      </c>
      <c r="BR86" s="224">
        <v>6.8061864230446396</v>
      </c>
      <c r="BS86" s="222">
        <f t="shared" si="14"/>
        <v>0.67420400802196312</v>
      </c>
      <c r="BT86" s="222">
        <f t="shared" si="15"/>
        <v>102.20742169107655</v>
      </c>
      <c r="BU86" s="199"/>
      <c r="BV86" s="197">
        <v>110.416075324633</v>
      </c>
      <c r="BW86" s="197">
        <v>76.726358847954103</v>
      </c>
      <c r="BX86" s="222">
        <f t="shared" si="16"/>
        <v>105.69795085160926</v>
      </c>
      <c r="BY86" s="222">
        <f t="shared" si="17"/>
        <v>73.5031645488788</v>
      </c>
      <c r="BZ86" s="199"/>
      <c r="CA86" s="199"/>
      <c r="CB86" s="199"/>
      <c r="CC86" s="199"/>
      <c r="CD86" s="199"/>
      <c r="CE86" s="199"/>
      <c r="CF86" s="199"/>
      <c r="CG86" s="199"/>
      <c r="CH86" s="199"/>
      <c r="CI86" s="199"/>
      <c r="CJ86" s="199"/>
      <c r="CK86" s="199"/>
      <c r="CL86" s="199"/>
      <c r="CM86" s="199"/>
      <c r="CN86" s="199"/>
      <c r="CO86" s="199"/>
      <c r="CP86" s="199"/>
      <c r="CQ86" s="199"/>
      <c r="CR86" s="199"/>
    </row>
    <row r="87" spans="1:96" ht="12" customHeight="1" x14ac:dyDescent="0.25">
      <c r="A87" s="199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9"/>
      <c r="W87" s="199"/>
      <c r="X87" s="232"/>
      <c r="Y87" s="232"/>
      <c r="Z87" s="232"/>
      <c r="AA87" s="232"/>
      <c r="AB87" s="232"/>
      <c r="AC87" s="232"/>
      <c r="AD87" s="232"/>
      <c r="AE87" s="232"/>
      <c r="AF87" s="232"/>
      <c r="AG87" s="232"/>
      <c r="AH87" s="232"/>
      <c r="AI87" s="232"/>
      <c r="AJ87" s="232"/>
      <c r="AK87" s="232"/>
      <c r="AL87" s="232"/>
      <c r="AM87" s="199"/>
      <c r="AN87" s="79"/>
      <c r="AO87" s="79"/>
      <c r="AP87" s="79"/>
      <c r="AQ87" s="79"/>
      <c r="AR87" s="79"/>
      <c r="AS87" s="79"/>
      <c r="AT87" s="79"/>
      <c r="AU87" s="79"/>
      <c r="AV87" s="79"/>
      <c r="AW87" s="233"/>
      <c r="AX87" s="79"/>
      <c r="AY87" s="79"/>
      <c r="AZ87" s="79"/>
      <c r="BA87" s="79"/>
      <c r="BB87" s="190"/>
      <c r="BC87" s="190"/>
      <c r="BD87" s="222">
        <f t="shared" si="11"/>
        <v>6.916666666666667</v>
      </c>
      <c r="BE87" s="195">
        <v>24900</v>
      </c>
      <c r="BF87" s="223">
        <v>604.43551124999999</v>
      </c>
      <c r="BG87" s="223">
        <v>644.54670378004801</v>
      </c>
      <c r="BH87" s="223">
        <v>-643.14807875529198</v>
      </c>
      <c r="BI87" s="224">
        <v>53.050693308250899</v>
      </c>
      <c r="BJ87" s="224">
        <v>7.0337821579530502</v>
      </c>
      <c r="BK87" s="222">
        <f t="shared" si="12"/>
        <v>0.91315594541589373</v>
      </c>
      <c r="BL87" s="222">
        <f t="shared" si="13"/>
        <v>91.728488551076566</v>
      </c>
      <c r="BM87" s="195">
        <v>24900</v>
      </c>
      <c r="BN87" s="223">
        <v>604.43551124999999</v>
      </c>
      <c r="BO87" s="223">
        <v>612.77210270759201</v>
      </c>
      <c r="BP87" s="223">
        <v>-610.19973106675104</v>
      </c>
      <c r="BQ87" s="224">
        <v>52.836637925500199</v>
      </c>
      <c r="BR87" s="224">
        <v>6.8279571974852802</v>
      </c>
      <c r="BS87" s="222">
        <f t="shared" si="14"/>
        <v>0.69597478246260369</v>
      </c>
      <c r="BT87" s="222">
        <f t="shared" si="15"/>
        <v>91.728488551076566</v>
      </c>
      <c r="BU87" s="199"/>
      <c r="BV87" s="197">
        <v>115.411679002431</v>
      </c>
      <c r="BW87" s="197">
        <v>79.624249385881498</v>
      </c>
      <c r="BX87" s="222">
        <f t="shared" si="16"/>
        <v>110.69355452940727</v>
      </c>
      <c r="BY87" s="222">
        <f t="shared" si="17"/>
        <v>76.401055086806196</v>
      </c>
      <c r="BZ87" s="199"/>
      <c r="CA87" s="199"/>
      <c r="CB87" s="199"/>
      <c r="CC87" s="199"/>
      <c r="CD87" s="199"/>
      <c r="CE87" s="199"/>
      <c r="CF87" s="199"/>
      <c r="CG87" s="199"/>
      <c r="CH87" s="199"/>
      <c r="CI87" s="199"/>
      <c r="CJ87" s="199"/>
      <c r="CK87" s="199"/>
      <c r="CL87" s="199"/>
      <c r="CM87" s="199"/>
      <c r="CN87" s="199"/>
      <c r="CO87" s="199"/>
      <c r="CP87" s="199"/>
      <c r="CQ87" s="199"/>
      <c r="CR87" s="199"/>
    </row>
    <row r="88" spans="1:96" ht="12" customHeight="1" x14ac:dyDescent="0.25">
      <c r="A88" s="199"/>
      <c r="B88" s="199"/>
      <c r="C88" s="199"/>
      <c r="D88" s="199"/>
      <c r="E88" s="199"/>
      <c r="F88" s="199"/>
      <c r="G88" s="199"/>
      <c r="H88" s="199"/>
      <c r="I88" s="199"/>
      <c r="J88" s="199"/>
      <c r="K88" s="199"/>
      <c r="L88" s="199"/>
      <c r="M88" s="199"/>
      <c r="N88" s="199"/>
      <c r="O88" s="199"/>
      <c r="P88" s="199"/>
      <c r="Q88" s="199"/>
      <c r="R88" s="199"/>
      <c r="S88" s="199"/>
      <c r="T88" s="199"/>
      <c r="U88" s="199"/>
      <c r="V88" s="199"/>
      <c r="W88" s="199"/>
      <c r="X88" s="232"/>
      <c r="Y88" s="232"/>
      <c r="Z88" s="232"/>
      <c r="AA88" s="232"/>
      <c r="AB88" s="232"/>
      <c r="AC88" s="232"/>
      <c r="AD88" s="232"/>
      <c r="AE88" s="232"/>
      <c r="AF88" s="232"/>
      <c r="AG88" s="232"/>
      <c r="AH88" s="232"/>
      <c r="AI88" s="232"/>
      <c r="AJ88" s="232"/>
      <c r="AK88" s="232"/>
      <c r="AL88" s="232"/>
      <c r="AM88" s="199"/>
      <c r="AN88" s="79"/>
      <c r="AO88" s="79"/>
      <c r="AP88" s="79"/>
      <c r="AQ88" s="79"/>
      <c r="AR88" s="79"/>
      <c r="AS88" s="79"/>
      <c r="AT88" s="79"/>
      <c r="AU88" s="79"/>
      <c r="AV88" s="79"/>
      <c r="AW88" s="233"/>
      <c r="AX88" s="79"/>
      <c r="AY88" s="79"/>
      <c r="AZ88" s="79"/>
      <c r="BA88" s="79"/>
      <c r="BB88" s="190"/>
      <c r="BC88" s="190"/>
      <c r="BD88" s="222">
        <f t="shared" si="11"/>
        <v>7</v>
      </c>
      <c r="BE88" s="195">
        <v>25200</v>
      </c>
      <c r="BF88" s="223">
        <v>592.91863602000001</v>
      </c>
      <c r="BG88" s="223">
        <v>646.43997562097195</v>
      </c>
      <c r="BH88" s="223">
        <v>-645.67303215884203</v>
      </c>
      <c r="BI88" s="224">
        <v>53.065147212949697</v>
      </c>
      <c r="BJ88" s="224">
        <v>7.0441100581150602</v>
      </c>
      <c r="BK88" s="222">
        <f t="shared" si="12"/>
        <v>0.92348384557790375</v>
      </c>
      <c r="BL88" s="222">
        <f t="shared" si="13"/>
        <v>80.211613321076584</v>
      </c>
      <c r="BM88" s="195">
        <v>25200</v>
      </c>
      <c r="BN88" s="223">
        <v>592.91863602000001</v>
      </c>
      <c r="BO88" s="223">
        <v>615.07541127800005</v>
      </c>
      <c r="BP88" s="223">
        <v>-613.00467433155598</v>
      </c>
      <c r="BQ88" s="224">
        <v>52.853695427926901</v>
      </c>
      <c r="BR88" s="224">
        <v>6.8416146733984</v>
      </c>
      <c r="BS88" s="222">
        <f t="shared" si="14"/>
        <v>0.70963225837572352</v>
      </c>
      <c r="BT88" s="222">
        <f t="shared" si="15"/>
        <v>80.211613321076584</v>
      </c>
      <c r="BU88" s="199"/>
      <c r="BV88" s="197">
        <v>119.143284772679</v>
      </c>
      <c r="BW88" s="197">
        <v>81.650088797926401</v>
      </c>
      <c r="BX88" s="222">
        <f t="shared" si="16"/>
        <v>114.42516029965526</v>
      </c>
      <c r="BY88" s="222">
        <f t="shared" si="17"/>
        <v>78.426894498851098</v>
      </c>
      <c r="BZ88" s="199"/>
      <c r="CA88" s="199"/>
      <c r="CB88" s="199"/>
      <c r="CC88" s="199"/>
      <c r="CD88" s="199"/>
      <c r="CE88" s="199"/>
      <c r="CF88" s="199"/>
      <c r="CG88" s="199"/>
      <c r="CH88" s="199"/>
      <c r="CI88" s="199"/>
      <c r="CJ88" s="199"/>
      <c r="CK88" s="199"/>
      <c r="CL88" s="199"/>
      <c r="CM88" s="199"/>
      <c r="CN88" s="199"/>
      <c r="CO88" s="199"/>
      <c r="CP88" s="199"/>
      <c r="CQ88" s="199"/>
      <c r="CR88" s="199"/>
    </row>
    <row r="89" spans="1:96" ht="12" customHeight="1" x14ac:dyDescent="0.25">
      <c r="A89" s="199"/>
      <c r="B89" s="199"/>
      <c r="C89" s="199"/>
      <c r="D89" s="199"/>
      <c r="E89" s="199"/>
      <c r="F89" s="199"/>
      <c r="G89" s="199"/>
      <c r="H89" s="199"/>
      <c r="I89" s="199"/>
      <c r="J89" s="199"/>
      <c r="K89" s="199"/>
      <c r="L89" s="199"/>
      <c r="M89" s="199"/>
      <c r="N89" s="199"/>
      <c r="O89" s="199"/>
      <c r="P89" s="199"/>
      <c r="Q89" s="199"/>
      <c r="R89" s="199"/>
      <c r="S89" s="199"/>
      <c r="T89" s="199"/>
      <c r="U89" s="199"/>
      <c r="V89" s="199"/>
      <c r="W89" s="199"/>
      <c r="X89" s="232"/>
      <c r="Y89" s="232"/>
      <c r="Z89" s="232"/>
      <c r="AA89" s="232"/>
      <c r="AB89" s="232"/>
      <c r="AC89" s="232"/>
      <c r="AD89" s="232"/>
      <c r="AE89" s="232"/>
      <c r="AF89" s="232"/>
      <c r="AG89" s="232"/>
      <c r="AH89" s="232"/>
      <c r="AI89" s="232"/>
      <c r="AJ89" s="232"/>
      <c r="AK89" s="232"/>
      <c r="AL89" s="232"/>
      <c r="AM89" s="199"/>
      <c r="AN89" s="79"/>
      <c r="AO89" s="79"/>
      <c r="AP89" s="79"/>
      <c r="AQ89" s="79"/>
      <c r="AR89" s="79"/>
      <c r="AS89" s="79"/>
      <c r="AT89" s="79"/>
      <c r="AU89" s="79"/>
      <c r="AV89" s="79"/>
      <c r="AW89" s="233"/>
      <c r="AX89" s="79"/>
      <c r="AY89" s="79"/>
      <c r="AZ89" s="79"/>
      <c r="BA89" s="79"/>
      <c r="BB89" s="190"/>
      <c r="BC89" s="190"/>
      <c r="BD89" s="222">
        <f t="shared" si="11"/>
        <v>7.083333333333333</v>
      </c>
      <c r="BE89" s="195">
        <v>25500</v>
      </c>
      <c r="BF89" s="223">
        <v>580.49</v>
      </c>
      <c r="BG89" s="223">
        <v>646.80041047767099</v>
      </c>
      <c r="BH89" s="223">
        <v>-646.65450416744898</v>
      </c>
      <c r="BI89" s="224">
        <v>53.069533324018202</v>
      </c>
      <c r="BJ89" s="224">
        <v>7.0444536624376797</v>
      </c>
      <c r="BK89" s="222">
        <f t="shared" si="12"/>
        <v>0.92382744990052323</v>
      </c>
      <c r="BL89" s="222">
        <f t="shared" si="13"/>
        <v>67.782977301076585</v>
      </c>
      <c r="BM89" s="195">
        <v>25500</v>
      </c>
      <c r="BN89" s="223">
        <v>580.49</v>
      </c>
      <c r="BO89" s="223">
        <v>616.17710963007698</v>
      </c>
      <c r="BP89" s="223">
        <v>-614.61668301649104</v>
      </c>
      <c r="BQ89" s="224">
        <v>52.862745837482699</v>
      </c>
      <c r="BR89" s="224">
        <v>6.8472308633063097</v>
      </c>
      <c r="BS89" s="222">
        <f t="shared" si="14"/>
        <v>0.71524844828363321</v>
      </c>
      <c r="BT89" s="222">
        <f t="shared" si="15"/>
        <v>67.782977301076585</v>
      </c>
      <c r="BU89" s="199"/>
      <c r="BV89" s="197">
        <v>121.570023791544</v>
      </c>
      <c r="BW89" s="197">
        <v>82.781689929374195</v>
      </c>
      <c r="BX89" s="222">
        <f t="shared" si="16"/>
        <v>116.85189931852027</v>
      </c>
      <c r="BY89" s="222">
        <f t="shared" si="17"/>
        <v>79.558495630298893</v>
      </c>
      <c r="BZ89" s="199"/>
      <c r="CA89" s="199"/>
      <c r="CB89" s="199"/>
      <c r="CC89" s="199"/>
      <c r="CD89" s="199"/>
      <c r="CE89" s="199"/>
      <c r="CF89" s="199"/>
      <c r="CG89" s="199"/>
      <c r="CH89" s="199"/>
      <c r="CI89" s="199"/>
      <c r="CJ89" s="199"/>
      <c r="CK89" s="199"/>
      <c r="CL89" s="199"/>
      <c r="CM89" s="199"/>
      <c r="CN89" s="199"/>
      <c r="CO89" s="199"/>
      <c r="CP89" s="199"/>
      <c r="CQ89" s="199"/>
      <c r="CR89" s="199"/>
    </row>
    <row r="90" spans="1:96" ht="12" customHeight="1" x14ac:dyDescent="0.25">
      <c r="A90" s="199"/>
      <c r="B90" s="199"/>
      <c r="C90" s="199"/>
      <c r="D90" s="199"/>
      <c r="E90" s="199"/>
      <c r="F90" s="199"/>
      <c r="G90" s="199"/>
      <c r="H90" s="199"/>
      <c r="I90" s="199"/>
      <c r="J90" s="199"/>
      <c r="K90" s="199"/>
      <c r="L90" s="199"/>
      <c r="M90" s="199"/>
      <c r="N90" s="199"/>
      <c r="O90" s="199"/>
      <c r="P90" s="199"/>
      <c r="Q90" s="199"/>
      <c r="R90" s="199"/>
      <c r="S90" s="199"/>
      <c r="T90" s="199"/>
      <c r="U90" s="199"/>
      <c r="V90" s="199"/>
      <c r="W90" s="199"/>
      <c r="X90" s="232"/>
      <c r="Y90" s="232"/>
      <c r="Z90" s="232"/>
      <c r="AA90" s="232"/>
      <c r="AB90" s="232"/>
      <c r="AC90" s="232"/>
      <c r="AD90" s="232"/>
      <c r="AE90" s="232"/>
      <c r="AF90" s="232"/>
      <c r="AG90" s="232"/>
      <c r="AH90" s="232"/>
      <c r="AI90" s="232"/>
      <c r="AJ90" s="232"/>
      <c r="AK90" s="232"/>
      <c r="AL90" s="232"/>
      <c r="AM90" s="199"/>
      <c r="AN90" s="79"/>
      <c r="AO90" s="79"/>
      <c r="AP90" s="79"/>
      <c r="AQ90" s="79"/>
      <c r="AR90" s="79"/>
      <c r="AS90" s="79"/>
      <c r="AT90" s="79"/>
      <c r="AU90" s="79"/>
      <c r="AV90" s="79"/>
      <c r="AW90" s="233"/>
      <c r="AX90" s="79"/>
      <c r="AY90" s="79"/>
      <c r="AZ90" s="79"/>
      <c r="BA90" s="79"/>
      <c r="BB90" s="190"/>
      <c r="BC90" s="190"/>
      <c r="BD90" s="222">
        <f t="shared" si="11"/>
        <v>7.166666666666667</v>
      </c>
      <c r="BE90" s="195">
        <v>25800</v>
      </c>
      <c r="BF90" s="223">
        <v>567.28577393</v>
      </c>
      <c r="BG90" s="223">
        <v>645.664827506047</v>
      </c>
      <c r="BH90" s="223">
        <v>-646.12462896577802</v>
      </c>
      <c r="BI90" s="224">
        <v>53.064089651387199</v>
      </c>
      <c r="BJ90" s="224">
        <v>7.0350696672516397</v>
      </c>
      <c r="BK90" s="222">
        <f t="shared" si="12"/>
        <v>0.91444345471448329</v>
      </c>
      <c r="BL90" s="222">
        <f t="shared" si="13"/>
        <v>54.578751231076581</v>
      </c>
      <c r="BM90" s="195">
        <v>25800</v>
      </c>
      <c r="BN90" s="223">
        <v>567.28577393</v>
      </c>
      <c r="BO90" s="223">
        <v>616.09456243121599</v>
      </c>
      <c r="BP90" s="223">
        <v>-615.04800229413502</v>
      </c>
      <c r="BQ90" s="224">
        <v>52.863909034504303</v>
      </c>
      <c r="BR90" s="224">
        <v>6.8449513289386701</v>
      </c>
      <c r="BS90" s="222">
        <f t="shared" si="14"/>
        <v>0.7129689139159936</v>
      </c>
      <c r="BT90" s="222">
        <f t="shared" si="15"/>
        <v>54.578751231076581</v>
      </c>
      <c r="BU90" s="199"/>
      <c r="BV90" s="197">
        <v>122.665318219865</v>
      </c>
      <c r="BW90" s="197">
        <v>83.006659394436994</v>
      </c>
      <c r="BX90" s="222">
        <f t="shared" si="16"/>
        <v>117.94719374684126</v>
      </c>
      <c r="BY90" s="222">
        <f t="shared" si="17"/>
        <v>79.783465095361692</v>
      </c>
      <c r="BZ90" s="199"/>
      <c r="CA90" s="199"/>
      <c r="CB90" s="199"/>
      <c r="CC90" s="199"/>
      <c r="CD90" s="199"/>
      <c r="CE90" s="199"/>
      <c r="CF90" s="199"/>
      <c r="CG90" s="199"/>
      <c r="CH90" s="199"/>
      <c r="CI90" s="199"/>
      <c r="CJ90" s="199"/>
      <c r="CK90" s="199"/>
      <c r="CL90" s="199"/>
      <c r="CM90" s="199"/>
      <c r="CN90" s="199"/>
      <c r="CO90" s="199"/>
      <c r="CP90" s="199"/>
      <c r="CQ90" s="199"/>
      <c r="CR90" s="199"/>
    </row>
    <row r="91" spans="1:96" ht="12" customHeight="1" x14ac:dyDescent="0.25">
      <c r="A91" s="199"/>
      <c r="B91" s="199"/>
      <c r="C91" s="199"/>
      <c r="D91" s="199"/>
      <c r="E91" s="199"/>
      <c r="F91" s="199"/>
      <c r="G91" s="199"/>
      <c r="H91" s="199"/>
      <c r="I91" s="199"/>
      <c r="J91" s="199"/>
      <c r="K91" s="199"/>
      <c r="L91" s="199"/>
      <c r="M91" s="199"/>
      <c r="N91" s="199"/>
      <c r="O91" s="199"/>
      <c r="P91" s="199"/>
      <c r="Q91" s="199"/>
      <c r="R91" s="199"/>
      <c r="S91" s="199"/>
      <c r="T91" s="199"/>
      <c r="U91" s="199"/>
      <c r="V91" s="199"/>
      <c r="W91" s="199"/>
      <c r="X91" s="232"/>
      <c r="Y91" s="232"/>
      <c r="Z91" s="232"/>
      <c r="AA91" s="232"/>
      <c r="AB91" s="232"/>
      <c r="AC91" s="232"/>
      <c r="AD91" s="232"/>
      <c r="AE91" s="232"/>
      <c r="AF91" s="232"/>
      <c r="AG91" s="232"/>
      <c r="AH91" s="232"/>
      <c r="AI91" s="232"/>
      <c r="AJ91" s="232"/>
      <c r="AK91" s="232"/>
      <c r="AL91" s="232"/>
      <c r="AM91" s="199"/>
      <c r="AN91" s="79"/>
      <c r="AO91" s="79"/>
      <c r="AP91" s="79"/>
      <c r="AQ91" s="79"/>
      <c r="AR91" s="79"/>
      <c r="AS91" s="79"/>
      <c r="AT91" s="79"/>
      <c r="AU91" s="79"/>
      <c r="AV91" s="79"/>
      <c r="AW91" s="233"/>
      <c r="AX91" s="79"/>
      <c r="AY91" s="79"/>
      <c r="AZ91" s="79"/>
      <c r="BA91" s="79"/>
      <c r="BB91" s="190"/>
      <c r="BC91" s="190"/>
      <c r="BD91" s="222">
        <f t="shared" si="11"/>
        <v>7.25</v>
      </c>
      <c r="BE91" s="195">
        <v>26100</v>
      </c>
      <c r="BF91" s="223">
        <v>553.45062605999999</v>
      </c>
      <c r="BG91" s="223">
        <v>643.08456840245401</v>
      </c>
      <c r="BH91" s="223">
        <v>-644.13052841817205</v>
      </c>
      <c r="BI91" s="224">
        <v>53.049123371959901</v>
      </c>
      <c r="BJ91" s="224">
        <v>7.0162819951667199</v>
      </c>
      <c r="BK91" s="222">
        <f t="shared" si="12"/>
        <v>0.89565578262956347</v>
      </c>
      <c r="BL91" s="222">
        <f t="shared" si="13"/>
        <v>40.743603361076566</v>
      </c>
      <c r="BM91" s="195">
        <v>26100</v>
      </c>
      <c r="BN91" s="223">
        <v>553.45062605999999</v>
      </c>
      <c r="BO91" s="223">
        <v>614.85806348681501</v>
      </c>
      <c r="BP91" s="223">
        <v>-614.32414417986001</v>
      </c>
      <c r="BQ91" s="224">
        <v>52.857373812928699</v>
      </c>
      <c r="BR91" s="224">
        <v>6.8349884486384598</v>
      </c>
      <c r="BS91" s="222">
        <f t="shared" si="14"/>
        <v>0.70300603361578329</v>
      </c>
      <c r="BT91" s="222">
        <f t="shared" si="15"/>
        <v>40.743603361076566</v>
      </c>
      <c r="BU91" s="199"/>
      <c r="BV91" s="197">
        <v>122.417172305759</v>
      </c>
      <c r="BW91" s="197">
        <v>82.322533309601695</v>
      </c>
      <c r="BX91" s="222">
        <f t="shared" si="16"/>
        <v>117.69904783273526</v>
      </c>
      <c r="BY91" s="222">
        <f t="shared" si="17"/>
        <v>79.099339010526393</v>
      </c>
      <c r="BZ91" s="199"/>
      <c r="CA91" s="199"/>
      <c r="CB91" s="199"/>
      <c r="CC91" s="199"/>
      <c r="CD91" s="199"/>
      <c r="CE91" s="199"/>
      <c r="CF91" s="199"/>
      <c r="CG91" s="199"/>
      <c r="CH91" s="199"/>
      <c r="CI91" s="199"/>
      <c r="CJ91" s="199"/>
      <c r="CK91" s="199"/>
      <c r="CL91" s="199"/>
      <c r="CM91" s="199"/>
      <c r="CN91" s="199"/>
      <c r="CO91" s="199"/>
      <c r="CP91" s="199"/>
      <c r="CQ91" s="199"/>
      <c r="CR91" s="199"/>
    </row>
    <row r="92" spans="1:96" ht="12" customHeight="1" x14ac:dyDescent="0.25">
      <c r="A92" s="199"/>
      <c r="B92" s="199"/>
      <c r="C92" s="199"/>
      <c r="D92" s="199"/>
      <c r="E92" s="199"/>
      <c r="F92" s="199"/>
      <c r="G92" s="199"/>
      <c r="H92" s="199"/>
      <c r="I92" s="199"/>
      <c r="J92" s="199"/>
      <c r="K92" s="199"/>
      <c r="L92" s="199"/>
      <c r="M92" s="199"/>
      <c r="N92" s="199"/>
      <c r="O92" s="199"/>
      <c r="P92" s="199"/>
      <c r="Q92" s="199"/>
      <c r="R92" s="199"/>
      <c r="S92" s="199"/>
      <c r="T92" s="199"/>
      <c r="U92" s="199"/>
      <c r="V92" s="199"/>
      <c r="W92" s="199"/>
      <c r="X92" s="232"/>
      <c r="Y92" s="232"/>
      <c r="Z92" s="232"/>
      <c r="AA92" s="232"/>
      <c r="AB92" s="232"/>
      <c r="AC92" s="232"/>
      <c r="AD92" s="232"/>
      <c r="AE92" s="232"/>
      <c r="AF92" s="232"/>
      <c r="AG92" s="232"/>
      <c r="AH92" s="232"/>
      <c r="AI92" s="232"/>
      <c r="AJ92" s="232"/>
      <c r="AK92" s="232"/>
      <c r="AL92" s="232"/>
      <c r="AM92" s="199"/>
      <c r="AN92" s="79"/>
      <c r="AO92" s="79"/>
      <c r="AP92" s="79"/>
      <c r="AQ92" s="79"/>
      <c r="AR92" s="79"/>
      <c r="AS92" s="79"/>
      <c r="AT92" s="79"/>
      <c r="AU92" s="79"/>
      <c r="AV92" s="79"/>
      <c r="AW92" s="233"/>
      <c r="AX92" s="79"/>
      <c r="AY92" s="79"/>
      <c r="AZ92" s="79"/>
      <c r="BA92" s="79"/>
      <c r="BB92" s="190"/>
      <c r="BC92" s="190"/>
      <c r="BD92" s="222">
        <f t="shared" si="11"/>
        <v>7.333333333333333</v>
      </c>
      <c r="BE92" s="195">
        <v>26400</v>
      </c>
      <c r="BF92" s="223">
        <v>539.13613719</v>
      </c>
      <c r="BG92" s="223">
        <v>639.12397476846604</v>
      </c>
      <c r="BH92" s="223">
        <v>-640.73275305745904</v>
      </c>
      <c r="BI92" s="224">
        <v>53.025003678835901</v>
      </c>
      <c r="BJ92" s="224">
        <v>6.98847507527997</v>
      </c>
      <c r="BK92" s="222">
        <f t="shared" si="12"/>
        <v>0.86784886274281359</v>
      </c>
      <c r="BL92" s="222">
        <f t="shared" si="13"/>
        <v>26.429114491076575</v>
      </c>
      <c r="BM92" s="195">
        <v>26400</v>
      </c>
      <c r="BN92" s="223">
        <v>539.13613719</v>
      </c>
      <c r="BO92" s="223">
        <v>612.50961491852001</v>
      </c>
      <c r="BP92" s="223">
        <v>-612.48266170889099</v>
      </c>
      <c r="BQ92" s="224">
        <v>52.8433911064756</v>
      </c>
      <c r="BR92" s="224">
        <v>6.8176149473306804</v>
      </c>
      <c r="BS92" s="222">
        <f t="shared" si="14"/>
        <v>0.68563253230800392</v>
      </c>
      <c r="BT92" s="222">
        <f t="shared" si="15"/>
        <v>26.429114491076575</v>
      </c>
      <c r="BU92" s="199"/>
      <c r="BV92" s="197">
        <v>120.828303763058</v>
      </c>
      <c r="BW92" s="197">
        <v>80.736804278278896</v>
      </c>
      <c r="BX92" s="222">
        <f t="shared" si="16"/>
        <v>116.11017929003427</v>
      </c>
      <c r="BY92" s="222">
        <f t="shared" si="17"/>
        <v>77.513609979203594</v>
      </c>
      <c r="BZ92" s="199"/>
      <c r="CA92" s="199"/>
      <c r="CB92" s="199"/>
      <c r="CC92" s="199"/>
      <c r="CD92" s="199"/>
      <c r="CE92" s="199"/>
      <c r="CF92" s="199"/>
      <c r="CG92" s="199"/>
      <c r="CH92" s="199"/>
      <c r="CI92" s="199"/>
      <c r="CJ92" s="199"/>
      <c r="CK92" s="199"/>
      <c r="CL92" s="199"/>
      <c r="CM92" s="199"/>
      <c r="CN92" s="199"/>
      <c r="CO92" s="199"/>
      <c r="CP92" s="199"/>
      <c r="CQ92" s="199"/>
      <c r="CR92" s="199"/>
    </row>
    <row r="93" spans="1:96" ht="12" customHeight="1" x14ac:dyDescent="0.25">
      <c r="A93" s="199"/>
      <c r="B93" s="199"/>
      <c r="C93" s="199"/>
      <c r="D93" s="199"/>
      <c r="E93" s="199"/>
      <c r="F93" s="199"/>
      <c r="G93" s="199"/>
      <c r="H93" s="199"/>
      <c r="I93" s="199"/>
      <c r="J93" s="199"/>
      <c r="K93" s="199"/>
      <c r="L93" s="199"/>
      <c r="M93" s="199"/>
      <c r="N93" s="199"/>
      <c r="O93" s="199"/>
      <c r="P93" s="199"/>
      <c r="Q93" s="199"/>
      <c r="R93" s="199"/>
      <c r="S93" s="199"/>
      <c r="T93" s="199"/>
      <c r="U93" s="199"/>
      <c r="V93" s="199"/>
      <c r="W93" s="199"/>
      <c r="X93" s="232"/>
      <c r="Y93" s="232"/>
      <c r="Z93" s="232"/>
      <c r="AA93" s="232"/>
      <c r="AB93" s="232"/>
      <c r="AC93" s="232"/>
      <c r="AD93" s="232"/>
      <c r="AE93" s="232"/>
      <c r="AF93" s="232"/>
      <c r="AG93" s="232"/>
      <c r="AH93" s="232"/>
      <c r="AI93" s="232"/>
      <c r="AJ93" s="232"/>
      <c r="AK93" s="232"/>
      <c r="AL93" s="232"/>
      <c r="AM93" s="199"/>
      <c r="AN93" s="79"/>
      <c r="AO93" s="79"/>
      <c r="AP93" s="79"/>
      <c r="AQ93" s="79"/>
      <c r="AR93" s="79"/>
      <c r="AS93" s="79"/>
      <c r="AT93" s="79"/>
      <c r="AU93" s="79"/>
      <c r="AV93" s="79"/>
      <c r="AW93" s="233"/>
      <c r="AX93" s="79"/>
      <c r="AY93" s="79"/>
      <c r="AZ93" s="79"/>
      <c r="BA93" s="79"/>
      <c r="BB93" s="190"/>
      <c r="BC93" s="190"/>
      <c r="BD93" s="222">
        <f t="shared" si="11"/>
        <v>7.416666666666667</v>
      </c>
      <c r="BE93" s="195">
        <v>26700</v>
      </c>
      <c r="BF93" s="223">
        <v>524.49913982999999</v>
      </c>
      <c r="BG93" s="223">
        <v>633.85884588663396</v>
      </c>
      <c r="BH93" s="223">
        <v>-636.00370946276996</v>
      </c>
      <c r="BI93" s="224">
        <v>52.992155165688303</v>
      </c>
      <c r="BJ93" s="224">
        <v>6.9520875751992603</v>
      </c>
      <c r="BK93" s="222">
        <f t="shared" si="12"/>
        <v>0.83146136266210391</v>
      </c>
      <c r="BL93" s="222">
        <f t="shared" si="13"/>
        <v>11.792117131076566</v>
      </c>
      <c r="BM93" s="195">
        <v>26700</v>
      </c>
      <c r="BN93" s="223">
        <v>524.49913982999999</v>
      </c>
      <c r="BO93" s="223">
        <v>609.10165923526802</v>
      </c>
      <c r="BP93" s="223">
        <v>-609.57187552624396</v>
      </c>
      <c r="BQ93" s="224">
        <v>52.8222675100236</v>
      </c>
      <c r="BR93" s="224">
        <v>6.7931576822455302</v>
      </c>
      <c r="BS93" s="222">
        <f t="shared" si="14"/>
        <v>0.66117526722285369</v>
      </c>
      <c r="BT93" s="222">
        <f t="shared" si="15"/>
        <v>11.792117131076566</v>
      </c>
      <c r="BU93" s="199"/>
      <c r="BV93" s="197">
        <v>117.91611400668501</v>
      </c>
      <c r="BW93" s="197">
        <v>78.266839331213504</v>
      </c>
      <c r="BX93" s="222">
        <f t="shared" si="16"/>
        <v>113.19798953366127</v>
      </c>
      <c r="BY93" s="222">
        <f t="shared" si="17"/>
        <v>75.043645032138201</v>
      </c>
      <c r="BZ93" s="199"/>
      <c r="CA93" s="199"/>
      <c r="CB93" s="199"/>
      <c r="CC93" s="199"/>
      <c r="CD93" s="199"/>
      <c r="CE93" s="199"/>
      <c r="CF93" s="199"/>
      <c r="CG93" s="199"/>
      <c r="CH93" s="199"/>
      <c r="CI93" s="199"/>
      <c r="CJ93" s="199"/>
      <c r="CK93" s="199"/>
      <c r="CL93" s="199"/>
      <c r="CM93" s="199"/>
      <c r="CN93" s="199"/>
      <c r="CO93" s="199"/>
      <c r="CP93" s="199"/>
      <c r="CQ93" s="199"/>
      <c r="CR93" s="199"/>
    </row>
    <row r="94" spans="1:96" ht="12" customHeight="1" x14ac:dyDescent="0.25">
      <c r="A94" s="199"/>
      <c r="B94" s="199"/>
      <c r="C94" s="199"/>
      <c r="D94" s="199"/>
      <c r="E94" s="199"/>
      <c r="F94" s="199"/>
      <c r="G94" s="199"/>
      <c r="H94" s="199"/>
      <c r="I94" s="199"/>
      <c r="J94" s="199"/>
      <c r="K94" s="199"/>
      <c r="L94" s="199"/>
      <c r="M94" s="199"/>
      <c r="N94" s="199"/>
      <c r="O94" s="199"/>
      <c r="P94" s="199"/>
      <c r="Q94" s="199"/>
      <c r="R94" s="199"/>
      <c r="S94" s="199"/>
      <c r="T94" s="199"/>
      <c r="U94" s="199"/>
      <c r="V94" s="199"/>
      <c r="W94" s="199"/>
      <c r="X94" s="232"/>
      <c r="Y94" s="232"/>
      <c r="Z94" s="232"/>
      <c r="AA94" s="232"/>
      <c r="AB94" s="232"/>
      <c r="AC94" s="232"/>
      <c r="AD94" s="232"/>
      <c r="AE94" s="232"/>
      <c r="AF94" s="232"/>
      <c r="AG94" s="232"/>
      <c r="AH94" s="232"/>
      <c r="AI94" s="232"/>
      <c r="AJ94" s="232"/>
      <c r="AK94" s="232"/>
      <c r="AL94" s="232"/>
      <c r="AM94" s="199"/>
      <c r="AN94" s="79"/>
      <c r="AO94" s="79"/>
      <c r="AP94" s="79"/>
      <c r="AQ94" s="79"/>
      <c r="AR94" s="79"/>
      <c r="AS94" s="79"/>
      <c r="AT94" s="79"/>
      <c r="AU94" s="79"/>
      <c r="AV94" s="79"/>
      <c r="AW94" s="233"/>
      <c r="AX94" s="79"/>
      <c r="AY94" s="79"/>
      <c r="AZ94" s="79"/>
      <c r="BA94" s="79"/>
      <c r="BB94" s="190"/>
      <c r="BC94" s="190"/>
      <c r="BD94" s="222">
        <f t="shared" si="11"/>
        <v>7.5</v>
      </c>
      <c r="BE94" s="195">
        <v>27000</v>
      </c>
      <c r="BF94" s="223">
        <v>509.7</v>
      </c>
      <c r="BG94" s="223">
        <v>627.37489073970403</v>
      </c>
      <c r="BH94" s="223">
        <v>-630.02608672192798</v>
      </c>
      <c r="BI94" s="224">
        <v>52.951051660247998</v>
      </c>
      <c r="BJ94" s="224">
        <v>6.9076065136457903</v>
      </c>
      <c r="BK94" s="222">
        <f t="shared" si="12"/>
        <v>0.78698030110863382</v>
      </c>
      <c r="BL94" s="222">
        <f t="shared" si="13"/>
        <v>-3.0070226989234357</v>
      </c>
      <c r="BM94" s="195">
        <v>27000</v>
      </c>
      <c r="BN94" s="223">
        <v>509.7</v>
      </c>
      <c r="BO94" s="223">
        <v>604.69578359576599</v>
      </c>
      <c r="BP94" s="223">
        <v>-605.64957252128704</v>
      </c>
      <c r="BQ94" s="224">
        <v>52.7943590851499</v>
      </c>
      <c r="BR94" s="224">
        <v>6.76199167471</v>
      </c>
      <c r="BS94" s="222">
        <f t="shared" si="14"/>
        <v>0.63000925968732346</v>
      </c>
      <c r="BT94" s="222">
        <f t="shared" si="15"/>
        <v>-3.0070226989234357</v>
      </c>
      <c r="BU94" s="199"/>
      <c r="BV94" s="197">
        <v>113.712497570972</v>
      </c>
      <c r="BW94" s="197">
        <v>74.939689721379295</v>
      </c>
      <c r="BX94" s="222">
        <f t="shared" si="16"/>
        <v>108.99437309794827</v>
      </c>
      <c r="BY94" s="222">
        <f t="shared" si="17"/>
        <v>71.716495422303993</v>
      </c>
      <c r="BZ94" s="199"/>
      <c r="CA94" s="199"/>
      <c r="CB94" s="199"/>
      <c r="CC94" s="199"/>
      <c r="CD94" s="199"/>
      <c r="CE94" s="199"/>
      <c r="CF94" s="199"/>
      <c r="CG94" s="199"/>
      <c r="CH94" s="199"/>
      <c r="CI94" s="199"/>
      <c r="CJ94" s="199"/>
      <c r="CK94" s="199"/>
      <c r="CL94" s="199"/>
      <c r="CM94" s="199"/>
      <c r="CN94" s="199"/>
      <c r="CO94" s="199"/>
      <c r="CP94" s="199"/>
      <c r="CQ94" s="199"/>
      <c r="CR94" s="199"/>
    </row>
    <row r="95" spans="1:96" ht="12" customHeight="1" x14ac:dyDescent="0.25">
      <c r="A95" s="199"/>
      <c r="B95" s="199"/>
      <c r="C95" s="199"/>
      <c r="D95" s="199"/>
      <c r="E95" s="199"/>
      <c r="F95" s="199"/>
      <c r="G95" s="199"/>
      <c r="H95" s="199"/>
      <c r="I95" s="199"/>
      <c r="J95" s="199"/>
      <c r="K95" s="199"/>
      <c r="L95" s="199"/>
      <c r="M95" s="199"/>
      <c r="N95" s="199"/>
      <c r="O95" s="199"/>
      <c r="P95" s="199"/>
      <c r="Q95" s="199"/>
      <c r="R95" s="199"/>
      <c r="S95" s="199"/>
      <c r="T95" s="199"/>
      <c r="U95" s="199"/>
      <c r="V95" s="199"/>
      <c r="W95" s="199"/>
      <c r="X95" s="232"/>
      <c r="Y95" s="232"/>
      <c r="Z95" s="232"/>
      <c r="AA95" s="232"/>
      <c r="AB95" s="232"/>
      <c r="AC95" s="232"/>
      <c r="AD95" s="232"/>
      <c r="AE95" s="232"/>
      <c r="AF95" s="232"/>
      <c r="AG95" s="232"/>
      <c r="AH95" s="232"/>
      <c r="AI95" s="232"/>
      <c r="AJ95" s="232"/>
      <c r="AK95" s="232"/>
      <c r="AL95" s="232"/>
      <c r="AM95" s="199"/>
      <c r="AN95" s="79"/>
      <c r="AO95" s="79"/>
      <c r="AP95" s="79"/>
      <c r="AQ95" s="79"/>
      <c r="AR95" s="79"/>
      <c r="AS95" s="79"/>
      <c r="AT95" s="79"/>
      <c r="AU95" s="79"/>
      <c r="AV95" s="79"/>
      <c r="AW95" s="233"/>
      <c r="AX95" s="79"/>
      <c r="AY95" s="79"/>
      <c r="AZ95" s="79"/>
      <c r="BA95" s="79"/>
      <c r="BB95" s="190"/>
      <c r="BC95" s="190"/>
      <c r="BD95" s="222">
        <f t="shared" si="11"/>
        <v>7.583333333333333</v>
      </c>
      <c r="BE95" s="195">
        <v>27300</v>
      </c>
      <c r="BF95" s="223">
        <v>494.90086016999999</v>
      </c>
      <c r="BG95" s="223">
        <v>619.76618900184803</v>
      </c>
      <c r="BH95" s="223">
        <v>-622.89129553086104</v>
      </c>
      <c r="BI95" s="224">
        <v>52.902210440739701</v>
      </c>
      <c r="BJ95" s="224">
        <v>6.8555617005879403</v>
      </c>
      <c r="BK95" s="222">
        <f t="shared" si="12"/>
        <v>0.7349354880507839</v>
      </c>
      <c r="BL95" s="222">
        <f t="shared" si="13"/>
        <v>-17.806162528923437</v>
      </c>
      <c r="BM95" s="195">
        <v>27300</v>
      </c>
      <c r="BN95" s="223">
        <v>494.90086016999999</v>
      </c>
      <c r="BO95" s="223">
        <v>599.36141482566597</v>
      </c>
      <c r="BP95" s="223">
        <v>-600.781695062734</v>
      </c>
      <c r="BQ95" s="224">
        <v>52.760065438903098</v>
      </c>
      <c r="BR95" s="224">
        <v>6.7245343802514101</v>
      </c>
      <c r="BS95" s="222">
        <f t="shared" si="14"/>
        <v>0.59255196522873366</v>
      </c>
      <c r="BT95" s="222">
        <f t="shared" si="15"/>
        <v>-17.806162528923437</v>
      </c>
      <c r="BU95" s="199"/>
      <c r="BV95" s="197">
        <v>108.26349279818299</v>
      </c>
      <c r="BW95" s="197">
        <v>70.791794656500102</v>
      </c>
      <c r="BX95" s="222">
        <f t="shared" si="16"/>
        <v>103.54536832515926</v>
      </c>
      <c r="BY95" s="222">
        <f t="shared" si="17"/>
        <v>67.568600357424799</v>
      </c>
      <c r="BZ95" s="199"/>
      <c r="CA95" s="199"/>
      <c r="CB95" s="199"/>
      <c r="CC95" s="199"/>
      <c r="CD95" s="199"/>
      <c r="CE95" s="199"/>
      <c r="CF95" s="199"/>
      <c r="CG95" s="199"/>
      <c r="CH95" s="199"/>
      <c r="CI95" s="199"/>
      <c r="CJ95" s="199"/>
      <c r="CK95" s="199"/>
      <c r="CL95" s="199"/>
      <c r="CM95" s="199"/>
      <c r="CN95" s="199"/>
      <c r="CO95" s="199"/>
      <c r="CP95" s="199"/>
      <c r="CQ95" s="199"/>
      <c r="CR95" s="199"/>
    </row>
    <row r="96" spans="1:96" ht="12" customHeight="1" x14ac:dyDescent="0.25">
      <c r="A96" s="199"/>
      <c r="B96" s="199"/>
      <c r="C96" s="199"/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9"/>
      <c r="V96" s="199"/>
      <c r="W96" s="199"/>
      <c r="X96" s="232"/>
      <c r="Y96" s="232"/>
      <c r="Z96" s="232"/>
      <c r="AA96" s="232"/>
      <c r="AB96" s="232"/>
      <c r="AC96" s="232"/>
      <c r="AD96" s="232"/>
      <c r="AE96" s="232"/>
      <c r="AF96" s="232"/>
      <c r="AG96" s="232"/>
      <c r="AH96" s="232"/>
      <c r="AI96" s="232"/>
      <c r="AJ96" s="232"/>
      <c r="AK96" s="232"/>
      <c r="AL96" s="232"/>
      <c r="AM96" s="199"/>
      <c r="AN96" s="79"/>
      <c r="AO96" s="79"/>
      <c r="AP96" s="79"/>
      <c r="AQ96" s="79"/>
      <c r="AR96" s="79"/>
      <c r="AS96" s="79"/>
      <c r="AT96" s="79"/>
      <c r="AU96" s="79"/>
      <c r="AV96" s="79"/>
      <c r="AW96" s="233"/>
      <c r="AX96" s="79"/>
      <c r="AY96" s="79"/>
      <c r="AZ96" s="79"/>
      <c r="BA96" s="79"/>
      <c r="BB96" s="190"/>
      <c r="BC96" s="190"/>
      <c r="BD96" s="222">
        <f t="shared" si="11"/>
        <v>7.666666666666667</v>
      </c>
      <c r="BE96" s="195">
        <v>27600</v>
      </c>
      <c r="BF96" s="223">
        <v>480.26386280999998</v>
      </c>
      <c r="BG96" s="223">
        <v>611.133676593426</v>
      </c>
      <c r="BH96" s="223">
        <v>-614.69793437630199</v>
      </c>
      <c r="BI96" s="224">
        <v>52.846186788512</v>
      </c>
      <c r="BJ96" s="224">
        <v>6.7965204695762402</v>
      </c>
      <c r="BK96" s="222">
        <f t="shared" si="12"/>
        <v>0.67589425703908379</v>
      </c>
      <c r="BL96" s="222">
        <f t="shared" si="13"/>
        <v>-32.443159888923446</v>
      </c>
      <c r="BM96" s="195">
        <v>27600</v>
      </c>
      <c r="BN96" s="223">
        <v>480.26386280999998</v>
      </c>
      <c r="BO96" s="223">
        <v>593.17452321244002</v>
      </c>
      <c r="BP96" s="223">
        <v>-595.041038630353</v>
      </c>
      <c r="BQ96" s="224">
        <v>52.719824068757198</v>
      </c>
      <c r="BR96" s="224">
        <v>6.6812401941509298</v>
      </c>
      <c r="BS96" s="222">
        <f t="shared" si="14"/>
        <v>0.54925777912825335</v>
      </c>
      <c r="BT96" s="222">
        <f t="shared" si="15"/>
        <v>-32.443159888923446</v>
      </c>
      <c r="BU96" s="199"/>
      <c r="BV96" s="197">
        <v>101.628777622911</v>
      </c>
      <c r="BW96" s="197">
        <v>65.868582213942602</v>
      </c>
      <c r="BX96" s="222">
        <f t="shared" si="16"/>
        <v>96.910653149887267</v>
      </c>
      <c r="BY96" s="222">
        <f t="shared" si="17"/>
        <v>62.645387914867307</v>
      </c>
      <c r="BZ96" s="199"/>
      <c r="CA96" s="199"/>
      <c r="CB96" s="199"/>
      <c r="CC96" s="199"/>
      <c r="CD96" s="199"/>
      <c r="CE96" s="199"/>
      <c r="CF96" s="199"/>
      <c r="CG96" s="199"/>
      <c r="CH96" s="199"/>
      <c r="CI96" s="199"/>
      <c r="CJ96" s="199"/>
      <c r="CK96" s="199"/>
      <c r="CL96" s="199"/>
      <c r="CM96" s="199"/>
      <c r="CN96" s="199"/>
      <c r="CO96" s="199"/>
      <c r="CP96" s="199"/>
      <c r="CQ96" s="199"/>
      <c r="CR96" s="199"/>
    </row>
    <row r="97" spans="1:96" ht="12" customHeight="1" x14ac:dyDescent="0.25">
      <c r="A97" s="199"/>
      <c r="B97" s="199"/>
      <c r="C97" s="199"/>
      <c r="D97" s="199"/>
      <c r="E97" s="199"/>
      <c r="F97" s="199"/>
      <c r="G97" s="199"/>
      <c r="H97" s="199"/>
      <c r="I97" s="199"/>
      <c r="J97" s="199"/>
      <c r="K97" s="199"/>
      <c r="L97" s="199"/>
      <c r="M97" s="199"/>
      <c r="N97" s="199"/>
      <c r="O97" s="199"/>
      <c r="P97" s="199"/>
      <c r="Q97" s="199"/>
      <c r="R97" s="199"/>
      <c r="S97" s="199"/>
      <c r="T97" s="199"/>
      <c r="U97" s="199"/>
      <c r="V97" s="199"/>
      <c r="W97" s="199"/>
      <c r="X97" s="232"/>
      <c r="Y97" s="232"/>
      <c r="Z97" s="232"/>
      <c r="AA97" s="232"/>
      <c r="AB97" s="232"/>
      <c r="AC97" s="232"/>
      <c r="AD97" s="232"/>
      <c r="AE97" s="232"/>
      <c r="AF97" s="232"/>
      <c r="AG97" s="232"/>
      <c r="AH97" s="232"/>
      <c r="AI97" s="232"/>
      <c r="AJ97" s="232"/>
      <c r="AK97" s="232"/>
      <c r="AL97" s="232"/>
      <c r="AM97" s="199"/>
      <c r="AN97" s="79"/>
      <c r="AO97" s="79"/>
      <c r="AP97" s="79"/>
      <c r="AQ97" s="79"/>
      <c r="AR97" s="79"/>
      <c r="AS97" s="79"/>
      <c r="AT97" s="79"/>
      <c r="AU97" s="79"/>
      <c r="AV97" s="79"/>
      <c r="AW97" s="233"/>
      <c r="AX97" s="79"/>
      <c r="AY97" s="79"/>
      <c r="AZ97" s="79"/>
      <c r="BA97" s="79"/>
      <c r="BB97" s="190"/>
      <c r="BC97" s="190"/>
      <c r="BD97" s="222">
        <f t="shared" si="11"/>
        <v>7.75</v>
      </c>
      <c r="BE97" s="195">
        <v>27900</v>
      </c>
      <c r="BF97" s="223">
        <v>465.94937393999999</v>
      </c>
      <c r="BG97" s="223">
        <v>601.58367207969695</v>
      </c>
      <c r="BH97" s="223">
        <v>-605.55029800213401</v>
      </c>
      <c r="BI97" s="224">
        <v>52.783568848346299</v>
      </c>
      <c r="BJ97" s="224">
        <v>6.73108268370936</v>
      </c>
      <c r="BK97" s="222">
        <f t="shared" si="12"/>
        <v>0.61045647117220359</v>
      </c>
      <c r="BL97" s="222">
        <f t="shared" si="13"/>
        <v>-46.757648758923438</v>
      </c>
      <c r="BM97" s="195">
        <v>27900</v>
      </c>
      <c r="BN97" s="223">
        <v>465.94937393999999</v>
      </c>
      <c r="BO97" s="223">
        <v>586.21635259598997</v>
      </c>
      <c r="BP97" s="223">
        <v>-588.50597500122296</v>
      </c>
      <c r="BQ97" s="224">
        <v>52.674104972742498</v>
      </c>
      <c r="BR97" s="224">
        <v>6.6325951961613399</v>
      </c>
      <c r="BS97" s="222">
        <f t="shared" si="14"/>
        <v>0.50061278113866337</v>
      </c>
      <c r="BT97" s="222">
        <f t="shared" si="15"/>
        <v>-46.757648758923438</v>
      </c>
      <c r="BU97" s="199"/>
      <c r="BV97" s="197">
        <v>93.881015974591506</v>
      </c>
      <c r="BW97" s="197">
        <v>60.223971808792299</v>
      </c>
      <c r="BX97" s="222">
        <f t="shared" si="16"/>
        <v>89.162891501567771</v>
      </c>
      <c r="BY97" s="222">
        <f t="shared" si="17"/>
        <v>57.000777509717004</v>
      </c>
      <c r="BZ97" s="199"/>
      <c r="CA97" s="199"/>
      <c r="CB97" s="199"/>
      <c r="CC97" s="199"/>
      <c r="CD97" s="199"/>
      <c r="CE97" s="199"/>
      <c r="CF97" s="199"/>
      <c r="CG97" s="199"/>
      <c r="CH97" s="199"/>
      <c r="CI97" s="199"/>
      <c r="CJ97" s="199"/>
      <c r="CK97" s="199"/>
      <c r="CL97" s="199"/>
      <c r="CM97" s="199"/>
      <c r="CN97" s="199"/>
      <c r="CO97" s="199"/>
      <c r="CP97" s="199"/>
      <c r="CQ97" s="199"/>
      <c r="CR97" s="199"/>
    </row>
    <row r="98" spans="1:96" ht="12" customHeight="1" x14ac:dyDescent="0.25">
      <c r="A98" s="199"/>
      <c r="B98" s="199"/>
      <c r="C98" s="199"/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9"/>
      <c r="V98" s="199"/>
      <c r="W98" s="199"/>
      <c r="X98" s="232"/>
      <c r="Y98" s="232"/>
      <c r="Z98" s="232"/>
      <c r="AA98" s="232"/>
      <c r="AB98" s="232"/>
      <c r="AC98" s="232"/>
      <c r="AD98" s="232"/>
      <c r="AE98" s="232"/>
      <c r="AF98" s="232"/>
      <c r="AG98" s="232"/>
      <c r="AH98" s="232"/>
      <c r="AI98" s="232"/>
      <c r="AJ98" s="232"/>
      <c r="AK98" s="232"/>
      <c r="AL98" s="232"/>
      <c r="AM98" s="199"/>
      <c r="AN98" s="79"/>
      <c r="AO98" s="79"/>
      <c r="AP98" s="79"/>
      <c r="AQ98" s="79"/>
      <c r="AR98" s="79"/>
      <c r="AS98" s="79"/>
      <c r="AT98" s="79"/>
      <c r="AU98" s="79"/>
      <c r="AV98" s="79"/>
      <c r="AW98" s="233"/>
      <c r="AX98" s="79"/>
      <c r="AY98" s="79"/>
      <c r="AZ98" s="79"/>
      <c r="BA98" s="79"/>
      <c r="BB98" s="190"/>
      <c r="BC98" s="190"/>
      <c r="BD98" s="222">
        <f t="shared" si="11"/>
        <v>7.833333333333333</v>
      </c>
      <c r="BE98" s="195">
        <v>28200</v>
      </c>
      <c r="BF98" s="223">
        <v>452.11422606999997</v>
      </c>
      <c r="BG98" s="223">
        <v>591.22646062337901</v>
      </c>
      <c r="BH98" s="223">
        <v>-595.55694386866605</v>
      </c>
      <c r="BI98" s="224">
        <v>52.7149727847669</v>
      </c>
      <c r="BJ98" s="224">
        <v>6.6598760122570004</v>
      </c>
      <c r="BK98" s="222">
        <f t="shared" si="12"/>
        <v>0.53924979971984399</v>
      </c>
      <c r="BL98" s="222">
        <f t="shared" si="13"/>
        <v>-60.592796628923452</v>
      </c>
      <c r="BM98" s="195">
        <v>28200</v>
      </c>
      <c r="BN98" s="223">
        <v>452.11422606999997</v>
      </c>
      <c r="BO98" s="223">
        <v>578.57219369207598</v>
      </c>
      <c r="BP98" s="223">
        <v>-581.25921749443501</v>
      </c>
      <c r="BQ98" s="224">
        <v>52.623405530885798</v>
      </c>
      <c r="BR98" s="224">
        <v>6.5791121454640598</v>
      </c>
      <c r="BS98" s="222">
        <f t="shared" si="14"/>
        <v>0.44712973044138327</v>
      </c>
      <c r="BT98" s="222">
        <f t="shared" si="15"/>
        <v>-60.592796628923452</v>
      </c>
      <c r="BU98" s="199"/>
      <c r="BV98" s="197">
        <v>85.105061956344898</v>
      </c>
      <c r="BW98" s="197">
        <v>53.919783664120999</v>
      </c>
      <c r="BX98" s="222">
        <f t="shared" si="16"/>
        <v>80.386937483321162</v>
      </c>
      <c r="BY98" s="222">
        <f t="shared" si="17"/>
        <v>50.696589365045703</v>
      </c>
      <c r="BZ98" s="199"/>
      <c r="CA98" s="199"/>
      <c r="CB98" s="199"/>
      <c r="CC98" s="199"/>
      <c r="CD98" s="199"/>
      <c r="CE98" s="199"/>
      <c r="CF98" s="199"/>
      <c r="CG98" s="199"/>
      <c r="CH98" s="199"/>
      <c r="CI98" s="199"/>
      <c r="CJ98" s="199"/>
      <c r="CK98" s="199"/>
      <c r="CL98" s="199"/>
      <c r="CM98" s="199"/>
      <c r="CN98" s="199"/>
      <c r="CO98" s="199"/>
      <c r="CP98" s="199"/>
      <c r="CQ98" s="199"/>
      <c r="CR98" s="199"/>
    </row>
    <row r="99" spans="1:96" ht="12" customHeight="1" x14ac:dyDescent="0.25">
      <c r="A99" s="199"/>
      <c r="B99" s="199"/>
      <c r="C99" s="199"/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9"/>
      <c r="V99" s="199"/>
      <c r="W99" s="199"/>
      <c r="X99" s="232"/>
      <c r="Y99" s="232"/>
      <c r="Z99" s="232"/>
      <c r="AA99" s="232"/>
      <c r="AB99" s="232"/>
      <c r="AC99" s="232"/>
      <c r="AD99" s="232"/>
      <c r="AE99" s="232"/>
      <c r="AF99" s="232"/>
      <c r="AG99" s="232"/>
      <c r="AH99" s="232"/>
      <c r="AI99" s="232"/>
      <c r="AJ99" s="232"/>
      <c r="AK99" s="232"/>
      <c r="AL99" s="232"/>
      <c r="AM99" s="199"/>
      <c r="AN99" s="79"/>
      <c r="AO99" s="79"/>
      <c r="AP99" s="79"/>
      <c r="AQ99" s="79"/>
      <c r="AR99" s="79"/>
      <c r="AS99" s="79"/>
      <c r="AT99" s="79"/>
      <c r="AU99" s="79"/>
      <c r="AV99" s="79"/>
      <c r="AW99" s="233"/>
      <c r="AX99" s="79"/>
      <c r="AY99" s="79"/>
      <c r="AZ99" s="79"/>
      <c r="BA99" s="79"/>
      <c r="BB99" s="190"/>
      <c r="BC99" s="190"/>
      <c r="BD99" s="222">
        <f t="shared" si="11"/>
        <v>7.916666666666667</v>
      </c>
      <c r="BE99" s="195">
        <v>28500</v>
      </c>
      <c r="BF99" s="223">
        <v>438.91</v>
      </c>
      <c r="BG99" s="223">
        <v>580.17495232385102</v>
      </c>
      <c r="BH99" s="223">
        <v>-584.82933252060104</v>
      </c>
      <c r="BI99" s="224">
        <v>52.641038238027001</v>
      </c>
      <c r="BJ99" s="224">
        <v>6.5835514893241198</v>
      </c>
      <c r="BK99" s="222">
        <f t="shared" si="12"/>
        <v>0.46292527678696338</v>
      </c>
      <c r="BL99" s="222">
        <f t="shared" si="13"/>
        <v>-73.797022698923399</v>
      </c>
      <c r="BM99" s="195">
        <v>28500</v>
      </c>
      <c r="BN99" s="223">
        <v>438.91</v>
      </c>
      <c r="BO99" s="223">
        <v>570.33021685544804</v>
      </c>
      <c r="BP99" s="223">
        <v>-573.38664401808899</v>
      </c>
      <c r="BQ99" s="224">
        <v>52.568245671546201</v>
      </c>
      <c r="BR99" s="224">
        <v>6.5213257444514801</v>
      </c>
      <c r="BS99" s="222">
        <f t="shared" si="14"/>
        <v>0.38934332942880356</v>
      </c>
      <c r="BT99" s="222">
        <f t="shared" si="15"/>
        <v>-73.797022698923399</v>
      </c>
      <c r="BU99" s="199"/>
      <c r="BV99" s="197">
        <v>75.397030516084797</v>
      </c>
      <c r="BW99" s="197">
        <v>47.025061750977002</v>
      </c>
      <c r="BX99" s="222">
        <f t="shared" si="16"/>
        <v>70.678906043061062</v>
      </c>
      <c r="BY99" s="222">
        <f t="shared" si="17"/>
        <v>43.801867451901707</v>
      </c>
      <c r="BZ99" s="199"/>
      <c r="CA99" s="199"/>
      <c r="CB99" s="199"/>
      <c r="CC99" s="199"/>
      <c r="CD99" s="199"/>
      <c r="CE99" s="199"/>
      <c r="CF99" s="199"/>
      <c r="CG99" s="199"/>
      <c r="CH99" s="199"/>
      <c r="CI99" s="199"/>
      <c r="CJ99" s="199"/>
      <c r="CK99" s="199"/>
      <c r="CL99" s="199"/>
      <c r="CM99" s="199"/>
      <c r="CN99" s="199"/>
      <c r="CO99" s="199"/>
      <c r="CP99" s="199"/>
      <c r="CQ99" s="199"/>
      <c r="CR99" s="199"/>
    </row>
    <row r="100" spans="1:96" ht="12" customHeight="1" x14ac:dyDescent="0.25">
      <c r="A100" s="199"/>
      <c r="B100" s="199"/>
      <c r="C100" s="199"/>
      <c r="D100" s="199"/>
      <c r="E100" s="199"/>
      <c r="F100" s="199"/>
      <c r="G100" s="199"/>
      <c r="H100" s="199"/>
      <c r="I100" s="199"/>
      <c r="J100" s="199"/>
      <c r="K100" s="199"/>
      <c r="L100" s="199"/>
      <c r="M100" s="199"/>
      <c r="N100" s="199"/>
      <c r="O100" s="199"/>
      <c r="P100" s="199"/>
      <c r="Q100" s="199"/>
      <c r="R100" s="199"/>
      <c r="S100" s="199"/>
      <c r="T100" s="199"/>
      <c r="U100" s="199"/>
      <c r="V100" s="199"/>
      <c r="W100" s="199"/>
      <c r="X100" s="232"/>
      <c r="Y100" s="232"/>
      <c r="Z100" s="232"/>
      <c r="AA100" s="232"/>
      <c r="AB100" s="232"/>
      <c r="AC100" s="232"/>
      <c r="AD100" s="232"/>
      <c r="AE100" s="232"/>
      <c r="AF100" s="232"/>
      <c r="AG100" s="232"/>
      <c r="AH100" s="232"/>
      <c r="AI100" s="232"/>
      <c r="AJ100" s="232"/>
      <c r="AK100" s="232"/>
      <c r="AL100" s="232"/>
      <c r="AM100" s="199"/>
      <c r="AN100" s="79"/>
      <c r="AO100" s="79"/>
      <c r="AP100" s="79"/>
      <c r="AQ100" s="79"/>
      <c r="AR100" s="79"/>
      <c r="AS100" s="79"/>
      <c r="AT100" s="79"/>
      <c r="AU100" s="79"/>
      <c r="AV100" s="79"/>
      <c r="AW100" s="233"/>
      <c r="AX100" s="79"/>
      <c r="AY100" s="79"/>
      <c r="AZ100" s="79"/>
      <c r="BA100" s="79"/>
      <c r="BB100" s="190"/>
      <c r="BC100" s="190"/>
      <c r="BD100" s="222">
        <f t="shared" si="11"/>
        <v>8</v>
      </c>
      <c r="BE100" s="195">
        <v>28800</v>
      </c>
      <c r="BF100" s="223">
        <v>426.48136398000003</v>
      </c>
      <c r="BG100" s="223">
        <v>568.54343157129904</v>
      </c>
      <c r="BH100" s="223">
        <v>-573.48055765912295</v>
      </c>
      <c r="BI100" s="224">
        <v>52.5624240973181</v>
      </c>
      <c r="BJ100" s="224">
        <v>6.5027793790336004</v>
      </c>
      <c r="BK100" s="222">
        <f t="shared" si="12"/>
        <v>0.38215316649644393</v>
      </c>
      <c r="BL100" s="222">
        <f t="shared" si="13"/>
        <v>-86.225658718923398</v>
      </c>
      <c r="BM100" s="195">
        <v>28800</v>
      </c>
      <c r="BN100" s="223">
        <v>426.48136398000003</v>
      </c>
      <c r="BO100" s="223">
        <v>561.58037956641999</v>
      </c>
      <c r="BP100" s="223">
        <v>-564.97619274171302</v>
      </c>
      <c r="BQ100" s="224">
        <v>52.509163343477802</v>
      </c>
      <c r="BR100" s="224">
        <v>6.4597881971114699</v>
      </c>
      <c r="BS100" s="222">
        <f t="shared" si="14"/>
        <v>0.32780578208879341</v>
      </c>
      <c r="BT100" s="222">
        <f t="shared" si="15"/>
        <v>-86.225658718923398</v>
      </c>
      <c r="BU100" s="199"/>
      <c r="BV100" s="197">
        <v>64.863244787942904</v>
      </c>
      <c r="BW100" s="197">
        <v>39.615317613310701</v>
      </c>
      <c r="BX100" s="222">
        <f t="shared" si="16"/>
        <v>60.145120314919168</v>
      </c>
      <c r="BY100" s="222">
        <f t="shared" si="17"/>
        <v>36.392123314235405</v>
      </c>
      <c r="BZ100" s="199"/>
      <c r="CA100" s="199"/>
      <c r="CB100" s="199"/>
      <c r="CC100" s="199"/>
      <c r="CD100" s="199"/>
      <c r="CE100" s="199"/>
      <c r="CF100" s="199"/>
      <c r="CG100" s="199"/>
      <c r="CH100" s="199"/>
      <c r="CI100" s="199"/>
      <c r="CJ100" s="199"/>
      <c r="CK100" s="199"/>
      <c r="CL100" s="199"/>
      <c r="CM100" s="199"/>
      <c r="CN100" s="199"/>
      <c r="CO100" s="199"/>
      <c r="CP100" s="199"/>
      <c r="CQ100" s="199"/>
      <c r="CR100" s="199"/>
    </row>
    <row r="101" spans="1:96" ht="12" customHeight="1" x14ac:dyDescent="0.25">
      <c r="A101" s="199"/>
      <c r="B101" s="199"/>
      <c r="C101" s="199"/>
      <c r="D101" s="199"/>
      <c r="E101" s="199"/>
      <c r="F101" s="199"/>
      <c r="G101" s="199"/>
      <c r="H101" s="199"/>
      <c r="I101" s="199"/>
      <c r="J101" s="199"/>
      <c r="K101" s="199"/>
      <c r="L101" s="199"/>
      <c r="M101" s="199"/>
      <c r="N101" s="199"/>
      <c r="O101" s="199"/>
      <c r="P101" s="199"/>
      <c r="Q101" s="199"/>
      <c r="R101" s="199"/>
      <c r="S101" s="199"/>
      <c r="T101" s="199"/>
      <c r="U101" s="199"/>
      <c r="V101" s="199"/>
      <c r="W101" s="199"/>
      <c r="X101" s="232"/>
      <c r="Y101" s="232"/>
      <c r="Z101" s="232"/>
      <c r="AA101" s="232"/>
      <c r="AB101" s="232"/>
      <c r="AC101" s="232"/>
      <c r="AD101" s="232"/>
      <c r="AE101" s="232"/>
      <c r="AF101" s="232"/>
      <c r="AG101" s="232"/>
      <c r="AH101" s="232"/>
      <c r="AI101" s="232"/>
      <c r="AJ101" s="232"/>
      <c r="AK101" s="232"/>
      <c r="AL101" s="232"/>
      <c r="AM101" s="199"/>
      <c r="AN101" s="79"/>
      <c r="AO101" s="79"/>
      <c r="AP101" s="79"/>
      <c r="AQ101" s="79"/>
      <c r="AR101" s="79"/>
      <c r="AS101" s="79"/>
      <c r="AT101" s="79"/>
      <c r="AU101" s="79"/>
      <c r="AV101" s="79"/>
      <c r="AW101" s="233"/>
      <c r="AX101" s="79"/>
      <c r="AY101" s="79"/>
      <c r="AZ101" s="79"/>
      <c r="BA101" s="79"/>
      <c r="BB101" s="190"/>
      <c r="BC101" s="190"/>
      <c r="BD101" s="222">
        <f t="shared" si="11"/>
        <v>8.0833333333333339</v>
      </c>
      <c r="BE101" s="195">
        <v>29100</v>
      </c>
      <c r="BF101" s="223">
        <v>414.96448874999999</v>
      </c>
      <c r="BG101" s="223">
        <v>556.446413510723</v>
      </c>
      <c r="BH101" s="223">
        <v>-561.62418126511295</v>
      </c>
      <c r="BI101" s="224">
        <v>52.4798046211775</v>
      </c>
      <c r="BJ101" s="224">
        <v>6.4182453834815298</v>
      </c>
      <c r="BK101" s="222">
        <f t="shared" si="12"/>
        <v>0.2976191709443734</v>
      </c>
      <c r="BL101" s="222">
        <f t="shared" si="13"/>
        <v>-97.742533948923437</v>
      </c>
      <c r="BM101" s="195">
        <v>29100</v>
      </c>
      <c r="BN101" s="223">
        <v>414.96448874999999</v>
      </c>
      <c r="BO101" s="223">
        <v>552.41342278772504</v>
      </c>
      <c r="BP101" s="223">
        <v>-556.11684410811597</v>
      </c>
      <c r="BQ101" s="224">
        <v>52.446710321089597</v>
      </c>
      <c r="BR101" s="224">
        <v>6.3950650942867497</v>
      </c>
      <c r="BS101" s="222">
        <f t="shared" si="14"/>
        <v>0.26308267926407325</v>
      </c>
      <c r="BT101" s="222">
        <f t="shared" si="15"/>
        <v>-97.742533948923437</v>
      </c>
      <c r="BU101" s="199"/>
      <c r="BV101" s="197">
        <v>53.6190716328299</v>
      </c>
      <c r="BW101" s="197">
        <v>31.771703359526001</v>
      </c>
      <c r="BX101" s="222">
        <f t="shared" si="16"/>
        <v>48.900947159806165</v>
      </c>
      <c r="BY101" s="222">
        <f t="shared" si="17"/>
        <v>28.548509060450705</v>
      </c>
      <c r="BZ101" s="199"/>
      <c r="CA101" s="199"/>
      <c r="CB101" s="199"/>
      <c r="CC101" s="199"/>
      <c r="CD101" s="199"/>
      <c r="CE101" s="199"/>
      <c r="CF101" s="199"/>
      <c r="CG101" s="199"/>
      <c r="CH101" s="199"/>
      <c r="CI101" s="199"/>
      <c r="CJ101" s="199"/>
      <c r="CK101" s="199"/>
      <c r="CL101" s="199"/>
      <c r="CM101" s="199"/>
      <c r="CN101" s="199"/>
      <c r="CO101" s="199"/>
      <c r="CP101" s="199"/>
      <c r="CQ101" s="199"/>
      <c r="CR101" s="199"/>
    </row>
    <row r="102" spans="1:96" ht="12" customHeight="1" x14ac:dyDescent="0.25">
      <c r="A102" s="199"/>
      <c r="B102" s="199"/>
      <c r="C102" s="199"/>
      <c r="D102" s="199"/>
      <c r="E102" s="199"/>
      <c r="F102" s="199"/>
      <c r="G102" s="199"/>
      <c r="H102" s="199"/>
      <c r="I102" s="199"/>
      <c r="J102" s="199"/>
      <c r="K102" s="199"/>
      <c r="L102" s="199"/>
      <c r="M102" s="199"/>
      <c r="N102" s="199"/>
      <c r="O102" s="199"/>
      <c r="P102" s="199"/>
      <c r="Q102" s="199"/>
      <c r="R102" s="199"/>
      <c r="S102" s="199"/>
      <c r="T102" s="199"/>
      <c r="U102" s="199"/>
      <c r="V102" s="199"/>
      <c r="W102" s="199"/>
      <c r="X102" s="232"/>
      <c r="Y102" s="232"/>
      <c r="Z102" s="232"/>
      <c r="AA102" s="232"/>
      <c r="AB102" s="232"/>
      <c r="AC102" s="232"/>
      <c r="AD102" s="232"/>
      <c r="AE102" s="232"/>
      <c r="AF102" s="232"/>
      <c r="AG102" s="232"/>
      <c r="AH102" s="232"/>
      <c r="AI102" s="232"/>
      <c r="AJ102" s="232"/>
      <c r="AK102" s="232"/>
      <c r="AL102" s="232"/>
      <c r="AM102" s="199"/>
      <c r="AN102" s="79"/>
      <c r="AO102" s="79"/>
      <c r="AP102" s="79"/>
      <c r="AQ102" s="79"/>
      <c r="AR102" s="79"/>
      <c r="AS102" s="79"/>
      <c r="AT102" s="79"/>
      <c r="AU102" s="79"/>
      <c r="AV102" s="79"/>
      <c r="AW102" s="233"/>
      <c r="AX102" s="79"/>
      <c r="AY102" s="79"/>
      <c r="AZ102" s="79"/>
      <c r="BA102" s="79"/>
      <c r="BB102" s="190"/>
      <c r="BC102" s="190"/>
      <c r="BD102" s="222">
        <f t="shared" si="11"/>
        <v>8.1666666666666661</v>
      </c>
      <c r="BE102" s="195">
        <v>29400</v>
      </c>
      <c r="BF102" s="223">
        <v>404.48555561000001</v>
      </c>
      <c r="BG102" s="223">
        <v>543.99762286064595</v>
      </c>
      <c r="BH102" s="223">
        <v>-549.37318835929398</v>
      </c>
      <c r="BI102" s="224">
        <v>52.393865946006599</v>
      </c>
      <c r="BJ102" s="224">
        <v>6.3306472400734402</v>
      </c>
      <c r="BK102" s="222">
        <f t="shared" si="12"/>
        <v>0.21002102753628371</v>
      </c>
      <c r="BL102" s="222">
        <f t="shared" si="13"/>
        <v>-108.22146708892342</v>
      </c>
      <c r="BM102" s="195">
        <v>29400</v>
      </c>
      <c r="BN102" s="223">
        <v>404.48555561000001</v>
      </c>
      <c r="BO102" s="223">
        <v>542.91996898434195</v>
      </c>
      <c r="BP102" s="223">
        <v>-546.89770159452905</v>
      </c>
      <c r="BQ102" s="224">
        <v>52.381448376082901</v>
      </c>
      <c r="BR102" s="224">
        <v>6.3277316635511198</v>
      </c>
      <c r="BS102" s="222">
        <f t="shared" si="14"/>
        <v>0.19574924852844333</v>
      </c>
      <c r="BT102" s="222">
        <f t="shared" si="15"/>
        <v>-108.22146708892342</v>
      </c>
      <c r="BU102" s="199"/>
      <c r="BV102" s="197">
        <v>41.787658131379999</v>
      </c>
      <c r="BW102" s="197">
        <v>23.580122878121301</v>
      </c>
      <c r="BX102" s="222">
        <f t="shared" si="16"/>
        <v>37.069533658356264</v>
      </c>
      <c r="BY102" s="222">
        <f t="shared" si="17"/>
        <v>20.356928579046006</v>
      </c>
      <c r="BZ102" s="199"/>
      <c r="CA102" s="199"/>
      <c r="CB102" s="199"/>
      <c r="CC102" s="199"/>
      <c r="CD102" s="199"/>
      <c r="CE102" s="199"/>
      <c r="CF102" s="199"/>
      <c r="CG102" s="199"/>
      <c r="CH102" s="199"/>
      <c r="CI102" s="199"/>
      <c r="CJ102" s="199"/>
      <c r="CK102" s="199"/>
      <c r="CL102" s="199"/>
      <c r="CM102" s="199"/>
      <c r="CN102" s="199"/>
      <c r="CO102" s="199"/>
      <c r="CP102" s="199"/>
      <c r="CQ102" s="199"/>
      <c r="CR102" s="199"/>
    </row>
    <row r="103" spans="1:96" ht="12" customHeight="1" x14ac:dyDescent="0.25">
      <c r="A103" s="199"/>
      <c r="B103" s="199"/>
      <c r="C103" s="199"/>
      <c r="D103" s="199"/>
      <c r="E103" s="199"/>
      <c r="F103" s="199"/>
      <c r="G103" s="199"/>
      <c r="H103" s="199"/>
      <c r="I103" s="199"/>
      <c r="J103" s="199"/>
      <c r="K103" s="199"/>
      <c r="L103" s="199"/>
      <c r="M103" s="199"/>
      <c r="N103" s="199"/>
      <c r="O103" s="199"/>
      <c r="P103" s="199"/>
      <c r="Q103" s="199"/>
      <c r="R103" s="199"/>
      <c r="S103" s="199"/>
      <c r="T103" s="199"/>
      <c r="U103" s="199"/>
      <c r="V103" s="199"/>
      <c r="W103" s="199"/>
      <c r="X103" s="232"/>
      <c r="Y103" s="232"/>
      <c r="Z103" s="232"/>
      <c r="AA103" s="232"/>
      <c r="AB103" s="232"/>
      <c r="AC103" s="232"/>
      <c r="AD103" s="232"/>
      <c r="AE103" s="232"/>
      <c r="AF103" s="232"/>
      <c r="AG103" s="232"/>
      <c r="AH103" s="232"/>
      <c r="AI103" s="232"/>
      <c r="AJ103" s="232"/>
      <c r="AK103" s="232"/>
      <c r="AL103" s="232"/>
      <c r="AM103" s="199"/>
      <c r="AN103" s="79"/>
      <c r="AO103" s="79"/>
      <c r="AP103" s="79"/>
      <c r="AQ103" s="79"/>
      <c r="AR103" s="79"/>
      <c r="AS103" s="79"/>
      <c r="AT103" s="79"/>
      <c r="AU103" s="79"/>
      <c r="AV103" s="79"/>
      <c r="AW103" s="233"/>
      <c r="AX103" s="79"/>
      <c r="AY103" s="79"/>
      <c r="AZ103" s="79"/>
      <c r="BA103" s="79"/>
      <c r="BB103" s="190"/>
      <c r="BC103" s="190"/>
      <c r="BD103" s="222">
        <f t="shared" si="11"/>
        <v>8.25</v>
      </c>
      <c r="BE103" s="195">
        <v>29700</v>
      </c>
      <c r="BF103" s="223">
        <v>395.15937394000002</v>
      </c>
      <c r="BG103" s="223">
        <v>531.30910918667598</v>
      </c>
      <c r="BH103" s="223">
        <v>-536.83907493846698</v>
      </c>
      <c r="BI103" s="224">
        <v>52.3053030329813</v>
      </c>
      <c r="BJ103" s="224">
        <v>6.2406917635723298</v>
      </c>
      <c r="BK103" s="222">
        <f t="shared" si="12"/>
        <v>0.12006555103517336</v>
      </c>
      <c r="BL103" s="222">
        <f t="shared" si="13"/>
        <v>-117.5476487589234</v>
      </c>
      <c r="BM103" s="195">
        <v>29700</v>
      </c>
      <c r="BN103" s="223">
        <v>395.15937394000002</v>
      </c>
      <c r="BO103" s="223">
        <v>533.18973303611494</v>
      </c>
      <c r="BP103" s="223">
        <v>-537.40718214160199</v>
      </c>
      <c r="BQ103" s="224">
        <v>52.313945853144503</v>
      </c>
      <c r="BR103" s="224">
        <v>6.2583694255551503</v>
      </c>
      <c r="BS103" s="222">
        <f t="shared" si="14"/>
        <v>0.12638701053247381</v>
      </c>
      <c r="BT103" s="222">
        <f t="shared" si="15"/>
        <v>-117.5476487589234</v>
      </c>
      <c r="BU103" s="199"/>
      <c r="BV103" s="197">
        <v>29.498582867307299</v>
      </c>
      <c r="BW103" s="197">
        <v>15.130291011455</v>
      </c>
      <c r="BX103" s="222">
        <f t="shared" si="16"/>
        <v>24.780458394283567</v>
      </c>
      <c r="BY103" s="222">
        <f t="shared" si="17"/>
        <v>11.907096712379703</v>
      </c>
      <c r="BZ103" s="199"/>
      <c r="CA103" s="199"/>
      <c r="CB103" s="199"/>
      <c r="CC103" s="199"/>
      <c r="CD103" s="199"/>
      <c r="CE103" s="199"/>
      <c r="CF103" s="199"/>
      <c r="CG103" s="199"/>
      <c r="CH103" s="199"/>
      <c r="CI103" s="199"/>
      <c r="CJ103" s="199"/>
      <c r="CK103" s="199"/>
      <c r="CL103" s="199"/>
      <c r="CM103" s="199"/>
      <c r="CN103" s="199"/>
      <c r="CO103" s="199"/>
      <c r="CP103" s="199"/>
      <c r="CQ103" s="199"/>
      <c r="CR103" s="199"/>
    </row>
    <row r="104" spans="1:96" ht="12" customHeight="1" x14ac:dyDescent="0.25">
      <c r="A104" s="199"/>
      <c r="B104" s="199"/>
      <c r="C104" s="199"/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9"/>
      <c r="O104" s="199"/>
      <c r="P104" s="199"/>
      <c r="Q104" s="199"/>
      <c r="R104" s="199"/>
      <c r="S104" s="199"/>
      <c r="T104" s="199"/>
      <c r="U104" s="199"/>
      <c r="V104" s="199"/>
      <c r="W104" s="199"/>
      <c r="X104" s="232"/>
      <c r="Y104" s="232"/>
      <c r="Z104" s="232"/>
      <c r="AA104" s="232"/>
      <c r="AB104" s="232"/>
      <c r="AC104" s="232"/>
      <c r="AD104" s="232"/>
      <c r="AE104" s="232"/>
      <c r="AF104" s="232"/>
      <c r="AG104" s="232"/>
      <c r="AH104" s="232"/>
      <c r="AI104" s="232"/>
      <c r="AJ104" s="232"/>
      <c r="AK104" s="232"/>
      <c r="AL104" s="232"/>
      <c r="AM104" s="199"/>
      <c r="AN104" s="79"/>
      <c r="AO104" s="79"/>
      <c r="AP104" s="79"/>
      <c r="AQ104" s="79"/>
      <c r="AR104" s="79"/>
      <c r="AS104" s="79"/>
      <c r="AT104" s="79"/>
      <c r="AU104" s="79"/>
      <c r="AV104" s="79"/>
      <c r="AW104" s="233"/>
      <c r="AX104" s="79"/>
      <c r="AY104" s="79"/>
      <c r="AZ104" s="79"/>
      <c r="BA104" s="79"/>
      <c r="BB104" s="190"/>
      <c r="BC104" s="190"/>
      <c r="BD104" s="222">
        <f t="shared" si="11"/>
        <v>8.3333333333333339</v>
      </c>
      <c r="BE104" s="195">
        <v>30000</v>
      </c>
      <c r="BF104" s="223">
        <v>387.08812332999997</v>
      </c>
      <c r="BG104" s="223">
        <v>518.49051131742794</v>
      </c>
      <c r="BH104" s="223">
        <v>-524.13108132930097</v>
      </c>
      <c r="BI104" s="224">
        <v>52.214817111225599</v>
      </c>
      <c r="BJ104" s="224">
        <v>6.1490923949308902</v>
      </c>
      <c r="BK104" s="222">
        <f t="shared" si="12"/>
        <v>2.8466182393733774E-2</v>
      </c>
      <c r="BL104" s="222">
        <f t="shared" si="13"/>
        <v>-125.61889936892345</v>
      </c>
      <c r="BM104" s="195">
        <v>30000</v>
      </c>
      <c r="BN104" s="223">
        <v>387.08812332999997</v>
      </c>
      <c r="BO104" s="223">
        <v>523.31085551685601</v>
      </c>
      <c r="BP104" s="223">
        <v>-527.73232550777402</v>
      </c>
      <c r="BQ104" s="224">
        <v>52.244774690351299</v>
      </c>
      <c r="BR104" s="224">
        <v>6.1875633010756204</v>
      </c>
      <c r="BS104" s="222">
        <f t="shared" si="14"/>
        <v>5.5580886052943868E-2</v>
      </c>
      <c r="BT104" s="222">
        <f t="shared" si="15"/>
        <v>-125.61889936892345</v>
      </c>
      <c r="BU104" s="199"/>
      <c r="BV104" s="197">
        <v>16.8864367724284</v>
      </c>
      <c r="BW104" s="197">
        <v>6.5147509916413897</v>
      </c>
      <c r="BX104" s="222">
        <f t="shared" si="16"/>
        <v>12.168312299404668</v>
      </c>
      <c r="BY104" s="222">
        <f t="shared" si="17"/>
        <v>3.2915566925660924</v>
      </c>
      <c r="BZ104" s="199"/>
      <c r="CA104" s="199"/>
      <c r="CB104" s="199"/>
      <c r="CC104" s="199"/>
      <c r="CD104" s="199"/>
      <c r="CE104" s="199"/>
      <c r="CF104" s="199"/>
      <c r="CG104" s="199"/>
      <c r="CH104" s="199"/>
      <c r="CI104" s="199"/>
      <c r="CJ104" s="199"/>
      <c r="CK104" s="199"/>
      <c r="CL104" s="199"/>
      <c r="CM104" s="199"/>
      <c r="CN104" s="199"/>
      <c r="CO104" s="199"/>
      <c r="CP104" s="199"/>
      <c r="CQ104" s="199"/>
      <c r="CR104" s="199"/>
    </row>
    <row r="105" spans="1:96" ht="12" customHeight="1" x14ac:dyDescent="0.25">
      <c r="A105" s="199"/>
      <c r="B105" s="199"/>
      <c r="C105" s="199"/>
      <c r="D105" s="199"/>
      <c r="E105" s="199"/>
      <c r="F105" s="199"/>
      <c r="G105" s="199"/>
      <c r="H105" s="199"/>
      <c r="I105" s="199"/>
      <c r="J105" s="199"/>
      <c r="K105" s="199"/>
      <c r="L105" s="199"/>
      <c r="M105" s="199"/>
      <c r="N105" s="199"/>
      <c r="O105" s="199"/>
      <c r="P105" s="199"/>
      <c r="Q105" s="199"/>
      <c r="R105" s="199"/>
      <c r="S105" s="199"/>
      <c r="T105" s="199"/>
      <c r="U105" s="199"/>
      <c r="V105" s="199"/>
      <c r="W105" s="199"/>
      <c r="X105" s="232"/>
      <c r="Y105" s="232"/>
      <c r="Z105" s="232"/>
      <c r="AA105" s="232"/>
      <c r="AB105" s="232"/>
      <c r="AC105" s="232"/>
      <c r="AD105" s="232"/>
      <c r="AE105" s="232"/>
      <c r="AF105" s="232"/>
      <c r="AG105" s="232"/>
      <c r="AH105" s="232"/>
      <c r="AI105" s="232"/>
      <c r="AJ105" s="232"/>
      <c r="AK105" s="232"/>
      <c r="AL105" s="232"/>
      <c r="AM105" s="199"/>
      <c r="AN105" s="79"/>
      <c r="AO105" s="79"/>
      <c r="AP105" s="79"/>
      <c r="AQ105" s="79"/>
      <c r="AR105" s="79"/>
      <c r="AS105" s="79"/>
      <c r="AT105" s="79"/>
      <c r="AU105" s="79"/>
      <c r="AV105" s="79"/>
      <c r="AW105" s="233"/>
      <c r="AX105" s="79"/>
      <c r="AY105" s="79"/>
      <c r="AZ105" s="79"/>
      <c r="BA105" s="79"/>
      <c r="BB105" s="190"/>
      <c r="BC105" s="190"/>
      <c r="BD105" s="222">
        <f t="shared" si="11"/>
        <v>8.4166666666666661</v>
      </c>
      <c r="BE105" s="195">
        <v>30300</v>
      </c>
      <c r="BF105" s="223">
        <v>380.36023411000002</v>
      </c>
      <c r="BG105" s="223">
        <v>505.648481934534</v>
      </c>
      <c r="BH105" s="223">
        <v>-511.35558168830897</v>
      </c>
      <c r="BI105" s="224">
        <v>52.123113680550603</v>
      </c>
      <c r="BJ105" s="224">
        <v>6.0565673231863801</v>
      </c>
      <c r="BK105" s="222">
        <f t="shared" si="12"/>
        <v>-6.4058889350776305E-2</v>
      </c>
      <c r="BL105" s="222">
        <f t="shared" si="13"/>
        <v>-132.3467885889234</v>
      </c>
      <c r="BM105" s="195">
        <v>30300</v>
      </c>
      <c r="BN105" s="223">
        <v>380.36023411000002</v>
      </c>
      <c r="BO105" s="223">
        <v>513.36936587963896</v>
      </c>
      <c r="BP105" s="223">
        <v>-517.95822999590803</v>
      </c>
      <c r="BQ105" s="224">
        <v>52.174507926049699</v>
      </c>
      <c r="BR105" s="224">
        <v>6.1158992131983201</v>
      </c>
      <c r="BS105" s="222">
        <f t="shared" si="14"/>
        <v>-1.6083201824356408E-2</v>
      </c>
      <c r="BT105" s="222">
        <f t="shared" si="15"/>
        <v>-132.3467885889234</v>
      </c>
      <c r="BU105" s="199"/>
      <c r="BV105" s="197">
        <v>4.0893490760514002</v>
      </c>
      <c r="BW105" s="197">
        <v>-2.1721391003037498</v>
      </c>
      <c r="BX105" s="222">
        <f t="shared" si="16"/>
        <v>-0.62877539697233242</v>
      </c>
      <c r="BY105" s="222">
        <f t="shared" si="17"/>
        <v>-5.3953333993790471</v>
      </c>
      <c r="BZ105" s="199"/>
      <c r="CA105" s="199"/>
      <c r="CB105" s="199"/>
      <c r="CC105" s="199"/>
      <c r="CD105" s="199"/>
      <c r="CE105" s="199"/>
      <c r="CF105" s="199"/>
      <c r="CG105" s="199"/>
      <c r="CH105" s="199"/>
      <c r="CI105" s="199"/>
      <c r="CJ105" s="199"/>
      <c r="CK105" s="199"/>
      <c r="CL105" s="199"/>
      <c r="CM105" s="199"/>
      <c r="CN105" s="199"/>
      <c r="CO105" s="199"/>
      <c r="CP105" s="199"/>
      <c r="CQ105" s="199"/>
      <c r="CR105" s="199"/>
    </row>
    <row r="106" spans="1:96" ht="12" customHeight="1" x14ac:dyDescent="0.25">
      <c r="A106" s="199"/>
      <c r="B106" s="199"/>
      <c r="C106" s="199"/>
      <c r="D106" s="199"/>
      <c r="E106" s="199"/>
      <c r="F106" s="199"/>
      <c r="G106" s="199"/>
      <c r="H106" s="199"/>
      <c r="I106" s="199"/>
      <c r="J106" s="199"/>
      <c r="K106" s="199"/>
      <c r="L106" s="199"/>
      <c r="M106" s="199"/>
      <c r="N106" s="199"/>
      <c r="O106" s="199"/>
      <c r="P106" s="199"/>
      <c r="Q106" s="199"/>
      <c r="R106" s="199"/>
      <c r="S106" s="199"/>
      <c r="T106" s="199"/>
      <c r="U106" s="199"/>
      <c r="V106" s="199"/>
      <c r="W106" s="199"/>
      <c r="X106" s="232"/>
      <c r="Y106" s="232"/>
      <c r="Z106" s="232"/>
      <c r="AA106" s="232"/>
      <c r="AB106" s="232"/>
      <c r="AC106" s="232"/>
      <c r="AD106" s="232"/>
      <c r="AE106" s="232"/>
      <c r="AF106" s="232"/>
      <c r="AG106" s="232"/>
      <c r="AH106" s="232"/>
      <c r="AI106" s="232"/>
      <c r="AJ106" s="232"/>
      <c r="AK106" s="232"/>
      <c r="AL106" s="232"/>
      <c r="AM106" s="199"/>
      <c r="AN106" s="79"/>
      <c r="AO106" s="79"/>
      <c r="AP106" s="79"/>
      <c r="AQ106" s="79"/>
      <c r="AR106" s="79"/>
      <c r="AS106" s="79"/>
      <c r="AT106" s="79"/>
      <c r="AU106" s="79"/>
      <c r="AV106" s="79"/>
      <c r="AW106" s="233"/>
      <c r="AX106" s="79"/>
      <c r="AY106" s="79"/>
      <c r="AZ106" s="79"/>
      <c r="BA106" s="79"/>
      <c r="BB106" s="190"/>
      <c r="BC106" s="190"/>
      <c r="BD106" s="222">
        <f t="shared" si="11"/>
        <v>8.5</v>
      </c>
      <c r="BE106" s="195">
        <v>30600</v>
      </c>
      <c r="BF106" s="223">
        <v>375.04941841999999</v>
      </c>
      <c r="BG106" s="223">
        <v>492.88628148170801</v>
      </c>
      <c r="BH106" s="223">
        <v>-498.61563867723999</v>
      </c>
      <c r="BI106" s="224">
        <v>52.030901139756402</v>
      </c>
      <c r="BJ106" s="224">
        <v>5.9638382475150902</v>
      </c>
      <c r="BK106" s="222">
        <f t="shared" si="12"/>
        <v>-0.15678796502206627</v>
      </c>
      <c r="BL106" s="222">
        <f t="shared" si="13"/>
        <v>-137.65760427892343</v>
      </c>
      <c r="BM106" s="195">
        <v>30600</v>
      </c>
      <c r="BN106" s="223">
        <v>375.04941841999999</v>
      </c>
      <c r="BO106" s="223">
        <v>503.448780983022</v>
      </c>
      <c r="BP106" s="223">
        <v>-508.16762005417598</v>
      </c>
      <c r="BQ106" s="224">
        <v>52.103717732743497</v>
      </c>
      <c r="BR106" s="224">
        <v>6.0439622264732602</v>
      </c>
      <c r="BS106" s="222">
        <f t="shared" si="14"/>
        <v>-8.8020188549416289E-2</v>
      </c>
      <c r="BT106" s="222">
        <f t="shared" si="15"/>
        <v>-137.65760427892343</v>
      </c>
      <c r="BU106" s="199"/>
      <c r="BV106" s="197">
        <v>-8.7525254973562507</v>
      </c>
      <c r="BW106" s="197">
        <v>-10.8352397516877</v>
      </c>
      <c r="BX106" s="222">
        <f t="shared" si="16"/>
        <v>-13.470649970379984</v>
      </c>
      <c r="BY106" s="222">
        <f t="shared" si="17"/>
        <v>-14.058434050762997</v>
      </c>
      <c r="BZ106" s="199"/>
      <c r="CA106" s="199"/>
      <c r="CB106" s="199"/>
      <c r="CC106" s="199"/>
      <c r="CD106" s="199"/>
      <c r="CE106" s="199"/>
      <c r="CF106" s="199"/>
      <c r="CG106" s="199"/>
      <c r="CH106" s="199"/>
      <c r="CI106" s="199"/>
      <c r="CJ106" s="199"/>
      <c r="CK106" s="199"/>
      <c r="CL106" s="199"/>
      <c r="CM106" s="199"/>
      <c r="CN106" s="199"/>
      <c r="CO106" s="199"/>
      <c r="CP106" s="199"/>
      <c r="CQ106" s="199"/>
      <c r="CR106" s="199"/>
    </row>
    <row r="107" spans="1:96" ht="12" customHeight="1" x14ac:dyDescent="0.25">
      <c r="A107" s="199"/>
      <c r="B107" s="199"/>
      <c r="C107" s="199"/>
      <c r="D107" s="199"/>
      <c r="E107" s="199"/>
      <c r="F107" s="199"/>
      <c r="G107" s="199"/>
      <c r="H107" s="199"/>
      <c r="I107" s="199"/>
      <c r="J107" s="199"/>
      <c r="K107" s="199"/>
      <c r="L107" s="199"/>
      <c r="M107" s="199"/>
      <c r="N107" s="199"/>
      <c r="O107" s="199"/>
      <c r="P107" s="199"/>
      <c r="Q107" s="199"/>
      <c r="R107" s="199"/>
      <c r="S107" s="199"/>
      <c r="T107" s="199"/>
      <c r="U107" s="199"/>
      <c r="V107" s="199"/>
      <c r="W107" s="199"/>
      <c r="X107" s="232"/>
      <c r="Y107" s="232"/>
      <c r="Z107" s="232"/>
      <c r="AA107" s="232"/>
      <c r="AB107" s="232"/>
      <c r="AC107" s="232"/>
      <c r="AD107" s="232"/>
      <c r="AE107" s="232"/>
      <c r="AF107" s="232"/>
      <c r="AG107" s="232"/>
      <c r="AH107" s="232"/>
      <c r="AI107" s="232"/>
      <c r="AJ107" s="232"/>
      <c r="AK107" s="232"/>
      <c r="AL107" s="232"/>
      <c r="AM107" s="199"/>
      <c r="AN107" s="79"/>
      <c r="AO107" s="79"/>
      <c r="AP107" s="79"/>
      <c r="AQ107" s="79"/>
      <c r="AR107" s="79"/>
      <c r="AS107" s="79"/>
      <c r="AT107" s="79"/>
      <c r="AU107" s="79"/>
      <c r="AV107" s="79"/>
      <c r="AW107" s="233"/>
      <c r="AX107" s="79"/>
      <c r="AY107" s="79"/>
      <c r="AZ107" s="79"/>
      <c r="BA107" s="79"/>
      <c r="BB107" s="190"/>
      <c r="BC107" s="190"/>
      <c r="BD107" s="222">
        <f t="shared" si="11"/>
        <v>8.5833333333333339</v>
      </c>
      <c r="BE107" s="195">
        <v>30900</v>
      </c>
      <c r="BF107" s="223">
        <v>371.21386268999998</v>
      </c>
      <c r="BG107" s="223">
        <v>480.30354840417601</v>
      </c>
      <c r="BH107" s="223">
        <v>-486.01073046522401</v>
      </c>
      <c r="BI107" s="224">
        <v>51.938890105469298</v>
      </c>
      <c r="BJ107" s="224">
        <v>5.8716298426848201</v>
      </c>
      <c r="BK107" s="222">
        <f t="shared" si="12"/>
        <v>-0.24899636985233631</v>
      </c>
      <c r="BL107" s="222">
        <f t="shared" si="13"/>
        <v>-141.49316000892344</v>
      </c>
      <c r="BM107" s="195">
        <v>30900</v>
      </c>
      <c r="BN107" s="223">
        <v>371.21386268999998</v>
      </c>
      <c r="BO107" s="223">
        <v>493.62984210453197</v>
      </c>
      <c r="BP107" s="223">
        <v>-498.44054917450899</v>
      </c>
      <c r="BQ107" s="224">
        <v>52.032974014324999</v>
      </c>
      <c r="BR107" s="224">
        <v>5.9723352586829099</v>
      </c>
      <c r="BS107" s="222">
        <f t="shared" si="14"/>
        <v>-0.15964715633976656</v>
      </c>
      <c r="BT107" s="222">
        <f t="shared" si="15"/>
        <v>-141.49316000892344</v>
      </c>
      <c r="BU107" s="199"/>
      <c r="BV107" s="197">
        <v>-21.4985417138797</v>
      </c>
      <c r="BW107" s="197">
        <v>-19.379671993667099</v>
      </c>
      <c r="BX107" s="222">
        <f t="shared" si="16"/>
        <v>-26.216666186903431</v>
      </c>
      <c r="BY107" s="222">
        <f t="shared" si="17"/>
        <v>-22.602866292742398</v>
      </c>
      <c r="BZ107" s="199"/>
      <c r="CA107" s="199"/>
      <c r="CB107" s="199"/>
      <c r="CC107" s="199"/>
      <c r="CD107" s="199"/>
      <c r="CE107" s="199"/>
      <c r="CF107" s="199"/>
      <c r="CG107" s="199"/>
      <c r="CH107" s="199"/>
      <c r="CI107" s="199"/>
      <c r="CJ107" s="199"/>
      <c r="CK107" s="199"/>
      <c r="CL107" s="199"/>
      <c r="CM107" s="199"/>
      <c r="CN107" s="199"/>
      <c r="CO107" s="199"/>
      <c r="CP107" s="199"/>
      <c r="CQ107" s="199"/>
      <c r="CR107" s="199"/>
    </row>
    <row r="108" spans="1:96" ht="12" customHeight="1" x14ac:dyDescent="0.25">
      <c r="A108" s="199"/>
      <c r="B108" s="199"/>
      <c r="C108" s="199"/>
      <c r="D108" s="199"/>
      <c r="E108" s="199"/>
      <c r="F108" s="199"/>
      <c r="G108" s="199"/>
      <c r="H108" s="199"/>
      <c r="I108" s="199"/>
      <c r="J108" s="199"/>
      <c r="K108" s="199"/>
      <c r="L108" s="199"/>
      <c r="M108" s="199"/>
      <c r="N108" s="199"/>
      <c r="O108" s="199"/>
      <c r="P108" s="199"/>
      <c r="Q108" s="199"/>
      <c r="R108" s="199"/>
      <c r="S108" s="199"/>
      <c r="T108" s="199"/>
      <c r="U108" s="199"/>
      <c r="V108" s="199"/>
      <c r="W108" s="199"/>
      <c r="X108" s="232"/>
      <c r="Y108" s="232"/>
      <c r="Z108" s="232"/>
      <c r="AA108" s="232"/>
      <c r="AB108" s="232"/>
      <c r="AC108" s="232"/>
      <c r="AD108" s="232"/>
      <c r="AE108" s="232"/>
      <c r="AF108" s="232"/>
      <c r="AG108" s="232"/>
      <c r="AH108" s="232"/>
      <c r="AI108" s="232"/>
      <c r="AJ108" s="232"/>
      <c r="AK108" s="232"/>
      <c r="AL108" s="232"/>
      <c r="AM108" s="199"/>
      <c r="AN108" s="79"/>
      <c r="AO108" s="79"/>
      <c r="AP108" s="79"/>
      <c r="AQ108" s="79"/>
      <c r="AR108" s="79"/>
      <c r="AS108" s="79"/>
      <c r="AT108" s="79"/>
      <c r="AU108" s="79"/>
      <c r="AV108" s="79"/>
      <c r="AW108" s="233"/>
      <c r="AX108" s="79"/>
      <c r="AY108" s="79"/>
      <c r="AZ108" s="79"/>
      <c r="BA108" s="79"/>
      <c r="BB108" s="190"/>
      <c r="BC108" s="190"/>
      <c r="BD108" s="222">
        <f t="shared" si="11"/>
        <v>8.6666666666666661</v>
      </c>
      <c r="BE108" s="195">
        <v>31200</v>
      </c>
      <c r="BF108" s="223">
        <v>368.89559005000001</v>
      </c>
      <c r="BG108" s="223">
        <v>467.99625028138598</v>
      </c>
      <c r="BH108" s="223">
        <v>-473.63665512095798</v>
      </c>
      <c r="BI108" s="224">
        <v>51.847793480298002</v>
      </c>
      <c r="BJ108" s="224">
        <v>5.7806699806766497</v>
      </c>
      <c r="BK108" s="222">
        <f t="shared" si="12"/>
        <v>-0.33995623186050672</v>
      </c>
      <c r="BL108" s="222">
        <f t="shared" si="13"/>
        <v>-143.81143264892341</v>
      </c>
      <c r="BM108" s="195">
        <v>31200</v>
      </c>
      <c r="BN108" s="223">
        <v>368.89559005000001</v>
      </c>
      <c r="BO108" s="223">
        <v>483.990391069346</v>
      </c>
      <c r="BP108" s="223">
        <v>-488.85423927254499</v>
      </c>
      <c r="BQ108" s="224">
        <v>51.962843594903099</v>
      </c>
      <c r="BR108" s="224">
        <v>5.9015983899181101</v>
      </c>
      <c r="BS108" s="222">
        <f t="shared" si="14"/>
        <v>-0.23038402510456635</v>
      </c>
      <c r="BT108" s="222">
        <f t="shared" si="15"/>
        <v>-143.81143264892341</v>
      </c>
      <c r="BU108" s="199"/>
      <c r="BV108" s="197">
        <v>-34.009104187968603</v>
      </c>
      <c r="BW108" s="197">
        <v>-27.711856523276499</v>
      </c>
      <c r="BX108" s="222">
        <f t="shared" si="16"/>
        <v>-38.727228660992338</v>
      </c>
      <c r="BY108" s="222">
        <f t="shared" si="17"/>
        <v>-30.935050822351798</v>
      </c>
      <c r="BZ108" s="199"/>
      <c r="CA108" s="199"/>
      <c r="CB108" s="199"/>
      <c r="CC108" s="199"/>
      <c r="CD108" s="199"/>
      <c r="CE108" s="199"/>
      <c r="CF108" s="199"/>
      <c r="CG108" s="199"/>
      <c r="CH108" s="199"/>
      <c r="CI108" s="199"/>
      <c r="CJ108" s="199"/>
      <c r="CK108" s="199"/>
      <c r="CL108" s="199"/>
      <c r="CM108" s="199"/>
      <c r="CN108" s="199"/>
      <c r="CO108" s="199"/>
      <c r="CP108" s="199"/>
      <c r="CQ108" s="199"/>
      <c r="CR108" s="199"/>
    </row>
    <row r="109" spans="1:96" ht="12" customHeight="1" x14ac:dyDescent="0.25">
      <c r="A109" s="199"/>
      <c r="B109" s="199"/>
      <c r="C109" s="199"/>
      <c r="D109" s="199"/>
      <c r="E109" s="199"/>
      <c r="F109" s="199"/>
      <c r="G109" s="199"/>
      <c r="H109" s="199"/>
      <c r="I109" s="199"/>
      <c r="J109" s="199"/>
      <c r="K109" s="199"/>
      <c r="L109" s="199"/>
      <c r="M109" s="199"/>
      <c r="N109" s="199"/>
      <c r="O109" s="199"/>
      <c r="P109" s="199"/>
      <c r="Q109" s="199"/>
      <c r="R109" s="199"/>
      <c r="S109" s="199"/>
      <c r="T109" s="199"/>
      <c r="U109" s="199"/>
      <c r="V109" s="199"/>
      <c r="W109" s="199"/>
      <c r="X109" s="232"/>
      <c r="Y109" s="232"/>
      <c r="Z109" s="232"/>
      <c r="AA109" s="232"/>
      <c r="AB109" s="232"/>
      <c r="AC109" s="232"/>
      <c r="AD109" s="232"/>
      <c r="AE109" s="232"/>
      <c r="AF109" s="232"/>
      <c r="AG109" s="232"/>
      <c r="AH109" s="232"/>
      <c r="AI109" s="232"/>
      <c r="AJ109" s="232"/>
      <c r="AK109" s="232"/>
      <c r="AL109" s="232"/>
      <c r="AM109" s="199"/>
      <c r="AN109" s="79"/>
      <c r="AO109" s="79"/>
      <c r="AP109" s="79"/>
      <c r="AQ109" s="79"/>
      <c r="AR109" s="79"/>
      <c r="AS109" s="79"/>
      <c r="AT109" s="79"/>
      <c r="AU109" s="79"/>
      <c r="AV109" s="79"/>
      <c r="AW109" s="233"/>
      <c r="AX109" s="79"/>
      <c r="AY109" s="79"/>
      <c r="AZ109" s="79"/>
      <c r="BA109" s="79"/>
      <c r="BB109" s="190"/>
      <c r="BC109" s="190"/>
      <c r="BD109" s="222">
        <f t="shared" si="11"/>
        <v>8.75</v>
      </c>
      <c r="BE109" s="195">
        <v>31500</v>
      </c>
      <c r="BF109" s="223">
        <v>368.12</v>
      </c>
      <c r="BG109" s="223">
        <v>456.056817500036</v>
      </c>
      <c r="BH109" s="223">
        <v>-461.58561505956698</v>
      </c>
      <c r="BI109" s="224">
        <v>51.7583273154587</v>
      </c>
      <c r="BJ109" s="224">
        <v>5.6916907413162097</v>
      </c>
      <c r="BK109" s="222">
        <f t="shared" si="12"/>
        <v>-0.42893547122094677</v>
      </c>
      <c r="BL109" s="222">
        <f t="shared" si="13"/>
        <v>-144.58702269892342</v>
      </c>
      <c r="BM109" s="195">
        <v>31500</v>
      </c>
      <c r="BN109" s="223">
        <v>368.12</v>
      </c>
      <c r="BO109" s="223">
        <v>474.60538327609498</v>
      </c>
      <c r="BP109" s="223">
        <v>-479.483055262618</v>
      </c>
      <c r="BQ109" s="224">
        <v>51.893890014244199</v>
      </c>
      <c r="BR109" s="224">
        <v>5.8323287763810896</v>
      </c>
      <c r="BS109" s="222">
        <f t="shared" si="14"/>
        <v>-0.29965363864158689</v>
      </c>
      <c r="BT109" s="222">
        <f t="shared" si="15"/>
        <v>-144.58702269892342</v>
      </c>
      <c r="BU109" s="199"/>
      <c r="BV109" s="197">
        <v>-46.147196242228098</v>
      </c>
      <c r="BW109" s="197">
        <v>-35.740538591414797</v>
      </c>
      <c r="BX109" s="222">
        <f t="shared" si="16"/>
        <v>-50.865320715251833</v>
      </c>
      <c r="BY109" s="222">
        <f t="shared" si="17"/>
        <v>-38.963732890490093</v>
      </c>
      <c r="BZ109" s="199"/>
      <c r="CA109" s="199"/>
      <c r="CB109" s="199"/>
      <c r="CC109" s="199"/>
      <c r="CD109" s="199"/>
      <c r="CE109" s="199"/>
      <c r="CF109" s="199"/>
      <c r="CG109" s="199"/>
      <c r="CH109" s="199"/>
      <c r="CI109" s="199"/>
      <c r="CJ109" s="199"/>
      <c r="CK109" s="199"/>
      <c r="CL109" s="199"/>
      <c r="CM109" s="199"/>
      <c r="CN109" s="199"/>
      <c r="CO109" s="199"/>
      <c r="CP109" s="199"/>
      <c r="CQ109" s="199"/>
      <c r="CR109" s="199"/>
    </row>
    <row r="110" spans="1:96" ht="12" customHeight="1" x14ac:dyDescent="0.25">
      <c r="A110" s="199"/>
      <c r="B110" s="199"/>
      <c r="C110" s="199"/>
      <c r="D110" s="199"/>
      <c r="E110" s="199"/>
      <c r="F110" s="199"/>
      <c r="G110" s="199"/>
      <c r="H110" s="199"/>
      <c r="I110" s="199"/>
      <c r="J110" s="199"/>
      <c r="K110" s="199"/>
      <c r="L110" s="199"/>
      <c r="M110" s="199"/>
      <c r="N110" s="199"/>
      <c r="O110" s="199"/>
      <c r="P110" s="199"/>
      <c r="Q110" s="199"/>
      <c r="R110" s="199"/>
      <c r="S110" s="199"/>
      <c r="T110" s="199"/>
      <c r="U110" s="199"/>
      <c r="V110" s="199"/>
      <c r="W110" s="199"/>
      <c r="X110" s="232"/>
      <c r="Y110" s="232"/>
      <c r="Z110" s="232"/>
      <c r="AA110" s="232"/>
      <c r="AB110" s="232"/>
      <c r="AC110" s="232"/>
      <c r="AD110" s="232"/>
      <c r="AE110" s="232"/>
      <c r="AF110" s="232"/>
      <c r="AG110" s="232"/>
      <c r="AH110" s="232"/>
      <c r="AI110" s="232"/>
      <c r="AJ110" s="232"/>
      <c r="AK110" s="232"/>
      <c r="AL110" s="232"/>
      <c r="AM110" s="199"/>
      <c r="AN110" s="79"/>
      <c r="AO110" s="79"/>
      <c r="AP110" s="79"/>
      <c r="AQ110" s="79"/>
      <c r="AR110" s="79"/>
      <c r="AS110" s="79"/>
      <c r="AT110" s="79"/>
      <c r="AU110" s="79"/>
      <c r="AV110" s="79"/>
      <c r="AW110" s="233"/>
      <c r="AX110" s="79"/>
      <c r="AY110" s="79"/>
      <c r="AZ110" s="79"/>
      <c r="BA110" s="79"/>
      <c r="BB110" s="190"/>
      <c r="BC110" s="190"/>
      <c r="BD110" s="222">
        <f t="shared" si="11"/>
        <v>8.8333333333333339</v>
      </c>
      <c r="BE110" s="195">
        <v>31800</v>
      </c>
      <c r="BF110" s="223">
        <v>368.89559005000001</v>
      </c>
      <c r="BG110" s="223">
        <v>444.57445744762202</v>
      </c>
      <c r="BH110" s="223">
        <v>-449.94648129082299</v>
      </c>
      <c r="BI110" s="224">
        <v>51.671212488591699</v>
      </c>
      <c r="BJ110" s="224">
        <v>5.60543021121621</v>
      </c>
      <c r="BK110" s="222">
        <f t="shared" si="12"/>
        <v>-0.51519600132094645</v>
      </c>
      <c r="BL110" s="222">
        <f t="shared" si="13"/>
        <v>-143.81143264892341</v>
      </c>
      <c r="BM110" s="195">
        <v>31800</v>
      </c>
      <c r="BN110" s="223">
        <v>368.89559005000001</v>
      </c>
      <c r="BO110" s="223">
        <v>465.547032058262</v>
      </c>
      <c r="BP110" s="223">
        <v>-470.39861070692302</v>
      </c>
      <c r="BQ110" s="224">
        <v>51.826673924641099</v>
      </c>
      <c r="BR110" s="224">
        <v>5.7651011505760899</v>
      </c>
      <c r="BS110" s="222">
        <f t="shared" si="14"/>
        <v>-0.36688126444658664</v>
      </c>
      <c r="BT110" s="222">
        <f t="shared" si="15"/>
        <v>-143.81143264892341</v>
      </c>
      <c r="BU110" s="199"/>
      <c r="BV110" s="197">
        <v>-57.779880524988897</v>
      </c>
      <c r="BW110" s="197">
        <v>-43.377787432129203</v>
      </c>
      <c r="BX110" s="222">
        <f t="shared" si="16"/>
        <v>-62.498004998012632</v>
      </c>
      <c r="BY110" s="222">
        <f t="shared" si="17"/>
        <v>-46.600981731204499</v>
      </c>
      <c r="BZ110" s="199"/>
      <c r="CA110" s="199"/>
      <c r="CB110" s="199"/>
      <c r="CC110" s="199"/>
      <c r="CD110" s="199"/>
      <c r="CE110" s="199"/>
      <c r="CF110" s="199"/>
      <c r="CG110" s="199"/>
      <c r="CH110" s="199"/>
      <c r="CI110" s="199"/>
      <c r="CJ110" s="199"/>
      <c r="CK110" s="199"/>
      <c r="CL110" s="199"/>
      <c r="CM110" s="199"/>
      <c r="CN110" s="199"/>
      <c r="CO110" s="199"/>
      <c r="CP110" s="199"/>
      <c r="CQ110" s="199"/>
      <c r="CR110" s="199"/>
    </row>
    <row r="111" spans="1:96" ht="12" customHeight="1" x14ac:dyDescent="0.25">
      <c r="A111" s="199"/>
      <c r="B111" s="199"/>
      <c r="C111" s="199"/>
      <c r="D111" s="199"/>
      <c r="E111" s="199"/>
      <c r="F111" s="199"/>
      <c r="G111" s="199"/>
      <c r="H111" s="199"/>
      <c r="I111" s="199"/>
      <c r="J111" s="199"/>
      <c r="K111" s="199"/>
      <c r="L111" s="199"/>
      <c r="M111" s="199"/>
      <c r="N111" s="199"/>
      <c r="O111" s="199"/>
      <c r="P111" s="199"/>
      <c r="Q111" s="199"/>
      <c r="R111" s="199"/>
      <c r="S111" s="199"/>
      <c r="T111" s="199"/>
      <c r="U111" s="199"/>
      <c r="V111" s="199"/>
      <c r="W111" s="199"/>
      <c r="X111" s="232"/>
      <c r="Y111" s="232"/>
      <c r="Z111" s="232"/>
      <c r="AA111" s="232"/>
      <c r="AB111" s="232"/>
      <c r="AC111" s="232"/>
      <c r="AD111" s="232"/>
      <c r="AE111" s="232"/>
      <c r="AF111" s="232"/>
      <c r="AG111" s="232"/>
      <c r="AH111" s="232"/>
      <c r="AI111" s="232"/>
      <c r="AJ111" s="232"/>
      <c r="AK111" s="232"/>
      <c r="AL111" s="232"/>
      <c r="AM111" s="199"/>
      <c r="AN111" s="79"/>
      <c r="AO111" s="79"/>
      <c r="AP111" s="79"/>
      <c r="AQ111" s="79"/>
      <c r="AR111" s="79"/>
      <c r="AS111" s="79"/>
      <c r="AT111" s="79"/>
      <c r="AU111" s="79"/>
      <c r="AV111" s="79"/>
      <c r="AW111" s="233"/>
      <c r="AX111" s="79"/>
      <c r="AY111" s="79"/>
      <c r="AZ111" s="79"/>
      <c r="BA111" s="79"/>
      <c r="BB111" s="190"/>
      <c r="BC111" s="190"/>
      <c r="BD111" s="222">
        <f t="shared" si="11"/>
        <v>8.9166666666666661</v>
      </c>
      <c r="BE111" s="195">
        <v>32100</v>
      </c>
      <c r="BF111" s="223">
        <v>371.21386268999998</v>
      </c>
      <c r="BG111" s="223">
        <v>433.63564231585599</v>
      </c>
      <c r="BH111" s="223">
        <v>-438.80523340679201</v>
      </c>
      <c r="BI111" s="224">
        <v>51.587177177341999</v>
      </c>
      <c r="BJ111" s="224">
        <v>5.52263501733478</v>
      </c>
      <c r="BK111" s="222">
        <f t="shared" si="12"/>
        <v>-0.59799119520237642</v>
      </c>
      <c r="BL111" s="222">
        <f t="shared" si="13"/>
        <v>-141.49316000892344</v>
      </c>
      <c r="BM111" s="195">
        <v>32100</v>
      </c>
      <c r="BN111" s="223">
        <v>371.21386268999998</v>
      </c>
      <c r="BO111" s="223">
        <v>456.88507471494501</v>
      </c>
      <c r="BP111" s="223">
        <v>-461.66999700184698</v>
      </c>
      <c r="BQ111" s="224">
        <v>51.7617540544055</v>
      </c>
      <c r="BR111" s="224">
        <v>5.70048885246349</v>
      </c>
      <c r="BS111" s="222">
        <f t="shared" si="14"/>
        <v>-0.43149356255918647</v>
      </c>
      <c r="BT111" s="222">
        <f t="shared" si="15"/>
        <v>-141.49316000892344</v>
      </c>
      <c r="BU111" s="199"/>
      <c r="BV111" s="197">
        <v>-68.779754950780102</v>
      </c>
      <c r="BW111" s="197">
        <v>-50.539959287374501</v>
      </c>
      <c r="BX111" s="222">
        <f t="shared" si="16"/>
        <v>-73.497879423803838</v>
      </c>
      <c r="BY111" s="222">
        <f t="shared" si="17"/>
        <v>-53.763153586449796</v>
      </c>
      <c r="BZ111" s="199"/>
      <c r="CA111" s="199"/>
      <c r="CB111" s="199"/>
      <c r="CC111" s="199"/>
      <c r="CD111" s="199"/>
      <c r="CE111" s="199"/>
      <c r="CF111" s="199"/>
      <c r="CG111" s="199"/>
      <c r="CH111" s="199"/>
      <c r="CI111" s="199"/>
      <c r="CJ111" s="199"/>
      <c r="CK111" s="199"/>
      <c r="CL111" s="199"/>
      <c r="CM111" s="199"/>
      <c r="CN111" s="199"/>
      <c r="CO111" s="199"/>
      <c r="CP111" s="199"/>
      <c r="CQ111" s="199"/>
      <c r="CR111" s="199"/>
    </row>
    <row r="112" spans="1:96" ht="12" customHeight="1" x14ac:dyDescent="0.25">
      <c r="A112" s="199"/>
      <c r="B112" s="199"/>
      <c r="C112" s="199"/>
      <c r="D112" s="199"/>
      <c r="E112" s="199"/>
      <c r="F112" s="199"/>
      <c r="G112" s="199"/>
      <c r="H112" s="199"/>
      <c r="I112" s="199"/>
      <c r="J112" s="199"/>
      <c r="K112" s="199"/>
      <c r="L112" s="199"/>
      <c r="M112" s="199"/>
      <c r="N112" s="199"/>
      <c r="O112" s="199"/>
      <c r="P112" s="199"/>
      <c r="Q112" s="199"/>
      <c r="R112" s="199"/>
      <c r="S112" s="199"/>
      <c r="T112" s="199"/>
      <c r="U112" s="199"/>
      <c r="V112" s="199"/>
      <c r="W112" s="199"/>
      <c r="X112" s="232"/>
      <c r="Y112" s="232"/>
      <c r="Z112" s="232"/>
      <c r="AA112" s="232"/>
      <c r="AB112" s="232"/>
      <c r="AC112" s="232"/>
      <c r="AD112" s="232"/>
      <c r="AE112" s="232"/>
      <c r="AF112" s="232"/>
      <c r="AG112" s="232"/>
      <c r="AH112" s="232"/>
      <c r="AI112" s="232"/>
      <c r="AJ112" s="232"/>
      <c r="AK112" s="232"/>
      <c r="AL112" s="232"/>
      <c r="AM112" s="199"/>
      <c r="AN112" s="79"/>
      <c r="AO112" s="79"/>
      <c r="AP112" s="79"/>
      <c r="AQ112" s="79"/>
      <c r="AR112" s="79"/>
      <c r="AS112" s="79"/>
      <c r="AT112" s="79"/>
      <c r="AU112" s="79"/>
      <c r="AV112" s="79"/>
      <c r="AW112" s="233"/>
      <c r="AX112" s="79"/>
      <c r="AY112" s="79"/>
      <c r="AZ112" s="79"/>
      <c r="BA112" s="79"/>
      <c r="BB112" s="190"/>
      <c r="BC112" s="190"/>
      <c r="BD112" s="222">
        <f t="shared" si="11"/>
        <v>9</v>
      </c>
      <c r="BE112" s="195">
        <v>32400</v>
      </c>
      <c r="BF112" s="223">
        <v>375.04941841999999</v>
      </c>
      <c r="BG112" s="223">
        <v>423.32475675709298</v>
      </c>
      <c r="BH112" s="223">
        <v>-428.24556594580599</v>
      </c>
      <c r="BI112" s="224">
        <v>51.506960046462403</v>
      </c>
      <c r="BJ112" s="224">
        <v>5.4440634610557002</v>
      </c>
      <c r="BK112" s="222">
        <f t="shared" si="12"/>
        <v>-0.67656275148145628</v>
      </c>
      <c r="BL112" s="222">
        <f t="shared" si="13"/>
        <v>-137.65760427892343</v>
      </c>
      <c r="BM112" s="195">
        <v>32400</v>
      </c>
      <c r="BN112" s="223">
        <v>375.04941841999999</v>
      </c>
      <c r="BO112" s="223">
        <v>448.68714530276901</v>
      </c>
      <c r="BP112" s="223">
        <v>-453.36412424239199</v>
      </c>
      <c r="BQ112" s="224">
        <v>51.699688660922902</v>
      </c>
      <c r="BR112" s="224">
        <v>5.6390652841825801</v>
      </c>
      <c r="BS112" s="222">
        <f t="shared" si="14"/>
        <v>-0.49291713084009636</v>
      </c>
      <c r="BT112" s="222">
        <f t="shared" si="15"/>
        <v>-137.65760427892343</v>
      </c>
      <c r="BU112" s="199"/>
      <c r="BV112" s="197">
        <v>-79.026348018123898</v>
      </c>
      <c r="BW112" s="197">
        <v>-57.148613480117099</v>
      </c>
      <c r="BX112" s="222">
        <f t="shared" si="16"/>
        <v>-83.744472491147633</v>
      </c>
      <c r="BY112" s="222">
        <f t="shared" si="17"/>
        <v>-60.371807779192395</v>
      </c>
      <c r="BZ112" s="199"/>
      <c r="CA112" s="199"/>
      <c r="CB112" s="199"/>
      <c r="CC112" s="199"/>
      <c r="CD112" s="199"/>
      <c r="CE112" s="199"/>
      <c r="CF112" s="199"/>
      <c r="CG112" s="199"/>
      <c r="CH112" s="199"/>
      <c r="CI112" s="199"/>
      <c r="CJ112" s="199"/>
      <c r="CK112" s="199"/>
      <c r="CL112" s="199"/>
      <c r="CM112" s="199"/>
      <c r="CN112" s="199"/>
      <c r="CO112" s="199"/>
      <c r="CP112" s="199"/>
      <c r="CQ112" s="199"/>
      <c r="CR112" s="199"/>
    </row>
    <row r="113" spans="1:96" ht="12" customHeight="1" x14ac:dyDescent="0.25">
      <c r="A113" s="199"/>
      <c r="B113" s="199"/>
      <c r="C113" s="199"/>
      <c r="D113" s="199"/>
      <c r="E113" s="199"/>
      <c r="F113" s="199"/>
      <c r="G113" s="199"/>
      <c r="H113" s="199"/>
      <c r="I113" s="199"/>
      <c r="J113" s="199"/>
      <c r="K113" s="199"/>
      <c r="L113" s="199"/>
      <c r="M113" s="199"/>
      <c r="N113" s="199"/>
      <c r="O113" s="199"/>
      <c r="P113" s="199"/>
      <c r="Q113" s="199"/>
      <c r="R113" s="199"/>
      <c r="S113" s="199"/>
      <c r="T113" s="199"/>
      <c r="U113" s="199"/>
      <c r="V113" s="199"/>
      <c r="W113" s="199"/>
      <c r="X113" s="232"/>
      <c r="Y113" s="232"/>
      <c r="Z113" s="232"/>
      <c r="AA113" s="232"/>
      <c r="AB113" s="232"/>
      <c r="AC113" s="232"/>
      <c r="AD113" s="232"/>
      <c r="AE113" s="232"/>
      <c r="AF113" s="232"/>
      <c r="AG113" s="232"/>
      <c r="AH113" s="232"/>
      <c r="AI113" s="232"/>
      <c r="AJ113" s="232"/>
      <c r="AK113" s="232"/>
      <c r="AL113" s="232"/>
      <c r="AM113" s="199"/>
      <c r="AN113" s="79"/>
      <c r="AO113" s="79"/>
      <c r="AP113" s="79"/>
      <c r="AQ113" s="79"/>
      <c r="AR113" s="79"/>
      <c r="AS113" s="79"/>
      <c r="AT113" s="79"/>
      <c r="AU113" s="79"/>
      <c r="AV113" s="79"/>
      <c r="AW113" s="233"/>
      <c r="AX113" s="79"/>
      <c r="AY113" s="79"/>
      <c r="AZ113" s="79"/>
      <c r="BA113" s="79"/>
      <c r="BB113" s="190"/>
      <c r="BC113" s="190"/>
      <c r="BD113" s="222">
        <f t="shared" si="11"/>
        <v>9.0833333333333339</v>
      </c>
      <c r="BE113" s="195">
        <v>32700</v>
      </c>
      <c r="BF113" s="223">
        <v>380.36023411000002</v>
      </c>
      <c r="BG113" s="223">
        <v>413.724881777321</v>
      </c>
      <c r="BH113" s="223">
        <v>-418.34964406574699</v>
      </c>
      <c r="BI113" s="224">
        <v>51.431313971359501</v>
      </c>
      <c r="BJ113" s="224">
        <v>5.3704890007370301</v>
      </c>
      <c r="BK113" s="222">
        <f t="shared" si="12"/>
        <v>-0.75013721180012638</v>
      </c>
      <c r="BL113" s="222">
        <f t="shared" si="13"/>
        <v>-132.3467885889234</v>
      </c>
      <c r="BM113" s="195">
        <v>32700</v>
      </c>
      <c r="BN113" s="223">
        <v>380.36023411000002</v>
      </c>
      <c r="BO113" s="223">
        <v>441.01923240652098</v>
      </c>
      <c r="BP113" s="223">
        <v>-445.54615623122601</v>
      </c>
      <c r="BQ113" s="224">
        <v>51.641037337361901</v>
      </c>
      <c r="BR113" s="224">
        <v>5.5814056099777503</v>
      </c>
      <c r="BS113" s="222">
        <f t="shared" si="14"/>
        <v>-0.55057680504492623</v>
      </c>
      <c r="BT113" s="222">
        <f t="shared" si="15"/>
        <v>-132.3467885889234</v>
      </c>
      <c r="BU113" s="199"/>
      <c r="BV113" s="197">
        <v>-88.407438223021501</v>
      </c>
      <c r="BW113" s="197">
        <v>-63.131371502881898</v>
      </c>
      <c r="BX113" s="222">
        <f t="shared" si="16"/>
        <v>-93.125562696045236</v>
      </c>
      <c r="BY113" s="222">
        <f t="shared" si="17"/>
        <v>-66.354565801957193</v>
      </c>
      <c r="BZ113" s="199"/>
      <c r="CA113" s="199"/>
      <c r="CB113" s="199"/>
      <c r="CC113" s="199"/>
      <c r="CD113" s="199"/>
      <c r="CE113" s="199"/>
      <c r="CF113" s="199"/>
      <c r="CG113" s="199"/>
      <c r="CH113" s="199"/>
      <c r="CI113" s="199"/>
      <c r="CJ113" s="199"/>
      <c r="CK113" s="199"/>
      <c r="CL113" s="199"/>
      <c r="CM113" s="199"/>
      <c r="CN113" s="199"/>
      <c r="CO113" s="199"/>
      <c r="CP113" s="199"/>
      <c r="CQ113" s="199"/>
      <c r="CR113" s="199"/>
    </row>
    <row r="114" spans="1:96" ht="12" customHeight="1" x14ac:dyDescent="0.25">
      <c r="A114" s="199"/>
      <c r="B114" s="199"/>
      <c r="C114" s="199"/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9"/>
      <c r="V114" s="199"/>
      <c r="W114" s="199"/>
      <c r="X114" s="232"/>
      <c r="Y114" s="232"/>
      <c r="Z114" s="232"/>
      <c r="AA114" s="232"/>
      <c r="AB114" s="232"/>
      <c r="AC114" s="232"/>
      <c r="AD114" s="232"/>
      <c r="AE114" s="232"/>
      <c r="AF114" s="232"/>
      <c r="AG114" s="232"/>
      <c r="AH114" s="232"/>
      <c r="AI114" s="232"/>
      <c r="AJ114" s="232"/>
      <c r="AK114" s="232"/>
      <c r="AL114" s="232"/>
      <c r="AM114" s="199"/>
      <c r="AN114" s="79"/>
      <c r="AO114" s="79"/>
      <c r="AP114" s="79"/>
      <c r="AQ114" s="79"/>
      <c r="AR114" s="79"/>
      <c r="AS114" s="79"/>
      <c r="AT114" s="79"/>
      <c r="AU114" s="79"/>
      <c r="AV114" s="79"/>
      <c r="AW114" s="233"/>
      <c r="AX114" s="79"/>
      <c r="AY114" s="79"/>
      <c r="AZ114" s="79"/>
      <c r="BA114" s="79"/>
      <c r="BB114" s="190"/>
      <c r="BC114" s="190"/>
      <c r="BD114" s="222">
        <f t="shared" si="11"/>
        <v>9.1666666666666661</v>
      </c>
      <c r="BE114" s="195">
        <v>33000</v>
      </c>
      <c r="BF114" s="223">
        <v>387.08812332999997</v>
      </c>
      <c r="BG114" s="223">
        <v>404.91867695397798</v>
      </c>
      <c r="BH114" s="223">
        <v>-409.19898006484499</v>
      </c>
      <c r="BI114" s="224">
        <v>51.3610099823604</v>
      </c>
      <c r="BJ114" s="224">
        <v>5.3027036633310596</v>
      </c>
      <c r="BK114" s="222">
        <f t="shared" si="12"/>
        <v>-0.81792254920609686</v>
      </c>
      <c r="BL114" s="222">
        <f t="shared" si="13"/>
        <v>-125.61889936892345</v>
      </c>
      <c r="BM114" s="195">
        <v>33000</v>
      </c>
      <c r="BN114" s="223">
        <v>387.08812332999997</v>
      </c>
      <c r="BO114" s="223">
        <v>433.94619100974103</v>
      </c>
      <c r="BP114" s="223">
        <v>-438.28001450610299</v>
      </c>
      <c r="BQ114" s="224">
        <v>51.586362957267298</v>
      </c>
      <c r="BR114" s="224">
        <v>5.5280884288876297</v>
      </c>
      <c r="BS114" s="222">
        <f t="shared" si="14"/>
        <v>-0.60389398613504675</v>
      </c>
      <c r="BT114" s="222">
        <f t="shared" si="15"/>
        <v>-125.61889936892345</v>
      </c>
      <c r="BU114" s="199"/>
      <c r="BV114" s="197">
        <v>-96.820283117810504</v>
      </c>
      <c r="BW114" s="197">
        <v>-68.422709712935998</v>
      </c>
      <c r="BX114" s="222">
        <f t="shared" si="16"/>
        <v>-101.53840759083424</v>
      </c>
      <c r="BY114" s="222">
        <f t="shared" si="17"/>
        <v>-71.6459040120113</v>
      </c>
      <c r="BZ114" s="199"/>
      <c r="CA114" s="199"/>
      <c r="CB114" s="199"/>
      <c r="CC114" s="199"/>
      <c r="CD114" s="199"/>
      <c r="CE114" s="199"/>
      <c r="CF114" s="199"/>
      <c r="CG114" s="199"/>
      <c r="CH114" s="199"/>
      <c r="CI114" s="199"/>
      <c r="CJ114" s="199"/>
      <c r="CK114" s="199"/>
      <c r="CL114" s="199"/>
      <c r="CM114" s="199"/>
      <c r="CN114" s="199"/>
      <c r="CO114" s="199"/>
      <c r="CP114" s="199"/>
      <c r="CQ114" s="199"/>
      <c r="CR114" s="199"/>
    </row>
    <row r="115" spans="1:96" ht="12" customHeight="1" x14ac:dyDescent="0.25">
      <c r="A115" s="199"/>
      <c r="B115" s="199"/>
      <c r="C115" s="199"/>
      <c r="D115" s="199"/>
      <c r="E115" s="199"/>
      <c r="F115" s="199"/>
      <c r="G115" s="199"/>
      <c r="H115" s="199"/>
      <c r="I115" s="199"/>
      <c r="J115" s="199"/>
      <c r="K115" s="199"/>
      <c r="L115" s="199"/>
      <c r="M115" s="199"/>
      <c r="N115" s="199"/>
      <c r="O115" s="199"/>
      <c r="P115" s="199"/>
      <c r="Q115" s="199"/>
      <c r="R115" s="199"/>
      <c r="S115" s="199"/>
      <c r="T115" s="199"/>
      <c r="U115" s="199"/>
      <c r="V115" s="199"/>
      <c r="W115" s="199"/>
      <c r="X115" s="232"/>
      <c r="Y115" s="232"/>
      <c r="Z115" s="232"/>
      <c r="AA115" s="232"/>
      <c r="AB115" s="232"/>
      <c r="AC115" s="232"/>
      <c r="AD115" s="232"/>
      <c r="AE115" s="232"/>
      <c r="AF115" s="232"/>
      <c r="AG115" s="232"/>
      <c r="AH115" s="232"/>
      <c r="AI115" s="232"/>
      <c r="AJ115" s="232"/>
      <c r="AK115" s="232"/>
      <c r="AL115" s="232"/>
      <c r="AM115" s="199"/>
      <c r="AN115" s="79"/>
      <c r="AO115" s="79"/>
      <c r="AP115" s="79"/>
      <c r="AQ115" s="79"/>
      <c r="AR115" s="79"/>
      <c r="AS115" s="79"/>
      <c r="AT115" s="79"/>
      <c r="AU115" s="79"/>
      <c r="AV115" s="79"/>
      <c r="AW115" s="233"/>
      <c r="AX115" s="79"/>
      <c r="AY115" s="79"/>
      <c r="AZ115" s="79"/>
      <c r="BA115" s="79"/>
      <c r="BB115" s="190"/>
      <c r="BC115" s="190"/>
      <c r="BD115" s="222">
        <f t="shared" si="11"/>
        <v>9.25</v>
      </c>
      <c r="BE115" s="195">
        <v>33300</v>
      </c>
      <c r="BF115" s="223">
        <v>395.15937394000002</v>
      </c>
      <c r="BG115" s="223">
        <v>396.98930259930302</v>
      </c>
      <c r="BH115" s="223">
        <v>-400.87538551357699</v>
      </c>
      <c r="BI115" s="224">
        <v>51.296840918268501</v>
      </c>
      <c r="BJ115" s="224">
        <v>5.2415207374700303</v>
      </c>
      <c r="BK115" s="222">
        <f t="shared" si="12"/>
        <v>-0.87910547506712611</v>
      </c>
      <c r="BL115" s="222">
        <f t="shared" si="13"/>
        <v>-117.5476487589234</v>
      </c>
      <c r="BM115" s="195">
        <v>33300</v>
      </c>
      <c r="BN115" s="223">
        <v>395.15937394000002</v>
      </c>
      <c r="BO115" s="223">
        <v>427.532265660885</v>
      </c>
      <c r="BP115" s="223">
        <v>-431.62891610392302</v>
      </c>
      <c r="BQ115" s="224">
        <v>51.5362334363166</v>
      </c>
      <c r="BR115" s="224">
        <v>5.4796970277034998</v>
      </c>
      <c r="BS115" s="222">
        <f t="shared" si="14"/>
        <v>-0.65228538731917673</v>
      </c>
      <c r="BT115" s="222">
        <f t="shared" si="15"/>
        <v>-117.5476487589234</v>
      </c>
      <c r="BU115" s="199"/>
      <c r="BV115" s="197">
        <v>-104.172744554641</v>
      </c>
      <c r="BW115" s="197">
        <v>-72.964676952446595</v>
      </c>
      <c r="BX115" s="222">
        <f t="shared" si="16"/>
        <v>-108.89086902766473</v>
      </c>
      <c r="BY115" s="222">
        <f t="shared" si="17"/>
        <v>-76.187871251521898</v>
      </c>
      <c r="BZ115" s="199"/>
      <c r="CA115" s="199"/>
      <c r="CB115" s="199"/>
      <c r="CC115" s="199"/>
      <c r="CD115" s="199"/>
      <c r="CE115" s="199"/>
      <c r="CF115" s="199"/>
      <c r="CG115" s="199"/>
      <c r="CH115" s="199"/>
      <c r="CI115" s="199"/>
      <c r="CJ115" s="199"/>
      <c r="CK115" s="199"/>
      <c r="CL115" s="199"/>
      <c r="CM115" s="199"/>
      <c r="CN115" s="199"/>
      <c r="CO115" s="199"/>
      <c r="CP115" s="199"/>
      <c r="CQ115" s="199"/>
      <c r="CR115" s="199"/>
    </row>
    <row r="116" spans="1:96" ht="12" customHeight="1" x14ac:dyDescent="0.25">
      <c r="A116" s="199"/>
      <c r="B116" s="199"/>
      <c r="C116" s="199"/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199"/>
      <c r="X116" s="232"/>
      <c r="Y116" s="232"/>
      <c r="Z116" s="232"/>
      <c r="AA116" s="232"/>
      <c r="AB116" s="232"/>
      <c r="AC116" s="232"/>
      <c r="AD116" s="232"/>
      <c r="AE116" s="232"/>
      <c r="AF116" s="232"/>
      <c r="AG116" s="232"/>
      <c r="AH116" s="232"/>
      <c r="AI116" s="232"/>
      <c r="AJ116" s="232"/>
      <c r="AK116" s="232"/>
      <c r="AL116" s="232"/>
      <c r="AM116" s="199"/>
      <c r="AN116" s="79"/>
      <c r="AO116" s="79"/>
      <c r="AP116" s="79"/>
      <c r="AQ116" s="79"/>
      <c r="AR116" s="79"/>
      <c r="AS116" s="79"/>
      <c r="AT116" s="79"/>
      <c r="AU116" s="79"/>
      <c r="AV116" s="79"/>
      <c r="AW116" s="233"/>
      <c r="AX116" s="79"/>
      <c r="AY116" s="79"/>
      <c r="AZ116" s="79"/>
      <c r="BA116" s="79"/>
      <c r="BB116" s="190"/>
      <c r="BC116" s="190"/>
      <c r="BD116" s="222">
        <f t="shared" si="11"/>
        <v>9.3333333333333339</v>
      </c>
      <c r="BE116" s="195">
        <v>33600</v>
      </c>
      <c r="BF116" s="223">
        <v>404.48555561000001</v>
      </c>
      <c r="BG116" s="223">
        <v>390.02129504413602</v>
      </c>
      <c r="BH116" s="223">
        <v>-393.461929621536</v>
      </c>
      <c r="BI116" s="224">
        <v>51.239624013179998</v>
      </c>
      <c r="BJ116" s="224">
        <v>5.1877758048086102</v>
      </c>
      <c r="BK116" s="222">
        <f t="shared" si="12"/>
        <v>-0.93285040772854622</v>
      </c>
      <c r="BL116" s="222">
        <f t="shared" si="13"/>
        <v>-108.22146708892342</v>
      </c>
      <c r="BM116" s="195">
        <v>33600</v>
      </c>
      <c r="BN116" s="223">
        <v>404.48555561000001</v>
      </c>
      <c r="BO116" s="223">
        <v>421.841566925184</v>
      </c>
      <c r="BP116" s="223">
        <v>-425.65589645202499</v>
      </c>
      <c r="BQ116" s="224">
        <v>51.4912228583256</v>
      </c>
      <c r="BR116" s="224">
        <v>5.4368196762756904</v>
      </c>
      <c r="BS116" s="222">
        <f t="shared" si="14"/>
        <v>-0.69516273874698609</v>
      </c>
      <c r="BT116" s="222">
        <f t="shared" si="15"/>
        <v>-108.22146708892342</v>
      </c>
      <c r="BU116" s="199"/>
      <c r="BV116" s="197">
        <v>-110.384297789813</v>
      </c>
      <c r="BW116" s="197">
        <v>-76.707529234179702</v>
      </c>
      <c r="BX116" s="222">
        <f t="shared" si="16"/>
        <v>-115.10242226283674</v>
      </c>
      <c r="BY116" s="222">
        <f t="shared" si="17"/>
        <v>-79.930723533255005</v>
      </c>
      <c r="BZ116" s="199"/>
      <c r="CA116" s="199"/>
      <c r="CB116" s="199"/>
      <c r="CC116" s="199"/>
      <c r="CD116" s="199"/>
      <c r="CE116" s="199"/>
      <c r="CF116" s="199"/>
      <c r="CG116" s="199"/>
      <c r="CH116" s="199"/>
      <c r="CI116" s="199"/>
      <c r="CJ116" s="199"/>
      <c r="CK116" s="199"/>
      <c r="CL116" s="199"/>
      <c r="CM116" s="199"/>
      <c r="CN116" s="199"/>
      <c r="CO116" s="199"/>
      <c r="CP116" s="199"/>
      <c r="CQ116" s="199"/>
      <c r="CR116" s="199"/>
    </row>
    <row r="117" spans="1:96" ht="12" customHeight="1" x14ac:dyDescent="0.25">
      <c r="A117" s="199"/>
      <c r="B117" s="199"/>
      <c r="C117" s="199"/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9"/>
      <c r="X117" s="232"/>
      <c r="Y117" s="232"/>
      <c r="Z117" s="232"/>
      <c r="AA117" s="232"/>
      <c r="AB117" s="232"/>
      <c r="AC117" s="232"/>
      <c r="AD117" s="232"/>
      <c r="AE117" s="232"/>
      <c r="AF117" s="232"/>
      <c r="AG117" s="232"/>
      <c r="AH117" s="232"/>
      <c r="AI117" s="232"/>
      <c r="AJ117" s="232"/>
      <c r="AK117" s="232"/>
      <c r="AL117" s="232"/>
      <c r="AM117" s="199"/>
      <c r="AN117" s="79"/>
      <c r="AO117" s="79"/>
      <c r="AP117" s="79"/>
      <c r="AQ117" s="79"/>
      <c r="AR117" s="79"/>
      <c r="AS117" s="79"/>
      <c r="AT117" s="79"/>
      <c r="AU117" s="79"/>
      <c r="AV117" s="79"/>
      <c r="AW117" s="233"/>
      <c r="AX117" s="79"/>
      <c r="AY117" s="79"/>
      <c r="AZ117" s="79"/>
      <c r="BA117" s="79"/>
      <c r="BB117" s="190"/>
      <c r="BC117" s="190"/>
      <c r="BD117" s="222">
        <f t="shared" si="11"/>
        <v>9.4166666666666661</v>
      </c>
      <c r="BE117" s="195">
        <v>33900</v>
      </c>
      <c r="BF117" s="223">
        <v>414.96448874999999</v>
      </c>
      <c r="BG117" s="223">
        <v>384.10127052126398</v>
      </c>
      <c r="BH117" s="223">
        <v>-387.04380104602899</v>
      </c>
      <c r="BI117" s="224">
        <v>51.190201302889101</v>
      </c>
      <c r="BJ117" s="224">
        <v>5.1423248105222203</v>
      </c>
      <c r="BK117" s="222">
        <f t="shared" si="12"/>
        <v>-0.97830140201493609</v>
      </c>
      <c r="BL117" s="222">
        <f t="shared" si="13"/>
        <v>-97.742533948923437</v>
      </c>
      <c r="BM117" s="195">
        <v>33900</v>
      </c>
      <c r="BN117" s="223">
        <v>414.96448874999999</v>
      </c>
      <c r="BO117" s="223">
        <v>416.93842464575903</v>
      </c>
      <c r="BP117" s="223">
        <v>-420.42425193129202</v>
      </c>
      <c r="BQ117" s="224">
        <v>51.451911355766903</v>
      </c>
      <c r="BR117" s="224">
        <v>5.40004826410311</v>
      </c>
      <c r="BS117" s="222">
        <f t="shared" si="14"/>
        <v>-0.73193415091956648</v>
      </c>
      <c r="BT117" s="222">
        <f t="shared" si="15"/>
        <v>-97.742533948923437</v>
      </c>
      <c r="BU117" s="199"/>
      <c r="BV117" s="197">
        <v>-115.386913397193</v>
      </c>
      <c r="BW117" s="197">
        <v>-79.610274541614601</v>
      </c>
      <c r="BX117" s="222">
        <f t="shared" si="16"/>
        <v>-120.10503787021673</v>
      </c>
      <c r="BY117" s="222">
        <f t="shared" si="17"/>
        <v>-82.833468840689903</v>
      </c>
      <c r="BZ117" s="199"/>
      <c r="CA117" s="199"/>
      <c r="CB117" s="199"/>
      <c r="CC117" s="199"/>
      <c r="CD117" s="199"/>
      <c r="CE117" s="199"/>
      <c r="CF117" s="199"/>
      <c r="CG117" s="199"/>
      <c r="CH117" s="199"/>
      <c r="CI117" s="199"/>
      <c r="CJ117" s="199"/>
      <c r="CK117" s="199"/>
      <c r="CL117" s="199"/>
      <c r="CM117" s="199"/>
      <c r="CN117" s="199"/>
      <c r="CO117" s="199"/>
      <c r="CP117" s="199"/>
      <c r="CQ117" s="199"/>
      <c r="CR117" s="199"/>
    </row>
    <row r="118" spans="1:96" ht="12" customHeight="1" x14ac:dyDescent="0.25">
      <c r="A118" s="199"/>
      <c r="B118" s="199"/>
      <c r="C118" s="199"/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199"/>
      <c r="X118" s="232"/>
      <c r="Y118" s="232"/>
      <c r="Z118" s="232"/>
      <c r="AA118" s="232"/>
      <c r="AB118" s="232"/>
      <c r="AC118" s="232"/>
      <c r="AD118" s="232"/>
      <c r="AE118" s="232"/>
      <c r="AF118" s="232"/>
      <c r="AG118" s="232"/>
      <c r="AH118" s="232"/>
      <c r="AI118" s="232"/>
      <c r="AJ118" s="232"/>
      <c r="AK118" s="232"/>
      <c r="AL118" s="232"/>
      <c r="AM118" s="199"/>
      <c r="AN118" s="79"/>
      <c r="AO118" s="79"/>
      <c r="AP118" s="79"/>
      <c r="AQ118" s="79"/>
      <c r="AR118" s="79"/>
      <c r="AS118" s="79"/>
      <c r="AT118" s="79"/>
      <c r="AU118" s="79"/>
      <c r="AV118" s="79"/>
      <c r="AW118" s="233"/>
      <c r="AX118" s="79"/>
      <c r="AY118" s="79"/>
      <c r="AZ118" s="79"/>
      <c r="BA118" s="79"/>
      <c r="BB118" s="190"/>
      <c r="BC118" s="190"/>
      <c r="BD118" s="222">
        <f t="shared" si="11"/>
        <v>9.5</v>
      </c>
      <c r="BE118" s="195">
        <v>34200</v>
      </c>
      <c r="BF118" s="223">
        <v>426.48136398000003</v>
      </c>
      <c r="BG118" s="223">
        <v>379.318286616264</v>
      </c>
      <c r="BH118" s="223">
        <v>-381.70892665757702</v>
      </c>
      <c r="BI118" s="224">
        <v>51.149436341433102</v>
      </c>
      <c r="BJ118" s="224">
        <v>5.1060374923851599</v>
      </c>
      <c r="BK118" s="222">
        <f t="shared" si="12"/>
        <v>-1.0145887201519965</v>
      </c>
      <c r="BL118" s="222">
        <f t="shared" si="13"/>
        <v>-86.225658718923398</v>
      </c>
      <c r="BM118" s="195">
        <v>34200</v>
      </c>
      <c r="BN118" s="223">
        <v>426.48136398000003</v>
      </c>
      <c r="BO118" s="223">
        <v>412.88752079058997</v>
      </c>
      <c r="BP118" s="223">
        <v>-415.99781660268701</v>
      </c>
      <c r="BQ118" s="224">
        <v>51.4188829652417</v>
      </c>
      <c r="BR118" s="224">
        <v>5.36997441592868</v>
      </c>
      <c r="BS118" s="222">
        <f t="shared" si="14"/>
        <v>-0.76200799909399652</v>
      </c>
      <c r="BT118" s="222">
        <f t="shared" si="15"/>
        <v>-86.225658718923398</v>
      </c>
      <c r="BU118" s="199"/>
      <c r="BV118" s="197">
        <v>-119.125802331904</v>
      </c>
      <c r="BW118" s="197">
        <v>-81.641121776775094</v>
      </c>
      <c r="BX118" s="222">
        <f t="shared" si="16"/>
        <v>-123.84392680492773</v>
      </c>
      <c r="BY118" s="222">
        <f t="shared" si="17"/>
        <v>-84.864316075850397</v>
      </c>
      <c r="BZ118" s="199"/>
      <c r="CA118" s="199"/>
      <c r="CB118" s="199"/>
      <c r="CC118" s="199"/>
      <c r="CD118" s="199"/>
      <c r="CE118" s="199"/>
      <c r="CF118" s="199"/>
      <c r="CG118" s="199"/>
      <c r="CH118" s="199"/>
      <c r="CI118" s="199"/>
      <c r="CJ118" s="199"/>
      <c r="CK118" s="199"/>
      <c r="CL118" s="199"/>
      <c r="CM118" s="199"/>
      <c r="CN118" s="199"/>
      <c r="CO118" s="199"/>
      <c r="CP118" s="199"/>
      <c r="CQ118" s="199"/>
      <c r="CR118" s="199"/>
    </row>
    <row r="119" spans="1:96" ht="12" customHeight="1" x14ac:dyDescent="0.25">
      <c r="A119" s="199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9"/>
      <c r="X119" s="232"/>
      <c r="Y119" s="232"/>
      <c r="Z119" s="232"/>
      <c r="AA119" s="232"/>
      <c r="AB119" s="232"/>
      <c r="AC119" s="232"/>
      <c r="AD119" s="232"/>
      <c r="AE119" s="232"/>
      <c r="AF119" s="232"/>
      <c r="AG119" s="232"/>
      <c r="AH119" s="232"/>
      <c r="AI119" s="232"/>
      <c r="AJ119" s="232"/>
      <c r="AK119" s="232"/>
      <c r="AL119" s="232"/>
      <c r="AM119" s="199"/>
      <c r="AN119" s="79"/>
      <c r="AO119" s="79"/>
      <c r="AP119" s="79"/>
      <c r="AQ119" s="79"/>
      <c r="AR119" s="79"/>
      <c r="AS119" s="79"/>
      <c r="AT119" s="79"/>
      <c r="AU119" s="79"/>
      <c r="AV119" s="79"/>
      <c r="AW119" s="233"/>
      <c r="AX119" s="79"/>
      <c r="AY119" s="79"/>
      <c r="AZ119" s="79"/>
      <c r="BA119" s="79"/>
      <c r="BB119" s="190"/>
      <c r="BC119" s="190"/>
      <c r="BD119" s="222">
        <f t="shared" si="11"/>
        <v>9.5833333333333339</v>
      </c>
      <c r="BE119" s="195">
        <v>34500</v>
      </c>
      <c r="BF119" s="223">
        <v>438.91</v>
      </c>
      <c r="BG119" s="223">
        <v>375.76363897856697</v>
      </c>
      <c r="BH119" s="223">
        <v>-377.548148282456</v>
      </c>
      <c r="BI119" s="224">
        <v>51.118205315733903</v>
      </c>
      <c r="BJ119" s="224">
        <v>5.0797841617547803</v>
      </c>
      <c r="BK119" s="222">
        <f t="shared" si="12"/>
        <v>-1.0408420507823761</v>
      </c>
      <c r="BL119" s="222">
        <f t="shared" si="13"/>
        <v>-73.797022698923399</v>
      </c>
      <c r="BM119" s="195">
        <v>34500</v>
      </c>
      <c r="BN119" s="223">
        <v>438.91</v>
      </c>
      <c r="BO119" s="223">
        <v>409.75368424221199</v>
      </c>
      <c r="BP119" s="223">
        <v>-412.44096588644197</v>
      </c>
      <c r="BQ119" s="224">
        <v>51.392720521765099</v>
      </c>
      <c r="BR119" s="224">
        <v>5.3471821020013399</v>
      </c>
      <c r="BS119" s="222">
        <f t="shared" si="14"/>
        <v>-0.78480031302133657</v>
      </c>
      <c r="BT119" s="222">
        <f t="shared" si="15"/>
        <v>-73.797022698923399</v>
      </c>
      <c r="BU119" s="199"/>
      <c r="BV119" s="197">
        <v>-121.56001598431899</v>
      </c>
      <c r="BW119" s="197">
        <v>-82.777828938868893</v>
      </c>
      <c r="BX119" s="222">
        <f t="shared" si="16"/>
        <v>-126.27814045734273</v>
      </c>
      <c r="BY119" s="222">
        <f t="shared" si="17"/>
        <v>-86.001023237944196</v>
      </c>
      <c r="BZ119" s="199"/>
      <c r="CA119" s="199"/>
      <c r="CB119" s="199"/>
      <c r="CC119" s="199"/>
      <c r="CD119" s="199"/>
      <c r="CE119" s="199"/>
      <c r="CF119" s="199"/>
      <c r="CG119" s="199"/>
      <c r="CH119" s="199"/>
      <c r="CI119" s="199"/>
      <c r="CJ119" s="199"/>
      <c r="CK119" s="199"/>
      <c r="CL119" s="199"/>
      <c r="CM119" s="199"/>
      <c r="CN119" s="199"/>
      <c r="CO119" s="199"/>
      <c r="CP119" s="199"/>
      <c r="CQ119" s="199"/>
      <c r="CR119" s="199"/>
    </row>
    <row r="120" spans="1:96" ht="12" customHeight="1" x14ac:dyDescent="0.25">
      <c r="A120" s="199"/>
      <c r="B120" s="199"/>
      <c r="C120" s="199"/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199"/>
      <c r="X120" s="232"/>
      <c r="Y120" s="232"/>
      <c r="Z120" s="232"/>
      <c r="AA120" s="232"/>
      <c r="AB120" s="232"/>
      <c r="AC120" s="232"/>
      <c r="AD120" s="232"/>
      <c r="AE120" s="232"/>
      <c r="AF120" s="232"/>
      <c r="AG120" s="232"/>
      <c r="AH120" s="232"/>
      <c r="AI120" s="232"/>
      <c r="AJ120" s="232"/>
      <c r="AK120" s="232"/>
      <c r="AL120" s="232"/>
      <c r="AM120" s="199"/>
      <c r="AN120" s="79"/>
      <c r="AO120" s="79"/>
      <c r="AP120" s="79"/>
      <c r="AQ120" s="79"/>
      <c r="AR120" s="79"/>
      <c r="AS120" s="79"/>
      <c r="AT120" s="79"/>
      <c r="AU120" s="79"/>
      <c r="AV120" s="79"/>
      <c r="AW120" s="233"/>
      <c r="AX120" s="79"/>
      <c r="AY120" s="79"/>
      <c r="AZ120" s="79"/>
      <c r="BA120" s="79"/>
      <c r="BB120" s="190"/>
      <c r="BC120" s="190"/>
      <c r="BD120" s="222">
        <f t="shared" si="11"/>
        <v>9.6666666666666661</v>
      </c>
      <c r="BE120" s="195">
        <v>34800</v>
      </c>
      <c r="BF120" s="223">
        <v>452.11422606999997</v>
      </c>
      <c r="BG120" s="223">
        <v>373.52982517322698</v>
      </c>
      <c r="BH120" s="223">
        <v>-374.65470348762199</v>
      </c>
      <c r="BI120" s="224">
        <v>51.097380346307602</v>
      </c>
      <c r="BJ120" s="224">
        <v>5.0644137045075501</v>
      </c>
      <c r="BK120" s="222">
        <f t="shared" si="12"/>
        <v>-1.0562125080296063</v>
      </c>
      <c r="BL120" s="222">
        <f t="shared" si="13"/>
        <v>-60.592796628923452</v>
      </c>
      <c r="BM120" s="195">
        <v>34800</v>
      </c>
      <c r="BN120" s="223">
        <v>452.11422606999997</v>
      </c>
      <c r="BO120" s="223">
        <v>407.60121474872</v>
      </c>
      <c r="BP120" s="223">
        <v>-409.81822017890801</v>
      </c>
      <c r="BQ120" s="224">
        <v>51.373996558891598</v>
      </c>
      <c r="BR120" s="224">
        <v>5.3322357346377203</v>
      </c>
      <c r="BS120" s="222">
        <f t="shared" si="14"/>
        <v>-0.79974668038495622</v>
      </c>
      <c r="BT120" s="222">
        <f t="shared" si="15"/>
        <v>-60.592796628923452</v>
      </c>
      <c r="BU120" s="199"/>
      <c r="BV120" s="197">
        <v>-122.66289465249</v>
      </c>
      <c r="BW120" s="197">
        <v>-83.007946720453504</v>
      </c>
      <c r="BX120" s="222">
        <f t="shared" si="16"/>
        <v>-127.38101912551373</v>
      </c>
      <c r="BY120" s="222">
        <f t="shared" si="17"/>
        <v>-86.231141019528806</v>
      </c>
      <c r="BZ120" s="199"/>
      <c r="CA120" s="199"/>
      <c r="CB120" s="199"/>
      <c r="CC120" s="199"/>
      <c r="CD120" s="199"/>
      <c r="CE120" s="199"/>
      <c r="CF120" s="199"/>
      <c r="CG120" s="199"/>
      <c r="CH120" s="199"/>
      <c r="CI120" s="199"/>
      <c r="CJ120" s="199"/>
      <c r="CK120" s="199"/>
      <c r="CL120" s="199"/>
      <c r="CM120" s="199"/>
      <c r="CN120" s="199"/>
      <c r="CO120" s="199"/>
      <c r="CP120" s="199"/>
      <c r="CQ120" s="199"/>
      <c r="CR120" s="199"/>
    </row>
    <row r="121" spans="1:96" ht="12" customHeight="1" x14ac:dyDescent="0.25">
      <c r="A121" s="199"/>
      <c r="B121" s="199"/>
      <c r="C121" s="199"/>
      <c r="D121" s="199"/>
      <c r="E121" s="199"/>
      <c r="F121" s="199"/>
      <c r="G121" s="199"/>
      <c r="H121" s="199"/>
      <c r="I121" s="199"/>
      <c r="J121" s="199"/>
      <c r="K121" s="199"/>
      <c r="L121" s="199"/>
      <c r="M121" s="199"/>
      <c r="N121" s="199"/>
      <c r="O121" s="199"/>
      <c r="P121" s="199"/>
      <c r="Q121" s="199"/>
      <c r="R121" s="199"/>
      <c r="S121" s="199"/>
      <c r="T121" s="199"/>
      <c r="U121" s="199"/>
      <c r="V121" s="199"/>
      <c r="W121" s="199"/>
      <c r="X121" s="232"/>
      <c r="Y121" s="232"/>
      <c r="Z121" s="232"/>
      <c r="AA121" s="232"/>
      <c r="AB121" s="232"/>
      <c r="AC121" s="232"/>
      <c r="AD121" s="232"/>
      <c r="AE121" s="232"/>
      <c r="AF121" s="232"/>
      <c r="AG121" s="232"/>
      <c r="AH121" s="232"/>
      <c r="AI121" s="232"/>
      <c r="AJ121" s="232"/>
      <c r="AK121" s="232"/>
      <c r="AL121" s="232"/>
      <c r="AM121" s="199"/>
      <c r="AN121" s="79"/>
      <c r="AO121" s="79"/>
      <c r="AP121" s="79"/>
      <c r="AQ121" s="79"/>
      <c r="AR121" s="79"/>
      <c r="AS121" s="79"/>
      <c r="AT121" s="79"/>
      <c r="AU121" s="79"/>
      <c r="AV121" s="79"/>
      <c r="AW121" s="233"/>
      <c r="AX121" s="79"/>
      <c r="AY121" s="79"/>
      <c r="AZ121" s="79"/>
      <c r="BA121" s="79"/>
      <c r="BB121" s="190"/>
      <c r="BC121" s="190"/>
      <c r="BD121" s="222">
        <f t="shared" si="11"/>
        <v>9.75</v>
      </c>
      <c r="BE121" s="195">
        <v>35100</v>
      </c>
      <c r="BF121" s="223">
        <v>465.94937393999999</v>
      </c>
      <c r="BG121" s="223">
        <v>372.708386068599</v>
      </c>
      <c r="BH121" s="223">
        <v>-373.12271324536198</v>
      </c>
      <c r="BI121" s="224">
        <v>51.0878027497196</v>
      </c>
      <c r="BJ121" s="224">
        <v>5.0607209600102898</v>
      </c>
      <c r="BK121" s="222">
        <f t="shared" si="12"/>
        <v>-1.0599052525268666</v>
      </c>
      <c r="BL121" s="222">
        <f t="shared" si="13"/>
        <v>-46.757648758923438</v>
      </c>
      <c r="BM121" s="195">
        <v>35100</v>
      </c>
      <c r="BN121" s="223">
        <v>465.94937393999999</v>
      </c>
      <c r="BO121" s="223">
        <v>406.49260116046798</v>
      </c>
      <c r="BP121" s="223">
        <v>-408.19330973400798</v>
      </c>
      <c r="BQ121" s="224">
        <v>51.363259214214601</v>
      </c>
      <c r="BR121" s="224">
        <v>5.3256628957717602</v>
      </c>
      <c r="BS121" s="222">
        <f t="shared" si="14"/>
        <v>-0.80631951925091627</v>
      </c>
      <c r="BT121" s="222">
        <f t="shared" si="15"/>
        <v>-46.757648758923438</v>
      </c>
      <c r="BU121" s="199"/>
      <c r="BV121" s="197">
        <v>-122.422359521339</v>
      </c>
      <c r="BW121" s="197">
        <v>-82.328954853242806</v>
      </c>
      <c r="BX121" s="222">
        <f t="shared" si="16"/>
        <v>-127.14048399436274</v>
      </c>
      <c r="BY121" s="222">
        <f t="shared" si="17"/>
        <v>-85.552149152318108</v>
      </c>
      <c r="BZ121" s="199"/>
      <c r="CA121" s="199"/>
      <c r="CB121" s="199"/>
      <c r="CC121" s="199"/>
      <c r="CD121" s="199"/>
      <c r="CE121" s="199"/>
      <c r="CF121" s="199"/>
      <c r="CG121" s="199"/>
      <c r="CH121" s="199"/>
      <c r="CI121" s="199"/>
      <c r="CJ121" s="199"/>
      <c r="CK121" s="199"/>
      <c r="CL121" s="199"/>
      <c r="CM121" s="199"/>
      <c r="CN121" s="199"/>
      <c r="CO121" s="199"/>
      <c r="CP121" s="199"/>
      <c r="CQ121" s="199"/>
      <c r="CR121" s="199"/>
    </row>
    <row r="122" spans="1:96" ht="12" customHeight="1" x14ac:dyDescent="0.25">
      <c r="A122" s="199"/>
      <c r="B122" s="199"/>
      <c r="C122" s="199"/>
      <c r="D122" s="199"/>
      <c r="E122" s="199"/>
      <c r="F122" s="199"/>
      <c r="G122" s="199"/>
      <c r="H122" s="199"/>
      <c r="I122" s="199"/>
      <c r="J122" s="199"/>
      <c r="K122" s="199"/>
      <c r="L122" s="199"/>
      <c r="M122" s="199"/>
      <c r="N122" s="199"/>
      <c r="O122" s="199"/>
      <c r="P122" s="199"/>
      <c r="Q122" s="199"/>
      <c r="R122" s="199"/>
      <c r="S122" s="199"/>
      <c r="T122" s="199"/>
      <c r="U122" s="199"/>
      <c r="V122" s="199"/>
      <c r="W122" s="199"/>
      <c r="X122" s="232"/>
      <c r="Y122" s="232"/>
      <c r="Z122" s="232"/>
      <c r="AA122" s="232"/>
      <c r="AB122" s="232"/>
      <c r="AC122" s="232"/>
      <c r="AD122" s="232"/>
      <c r="AE122" s="232"/>
      <c r="AF122" s="232"/>
      <c r="AG122" s="232"/>
      <c r="AH122" s="232"/>
      <c r="AI122" s="232"/>
      <c r="AJ122" s="232"/>
      <c r="AK122" s="232"/>
      <c r="AL122" s="232"/>
      <c r="AM122" s="199"/>
      <c r="AN122" s="79"/>
      <c r="AO122" s="79"/>
      <c r="AP122" s="79"/>
      <c r="AQ122" s="79"/>
      <c r="AR122" s="79"/>
      <c r="AS122" s="79"/>
      <c r="AT122" s="79"/>
      <c r="AU122" s="79"/>
      <c r="AV122" s="79"/>
      <c r="AW122" s="233"/>
      <c r="AX122" s="79"/>
      <c r="AY122" s="79"/>
      <c r="AZ122" s="79"/>
      <c r="BA122" s="79"/>
      <c r="BB122" s="190"/>
      <c r="BC122" s="190"/>
      <c r="BD122" s="222">
        <f t="shared" si="11"/>
        <v>9.8333333333333339</v>
      </c>
      <c r="BE122" s="195">
        <v>35400</v>
      </c>
      <c r="BF122" s="223">
        <v>480.26386280999998</v>
      </c>
      <c r="BG122" s="223">
        <v>373.38636599217301</v>
      </c>
      <c r="BH122" s="223">
        <v>-373.04437216730599</v>
      </c>
      <c r="BI122" s="224">
        <v>51.0902445695639</v>
      </c>
      <c r="BJ122" s="224">
        <v>5.0694025933330904</v>
      </c>
      <c r="BK122" s="222">
        <f t="shared" si="12"/>
        <v>-1.051223619204066</v>
      </c>
      <c r="BL122" s="222">
        <f t="shared" si="13"/>
        <v>-32.443159888923446</v>
      </c>
      <c r="BM122" s="195">
        <v>35400</v>
      </c>
      <c r="BN122" s="223">
        <v>480.26386280999998</v>
      </c>
      <c r="BO122" s="223">
        <v>406.48652023279698</v>
      </c>
      <c r="BP122" s="223">
        <v>-407.62756782040299</v>
      </c>
      <c r="BQ122" s="224">
        <v>51.361012389157302</v>
      </c>
      <c r="BR122" s="224">
        <v>5.3279312565873704</v>
      </c>
      <c r="BS122" s="222">
        <f t="shared" si="14"/>
        <v>-0.80405115843530606</v>
      </c>
      <c r="BT122" s="222">
        <f t="shared" si="15"/>
        <v>-32.443159888923446</v>
      </c>
      <c r="BU122" s="199"/>
      <c r="BV122" s="197">
        <v>-120.841044950794</v>
      </c>
      <c r="BW122" s="197">
        <v>-80.748289710286898</v>
      </c>
      <c r="BX122" s="222">
        <f t="shared" si="16"/>
        <v>-125.55916942381774</v>
      </c>
      <c r="BY122" s="222">
        <f t="shared" si="17"/>
        <v>-83.9714840093622</v>
      </c>
      <c r="BZ122" s="199"/>
      <c r="CA122" s="199"/>
      <c r="CB122" s="199"/>
      <c r="CC122" s="199"/>
      <c r="CD122" s="199"/>
      <c r="CE122" s="199"/>
      <c r="CF122" s="199"/>
      <c r="CG122" s="199"/>
      <c r="CH122" s="199"/>
      <c r="CI122" s="199"/>
      <c r="CJ122" s="199"/>
      <c r="CK122" s="199"/>
      <c r="CL122" s="199"/>
      <c r="CM122" s="199"/>
      <c r="CN122" s="199"/>
      <c r="CO122" s="199"/>
      <c r="CP122" s="199"/>
      <c r="CQ122" s="199"/>
      <c r="CR122" s="199"/>
    </row>
    <row r="123" spans="1:96" ht="12" customHeight="1" x14ac:dyDescent="0.25">
      <c r="A123" s="199"/>
      <c r="B123" s="199"/>
      <c r="C123" s="199"/>
      <c r="D123" s="199"/>
      <c r="E123" s="199"/>
      <c r="F123" s="199"/>
      <c r="G123" s="199"/>
      <c r="H123" s="199"/>
      <c r="I123" s="199"/>
      <c r="J123" s="199"/>
      <c r="K123" s="199"/>
      <c r="L123" s="199"/>
      <c r="M123" s="199"/>
      <c r="N123" s="199"/>
      <c r="O123" s="199"/>
      <c r="P123" s="199"/>
      <c r="Q123" s="199"/>
      <c r="R123" s="199"/>
      <c r="S123" s="199"/>
      <c r="T123" s="199"/>
      <c r="U123" s="199"/>
      <c r="V123" s="199"/>
      <c r="W123" s="199"/>
      <c r="X123" s="232"/>
      <c r="Y123" s="232"/>
      <c r="Z123" s="232"/>
      <c r="AA123" s="232"/>
      <c r="AB123" s="232"/>
      <c r="AC123" s="232"/>
      <c r="AD123" s="232"/>
      <c r="AE123" s="232"/>
      <c r="AF123" s="232"/>
      <c r="AG123" s="232"/>
      <c r="AH123" s="232"/>
      <c r="AI123" s="232"/>
      <c r="AJ123" s="232"/>
      <c r="AK123" s="232"/>
      <c r="AL123" s="232"/>
      <c r="AM123" s="199"/>
      <c r="AN123" s="79"/>
      <c r="AO123" s="79"/>
      <c r="AP123" s="79"/>
      <c r="AQ123" s="79"/>
      <c r="AR123" s="79"/>
      <c r="AS123" s="79"/>
      <c r="AT123" s="79"/>
      <c r="AU123" s="79"/>
      <c r="AV123" s="79"/>
      <c r="AW123" s="233"/>
      <c r="AX123" s="79"/>
      <c r="AY123" s="79"/>
      <c r="AZ123" s="79"/>
      <c r="BA123" s="79"/>
      <c r="BB123" s="190"/>
      <c r="BC123" s="190"/>
      <c r="BD123" s="222">
        <f t="shared" si="11"/>
        <v>9.9166666666666661</v>
      </c>
      <c r="BE123" s="195">
        <v>35700</v>
      </c>
      <c r="BF123" s="223">
        <v>494.90086016999999</v>
      </c>
      <c r="BG123" s="223">
        <v>375.64124860779998</v>
      </c>
      <c r="BH123" s="223">
        <v>-374.50559949661402</v>
      </c>
      <c r="BI123" s="224">
        <v>51.105358027539999</v>
      </c>
      <c r="BJ123" s="224">
        <v>5.0910023955845602</v>
      </c>
      <c r="BK123" s="222">
        <f t="shared" si="12"/>
        <v>-1.0296238169525962</v>
      </c>
      <c r="BL123" s="222">
        <f t="shared" si="13"/>
        <v>-17.806162528923437</v>
      </c>
      <c r="BM123" s="195">
        <v>35700</v>
      </c>
      <c r="BN123" s="223">
        <v>494.90086016999999</v>
      </c>
      <c r="BO123" s="223">
        <v>407.63505739036799</v>
      </c>
      <c r="BP123" s="223">
        <v>-408.17755342443598</v>
      </c>
      <c r="BQ123" s="224">
        <v>51.367689964123201</v>
      </c>
      <c r="BR123" s="224">
        <v>5.33941999380309</v>
      </c>
      <c r="BS123" s="222">
        <f t="shared" si="14"/>
        <v>-0.79256242121958653</v>
      </c>
      <c r="BT123" s="222">
        <f t="shared" si="15"/>
        <v>-17.806162528923437</v>
      </c>
      <c r="BU123" s="199"/>
      <c r="BV123" s="197">
        <v>-117.936269624072</v>
      </c>
      <c r="BW123" s="197">
        <v>-78.283262862221605</v>
      </c>
      <c r="BX123" s="222">
        <f t="shared" si="16"/>
        <v>-122.65439409709573</v>
      </c>
      <c r="BY123" s="222">
        <f t="shared" si="17"/>
        <v>-81.506457161296908</v>
      </c>
      <c r="BZ123" s="199"/>
      <c r="CA123" s="199"/>
      <c r="CB123" s="199"/>
      <c r="CC123" s="199"/>
      <c r="CD123" s="199"/>
      <c r="CE123" s="199"/>
      <c r="CF123" s="199"/>
      <c r="CG123" s="199"/>
      <c r="CH123" s="199"/>
      <c r="CI123" s="199"/>
      <c r="CJ123" s="199"/>
      <c r="CK123" s="199"/>
      <c r="CL123" s="199"/>
      <c r="CM123" s="199"/>
      <c r="CN123" s="199"/>
      <c r="CO123" s="199"/>
      <c r="CP123" s="199"/>
      <c r="CQ123" s="199"/>
      <c r="CR123" s="199"/>
    </row>
    <row r="124" spans="1:96" ht="12" customHeight="1" x14ac:dyDescent="0.25">
      <c r="A124" s="199"/>
      <c r="B124" s="199"/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232"/>
      <c r="Y124" s="232"/>
      <c r="Z124" s="232"/>
      <c r="AA124" s="232"/>
      <c r="AB124" s="232"/>
      <c r="AC124" s="232"/>
      <c r="AD124" s="232"/>
      <c r="AE124" s="232"/>
      <c r="AF124" s="232"/>
      <c r="AG124" s="232"/>
      <c r="AH124" s="232"/>
      <c r="AI124" s="232"/>
      <c r="AJ124" s="232"/>
      <c r="AK124" s="232"/>
      <c r="AL124" s="232"/>
      <c r="AM124" s="199"/>
      <c r="AN124" s="79"/>
      <c r="AO124" s="79"/>
      <c r="AP124" s="79"/>
      <c r="AQ124" s="79"/>
      <c r="AR124" s="79"/>
      <c r="AS124" s="79"/>
      <c r="AT124" s="79"/>
      <c r="AU124" s="79"/>
      <c r="AV124" s="79"/>
      <c r="AW124" s="233"/>
      <c r="AX124" s="79"/>
      <c r="AY124" s="79"/>
      <c r="AZ124" s="79"/>
      <c r="BA124" s="79"/>
      <c r="BB124" s="190"/>
      <c r="BC124" s="190"/>
      <c r="BD124" s="222">
        <f t="shared" si="11"/>
        <v>10</v>
      </c>
      <c r="BE124" s="195">
        <v>36000</v>
      </c>
      <c r="BF124" s="223">
        <v>509.7</v>
      </c>
      <c r="BG124" s="223">
        <v>379.53445042975397</v>
      </c>
      <c r="BH124" s="223">
        <v>-377.580075944996</v>
      </c>
      <c r="BI124" s="224">
        <v>51.133614857448201</v>
      </c>
      <c r="BJ124" s="224">
        <v>5.1258496073561801</v>
      </c>
      <c r="BK124" s="222">
        <f t="shared" si="12"/>
        <v>-0.99477660518097633</v>
      </c>
      <c r="BL124" s="222">
        <f t="shared" si="13"/>
        <v>-3.0070226989234357</v>
      </c>
      <c r="BM124" s="195">
        <v>36000</v>
      </c>
      <c r="BN124" s="223">
        <v>509.7</v>
      </c>
      <c r="BO124" s="223">
        <v>409.98018704776098</v>
      </c>
      <c r="BP124" s="223">
        <v>-409.89187801271402</v>
      </c>
      <c r="BQ124" s="224">
        <v>51.383624770967003</v>
      </c>
      <c r="BR124" s="224">
        <v>5.3603870724095799</v>
      </c>
      <c r="BS124" s="222">
        <f t="shared" si="14"/>
        <v>-0.77159534261309659</v>
      </c>
      <c r="BT124" s="222">
        <f t="shared" si="15"/>
        <v>-3.0070226989234357</v>
      </c>
      <c r="BU124" s="199"/>
      <c r="BV124" s="197">
        <v>-113.739846872084</v>
      </c>
      <c r="BW124" s="197">
        <v>-74.960871479566705</v>
      </c>
      <c r="BX124" s="222">
        <f t="shared" si="16"/>
        <v>-118.45797134510774</v>
      </c>
      <c r="BY124" s="222">
        <f t="shared" si="17"/>
        <v>-78.184065778642008</v>
      </c>
      <c r="BZ124" s="199"/>
      <c r="CA124" s="199"/>
      <c r="CB124" s="199"/>
      <c r="CC124" s="199"/>
      <c r="CD124" s="199"/>
      <c r="CE124" s="199"/>
      <c r="CF124" s="199"/>
      <c r="CG124" s="199"/>
      <c r="CH124" s="199"/>
      <c r="CI124" s="199"/>
      <c r="CJ124" s="199"/>
      <c r="CK124" s="199"/>
      <c r="CL124" s="199"/>
      <c r="CM124" s="199"/>
      <c r="CN124" s="199"/>
      <c r="CO124" s="199"/>
      <c r="CP124" s="199"/>
      <c r="CQ124" s="199"/>
      <c r="CR124" s="199"/>
    </row>
    <row r="125" spans="1:96" ht="12" customHeight="1" x14ac:dyDescent="0.25">
      <c r="A125" s="199"/>
      <c r="B125" s="199"/>
      <c r="C125" s="199"/>
      <c r="D125" s="199"/>
      <c r="E125" s="199"/>
      <c r="F125" s="199"/>
      <c r="G125" s="199"/>
      <c r="H125" s="199"/>
      <c r="I125" s="199"/>
      <c r="J125" s="199"/>
      <c r="K125" s="199"/>
      <c r="L125" s="199"/>
      <c r="M125" s="199"/>
      <c r="N125" s="199"/>
      <c r="O125" s="199"/>
      <c r="P125" s="199"/>
      <c r="Q125" s="199"/>
      <c r="R125" s="199"/>
      <c r="S125" s="199"/>
      <c r="T125" s="199"/>
      <c r="U125" s="199"/>
      <c r="V125" s="199"/>
      <c r="W125" s="199"/>
      <c r="X125" s="232"/>
      <c r="Y125" s="232"/>
      <c r="Z125" s="232"/>
      <c r="AA125" s="232"/>
      <c r="AB125" s="232"/>
      <c r="AC125" s="232"/>
      <c r="AD125" s="232"/>
      <c r="AE125" s="232"/>
      <c r="AF125" s="232"/>
      <c r="AG125" s="232"/>
      <c r="AH125" s="232"/>
      <c r="AI125" s="232"/>
      <c r="AJ125" s="232"/>
      <c r="AK125" s="232"/>
      <c r="AL125" s="232"/>
      <c r="AM125" s="199"/>
      <c r="AN125" s="79"/>
      <c r="AO125" s="79"/>
      <c r="AP125" s="79"/>
      <c r="AQ125" s="79"/>
      <c r="AR125" s="79"/>
      <c r="AS125" s="79"/>
      <c r="AT125" s="79"/>
      <c r="AU125" s="79"/>
      <c r="AV125" s="79"/>
      <c r="AW125" s="233"/>
      <c r="AX125" s="79"/>
      <c r="AY125" s="79"/>
      <c r="AZ125" s="79"/>
      <c r="BA125" s="79"/>
      <c r="BB125" s="190"/>
      <c r="BC125" s="190"/>
      <c r="BD125" s="222">
        <f t="shared" si="11"/>
        <v>10.083333333333334</v>
      </c>
      <c r="BE125" s="195">
        <v>36300</v>
      </c>
      <c r="BF125" s="223">
        <v>524.49913982999999</v>
      </c>
      <c r="BG125" s="223">
        <v>385.10378328213602</v>
      </c>
      <c r="BH125" s="223">
        <v>-382.32188073507302</v>
      </c>
      <c r="BI125" s="224">
        <v>51.175240599853403</v>
      </c>
      <c r="BJ125" s="224">
        <v>5.1739969407528701</v>
      </c>
      <c r="BK125" s="222">
        <f t="shared" si="12"/>
        <v>-0.94662927178428635</v>
      </c>
      <c r="BL125" s="222">
        <f t="shared" si="13"/>
        <v>11.792117131076566</v>
      </c>
      <c r="BM125" s="195">
        <v>36300</v>
      </c>
      <c r="BN125" s="223">
        <v>524.49913982999999</v>
      </c>
      <c r="BO125" s="223">
        <v>413.54968496749598</v>
      </c>
      <c r="BP125" s="223">
        <v>-412.80732750827599</v>
      </c>
      <c r="BQ125" s="224">
        <v>51.409014227429303</v>
      </c>
      <c r="BR125" s="224">
        <v>5.3909350266554403</v>
      </c>
      <c r="BS125" s="222">
        <f t="shared" si="14"/>
        <v>-0.74104738836723616</v>
      </c>
      <c r="BT125" s="222">
        <f t="shared" si="15"/>
        <v>11.792117131076566</v>
      </c>
      <c r="BU125" s="199"/>
      <c r="BV125" s="197">
        <v>-108.297736251293</v>
      </c>
      <c r="BW125" s="197">
        <v>-70.817502657562699</v>
      </c>
      <c r="BX125" s="222">
        <f t="shared" si="16"/>
        <v>-113.01586072431674</v>
      </c>
      <c r="BY125" s="222">
        <f t="shared" si="17"/>
        <v>-74.040696956638001</v>
      </c>
      <c r="BZ125" s="199"/>
      <c r="CA125" s="199"/>
      <c r="CB125" s="199"/>
      <c r="CC125" s="199"/>
      <c r="CD125" s="199"/>
      <c r="CE125" s="199"/>
      <c r="CF125" s="199"/>
      <c r="CG125" s="199"/>
      <c r="CH125" s="199"/>
      <c r="CI125" s="199"/>
      <c r="CJ125" s="199"/>
      <c r="CK125" s="199"/>
      <c r="CL125" s="199"/>
      <c r="CM125" s="199"/>
      <c r="CN125" s="199"/>
      <c r="CO125" s="199"/>
      <c r="CP125" s="199"/>
      <c r="CQ125" s="199"/>
      <c r="CR125" s="199"/>
    </row>
    <row r="126" spans="1:96" ht="12" customHeight="1" x14ac:dyDescent="0.25">
      <c r="A126" s="199"/>
      <c r="B126" s="199"/>
      <c r="C126" s="199"/>
      <c r="D126" s="199"/>
      <c r="E126" s="199"/>
      <c r="F126" s="199"/>
      <c r="G126" s="199"/>
      <c r="H126" s="199"/>
      <c r="I126" s="199"/>
      <c r="J126" s="199"/>
      <c r="K126" s="199"/>
      <c r="L126" s="199"/>
      <c r="M126" s="199"/>
      <c r="N126" s="199"/>
      <c r="O126" s="199"/>
      <c r="P126" s="199"/>
      <c r="Q126" s="199"/>
      <c r="R126" s="199"/>
      <c r="S126" s="199"/>
      <c r="T126" s="199"/>
      <c r="U126" s="199"/>
      <c r="V126" s="199"/>
      <c r="W126" s="199"/>
      <c r="X126" s="232"/>
      <c r="Y126" s="232"/>
      <c r="Z126" s="232"/>
      <c r="AA126" s="232"/>
      <c r="AB126" s="232"/>
      <c r="AC126" s="232"/>
      <c r="AD126" s="232"/>
      <c r="AE126" s="232"/>
      <c r="AF126" s="232"/>
      <c r="AG126" s="232"/>
      <c r="AH126" s="232"/>
      <c r="AI126" s="232"/>
      <c r="AJ126" s="232"/>
      <c r="AK126" s="232"/>
      <c r="AL126" s="232"/>
      <c r="AM126" s="199"/>
      <c r="AN126" s="79"/>
      <c r="AO126" s="79"/>
      <c r="AP126" s="79"/>
      <c r="AQ126" s="79"/>
      <c r="AR126" s="79"/>
      <c r="AS126" s="79"/>
      <c r="AT126" s="79"/>
      <c r="AU126" s="79"/>
      <c r="AV126" s="79"/>
      <c r="AW126" s="233"/>
      <c r="AX126" s="79"/>
      <c r="AY126" s="79"/>
      <c r="AZ126" s="79"/>
      <c r="BA126" s="79"/>
      <c r="BB126" s="190"/>
      <c r="BC126" s="190"/>
      <c r="BD126" s="222">
        <f t="shared" si="11"/>
        <v>10.166666666666666</v>
      </c>
      <c r="BE126" s="195">
        <v>36600</v>
      </c>
      <c r="BF126" s="223">
        <v>539.13613719</v>
      </c>
      <c r="BG126" s="223">
        <v>392.35567532172399</v>
      </c>
      <c r="BH126" s="223">
        <v>-388.75733075657001</v>
      </c>
      <c r="BI126" s="224">
        <v>51.230152197093297</v>
      </c>
      <c r="BJ126" s="224">
        <v>5.23516758331498</v>
      </c>
      <c r="BK126" s="222">
        <f t="shared" si="12"/>
        <v>-0.88545862922217644</v>
      </c>
      <c r="BL126" s="222">
        <f t="shared" si="13"/>
        <v>26.429114491076575</v>
      </c>
      <c r="BM126" s="195">
        <v>36600</v>
      </c>
      <c r="BN126" s="223">
        <v>539.13613719</v>
      </c>
      <c r="BO126" s="223">
        <v>418.35280098412898</v>
      </c>
      <c r="BP126" s="223">
        <v>-416.94452250161999</v>
      </c>
      <c r="BQ126" s="224">
        <v>51.443885854799703</v>
      </c>
      <c r="BR126" s="224">
        <v>5.4309790588102498</v>
      </c>
      <c r="BS126" s="222">
        <f t="shared" si="14"/>
        <v>-0.70100335621242671</v>
      </c>
      <c r="BT126" s="222">
        <f t="shared" si="15"/>
        <v>26.429114491076575</v>
      </c>
      <c r="BU126" s="199"/>
      <c r="BV126" s="197">
        <v>-101.669540190992</v>
      </c>
      <c r="BW126" s="197">
        <v>-65.898534901803899</v>
      </c>
      <c r="BX126" s="222">
        <f t="shared" si="16"/>
        <v>-106.38766466401573</v>
      </c>
      <c r="BY126" s="222">
        <f t="shared" si="17"/>
        <v>-69.121729200879201</v>
      </c>
      <c r="BZ126" s="199"/>
      <c r="CA126" s="199"/>
      <c r="CB126" s="199"/>
      <c r="CC126" s="199"/>
      <c r="CD126" s="199"/>
      <c r="CE126" s="199"/>
      <c r="CF126" s="199"/>
      <c r="CG126" s="199"/>
      <c r="CH126" s="199"/>
      <c r="CI126" s="199"/>
      <c r="CJ126" s="199"/>
      <c r="CK126" s="199"/>
      <c r="CL126" s="199"/>
      <c r="CM126" s="199"/>
      <c r="CN126" s="199"/>
      <c r="CO126" s="199"/>
      <c r="CP126" s="199"/>
      <c r="CQ126" s="199"/>
      <c r="CR126" s="199"/>
    </row>
    <row r="127" spans="1:96" ht="12" customHeight="1" x14ac:dyDescent="0.25">
      <c r="A127" s="199"/>
      <c r="B127" s="199"/>
      <c r="C127" s="199"/>
      <c r="D127" s="199"/>
      <c r="E127" s="199"/>
      <c r="F127" s="199"/>
      <c r="G127" s="199"/>
      <c r="H127" s="199"/>
      <c r="I127" s="199"/>
      <c r="J127" s="199"/>
      <c r="K127" s="199"/>
      <c r="L127" s="199"/>
      <c r="M127" s="199"/>
      <c r="N127" s="199"/>
      <c r="O127" s="199"/>
      <c r="P127" s="199"/>
      <c r="Q127" s="199"/>
      <c r="R127" s="199"/>
      <c r="S127" s="199"/>
      <c r="T127" s="199"/>
      <c r="U127" s="199"/>
      <c r="V127" s="199"/>
      <c r="W127" s="199"/>
      <c r="X127" s="232"/>
      <c r="Y127" s="232"/>
      <c r="Z127" s="232"/>
      <c r="AA127" s="232"/>
      <c r="AB127" s="232"/>
      <c r="AC127" s="232"/>
      <c r="AD127" s="232"/>
      <c r="AE127" s="232"/>
      <c r="AF127" s="232"/>
      <c r="AG127" s="232"/>
      <c r="AH127" s="232"/>
      <c r="AI127" s="232"/>
      <c r="AJ127" s="232"/>
      <c r="AK127" s="232"/>
      <c r="AL127" s="232"/>
      <c r="AM127" s="199"/>
      <c r="AN127" s="79"/>
      <c r="AO127" s="79"/>
      <c r="AP127" s="79"/>
      <c r="AQ127" s="79"/>
      <c r="AR127" s="79"/>
      <c r="AS127" s="79"/>
      <c r="AT127" s="79"/>
      <c r="AU127" s="79"/>
      <c r="AV127" s="79"/>
      <c r="AW127" s="233"/>
      <c r="AX127" s="79"/>
      <c r="AY127" s="79"/>
      <c r="AZ127" s="79"/>
      <c r="BA127" s="79"/>
      <c r="BB127" s="190"/>
      <c r="BC127" s="190"/>
      <c r="BD127" s="222">
        <f t="shared" si="11"/>
        <v>10.25</v>
      </c>
      <c r="BE127" s="195">
        <v>36900</v>
      </c>
      <c r="BF127" s="223">
        <v>553.45062605999999</v>
      </c>
      <c r="BG127" s="223">
        <v>401.25825578630298</v>
      </c>
      <c r="BH127" s="223">
        <v>-396.87702342503098</v>
      </c>
      <c r="BI127" s="224">
        <v>51.297909493397597</v>
      </c>
      <c r="BJ127" s="224">
        <v>5.3087214230096498</v>
      </c>
      <c r="BK127" s="222">
        <f t="shared" si="12"/>
        <v>-0.81190478952750667</v>
      </c>
      <c r="BL127" s="222">
        <f t="shared" si="13"/>
        <v>40.743603361076566</v>
      </c>
      <c r="BM127" s="195">
        <v>36900</v>
      </c>
      <c r="BN127" s="223">
        <v>553.45062605999999</v>
      </c>
      <c r="BO127" s="223">
        <v>424.37616228377601</v>
      </c>
      <c r="BP127" s="223">
        <v>-422.30352096381898</v>
      </c>
      <c r="BQ127" s="224">
        <v>51.4880669940394</v>
      </c>
      <c r="BR127" s="224">
        <v>5.4802220063364002</v>
      </c>
      <c r="BS127" s="222">
        <f t="shared" si="14"/>
        <v>-0.65176040868627627</v>
      </c>
      <c r="BT127" s="222">
        <f t="shared" si="15"/>
        <v>40.743603361076566</v>
      </c>
      <c r="BU127" s="199"/>
      <c r="BV127" s="197">
        <v>-93.927851222747194</v>
      </c>
      <c r="BW127" s="197">
        <v>-60.257841139227303</v>
      </c>
      <c r="BX127" s="222">
        <f t="shared" si="16"/>
        <v>-98.645975695770929</v>
      </c>
      <c r="BY127" s="222">
        <f t="shared" si="17"/>
        <v>-63.481035438302598</v>
      </c>
      <c r="BZ127" s="199"/>
      <c r="CA127" s="199"/>
      <c r="CB127" s="199"/>
      <c r="CC127" s="199"/>
      <c r="CD127" s="199"/>
      <c r="CE127" s="199"/>
      <c r="CF127" s="199"/>
      <c r="CG127" s="199"/>
      <c r="CH127" s="199"/>
      <c r="CI127" s="199"/>
      <c r="CJ127" s="199"/>
      <c r="CK127" s="199"/>
      <c r="CL127" s="199"/>
      <c r="CM127" s="199"/>
      <c r="CN127" s="199"/>
      <c r="CO127" s="199"/>
      <c r="CP127" s="199"/>
      <c r="CQ127" s="199"/>
      <c r="CR127" s="199"/>
    </row>
    <row r="128" spans="1:96" ht="12" customHeight="1" x14ac:dyDescent="0.25">
      <c r="A128" s="199"/>
      <c r="B128" s="199"/>
      <c r="C128" s="199"/>
      <c r="D128" s="199"/>
      <c r="E128" s="199"/>
      <c r="F128" s="199"/>
      <c r="G128" s="199"/>
      <c r="H128" s="199"/>
      <c r="I128" s="199"/>
      <c r="J128" s="199"/>
      <c r="K128" s="199"/>
      <c r="L128" s="199"/>
      <c r="M128" s="199"/>
      <c r="N128" s="199"/>
      <c r="O128" s="199"/>
      <c r="P128" s="199"/>
      <c r="Q128" s="199"/>
      <c r="R128" s="199"/>
      <c r="S128" s="199"/>
      <c r="T128" s="199"/>
      <c r="U128" s="199"/>
      <c r="V128" s="199"/>
      <c r="W128" s="199"/>
      <c r="X128" s="232"/>
      <c r="Y128" s="232"/>
      <c r="Z128" s="232"/>
      <c r="AA128" s="232"/>
      <c r="AB128" s="232"/>
      <c r="AC128" s="232"/>
      <c r="AD128" s="232"/>
      <c r="AE128" s="232"/>
      <c r="AF128" s="232"/>
      <c r="AG128" s="232"/>
      <c r="AH128" s="232"/>
      <c r="AI128" s="232"/>
      <c r="AJ128" s="232"/>
      <c r="AK128" s="232"/>
      <c r="AL128" s="232"/>
      <c r="AM128" s="199"/>
      <c r="AN128" s="79"/>
      <c r="AO128" s="79"/>
      <c r="AP128" s="79"/>
      <c r="AQ128" s="79"/>
      <c r="AR128" s="79"/>
      <c r="AS128" s="79"/>
      <c r="AT128" s="79"/>
      <c r="AU128" s="79"/>
      <c r="AV128" s="79"/>
      <c r="AW128" s="233"/>
      <c r="AX128" s="79"/>
      <c r="AY128" s="79"/>
      <c r="AZ128" s="79"/>
      <c r="BA128" s="79"/>
      <c r="BB128" s="190"/>
      <c r="BC128" s="190"/>
      <c r="BD128" s="222">
        <f t="shared" si="11"/>
        <v>10.333333333333334</v>
      </c>
      <c r="BE128" s="195">
        <v>37200</v>
      </c>
      <c r="BF128" s="223">
        <v>567.28577393</v>
      </c>
      <c r="BG128" s="223">
        <v>411.73652198343098</v>
      </c>
      <c r="BH128" s="223">
        <v>-406.62935509124497</v>
      </c>
      <c r="BI128" s="224">
        <v>51.377691230434003</v>
      </c>
      <c r="BJ128" s="224">
        <v>5.3936490751552801</v>
      </c>
      <c r="BK128" s="222">
        <f t="shared" si="12"/>
        <v>-0.7269771373818763</v>
      </c>
      <c r="BL128" s="222">
        <f t="shared" si="13"/>
        <v>54.578751231076581</v>
      </c>
      <c r="BM128" s="195">
        <v>37200</v>
      </c>
      <c r="BN128" s="223">
        <v>567.28577393</v>
      </c>
      <c r="BO128" s="223">
        <v>431.58045929680998</v>
      </c>
      <c r="BP128" s="223">
        <v>-428.85989570023702</v>
      </c>
      <c r="BQ128" s="224">
        <v>51.541163490559697</v>
      </c>
      <c r="BR128" s="224">
        <v>5.5381406252810903</v>
      </c>
      <c r="BS128" s="222">
        <f t="shared" si="14"/>
        <v>-0.59384178974158619</v>
      </c>
      <c r="BT128" s="222">
        <f t="shared" si="15"/>
        <v>54.578751231076581</v>
      </c>
      <c r="BU128" s="199"/>
      <c r="BV128" s="197">
        <v>-85.157456941205197</v>
      </c>
      <c r="BW128" s="197">
        <v>-53.957198697523097</v>
      </c>
      <c r="BX128" s="222">
        <f t="shared" si="16"/>
        <v>-89.875581414228932</v>
      </c>
      <c r="BY128" s="222">
        <f t="shared" si="17"/>
        <v>-57.180392996598393</v>
      </c>
      <c r="BZ128" s="199"/>
      <c r="CA128" s="199"/>
      <c r="CB128" s="199"/>
      <c r="CC128" s="199"/>
      <c r="CD128" s="199"/>
      <c r="CE128" s="199"/>
      <c r="CF128" s="199"/>
      <c r="CG128" s="199"/>
      <c r="CH128" s="199"/>
      <c r="CI128" s="199"/>
      <c r="CJ128" s="199"/>
      <c r="CK128" s="199"/>
      <c r="CL128" s="199"/>
      <c r="CM128" s="199"/>
      <c r="CN128" s="199"/>
      <c r="CO128" s="199"/>
      <c r="CP128" s="199"/>
      <c r="CQ128" s="199"/>
      <c r="CR128" s="199"/>
    </row>
    <row r="129" spans="1:96" ht="12" customHeight="1" x14ac:dyDescent="0.25">
      <c r="A129" s="199"/>
      <c r="B129" s="199"/>
      <c r="C129" s="199"/>
      <c r="D129" s="199"/>
      <c r="E129" s="199"/>
      <c r="F129" s="199"/>
      <c r="G129" s="199"/>
      <c r="H129" s="199"/>
      <c r="I129" s="199"/>
      <c r="J129" s="199"/>
      <c r="K129" s="199"/>
      <c r="L129" s="199"/>
      <c r="M129" s="199"/>
      <c r="N129" s="199"/>
      <c r="O129" s="199"/>
      <c r="P129" s="199"/>
      <c r="Q129" s="199"/>
      <c r="R129" s="199"/>
      <c r="S129" s="199"/>
      <c r="T129" s="199"/>
      <c r="U129" s="199"/>
      <c r="V129" s="199"/>
      <c r="W129" s="199"/>
      <c r="X129" s="232"/>
      <c r="Y129" s="232"/>
      <c r="Z129" s="232"/>
      <c r="AA129" s="232"/>
      <c r="AB129" s="232"/>
      <c r="AC129" s="232"/>
      <c r="AD129" s="232"/>
      <c r="AE129" s="232"/>
      <c r="AF129" s="232"/>
      <c r="AG129" s="232"/>
      <c r="AH129" s="232"/>
      <c r="AI129" s="232"/>
      <c r="AJ129" s="232"/>
      <c r="AK129" s="232"/>
      <c r="AL129" s="232"/>
      <c r="AM129" s="199"/>
      <c r="AN129" s="79"/>
      <c r="AO129" s="79"/>
      <c r="AP129" s="79"/>
      <c r="AQ129" s="79"/>
      <c r="AR129" s="79"/>
      <c r="AS129" s="79"/>
      <c r="AT129" s="79"/>
      <c r="AU129" s="79"/>
      <c r="AV129" s="79"/>
      <c r="AW129" s="233"/>
      <c r="AX129" s="79"/>
      <c r="AY129" s="79"/>
      <c r="AZ129" s="79"/>
      <c r="BA129" s="79"/>
      <c r="BB129" s="190"/>
      <c r="BC129" s="190"/>
      <c r="BD129" s="222">
        <f t="shared" si="11"/>
        <v>10.416666666666666</v>
      </c>
      <c r="BE129" s="195">
        <v>37500</v>
      </c>
      <c r="BF129" s="223">
        <v>580.49</v>
      </c>
      <c r="BG129" s="223">
        <v>423.67061457377702</v>
      </c>
      <c r="BH129" s="223">
        <v>-417.916779696508</v>
      </c>
      <c r="BI129" s="224">
        <v>51.468303071590697</v>
      </c>
      <c r="BJ129" s="224">
        <v>5.4885979010231498</v>
      </c>
      <c r="BK129" s="222">
        <f t="shared" si="12"/>
        <v>-0.63202831151400662</v>
      </c>
      <c r="BL129" s="222">
        <f t="shared" si="13"/>
        <v>67.782977301076585</v>
      </c>
      <c r="BM129" s="195">
        <v>37500</v>
      </c>
      <c r="BN129" s="223">
        <v>580.49</v>
      </c>
      <c r="BO129" s="223">
        <v>439.89844652693898</v>
      </c>
      <c r="BP129" s="223">
        <v>-436.561864562089</v>
      </c>
      <c r="BQ129" s="224">
        <v>51.602551589733402</v>
      </c>
      <c r="BR129" s="224">
        <v>5.60398650110867</v>
      </c>
      <c r="BS129" s="222">
        <f t="shared" si="14"/>
        <v>-0.52799591391400647</v>
      </c>
      <c r="BT129" s="222">
        <f t="shared" si="15"/>
        <v>67.782977301076585</v>
      </c>
      <c r="BU129" s="199"/>
      <c r="BV129" s="197">
        <v>-75.454411403599494</v>
      </c>
      <c r="BW129" s="197">
        <v>-47.065612714918302</v>
      </c>
      <c r="BX129" s="222">
        <f t="shared" si="16"/>
        <v>-80.172535876623229</v>
      </c>
      <c r="BY129" s="222">
        <f t="shared" si="17"/>
        <v>-50.288807013993598</v>
      </c>
      <c r="BZ129" s="199"/>
      <c r="CA129" s="199"/>
      <c r="CB129" s="199"/>
      <c r="CC129" s="199"/>
      <c r="CD129" s="199"/>
      <c r="CE129" s="199"/>
      <c r="CF129" s="199"/>
      <c r="CG129" s="199"/>
      <c r="CH129" s="199"/>
      <c r="CI129" s="199"/>
      <c r="CJ129" s="199"/>
      <c r="CK129" s="199"/>
      <c r="CL129" s="199"/>
      <c r="CM129" s="199"/>
      <c r="CN129" s="199"/>
      <c r="CO129" s="199"/>
      <c r="CP129" s="199"/>
      <c r="CQ129" s="199"/>
      <c r="CR129" s="199"/>
    </row>
    <row r="130" spans="1:96" ht="12" customHeight="1" x14ac:dyDescent="0.25">
      <c r="A130" s="199"/>
      <c r="B130" s="199"/>
      <c r="C130" s="199"/>
      <c r="D130" s="199"/>
      <c r="E130" s="199"/>
      <c r="F130" s="199"/>
      <c r="G130" s="199"/>
      <c r="H130" s="199"/>
      <c r="I130" s="199"/>
      <c r="J130" s="199"/>
      <c r="K130" s="199"/>
      <c r="L130" s="199"/>
      <c r="M130" s="199"/>
      <c r="N130" s="199"/>
      <c r="O130" s="199"/>
      <c r="P130" s="199"/>
      <c r="Q130" s="199"/>
      <c r="R130" s="199"/>
      <c r="S130" s="199"/>
      <c r="T130" s="199"/>
      <c r="U130" s="199"/>
      <c r="V130" s="199"/>
      <c r="W130" s="199"/>
      <c r="X130" s="232"/>
      <c r="Y130" s="232"/>
      <c r="Z130" s="232"/>
      <c r="AA130" s="232"/>
      <c r="AB130" s="232"/>
      <c r="AC130" s="232"/>
      <c r="AD130" s="232"/>
      <c r="AE130" s="232"/>
      <c r="AF130" s="232"/>
      <c r="AG130" s="232"/>
      <c r="AH130" s="232"/>
      <c r="AI130" s="232"/>
      <c r="AJ130" s="232"/>
      <c r="AK130" s="232"/>
      <c r="AL130" s="232"/>
      <c r="AM130" s="199"/>
      <c r="AN130" s="79"/>
      <c r="AO130" s="79"/>
      <c r="AP130" s="79"/>
      <c r="AQ130" s="79"/>
      <c r="AR130" s="79"/>
      <c r="AS130" s="79"/>
      <c r="AT130" s="79"/>
      <c r="AU130" s="79"/>
      <c r="AV130" s="79"/>
      <c r="AW130" s="233"/>
      <c r="AX130" s="79"/>
      <c r="AY130" s="79"/>
      <c r="AZ130" s="79"/>
      <c r="BA130" s="79"/>
      <c r="BB130" s="190"/>
      <c r="BC130" s="190"/>
      <c r="BD130" s="222">
        <f t="shared" si="11"/>
        <v>10.5</v>
      </c>
      <c r="BE130" s="195">
        <v>37800</v>
      </c>
      <c r="BF130" s="223">
        <v>592.91863602000001</v>
      </c>
      <c r="BG130" s="223">
        <v>436.89773025094797</v>
      </c>
      <c r="BH130" s="223">
        <v>-430.59571321329099</v>
      </c>
      <c r="BI130" s="224">
        <v>51.568219475830404</v>
      </c>
      <c r="BJ130" s="224">
        <v>5.5919281407046197</v>
      </c>
      <c r="BK130" s="222">
        <f t="shared" si="12"/>
        <v>-0.5286980718325367</v>
      </c>
      <c r="BL130" s="222">
        <f t="shared" si="13"/>
        <v>80.211613321076584</v>
      </c>
      <c r="BM130" s="195">
        <v>37800</v>
      </c>
      <c r="BN130" s="223">
        <v>592.91863602000001</v>
      </c>
      <c r="BO130" s="223">
        <v>449.234652010682</v>
      </c>
      <c r="BP130" s="223">
        <v>-445.32897912048202</v>
      </c>
      <c r="BQ130" s="224">
        <v>51.6713856862035</v>
      </c>
      <c r="BR130" s="224">
        <v>5.6768028519801499</v>
      </c>
      <c r="BS130" s="222">
        <f t="shared" si="14"/>
        <v>-0.4551795630425266</v>
      </c>
      <c r="BT130" s="222">
        <f t="shared" si="15"/>
        <v>80.211613321076584</v>
      </c>
      <c r="BU130" s="199"/>
      <c r="BV130" s="197">
        <v>-64.924983138058295</v>
      </c>
      <c r="BW130" s="197">
        <v>-39.658560390401902</v>
      </c>
      <c r="BX130" s="222">
        <f t="shared" si="16"/>
        <v>-69.64310761108203</v>
      </c>
      <c r="BY130" s="222">
        <f t="shared" si="17"/>
        <v>-42.881754689477198</v>
      </c>
      <c r="BZ130" s="199"/>
      <c r="CA130" s="199"/>
      <c r="CB130" s="199"/>
      <c r="CC130" s="199"/>
      <c r="CD130" s="199"/>
      <c r="CE130" s="199"/>
      <c r="CF130" s="199"/>
      <c r="CG130" s="199"/>
      <c r="CH130" s="199"/>
      <c r="CI130" s="199"/>
      <c r="CJ130" s="199"/>
      <c r="CK130" s="199"/>
      <c r="CL130" s="199"/>
      <c r="CM130" s="199"/>
      <c r="CN130" s="199"/>
      <c r="CO130" s="199"/>
      <c r="CP130" s="199"/>
      <c r="CQ130" s="199"/>
      <c r="CR130" s="199"/>
    </row>
    <row r="131" spans="1:96" ht="12" customHeight="1" x14ac:dyDescent="0.25">
      <c r="A131" s="199"/>
      <c r="B131" s="199"/>
      <c r="C131" s="199"/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9"/>
      <c r="V131" s="199"/>
      <c r="W131" s="199"/>
      <c r="X131" s="232"/>
      <c r="Y131" s="232"/>
      <c r="Z131" s="232"/>
      <c r="AA131" s="232"/>
      <c r="AB131" s="232"/>
      <c r="AC131" s="232"/>
      <c r="AD131" s="232"/>
      <c r="AE131" s="232"/>
      <c r="AF131" s="232"/>
      <c r="AG131" s="232"/>
      <c r="AH131" s="232"/>
      <c r="AI131" s="232"/>
      <c r="AJ131" s="232"/>
      <c r="AK131" s="232"/>
      <c r="AL131" s="232"/>
      <c r="AM131" s="199"/>
      <c r="AN131" s="79"/>
      <c r="AO131" s="79"/>
      <c r="AP131" s="79"/>
      <c r="AQ131" s="79"/>
      <c r="AR131" s="79"/>
      <c r="AS131" s="79"/>
      <c r="AT131" s="79"/>
      <c r="AU131" s="79"/>
      <c r="AV131" s="79"/>
      <c r="AW131" s="233"/>
      <c r="AX131" s="79"/>
      <c r="AY131" s="79"/>
      <c r="AZ131" s="79"/>
      <c r="BA131" s="79"/>
      <c r="BB131" s="190"/>
      <c r="BC131" s="190"/>
      <c r="BD131" s="222">
        <f t="shared" si="11"/>
        <v>10.583333333333334</v>
      </c>
      <c r="BE131" s="195">
        <v>38100</v>
      </c>
      <c r="BF131" s="223">
        <v>604.43551124999999</v>
      </c>
      <c r="BG131" s="223">
        <v>451.21753111186598</v>
      </c>
      <c r="BH131" s="223">
        <v>-444.480341419269</v>
      </c>
      <c r="BI131" s="224">
        <v>51.675654516843899</v>
      </c>
      <c r="BJ131" s="224">
        <v>5.7017914586942098</v>
      </c>
      <c r="BK131" s="222">
        <f t="shared" si="12"/>
        <v>-0.41883475384294666</v>
      </c>
      <c r="BL131" s="222">
        <f t="shared" si="13"/>
        <v>91.728488551076566</v>
      </c>
      <c r="BM131" s="195">
        <v>38100</v>
      </c>
      <c r="BN131" s="223">
        <v>604.43551124999999</v>
      </c>
      <c r="BO131" s="223">
        <v>459.46695254335702</v>
      </c>
      <c r="BP131" s="223">
        <v>-455.05268435843499</v>
      </c>
      <c r="BQ131" s="224">
        <v>51.746622182175997</v>
      </c>
      <c r="BR131" s="224">
        <v>5.7554560024619796</v>
      </c>
      <c r="BS131" s="222">
        <f t="shared" si="14"/>
        <v>-0.37652641256069685</v>
      </c>
      <c r="BT131" s="222">
        <f t="shared" si="15"/>
        <v>91.728488551076566</v>
      </c>
      <c r="BU131" s="199"/>
      <c r="BV131" s="197">
        <v>-53.684491282214402</v>
      </c>
      <c r="BW131" s="197">
        <v>-31.8171643514255</v>
      </c>
      <c r="BX131" s="222">
        <f t="shared" si="16"/>
        <v>-58.402615755238138</v>
      </c>
      <c r="BY131" s="222">
        <f t="shared" si="17"/>
        <v>-35.040358650500799</v>
      </c>
      <c r="BZ131" s="199"/>
      <c r="CA131" s="199"/>
      <c r="CB131" s="199"/>
      <c r="CC131" s="199"/>
      <c r="CD131" s="199"/>
      <c r="CE131" s="199"/>
      <c r="CF131" s="199"/>
      <c r="CG131" s="199"/>
      <c r="CH131" s="199"/>
      <c r="CI131" s="199"/>
      <c r="CJ131" s="199"/>
      <c r="CK131" s="199"/>
      <c r="CL131" s="199"/>
      <c r="CM131" s="199"/>
      <c r="CN131" s="199"/>
      <c r="CO131" s="199"/>
      <c r="CP131" s="199"/>
      <c r="CQ131" s="199"/>
      <c r="CR131" s="199"/>
    </row>
    <row r="132" spans="1:96" ht="12" customHeight="1" x14ac:dyDescent="0.25">
      <c r="A132" s="199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9"/>
      <c r="V132" s="199"/>
      <c r="W132" s="199"/>
      <c r="X132" s="232"/>
      <c r="Y132" s="232"/>
      <c r="Z132" s="232"/>
      <c r="AA132" s="232"/>
      <c r="AB132" s="232"/>
      <c r="AC132" s="232"/>
      <c r="AD132" s="232"/>
      <c r="AE132" s="232"/>
      <c r="AF132" s="232"/>
      <c r="AG132" s="232"/>
      <c r="AH132" s="232"/>
      <c r="AI132" s="232"/>
      <c r="AJ132" s="232"/>
      <c r="AK132" s="232"/>
      <c r="AL132" s="232"/>
      <c r="AM132" s="199"/>
      <c r="AN132" s="79"/>
      <c r="AO132" s="79"/>
      <c r="AP132" s="79"/>
      <c r="AQ132" s="79"/>
      <c r="AR132" s="79"/>
      <c r="AS132" s="79"/>
      <c r="AT132" s="79"/>
      <c r="AU132" s="79"/>
      <c r="AV132" s="79"/>
      <c r="AW132" s="233"/>
      <c r="AX132" s="79"/>
      <c r="AY132" s="79"/>
      <c r="AZ132" s="79"/>
      <c r="BA132" s="79"/>
      <c r="BB132" s="190"/>
      <c r="BC132" s="190"/>
      <c r="BD132" s="222">
        <f t="shared" si="11"/>
        <v>10.666666666666666</v>
      </c>
      <c r="BE132" s="195">
        <v>38400</v>
      </c>
      <c r="BF132" s="223">
        <v>614.91444438999997</v>
      </c>
      <c r="BG132" s="223">
        <v>466.400280499546</v>
      </c>
      <c r="BH132" s="223">
        <v>-459.34984768036099</v>
      </c>
      <c r="BI132" s="224">
        <v>51.788651246433801</v>
      </c>
      <c r="BJ132" s="224">
        <v>5.8162205202679704</v>
      </c>
      <c r="BK132" s="222">
        <f t="shared" si="12"/>
        <v>-0.30440569226918601</v>
      </c>
      <c r="BL132" s="222">
        <f t="shared" si="13"/>
        <v>102.20742169107655</v>
      </c>
      <c r="BM132" s="195">
        <v>38400</v>
      </c>
      <c r="BN132" s="223">
        <v>614.91444438999997</v>
      </c>
      <c r="BO132" s="223">
        <v>470.44989428218901</v>
      </c>
      <c r="BP132" s="223">
        <v>-465.59878722273601</v>
      </c>
      <c r="BQ132" s="224">
        <v>51.827057135078199</v>
      </c>
      <c r="BR132" s="224">
        <v>5.83867804073427</v>
      </c>
      <c r="BS132" s="222">
        <f t="shared" si="14"/>
        <v>-0.2933043742884065</v>
      </c>
      <c r="BT132" s="222">
        <f t="shared" si="15"/>
        <v>102.20742169107655</v>
      </c>
      <c r="BU132" s="199"/>
      <c r="BV132" s="197">
        <v>-41.856042598819201</v>
      </c>
      <c r="BW132" s="197">
        <v>-23.6273041924224</v>
      </c>
      <c r="BX132" s="222">
        <f t="shared" si="16"/>
        <v>-46.574167071842936</v>
      </c>
      <c r="BY132" s="222">
        <f t="shared" si="17"/>
        <v>-26.850498491497696</v>
      </c>
      <c r="BZ132" s="199"/>
      <c r="CA132" s="199"/>
      <c r="CB132" s="199"/>
      <c r="CC132" s="199"/>
      <c r="CD132" s="199"/>
      <c r="CE132" s="199"/>
      <c r="CF132" s="199"/>
      <c r="CG132" s="199"/>
      <c r="CH132" s="199"/>
      <c r="CI132" s="199"/>
      <c r="CJ132" s="199"/>
      <c r="CK132" s="199"/>
      <c r="CL132" s="199"/>
      <c r="CM132" s="199"/>
      <c r="CN132" s="199"/>
      <c r="CO132" s="199"/>
      <c r="CP132" s="199"/>
      <c r="CQ132" s="199"/>
      <c r="CR132" s="199"/>
    </row>
    <row r="133" spans="1:96" ht="12" customHeight="1" x14ac:dyDescent="0.25">
      <c r="A133" s="199"/>
      <c r="B133" s="199"/>
      <c r="C133" s="199"/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9"/>
      <c r="V133" s="199"/>
      <c r="W133" s="199"/>
      <c r="X133" s="232"/>
      <c r="Y133" s="232"/>
      <c r="Z133" s="232"/>
      <c r="AA133" s="232"/>
      <c r="AB133" s="232"/>
      <c r="AC133" s="232"/>
      <c r="AD133" s="232"/>
      <c r="AE133" s="232"/>
      <c r="AF133" s="232"/>
      <c r="AG133" s="232"/>
      <c r="AH133" s="232"/>
      <c r="AI133" s="232"/>
      <c r="AJ133" s="232"/>
      <c r="AK133" s="232"/>
      <c r="AL133" s="232"/>
      <c r="AM133" s="199"/>
      <c r="AN133" s="79"/>
      <c r="AO133" s="79"/>
      <c r="AP133" s="79"/>
      <c r="AQ133" s="79"/>
      <c r="AR133" s="79"/>
      <c r="AS133" s="79"/>
      <c r="AT133" s="79"/>
      <c r="AU133" s="79"/>
      <c r="AV133" s="79"/>
      <c r="AW133" s="233"/>
      <c r="AX133" s="79"/>
      <c r="AY133" s="79"/>
      <c r="AZ133" s="79"/>
      <c r="BA133" s="79"/>
      <c r="BB133" s="190"/>
      <c r="BC133" s="190"/>
      <c r="BD133" s="222">
        <f t="shared" si="11"/>
        <v>10.75</v>
      </c>
      <c r="BE133" s="195">
        <v>38700</v>
      </c>
      <c r="BF133" s="223">
        <v>624.24062605999995</v>
      </c>
      <c r="BG133" s="223">
        <v>482.19654002113901</v>
      </c>
      <c r="BH133" s="223">
        <v>-474.95798588337499</v>
      </c>
      <c r="BI133" s="224">
        <v>51.905176681829801</v>
      </c>
      <c r="BJ133" s="224">
        <v>5.9332176528190104</v>
      </c>
      <c r="BK133" s="222">
        <f t="shared" si="12"/>
        <v>-0.18740855971814607</v>
      </c>
      <c r="BL133" s="222">
        <f t="shared" si="13"/>
        <v>111.53360336107653</v>
      </c>
      <c r="BM133" s="195">
        <v>38700</v>
      </c>
      <c r="BN133" s="223">
        <v>624.24062605999995</v>
      </c>
      <c r="BO133" s="223">
        <v>482.01939247573898</v>
      </c>
      <c r="BP133" s="223">
        <v>-476.811586177268</v>
      </c>
      <c r="BQ133" s="224">
        <v>51.911373314958901</v>
      </c>
      <c r="BR133" s="224">
        <v>5.9251157254234901</v>
      </c>
      <c r="BS133" s="222">
        <f t="shared" si="14"/>
        <v>-0.20686668959918642</v>
      </c>
      <c r="BT133" s="222">
        <f t="shared" si="15"/>
        <v>111.53360336107653</v>
      </c>
      <c r="BU133" s="199"/>
      <c r="BV133" s="197">
        <v>-29.569183200663002</v>
      </c>
      <c r="BW133" s="197">
        <v>-15.178675914642699</v>
      </c>
      <c r="BX133" s="222">
        <f t="shared" si="16"/>
        <v>-34.287307673686733</v>
      </c>
      <c r="BY133" s="222">
        <f t="shared" si="17"/>
        <v>-18.401870213717999</v>
      </c>
      <c r="BZ133" s="199"/>
      <c r="CA133" s="199"/>
      <c r="CB133" s="199"/>
      <c r="CC133" s="199"/>
      <c r="CD133" s="199"/>
      <c r="CE133" s="199"/>
      <c r="CF133" s="199"/>
      <c r="CG133" s="199"/>
      <c r="CH133" s="199"/>
      <c r="CI133" s="199"/>
      <c r="CJ133" s="199"/>
      <c r="CK133" s="199"/>
      <c r="CL133" s="199"/>
      <c r="CM133" s="199"/>
      <c r="CN133" s="199"/>
      <c r="CO133" s="199"/>
      <c r="CP133" s="199"/>
      <c r="CQ133" s="199"/>
      <c r="CR133" s="199"/>
    </row>
    <row r="134" spans="1:96" ht="12" customHeight="1" x14ac:dyDescent="0.25">
      <c r="A134" s="199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9"/>
      <c r="V134" s="199"/>
      <c r="W134" s="199"/>
      <c r="X134" s="232"/>
      <c r="Y134" s="232"/>
      <c r="Z134" s="232"/>
      <c r="AA134" s="232"/>
      <c r="AB134" s="232"/>
      <c r="AC134" s="232"/>
      <c r="AD134" s="232"/>
      <c r="AE134" s="232"/>
      <c r="AF134" s="232"/>
      <c r="AG134" s="232"/>
      <c r="AH134" s="232"/>
      <c r="AI134" s="232"/>
      <c r="AJ134" s="232"/>
      <c r="AK134" s="232"/>
      <c r="AL134" s="232"/>
      <c r="AM134" s="199"/>
      <c r="AN134" s="79"/>
      <c r="AO134" s="79"/>
      <c r="AP134" s="79"/>
      <c r="AQ134" s="79"/>
      <c r="AR134" s="79"/>
      <c r="AS134" s="79"/>
      <c r="AT134" s="79"/>
      <c r="AU134" s="79"/>
      <c r="AV134" s="79"/>
      <c r="AW134" s="233"/>
      <c r="AX134" s="79"/>
      <c r="AY134" s="79"/>
      <c r="AZ134" s="79"/>
      <c r="BA134" s="79"/>
      <c r="BB134" s="190"/>
      <c r="BC134" s="190"/>
      <c r="BD134" s="222">
        <f t="shared" ref="BD134:BD197" si="18">BE134/$BD$4</f>
        <v>10.833333333333334</v>
      </c>
      <c r="BE134" s="195">
        <v>39000</v>
      </c>
      <c r="BF134" s="223">
        <v>632.31187666999904</v>
      </c>
      <c r="BG134" s="223">
        <v>498.34718872048302</v>
      </c>
      <c r="BH134" s="223">
        <v>-491.04365273640298</v>
      </c>
      <c r="BI134" s="224">
        <v>52.023210400646597</v>
      </c>
      <c r="BJ134" s="224">
        <v>6.0508328900905104</v>
      </c>
      <c r="BK134" s="222">
        <f t="shared" ref="BK134:BK197" si="19">BJ134-AVERAGE($BJ$5:$BJ$292)</f>
        <v>-6.9793322446646044E-2</v>
      </c>
      <c r="BL134" s="222">
        <f t="shared" ref="BL134:BL197" si="20">BF134-AVERAGE($BF$5:$BF$292)</f>
        <v>119.60485397107561</v>
      </c>
      <c r="BM134" s="195">
        <v>39000</v>
      </c>
      <c r="BN134" s="223">
        <v>632.31187666999904</v>
      </c>
      <c r="BO134" s="223">
        <v>493.99828952396501</v>
      </c>
      <c r="BP134" s="223">
        <v>-488.519191939108</v>
      </c>
      <c r="BQ134" s="224">
        <v>51.998191264945</v>
      </c>
      <c r="BR134" s="224">
        <v>6.0133803755553501</v>
      </c>
      <c r="BS134" s="222">
        <f t="shared" ref="BS134:BS197" si="21">BR134-AVERAGE($BR$5:$BR$292)</f>
        <v>-0.11860203946732639</v>
      </c>
      <c r="BT134" s="222">
        <f t="shared" ref="BT134:BT197" si="22">BN134-AVERAGE($BN$5:$BN$292)</f>
        <v>119.60485397107561</v>
      </c>
      <c r="BU134" s="199"/>
      <c r="BV134" s="197">
        <v>-16.958479751222502</v>
      </c>
      <c r="BW134" s="197">
        <v>-6.5638095683993303</v>
      </c>
      <c r="BX134" s="222">
        <f t="shared" ref="BX134:BX197" si="23">BV134-AVERAGE($BV$5:$BV$292)</f>
        <v>-21.676604224246233</v>
      </c>
      <c r="BY134" s="222">
        <f t="shared" ref="BY134:BY197" si="24">BW134-AVERAGE($BW$5:$BW$292)</f>
        <v>-9.7870038674746276</v>
      </c>
      <c r="BZ134" s="199"/>
      <c r="CA134" s="199"/>
      <c r="CB134" s="199"/>
      <c r="CC134" s="199"/>
      <c r="CD134" s="199"/>
      <c r="CE134" s="199"/>
      <c r="CF134" s="199"/>
      <c r="CG134" s="199"/>
      <c r="CH134" s="199"/>
      <c r="CI134" s="199"/>
      <c r="CJ134" s="199"/>
      <c r="CK134" s="199"/>
      <c r="CL134" s="199"/>
      <c r="CM134" s="199"/>
      <c r="CN134" s="199"/>
      <c r="CO134" s="199"/>
      <c r="CP134" s="199"/>
      <c r="CQ134" s="199"/>
      <c r="CR134" s="199"/>
    </row>
    <row r="135" spans="1:96" ht="12" customHeight="1" x14ac:dyDescent="0.25">
      <c r="A135" s="199"/>
      <c r="B135" s="199"/>
      <c r="C135" s="199"/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9"/>
      <c r="V135" s="199"/>
      <c r="W135" s="199"/>
      <c r="X135" s="232"/>
      <c r="Y135" s="232"/>
      <c r="Z135" s="232"/>
      <c r="AA135" s="232"/>
      <c r="AB135" s="232"/>
      <c r="AC135" s="232"/>
      <c r="AD135" s="232"/>
      <c r="AE135" s="232"/>
      <c r="AF135" s="232"/>
      <c r="AG135" s="232"/>
      <c r="AH135" s="232"/>
      <c r="AI135" s="232"/>
      <c r="AJ135" s="232"/>
      <c r="AK135" s="232"/>
      <c r="AL135" s="232"/>
      <c r="AM135" s="199"/>
      <c r="AN135" s="79"/>
      <c r="AO135" s="79"/>
      <c r="AP135" s="79"/>
      <c r="AQ135" s="79"/>
      <c r="AR135" s="79"/>
      <c r="AS135" s="79"/>
      <c r="AT135" s="79"/>
      <c r="AU135" s="79"/>
      <c r="AV135" s="79"/>
      <c r="AW135" s="233"/>
      <c r="AX135" s="79"/>
      <c r="AY135" s="79"/>
      <c r="AZ135" s="79"/>
      <c r="BA135" s="79"/>
      <c r="BB135" s="190"/>
      <c r="BC135" s="190"/>
      <c r="BD135" s="222">
        <f t="shared" si="18"/>
        <v>10.916666666666666</v>
      </c>
      <c r="BE135" s="195">
        <v>39300</v>
      </c>
      <c r="BF135" s="223">
        <v>639.03976589000001</v>
      </c>
      <c r="BG135" s="223">
        <v>514.59273066234698</v>
      </c>
      <c r="BH135" s="223">
        <v>-507.341192323347</v>
      </c>
      <c r="BI135" s="224">
        <v>52.140818166550197</v>
      </c>
      <c r="BJ135" s="224">
        <v>6.1672255167433496</v>
      </c>
      <c r="BK135" s="222">
        <f t="shared" si="19"/>
        <v>4.6599304206193182E-2</v>
      </c>
      <c r="BL135" s="222">
        <f t="shared" si="20"/>
        <v>126.33274319107659</v>
      </c>
      <c r="BM135" s="195">
        <v>39300</v>
      </c>
      <c r="BN135" s="223">
        <v>639.03976589000001</v>
      </c>
      <c r="BO135" s="223">
        <v>506.202212510344</v>
      </c>
      <c r="BP135" s="223">
        <v>-500.53946084785798</v>
      </c>
      <c r="BQ135" s="224">
        <v>52.0861191070857</v>
      </c>
      <c r="BR135" s="224">
        <v>6.1020941751651598</v>
      </c>
      <c r="BS135" s="222">
        <f t="shared" si="21"/>
        <v>-2.9888239857516652E-2</v>
      </c>
      <c r="BT135" s="222">
        <f t="shared" si="22"/>
        <v>126.33274319107659</v>
      </c>
      <c r="BU135" s="199"/>
      <c r="BV135" s="197">
        <v>-4.1620456798377097</v>
      </c>
      <c r="BW135" s="197">
        <v>2.1229441434184602</v>
      </c>
      <c r="BX135" s="222">
        <f t="shared" si="23"/>
        <v>-8.8801701528614423</v>
      </c>
      <c r="BY135" s="222">
        <f t="shared" si="24"/>
        <v>-1.1002501556568371</v>
      </c>
      <c r="BZ135" s="199"/>
      <c r="CA135" s="199"/>
      <c r="CB135" s="199"/>
      <c r="CC135" s="199"/>
      <c r="CD135" s="199"/>
      <c r="CE135" s="199"/>
      <c r="CF135" s="199"/>
      <c r="CG135" s="199"/>
      <c r="CH135" s="199"/>
      <c r="CI135" s="199"/>
      <c r="CJ135" s="199"/>
      <c r="CK135" s="199"/>
      <c r="CL135" s="199"/>
      <c r="CM135" s="199"/>
      <c r="CN135" s="199"/>
      <c r="CO135" s="199"/>
      <c r="CP135" s="199"/>
      <c r="CQ135" s="199"/>
      <c r="CR135" s="199"/>
    </row>
    <row r="136" spans="1:96" ht="12" customHeight="1" x14ac:dyDescent="0.25">
      <c r="A136" s="199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9"/>
      <c r="V136" s="199"/>
      <c r="W136" s="199"/>
      <c r="X136" s="232"/>
      <c r="Y136" s="232"/>
      <c r="Z136" s="232"/>
      <c r="AA136" s="232"/>
      <c r="AB136" s="232"/>
      <c r="AC136" s="232"/>
      <c r="AD136" s="232"/>
      <c r="AE136" s="232"/>
      <c r="AF136" s="232"/>
      <c r="AG136" s="232"/>
      <c r="AH136" s="232"/>
      <c r="AI136" s="232"/>
      <c r="AJ136" s="232"/>
      <c r="AK136" s="232"/>
      <c r="AL136" s="232"/>
      <c r="AM136" s="199"/>
      <c r="AN136" s="79"/>
      <c r="AO136" s="79"/>
      <c r="AP136" s="79"/>
      <c r="AQ136" s="79"/>
      <c r="AR136" s="79"/>
      <c r="AS136" s="79"/>
      <c r="AT136" s="79"/>
      <c r="AU136" s="79"/>
      <c r="AV136" s="79"/>
      <c r="AW136" s="233"/>
      <c r="AX136" s="79"/>
      <c r="AY136" s="79"/>
      <c r="AZ136" s="79"/>
      <c r="BA136" s="79"/>
      <c r="BB136" s="190"/>
      <c r="BC136" s="190"/>
      <c r="BD136" s="222">
        <f t="shared" si="18"/>
        <v>11</v>
      </c>
      <c r="BE136" s="195">
        <v>39600</v>
      </c>
      <c r="BF136" s="223">
        <v>644.35058158000004</v>
      </c>
      <c r="BG136" s="223">
        <v>530.68121602588599</v>
      </c>
      <c r="BH136" s="223">
        <v>-523.589493999914</v>
      </c>
      <c r="BI136" s="224">
        <v>52.256206417803099</v>
      </c>
      <c r="BJ136" s="224">
        <v>6.2807071966063601</v>
      </c>
      <c r="BK136" s="222">
        <f t="shared" si="19"/>
        <v>0.16008098406920368</v>
      </c>
      <c r="BL136" s="222">
        <f t="shared" si="20"/>
        <v>131.64355888107661</v>
      </c>
      <c r="BM136" s="195">
        <v>39600</v>
      </c>
      <c r="BN136" s="223">
        <v>644.35058158000004</v>
      </c>
      <c r="BO136" s="223">
        <v>518.44523655466503</v>
      </c>
      <c r="BP136" s="223">
        <v>-512.68597525120197</v>
      </c>
      <c r="BQ136" s="224">
        <v>52.173796925034203</v>
      </c>
      <c r="BR136" s="224">
        <v>6.1899296842052101</v>
      </c>
      <c r="BS136" s="222">
        <f t="shared" si="21"/>
        <v>5.7947269182533567E-2</v>
      </c>
      <c r="BT136" s="222">
        <f t="shared" si="22"/>
        <v>131.64355888107661</v>
      </c>
      <c r="BU136" s="199"/>
      <c r="BV136" s="197">
        <v>8.6799714475769694</v>
      </c>
      <c r="BW136" s="197">
        <v>10.786447201764201</v>
      </c>
      <c r="BX136" s="222">
        <f t="shared" si="23"/>
        <v>3.9618469745532368</v>
      </c>
      <c r="BY136" s="222">
        <f t="shared" si="24"/>
        <v>7.5632529026889035</v>
      </c>
      <c r="BZ136" s="199"/>
      <c r="CA136" s="199"/>
      <c r="CB136" s="199"/>
      <c r="CC136" s="199"/>
      <c r="CD136" s="199"/>
      <c r="CE136" s="199"/>
      <c r="CF136" s="199"/>
      <c r="CG136" s="199"/>
      <c r="CH136" s="199"/>
      <c r="CI136" s="199"/>
      <c r="CJ136" s="199"/>
      <c r="CK136" s="199"/>
      <c r="CL136" s="199"/>
      <c r="CM136" s="199"/>
      <c r="CN136" s="199"/>
      <c r="CO136" s="199"/>
      <c r="CP136" s="199"/>
      <c r="CQ136" s="199"/>
      <c r="CR136" s="199"/>
    </row>
    <row r="137" spans="1:96" ht="12" customHeight="1" x14ac:dyDescent="0.25">
      <c r="A137" s="199"/>
      <c r="B137" s="199"/>
      <c r="C137" s="199"/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9"/>
      <c r="V137" s="199"/>
      <c r="W137" s="199"/>
      <c r="X137" s="232"/>
      <c r="Y137" s="232"/>
      <c r="Z137" s="232"/>
      <c r="AA137" s="232"/>
      <c r="AB137" s="232"/>
      <c r="AC137" s="232"/>
      <c r="AD137" s="232"/>
      <c r="AE137" s="232"/>
      <c r="AF137" s="232"/>
      <c r="AG137" s="232"/>
      <c r="AH137" s="232"/>
      <c r="AI137" s="232"/>
      <c r="AJ137" s="232"/>
      <c r="AK137" s="232"/>
      <c r="AL137" s="232"/>
      <c r="AM137" s="199"/>
      <c r="AN137" s="79"/>
      <c r="AO137" s="79"/>
      <c r="AP137" s="79"/>
      <c r="AQ137" s="79"/>
      <c r="AR137" s="79"/>
      <c r="AS137" s="79"/>
      <c r="AT137" s="79"/>
      <c r="AU137" s="79"/>
      <c r="AV137" s="79"/>
      <c r="AW137" s="233"/>
      <c r="AX137" s="79"/>
      <c r="AY137" s="79"/>
      <c r="AZ137" s="79"/>
      <c r="BA137" s="79"/>
      <c r="BB137" s="190"/>
      <c r="BC137" s="190"/>
      <c r="BD137" s="222">
        <f t="shared" si="18"/>
        <v>11.083333333333334</v>
      </c>
      <c r="BE137" s="195">
        <v>39900</v>
      </c>
      <c r="BF137" s="223">
        <v>648.18613731000005</v>
      </c>
      <c r="BG137" s="223">
        <v>546.37447706670105</v>
      </c>
      <c r="BH137" s="223">
        <v>-539.53936669300595</v>
      </c>
      <c r="BI137" s="224">
        <v>52.367757399118297</v>
      </c>
      <c r="BJ137" s="224">
        <v>6.3897678570203702</v>
      </c>
      <c r="BK137" s="222">
        <f t="shared" si="19"/>
        <v>0.26914164448321376</v>
      </c>
      <c r="BL137" s="222">
        <f t="shared" si="20"/>
        <v>135.47911461107662</v>
      </c>
      <c r="BM137" s="195">
        <v>39900</v>
      </c>
      <c r="BN137" s="223">
        <v>648.18613731000005</v>
      </c>
      <c r="BO137" s="223">
        <v>530.54498997116798</v>
      </c>
      <c r="BP137" s="223">
        <v>-524.77361149143803</v>
      </c>
      <c r="BQ137" s="224">
        <v>52.259933127136598</v>
      </c>
      <c r="BR137" s="224">
        <v>6.2756409072656103</v>
      </c>
      <c r="BS137" s="222">
        <f t="shared" si="21"/>
        <v>0.14365849224293381</v>
      </c>
      <c r="BT137" s="222">
        <f t="shared" si="22"/>
        <v>135.47911461107662</v>
      </c>
      <c r="BU137" s="199"/>
      <c r="BV137" s="197">
        <v>21.426924835843199</v>
      </c>
      <c r="BW137" s="197">
        <v>19.3318162306009</v>
      </c>
      <c r="BX137" s="222">
        <f t="shared" si="23"/>
        <v>16.708800362819467</v>
      </c>
      <c r="BY137" s="222">
        <f t="shared" si="24"/>
        <v>16.108621931525605</v>
      </c>
      <c r="BZ137" s="199"/>
      <c r="CA137" s="199"/>
      <c r="CB137" s="199"/>
      <c r="CC137" s="199"/>
      <c r="CD137" s="199"/>
      <c r="CE137" s="199"/>
      <c r="CF137" s="199"/>
      <c r="CG137" s="199"/>
      <c r="CH137" s="199"/>
      <c r="CI137" s="199"/>
      <c r="CJ137" s="199"/>
      <c r="CK137" s="199"/>
      <c r="CL137" s="199"/>
      <c r="CM137" s="199"/>
      <c r="CN137" s="199"/>
      <c r="CO137" s="199"/>
      <c r="CP137" s="199"/>
      <c r="CQ137" s="199"/>
      <c r="CR137" s="199"/>
    </row>
    <row r="138" spans="1:96" ht="12" customHeight="1" x14ac:dyDescent="0.25">
      <c r="A138" s="199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9"/>
      <c r="V138" s="199"/>
      <c r="W138" s="199"/>
      <c r="X138" s="232"/>
      <c r="Y138" s="232"/>
      <c r="Z138" s="232"/>
      <c r="AA138" s="232"/>
      <c r="AB138" s="232"/>
      <c r="AC138" s="232"/>
      <c r="AD138" s="232"/>
      <c r="AE138" s="232"/>
      <c r="AF138" s="232"/>
      <c r="AG138" s="232"/>
      <c r="AH138" s="232"/>
      <c r="AI138" s="232"/>
      <c r="AJ138" s="232"/>
      <c r="AK138" s="232"/>
      <c r="AL138" s="232"/>
      <c r="AM138" s="199"/>
      <c r="AN138" s="79"/>
      <c r="AO138" s="79"/>
      <c r="AP138" s="79"/>
      <c r="AQ138" s="79"/>
      <c r="AR138" s="79"/>
      <c r="AS138" s="79"/>
      <c r="AT138" s="79"/>
      <c r="AU138" s="79"/>
      <c r="AV138" s="79"/>
      <c r="AW138" s="233"/>
      <c r="AX138" s="79"/>
      <c r="AY138" s="79"/>
      <c r="AZ138" s="79"/>
      <c r="BA138" s="79"/>
      <c r="BB138" s="190"/>
      <c r="BC138" s="190"/>
      <c r="BD138" s="222">
        <f t="shared" si="18"/>
        <v>11.166666666666666</v>
      </c>
      <c r="BE138" s="195">
        <v>40200</v>
      </c>
      <c r="BF138" s="223">
        <v>650.50440994999997</v>
      </c>
      <c r="BG138" s="223">
        <v>561.45268018643299</v>
      </c>
      <c r="BH138" s="223">
        <v>-554.95905395570901</v>
      </c>
      <c r="BI138" s="224">
        <v>52.474047400180702</v>
      </c>
      <c r="BJ138" s="224">
        <v>6.49308731472094</v>
      </c>
      <c r="BK138" s="222">
        <f t="shared" si="19"/>
        <v>0.37246110218378359</v>
      </c>
      <c r="BL138" s="222">
        <f t="shared" si="20"/>
        <v>137.79738725107654</v>
      </c>
      <c r="BM138" s="195">
        <v>40200</v>
      </c>
      <c r="BN138" s="223">
        <v>650.50440994999997</v>
      </c>
      <c r="BO138" s="223">
        <v>542.32698635027202</v>
      </c>
      <c r="BP138" s="223">
        <v>-536.62338868408801</v>
      </c>
      <c r="BQ138" s="224">
        <v>52.343331779924704</v>
      </c>
      <c r="BR138" s="224">
        <v>6.3580856506581398</v>
      </c>
      <c r="BS138" s="222">
        <f t="shared" si="21"/>
        <v>0.22610323563546331</v>
      </c>
      <c r="BT138" s="222">
        <f t="shared" si="22"/>
        <v>137.79738725107654</v>
      </c>
      <c r="BU138" s="199"/>
      <c r="BV138" s="197">
        <v>33.939208835432098</v>
      </c>
      <c r="BW138" s="197">
        <v>27.665461667199502</v>
      </c>
      <c r="BX138" s="222">
        <f t="shared" si="23"/>
        <v>29.221084362408366</v>
      </c>
      <c r="BY138" s="222">
        <f t="shared" si="24"/>
        <v>24.442267368124206</v>
      </c>
      <c r="BZ138" s="199"/>
      <c r="CA138" s="199"/>
      <c r="CB138" s="199"/>
      <c r="CC138" s="199"/>
      <c r="CD138" s="199"/>
      <c r="CE138" s="199"/>
      <c r="CF138" s="199"/>
      <c r="CG138" s="199"/>
      <c r="CH138" s="199"/>
      <c r="CI138" s="199"/>
      <c r="CJ138" s="199"/>
      <c r="CK138" s="199"/>
      <c r="CL138" s="199"/>
      <c r="CM138" s="199"/>
      <c r="CN138" s="199"/>
      <c r="CO138" s="199"/>
      <c r="CP138" s="199"/>
      <c r="CQ138" s="199"/>
      <c r="CR138" s="199"/>
    </row>
    <row r="139" spans="1:96" ht="12" customHeight="1" x14ac:dyDescent="0.25">
      <c r="A139" s="199"/>
      <c r="B139" s="199"/>
      <c r="C139" s="199"/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9"/>
      <c r="V139" s="199"/>
      <c r="W139" s="199"/>
      <c r="X139" s="232"/>
      <c r="Y139" s="232"/>
      <c r="Z139" s="232"/>
      <c r="AA139" s="232"/>
      <c r="AB139" s="232"/>
      <c r="AC139" s="232"/>
      <c r="AD139" s="232"/>
      <c r="AE139" s="232"/>
      <c r="AF139" s="232"/>
      <c r="AG139" s="232"/>
      <c r="AH139" s="232"/>
      <c r="AI139" s="232"/>
      <c r="AJ139" s="232"/>
      <c r="AK139" s="232"/>
      <c r="AL139" s="232"/>
      <c r="AM139" s="199"/>
      <c r="AN139" s="79"/>
      <c r="AO139" s="79"/>
      <c r="AP139" s="79"/>
      <c r="AQ139" s="79"/>
      <c r="AR139" s="79"/>
      <c r="AS139" s="79"/>
      <c r="AT139" s="79"/>
      <c r="AU139" s="79"/>
      <c r="AV139" s="79"/>
      <c r="AW139" s="233"/>
      <c r="AX139" s="79"/>
      <c r="AY139" s="79"/>
      <c r="AZ139" s="79"/>
      <c r="BA139" s="79"/>
      <c r="BB139" s="190"/>
      <c r="BC139" s="190"/>
      <c r="BD139" s="222">
        <f t="shared" si="18"/>
        <v>11.25</v>
      </c>
      <c r="BE139" s="195">
        <v>40500</v>
      </c>
      <c r="BF139" s="223">
        <v>651.28</v>
      </c>
      <c r="BG139" s="223">
        <v>575.71738271707602</v>
      </c>
      <c r="BH139" s="223">
        <v>-569.63802186964301</v>
      </c>
      <c r="BI139" s="224">
        <v>52.573851846266997</v>
      </c>
      <c r="BJ139" s="224">
        <v>6.5895362719542296</v>
      </c>
      <c r="BK139" s="222">
        <f t="shared" si="19"/>
        <v>0.4689100594170732</v>
      </c>
      <c r="BL139" s="222">
        <f t="shared" si="20"/>
        <v>138.57297730107655</v>
      </c>
      <c r="BM139" s="195">
        <v>40500</v>
      </c>
      <c r="BN139" s="223">
        <v>651.28</v>
      </c>
      <c r="BO139" s="223">
        <v>553.62810206347297</v>
      </c>
      <c r="BP139" s="223">
        <v>-548.06644556341996</v>
      </c>
      <c r="BQ139" s="224">
        <v>52.422911174720397</v>
      </c>
      <c r="BR139" s="224">
        <v>6.4362398863649304</v>
      </c>
      <c r="BS139" s="222">
        <f t="shared" si="21"/>
        <v>0.30425747134225389</v>
      </c>
      <c r="BT139" s="222">
        <f t="shared" si="22"/>
        <v>138.57297730107655</v>
      </c>
      <c r="BU139" s="199"/>
      <c r="BV139" s="197">
        <v>46.079787914663399</v>
      </c>
      <c r="BW139" s="197">
        <v>35.696112762488497</v>
      </c>
      <c r="BX139" s="222">
        <f t="shared" si="23"/>
        <v>41.361663441639664</v>
      </c>
      <c r="BY139" s="222">
        <f t="shared" si="24"/>
        <v>32.472918463413201</v>
      </c>
      <c r="BZ139" s="199"/>
      <c r="CA139" s="199"/>
      <c r="CB139" s="199"/>
      <c r="CC139" s="199"/>
      <c r="CD139" s="199"/>
      <c r="CE139" s="199"/>
      <c r="CF139" s="199"/>
      <c r="CG139" s="199"/>
      <c r="CH139" s="199"/>
      <c r="CI139" s="199"/>
      <c r="CJ139" s="199"/>
      <c r="CK139" s="199"/>
      <c r="CL139" s="199"/>
      <c r="CM139" s="199"/>
      <c r="CN139" s="199"/>
      <c r="CO139" s="199"/>
      <c r="CP139" s="199"/>
      <c r="CQ139" s="199"/>
      <c r="CR139" s="199"/>
    </row>
    <row r="140" spans="1:96" ht="12" customHeight="1" x14ac:dyDescent="0.25">
      <c r="A140" s="199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9"/>
      <c r="V140" s="199"/>
      <c r="W140" s="199"/>
      <c r="X140" s="232"/>
      <c r="Y140" s="232"/>
      <c r="Z140" s="232"/>
      <c r="AA140" s="232"/>
      <c r="AB140" s="232"/>
      <c r="AC140" s="232"/>
      <c r="AD140" s="232"/>
      <c r="AE140" s="232"/>
      <c r="AF140" s="232"/>
      <c r="AG140" s="232"/>
      <c r="AH140" s="232"/>
      <c r="AI140" s="232"/>
      <c r="AJ140" s="232"/>
      <c r="AK140" s="232"/>
      <c r="AL140" s="232"/>
      <c r="AM140" s="199"/>
      <c r="AN140" s="79"/>
      <c r="AO140" s="79"/>
      <c r="AP140" s="79"/>
      <c r="AQ140" s="79"/>
      <c r="AR140" s="79"/>
      <c r="AS140" s="79"/>
      <c r="AT140" s="79"/>
      <c r="AU140" s="79"/>
      <c r="AV140" s="79"/>
      <c r="AW140" s="233"/>
      <c r="AX140" s="79"/>
      <c r="AY140" s="79"/>
      <c r="AZ140" s="79"/>
      <c r="BA140" s="79"/>
      <c r="BB140" s="190"/>
      <c r="BC140" s="190"/>
      <c r="BD140" s="222">
        <f t="shared" si="18"/>
        <v>11.333333333333334</v>
      </c>
      <c r="BE140" s="195">
        <v>40800</v>
      </c>
      <c r="BF140" s="223">
        <v>650.50440994999997</v>
      </c>
      <c r="BG140" s="223">
        <v>588.99336615988898</v>
      </c>
      <c r="BH140" s="223">
        <v>-583.38929389717305</v>
      </c>
      <c r="BI140" s="224">
        <v>52.666141162794503</v>
      </c>
      <c r="BJ140" s="224">
        <v>6.6781701417931201</v>
      </c>
      <c r="BK140" s="222">
        <f t="shared" si="19"/>
        <v>0.55754392925596363</v>
      </c>
      <c r="BL140" s="222">
        <f t="shared" si="20"/>
        <v>137.79738725107654</v>
      </c>
      <c r="BM140" s="195">
        <v>40800</v>
      </c>
      <c r="BN140" s="223">
        <v>650.50440994999997</v>
      </c>
      <c r="BO140" s="223">
        <v>564.29921647735398</v>
      </c>
      <c r="BP140" s="223">
        <v>-558.947118211732</v>
      </c>
      <c r="BQ140" s="224">
        <v>52.497714710838103</v>
      </c>
      <c r="BR140" s="224">
        <v>6.5092053955015103</v>
      </c>
      <c r="BS140" s="222">
        <f t="shared" si="21"/>
        <v>0.37722298047883385</v>
      </c>
      <c r="BT140" s="222">
        <f t="shared" si="22"/>
        <v>137.79738725107654</v>
      </c>
      <c r="BU140" s="199"/>
      <c r="BV140" s="197">
        <v>57.715697483772402</v>
      </c>
      <c r="BW140" s="197">
        <v>43.335817185573198</v>
      </c>
      <c r="BX140" s="222">
        <f t="shared" si="23"/>
        <v>52.997573010748667</v>
      </c>
      <c r="BY140" s="222">
        <f t="shared" si="24"/>
        <v>40.112622886497903</v>
      </c>
      <c r="BZ140" s="199"/>
      <c r="CA140" s="199"/>
      <c r="CB140" s="199"/>
      <c r="CC140" s="199"/>
      <c r="CD140" s="199"/>
      <c r="CE140" s="199"/>
      <c r="CF140" s="199"/>
      <c r="CG140" s="199"/>
      <c r="CH140" s="199"/>
      <c r="CI140" s="199"/>
      <c r="CJ140" s="199"/>
      <c r="CK140" s="199"/>
      <c r="CL140" s="199"/>
      <c r="CM140" s="199"/>
      <c r="CN140" s="199"/>
      <c r="CO140" s="199"/>
      <c r="CP140" s="199"/>
      <c r="CQ140" s="199"/>
      <c r="CR140" s="199"/>
    </row>
    <row r="141" spans="1:96" ht="12" customHeight="1" x14ac:dyDescent="0.25">
      <c r="A141" s="199"/>
      <c r="B141" s="199"/>
      <c r="C141" s="199"/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9"/>
      <c r="V141" s="199"/>
      <c r="W141" s="199"/>
      <c r="X141" s="232"/>
      <c r="Y141" s="232"/>
      <c r="Z141" s="232"/>
      <c r="AA141" s="232"/>
      <c r="AB141" s="232"/>
      <c r="AC141" s="232"/>
      <c r="AD141" s="232"/>
      <c r="AE141" s="232"/>
      <c r="AF141" s="232"/>
      <c r="AG141" s="232"/>
      <c r="AH141" s="232"/>
      <c r="AI141" s="232"/>
      <c r="AJ141" s="232"/>
      <c r="AK141" s="232"/>
      <c r="AL141" s="232"/>
      <c r="AM141" s="199"/>
      <c r="AN141" s="79"/>
      <c r="AO141" s="79"/>
      <c r="AP141" s="79"/>
      <c r="AQ141" s="79"/>
      <c r="AR141" s="79"/>
      <c r="AS141" s="79"/>
      <c r="AT141" s="79"/>
      <c r="AU141" s="79"/>
      <c r="AV141" s="79"/>
      <c r="AW141" s="233"/>
      <c r="AX141" s="79"/>
      <c r="AY141" s="79"/>
      <c r="AZ141" s="79"/>
      <c r="BA141" s="79"/>
      <c r="BB141" s="190"/>
      <c r="BC141" s="190"/>
      <c r="BD141" s="222">
        <f t="shared" si="18"/>
        <v>11.416666666666666</v>
      </c>
      <c r="BE141" s="195">
        <v>41100</v>
      </c>
      <c r="BF141" s="223">
        <v>648.18613731000005</v>
      </c>
      <c r="BG141" s="223">
        <v>601.12952626898095</v>
      </c>
      <c r="BH141" s="223">
        <v>-596.05064827497597</v>
      </c>
      <c r="BI141" s="224">
        <v>52.750070845671701</v>
      </c>
      <c r="BJ141" s="224">
        <v>6.7582185654578701</v>
      </c>
      <c r="BK141" s="222">
        <f t="shared" si="19"/>
        <v>0.6375923529207137</v>
      </c>
      <c r="BL141" s="222">
        <f t="shared" si="20"/>
        <v>135.47911461107662</v>
      </c>
      <c r="BM141" s="195">
        <v>41100</v>
      </c>
      <c r="BN141" s="223">
        <v>648.18613731000005</v>
      </c>
      <c r="BO141" s="223">
        <v>574.20709255993097</v>
      </c>
      <c r="BP141" s="223">
        <v>-569.125176327904</v>
      </c>
      <c r="BQ141" s="224">
        <v>52.566915565159597</v>
      </c>
      <c r="BR141" s="224">
        <v>6.5762121531223396</v>
      </c>
      <c r="BS141" s="222">
        <f t="shared" si="21"/>
        <v>0.44422973809966315</v>
      </c>
      <c r="BT141" s="222">
        <f t="shared" si="22"/>
        <v>135.47911461107662</v>
      </c>
      <c r="BU141" s="199"/>
      <c r="BV141" s="197">
        <v>68.719500133695107</v>
      </c>
      <c r="BW141" s="197">
        <v>50.500904284674498</v>
      </c>
      <c r="BX141" s="222">
        <f t="shared" si="23"/>
        <v>64.001375660671371</v>
      </c>
      <c r="BY141" s="222">
        <f t="shared" si="24"/>
        <v>47.277709985599202</v>
      </c>
      <c r="BZ141" s="199"/>
      <c r="CA141" s="199"/>
      <c r="CB141" s="199"/>
      <c r="CC141" s="199"/>
      <c r="CD141" s="199"/>
      <c r="CE141" s="199"/>
      <c r="CF141" s="199"/>
      <c r="CG141" s="199"/>
      <c r="CH141" s="199"/>
      <c r="CI141" s="199"/>
      <c r="CJ141" s="199"/>
      <c r="CK141" s="199"/>
      <c r="CL141" s="199"/>
      <c r="CM141" s="199"/>
      <c r="CN141" s="199"/>
      <c r="CO141" s="199"/>
      <c r="CP141" s="199"/>
      <c r="CQ141" s="199"/>
      <c r="CR141" s="199"/>
    </row>
    <row r="142" spans="1:96" ht="12" customHeight="1" x14ac:dyDescent="0.25">
      <c r="A142" s="199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9"/>
      <c r="V142" s="199"/>
      <c r="W142" s="199"/>
      <c r="X142" s="232"/>
      <c r="Y142" s="232"/>
      <c r="Z142" s="232"/>
      <c r="AA142" s="232"/>
      <c r="AB142" s="232"/>
      <c r="AC142" s="232"/>
      <c r="AD142" s="232"/>
      <c r="AE142" s="232"/>
      <c r="AF142" s="232"/>
      <c r="AG142" s="232"/>
      <c r="AH142" s="232"/>
      <c r="AI142" s="232"/>
      <c r="AJ142" s="232"/>
      <c r="AK142" s="232"/>
      <c r="AL142" s="232"/>
      <c r="AM142" s="199"/>
      <c r="AN142" s="79"/>
      <c r="AO142" s="79"/>
      <c r="AP142" s="79"/>
      <c r="AQ142" s="79"/>
      <c r="AR142" s="79"/>
      <c r="AS142" s="79"/>
      <c r="AT142" s="79"/>
      <c r="AU142" s="79"/>
      <c r="AV142" s="79"/>
      <c r="AW142" s="233"/>
      <c r="AX142" s="79"/>
      <c r="AY142" s="79"/>
      <c r="AZ142" s="79"/>
      <c r="BA142" s="79"/>
      <c r="BB142" s="190"/>
      <c r="BC142" s="190"/>
      <c r="BD142" s="222">
        <f t="shared" si="18"/>
        <v>11.5</v>
      </c>
      <c r="BE142" s="195">
        <v>41400</v>
      </c>
      <c r="BF142" s="223">
        <v>644.35058158000004</v>
      </c>
      <c r="BG142" s="223">
        <v>611.99906706466504</v>
      </c>
      <c r="BH142" s="223">
        <v>-607.48497193890103</v>
      </c>
      <c r="BI142" s="224">
        <v>52.824968401613802</v>
      </c>
      <c r="BJ142" s="224">
        <v>6.8290727588884099</v>
      </c>
      <c r="BK142" s="222">
        <f t="shared" si="19"/>
        <v>0.70844654635125348</v>
      </c>
      <c r="BL142" s="222">
        <f t="shared" si="20"/>
        <v>131.64355888107661</v>
      </c>
      <c r="BM142" s="195">
        <v>41400</v>
      </c>
      <c r="BN142" s="223">
        <v>644.35058158000004</v>
      </c>
      <c r="BO142" s="223">
        <v>583.23560337601396</v>
      </c>
      <c r="BP142" s="223">
        <v>-578.477321460604</v>
      </c>
      <c r="BQ142" s="224">
        <v>52.6298166733459</v>
      </c>
      <c r="BR142" s="224">
        <v>6.6366168553597502</v>
      </c>
      <c r="BS142" s="222">
        <f t="shared" si="21"/>
        <v>0.50463444033707372</v>
      </c>
      <c r="BT142" s="222">
        <f t="shared" si="22"/>
        <v>131.64355888107661</v>
      </c>
      <c r="BU142" s="199"/>
      <c r="BV142" s="197">
        <v>78.970681340729897</v>
      </c>
      <c r="BW142" s="197">
        <v>57.112901454775397</v>
      </c>
      <c r="BX142" s="222">
        <f t="shared" si="23"/>
        <v>74.252556867706161</v>
      </c>
      <c r="BY142" s="222">
        <f t="shared" si="24"/>
        <v>53.889707155700101</v>
      </c>
      <c r="BZ142" s="199"/>
      <c r="CA142" s="199"/>
      <c r="CB142" s="199"/>
      <c r="CC142" s="199"/>
      <c r="CD142" s="199"/>
      <c r="CE142" s="199"/>
      <c r="CF142" s="199"/>
      <c r="CG142" s="199"/>
      <c r="CH142" s="199"/>
      <c r="CI142" s="199"/>
      <c r="CJ142" s="199"/>
      <c r="CK142" s="199"/>
      <c r="CL142" s="199"/>
      <c r="CM142" s="199"/>
      <c r="CN142" s="199"/>
      <c r="CO142" s="199"/>
      <c r="CP142" s="199"/>
      <c r="CQ142" s="199"/>
      <c r="CR142" s="199"/>
    </row>
    <row r="143" spans="1:96" ht="12" customHeight="1" x14ac:dyDescent="0.25">
      <c r="A143" s="199"/>
      <c r="B143" s="199"/>
      <c r="C143" s="199"/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9"/>
      <c r="V143" s="199"/>
      <c r="W143" s="199"/>
      <c r="X143" s="232"/>
      <c r="Y143" s="232"/>
      <c r="Z143" s="232"/>
      <c r="AA143" s="232"/>
      <c r="AB143" s="232"/>
      <c r="AC143" s="232"/>
      <c r="AD143" s="232"/>
      <c r="AE143" s="232"/>
      <c r="AF143" s="232"/>
      <c r="AG143" s="232"/>
      <c r="AH143" s="232"/>
      <c r="AI143" s="232"/>
      <c r="AJ143" s="232"/>
      <c r="AK143" s="232"/>
      <c r="AL143" s="232"/>
      <c r="AM143" s="199"/>
      <c r="AN143" s="79"/>
      <c r="AO143" s="79"/>
      <c r="AP143" s="79"/>
      <c r="AQ143" s="79"/>
      <c r="AR143" s="79"/>
      <c r="AS143" s="79"/>
      <c r="AT143" s="79"/>
      <c r="AU143" s="79"/>
      <c r="AV143" s="79"/>
      <c r="AW143" s="233"/>
      <c r="AX143" s="79"/>
      <c r="AY143" s="79"/>
      <c r="AZ143" s="79"/>
      <c r="BA143" s="79"/>
      <c r="BB143" s="190"/>
      <c r="BC143" s="190"/>
      <c r="BD143" s="222">
        <f t="shared" si="18"/>
        <v>11.583333333333334</v>
      </c>
      <c r="BE143" s="195">
        <v>41700</v>
      </c>
      <c r="BF143" s="223">
        <v>639.03976589000001</v>
      </c>
      <c r="BG143" s="223">
        <v>621.49919607221204</v>
      </c>
      <c r="BH143" s="223">
        <v>-617.58001362216805</v>
      </c>
      <c r="BI143" s="224">
        <v>52.890319037255402</v>
      </c>
      <c r="BJ143" s="224">
        <v>6.8902721490782497</v>
      </c>
      <c r="BK143" s="222">
        <f t="shared" si="19"/>
        <v>0.76964593654109326</v>
      </c>
      <c r="BL143" s="222">
        <f t="shared" si="20"/>
        <v>126.33274319107659</v>
      </c>
      <c r="BM143" s="195">
        <v>41700</v>
      </c>
      <c r="BN143" s="223">
        <v>639.03976589000001</v>
      </c>
      <c r="BO143" s="223">
        <v>591.28641485403102</v>
      </c>
      <c r="BP143" s="223">
        <v>-586.89806628837198</v>
      </c>
      <c r="BQ143" s="224">
        <v>52.685847398682299</v>
      </c>
      <c r="BR143" s="224">
        <v>6.6898987919264004</v>
      </c>
      <c r="BS143" s="222">
        <f t="shared" si="21"/>
        <v>0.55791637690372387</v>
      </c>
      <c r="BT143" s="222">
        <f t="shared" si="22"/>
        <v>126.33274319107659</v>
      </c>
      <c r="BU143" s="199"/>
      <c r="BV143" s="197">
        <v>88.356969351206203</v>
      </c>
      <c r="BW143" s="197">
        <v>63.099393575846499</v>
      </c>
      <c r="BX143" s="222">
        <f t="shared" si="23"/>
        <v>83.638844878182468</v>
      </c>
      <c r="BY143" s="222">
        <f t="shared" si="24"/>
        <v>59.876199276771203</v>
      </c>
      <c r="BZ143" s="199"/>
      <c r="CA143" s="199"/>
      <c r="CB143" s="199"/>
      <c r="CC143" s="199"/>
      <c r="CD143" s="199"/>
      <c r="CE143" s="199"/>
      <c r="CF143" s="199"/>
      <c r="CG143" s="199"/>
      <c r="CH143" s="199"/>
      <c r="CI143" s="199"/>
      <c r="CJ143" s="199"/>
      <c r="CK143" s="199"/>
      <c r="CL143" s="199"/>
      <c r="CM143" s="199"/>
      <c r="CN143" s="199"/>
      <c r="CO143" s="199"/>
      <c r="CP143" s="199"/>
      <c r="CQ143" s="199"/>
      <c r="CR143" s="199"/>
    </row>
    <row r="144" spans="1:96" ht="12" customHeight="1" x14ac:dyDescent="0.25">
      <c r="A144" s="199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9"/>
      <c r="V144" s="199"/>
      <c r="W144" s="199"/>
      <c r="X144" s="232"/>
      <c r="Y144" s="232"/>
      <c r="Z144" s="232"/>
      <c r="AA144" s="232"/>
      <c r="AB144" s="232"/>
      <c r="AC144" s="232"/>
      <c r="AD144" s="232"/>
      <c r="AE144" s="232"/>
      <c r="AF144" s="232"/>
      <c r="AG144" s="232"/>
      <c r="AH144" s="232"/>
      <c r="AI144" s="232"/>
      <c r="AJ144" s="232"/>
      <c r="AK144" s="232"/>
      <c r="AL144" s="232"/>
      <c r="AM144" s="199"/>
      <c r="AN144" s="79"/>
      <c r="AO144" s="79"/>
      <c r="AP144" s="79"/>
      <c r="AQ144" s="79"/>
      <c r="AR144" s="79"/>
      <c r="AS144" s="79"/>
      <c r="AT144" s="79"/>
      <c r="AU144" s="79"/>
      <c r="AV144" s="79"/>
      <c r="AW144" s="233"/>
      <c r="AX144" s="79"/>
      <c r="AY144" s="79"/>
      <c r="AZ144" s="79"/>
      <c r="BA144" s="79"/>
      <c r="BB144" s="190"/>
      <c r="BC144" s="190"/>
      <c r="BD144" s="222">
        <f t="shared" si="18"/>
        <v>11.666666666666666</v>
      </c>
      <c r="BE144" s="195">
        <v>42000</v>
      </c>
      <c r="BF144" s="223">
        <v>632.31187666999904</v>
      </c>
      <c r="BG144" s="223">
        <v>629.55046774851405</v>
      </c>
      <c r="BH144" s="223">
        <v>-626.24772056134498</v>
      </c>
      <c r="BI144" s="224">
        <v>52.945751306932799</v>
      </c>
      <c r="BJ144" s="224">
        <v>6.9414912124547703</v>
      </c>
      <c r="BK144" s="222">
        <f t="shared" si="19"/>
        <v>0.82086499991761386</v>
      </c>
      <c r="BL144" s="222">
        <f t="shared" si="20"/>
        <v>119.60485397107561</v>
      </c>
      <c r="BM144" s="195">
        <v>42000</v>
      </c>
      <c r="BN144" s="223">
        <v>632.31187666999904</v>
      </c>
      <c r="BO144" s="223">
        <v>598.27922666372297</v>
      </c>
      <c r="BP144" s="223">
        <v>-594.300110336427</v>
      </c>
      <c r="BQ144" s="224">
        <v>52.734558019236701</v>
      </c>
      <c r="BR144" s="224">
        <v>6.7356540186501404</v>
      </c>
      <c r="BS144" s="222">
        <f t="shared" si="21"/>
        <v>0.60367160362746386</v>
      </c>
      <c r="BT144" s="222">
        <f t="shared" si="22"/>
        <v>119.60485397107561</v>
      </c>
      <c r="BU144" s="199"/>
      <c r="BV144" s="197">
        <v>96.775564790681102</v>
      </c>
      <c r="BW144" s="197">
        <v>68.394816109013107</v>
      </c>
      <c r="BX144" s="222">
        <f t="shared" si="23"/>
        <v>92.057440317657367</v>
      </c>
      <c r="BY144" s="222">
        <f t="shared" si="24"/>
        <v>65.171621809937804</v>
      </c>
      <c r="BZ144" s="199"/>
      <c r="CA144" s="199"/>
      <c r="CB144" s="199"/>
      <c r="CC144" s="199"/>
      <c r="CD144" s="199"/>
      <c r="CE144" s="199"/>
      <c r="CF144" s="199"/>
      <c r="CG144" s="199"/>
      <c r="CH144" s="199"/>
      <c r="CI144" s="199"/>
      <c r="CJ144" s="199"/>
      <c r="CK144" s="199"/>
      <c r="CL144" s="199"/>
      <c r="CM144" s="199"/>
      <c r="CN144" s="199"/>
      <c r="CO144" s="199"/>
      <c r="CP144" s="199"/>
      <c r="CQ144" s="199"/>
      <c r="CR144" s="199"/>
    </row>
    <row r="145" spans="1:96" ht="12" customHeight="1" x14ac:dyDescent="0.25">
      <c r="A145" s="199"/>
      <c r="B145" s="199"/>
      <c r="C145" s="199"/>
      <c r="D145" s="199"/>
      <c r="E145" s="199"/>
      <c r="F145" s="199"/>
      <c r="G145" s="199"/>
      <c r="H145" s="199"/>
      <c r="I145" s="199"/>
      <c r="J145" s="199"/>
      <c r="K145" s="199"/>
      <c r="L145" s="199"/>
      <c r="M145" s="199"/>
      <c r="N145" s="199"/>
      <c r="O145" s="199"/>
      <c r="P145" s="199"/>
      <c r="Q145" s="199"/>
      <c r="R145" s="199"/>
      <c r="S145" s="199"/>
      <c r="T145" s="199"/>
      <c r="U145" s="199"/>
      <c r="V145" s="199"/>
      <c r="W145" s="199"/>
      <c r="X145" s="232"/>
      <c r="Y145" s="232"/>
      <c r="Z145" s="232"/>
      <c r="AA145" s="232"/>
      <c r="AB145" s="232"/>
      <c r="AC145" s="232"/>
      <c r="AD145" s="232"/>
      <c r="AE145" s="232"/>
      <c r="AF145" s="232"/>
      <c r="AG145" s="232"/>
      <c r="AH145" s="232"/>
      <c r="AI145" s="232"/>
      <c r="AJ145" s="232"/>
      <c r="AK145" s="232"/>
      <c r="AL145" s="232"/>
      <c r="AM145" s="199"/>
      <c r="AN145" s="79"/>
      <c r="AO145" s="79"/>
      <c r="AP145" s="79"/>
      <c r="AQ145" s="79"/>
      <c r="AR145" s="79"/>
      <c r="AS145" s="79"/>
      <c r="AT145" s="79"/>
      <c r="AU145" s="79"/>
      <c r="AV145" s="79"/>
      <c r="AW145" s="233"/>
      <c r="AX145" s="79"/>
      <c r="AY145" s="79"/>
      <c r="AZ145" s="79"/>
      <c r="BA145" s="79"/>
      <c r="BB145" s="190"/>
      <c r="BC145" s="190"/>
      <c r="BD145" s="222">
        <f t="shared" si="18"/>
        <v>11.75</v>
      </c>
      <c r="BE145" s="195">
        <v>42300</v>
      </c>
      <c r="BF145" s="223">
        <v>624.24062605999995</v>
      </c>
      <c r="BG145" s="223">
        <v>636.09587908038804</v>
      </c>
      <c r="BH145" s="223">
        <v>-633.423290727054</v>
      </c>
      <c r="BI145" s="224">
        <v>52.991023420520499</v>
      </c>
      <c r="BJ145" s="224">
        <v>6.9825270241699497</v>
      </c>
      <c r="BK145" s="222">
        <f t="shared" si="19"/>
        <v>0.86190081163279331</v>
      </c>
      <c r="BL145" s="222">
        <f t="shared" si="20"/>
        <v>111.53360336107653</v>
      </c>
      <c r="BM145" s="195">
        <v>42300</v>
      </c>
      <c r="BN145" s="223">
        <v>624.24062605999995</v>
      </c>
      <c r="BO145" s="223">
        <v>604.15165844670605</v>
      </c>
      <c r="BP145" s="223">
        <v>-600.61431377174301</v>
      </c>
      <c r="BQ145" s="224">
        <v>52.775612898550698</v>
      </c>
      <c r="BR145" s="224">
        <v>6.7735885410716898</v>
      </c>
      <c r="BS145" s="222">
        <f t="shared" si="21"/>
        <v>0.64160612604901335</v>
      </c>
      <c r="BT145" s="222">
        <f t="shared" si="22"/>
        <v>111.53360336107653</v>
      </c>
      <c r="BU145" s="199"/>
      <c r="BV145" s="197">
        <v>104.13426653088</v>
      </c>
      <c r="BW145" s="197">
        <v>72.941173164609197</v>
      </c>
      <c r="BX145" s="222">
        <f t="shared" si="23"/>
        <v>99.416142057856263</v>
      </c>
      <c r="BY145" s="222">
        <f t="shared" si="24"/>
        <v>69.717978865533894</v>
      </c>
      <c r="BZ145" s="199"/>
      <c r="CA145" s="199"/>
      <c r="CB145" s="199"/>
      <c r="CC145" s="199"/>
      <c r="CD145" s="199"/>
      <c r="CE145" s="199"/>
      <c r="CF145" s="199"/>
      <c r="CG145" s="199"/>
      <c r="CH145" s="199"/>
      <c r="CI145" s="199"/>
      <c r="CJ145" s="199"/>
      <c r="CK145" s="199"/>
      <c r="CL145" s="199"/>
      <c r="CM145" s="199"/>
      <c r="CN145" s="199"/>
      <c r="CO145" s="199"/>
      <c r="CP145" s="199"/>
      <c r="CQ145" s="199"/>
      <c r="CR145" s="199"/>
    </row>
    <row r="146" spans="1:96" ht="12" customHeight="1" x14ac:dyDescent="0.25">
      <c r="A146" s="199"/>
      <c r="B146" s="199"/>
      <c r="C146" s="199"/>
      <c r="D146" s="199"/>
      <c r="E146" s="199"/>
      <c r="F146" s="199"/>
      <c r="G146" s="199"/>
      <c r="H146" s="199"/>
      <c r="I146" s="199"/>
      <c r="J146" s="199"/>
      <c r="K146" s="199"/>
      <c r="L146" s="199"/>
      <c r="M146" s="199"/>
      <c r="N146" s="199"/>
      <c r="O146" s="199"/>
      <c r="P146" s="199"/>
      <c r="Q146" s="199"/>
      <c r="R146" s="199"/>
      <c r="S146" s="199"/>
      <c r="T146" s="199"/>
      <c r="U146" s="199"/>
      <c r="V146" s="199"/>
      <c r="W146" s="199"/>
      <c r="X146" s="232"/>
      <c r="Y146" s="232"/>
      <c r="Z146" s="232"/>
      <c r="AA146" s="232"/>
      <c r="AB146" s="232"/>
      <c r="AC146" s="232"/>
      <c r="AD146" s="232"/>
      <c r="AE146" s="232"/>
      <c r="AF146" s="232"/>
      <c r="AG146" s="232"/>
      <c r="AH146" s="232"/>
      <c r="AI146" s="232"/>
      <c r="AJ146" s="232"/>
      <c r="AK146" s="232"/>
      <c r="AL146" s="232"/>
      <c r="AM146" s="199"/>
      <c r="AN146" s="79"/>
      <c r="AO146" s="79"/>
      <c r="AP146" s="79"/>
      <c r="AQ146" s="79"/>
      <c r="AR146" s="79"/>
      <c r="AS146" s="79"/>
      <c r="AT146" s="79"/>
      <c r="AU146" s="79"/>
      <c r="AV146" s="79"/>
      <c r="AW146" s="233"/>
      <c r="AX146" s="79"/>
      <c r="AY146" s="79"/>
      <c r="AZ146" s="79"/>
      <c r="BA146" s="79"/>
      <c r="BB146" s="190"/>
      <c r="BC146" s="190"/>
      <c r="BD146" s="222">
        <f t="shared" si="18"/>
        <v>11.833333333333334</v>
      </c>
      <c r="BE146" s="195">
        <v>42600</v>
      </c>
      <c r="BF146" s="223">
        <v>614.91444438999997</v>
      </c>
      <c r="BG146" s="223">
        <v>641.09978825975804</v>
      </c>
      <c r="BH146" s="223">
        <v>-639.06403069367298</v>
      </c>
      <c r="BI146" s="224">
        <v>53.026010558004302</v>
      </c>
      <c r="BJ146" s="224">
        <v>7.0132877524100898</v>
      </c>
      <c r="BK146" s="222">
        <f t="shared" si="19"/>
        <v>0.8926615398729334</v>
      </c>
      <c r="BL146" s="222">
        <f t="shared" si="20"/>
        <v>102.20742169107655</v>
      </c>
      <c r="BM146" s="195">
        <v>42600</v>
      </c>
      <c r="BN146" s="223">
        <v>614.91444438999997</v>
      </c>
      <c r="BO146" s="223">
        <v>608.85885282180197</v>
      </c>
      <c r="BP146" s="223">
        <v>-605.78935370404997</v>
      </c>
      <c r="BQ146" s="224">
        <v>52.808782963202901</v>
      </c>
      <c r="BR146" s="224">
        <v>6.8035110096965301</v>
      </c>
      <c r="BS146" s="222">
        <f t="shared" si="21"/>
        <v>0.67152859467385362</v>
      </c>
      <c r="BT146" s="222">
        <f t="shared" si="22"/>
        <v>102.20742169107655</v>
      </c>
      <c r="BU146" s="199"/>
      <c r="BV146" s="197">
        <v>110.352481483804</v>
      </c>
      <c r="BW146" s="197">
        <v>76.688672677785803</v>
      </c>
      <c r="BX146" s="222">
        <f t="shared" si="23"/>
        <v>105.63435701078026</v>
      </c>
      <c r="BY146" s="222">
        <f t="shared" si="24"/>
        <v>73.4654783787105</v>
      </c>
      <c r="BZ146" s="199"/>
      <c r="CA146" s="199"/>
      <c r="CB146" s="199"/>
      <c r="CC146" s="199"/>
      <c r="CD146" s="199"/>
      <c r="CE146" s="199"/>
      <c r="CF146" s="199"/>
      <c r="CG146" s="199"/>
      <c r="CH146" s="199"/>
      <c r="CI146" s="199"/>
      <c r="CJ146" s="199"/>
      <c r="CK146" s="199"/>
      <c r="CL146" s="199"/>
      <c r="CM146" s="199"/>
      <c r="CN146" s="199"/>
      <c r="CO146" s="199"/>
      <c r="CP146" s="199"/>
      <c r="CQ146" s="199"/>
      <c r="CR146" s="199"/>
    </row>
    <row r="147" spans="1:96" ht="12" customHeight="1" x14ac:dyDescent="0.25">
      <c r="A147" s="199"/>
      <c r="B147" s="199"/>
      <c r="C147" s="199"/>
      <c r="D147" s="199"/>
      <c r="E147" s="199"/>
      <c r="F147" s="199"/>
      <c r="G147" s="199"/>
      <c r="H147" s="199"/>
      <c r="I147" s="199"/>
      <c r="J147" s="199"/>
      <c r="K147" s="199"/>
      <c r="L147" s="199"/>
      <c r="M147" s="199"/>
      <c r="N147" s="199"/>
      <c r="O147" s="199"/>
      <c r="P147" s="199"/>
      <c r="Q147" s="199"/>
      <c r="R147" s="199"/>
      <c r="S147" s="199"/>
      <c r="T147" s="199"/>
      <c r="U147" s="199"/>
      <c r="V147" s="199"/>
      <c r="W147" s="199"/>
      <c r="X147" s="232"/>
      <c r="Y147" s="232"/>
      <c r="Z147" s="232"/>
      <c r="AA147" s="232"/>
      <c r="AB147" s="232"/>
      <c r="AC147" s="232"/>
      <c r="AD147" s="232"/>
      <c r="AE147" s="232"/>
      <c r="AF147" s="232"/>
      <c r="AG147" s="232"/>
      <c r="AH147" s="232"/>
      <c r="AI147" s="232"/>
      <c r="AJ147" s="232"/>
      <c r="AK147" s="232"/>
      <c r="AL147" s="232"/>
      <c r="AM147" s="199"/>
      <c r="AN147" s="79"/>
      <c r="AO147" s="79"/>
      <c r="AP147" s="79"/>
      <c r="AQ147" s="79"/>
      <c r="AR147" s="79"/>
      <c r="AS147" s="79"/>
      <c r="AT147" s="79"/>
      <c r="AU147" s="79"/>
      <c r="AV147" s="79"/>
      <c r="AW147" s="233"/>
      <c r="AX147" s="79"/>
      <c r="AY147" s="79"/>
      <c r="AZ147" s="79"/>
      <c r="BA147" s="79"/>
      <c r="BB147" s="190"/>
      <c r="BC147" s="190"/>
      <c r="BD147" s="222">
        <f t="shared" si="18"/>
        <v>11.916666666666666</v>
      </c>
      <c r="BE147" s="195">
        <v>42900</v>
      </c>
      <c r="BF147" s="223">
        <v>604.43551124999999</v>
      </c>
      <c r="BG147" s="223">
        <v>644.54670378004801</v>
      </c>
      <c r="BH147" s="223">
        <v>-643.14807875529198</v>
      </c>
      <c r="BI147" s="224">
        <v>53.050693308250899</v>
      </c>
      <c r="BJ147" s="224">
        <v>7.0337821579530502</v>
      </c>
      <c r="BK147" s="222">
        <f t="shared" si="19"/>
        <v>0.91315594541589373</v>
      </c>
      <c r="BL147" s="222">
        <f t="shared" si="20"/>
        <v>91.728488551076566</v>
      </c>
      <c r="BM147" s="195">
        <v>42900</v>
      </c>
      <c r="BN147" s="223">
        <v>604.43551124999999</v>
      </c>
      <c r="BO147" s="223">
        <v>612.37285220835702</v>
      </c>
      <c r="BP147" s="223">
        <v>-609.79113069388802</v>
      </c>
      <c r="BQ147" s="224">
        <v>52.833937911600501</v>
      </c>
      <c r="BR147" s="224">
        <v>6.8253252602803798</v>
      </c>
      <c r="BS147" s="222">
        <f t="shared" si="21"/>
        <v>0.69334284525770329</v>
      </c>
      <c r="BT147" s="222">
        <f t="shared" si="22"/>
        <v>91.728488551076566</v>
      </c>
      <c r="BU147" s="199"/>
      <c r="BV147" s="197">
        <v>115.362107263656</v>
      </c>
      <c r="BW147" s="197">
        <v>79.596271735172806</v>
      </c>
      <c r="BX147" s="222">
        <f t="shared" si="23"/>
        <v>110.64398279063226</v>
      </c>
      <c r="BY147" s="222">
        <f t="shared" si="24"/>
        <v>76.373077436097503</v>
      </c>
      <c r="BZ147" s="199"/>
      <c r="CA147" s="199"/>
      <c r="CB147" s="199"/>
      <c r="CC147" s="199"/>
      <c r="CD147" s="199"/>
      <c r="CE147" s="199"/>
      <c r="CF147" s="199"/>
      <c r="CG147" s="199"/>
      <c r="CH147" s="199"/>
      <c r="CI147" s="199"/>
      <c r="CJ147" s="199"/>
      <c r="CK147" s="199"/>
      <c r="CL147" s="199"/>
      <c r="CM147" s="199"/>
      <c r="CN147" s="199"/>
      <c r="CO147" s="199"/>
      <c r="CP147" s="199"/>
      <c r="CQ147" s="199"/>
      <c r="CR147" s="199"/>
    </row>
    <row r="148" spans="1:96" ht="12" customHeight="1" x14ac:dyDescent="0.25">
      <c r="A148" s="199"/>
      <c r="B148" s="199"/>
      <c r="C148" s="199"/>
      <c r="D148" s="199"/>
      <c r="E148" s="199"/>
      <c r="F148" s="199"/>
      <c r="G148" s="199"/>
      <c r="H148" s="199"/>
      <c r="I148" s="199"/>
      <c r="J148" s="199"/>
      <c r="K148" s="199"/>
      <c r="L148" s="199"/>
      <c r="M148" s="199"/>
      <c r="N148" s="199"/>
      <c r="O148" s="199"/>
      <c r="P148" s="199"/>
      <c r="Q148" s="199"/>
      <c r="R148" s="199"/>
      <c r="S148" s="199"/>
      <c r="T148" s="199"/>
      <c r="U148" s="199"/>
      <c r="V148" s="199"/>
      <c r="W148" s="199"/>
      <c r="X148" s="232"/>
      <c r="Y148" s="232"/>
      <c r="Z148" s="232"/>
      <c r="AA148" s="232"/>
      <c r="AB148" s="232"/>
      <c r="AC148" s="232"/>
      <c r="AD148" s="232"/>
      <c r="AE148" s="232"/>
      <c r="AF148" s="232"/>
      <c r="AG148" s="232"/>
      <c r="AH148" s="232"/>
      <c r="AI148" s="232"/>
      <c r="AJ148" s="232"/>
      <c r="AK148" s="232"/>
      <c r="AL148" s="232"/>
      <c r="AM148" s="199"/>
      <c r="AN148" s="79"/>
      <c r="AO148" s="79"/>
      <c r="AP148" s="79"/>
      <c r="AQ148" s="79"/>
      <c r="AR148" s="79"/>
      <c r="AS148" s="79"/>
      <c r="AT148" s="79"/>
      <c r="AU148" s="79"/>
      <c r="AV148" s="79"/>
      <c r="AW148" s="233"/>
      <c r="AX148" s="79"/>
      <c r="AY148" s="79"/>
      <c r="AZ148" s="79"/>
      <c r="BA148" s="79"/>
      <c r="BB148" s="190"/>
      <c r="BC148" s="190"/>
      <c r="BD148" s="222">
        <f t="shared" si="18"/>
        <v>12</v>
      </c>
      <c r="BE148" s="195">
        <v>43200</v>
      </c>
      <c r="BF148" s="223">
        <v>592.91863602000001</v>
      </c>
      <c r="BG148" s="223">
        <v>646.43997562097195</v>
      </c>
      <c r="BH148" s="223">
        <v>-645.67303215884203</v>
      </c>
      <c r="BI148" s="224">
        <v>53.065147212949697</v>
      </c>
      <c r="BJ148" s="224">
        <v>7.0441100581150602</v>
      </c>
      <c r="BK148" s="222">
        <f t="shared" si="19"/>
        <v>0.92348384557790375</v>
      </c>
      <c r="BL148" s="222">
        <f t="shared" si="20"/>
        <v>80.211613321076584</v>
      </c>
      <c r="BM148" s="195">
        <v>43200</v>
      </c>
      <c r="BN148" s="223">
        <v>592.91863602000001</v>
      </c>
      <c r="BO148" s="223">
        <v>614.68179470888697</v>
      </c>
      <c r="BP148" s="223">
        <v>-612.60197885980301</v>
      </c>
      <c r="BQ148" s="224">
        <v>52.851038426102399</v>
      </c>
      <c r="BR148" s="224">
        <v>6.8390229077998201</v>
      </c>
      <c r="BS148" s="222">
        <f t="shared" si="21"/>
        <v>0.70704049277714365</v>
      </c>
      <c r="BT148" s="222">
        <f t="shared" si="22"/>
        <v>80.211613321076584</v>
      </c>
      <c r="BU148" s="199"/>
      <c r="BV148" s="197">
        <v>119.10827804959</v>
      </c>
      <c r="BW148" s="197">
        <v>81.632126080137596</v>
      </c>
      <c r="BX148" s="222">
        <f t="shared" si="23"/>
        <v>114.39015357656626</v>
      </c>
      <c r="BY148" s="222">
        <f t="shared" si="24"/>
        <v>78.408931781062293</v>
      </c>
      <c r="BZ148" s="199"/>
      <c r="CA148" s="199"/>
      <c r="CB148" s="199"/>
      <c r="CC148" s="199"/>
      <c r="CD148" s="199"/>
      <c r="CE148" s="199"/>
      <c r="CF148" s="199"/>
      <c r="CG148" s="199"/>
      <c r="CH148" s="199"/>
      <c r="CI148" s="199"/>
      <c r="CJ148" s="199"/>
      <c r="CK148" s="199"/>
      <c r="CL148" s="199"/>
      <c r="CM148" s="199"/>
      <c r="CN148" s="199"/>
      <c r="CO148" s="199"/>
      <c r="CP148" s="199"/>
      <c r="CQ148" s="199"/>
      <c r="CR148" s="199"/>
    </row>
    <row r="149" spans="1:96" ht="12" customHeight="1" x14ac:dyDescent="0.25">
      <c r="A149" s="199"/>
      <c r="B149" s="199"/>
      <c r="C149" s="199"/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9"/>
      <c r="U149" s="199"/>
      <c r="V149" s="199"/>
      <c r="W149" s="199"/>
      <c r="X149" s="232"/>
      <c r="Y149" s="232"/>
      <c r="Z149" s="232"/>
      <c r="AA149" s="232"/>
      <c r="AB149" s="232"/>
      <c r="AC149" s="232"/>
      <c r="AD149" s="232"/>
      <c r="AE149" s="232"/>
      <c r="AF149" s="232"/>
      <c r="AG149" s="232"/>
      <c r="AH149" s="232"/>
      <c r="AI149" s="232"/>
      <c r="AJ149" s="232"/>
      <c r="AK149" s="232"/>
      <c r="AL149" s="232"/>
      <c r="AM149" s="199"/>
      <c r="AN149" s="79"/>
      <c r="AO149" s="79"/>
      <c r="AP149" s="79"/>
      <c r="AQ149" s="79"/>
      <c r="AR149" s="79"/>
      <c r="AS149" s="79"/>
      <c r="AT149" s="79"/>
      <c r="AU149" s="79"/>
      <c r="AV149" s="79"/>
      <c r="AW149" s="233"/>
      <c r="AX149" s="79"/>
      <c r="AY149" s="79"/>
      <c r="AZ149" s="79"/>
      <c r="BA149" s="79"/>
      <c r="BB149" s="190"/>
      <c r="BC149" s="190"/>
      <c r="BD149" s="222">
        <f t="shared" si="18"/>
        <v>12.083333333333334</v>
      </c>
      <c r="BE149" s="195">
        <v>43500</v>
      </c>
      <c r="BF149" s="223">
        <v>580.49</v>
      </c>
      <c r="BG149" s="223">
        <v>646.80041047767099</v>
      </c>
      <c r="BH149" s="223">
        <v>-646.65450416744898</v>
      </c>
      <c r="BI149" s="224">
        <v>53.069533324018202</v>
      </c>
      <c r="BJ149" s="224">
        <v>7.0444536624376797</v>
      </c>
      <c r="BK149" s="222">
        <f t="shared" si="19"/>
        <v>0.92382744990052323</v>
      </c>
      <c r="BL149" s="222">
        <f t="shared" si="20"/>
        <v>67.782977301076585</v>
      </c>
      <c r="BM149" s="195">
        <v>43500</v>
      </c>
      <c r="BN149" s="223">
        <v>580.49</v>
      </c>
      <c r="BO149" s="223">
        <v>615.78896527313805</v>
      </c>
      <c r="BP149" s="223">
        <v>-614.21972170125105</v>
      </c>
      <c r="BQ149" s="224">
        <v>52.860128550720297</v>
      </c>
      <c r="BR149" s="224">
        <v>6.8446761146429598</v>
      </c>
      <c r="BS149" s="222">
        <f t="shared" si="21"/>
        <v>0.71269369962028328</v>
      </c>
      <c r="BT149" s="222">
        <f t="shared" si="22"/>
        <v>67.782977301076585</v>
      </c>
      <c r="BU149" s="199"/>
      <c r="BV149" s="197">
        <v>121.549965480564</v>
      </c>
      <c r="BW149" s="197">
        <v>82.773938873622498</v>
      </c>
      <c r="BX149" s="222">
        <f t="shared" si="23"/>
        <v>116.83184100754026</v>
      </c>
      <c r="BY149" s="222">
        <f t="shared" si="24"/>
        <v>79.550744574547195</v>
      </c>
      <c r="BZ149" s="199"/>
      <c r="CA149" s="199"/>
      <c r="CB149" s="199"/>
      <c r="CC149" s="199"/>
      <c r="CD149" s="199"/>
      <c r="CE149" s="199"/>
      <c r="CF149" s="199"/>
      <c r="CG149" s="199"/>
      <c r="CH149" s="199"/>
      <c r="CI149" s="199"/>
      <c r="CJ149" s="199"/>
      <c r="CK149" s="199"/>
      <c r="CL149" s="199"/>
      <c r="CM149" s="199"/>
      <c r="CN149" s="199"/>
      <c r="CO149" s="199"/>
      <c r="CP149" s="199"/>
      <c r="CQ149" s="199"/>
      <c r="CR149" s="199"/>
    </row>
    <row r="150" spans="1:96" ht="12" customHeight="1" x14ac:dyDescent="0.25">
      <c r="A150" s="199"/>
      <c r="B150" s="199"/>
      <c r="C150" s="199"/>
      <c r="D150" s="199"/>
      <c r="E150" s="199"/>
      <c r="F150" s="199"/>
      <c r="G150" s="199"/>
      <c r="H150" s="199"/>
      <c r="I150" s="199"/>
      <c r="J150" s="199"/>
      <c r="K150" s="199"/>
      <c r="L150" s="199"/>
      <c r="M150" s="199"/>
      <c r="N150" s="199"/>
      <c r="O150" s="199"/>
      <c r="P150" s="199"/>
      <c r="Q150" s="199"/>
      <c r="R150" s="199"/>
      <c r="S150" s="199"/>
      <c r="T150" s="199"/>
      <c r="U150" s="199"/>
      <c r="V150" s="199"/>
      <c r="W150" s="199"/>
      <c r="X150" s="232"/>
      <c r="Y150" s="232"/>
      <c r="Z150" s="232"/>
      <c r="AA150" s="232"/>
      <c r="AB150" s="232"/>
      <c r="AC150" s="232"/>
      <c r="AD150" s="232"/>
      <c r="AE150" s="232"/>
      <c r="AF150" s="232"/>
      <c r="AG150" s="232"/>
      <c r="AH150" s="232"/>
      <c r="AI150" s="232"/>
      <c r="AJ150" s="232"/>
      <c r="AK150" s="232"/>
      <c r="AL150" s="232"/>
      <c r="AM150" s="199"/>
      <c r="AN150" s="79"/>
      <c r="AO150" s="79"/>
      <c r="AP150" s="79"/>
      <c r="AQ150" s="79"/>
      <c r="AR150" s="79"/>
      <c r="AS150" s="79"/>
      <c r="AT150" s="79"/>
      <c r="AU150" s="79"/>
      <c r="AV150" s="79"/>
      <c r="AW150" s="233"/>
      <c r="AX150" s="79"/>
      <c r="AY150" s="79"/>
      <c r="AZ150" s="79"/>
      <c r="BA150" s="79"/>
      <c r="BB150" s="190"/>
      <c r="BC150" s="190"/>
      <c r="BD150" s="222">
        <f t="shared" si="18"/>
        <v>12.166666666666666</v>
      </c>
      <c r="BE150" s="195">
        <v>43800</v>
      </c>
      <c r="BF150" s="223">
        <v>567.28577393</v>
      </c>
      <c r="BG150" s="223">
        <v>645.664827506047</v>
      </c>
      <c r="BH150" s="223">
        <v>-646.12462896577802</v>
      </c>
      <c r="BI150" s="224">
        <v>53.064089651387199</v>
      </c>
      <c r="BJ150" s="224">
        <v>7.0350696672516397</v>
      </c>
      <c r="BK150" s="222">
        <f t="shared" si="19"/>
        <v>0.91444345471448329</v>
      </c>
      <c r="BL150" s="222">
        <f t="shared" si="20"/>
        <v>54.578751231076581</v>
      </c>
      <c r="BM150" s="195">
        <v>43800</v>
      </c>
      <c r="BN150" s="223">
        <v>567.28577393</v>
      </c>
      <c r="BO150" s="223">
        <v>615.71173185309203</v>
      </c>
      <c r="BP150" s="223">
        <v>-614.65660739441705</v>
      </c>
      <c r="BQ150" s="224">
        <v>52.861328321557998</v>
      </c>
      <c r="BR150" s="224">
        <v>6.8424305945655002</v>
      </c>
      <c r="BS150" s="222">
        <f t="shared" si="21"/>
        <v>0.71044817954282369</v>
      </c>
      <c r="BT150" s="222">
        <f t="shared" si="22"/>
        <v>54.578751231076581</v>
      </c>
      <c r="BU150" s="199"/>
      <c r="BV150" s="197">
        <v>122.660428001214</v>
      </c>
      <c r="BW150" s="197">
        <v>83.009204890902495</v>
      </c>
      <c r="BX150" s="222">
        <f t="shared" si="23"/>
        <v>117.94230352819027</v>
      </c>
      <c r="BY150" s="222">
        <f t="shared" si="24"/>
        <v>79.786010591827193</v>
      </c>
      <c r="BZ150" s="199"/>
      <c r="CA150" s="199"/>
      <c r="CB150" s="199"/>
      <c r="CC150" s="199"/>
      <c r="CD150" s="199"/>
      <c r="CE150" s="199"/>
      <c r="CF150" s="199"/>
      <c r="CG150" s="199"/>
      <c r="CH150" s="199"/>
      <c r="CI150" s="199"/>
      <c r="CJ150" s="199"/>
      <c r="CK150" s="199"/>
      <c r="CL150" s="199"/>
      <c r="CM150" s="199"/>
      <c r="CN150" s="199"/>
      <c r="CO150" s="199"/>
      <c r="CP150" s="199"/>
      <c r="CQ150" s="199"/>
      <c r="CR150" s="199"/>
    </row>
    <row r="151" spans="1:96" ht="12" customHeight="1" x14ac:dyDescent="0.25">
      <c r="A151" s="199"/>
      <c r="B151" s="199"/>
      <c r="C151" s="199"/>
      <c r="D151" s="199"/>
      <c r="E151" s="199"/>
      <c r="F151" s="199"/>
      <c r="G151" s="199"/>
      <c r="H151" s="199"/>
      <c r="I151" s="199"/>
      <c r="J151" s="199"/>
      <c r="K151" s="199"/>
      <c r="L151" s="199"/>
      <c r="M151" s="199"/>
      <c r="N151" s="199"/>
      <c r="O151" s="199"/>
      <c r="P151" s="199"/>
      <c r="Q151" s="199"/>
      <c r="R151" s="199"/>
      <c r="S151" s="199"/>
      <c r="T151" s="199"/>
      <c r="U151" s="199"/>
      <c r="V151" s="199"/>
      <c r="W151" s="199"/>
      <c r="X151" s="232"/>
      <c r="Y151" s="232"/>
      <c r="Z151" s="232"/>
      <c r="AA151" s="232"/>
      <c r="AB151" s="232"/>
      <c r="AC151" s="232"/>
      <c r="AD151" s="232"/>
      <c r="AE151" s="232"/>
      <c r="AF151" s="232"/>
      <c r="AG151" s="232"/>
      <c r="AH151" s="232"/>
      <c r="AI151" s="232"/>
      <c r="AJ151" s="232"/>
      <c r="AK151" s="232"/>
      <c r="AL151" s="232"/>
      <c r="AM151" s="199"/>
      <c r="AN151" s="79"/>
      <c r="AO151" s="79"/>
      <c r="AP151" s="79"/>
      <c r="AQ151" s="79"/>
      <c r="AR151" s="79"/>
      <c r="AS151" s="79"/>
      <c r="AT151" s="79"/>
      <c r="AU151" s="79"/>
      <c r="AV151" s="79"/>
      <c r="AW151" s="233"/>
      <c r="AX151" s="79"/>
      <c r="AY151" s="79"/>
      <c r="AZ151" s="79"/>
      <c r="BA151" s="79"/>
      <c r="BB151" s="190"/>
      <c r="BC151" s="190"/>
      <c r="BD151" s="222">
        <f t="shared" si="18"/>
        <v>12.25</v>
      </c>
      <c r="BE151" s="195">
        <v>44100</v>
      </c>
      <c r="BF151" s="223">
        <v>553.45062605999999</v>
      </c>
      <c r="BG151" s="223">
        <v>643.08456840245401</v>
      </c>
      <c r="BH151" s="223">
        <v>-644.13052841817205</v>
      </c>
      <c r="BI151" s="224">
        <v>53.049123371959901</v>
      </c>
      <c r="BJ151" s="224">
        <v>7.0162819951667199</v>
      </c>
      <c r="BK151" s="222">
        <f t="shared" si="19"/>
        <v>0.89565578262956347</v>
      </c>
      <c r="BL151" s="222">
        <f t="shared" si="20"/>
        <v>40.743603361076566</v>
      </c>
      <c r="BM151" s="195">
        <v>44100</v>
      </c>
      <c r="BN151" s="223">
        <v>553.45062605999999</v>
      </c>
      <c r="BO151" s="223">
        <v>614.48039178229601</v>
      </c>
      <c r="BP151" s="223">
        <v>-613.93815142147605</v>
      </c>
      <c r="BQ151" s="224">
        <v>52.854826688747998</v>
      </c>
      <c r="BR151" s="224">
        <v>6.8324988768907602</v>
      </c>
      <c r="BS151" s="222">
        <f t="shared" si="21"/>
        <v>0.7005164618680837</v>
      </c>
      <c r="BT151" s="222">
        <f t="shared" si="22"/>
        <v>40.743603361076566</v>
      </c>
      <c r="BU151" s="199"/>
      <c r="BV151" s="197">
        <v>122.42750373750199</v>
      </c>
      <c r="BW151" s="197">
        <v>82.335347479804497</v>
      </c>
      <c r="BX151" s="222">
        <f t="shared" si="23"/>
        <v>117.70937926447826</v>
      </c>
      <c r="BY151" s="222">
        <f t="shared" si="24"/>
        <v>79.112153180729194</v>
      </c>
      <c r="BZ151" s="199"/>
      <c r="CA151" s="199"/>
      <c r="CB151" s="199"/>
      <c r="CC151" s="199"/>
      <c r="CD151" s="199"/>
      <c r="CE151" s="199"/>
      <c r="CF151" s="199"/>
      <c r="CG151" s="199"/>
      <c r="CH151" s="199"/>
      <c r="CI151" s="199"/>
      <c r="CJ151" s="199"/>
      <c r="CK151" s="199"/>
      <c r="CL151" s="199"/>
      <c r="CM151" s="199"/>
      <c r="CN151" s="199"/>
      <c r="CO151" s="199"/>
      <c r="CP151" s="199"/>
      <c r="CQ151" s="199"/>
      <c r="CR151" s="199"/>
    </row>
    <row r="152" spans="1:96" ht="12" customHeight="1" x14ac:dyDescent="0.25">
      <c r="A152" s="199"/>
      <c r="B152" s="199"/>
      <c r="C152" s="199"/>
      <c r="D152" s="199"/>
      <c r="E152" s="199"/>
      <c r="F152" s="199"/>
      <c r="G152" s="199"/>
      <c r="H152" s="199"/>
      <c r="I152" s="199"/>
      <c r="J152" s="199"/>
      <c r="K152" s="199"/>
      <c r="L152" s="199"/>
      <c r="M152" s="199"/>
      <c r="N152" s="199"/>
      <c r="O152" s="199"/>
      <c r="P152" s="199"/>
      <c r="Q152" s="199"/>
      <c r="R152" s="199"/>
      <c r="S152" s="199"/>
      <c r="T152" s="199"/>
      <c r="U152" s="199"/>
      <c r="V152" s="199"/>
      <c r="W152" s="199"/>
      <c r="X152" s="232"/>
      <c r="Y152" s="232"/>
      <c r="Z152" s="232"/>
      <c r="AA152" s="232"/>
      <c r="AB152" s="232"/>
      <c r="AC152" s="232"/>
      <c r="AD152" s="232"/>
      <c r="AE152" s="232"/>
      <c r="AF152" s="232"/>
      <c r="AG152" s="232"/>
      <c r="AH152" s="232"/>
      <c r="AI152" s="232"/>
      <c r="AJ152" s="232"/>
      <c r="AK152" s="232"/>
      <c r="AL152" s="232"/>
      <c r="AM152" s="199"/>
      <c r="AN152" s="79"/>
      <c r="AO152" s="79"/>
      <c r="AP152" s="79"/>
      <c r="AQ152" s="79"/>
      <c r="AR152" s="79"/>
      <c r="AS152" s="79"/>
      <c r="AT152" s="79"/>
      <c r="AU152" s="79"/>
      <c r="AV152" s="79"/>
      <c r="AW152" s="233"/>
      <c r="AX152" s="79"/>
      <c r="AY152" s="79"/>
      <c r="AZ152" s="79"/>
      <c r="BA152" s="79"/>
      <c r="BB152" s="190"/>
      <c r="BC152" s="190"/>
      <c r="BD152" s="222">
        <f t="shared" si="18"/>
        <v>12.333333333333334</v>
      </c>
      <c r="BE152" s="195">
        <v>44400</v>
      </c>
      <c r="BF152" s="223">
        <v>539.13613719</v>
      </c>
      <c r="BG152" s="223">
        <v>639.12397476846604</v>
      </c>
      <c r="BH152" s="223">
        <v>-640.73275305745904</v>
      </c>
      <c r="BI152" s="224">
        <v>53.025003678835901</v>
      </c>
      <c r="BJ152" s="224">
        <v>6.98847507527997</v>
      </c>
      <c r="BK152" s="222">
        <f t="shared" si="19"/>
        <v>0.86784886274281359</v>
      </c>
      <c r="BL152" s="222">
        <f t="shared" si="20"/>
        <v>26.429114491076575</v>
      </c>
      <c r="BM152" s="195">
        <v>44400</v>
      </c>
      <c r="BN152" s="223">
        <v>539.13613719</v>
      </c>
      <c r="BO152" s="223">
        <v>612.13695067246999</v>
      </c>
      <c r="BP152" s="223">
        <v>-612.10191040871905</v>
      </c>
      <c r="BQ152" s="224">
        <v>52.840874739751698</v>
      </c>
      <c r="BR152" s="224">
        <v>6.8151538341801796</v>
      </c>
      <c r="BS152" s="222">
        <f t="shared" si="21"/>
        <v>0.68317141915750312</v>
      </c>
      <c r="BT152" s="222">
        <f t="shared" si="22"/>
        <v>26.429114491076575</v>
      </c>
      <c r="BU152" s="199"/>
      <c r="BV152" s="197">
        <v>120.85374369453</v>
      </c>
      <c r="BW152" s="197">
        <v>80.759746780405493</v>
      </c>
      <c r="BX152" s="222">
        <f t="shared" si="23"/>
        <v>116.13561922150626</v>
      </c>
      <c r="BY152" s="222">
        <f t="shared" si="24"/>
        <v>77.53655248133019</v>
      </c>
      <c r="BZ152" s="199"/>
      <c r="CA152" s="199"/>
      <c r="CB152" s="199"/>
      <c r="CC152" s="199"/>
      <c r="CD152" s="199"/>
      <c r="CE152" s="199"/>
      <c r="CF152" s="199"/>
      <c r="CG152" s="199"/>
      <c r="CH152" s="199"/>
      <c r="CI152" s="199"/>
      <c r="CJ152" s="199"/>
      <c r="CK152" s="199"/>
      <c r="CL152" s="199"/>
      <c r="CM152" s="199"/>
      <c r="CN152" s="199"/>
      <c r="CO152" s="199"/>
      <c r="CP152" s="199"/>
      <c r="CQ152" s="199"/>
      <c r="CR152" s="199"/>
    </row>
    <row r="153" spans="1:96" ht="12" customHeight="1" x14ac:dyDescent="0.25">
      <c r="A153" s="199"/>
      <c r="B153" s="199"/>
      <c r="C153" s="199"/>
      <c r="D153" s="199"/>
      <c r="E153" s="199"/>
      <c r="F153" s="199"/>
      <c r="G153" s="199"/>
      <c r="H153" s="199"/>
      <c r="I153" s="199"/>
      <c r="J153" s="199"/>
      <c r="K153" s="199"/>
      <c r="L153" s="199"/>
      <c r="M153" s="199"/>
      <c r="N153" s="199"/>
      <c r="O153" s="199"/>
      <c r="P153" s="199"/>
      <c r="Q153" s="199"/>
      <c r="R153" s="199"/>
      <c r="S153" s="199"/>
      <c r="T153" s="199"/>
      <c r="U153" s="199"/>
      <c r="V153" s="199"/>
      <c r="W153" s="199"/>
      <c r="X153" s="232"/>
      <c r="Y153" s="232"/>
      <c r="Z153" s="232"/>
      <c r="AA153" s="232"/>
      <c r="AB153" s="232"/>
      <c r="AC153" s="232"/>
      <c r="AD153" s="232"/>
      <c r="AE153" s="232"/>
      <c r="AF153" s="232"/>
      <c r="AG153" s="232"/>
      <c r="AH153" s="232"/>
      <c r="AI153" s="232"/>
      <c r="AJ153" s="232"/>
      <c r="AK153" s="232"/>
      <c r="AL153" s="232"/>
      <c r="AM153" s="199"/>
      <c r="AN153" s="79"/>
      <c r="AO153" s="79"/>
      <c r="AP153" s="79"/>
      <c r="AQ153" s="79"/>
      <c r="AR153" s="79"/>
      <c r="AS153" s="79"/>
      <c r="AT153" s="79"/>
      <c r="AU153" s="79"/>
      <c r="AV153" s="79"/>
      <c r="AW153" s="233"/>
      <c r="AX153" s="79"/>
      <c r="AY153" s="79"/>
      <c r="AZ153" s="79"/>
      <c r="BA153" s="79"/>
      <c r="BB153" s="190"/>
      <c r="BC153" s="190"/>
      <c r="BD153" s="222">
        <f t="shared" si="18"/>
        <v>12.416666666666666</v>
      </c>
      <c r="BE153" s="195">
        <v>44700</v>
      </c>
      <c r="BF153" s="223">
        <v>524.49913982999999</v>
      </c>
      <c r="BG153" s="223">
        <v>633.85884588663396</v>
      </c>
      <c r="BH153" s="223">
        <v>-636.00370946276996</v>
      </c>
      <c r="BI153" s="224">
        <v>52.992155165688303</v>
      </c>
      <c r="BJ153" s="224">
        <v>6.9520875751992603</v>
      </c>
      <c r="BK153" s="222">
        <f t="shared" si="19"/>
        <v>0.83146136266210391</v>
      </c>
      <c r="BL153" s="222">
        <f t="shared" si="20"/>
        <v>11.792117131076566</v>
      </c>
      <c r="BM153" s="195">
        <v>44700</v>
      </c>
      <c r="BN153" s="223">
        <v>524.49913982999999</v>
      </c>
      <c r="BO153" s="223">
        <v>608.73385426292305</v>
      </c>
      <c r="BP153" s="223">
        <v>-609.19620845019097</v>
      </c>
      <c r="BQ153" s="224">
        <v>52.819779218699203</v>
      </c>
      <c r="BR153" s="224">
        <v>6.7907224663556898</v>
      </c>
      <c r="BS153" s="222">
        <f t="shared" si="21"/>
        <v>0.65874005133301328</v>
      </c>
      <c r="BT153" s="222">
        <f t="shared" si="22"/>
        <v>11.792117131076566</v>
      </c>
      <c r="BU153" s="199"/>
      <c r="BV153" s="197">
        <v>117.95638381772901</v>
      </c>
      <c r="BW153" s="197">
        <v>78.299658897152</v>
      </c>
      <c r="BX153" s="222">
        <f t="shared" si="23"/>
        <v>113.23825934470527</v>
      </c>
      <c r="BY153" s="222">
        <f t="shared" si="24"/>
        <v>75.076464598076697</v>
      </c>
      <c r="BZ153" s="199"/>
      <c r="CA153" s="199"/>
      <c r="CB153" s="199"/>
      <c r="CC153" s="199"/>
      <c r="CD153" s="199"/>
      <c r="CE153" s="199"/>
      <c r="CF153" s="199"/>
      <c r="CG153" s="199"/>
      <c r="CH153" s="199"/>
      <c r="CI153" s="199"/>
      <c r="CJ153" s="199"/>
      <c r="CK153" s="199"/>
      <c r="CL153" s="199"/>
      <c r="CM153" s="199"/>
      <c r="CN153" s="199"/>
      <c r="CO153" s="199"/>
      <c r="CP153" s="199"/>
      <c r="CQ153" s="199"/>
      <c r="CR153" s="199"/>
    </row>
    <row r="154" spans="1:96" ht="12" customHeight="1" x14ac:dyDescent="0.25">
      <c r="A154" s="199"/>
      <c r="B154" s="199"/>
      <c r="C154" s="199"/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232"/>
      <c r="Y154" s="232"/>
      <c r="Z154" s="232"/>
      <c r="AA154" s="232"/>
      <c r="AB154" s="232"/>
      <c r="AC154" s="232"/>
      <c r="AD154" s="232"/>
      <c r="AE154" s="232"/>
      <c r="AF154" s="232"/>
      <c r="AG154" s="232"/>
      <c r="AH154" s="232"/>
      <c r="AI154" s="232"/>
      <c r="AJ154" s="232"/>
      <c r="AK154" s="232"/>
      <c r="AL154" s="232"/>
      <c r="AM154" s="199"/>
      <c r="AN154" s="79"/>
      <c r="AO154" s="79"/>
      <c r="AP154" s="79"/>
      <c r="AQ154" s="79"/>
      <c r="AR154" s="79"/>
      <c r="AS154" s="79"/>
      <c r="AT154" s="79"/>
      <c r="AU154" s="79"/>
      <c r="AV154" s="79"/>
      <c r="AW154" s="233"/>
      <c r="AX154" s="79"/>
      <c r="AY154" s="79"/>
      <c r="AZ154" s="79"/>
      <c r="BA154" s="79"/>
      <c r="BB154" s="190"/>
      <c r="BC154" s="190"/>
      <c r="BD154" s="222">
        <f t="shared" si="18"/>
        <v>12.5</v>
      </c>
      <c r="BE154" s="195">
        <v>45000</v>
      </c>
      <c r="BF154" s="223">
        <v>509.7</v>
      </c>
      <c r="BG154" s="223">
        <v>627.37489073970403</v>
      </c>
      <c r="BH154" s="223">
        <v>-630.02608672192798</v>
      </c>
      <c r="BI154" s="224">
        <v>52.951051660247998</v>
      </c>
      <c r="BJ154" s="224">
        <v>6.9076065136457903</v>
      </c>
      <c r="BK154" s="222">
        <f t="shared" si="19"/>
        <v>0.78698030110863382</v>
      </c>
      <c r="BL154" s="222">
        <f t="shared" si="20"/>
        <v>-3.0070226989234357</v>
      </c>
      <c r="BM154" s="195">
        <v>45000</v>
      </c>
      <c r="BN154" s="223">
        <v>509.7</v>
      </c>
      <c r="BO154" s="223">
        <v>604.33269250954697</v>
      </c>
      <c r="BP154" s="223">
        <v>-605.27883553455797</v>
      </c>
      <c r="BQ154" s="224">
        <v>52.791896330531998</v>
      </c>
      <c r="BR154" s="224">
        <v>6.7595799314174503</v>
      </c>
      <c r="BS154" s="222">
        <f t="shared" si="21"/>
        <v>0.62759751639477379</v>
      </c>
      <c r="BT154" s="222">
        <f t="shared" si="22"/>
        <v>-3.0070226989234357</v>
      </c>
      <c r="BU154" s="199"/>
      <c r="BV154" s="197">
        <v>113.767156223409</v>
      </c>
      <c r="BW154" s="197">
        <v>74.982026908627404</v>
      </c>
      <c r="BX154" s="222">
        <f t="shared" si="23"/>
        <v>109.04903175038527</v>
      </c>
      <c r="BY154" s="222">
        <f t="shared" si="24"/>
        <v>71.758832609552101</v>
      </c>
      <c r="BZ154" s="199"/>
      <c r="CA154" s="199"/>
      <c r="CB154" s="199"/>
      <c r="CC154" s="199"/>
      <c r="CD154" s="199"/>
      <c r="CE154" s="199"/>
      <c r="CF154" s="199"/>
      <c r="CG154" s="199"/>
      <c r="CH154" s="199"/>
      <c r="CI154" s="199"/>
      <c r="CJ154" s="199"/>
      <c r="CK154" s="199"/>
      <c r="CL154" s="199"/>
      <c r="CM154" s="199"/>
      <c r="CN154" s="199"/>
      <c r="CO154" s="199"/>
      <c r="CP154" s="199"/>
      <c r="CQ154" s="199"/>
      <c r="CR154" s="199"/>
    </row>
    <row r="155" spans="1:96" ht="12" customHeight="1" x14ac:dyDescent="0.25">
      <c r="A155" s="199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232"/>
      <c r="Y155" s="232"/>
      <c r="Z155" s="232"/>
      <c r="AA155" s="232"/>
      <c r="AB155" s="232"/>
      <c r="AC155" s="232"/>
      <c r="AD155" s="232"/>
      <c r="AE155" s="232"/>
      <c r="AF155" s="232"/>
      <c r="AG155" s="232"/>
      <c r="AH155" s="232"/>
      <c r="AI155" s="232"/>
      <c r="AJ155" s="232"/>
      <c r="AK155" s="232"/>
      <c r="AL155" s="232"/>
      <c r="AM155" s="199"/>
      <c r="AN155" s="79"/>
      <c r="AO155" s="79"/>
      <c r="AP155" s="79"/>
      <c r="AQ155" s="79"/>
      <c r="AR155" s="79"/>
      <c r="AS155" s="79"/>
      <c r="AT155" s="79"/>
      <c r="AU155" s="79"/>
      <c r="AV155" s="79"/>
      <c r="AW155" s="233"/>
      <c r="AX155" s="79"/>
      <c r="AY155" s="79"/>
      <c r="AZ155" s="79"/>
      <c r="BA155" s="79"/>
      <c r="BB155" s="190"/>
      <c r="BC155" s="190"/>
      <c r="BD155" s="222">
        <f t="shared" si="18"/>
        <v>12.583333333333334</v>
      </c>
      <c r="BE155" s="195">
        <v>45300</v>
      </c>
      <c r="BF155" s="223">
        <v>494.90086016999999</v>
      </c>
      <c r="BG155" s="223">
        <v>619.76618900184803</v>
      </c>
      <c r="BH155" s="223">
        <v>-622.89129553086104</v>
      </c>
      <c r="BI155" s="224">
        <v>52.902210440739701</v>
      </c>
      <c r="BJ155" s="224">
        <v>6.8555617005879403</v>
      </c>
      <c r="BK155" s="222">
        <f t="shared" si="19"/>
        <v>0.7349354880507839</v>
      </c>
      <c r="BL155" s="222">
        <f t="shared" si="20"/>
        <v>-17.806162528923437</v>
      </c>
      <c r="BM155" s="195">
        <v>45300</v>
      </c>
      <c r="BN155" s="223">
        <v>494.90086016999999</v>
      </c>
      <c r="BO155" s="223">
        <v>599.002894466773</v>
      </c>
      <c r="BP155" s="223">
        <v>-600.41573661903601</v>
      </c>
      <c r="BQ155" s="224">
        <v>52.757625818859403</v>
      </c>
      <c r="BR155" s="224">
        <v>6.7221438148650901</v>
      </c>
      <c r="BS155" s="222">
        <f t="shared" si="21"/>
        <v>0.59016139984241356</v>
      </c>
      <c r="BT155" s="222">
        <f t="shared" si="22"/>
        <v>-17.806162528923437</v>
      </c>
      <c r="BU155" s="199"/>
      <c r="BV155" s="197">
        <v>108.331941666093</v>
      </c>
      <c r="BW155" s="197">
        <v>70.843185784808497</v>
      </c>
      <c r="BX155" s="222">
        <f t="shared" si="23"/>
        <v>103.61381719306927</v>
      </c>
      <c r="BY155" s="222">
        <f t="shared" si="24"/>
        <v>67.619991485733195</v>
      </c>
      <c r="BZ155" s="199"/>
      <c r="CA155" s="199"/>
      <c r="CB155" s="199"/>
      <c r="CC155" s="199"/>
      <c r="CD155" s="199"/>
      <c r="CE155" s="199"/>
      <c r="CF155" s="199"/>
      <c r="CG155" s="199"/>
      <c r="CH155" s="199"/>
      <c r="CI155" s="199"/>
      <c r="CJ155" s="199"/>
      <c r="CK155" s="199"/>
      <c r="CL155" s="199"/>
      <c r="CM155" s="199"/>
      <c r="CN155" s="199"/>
      <c r="CO155" s="199"/>
      <c r="CP155" s="199"/>
      <c r="CQ155" s="199"/>
      <c r="CR155" s="199"/>
    </row>
    <row r="156" spans="1:96" ht="12" customHeight="1" x14ac:dyDescent="0.25">
      <c r="A156" s="199"/>
      <c r="B156" s="199"/>
      <c r="C156" s="199"/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232"/>
      <c r="Y156" s="232"/>
      <c r="Z156" s="232"/>
      <c r="AA156" s="232"/>
      <c r="AB156" s="232"/>
      <c r="AC156" s="232"/>
      <c r="AD156" s="232"/>
      <c r="AE156" s="232"/>
      <c r="AF156" s="232"/>
      <c r="AG156" s="232"/>
      <c r="AH156" s="232"/>
      <c r="AI156" s="232"/>
      <c r="AJ156" s="232"/>
      <c r="AK156" s="232"/>
      <c r="AL156" s="232"/>
      <c r="AM156" s="199"/>
      <c r="AN156" s="79"/>
      <c r="AO156" s="79"/>
      <c r="AP156" s="79"/>
      <c r="AQ156" s="79"/>
      <c r="AR156" s="79"/>
      <c r="AS156" s="79"/>
      <c r="AT156" s="79"/>
      <c r="AU156" s="79"/>
      <c r="AV156" s="79"/>
      <c r="AW156" s="233"/>
      <c r="AX156" s="79"/>
      <c r="AY156" s="79"/>
      <c r="AZ156" s="79"/>
      <c r="BA156" s="79"/>
      <c r="BB156" s="190"/>
      <c r="BC156" s="190"/>
      <c r="BD156" s="222">
        <f t="shared" si="18"/>
        <v>12.666666666666666</v>
      </c>
      <c r="BE156" s="195">
        <v>45600</v>
      </c>
      <c r="BF156" s="223">
        <v>480.26386280999998</v>
      </c>
      <c r="BG156" s="223">
        <v>611.133676593426</v>
      </c>
      <c r="BH156" s="223">
        <v>-614.69793437630199</v>
      </c>
      <c r="BI156" s="224">
        <v>52.846186788512</v>
      </c>
      <c r="BJ156" s="224">
        <v>6.7965204695762402</v>
      </c>
      <c r="BK156" s="222">
        <f t="shared" si="19"/>
        <v>0.67589425703908379</v>
      </c>
      <c r="BL156" s="222">
        <f t="shared" si="20"/>
        <v>-32.443159888923446</v>
      </c>
      <c r="BM156" s="195">
        <v>45600</v>
      </c>
      <c r="BN156" s="223">
        <v>480.26386280999998</v>
      </c>
      <c r="BO156" s="223">
        <v>592.82043197739995</v>
      </c>
      <c r="BP156" s="223">
        <v>-594.67970913682302</v>
      </c>
      <c r="BQ156" s="224">
        <v>52.717405310348603</v>
      </c>
      <c r="BR156" s="224">
        <v>6.67886863485547</v>
      </c>
      <c r="BS156" s="222">
        <f t="shared" si="21"/>
        <v>0.54688621983279351</v>
      </c>
      <c r="BT156" s="222">
        <f t="shared" si="22"/>
        <v>-32.443159888923446</v>
      </c>
      <c r="BU156" s="199"/>
      <c r="BV156" s="197">
        <v>101.710267048839</v>
      </c>
      <c r="BW156" s="197">
        <v>65.928464443577994</v>
      </c>
      <c r="BX156" s="222">
        <f t="shared" si="23"/>
        <v>96.992142575815265</v>
      </c>
      <c r="BY156" s="222">
        <f t="shared" si="24"/>
        <v>62.705270144502698</v>
      </c>
      <c r="BZ156" s="199"/>
      <c r="CA156" s="199"/>
      <c r="CB156" s="199"/>
      <c r="CC156" s="199"/>
      <c r="CD156" s="199"/>
      <c r="CE156" s="199"/>
      <c r="CF156" s="199"/>
      <c r="CG156" s="199"/>
      <c r="CH156" s="199"/>
      <c r="CI156" s="199"/>
      <c r="CJ156" s="199"/>
      <c r="CK156" s="199"/>
      <c r="CL156" s="199"/>
      <c r="CM156" s="199"/>
      <c r="CN156" s="199"/>
      <c r="CO156" s="199"/>
      <c r="CP156" s="199"/>
      <c r="CQ156" s="199"/>
      <c r="CR156" s="199"/>
    </row>
    <row r="157" spans="1:96" ht="12" customHeight="1" x14ac:dyDescent="0.25">
      <c r="A157" s="199"/>
      <c r="B157" s="199"/>
      <c r="C157" s="199"/>
      <c r="D157" s="199"/>
      <c r="E157" s="199"/>
      <c r="F157" s="199"/>
      <c r="G157" s="199"/>
      <c r="H157" s="199"/>
      <c r="I157" s="199"/>
      <c r="J157" s="199"/>
      <c r="K157" s="199"/>
      <c r="L157" s="199"/>
      <c r="M157" s="199"/>
      <c r="N157" s="199"/>
      <c r="O157" s="199"/>
      <c r="P157" s="199"/>
      <c r="Q157" s="199"/>
      <c r="R157" s="199"/>
      <c r="S157" s="199"/>
      <c r="T157" s="199"/>
      <c r="U157" s="199"/>
      <c r="V157" s="199"/>
      <c r="W157" s="199"/>
      <c r="X157" s="232"/>
      <c r="Y157" s="232"/>
      <c r="Z157" s="232"/>
      <c r="AA157" s="232"/>
      <c r="AB157" s="232"/>
      <c r="AC157" s="232"/>
      <c r="AD157" s="232"/>
      <c r="AE157" s="232"/>
      <c r="AF157" s="232"/>
      <c r="AG157" s="232"/>
      <c r="AH157" s="232"/>
      <c r="AI157" s="232"/>
      <c r="AJ157" s="232"/>
      <c r="AK157" s="232"/>
      <c r="AL157" s="232"/>
      <c r="AM157" s="199"/>
      <c r="AN157" s="79"/>
      <c r="AO157" s="79"/>
      <c r="AP157" s="79"/>
      <c r="AQ157" s="79"/>
      <c r="AR157" s="79"/>
      <c r="AS157" s="79"/>
      <c r="AT157" s="79"/>
      <c r="AU157" s="79"/>
      <c r="AV157" s="79"/>
      <c r="AW157" s="233"/>
      <c r="AX157" s="79"/>
      <c r="AY157" s="79"/>
      <c r="AZ157" s="79"/>
      <c r="BA157" s="79"/>
      <c r="BB157" s="190"/>
      <c r="BC157" s="190"/>
      <c r="BD157" s="222">
        <f t="shared" si="18"/>
        <v>12.75</v>
      </c>
      <c r="BE157" s="195">
        <v>45900</v>
      </c>
      <c r="BF157" s="223">
        <v>465.94937393999999</v>
      </c>
      <c r="BG157" s="223">
        <v>601.58367207969695</v>
      </c>
      <c r="BH157" s="223">
        <v>-605.55029800213401</v>
      </c>
      <c r="BI157" s="224">
        <v>52.783568848346299</v>
      </c>
      <c r="BJ157" s="224">
        <v>6.73108268370936</v>
      </c>
      <c r="BK157" s="222">
        <f t="shared" si="19"/>
        <v>0.61045647117220359</v>
      </c>
      <c r="BL157" s="222">
        <f t="shared" si="20"/>
        <v>-46.757648758923438</v>
      </c>
      <c r="BM157" s="195">
        <v>45900</v>
      </c>
      <c r="BN157" s="223">
        <v>465.94937393999999</v>
      </c>
      <c r="BO157" s="223">
        <v>585.86654968194296</v>
      </c>
      <c r="BP157" s="223">
        <v>-588.14912608797204</v>
      </c>
      <c r="BQ157" s="224">
        <v>52.6717049245472</v>
      </c>
      <c r="BR157" s="224">
        <v>6.6302405867314196</v>
      </c>
      <c r="BS157" s="222">
        <f t="shared" si="21"/>
        <v>0.49825817170874309</v>
      </c>
      <c r="BT157" s="222">
        <f t="shared" si="22"/>
        <v>-46.757648758923438</v>
      </c>
      <c r="BU157" s="199"/>
      <c r="BV157" s="197">
        <v>93.974653479847206</v>
      </c>
      <c r="BW157" s="197">
        <v>60.291689304802503</v>
      </c>
      <c r="BX157" s="222">
        <f t="shared" si="23"/>
        <v>89.25652900682347</v>
      </c>
      <c r="BY157" s="222">
        <f t="shared" si="24"/>
        <v>57.068495005727208</v>
      </c>
      <c r="BZ157" s="199"/>
      <c r="CA157" s="199"/>
      <c r="CB157" s="199"/>
      <c r="CC157" s="199"/>
      <c r="CD157" s="199"/>
      <c r="CE157" s="199"/>
      <c r="CF157" s="199"/>
      <c r="CG157" s="199"/>
      <c r="CH157" s="199"/>
      <c r="CI157" s="199"/>
      <c r="CJ157" s="199"/>
      <c r="CK157" s="199"/>
      <c r="CL157" s="199"/>
      <c r="CM157" s="199"/>
      <c r="CN157" s="199"/>
      <c r="CO157" s="199"/>
      <c r="CP157" s="199"/>
      <c r="CQ157" s="199"/>
      <c r="CR157" s="199"/>
    </row>
    <row r="158" spans="1:96" ht="12" customHeight="1" x14ac:dyDescent="0.25">
      <c r="A158" s="199"/>
      <c r="B158" s="199"/>
      <c r="C158" s="199"/>
      <c r="D158" s="199"/>
      <c r="E158" s="199"/>
      <c r="F158" s="199"/>
      <c r="G158" s="199"/>
      <c r="H158" s="199"/>
      <c r="I158" s="199"/>
      <c r="J158" s="199"/>
      <c r="K158" s="199"/>
      <c r="L158" s="199"/>
      <c r="M158" s="199"/>
      <c r="N158" s="199"/>
      <c r="O158" s="199"/>
      <c r="P158" s="199"/>
      <c r="Q158" s="199"/>
      <c r="R158" s="199"/>
      <c r="S158" s="199"/>
      <c r="T158" s="199"/>
      <c r="U158" s="199"/>
      <c r="V158" s="199"/>
      <c r="W158" s="199"/>
      <c r="X158" s="232"/>
      <c r="Y158" s="232"/>
      <c r="Z158" s="232"/>
      <c r="AA158" s="232"/>
      <c r="AB158" s="232"/>
      <c r="AC158" s="232"/>
      <c r="AD158" s="232"/>
      <c r="AE158" s="232"/>
      <c r="AF158" s="232"/>
      <c r="AG158" s="232"/>
      <c r="AH158" s="232"/>
      <c r="AI158" s="232"/>
      <c r="AJ158" s="232"/>
      <c r="AK158" s="232"/>
      <c r="AL158" s="232"/>
      <c r="AM158" s="199"/>
      <c r="AN158" s="79"/>
      <c r="AO158" s="79"/>
      <c r="AP158" s="79"/>
      <c r="AQ158" s="79"/>
      <c r="AR158" s="79"/>
      <c r="AS158" s="79"/>
      <c r="AT158" s="79"/>
      <c r="AU158" s="79"/>
      <c r="AV158" s="79"/>
      <c r="AW158" s="233"/>
      <c r="AX158" s="79"/>
      <c r="AY158" s="79"/>
      <c r="AZ158" s="79"/>
      <c r="BA158" s="79"/>
      <c r="BB158" s="190"/>
      <c r="BC158" s="190"/>
      <c r="BD158" s="222">
        <f t="shared" si="18"/>
        <v>12.833333333333334</v>
      </c>
      <c r="BE158" s="195">
        <v>46200</v>
      </c>
      <c r="BF158" s="223">
        <v>452.11422606999997</v>
      </c>
      <c r="BG158" s="223">
        <v>591.22646062337901</v>
      </c>
      <c r="BH158" s="223">
        <v>-595.55694386866605</v>
      </c>
      <c r="BI158" s="224">
        <v>52.7149727847669</v>
      </c>
      <c r="BJ158" s="224">
        <v>6.6598760122570004</v>
      </c>
      <c r="BK158" s="222">
        <f t="shared" si="19"/>
        <v>0.53924979971984399</v>
      </c>
      <c r="BL158" s="222">
        <f t="shared" si="20"/>
        <v>-60.592796628923452</v>
      </c>
      <c r="BM158" s="195">
        <v>46200</v>
      </c>
      <c r="BN158" s="223">
        <v>452.11422606999997</v>
      </c>
      <c r="BO158" s="223">
        <v>578.22653827961699</v>
      </c>
      <c r="BP158" s="223">
        <v>-580.90670121130802</v>
      </c>
      <c r="BQ158" s="224">
        <v>52.621022155199199</v>
      </c>
      <c r="BR158" s="224">
        <v>6.5767725379372797</v>
      </c>
      <c r="BS158" s="222">
        <f t="shared" si="21"/>
        <v>0.44479012291460318</v>
      </c>
      <c r="BT158" s="222">
        <f t="shared" si="22"/>
        <v>-60.592796628923452</v>
      </c>
      <c r="BU158" s="199"/>
      <c r="BV158" s="197">
        <v>85.209822015508095</v>
      </c>
      <c r="BW158" s="197">
        <v>53.994594779092303</v>
      </c>
      <c r="BX158" s="222">
        <f t="shared" si="23"/>
        <v>80.49169754248436</v>
      </c>
      <c r="BY158" s="222">
        <f t="shared" si="24"/>
        <v>50.771400480017007</v>
      </c>
      <c r="BZ158" s="199"/>
      <c r="CA158" s="199"/>
      <c r="CB158" s="199"/>
      <c r="CC158" s="199"/>
      <c r="CD158" s="199"/>
      <c r="CE158" s="199"/>
      <c r="CF158" s="199"/>
      <c r="CG158" s="199"/>
      <c r="CH158" s="199"/>
      <c r="CI158" s="199"/>
      <c r="CJ158" s="199"/>
      <c r="CK158" s="199"/>
      <c r="CL158" s="199"/>
      <c r="CM158" s="199"/>
      <c r="CN158" s="199"/>
      <c r="CO158" s="199"/>
      <c r="CP158" s="199"/>
      <c r="CQ158" s="199"/>
      <c r="CR158" s="199"/>
    </row>
    <row r="159" spans="1:96" ht="12" customHeight="1" x14ac:dyDescent="0.25">
      <c r="A159" s="199"/>
      <c r="B159" s="199"/>
      <c r="C159" s="199"/>
      <c r="D159" s="199"/>
      <c r="E159" s="199"/>
      <c r="F159" s="199"/>
      <c r="G159" s="199"/>
      <c r="H159" s="199"/>
      <c r="I159" s="199"/>
      <c r="J159" s="199"/>
      <c r="K159" s="199"/>
      <c r="L159" s="199"/>
      <c r="M159" s="199"/>
      <c r="N159" s="199"/>
      <c r="O159" s="199"/>
      <c r="P159" s="199"/>
      <c r="Q159" s="199"/>
      <c r="R159" s="199"/>
      <c r="S159" s="199"/>
      <c r="T159" s="199"/>
      <c r="U159" s="199"/>
      <c r="V159" s="199"/>
      <c r="W159" s="199"/>
      <c r="X159" s="232"/>
      <c r="Y159" s="232"/>
      <c r="Z159" s="232"/>
      <c r="AA159" s="232"/>
      <c r="AB159" s="232"/>
      <c r="AC159" s="232"/>
      <c r="AD159" s="232"/>
      <c r="AE159" s="232"/>
      <c r="AF159" s="232"/>
      <c r="AG159" s="232"/>
      <c r="AH159" s="232"/>
      <c r="AI159" s="232"/>
      <c r="AJ159" s="232"/>
      <c r="AK159" s="232"/>
      <c r="AL159" s="232"/>
      <c r="AM159" s="199"/>
      <c r="AN159" s="79"/>
      <c r="AO159" s="79"/>
      <c r="AP159" s="79"/>
      <c r="AQ159" s="79"/>
      <c r="AR159" s="79"/>
      <c r="AS159" s="79"/>
      <c r="AT159" s="79"/>
      <c r="AU159" s="79"/>
      <c r="AV159" s="79"/>
      <c r="AW159" s="233"/>
      <c r="AX159" s="79"/>
      <c r="AY159" s="79"/>
      <c r="AZ159" s="79"/>
      <c r="BA159" s="79"/>
      <c r="BB159" s="190"/>
      <c r="BC159" s="190"/>
      <c r="BD159" s="222">
        <f t="shared" si="18"/>
        <v>12.916666666666666</v>
      </c>
      <c r="BE159" s="195">
        <v>46500</v>
      </c>
      <c r="BF159" s="223">
        <v>438.91</v>
      </c>
      <c r="BG159" s="223">
        <v>580.17495232385102</v>
      </c>
      <c r="BH159" s="223">
        <v>-584.82933252060104</v>
      </c>
      <c r="BI159" s="224">
        <v>52.641038238027001</v>
      </c>
      <c r="BJ159" s="224">
        <v>6.5835514893241198</v>
      </c>
      <c r="BK159" s="222">
        <f t="shared" si="19"/>
        <v>0.46292527678696338</v>
      </c>
      <c r="BL159" s="222">
        <f t="shared" si="20"/>
        <v>-73.797022698923399</v>
      </c>
      <c r="BM159" s="195">
        <v>46500</v>
      </c>
      <c r="BN159" s="223">
        <v>438.91</v>
      </c>
      <c r="BO159" s="223">
        <v>569.98856724404095</v>
      </c>
      <c r="BP159" s="223">
        <v>-573.03831197645798</v>
      </c>
      <c r="BQ159" s="224">
        <v>52.565877036584503</v>
      </c>
      <c r="BR159" s="224">
        <v>6.5189992918657396</v>
      </c>
      <c r="BS159" s="222">
        <f t="shared" si="21"/>
        <v>0.38701687684306307</v>
      </c>
      <c r="BT159" s="222">
        <f t="shared" si="22"/>
        <v>-73.797022698923399</v>
      </c>
      <c r="BU159" s="199"/>
      <c r="BV159" s="197">
        <v>75.511765788637504</v>
      </c>
      <c r="BW159" s="197">
        <v>47.106147147615303</v>
      </c>
      <c r="BX159" s="222">
        <f t="shared" si="23"/>
        <v>70.793641315613769</v>
      </c>
      <c r="BY159" s="222">
        <f t="shared" si="24"/>
        <v>43.882952848540008</v>
      </c>
      <c r="BZ159" s="199"/>
      <c r="CA159" s="199"/>
      <c r="CB159" s="199"/>
      <c r="CC159" s="199"/>
      <c r="CD159" s="199"/>
      <c r="CE159" s="199"/>
      <c r="CF159" s="199"/>
      <c r="CG159" s="199"/>
      <c r="CH159" s="199"/>
      <c r="CI159" s="199"/>
      <c r="CJ159" s="199"/>
      <c r="CK159" s="199"/>
      <c r="CL159" s="199"/>
      <c r="CM159" s="199"/>
      <c r="CN159" s="199"/>
      <c r="CO159" s="199"/>
      <c r="CP159" s="199"/>
      <c r="CQ159" s="199"/>
      <c r="CR159" s="199"/>
    </row>
    <row r="160" spans="1:96" ht="12" customHeight="1" x14ac:dyDescent="0.25">
      <c r="A160" s="199"/>
      <c r="B160" s="199"/>
      <c r="C160" s="199"/>
      <c r="D160" s="199"/>
      <c r="E160" s="199"/>
      <c r="F160" s="199"/>
      <c r="G160" s="199"/>
      <c r="H160" s="199"/>
      <c r="I160" s="199"/>
      <c r="J160" s="199"/>
      <c r="K160" s="199"/>
      <c r="L160" s="199"/>
      <c r="M160" s="199"/>
      <c r="N160" s="199"/>
      <c r="O160" s="199"/>
      <c r="P160" s="199"/>
      <c r="Q160" s="199"/>
      <c r="R160" s="199"/>
      <c r="S160" s="199"/>
      <c r="T160" s="199"/>
      <c r="U160" s="199"/>
      <c r="V160" s="199"/>
      <c r="W160" s="199"/>
      <c r="X160" s="232"/>
      <c r="Y160" s="232"/>
      <c r="Z160" s="232"/>
      <c r="AA160" s="232"/>
      <c r="AB160" s="232"/>
      <c r="AC160" s="232"/>
      <c r="AD160" s="232"/>
      <c r="AE160" s="232"/>
      <c r="AF160" s="232"/>
      <c r="AG160" s="232"/>
      <c r="AH160" s="232"/>
      <c r="AI160" s="232"/>
      <c r="AJ160" s="232"/>
      <c r="AK160" s="232"/>
      <c r="AL160" s="232"/>
      <c r="AM160" s="199"/>
      <c r="AN160" s="79"/>
      <c r="AO160" s="79"/>
      <c r="AP160" s="79"/>
      <c r="AQ160" s="79"/>
      <c r="AR160" s="79"/>
      <c r="AS160" s="79"/>
      <c r="AT160" s="79"/>
      <c r="AU160" s="79"/>
      <c r="AV160" s="79"/>
      <c r="AW160" s="233"/>
      <c r="AX160" s="79"/>
      <c r="AY160" s="79"/>
      <c r="AZ160" s="79"/>
      <c r="BA160" s="79"/>
      <c r="BB160" s="190"/>
      <c r="BC160" s="190"/>
      <c r="BD160" s="222">
        <f t="shared" si="18"/>
        <v>13</v>
      </c>
      <c r="BE160" s="195">
        <v>46800</v>
      </c>
      <c r="BF160" s="223">
        <v>426.48136398000003</v>
      </c>
      <c r="BG160" s="223">
        <v>568.54343157129904</v>
      </c>
      <c r="BH160" s="223">
        <v>-573.48055765912295</v>
      </c>
      <c r="BI160" s="224">
        <v>52.5624240973181</v>
      </c>
      <c r="BJ160" s="224">
        <v>6.5027793790336004</v>
      </c>
      <c r="BK160" s="222">
        <f t="shared" si="19"/>
        <v>0.38215316649644393</v>
      </c>
      <c r="BL160" s="222">
        <f t="shared" si="20"/>
        <v>-86.225658718923398</v>
      </c>
      <c r="BM160" s="195">
        <v>46800</v>
      </c>
      <c r="BN160" s="223">
        <v>426.48136398000003</v>
      </c>
      <c r="BO160" s="223">
        <v>561.242592274618</v>
      </c>
      <c r="BP160" s="223">
        <v>-564.63189521539698</v>
      </c>
      <c r="BQ160" s="224">
        <v>52.506807615681197</v>
      </c>
      <c r="BR160" s="224">
        <v>6.4574731463848796</v>
      </c>
      <c r="BS160" s="222">
        <f t="shared" si="21"/>
        <v>0.32549073136220308</v>
      </c>
      <c r="BT160" s="222">
        <f t="shared" si="22"/>
        <v>-86.225658718923398</v>
      </c>
      <c r="BU160" s="199"/>
      <c r="BV160" s="197">
        <v>64.986698684035105</v>
      </c>
      <c r="BW160" s="197">
        <v>39.701789237889002</v>
      </c>
      <c r="BX160" s="222">
        <f t="shared" si="23"/>
        <v>60.268574211011369</v>
      </c>
      <c r="BY160" s="222">
        <f t="shared" si="24"/>
        <v>36.478594938813707</v>
      </c>
      <c r="BZ160" s="199"/>
      <c r="CA160" s="199"/>
      <c r="CB160" s="199"/>
      <c r="CC160" s="199"/>
      <c r="CD160" s="199"/>
      <c r="CE160" s="199"/>
      <c r="CF160" s="199"/>
      <c r="CG160" s="199"/>
      <c r="CH160" s="199"/>
      <c r="CI160" s="199"/>
      <c r="CJ160" s="199"/>
      <c r="CK160" s="199"/>
      <c r="CL160" s="199"/>
      <c r="CM160" s="199"/>
      <c r="CN160" s="199"/>
      <c r="CO160" s="199"/>
      <c r="CP160" s="199"/>
      <c r="CQ160" s="199"/>
      <c r="CR160" s="199"/>
    </row>
    <row r="161" spans="1:96" ht="12" customHeight="1" x14ac:dyDescent="0.25">
      <c r="A161" s="199"/>
      <c r="B161" s="199"/>
      <c r="C161" s="199"/>
      <c r="D161" s="199"/>
      <c r="E161" s="199"/>
      <c r="F161" s="199"/>
      <c r="G161" s="199"/>
      <c r="H161" s="199"/>
      <c r="I161" s="199"/>
      <c r="J161" s="199"/>
      <c r="K161" s="199"/>
      <c r="L161" s="199"/>
      <c r="M161" s="199"/>
      <c r="N161" s="199"/>
      <c r="O161" s="199"/>
      <c r="P161" s="199"/>
      <c r="Q161" s="199"/>
      <c r="R161" s="199"/>
      <c r="S161" s="199"/>
      <c r="T161" s="199"/>
      <c r="U161" s="199"/>
      <c r="V161" s="199"/>
      <c r="W161" s="199"/>
      <c r="X161" s="232"/>
      <c r="Y161" s="232"/>
      <c r="Z161" s="232"/>
      <c r="AA161" s="232"/>
      <c r="AB161" s="232"/>
      <c r="AC161" s="232"/>
      <c r="AD161" s="232"/>
      <c r="AE161" s="232"/>
      <c r="AF161" s="232"/>
      <c r="AG161" s="232"/>
      <c r="AH161" s="232"/>
      <c r="AI161" s="232"/>
      <c r="AJ161" s="232"/>
      <c r="AK161" s="232"/>
      <c r="AL161" s="232"/>
      <c r="AM161" s="199"/>
      <c r="AN161" s="79"/>
      <c r="AO161" s="79"/>
      <c r="AP161" s="79"/>
      <c r="AQ161" s="79"/>
      <c r="AR161" s="79"/>
      <c r="AS161" s="79"/>
      <c r="AT161" s="79"/>
      <c r="AU161" s="79"/>
      <c r="AV161" s="79"/>
      <c r="AW161" s="233"/>
      <c r="AX161" s="79"/>
      <c r="AY161" s="79"/>
      <c r="AZ161" s="79"/>
      <c r="BA161" s="79"/>
      <c r="BB161" s="190"/>
      <c r="BC161" s="190"/>
      <c r="BD161" s="222">
        <f t="shared" si="18"/>
        <v>13.083333333333334</v>
      </c>
      <c r="BE161" s="195">
        <v>47100</v>
      </c>
      <c r="BF161" s="223">
        <v>414.96448874999999</v>
      </c>
      <c r="BG161" s="223">
        <v>556.446413510723</v>
      </c>
      <c r="BH161" s="223">
        <v>-561.62418126511295</v>
      </c>
      <c r="BI161" s="224">
        <v>52.4798046211775</v>
      </c>
      <c r="BJ161" s="224">
        <v>6.4182453834815298</v>
      </c>
      <c r="BK161" s="222">
        <f t="shared" si="19"/>
        <v>0.2976191709443734</v>
      </c>
      <c r="BL161" s="222">
        <f t="shared" si="20"/>
        <v>-97.742533948923437</v>
      </c>
      <c r="BM161" s="195">
        <v>47100</v>
      </c>
      <c r="BN161" s="223">
        <v>414.96448874999999</v>
      </c>
      <c r="BO161" s="223">
        <v>552.07935162850697</v>
      </c>
      <c r="BP161" s="223">
        <v>-555.77642910484894</v>
      </c>
      <c r="BQ161" s="224">
        <v>52.444365757592998</v>
      </c>
      <c r="BR161" s="224">
        <v>6.3927597793030797</v>
      </c>
      <c r="BS161" s="222">
        <f t="shared" si="21"/>
        <v>0.26077736428040321</v>
      </c>
      <c r="BT161" s="222">
        <f t="shared" si="22"/>
        <v>-97.742533948923437</v>
      </c>
      <c r="BU161" s="199"/>
      <c r="BV161" s="197">
        <v>53.749892075551301</v>
      </c>
      <c r="BW161" s="197">
        <v>31.8626141679193</v>
      </c>
      <c r="BX161" s="222">
        <f t="shared" si="23"/>
        <v>49.031767602527566</v>
      </c>
      <c r="BY161" s="222">
        <f t="shared" si="24"/>
        <v>28.639419868844001</v>
      </c>
      <c r="BZ161" s="199"/>
      <c r="CA161" s="199"/>
      <c r="CB161" s="199"/>
      <c r="CC161" s="199"/>
      <c r="CD161" s="199"/>
      <c r="CE161" s="199"/>
      <c r="CF161" s="199"/>
      <c r="CG161" s="199"/>
      <c r="CH161" s="199"/>
      <c r="CI161" s="199"/>
      <c r="CJ161" s="199"/>
      <c r="CK161" s="199"/>
      <c r="CL161" s="199"/>
      <c r="CM161" s="199"/>
      <c r="CN161" s="199"/>
      <c r="CO161" s="199"/>
      <c r="CP161" s="199"/>
      <c r="CQ161" s="199"/>
      <c r="CR161" s="199"/>
    </row>
    <row r="162" spans="1:96" ht="12" customHeight="1" x14ac:dyDescent="0.25">
      <c r="A162" s="199"/>
      <c r="B162" s="199"/>
      <c r="C162" s="199"/>
      <c r="D162" s="199"/>
      <c r="E162" s="199"/>
      <c r="F162" s="199"/>
      <c r="G162" s="199"/>
      <c r="H162" s="199"/>
      <c r="I162" s="199"/>
      <c r="J162" s="199"/>
      <c r="K162" s="199"/>
      <c r="L162" s="199"/>
      <c r="M162" s="199"/>
      <c r="N162" s="199"/>
      <c r="O162" s="199"/>
      <c r="P162" s="199"/>
      <c r="Q162" s="199"/>
      <c r="R162" s="199"/>
      <c r="S162" s="199"/>
      <c r="T162" s="199"/>
      <c r="U162" s="199"/>
      <c r="V162" s="199"/>
      <c r="W162" s="199"/>
      <c r="X162" s="232"/>
      <c r="Y162" s="232"/>
      <c r="Z162" s="232"/>
      <c r="AA162" s="232"/>
      <c r="AB162" s="232"/>
      <c r="AC162" s="232"/>
      <c r="AD162" s="232"/>
      <c r="AE162" s="232"/>
      <c r="AF162" s="232"/>
      <c r="AG162" s="232"/>
      <c r="AH162" s="232"/>
      <c r="AI162" s="232"/>
      <c r="AJ162" s="232"/>
      <c r="AK162" s="232"/>
      <c r="AL162" s="232"/>
      <c r="AM162" s="199"/>
      <c r="AN162" s="79"/>
      <c r="AO162" s="79"/>
      <c r="AP162" s="79"/>
      <c r="AQ162" s="79"/>
      <c r="AR162" s="79"/>
      <c r="AS162" s="79"/>
      <c r="AT162" s="79"/>
      <c r="AU162" s="79"/>
      <c r="AV162" s="79"/>
      <c r="AW162" s="233"/>
      <c r="AX162" s="79"/>
      <c r="AY162" s="79"/>
      <c r="AZ162" s="79"/>
      <c r="BA162" s="79"/>
      <c r="BB162" s="190"/>
      <c r="BC162" s="190"/>
      <c r="BD162" s="222">
        <f t="shared" si="18"/>
        <v>13.166666666666666</v>
      </c>
      <c r="BE162" s="195">
        <v>47400</v>
      </c>
      <c r="BF162" s="223">
        <v>404.48555561000001</v>
      </c>
      <c r="BG162" s="223">
        <v>543.99762286064595</v>
      </c>
      <c r="BH162" s="223">
        <v>-549.37318835929398</v>
      </c>
      <c r="BI162" s="224">
        <v>52.393865946006599</v>
      </c>
      <c r="BJ162" s="224">
        <v>6.3306472400734402</v>
      </c>
      <c r="BK162" s="222">
        <f t="shared" si="19"/>
        <v>0.21002102753628371</v>
      </c>
      <c r="BL162" s="222">
        <f t="shared" si="20"/>
        <v>-108.22146708892342</v>
      </c>
      <c r="BM162" s="195">
        <v>47400</v>
      </c>
      <c r="BN162" s="223">
        <v>404.48555561000001</v>
      </c>
      <c r="BO162" s="223">
        <v>542.58946412468799</v>
      </c>
      <c r="BP162" s="223">
        <v>-546.56101390752804</v>
      </c>
      <c r="BQ162" s="224">
        <v>52.379113317416</v>
      </c>
      <c r="BR162" s="224">
        <v>6.3254344985093001</v>
      </c>
      <c r="BS162" s="222">
        <f t="shared" si="21"/>
        <v>0.19345208348662357</v>
      </c>
      <c r="BT162" s="222">
        <f t="shared" si="22"/>
        <v>-108.22146708892342</v>
      </c>
      <c r="BU162" s="199"/>
      <c r="BV162" s="197">
        <v>41.924412364814302</v>
      </c>
      <c r="BW162" s="197">
        <v>23.674477207909799</v>
      </c>
      <c r="BX162" s="222">
        <f t="shared" si="23"/>
        <v>37.206287891790566</v>
      </c>
      <c r="BY162" s="222">
        <f t="shared" si="24"/>
        <v>20.4512829088345</v>
      </c>
      <c r="BZ162" s="199"/>
      <c r="CA162" s="199"/>
      <c r="CB162" s="199"/>
      <c r="CC162" s="199"/>
      <c r="CD162" s="199"/>
      <c r="CE162" s="199"/>
      <c r="CF162" s="199"/>
      <c r="CG162" s="199"/>
      <c r="CH162" s="199"/>
      <c r="CI162" s="199"/>
      <c r="CJ162" s="199"/>
      <c r="CK162" s="199"/>
      <c r="CL162" s="199"/>
      <c r="CM162" s="199"/>
      <c r="CN162" s="199"/>
      <c r="CO162" s="199"/>
      <c r="CP162" s="199"/>
      <c r="CQ162" s="199"/>
      <c r="CR162" s="199"/>
    </row>
    <row r="163" spans="1:96" ht="12" customHeight="1" x14ac:dyDescent="0.25">
      <c r="A163" s="199"/>
      <c r="B163" s="199"/>
      <c r="C163" s="199"/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9"/>
      <c r="S163" s="199"/>
      <c r="T163" s="199"/>
      <c r="U163" s="199"/>
      <c r="V163" s="199"/>
      <c r="W163" s="199"/>
      <c r="X163" s="232"/>
      <c r="Y163" s="232"/>
      <c r="Z163" s="232"/>
      <c r="AA163" s="232"/>
      <c r="AB163" s="232"/>
      <c r="AC163" s="232"/>
      <c r="AD163" s="232"/>
      <c r="AE163" s="232"/>
      <c r="AF163" s="232"/>
      <c r="AG163" s="232"/>
      <c r="AH163" s="232"/>
      <c r="AI163" s="232"/>
      <c r="AJ163" s="232"/>
      <c r="AK163" s="232"/>
      <c r="AL163" s="232"/>
      <c r="AM163" s="199"/>
      <c r="AN163" s="79"/>
      <c r="AO163" s="79"/>
      <c r="AP163" s="79"/>
      <c r="AQ163" s="79"/>
      <c r="AR163" s="79"/>
      <c r="AS163" s="79"/>
      <c r="AT163" s="79"/>
      <c r="AU163" s="79"/>
      <c r="AV163" s="79"/>
      <c r="AW163" s="233"/>
      <c r="AX163" s="79"/>
      <c r="AY163" s="79"/>
      <c r="AZ163" s="79"/>
      <c r="BA163" s="79"/>
      <c r="BB163" s="190"/>
      <c r="BC163" s="190"/>
      <c r="BD163" s="222">
        <f t="shared" si="18"/>
        <v>13.25</v>
      </c>
      <c r="BE163" s="195">
        <v>47700</v>
      </c>
      <c r="BF163" s="223">
        <v>395.15937394000002</v>
      </c>
      <c r="BG163" s="223">
        <v>531.30910918667598</v>
      </c>
      <c r="BH163" s="223">
        <v>-536.83907493846698</v>
      </c>
      <c r="BI163" s="224">
        <v>52.3053030329813</v>
      </c>
      <c r="BJ163" s="224">
        <v>6.2406917635723298</v>
      </c>
      <c r="BK163" s="222">
        <f t="shared" si="19"/>
        <v>0.12006555103517336</v>
      </c>
      <c r="BL163" s="222">
        <f t="shared" si="20"/>
        <v>-117.5476487589234</v>
      </c>
      <c r="BM163" s="195">
        <v>47700</v>
      </c>
      <c r="BN163" s="223">
        <v>395.15937394000002</v>
      </c>
      <c r="BO163" s="223">
        <v>532.86264004954</v>
      </c>
      <c r="BP163" s="223">
        <v>-537.07406238970702</v>
      </c>
      <c r="BQ163" s="224">
        <v>52.311618716219598</v>
      </c>
      <c r="BR163" s="224">
        <v>6.2560788986473197</v>
      </c>
      <c r="BS163" s="222">
        <f t="shared" si="21"/>
        <v>0.12409648362464321</v>
      </c>
      <c r="BT163" s="222">
        <f t="shared" si="22"/>
        <v>-117.5476487589234</v>
      </c>
      <c r="BU163" s="199"/>
      <c r="BV163" s="197">
        <v>29.639773148190098</v>
      </c>
      <c r="BW163" s="197">
        <v>15.2270554864986</v>
      </c>
      <c r="BX163" s="222">
        <f t="shared" si="23"/>
        <v>24.921648675166367</v>
      </c>
      <c r="BY163" s="222">
        <f t="shared" si="24"/>
        <v>12.003861187423302</v>
      </c>
      <c r="BZ163" s="199"/>
      <c r="CA163" s="199"/>
      <c r="CB163" s="199"/>
      <c r="CC163" s="199"/>
      <c r="CD163" s="199"/>
      <c r="CE163" s="199"/>
      <c r="CF163" s="199"/>
      <c r="CG163" s="199"/>
      <c r="CH163" s="199"/>
      <c r="CI163" s="199"/>
      <c r="CJ163" s="199"/>
      <c r="CK163" s="199"/>
      <c r="CL163" s="199"/>
      <c r="CM163" s="199"/>
      <c r="CN163" s="199"/>
      <c r="CO163" s="199"/>
      <c r="CP163" s="199"/>
      <c r="CQ163" s="199"/>
      <c r="CR163" s="199"/>
    </row>
    <row r="164" spans="1:96" ht="12" customHeight="1" x14ac:dyDescent="0.25">
      <c r="A164" s="199"/>
      <c r="B164" s="199"/>
      <c r="C164" s="199"/>
      <c r="D164" s="199"/>
      <c r="E164" s="199"/>
      <c r="F164" s="199"/>
      <c r="G164" s="199"/>
      <c r="H164" s="199"/>
      <c r="I164" s="199"/>
      <c r="J164" s="199"/>
      <c r="K164" s="199"/>
      <c r="L164" s="199"/>
      <c r="M164" s="199"/>
      <c r="N164" s="199"/>
      <c r="O164" s="199"/>
      <c r="P164" s="199"/>
      <c r="Q164" s="199"/>
      <c r="R164" s="199"/>
      <c r="S164" s="199"/>
      <c r="T164" s="199"/>
      <c r="U164" s="199"/>
      <c r="V164" s="199"/>
      <c r="W164" s="199"/>
      <c r="X164" s="232"/>
      <c r="Y164" s="232"/>
      <c r="Z164" s="232"/>
      <c r="AA164" s="232"/>
      <c r="AB164" s="232"/>
      <c r="AC164" s="232"/>
      <c r="AD164" s="232"/>
      <c r="AE164" s="232"/>
      <c r="AF164" s="232"/>
      <c r="AG164" s="232"/>
      <c r="AH164" s="232"/>
      <c r="AI164" s="232"/>
      <c r="AJ164" s="232"/>
      <c r="AK164" s="232"/>
      <c r="AL164" s="232"/>
      <c r="AM164" s="199"/>
      <c r="AN164" s="79"/>
      <c r="AO164" s="79"/>
      <c r="AP164" s="79"/>
      <c r="AQ164" s="79"/>
      <c r="AR164" s="79"/>
      <c r="AS164" s="79"/>
      <c r="AT164" s="79"/>
      <c r="AU164" s="79"/>
      <c r="AV164" s="79"/>
      <c r="AW164" s="233"/>
      <c r="AX164" s="79"/>
      <c r="AY164" s="79"/>
      <c r="AZ164" s="79"/>
      <c r="BA164" s="79"/>
      <c r="BB164" s="190"/>
      <c r="BC164" s="190"/>
      <c r="BD164" s="222">
        <f t="shared" si="18"/>
        <v>13.333333333333334</v>
      </c>
      <c r="BE164" s="195">
        <v>48000</v>
      </c>
      <c r="BF164" s="223">
        <v>387.08812332999997</v>
      </c>
      <c r="BG164" s="223">
        <v>518.49051131742794</v>
      </c>
      <c r="BH164" s="223">
        <v>-524.13108132930097</v>
      </c>
      <c r="BI164" s="224">
        <v>52.214817111225599</v>
      </c>
      <c r="BJ164" s="224">
        <v>6.1490923949308902</v>
      </c>
      <c r="BK164" s="222">
        <f t="shared" si="19"/>
        <v>2.8466182393733774E-2</v>
      </c>
      <c r="BL164" s="222">
        <f t="shared" si="20"/>
        <v>-125.61889936892345</v>
      </c>
      <c r="BM164" s="195">
        <v>48000</v>
      </c>
      <c r="BN164" s="223">
        <v>387.08812332999997</v>
      </c>
      <c r="BO164" s="223">
        <v>522.98701443800701</v>
      </c>
      <c r="BP164" s="223">
        <v>-527.40260917236196</v>
      </c>
      <c r="BQ164" s="224">
        <v>52.242453961807897</v>
      </c>
      <c r="BR164" s="224">
        <v>6.1852779685749697</v>
      </c>
      <c r="BS164" s="222">
        <f t="shared" si="21"/>
        <v>5.3295553552293207E-2</v>
      </c>
      <c r="BT164" s="222">
        <f t="shared" si="22"/>
        <v>-125.61889936892345</v>
      </c>
      <c r="BU164" s="199"/>
      <c r="BV164" s="197">
        <v>17.0305167735496</v>
      </c>
      <c r="BW164" s="197">
        <v>6.6128658396962097</v>
      </c>
      <c r="BX164" s="222">
        <f t="shared" si="23"/>
        <v>12.312392300525868</v>
      </c>
      <c r="BY164" s="222">
        <f t="shared" si="24"/>
        <v>3.3896715406209124</v>
      </c>
      <c r="BZ164" s="199"/>
      <c r="CA164" s="199"/>
      <c r="CB164" s="199"/>
      <c r="CC164" s="199"/>
      <c r="CD164" s="199"/>
      <c r="CE164" s="199"/>
      <c r="CF164" s="199"/>
      <c r="CG164" s="199"/>
      <c r="CH164" s="199"/>
      <c r="CI164" s="199"/>
      <c r="CJ164" s="199"/>
      <c r="CK164" s="199"/>
      <c r="CL164" s="199"/>
      <c r="CM164" s="199"/>
      <c r="CN164" s="199"/>
      <c r="CO164" s="199"/>
      <c r="CP164" s="199"/>
      <c r="CQ164" s="199"/>
      <c r="CR164" s="199"/>
    </row>
    <row r="165" spans="1:96" ht="12" customHeight="1" x14ac:dyDescent="0.25">
      <c r="A165" s="199"/>
      <c r="B165" s="199"/>
      <c r="C165" s="199"/>
      <c r="D165" s="199"/>
      <c r="E165" s="199"/>
      <c r="F165" s="199"/>
      <c r="G165" s="199"/>
      <c r="H165" s="199"/>
      <c r="I165" s="199"/>
      <c r="J165" s="199"/>
      <c r="K165" s="199"/>
      <c r="L165" s="199"/>
      <c r="M165" s="199"/>
      <c r="N165" s="199"/>
      <c r="O165" s="199"/>
      <c r="P165" s="199"/>
      <c r="Q165" s="199"/>
      <c r="R165" s="199"/>
      <c r="S165" s="199"/>
      <c r="T165" s="199"/>
      <c r="U165" s="199"/>
      <c r="V165" s="199"/>
      <c r="W165" s="199"/>
      <c r="X165" s="232"/>
      <c r="Y165" s="232"/>
      <c r="Z165" s="232"/>
      <c r="AA165" s="232"/>
      <c r="AB165" s="232"/>
      <c r="AC165" s="232"/>
      <c r="AD165" s="232"/>
      <c r="AE165" s="232"/>
      <c r="AF165" s="232"/>
      <c r="AG165" s="232"/>
      <c r="AH165" s="232"/>
      <c r="AI165" s="232"/>
      <c r="AJ165" s="232"/>
      <c r="AK165" s="232"/>
      <c r="AL165" s="232"/>
      <c r="AM165" s="199"/>
      <c r="AN165" s="79"/>
      <c r="AO165" s="79"/>
      <c r="AP165" s="79"/>
      <c r="AQ165" s="79"/>
      <c r="AR165" s="79"/>
      <c r="AS165" s="79"/>
      <c r="AT165" s="79"/>
      <c r="AU165" s="79"/>
      <c r="AV165" s="79"/>
      <c r="AW165" s="233"/>
      <c r="AX165" s="79"/>
      <c r="AY165" s="79"/>
      <c r="AZ165" s="79"/>
      <c r="BA165" s="79"/>
      <c r="BB165" s="190"/>
      <c r="BC165" s="190"/>
      <c r="BD165" s="222">
        <f t="shared" si="18"/>
        <v>13.416666666666666</v>
      </c>
      <c r="BE165" s="195">
        <v>48300</v>
      </c>
      <c r="BF165" s="223">
        <v>380.36023411000002</v>
      </c>
      <c r="BG165" s="223">
        <v>505.648481934534</v>
      </c>
      <c r="BH165" s="223">
        <v>-511.35558168830897</v>
      </c>
      <c r="BI165" s="224">
        <v>52.123113680550603</v>
      </c>
      <c r="BJ165" s="224">
        <v>6.0565673231863801</v>
      </c>
      <c r="BK165" s="222">
        <f t="shared" si="19"/>
        <v>-6.4058889350776305E-2</v>
      </c>
      <c r="BL165" s="222">
        <f t="shared" si="20"/>
        <v>-132.3467885889234</v>
      </c>
      <c r="BM165" s="195">
        <v>48300</v>
      </c>
      <c r="BN165" s="223">
        <v>380.36023411000002</v>
      </c>
      <c r="BO165" s="223">
        <v>513.04861027141703</v>
      </c>
      <c r="BP165" s="223">
        <v>-517.63174646339303</v>
      </c>
      <c r="BQ165" s="224">
        <v>52.172192156048403</v>
      </c>
      <c r="BR165" s="224">
        <v>6.1136176940659297</v>
      </c>
      <c r="BS165" s="222">
        <f t="shared" si="21"/>
        <v>-1.8364720956746794E-2</v>
      </c>
      <c r="BT165" s="222">
        <f t="shared" si="22"/>
        <v>-132.3467885889234</v>
      </c>
      <c r="BU165" s="199"/>
      <c r="BV165" s="197">
        <v>4.2347408217540803</v>
      </c>
      <c r="BW165" s="197">
        <v>-2.0737484408741098</v>
      </c>
      <c r="BX165" s="222">
        <f t="shared" si="23"/>
        <v>-0.48338365126965233</v>
      </c>
      <c r="BY165" s="222">
        <f t="shared" si="24"/>
        <v>-5.2969427399494071</v>
      </c>
      <c r="BZ165" s="199"/>
      <c r="CA165" s="199"/>
      <c r="CB165" s="199"/>
      <c r="CC165" s="199"/>
      <c r="CD165" s="199"/>
      <c r="CE165" s="199"/>
      <c r="CF165" s="199"/>
      <c r="CG165" s="199"/>
      <c r="CH165" s="199"/>
      <c r="CI165" s="199"/>
      <c r="CJ165" s="199"/>
      <c r="CK165" s="199"/>
      <c r="CL165" s="199"/>
      <c r="CM165" s="199"/>
      <c r="CN165" s="199"/>
      <c r="CO165" s="199"/>
      <c r="CP165" s="199"/>
      <c r="CQ165" s="199"/>
      <c r="CR165" s="199"/>
    </row>
    <row r="166" spans="1:96" ht="12" customHeight="1" x14ac:dyDescent="0.25">
      <c r="A166" s="199"/>
      <c r="B166" s="199"/>
      <c r="C166" s="199"/>
      <c r="D166" s="199"/>
      <c r="E166" s="199"/>
      <c r="F166" s="199"/>
      <c r="G166" s="199"/>
      <c r="H166" s="199"/>
      <c r="I166" s="199"/>
      <c r="J166" s="199"/>
      <c r="K166" s="199"/>
      <c r="L166" s="199"/>
      <c r="M166" s="199"/>
      <c r="N166" s="199"/>
      <c r="O166" s="199"/>
      <c r="P166" s="199"/>
      <c r="Q166" s="199"/>
      <c r="R166" s="199"/>
      <c r="S166" s="199"/>
      <c r="T166" s="199"/>
      <c r="U166" s="199"/>
      <c r="V166" s="199"/>
      <c r="W166" s="199"/>
      <c r="X166" s="232"/>
      <c r="Y166" s="232"/>
      <c r="Z166" s="232"/>
      <c r="AA166" s="232"/>
      <c r="AB166" s="232"/>
      <c r="AC166" s="232"/>
      <c r="AD166" s="232"/>
      <c r="AE166" s="232"/>
      <c r="AF166" s="232"/>
      <c r="AG166" s="232"/>
      <c r="AH166" s="232"/>
      <c r="AI166" s="232"/>
      <c r="AJ166" s="232"/>
      <c r="AK166" s="232"/>
      <c r="AL166" s="232"/>
      <c r="AM166" s="199"/>
      <c r="AN166" s="79"/>
      <c r="AO166" s="79"/>
      <c r="AP166" s="79"/>
      <c r="AQ166" s="79"/>
      <c r="AR166" s="79"/>
      <c r="AS166" s="79"/>
      <c r="AT166" s="79"/>
      <c r="AU166" s="79"/>
      <c r="AV166" s="79"/>
      <c r="AW166" s="233"/>
      <c r="AX166" s="79"/>
      <c r="AY166" s="79"/>
      <c r="AZ166" s="79"/>
      <c r="BA166" s="79"/>
      <c r="BB166" s="190"/>
      <c r="BC166" s="190"/>
      <c r="BD166" s="222">
        <f t="shared" si="18"/>
        <v>13.5</v>
      </c>
      <c r="BE166" s="195">
        <v>48600</v>
      </c>
      <c r="BF166" s="223">
        <v>375.04941841999999</v>
      </c>
      <c r="BG166" s="223">
        <v>492.88628148170801</v>
      </c>
      <c r="BH166" s="223">
        <v>-498.61563867723999</v>
      </c>
      <c r="BI166" s="224">
        <v>52.030901139756402</v>
      </c>
      <c r="BJ166" s="224">
        <v>5.9638382475150902</v>
      </c>
      <c r="BK166" s="222">
        <f t="shared" si="19"/>
        <v>-0.15678796502206627</v>
      </c>
      <c r="BL166" s="222">
        <f t="shared" si="20"/>
        <v>-137.65760427892343</v>
      </c>
      <c r="BM166" s="195">
        <v>48600</v>
      </c>
      <c r="BN166" s="223">
        <v>375.04941841999999</v>
      </c>
      <c r="BO166" s="223">
        <v>503.130937029324</v>
      </c>
      <c r="BP166" s="223">
        <v>-507.84419167468798</v>
      </c>
      <c r="BQ166" s="224">
        <v>52.101405529333803</v>
      </c>
      <c r="BR166" s="224">
        <v>6.0416831976344296</v>
      </c>
      <c r="BS166" s="222">
        <f t="shared" si="21"/>
        <v>-9.0299217388246866E-2</v>
      </c>
      <c r="BT166" s="222">
        <f t="shared" si="22"/>
        <v>-137.65760427892343</v>
      </c>
      <c r="BU166" s="199"/>
      <c r="BV166" s="197">
        <v>-8.6074143490591801</v>
      </c>
      <c r="BW166" s="197">
        <v>-10.737650863227399</v>
      </c>
      <c r="BX166" s="222">
        <f t="shared" si="23"/>
        <v>-13.325538822082912</v>
      </c>
      <c r="BY166" s="222">
        <f t="shared" si="24"/>
        <v>-13.960845162302697</v>
      </c>
      <c r="BZ166" s="199"/>
      <c r="CA166" s="199"/>
      <c r="CB166" s="199"/>
      <c r="CC166" s="199"/>
      <c r="CD166" s="199"/>
      <c r="CE166" s="199"/>
      <c r="CF166" s="199"/>
      <c r="CG166" s="199"/>
      <c r="CH166" s="199"/>
      <c r="CI166" s="199"/>
      <c r="CJ166" s="199"/>
      <c r="CK166" s="199"/>
      <c r="CL166" s="199"/>
      <c r="CM166" s="199"/>
      <c r="CN166" s="199"/>
      <c r="CO166" s="199"/>
      <c r="CP166" s="199"/>
      <c r="CQ166" s="199"/>
      <c r="CR166" s="199"/>
    </row>
    <row r="167" spans="1:96" ht="12" customHeight="1" x14ac:dyDescent="0.25">
      <c r="A167" s="199"/>
      <c r="B167" s="199"/>
      <c r="C167" s="199"/>
      <c r="D167" s="199"/>
      <c r="E167" s="199"/>
      <c r="F167" s="199"/>
      <c r="G167" s="199"/>
      <c r="H167" s="199"/>
      <c r="I167" s="199"/>
      <c r="J167" s="199"/>
      <c r="K167" s="199"/>
      <c r="L167" s="199"/>
      <c r="M167" s="199"/>
      <c r="N167" s="199"/>
      <c r="O167" s="199"/>
      <c r="P167" s="199"/>
      <c r="Q167" s="199"/>
      <c r="R167" s="199"/>
      <c r="S167" s="199"/>
      <c r="T167" s="199"/>
      <c r="U167" s="199"/>
      <c r="V167" s="199"/>
      <c r="W167" s="199"/>
      <c r="X167" s="232"/>
      <c r="Y167" s="232"/>
      <c r="Z167" s="232"/>
      <c r="AA167" s="232"/>
      <c r="AB167" s="232"/>
      <c r="AC167" s="232"/>
      <c r="AD167" s="232"/>
      <c r="AE167" s="232"/>
      <c r="AF167" s="232"/>
      <c r="AG167" s="232"/>
      <c r="AH167" s="232"/>
      <c r="AI167" s="232"/>
      <c r="AJ167" s="232"/>
      <c r="AK167" s="232"/>
      <c r="AL167" s="232"/>
      <c r="AM167" s="199"/>
      <c r="AN167" s="79"/>
      <c r="AO167" s="79"/>
      <c r="AP167" s="79"/>
      <c r="AQ167" s="79"/>
      <c r="AR167" s="79"/>
      <c r="AS167" s="79"/>
      <c r="AT167" s="79"/>
      <c r="AU167" s="79"/>
      <c r="AV167" s="79"/>
      <c r="AW167" s="233"/>
      <c r="AX167" s="79"/>
      <c r="AY167" s="79"/>
      <c r="AZ167" s="79"/>
      <c r="BA167" s="79"/>
      <c r="BB167" s="190"/>
      <c r="BC167" s="190"/>
      <c r="BD167" s="222">
        <f t="shared" si="18"/>
        <v>13.583333333333334</v>
      </c>
      <c r="BE167" s="195">
        <v>48900</v>
      </c>
      <c r="BF167" s="223">
        <v>371.21386268999998</v>
      </c>
      <c r="BG167" s="223">
        <v>480.30354840417601</v>
      </c>
      <c r="BH167" s="223">
        <v>-486.01073046522401</v>
      </c>
      <c r="BI167" s="224">
        <v>51.938890105469298</v>
      </c>
      <c r="BJ167" s="224">
        <v>5.8716298426848201</v>
      </c>
      <c r="BK167" s="222">
        <f t="shared" si="19"/>
        <v>-0.24899636985233631</v>
      </c>
      <c r="BL167" s="222">
        <f t="shared" si="20"/>
        <v>-141.49316000892344</v>
      </c>
      <c r="BM167" s="195">
        <v>48900</v>
      </c>
      <c r="BN167" s="223">
        <v>371.21386268999998</v>
      </c>
      <c r="BO167" s="223">
        <v>493.31472774595602</v>
      </c>
      <c r="BP167" s="223">
        <v>-498.11999035057102</v>
      </c>
      <c r="BQ167" s="224">
        <v>52.030664038560602</v>
      </c>
      <c r="BR167" s="224">
        <v>5.9700574511803399</v>
      </c>
      <c r="BS167" s="222">
        <f t="shared" si="21"/>
        <v>-0.16192496384233657</v>
      </c>
      <c r="BT167" s="222">
        <f t="shared" si="22"/>
        <v>-141.49316000892344</v>
      </c>
      <c r="BU167" s="199"/>
      <c r="BV167" s="197">
        <v>-21.355300431850999</v>
      </c>
      <c r="BW167" s="197">
        <v>-19.283953677461199</v>
      </c>
      <c r="BX167" s="222">
        <f t="shared" si="23"/>
        <v>-26.073424904874731</v>
      </c>
      <c r="BY167" s="222">
        <f t="shared" si="24"/>
        <v>-22.507147976536494</v>
      </c>
      <c r="BZ167" s="199"/>
      <c r="CA167" s="199"/>
      <c r="CB167" s="199"/>
      <c r="CC167" s="199"/>
      <c r="CD167" s="199"/>
      <c r="CE167" s="199"/>
      <c r="CF167" s="199"/>
      <c r="CG167" s="199"/>
      <c r="CH167" s="199"/>
      <c r="CI167" s="199"/>
      <c r="CJ167" s="199"/>
      <c r="CK167" s="199"/>
      <c r="CL167" s="199"/>
      <c r="CM167" s="199"/>
      <c r="CN167" s="199"/>
      <c r="CO167" s="199"/>
      <c r="CP167" s="199"/>
      <c r="CQ167" s="199"/>
      <c r="CR167" s="199"/>
    </row>
    <row r="168" spans="1:96" ht="12" customHeight="1" x14ac:dyDescent="0.25">
      <c r="A168" s="199"/>
      <c r="B168" s="199"/>
      <c r="C168" s="199"/>
      <c r="D168" s="199"/>
      <c r="E168" s="199"/>
      <c r="F168" s="199"/>
      <c r="G168" s="199"/>
      <c r="H168" s="199"/>
      <c r="I168" s="199"/>
      <c r="J168" s="199"/>
      <c r="K168" s="199"/>
      <c r="L168" s="199"/>
      <c r="M168" s="199"/>
      <c r="N168" s="199"/>
      <c r="O168" s="199"/>
      <c r="P168" s="199"/>
      <c r="Q168" s="199"/>
      <c r="R168" s="199"/>
      <c r="S168" s="199"/>
      <c r="T168" s="199"/>
      <c r="U168" s="199"/>
      <c r="V168" s="199"/>
      <c r="W168" s="199"/>
      <c r="X168" s="232"/>
      <c r="Y168" s="232"/>
      <c r="Z168" s="232"/>
      <c r="AA168" s="232"/>
      <c r="AB168" s="232"/>
      <c r="AC168" s="232"/>
      <c r="AD168" s="232"/>
      <c r="AE168" s="232"/>
      <c r="AF168" s="232"/>
      <c r="AG168" s="232"/>
      <c r="AH168" s="232"/>
      <c r="AI168" s="232"/>
      <c r="AJ168" s="232"/>
      <c r="AK168" s="232"/>
      <c r="AL168" s="232"/>
      <c r="AM168" s="199"/>
      <c r="AN168" s="79"/>
      <c r="AO168" s="79"/>
      <c r="AP168" s="79"/>
      <c r="AQ168" s="79"/>
      <c r="AR168" s="79"/>
      <c r="AS168" s="79"/>
      <c r="AT168" s="79"/>
      <c r="AU168" s="79"/>
      <c r="AV168" s="79"/>
      <c r="AW168" s="233"/>
      <c r="AX168" s="79"/>
      <c r="AY168" s="79"/>
      <c r="AZ168" s="79"/>
      <c r="BA168" s="79"/>
      <c r="BB168" s="190"/>
      <c r="BC168" s="190"/>
      <c r="BD168" s="222">
        <f t="shared" si="18"/>
        <v>13.666666666666666</v>
      </c>
      <c r="BE168" s="195">
        <v>49200</v>
      </c>
      <c r="BF168" s="223">
        <v>368.89559005000001</v>
      </c>
      <c r="BG168" s="223">
        <v>467.99625028138598</v>
      </c>
      <c r="BH168" s="223">
        <v>-473.63665512095798</v>
      </c>
      <c r="BI168" s="224">
        <v>51.847793480298002</v>
      </c>
      <c r="BJ168" s="224">
        <v>5.7806699806766497</v>
      </c>
      <c r="BK168" s="222">
        <f t="shared" si="19"/>
        <v>-0.33995623186050672</v>
      </c>
      <c r="BL168" s="222">
        <f t="shared" si="20"/>
        <v>-143.81143264892341</v>
      </c>
      <c r="BM168" s="195">
        <v>49200</v>
      </c>
      <c r="BN168" s="223">
        <v>368.89559005000001</v>
      </c>
      <c r="BO168" s="223">
        <v>483.67781520571401</v>
      </c>
      <c r="BP168" s="223">
        <v>-488.536355596833</v>
      </c>
      <c r="BQ168" s="224">
        <v>51.960534556945603</v>
      </c>
      <c r="BR168" s="224">
        <v>5.8993205862249001</v>
      </c>
      <c r="BS168" s="222">
        <f t="shared" si="21"/>
        <v>-0.23266182879777642</v>
      </c>
      <c r="BT168" s="222">
        <f t="shared" si="22"/>
        <v>-143.81143264892341</v>
      </c>
      <c r="BU168" s="199"/>
      <c r="BV168" s="197">
        <v>-33.869301562146703</v>
      </c>
      <c r="BW168" s="197">
        <v>-27.619057093953899</v>
      </c>
      <c r="BX168" s="222">
        <f t="shared" si="23"/>
        <v>-38.587426035170438</v>
      </c>
      <c r="BY168" s="222">
        <f t="shared" si="24"/>
        <v>-30.842251393029194</v>
      </c>
      <c r="BZ168" s="199"/>
      <c r="CA168" s="199"/>
      <c r="CB168" s="199"/>
      <c r="CC168" s="199"/>
      <c r="CD168" s="199"/>
      <c r="CE168" s="199"/>
      <c r="CF168" s="199"/>
      <c r="CG168" s="199"/>
      <c r="CH168" s="199"/>
      <c r="CI168" s="199"/>
      <c r="CJ168" s="199"/>
      <c r="CK168" s="199"/>
      <c r="CL168" s="199"/>
      <c r="CM168" s="199"/>
      <c r="CN168" s="199"/>
      <c r="CO168" s="199"/>
      <c r="CP168" s="199"/>
      <c r="CQ168" s="199"/>
      <c r="CR168" s="199"/>
    </row>
    <row r="169" spans="1:96" ht="12" customHeight="1" x14ac:dyDescent="0.25">
      <c r="A169" s="199"/>
      <c r="B169" s="199"/>
      <c r="C169" s="199"/>
      <c r="D169" s="199"/>
      <c r="E169" s="199"/>
      <c r="F169" s="199"/>
      <c r="G169" s="199"/>
      <c r="H169" s="199"/>
      <c r="I169" s="199"/>
      <c r="J169" s="199"/>
      <c r="K169" s="199"/>
      <c r="L169" s="199"/>
      <c r="M169" s="199"/>
      <c r="N169" s="199"/>
      <c r="O169" s="199"/>
      <c r="P169" s="199"/>
      <c r="Q169" s="199"/>
      <c r="R169" s="199"/>
      <c r="S169" s="199"/>
      <c r="T169" s="199"/>
      <c r="U169" s="199"/>
      <c r="V169" s="199"/>
      <c r="W169" s="199"/>
      <c r="X169" s="232"/>
      <c r="Y169" s="232"/>
      <c r="Z169" s="232"/>
      <c r="AA169" s="232"/>
      <c r="AB169" s="232"/>
      <c r="AC169" s="232"/>
      <c r="AD169" s="232"/>
      <c r="AE169" s="232"/>
      <c r="AF169" s="232"/>
      <c r="AG169" s="232"/>
      <c r="AH169" s="232"/>
      <c r="AI169" s="232"/>
      <c r="AJ169" s="232"/>
      <c r="AK169" s="232"/>
      <c r="AL169" s="232"/>
      <c r="AM169" s="199"/>
      <c r="AN169" s="79"/>
      <c r="AO169" s="79"/>
      <c r="AP169" s="79"/>
      <c r="AQ169" s="79"/>
      <c r="AR169" s="79"/>
      <c r="AS169" s="79"/>
      <c r="AT169" s="79"/>
      <c r="AU169" s="79"/>
      <c r="AV169" s="79"/>
      <c r="AW169" s="233"/>
      <c r="AX169" s="79"/>
      <c r="AY169" s="79"/>
      <c r="AZ169" s="79"/>
      <c r="BA169" s="79"/>
      <c r="BB169" s="190"/>
      <c r="BC169" s="190"/>
      <c r="BD169" s="222">
        <f t="shared" si="18"/>
        <v>13.75</v>
      </c>
      <c r="BE169" s="195">
        <v>49500</v>
      </c>
      <c r="BF169" s="223">
        <v>368.12</v>
      </c>
      <c r="BG169" s="223">
        <v>456.056817500036</v>
      </c>
      <c r="BH169" s="223">
        <v>-461.58561505956698</v>
      </c>
      <c r="BI169" s="224">
        <v>51.7583273154587</v>
      </c>
      <c r="BJ169" s="224">
        <v>5.6916907413162097</v>
      </c>
      <c r="BK169" s="222">
        <f t="shared" si="19"/>
        <v>-0.42893547122094677</v>
      </c>
      <c r="BL169" s="222">
        <f t="shared" si="20"/>
        <v>-144.58702269892342</v>
      </c>
      <c r="BM169" s="195">
        <v>49500</v>
      </c>
      <c r="BN169" s="223">
        <v>368.12</v>
      </c>
      <c r="BO169" s="223">
        <v>474.29514506905701</v>
      </c>
      <c r="BP169" s="223">
        <v>-479.16764273180303</v>
      </c>
      <c r="BQ169" s="224">
        <v>51.891580670783</v>
      </c>
      <c r="BR169" s="224">
        <v>5.8300498092541</v>
      </c>
      <c r="BS169" s="222">
        <f t="shared" si="21"/>
        <v>-0.3019326057685765</v>
      </c>
      <c r="BT169" s="222">
        <f t="shared" si="22"/>
        <v>-144.58702269892342</v>
      </c>
      <c r="BU169" s="199"/>
      <c r="BV169" s="197">
        <v>-46.0123634021136</v>
      </c>
      <c r="BW169" s="197">
        <v>-35.6516743957214</v>
      </c>
      <c r="BX169" s="222">
        <f t="shared" si="23"/>
        <v>-50.730487875137335</v>
      </c>
      <c r="BY169" s="222">
        <f t="shared" si="24"/>
        <v>-38.874868694796696</v>
      </c>
      <c r="BZ169" s="199"/>
      <c r="CA169" s="199"/>
      <c r="CB169" s="199"/>
      <c r="CC169" s="199"/>
      <c r="CD169" s="199"/>
      <c r="CE169" s="199"/>
      <c r="CF169" s="199"/>
      <c r="CG169" s="199"/>
      <c r="CH169" s="199"/>
      <c r="CI169" s="199"/>
      <c r="CJ169" s="199"/>
      <c r="CK169" s="199"/>
      <c r="CL169" s="199"/>
      <c r="CM169" s="199"/>
      <c r="CN169" s="199"/>
      <c r="CO169" s="199"/>
      <c r="CP169" s="199"/>
      <c r="CQ169" s="199"/>
      <c r="CR169" s="199"/>
    </row>
    <row r="170" spans="1:96" ht="12" customHeight="1" x14ac:dyDescent="0.25">
      <c r="A170" s="199"/>
      <c r="B170" s="199"/>
      <c r="C170" s="199"/>
      <c r="D170" s="199"/>
      <c r="E170" s="199"/>
      <c r="F170" s="199"/>
      <c r="G170" s="199"/>
      <c r="H170" s="199"/>
      <c r="I170" s="199"/>
      <c r="J170" s="199"/>
      <c r="K170" s="199"/>
      <c r="L170" s="199"/>
      <c r="M170" s="199"/>
      <c r="N170" s="199"/>
      <c r="O170" s="199"/>
      <c r="P170" s="199"/>
      <c r="Q170" s="199"/>
      <c r="R170" s="199"/>
      <c r="S170" s="199"/>
      <c r="T170" s="199"/>
      <c r="U170" s="199"/>
      <c r="V170" s="199"/>
      <c r="W170" s="199"/>
      <c r="X170" s="232"/>
      <c r="Y170" s="232"/>
      <c r="Z170" s="232"/>
      <c r="AA170" s="232"/>
      <c r="AB170" s="232"/>
      <c r="AC170" s="232"/>
      <c r="AD170" s="232"/>
      <c r="AE170" s="232"/>
      <c r="AF170" s="232"/>
      <c r="AG170" s="232"/>
      <c r="AH170" s="232"/>
      <c r="AI170" s="232"/>
      <c r="AJ170" s="232"/>
      <c r="AK170" s="232"/>
      <c r="AL170" s="232"/>
      <c r="AM170" s="199"/>
      <c r="AN170" s="79"/>
      <c r="AO170" s="79"/>
      <c r="AP170" s="79"/>
      <c r="AQ170" s="79"/>
      <c r="AR170" s="79"/>
      <c r="AS170" s="79"/>
      <c r="AT170" s="79"/>
      <c r="AU170" s="79"/>
      <c r="AV170" s="79"/>
      <c r="AW170" s="233"/>
      <c r="AX170" s="79"/>
      <c r="AY170" s="79"/>
      <c r="AZ170" s="79"/>
      <c r="BA170" s="79"/>
      <c r="BB170" s="190"/>
      <c r="BC170" s="190"/>
      <c r="BD170" s="222">
        <f t="shared" si="18"/>
        <v>13.833333333333334</v>
      </c>
      <c r="BE170" s="195">
        <v>49800</v>
      </c>
      <c r="BF170" s="223">
        <v>368.89559005000001</v>
      </c>
      <c r="BG170" s="223">
        <v>444.57445744762202</v>
      </c>
      <c r="BH170" s="223">
        <v>-449.94648129082299</v>
      </c>
      <c r="BI170" s="224">
        <v>51.671212488591699</v>
      </c>
      <c r="BJ170" s="224">
        <v>5.60543021121621</v>
      </c>
      <c r="BK170" s="222">
        <f t="shared" si="19"/>
        <v>-0.51519600132094645</v>
      </c>
      <c r="BL170" s="222">
        <f t="shared" si="20"/>
        <v>-143.81143264892341</v>
      </c>
      <c r="BM170" s="195">
        <v>49800</v>
      </c>
      <c r="BN170" s="223">
        <v>368.89559005000001</v>
      </c>
      <c r="BO170" s="223">
        <v>465.23892038043198</v>
      </c>
      <c r="BP170" s="223">
        <v>-470.08545504999103</v>
      </c>
      <c r="BQ170" s="224">
        <v>51.824363078072501</v>
      </c>
      <c r="BR170" s="224">
        <v>5.7628199039530701</v>
      </c>
      <c r="BS170" s="222">
        <f t="shared" si="21"/>
        <v>-0.3691625110696064</v>
      </c>
      <c r="BT170" s="222">
        <f t="shared" si="22"/>
        <v>-143.81143264892341</v>
      </c>
      <c r="BU170" s="199"/>
      <c r="BV170" s="197">
        <v>-57.651494170594297</v>
      </c>
      <c r="BW170" s="197">
        <v>-43.293831717820098</v>
      </c>
      <c r="BX170" s="222">
        <f t="shared" si="23"/>
        <v>-62.369618643618033</v>
      </c>
      <c r="BY170" s="222">
        <f t="shared" si="24"/>
        <v>-46.517026016895393</v>
      </c>
      <c r="BZ170" s="199"/>
      <c r="CA170" s="199"/>
      <c r="CB170" s="199"/>
      <c r="CC170" s="199"/>
      <c r="CD170" s="199"/>
      <c r="CE170" s="199"/>
      <c r="CF170" s="199"/>
      <c r="CG170" s="199"/>
      <c r="CH170" s="199"/>
      <c r="CI170" s="199"/>
      <c r="CJ170" s="199"/>
      <c r="CK170" s="199"/>
      <c r="CL170" s="199"/>
      <c r="CM170" s="199"/>
      <c r="CN170" s="199"/>
      <c r="CO170" s="199"/>
      <c r="CP170" s="199"/>
      <c r="CQ170" s="199"/>
      <c r="CR170" s="199"/>
    </row>
    <row r="171" spans="1:96" ht="12" customHeight="1" x14ac:dyDescent="0.25">
      <c r="A171" s="199"/>
      <c r="B171" s="199"/>
      <c r="C171" s="199"/>
      <c r="D171" s="199"/>
      <c r="E171" s="199"/>
      <c r="F171" s="199"/>
      <c r="G171" s="199"/>
      <c r="H171" s="199"/>
      <c r="I171" s="199"/>
      <c r="J171" s="199"/>
      <c r="K171" s="199"/>
      <c r="L171" s="199"/>
      <c r="M171" s="199"/>
      <c r="N171" s="199"/>
      <c r="O171" s="199"/>
      <c r="P171" s="199"/>
      <c r="Q171" s="199"/>
      <c r="R171" s="199"/>
      <c r="S171" s="199"/>
      <c r="T171" s="199"/>
      <c r="U171" s="199"/>
      <c r="V171" s="199"/>
      <c r="W171" s="199"/>
      <c r="X171" s="232"/>
      <c r="Y171" s="232"/>
      <c r="Z171" s="232"/>
      <c r="AA171" s="232"/>
      <c r="AB171" s="232"/>
      <c r="AC171" s="232"/>
      <c r="AD171" s="232"/>
      <c r="AE171" s="232"/>
      <c r="AF171" s="232"/>
      <c r="AG171" s="232"/>
      <c r="AH171" s="232"/>
      <c r="AI171" s="232"/>
      <c r="AJ171" s="232"/>
      <c r="AK171" s="232"/>
      <c r="AL171" s="232"/>
      <c r="AM171" s="199"/>
      <c r="AN171" s="79"/>
      <c r="AO171" s="79"/>
      <c r="AP171" s="79"/>
      <c r="AQ171" s="79"/>
      <c r="AR171" s="79"/>
      <c r="AS171" s="79"/>
      <c r="AT171" s="79"/>
      <c r="AU171" s="79"/>
      <c r="AV171" s="79"/>
      <c r="AW171" s="233"/>
      <c r="AX171" s="79"/>
      <c r="AY171" s="79"/>
      <c r="AZ171" s="79"/>
      <c r="BA171" s="79"/>
      <c r="BB171" s="190"/>
      <c r="BC171" s="190"/>
      <c r="BD171" s="222">
        <f t="shared" si="18"/>
        <v>13.916666666666666</v>
      </c>
      <c r="BE171" s="195">
        <v>50100</v>
      </c>
      <c r="BF171" s="223">
        <v>371.21386268999998</v>
      </c>
      <c r="BG171" s="223">
        <v>433.63564231585599</v>
      </c>
      <c r="BH171" s="223">
        <v>-438.80523340679201</v>
      </c>
      <c r="BI171" s="224">
        <v>51.587177177341999</v>
      </c>
      <c r="BJ171" s="224">
        <v>5.52263501733478</v>
      </c>
      <c r="BK171" s="222">
        <f t="shared" si="19"/>
        <v>-0.59799119520237642</v>
      </c>
      <c r="BL171" s="222">
        <f t="shared" si="20"/>
        <v>-141.49316000892344</v>
      </c>
      <c r="BM171" s="195">
        <v>50100</v>
      </c>
      <c r="BN171" s="223">
        <v>371.21386268999998</v>
      </c>
      <c r="BO171" s="223">
        <v>456.57886780982602</v>
      </c>
      <c r="BP171" s="223">
        <v>-461.35887317715498</v>
      </c>
      <c r="BQ171" s="224">
        <v>51.759440554353802</v>
      </c>
      <c r="BR171" s="224">
        <v>5.6982042650566003</v>
      </c>
      <c r="BS171" s="222">
        <f t="shared" si="21"/>
        <v>-0.43377814996607622</v>
      </c>
      <c r="BT171" s="222">
        <f t="shared" si="22"/>
        <v>-141.49316000892344</v>
      </c>
      <c r="BU171" s="199"/>
      <c r="BV171" s="197">
        <v>-68.659221179692196</v>
      </c>
      <c r="BW171" s="197">
        <v>-50.4618315441245</v>
      </c>
      <c r="BX171" s="222">
        <f t="shared" si="23"/>
        <v>-73.377345652715931</v>
      </c>
      <c r="BY171" s="222">
        <f t="shared" si="24"/>
        <v>-53.685025843199796</v>
      </c>
      <c r="BZ171" s="199"/>
      <c r="CA171" s="199"/>
      <c r="CB171" s="199"/>
      <c r="CC171" s="199"/>
      <c r="CD171" s="199"/>
      <c r="CE171" s="199"/>
      <c r="CF171" s="199"/>
      <c r="CG171" s="199"/>
      <c r="CH171" s="199"/>
      <c r="CI171" s="199"/>
      <c r="CJ171" s="199"/>
      <c r="CK171" s="199"/>
      <c r="CL171" s="199"/>
      <c r="CM171" s="199"/>
      <c r="CN171" s="199"/>
      <c r="CO171" s="199"/>
      <c r="CP171" s="199"/>
      <c r="CQ171" s="199"/>
      <c r="CR171" s="199"/>
    </row>
    <row r="172" spans="1:96" ht="12" customHeight="1" x14ac:dyDescent="0.25">
      <c r="A172" s="199"/>
      <c r="B172" s="199"/>
      <c r="C172" s="199"/>
      <c r="D172" s="199"/>
      <c r="E172" s="199"/>
      <c r="F172" s="199"/>
      <c r="G172" s="199"/>
      <c r="H172" s="199"/>
      <c r="I172" s="199"/>
      <c r="J172" s="199"/>
      <c r="K172" s="199"/>
      <c r="L172" s="199"/>
      <c r="M172" s="199"/>
      <c r="N172" s="199"/>
      <c r="O172" s="199"/>
      <c r="P172" s="199"/>
      <c r="Q172" s="199"/>
      <c r="R172" s="199"/>
      <c r="S172" s="199"/>
      <c r="T172" s="199"/>
      <c r="U172" s="199"/>
      <c r="V172" s="199"/>
      <c r="W172" s="199"/>
      <c r="X172" s="232"/>
      <c r="Y172" s="232"/>
      <c r="Z172" s="232"/>
      <c r="AA172" s="232"/>
      <c r="AB172" s="232"/>
      <c r="AC172" s="232"/>
      <c r="AD172" s="232"/>
      <c r="AE172" s="232"/>
      <c r="AF172" s="232"/>
      <c r="AG172" s="232"/>
      <c r="AH172" s="232"/>
      <c r="AI172" s="232"/>
      <c r="AJ172" s="232"/>
      <c r="AK172" s="232"/>
      <c r="AL172" s="232"/>
      <c r="AM172" s="199"/>
      <c r="AN172" s="79"/>
      <c r="AO172" s="79"/>
      <c r="AP172" s="79"/>
      <c r="AQ172" s="79"/>
      <c r="AR172" s="79"/>
      <c r="AS172" s="79"/>
      <c r="AT172" s="79"/>
      <c r="AU172" s="79"/>
      <c r="AV172" s="79"/>
      <c r="AW172" s="233"/>
      <c r="AX172" s="79"/>
      <c r="AY172" s="79"/>
      <c r="AZ172" s="79"/>
      <c r="BA172" s="79"/>
      <c r="BB172" s="190"/>
      <c r="BC172" s="190"/>
      <c r="BD172" s="222">
        <f t="shared" si="18"/>
        <v>14</v>
      </c>
      <c r="BE172" s="195">
        <v>50400</v>
      </c>
      <c r="BF172" s="223">
        <v>375.04941841999999</v>
      </c>
      <c r="BG172" s="223">
        <v>423.32475675709298</v>
      </c>
      <c r="BH172" s="223">
        <v>-428.24556594580599</v>
      </c>
      <c r="BI172" s="224">
        <v>51.506960046462403</v>
      </c>
      <c r="BJ172" s="224">
        <v>5.4440634610557002</v>
      </c>
      <c r="BK172" s="222">
        <f t="shared" si="19"/>
        <v>-0.67656275148145628</v>
      </c>
      <c r="BL172" s="222">
        <f t="shared" si="20"/>
        <v>-137.65760427892343</v>
      </c>
      <c r="BM172" s="195">
        <v>50400</v>
      </c>
      <c r="BN172" s="223">
        <v>375.04941841999999</v>
      </c>
      <c r="BO172" s="223">
        <v>448.38261074292001</v>
      </c>
      <c r="BP172" s="223">
        <v>-453.05479617896202</v>
      </c>
      <c r="BQ172" s="224">
        <v>51.697371408860903</v>
      </c>
      <c r="BR172" s="224">
        <v>5.6367763565934998</v>
      </c>
      <c r="BS172" s="222">
        <f t="shared" si="21"/>
        <v>-0.49520605842917664</v>
      </c>
      <c r="BT172" s="222">
        <f t="shared" si="22"/>
        <v>-137.65760427892343</v>
      </c>
      <c r="BU172" s="199"/>
      <c r="BV172" s="197">
        <v>-78.914986925810396</v>
      </c>
      <c r="BW172" s="197">
        <v>-57.077169369197101</v>
      </c>
      <c r="BX172" s="222">
        <f t="shared" si="23"/>
        <v>-83.633111398834131</v>
      </c>
      <c r="BY172" s="222">
        <f t="shared" si="24"/>
        <v>-60.300363668272396</v>
      </c>
      <c r="BZ172" s="199"/>
      <c r="CA172" s="199"/>
      <c r="CB172" s="199"/>
      <c r="CC172" s="199"/>
      <c r="CD172" s="199"/>
      <c r="CE172" s="199"/>
      <c r="CF172" s="199"/>
      <c r="CG172" s="199"/>
      <c r="CH172" s="199"/>
      <c r="CI172" s="199"/>
      <c r="CJ172" s="199"/>
      <c r="CK172" s="199"/>
      <c r="CL172" s="199"/>
      <c r="CM172" s="199"/>
      <c r="CN172" s="199"/>
      <c r="CO172" s="199"/>
      <c r="CP172" s="199"/>
      <c r="CQ172" s="199"/>
      <c r="CR172" s="199"/>
    </row>
    <row r="173" spans="1:96" ht="12" customHeight="1" x14ac:dyDescent="0.25">
      <c r="A173" s="199"/>
      <c r="B173" s="199"/>
      <c r="C173" s="199"/>
      <c r="D173" s="199"/>
      <c r="E173" s="199"/>
      <c r="F173" s="199"/>
      <c r="G173" s="199"/>
      <c r="H173" s="199"/>
      <c r="I173" s="199"/>
      <c r="J173" s="199"/>
      <c r="K173" s="199"/>
      <c r="L173" s="199"/>
      <c r="M173" s="199"/>
      <c r="N173" s="199"/>
      <c r="O173" s="199"/>
      <c r="P173" s="199"/>
      <c r="Q173" s="199"/>
      <c r="R173" s="199"/>
      <c r="S173" s="199"/>
      <c r="T173" s="199"/>
      <c r="U173" s="199"/>
      <c r="V173" s="199"/>
      <c r="W173" s="199"/>
      <c r="X173" s="232"/>
      <c r="Y173" s="232"/>
      <c r="Z173" s="232"/>
      <c r="AA173" s="232"/>
      <c r="AB173" s="232"/>
      <c r="AC173" s="232"/>
      <c r="AD173" s="232"/>
      <c r="AE173" s="232"/>
      <c r="AF173" s="232"/>
      <c r="AG173" s="232"/>
      <c r="AH173" s="232"/>
      <c r="AI173" s="232"/>
      <c r="AJ173" s="232"/>
      <c r="AK173" s="232"/>
      <c r="AL173" s="232"/>
      <c r="AM173" s="199"/>
      <c r="AN173" s="79"/>
      <c r="AO173" s="79"/>
      <c r="AP173" s="79"/>
      <c r="AQ173" s="79"/>
      <c r="AR173" s="79"/>
      <c r="AS173" s="79"/>
      <c r="AT173" s="79"/>
      <c r="AU173" s="79"/>
      <c r="AV173" s="79"/>
      <c r="AW173" s="233"/>
      <c r="AX173" s="79"/>
      <c r="AY173" s="79"/>
      <c r="AZ173" s="79"/>
      <c r="BA173" s="79"/>
      <c r="BB173" s="190"/>
      <c r="BC173" s="190"/>
      <c r="BD173" s="222">
        <f t="shared" si="18"/>
        <v>14.083333333333334</v>
      </c>
      <c r="BE173" s="195">
        <v>50700</v>
      </c>
      <c r="BF173" s="223">
        <v>380.36023411000002</v>
      </c>
      <c r="BG173" s="223">
        <v>413.724881777321</v>
      </c>
      <c r="BH173" s="223">
        <v>-418.34964406574699</v>
      </c>
      <c r="BI173" s="224">
        <v>51.431313971359501</v>
      </c>
      <c r="BJ173" s="224">
        <v>5.3704890007370301</v>
      </c>
      <c r="BK173" s="222">
        <f t="shared" si="19"/>
        <v>-0.75013721180012638</v>
      </c>
      <c r="BL173" s="222">
        <f t="shared" si="20"/>
        <v>-132.3467885889234</v>
      </c>
      <c r="BM173" s="195">
        <v>50700</v>
      </c>
      <c r="BN173" s="223">
        <v>380.36023411000002</v>
      </c>
      <c r="BO173" s="223">
        <v>440.71612746627198</v>
      </c>
      <c r="BP173" s="223">
        <v>-445.23837691707502</v>
      </c>
      <c r="BQ173" s="224">
        <v>51.638715295280697</v>
      </c>
      <c r="BR173" s="224">
        <v>5.5791114163450404</v>
      </c>
      <c r="BS173" s="222">
        <f t="shared" si="21"/>
        <v>-0.55287099867763612</v>
      </c>
      <c r="BT173" s="222">
        <f t="shared" si="22"/>
        <v>-132.3467885889234</v>
      </c>
      <c r="BU173" s="199"/>
      <c r="BV173" s="197">
        <v>-88.306469445042197</v>
      </c>
      <c r="BW173" s="197">
        <v>-63.067393485889703</v>
      </c>
      <c r="BX173" s="222">
        <f t="shared" si="23"/>
        <v>-93.024593918065932</v>
      </c>
      <c r="BY173" s="222">
        <f t="shared" si="24"/>
        <v>-66.290587784964998</v>
      </c>
      <c r="BZ173" s="199"/>
      <c r="CA173" s="199"/>
      <c r="CB173" s="199"/>
      <c r="CC173" s="199"/>
      <c r="CD173" s="199"/>
      <c r="CE173" s="199"/>
      <c r="CF173" s="199"/>
      <c r="CG173" s="199"/>
      <c r="CH173" s="199"/>
      <c r="CI173" s="199"/>
      <c r="CJ173" s="199"/>
      <c r="CK173" s="199"/>
      <c r="CL173" s="199"/>
      <c r="CM173" s="199"/>
      <c r="CN173" s="199"/>
      <c r="CO173" s="199"/>
      <c r="CP173" s="199"/>
      <c r="CQ173" s="199"/>
      <c r="CR173" s="199"/>
    </row>
    <row r="174" spans="1:96" ht="12" customHeight="1" x14ac:dyDescent="0.2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199"/>
      <c r="W174" s="199"/>
      <c r="X174" s="232"/>
      <c r="Y174" s="232"/>
      <c r="Z174" s="232"/>
      <c r="AA174" s="232"/>
      <c r="AB174" s="232"/>
      <c r="AC174" s="232"/>
      <c r="AD174" s="232"/>
      <c r="AE174" s="232"/>
      <c r="AF174" s="232"/>
      <c r="AG174" s="232"/>
      <c r="AH174" s="232"/>
      <c r="AI174" s="232"/>
      <c r="AJ174" s="232"/>
      <c r="AK174" s="232"/>
      <c r="AL174" s="232"/>
      <c r="AM174" s="199"/>
      <c r="AN174" s="79"/>
      <c r="AO174" s="79"/>
      <c r="AP174" s="79"/>
      <c r="AQ174" s="79"/>
      <c r="AR174" s="79"/>
      <c r="AS174" s="79"/>
      <c r="AT174" s="79"/>
      <c r="AU174" s="79"/>
      <c r="AV174" s="79"/>
      <c r="AW174" s="233"/>
      <c r="AX174" s="79"/>
      <c r="AY174" s="79"/>
      <c r="AZ174" s="79"/>
      <c r="BA174" s="79"/>
      <c r="BB174" s="190"/>
      <c r="BC174" s="190"/>
      <c r="BD174" s="222">
        <f t="shared" si="18"/>
        <v>14.166666666666666</v>
      </c>
      <c r="BE174" s="195">
        <v>51000</v>
      </c>
      <c r="BF174" s="223">
        <v>387.08812332999997</v>
      </c>
      <c r="BG174" s="223">
        <v>404.91867695397798</v>
      </c>
      <c r="BH174" s="223">
        <v>-409.19898006484499</v>
      </c>
      <c r="BI174" s="224">
        <v>51.3610099823604</v>
      </c>
      <c r="BJ174" s="224">
        <v>5.3027036633310596</v>
      </c>
      <c r="BK174" s="222">
        <f t="shared" si="19"/>
        <v>-0.81792254920609686</v>
      </c>
      <c r="BL174" s="222">
        <f t="shared" si="20"/>
        <v>-125.61889936892345</v>
      </c>
      <c r="BM174" s="195">
        <v>51000</v>
      </c>
      <c r="BN174" s="223">
        <v>387.08812332999997</v>
      </c>
      <c r="BO174" s="223">
        <v>433.64426360252202</v>
      </c>
      <c r="BP174" s="223">
        <v>-437.97352655984503</v>
      </c>
      <c r="BQ174" s="224">
        <v>51.584035161555001</v>
      </c>
      <c r="BR174" s="224">
        <v>5.52578813425127</v>
      </c>
      <c r="BS174" s="222">
        <f t="shared" si="21"/>
        <v>-0.60619428077140647</v>
      </c>
      <c r="BT174" s="222">
        <f t="shared" si="22"/>
        <v>-125.61889936892345</v>
      </c>
      <c r="BU174" s="199"/>
      <c r="BV174" s="197">
        <v>-96.730812472269804</v>
      </c>
      <c r="BW174" s="197">
        <v>-68.366898482213301</v>
      </c>
      <c r="BX174" s="222">
        <f t="shared" si="23"/>
        <v>-101.44893694529354</v>
      </c>
      <c r="BY174" s="222">
        <f t="shared" si="24"/>
        <v>-71.590092781288604</v>
      </c>
      <c r="BZ174" s="199"/>
      <c r="CA174" s="199"/>
      <c r="CB174" s="199"/>
      <c r="CC174" s="199"/>
      <c r="CD174" s="199"/>
      <c r="CE174" s="199"/>
      <c r="CF174" s="199"/>
      <c r="CG174" s="199"/>
      <c r="CH174" s="199"/>
      <c r="CI174" s="199"/>
      <c r="CJ174" s="199"/>
      <c r="CK174" s="199"/>
      <c r="CL174" s="199"/>
      <c r="CM174" s="199"/>
      <c r="CN174" s="199"/>
      <c r="CO174" s="199"/>
      <c r="CP174" s="199"/>
      <c r="CQ174" s="199"/>
      <c r="CR174" s="199"/>
    </row>
    <row r="175" spans="1:96" ht="12" customHeight="1" x14ac:dyDescent="0.25">
      <c r="A175" s="199"/>
      <c r="B175" s="199"/>
      <c r="C175" s="199"/>
      <c r="D175" s="199"/>
      <c r="E175" s="199"/>
      <c r="F175" s="199"/>
      <c r="G175" s="199"/>
      <c r="H175" s="199"/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9"/>
      <c r="W175" s="199"/>
      <c r="X175" s="232"/>
      <c r="Y175" s="232"/>
      <c r="Z175" s="232"/>
      <c r="AA175" s="232"/>
      <c r="AB175" s="232"/>
      <c r="AC175" s="232"/>
      <c r="AD175" s="232"/>
      <c r="AE175" s="232"/>
      <c r="AF175" s="232"/>
      <c r="AG175" s="232"/>
      <c r="AH175" s="232"/>
      <c r="AI175" s="232"/>
      <c r="AJ175" s="232"/>
      <c r="AK175" s="232"/>
      <c r="AL175" s="232"/>
      <c r="AM175" s="199"/>
      <c r="AN175" s="79"/>
      <c r="AO175" s="79"/>
      <c r="AP175" s="79"/>
      <c r="AQ175" s="79"/>
      <c r="AR175" s="79"/>
      <c r="AS175" s="79"/>
      <c r="AT175" s="79"/>
      <c r="AU175" s="79"/>
      <c r="AV175" s="79"/>
      <c r="AW175" s="233"/>
      <c r="AX175" s="79"/>
      <c r="AY175" s="79"/>
      <c r="AZ175" s="79"/>
      <c r="BA175" s="79"/>
      <c r="BB175" s="190"/>
      <c r="BC175" s="190"/>
      <c r="BD175" s="222">
        <f t="shared" si="18"/>
        <v>14.25</v>
      </c>
      <c r="BE175" s="195">
        <v>51300</v>
      </c>
      <c r="BF175" s="223">
        <v>395.15937394000002</v>
      </c>
      <c r="BG175" s="223">
        <v>396.98930259930302</v>
      </c>
      <c r="BH175" s="223">
        <v>-400.87538551357699</v>
      </c>
      <c r="BI175" s="224">
        <v>51.296840918268501</v>
      </c>
      <c r="BJ175" s="224">
        <v>5.2415207374700303</v>
      </c>
      <c r="BK175" s="222">
        <f t="shared" si="19"/>
        <v>-0.87910547506712611</v>
      </c>
      <c r="BL175" s="222">
        <f t="shared" si="20"/>
        <v>-117.5476487589234</v>
      </c>
      <c r="BM175" s="195">
        <v>51300</v>
      </c>
      <c r="BN175" s="223">
        <v>395.15937394000002</v>
      </c>
      <c r="BO175" s="223">
        <v>427.231256027413</v>
      </c>
      <c r="BP175" s="223">
        <v>-431.323453004111</v>
      </c>
      <c r="BQ175" s="224">
        <v>51.533899018184698</v>
      </c>
      <c r="BR175" s="224">
        <v>5.4773899123891701</v>
      </c>
      <c r="BS175" s="222">
        <f t="shared" si="21"/>
        <v>-0.65459250263350643</v>
      </c>
      <c r="BT175" s="222">
        <f t="shared" si="22"/>
        <v>-117.5476487589234</v>
      </c>
      <c r="BU175" s="199"/>
      <c r="BV175" s="197">
        <v>-104.09575193118</v>
      </c>
      <c r="BW175" s="197">
        <v>-72.917643757040594</v>
      </c>
      <c r="BX175" s="222">
        <f t="shared" si="23"/>
        <v>-108.81387640420374</v>
      </c>
      <c r="BY175" s="222">
        <f t="shared" si="24"/>
        <v>-76.140838056115896</v>
      </c>
      <c r="BZ175" s="199"/>
      <c r="CA175" s="199"/>
      <c r="CB175" s="199"/>
      <c r="CC175" s="199"/>
      <c r="CD175" s="199"/>
      <c r="CE175" s="199"/>
      <c r="CF175" s="199"/>
      <c r="CG175" s="199"/>
      <c r="CH175" s="199"/>
      <c r="CI175" s="199"/>
      <c r="CJ175" s="199"/>
      <c r="CK175" s="199"/>
      <c r="CL175" s="199"/>
      <c r="CM175" s="199"/>
      <c r="CN175" s="199"/>
      <c r="CO175" s="199"/>
      <c r="CP175" s="199"/>
      <c r="CQ175" s="199"/>
      <c r="CR175" s="199"/>
    </row>
    <row r="176" spans="1:96" ht="12" customHeight="1" x14ac:dyDescent="0.25">
      <c r="A176" s="199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9"/>
      <c r="W176" s="199"/>
      <c r="X176" s="232"/>
      <c r="Y176" s="232"/>
      <c r="Z176" s="232"/>
      <c r="AA176" s="232"/>
      <c r="AB176" s="232"/>
      <c r="AC176" s="232"/>
      <c r="AD176" s="232"/>
      <c r="AE176" s="232"/>
      <c r="AF176" s="232"/>
      <c r="AG176" s="232"/>
      <c r="AH176" s="232"/>
      <c r="AI176" s="232"/>
      <c r="AJ176" s="232"/>
      <c r="AK176" s="232"/>
      <c r="AL176" s="232"/>
      <c r="AM176" s="199"/>
      <c r="AN176" s="79"/>
      <c r="AO176" s="79"/>
      <c r="AP176" s="79"/>
      <c r="AQ176" s="79"/>
      <c r="AR176" s="79"/>
      <c r="AS176" s="79"/>
      <c r="AT176" s="79"/>
      <c r="AU176" s="79"/>
      <c r="AV176" s="79"/>
      <c r="AW176" s="233"/>
      <c r="AX176" s="79"/>
      <c r="AY176" s="79"/>
      <c r="AZ176" s="79"/>
      <c r="BA176" s="79"/>
      <c r="BB176" s="190"/>
      <c r="BC176" s="190"/>
      <c r="BD176" s="222">
        <f t="shared" si="18"/>
        <v>14.333333333333334</v>
      </c>
      <c r="BE176" s="195">
        <v>51600</v>
      </c>
      <c r="BF176" s="223">
        <v>404.48555561000001</v>
      </c>
      <c r="BG176" s="223">
        <v>390.02129504413602</v>
      </c>
      <c r="BH176" s="223">
        <v>-393.461929621536</v>
      </c>
      <c r="BI176" s="224">
        <v>51.239624013179998</v>
      </c>
      <c r="BJ176" s="224">
        <v>5.1877758048086102</v>
      </c>
      <c r="BK176" s="222">
        <f t="shared" si="19"/>
        <v>-0.93285040772854622</v>
      </c>
      <c r="BL176" s="222">
        <f t="shared" si="20"/>
        <v>-108.22146708892342</v>
      </c>
      <c r="BM176" s="195">
        <v>51600</v>
      </c>
      <c r="BN176" s="223">
        <v>404.48555561000001</v>
      </c>
      <c r="BO176" s="223">
        <v>421.54121029185598</v>
      </c>
      <c r="BP176" s="223">
        <v>-425.35118463802098</v>
      </c>
      <c r="BQ176" s="224">
        <v>51.488881072226597</v>
      </c>
      <c r="BR176" s="224">
        <v>5.4345051685908503</v>
      </c>
      <c r="BS176" s="222">
        <f t="shared" si="21"/>
        <v>-0.69747724643182618</v>
      </c>
      <c r="BT176" s="222">
        <f t="shared" si="22"/>
        <v>-108.22146708892342</v>
      </c>
      <c r="BU176" s="199"/>
      <c r="BV176" s="197">
        <v>-110.320626417781</v>
      </c>
      <c r="BW176" s="197">
        <v>-76.669789185395402</v>
      </c>
      <c r="BX176" s="222">
        <f t="shared" si="23"/>
        <v>-115.03875089080474</v>
      </c>
      <c r="BY176" s="222">
        <f t="shared" si="24"/>
        <v>-79.892983484470705</v>
      </c>
      <c r="BZ176" s="199"/>
      <c r="CA176" s="199"/>
      <c r="CB176" s="199"/>
      <c r="CC176" s="199"/>
      <c r="CD176" s="199"/>
      <c r="CE176" s="199"/>
      <c r="CF176" s="199"/>
      <c r="CG176" s="199"/>
      <c r="CH176" s="199"/>
      <c r="CI176" s="199"/>
      <c r="CJ176" s="199"/>
      <c r="CK176" s="199"/>
      <c r="CL176" s="199"/>
      <c r="CM176" s="199"/>
      <c r="CN176" s="199"/>
      <c r="CO176" s="199"/>
      <c r="CP176" s="199"/>
      <c r="CQ176" s="199"/>
      <c r="CR176" s="199"/>
    </row>
    <row r="177" spans="1:96" ht="12" customHeight="1" x14ac:dyDescent="0.25">
      <c r="A177" s="199"/>
      <c r="B177" s="199"/>
      <c r="C177" s="199"/>
      <c r="D177" s="199"/>
      <c r="E177" s="199"/>
      <c r="F177" s="199"/>
      <c r="G177" s="199"/>
      <c r="H177" s="199"/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9"/>
      <c r="W177" s="199"/>
      <c r="X177" s="232"/>
      <c r="Y177" s="232"/>
      <c r="Z177" s="232"/>
      <c r="AA177" s="232"/>
      <c r="AB177" s="232"/>
      <c r="AC177" s="232"/>
      <c r="AD177" s="232"/>
      <c r="AE177" s="232"/>
      <c r="AF177" s="232"/>
      <c r="AG177" s="232"/>
      <c r="AH177" s="232"/>
      <c r="AI177" s="232"/>
      <c r="AJ177" s="232"/>
      <c r="AK177" s="232"/>
      <c r="AL177" s="232"/>
      <c r="AM177" s="199"/>
      <c r="AN177" s="79"/>
      <c r="AO177" s="79"/>
      <c r="AP177" s="79"/>
      <c r="AQ177" s="79"/>
      <c r="AR177" s="79"/>
      <c r="AS177" s="79"/>
      <c r="AT177" s="79"/>
      <c r="AU177" s="79"/>
      <c r="AV177" s="79"/>
      <c r="AW177" s="233"/>
      <c r="AX177" s="79"/>
      <c r="AY177" s="79"/>
      <c r="AZ177" s="79"/>
      <c r="BA177" s="79"/>
      <c r="BB177" s="190"/>
      <c r="BC177" s="190"/>
      <c r="BD177" s="222">
        <f t="shared" si="18"/>
        <v>14.416666666666666</v>
      </c>
      <c r="BE177" s="195">
        <v>51900</v>
      </c>
      <c r="BF177" s="223">
        <v>414.96448874999999</v>
      </c>
      <c r="BG177" s="223">
        <v>384.10127052126398</v>
      </c>
      <c r="BH177" s="223">
        <v>-387.04380104602899</v>
      </c>
      <c r="BI177" s="224">
        <v>51.190201302889101</v>
      </c>
      <c r="BJ177" s="224">
        <v>5.1423248105222203</v>
      </c>
      <c r="BK177" s="222">
        <f t="shared" si="19"/>
        <v>-0.97830140201493609</v>
      </c>
      <c r="BL177" s="222">
        <f t="shared" si="20"/>
        <v>-97.742533948923437</v>
      </c>
      <c r="BM177" s="195">
        <v>51900</v>
      </c>
      <c r="BN177" s="223">
        <v>414.96448874999999</v>
      </c>
      <c r="BO177" s="223">
        <v>416.63845509296902</v>
      </c>
      <c r="BP177" s="223">
        <v>-420.12001402256402</v>
      </c>
      <c r="BQ177" s="224">
        <v>51.449561617177203</v>
      </c>
      <c r="BR177" s="224">
        <v>5.3977259823903703</v>
      </c>
      <c r="BS177" s="222">
        <f t="shared" si="21"/>
        <v>-0.73425643263230622</v>
      </c>
      <c r="BT177" s="222">
        <f t="shared" si="22"/>
        <v>-97.742533948923437</v>
      </c>
      <c r="BU177" s="199"/>
      <c r="BV177" s="197">
        <v>-115.337260610531</v>
      </c>
      <c r="BW177" s="197">
        <v>-79.582240971474505</v>
      </c>
      <c r="BX177" s="222">
        <f t="shared" si="23"/>
        <v>-120.05538508355474</v>
      </c>
      <c r="BY177" s="222">
        <f t="shared" si="24"/>
        <v>-82.805435270549808</v>
      </c>
      <c r="BZ177" s="199"/>
      <c r="CA177" s="199"/>
      <c r="CB177" s="199"/>
      <c r="CC177" s="199"/>
      <c r="CD177" s="199"/>
      <c r="CE177" s="199"/>
      <c r="CF177" s="199"/>
      <c r="CG177" s="199"/>
      <c r="CH177" s="199"/>
      <c r="CI177" s="199"/>
      <c r="CJ177" s="199"/>
      <c r="CK177" s="199"/>
      <c r="CL177" s="199"/>
      <c r="CM177" s="199"/>
      <c r="CN177" s="199"/>
      <c r="CO177" s="199"/>
      <c r="CP177" s="199"/>
      <c r="CQ177" s="199"/>
      <c r="CR177" s="199"/>
    </row>
    <row r="178" spans="1:96" ht="12" customHeight="1" x14ac:dyDescent="0.25">
      <c r="A178" s="199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9"/>
      <c r="W178" s="199"/>
      <c r="X178" s="232"/>
      <c r="Y178" s="232"/>
      <c r="Z178" s="232"/>
      <c r="AA178" s="232"/>
      <c r="AB178" s="232"/>
      <c r="AC178" s="232"/>
      <c r="AD178" s="232"/>
      <c r="AE178" s="232"/>
      <c r="AF178" s="232"/>
      <c r="AG178" s="232"/>
      <c r="AH178" s="232"/>
      <c r="AI178" s="232"/>
      <c r="AJ178" s="232"/>
      <c r="AK178" s="232"/>
      <c r="AL178" s="232"/>
      <c r="AM178" s="199"/>
      <c r="AN178" s="79"/>
      <c r="AO178" s="79"/>
      <c r="AP178" s="79"/>
      <c r="AQ178" s="79"/>
      <c r="AR178" s="79"/>
      <c r="AS178" s="79"/>
      <c r="AT178" s="79"/>
      <c r="AU178" s="79"/>
      <c r="AV178" s="79"/>
      <c r="AW178" s="233"/>
      <c r="AX178" s="79"/>
      <c r="AY178" s="79"/>
      <c r="AZ178" s="79"/>
      <c r="BA178" s="79"/>
      <c r="BB178" s="190"/>
      <c r="BC178" s="190"/>
      <c r="BD178" s="222">
        <f t="shared" si="18"/>
        <v>14.5</v>
      </c>
      <c r="BE178" s="195">
        <v>52200</v>
      </c>
      <c r="BF178" s="223">
        <v>426.48136398000003</v>
      </c>
      <c r="BG178" s="223">
        <v>379.318286616264</v>
      </c>
      <c r="BH178" s="223">
        <v>-381.70892665757702</v>
      </c>
      <c r="BI178" s="224">
        <v>51.149436341433102</v>
      </c>
      <c r="BJ178" s="224">
        <v>5.1060374923851599</v>
      </c>
      <c r="BK178" s="222">
        <f t="shared" si="19"/>
        <v>-1.0145887201519965</v>
      </c>
      <c r="BL178" s="222">
        <f t="shared" si="20"/>
        <v>-86.225658718923398</v>
      </c>
      <c r="BM178" s="195">
        <v>52200</v>
      </c>
      <c r="BN178" s="223">
        <v>426.48136398000003</v>
      </c>
      <c r="BO178" s="223">
        <v>412.587676563657</v>
      </c>
      <c r="BP178" s="223">
        <v>-415.69377599797798</v>
      </c>
      <c r="BQ178" s="224">
        <v>51.416524898816697</v>
      </c>
      <c r="BR178" s="224">
        <v>5.3676442204020596</v>
      </c>
      <c r="BS178" s="222">
        <f t="shared" si="21"/>
        <v>-0.76433819462061692</v>
      </c>
      <c r="BT178" s="222">
        <f t="shared" si="22"/>
        <v>-86.225658718923398</v>
      </c>
      <c r="BU178" s="199"/>
      <c r="BV178" s="197">
        <v>-119.09071193189</v>
      </c>
      <c r="BW178" s="197">
        <v>-81.623101711173703</v>
      </c>
      <c r="BX178" s="222">
        <f t="shared" si="23"/>
        <v>-123.80883640491373</v>
      </c>
      <c r="BY178" s="222">
        <f t="shared" si="24"/>
        <v>-84.846296010249006</v>
      </c>
      <c r="BZ178" s="199"/>
      <c r="CA178" s="199"/>
      <c r="CB178" s="199"/>
      <c r="CC178" s="199"/>
      <c r="CD178" s="199"/>
      <c r="CE178" s="199"/>
      <c r="CF178" s="199"/>
      <c r="CG178" s="199"/>
      <c r="CH178" s="199"/>
      <c r="CI178" s="199"/>
      <c r="CJ178" s="199"/>
      <c r="CK178" s="199"/>
      <c r="CL178" s="199"/>
      <c r="CM178" s="199"/>
      <c r="CN178" s="199"/>
      <c r="CO178" s="199"/>
      <c r="CP178" s="199"/>
      <c r="CQ178" s="199"/>
      <c r="CR178" s="199"/>
    </row>
    <row r="179" spans="1:96" ht="12" customHeight="1" x14ac:dyDescent="0.25">
      <c r="A179" s="199"/>
      <c r="B179" s="199"/>
      <c r="C179" s="199"/>
      <c r="D179" s="199"/>
      <c r="E179" s="199"/>
      <c r="F179" s="199"/>
      <c r="G179" s="199"/>
      <c r="H179" s="199"/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9"/>
      <c r="W179" s="199"/>
      <c r="X179" s="232"/>
      <c r="Y179" s="232"/>
      <c r="Z179" s="232"/>
      <c r="AA179" s="232"/>
      <c r="AB179" s="232"/>
      <c r="AC179" s="232"/>
      <c r="AD179" s="232"/>
      <c r="AE179" s="232"/>
      <c r="AF179" s="232"/>
      <c r="AG179" s="232"/>
      <c r="AH179" s="232"/>
      <c r="AI179" s="232"/>
      <c r="AJ179" s="232"/>
      <c r="AK179" s="232"/>
      <c r="AL179" s="232"/>
      <c r="AM179" s="199"/>
      <c r="AN179" s="79"/>
      <c r="AO179" s="79"/>
      <c r="AP179" s="79"/>
      <c r="AQ179" s="79"/>
      <c r="AR179" s="79"/>
      <c r="AS179" s="79"/>
      <c r="AT179" s="79"/>
      <c r="AU179" s="79"/>
      <c r="AV179" s="79"/>
      <c r="AW179" s="233"/>
      <c r="AX179" s="79"/>
      <c r="AY179" s="79"/>
      <c r="AZ179" s="79"/>
      <c r="BA179" s="79"/>
      <c r="BB179" s="190"/>
      <c r="BC179" s="190"/>
      <c r="BD179" s="222">
        <f t="shared" si="18"/>
        <v>14.583333333333334</v>
      </c>
      <c r="BE179" s="195">
        <v>52500</v>
      </c>
      <c r="BF179" s="223">
        <v>438.91</v>
      </c>
      <c r="BG179" s="223">
        <v>375.76363897856697</v>
      </c>
      <c r="BH179" s="223">
        <v>-377.548148282456</v>
      </c>
      <c r="BI179" s="224">
        <v>51.118205315733903</v>
      </c>
      <c r="BJ179" s="224">
        <v>5.0797841617547803</v>
      </c>
      <c r="BK179" s="222">
        <f t="shared" si="19"/>
        <v>-1.0408420507823761</v>
      </c>
      <c r="BL179" s="222">
        <f t="shared" si="20"/>
        <v>-73.797022698923399</v>
      </c>
      <c r="BM179" s="195">
        <v>52500</v>
      </c>
      <c r="BN179" s="223">
        <v>438.91</v>
      </c>
      <c r="BO179" s="223">
        <v>409.45371468313101</v>
      </c>
      <c r="BP179" s="223">
        <v>-412.13685298205098</v>
      </c>
      <c r="BQ179" s="224">
        <v>51.3903540200442</v>
      </c>
      <c r="BR179" s="224">
        <v>5.34484415564848</v>
      </c>
      <c r="BS179" s="222">
        <f t="shared" si="21"/>
        <v>-0.78713825937419646</v>
      </c>
      <c r="BT179" s="222">
        <f t="shared" si="22"/>
        <v>-73.797022698923399</v>
      </c>
      <c r="BU179" s="199"/>
      <c r="BV179" s="197">
        <v>-121.539872283809</v>
      </c>
      <c r="BW179" s="197">
        <v>-82.7700197350011</v>
      </c>
      <c r="BX179" s="222">
        <f t="shared" si="23"/>
        <v>-126.25799675683274</v>
      </c>
      <c r="BY179" s="222">
        <f t="shared" si="24"/>
        <v>-85.993214034076402</v>
      </c>
      <c r="BZ179" s="199"/>
      <c r="CA179" s="199"/>
      <c r="CB179" s="199"/>
      <c r="CC179" s="199"/>
      <c r="CD179" s="199"/>
      <c r="CE179" s="199"/>
      <c r="CF179" s="199"/>
      <c r="CG179" s="199"/>
      <c r="CH179" s="199"/>
      <c r="CI179" s="199"/>
      <c r="CJ179" s="199"/>
      <c r="CK179" s="199"/>
      <c r="CL179" s="199"/>
      <c r="CM179" s="199"/>
      <c r="CN179" s="199"/>
      <c r="CO179" s="199"/>
      <c r="CP179" s="199"/>
      <c r="CQ179" s="199"/>
      <c r="CR179" s="199"/>
    </row>
    <row r="180" spans="1:96" ht="12" customHeight="1" x14ac:dyDescent="0.25">
      <c r="A180" s="199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9"/>
      <c r="W180" s="199"/>
      <c r="X180" s="232"/>
      <c r="Y180" s="232"/>
      <c r="Z180" s="232"/>
      <c r="AA180" s="232"/>
      <c r="AB180" s="232"/>
      <c r="AC180" s="232"/>
      <c r="AD180" s="232"/>
      <c r="AE180" s="232"/>
      <c r="AF180" s="232"/>
      <c r="AG180" s="232"/>
      <c r="AH180" s="232"/>
      <c r="AI180" s="232"/>
      <c r="AJ180" s="232"/>
      <c r="AK180" s="232"/>
      <c r="AL180" s="232"/>
      <c r="AM180" s="199"/>
      <c r="AN180" s="79"/>
      <c r="AO180" s="79"/>
      <c r="AP180" s="79"/>
      <c r="AQ180" s="79"/>
      <c r="AR180" s="79"/>
      <c r="AS180" s="79"/>
      <c r="AT180" s="79"/>
      <c r="AU180" s="79"/>
      <c r="AV180" s="79"/>
      <c r="AW180" s="233"/>
      <c r="AX180" s="79"/>
      <c r="AY180" s="79"/>
      <c r="AZ180" s="79"/>
      <c r="BA180" s="79"/>
      <c r="BB180" s="190"/>
      <c r="BC180" s="190"/>
      <c r="BD180" s="222">
        <f t="shared" si="18"/>
        <v>14.666666666666666</v>
      </c>
      <c r="BE180" s="195">
        <v>52800</v>
      </c>
      <c r="BF180" s="223">
        <v>452.11422606999997</v>
      </c>
      <c r="BG180" s="223">
        <v>373.52982517322698</v>
      </c>
      <c r="BH180" s="223">
        <v>-374.65470348762199</v>
      </c>
      <c r="BI180" s="224">
        <v>51.097380346307602</v>
      </c>
      <c r="BJ180" s="224">
        <v>5.0644137045075501</v>
      </c>
      <c r="BK180" s="222">
        <f t="shared" si="19"/>
        <v>-1.0562125080296063</v>
      </c>
      <c r="BL180" s="222">
        <f t="shared" si="20"/>
        <v>-60.592796628923452</v>
      </c>
      <c r="BM180" s="195">
        <v>52800</v>
      </c>
      <c r="BN180" s="223">
        <v>452.11422606999997</v>
      </c>
      <c r="BO180" s="223">
        <v>407.30088890266398</v>
      </c>
      <c r="BP180" s="223">
        <v>-409.51378036313099</v>
      </c>
      <c r="BQ180" s="224">
        <v>51.3716218502855</v>
      </c>
      <c r="BR180" s="224">
        <v>5.3298905706919699</v>
      </c>
      <c r="BS180" s="222">
        <f t="shared" si="21"/>
        <v>-0.80209184433070657</v>
      </c>
      <c r="BT180" s="222">
        <f t="shared" si="22"/>
        <v>-60.592796628923452</v>
      </c>
      <c r="BU180" s="199"/>
      <c r="BV180" s="197">
        <v>-122.6579182669</v>
      </c>
      <c r="BW180" s="197">
        <v>-83.010433905342396</v>
      </c>
      <c r="BX180" s="222">
        <f t="shared" si="23"/>
        <v>-127.37604273992373</v>
      </c>
      <c r="BY180" s="222">
        <f t="shared" si="24"/>
        <v>-86.233628204417698</v>
      </c>
      <c r="BZ180" s="199"/>
      <c r="CA180" s="199"/>
      <c r="CB180" s="199"/>
      <c r="CC180" s="199"/>
      <c r="CD180" s="199"/>
      <c r="CE180" s="199"/>
      <c r="CF180" s="199"/>
      <c r="CG180" s="199"/>
      <c r="CH180" s="199"/>
      <c r="CI180" s="199"/>
      <c r="CJ180" s="199"/>
      <c r="CK180" s="199"/>
      <c r="CL180" s="199"/>
      <c r="CM180" s="199"/>
      <c r="CN180" s="199"/>
      <c r="CO180" s="199"/>
      <c r="CP180" s="199"/>
      <c r="CQ180" s="199"/>
      <c r="CR180" s="199"/>
    </row>
    <row r="181" spans="1:96" ht="12" customHeight="1" x14ac:dyDescent="0.25">
      <c r="A181" s="199"/>
      <c r="B181" s="199"/>
      <c r="C181" s="199"/>
      <c r="D181" s="199"/>
      <c r="E181" s="199"/>
      <c r="F181" s="199"/>
      <c r="G181" s="199"/>
      <c r="H181" s="199"/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9"/>
      <c r="W181" s="199"/>
      <c r="X181" s="232"/>
      <c r="Y181" s="232"/>
      <c r="Z181" s="232"/>
      <c r="AA181" s="232"/>
      <c r="AB181" s="232"/>
      <c r="AC181" s="232"/>
      <c r="AD181" s="232"/>
      <c r="AE181" s="232"/>
      <c r="AF181" s="232"/>
      <c r="AG181" s="232"/>
      <c r="AH181" s="232"/>
      <c r="AI181" s="232"/>
      <c r="AJ181" s="232"/>
      <c r="AK181" s="232"/>
      <c r="AL181" s="232"/>
      <c r="AM181" s="199"/>
      <c r="AN181" s="79"/>
      <c r="AO181" s="79"/>
      <c r="AP181" s="79"/>
      <c r="AQ181" s="79"/>
      <c r="AR181" s="79"/>
      <c r="AS181" s="79"/>
      <c r="AT181" s="79"/>
      <c r="AU181" s="79"/>
      <c r="AV181" s="79"/>
      <c r="AW181" s="233"/>
      <c r="AX181" s="79"/>
      <c r="AY181" s="79"/>
      <c r="AZ181" s="79"/>
      <c r="BA181" s="79"/>
      <c r="BB181" s="190"/>
      <c r="BC181" s="190"/>
      <c r="BD181" s="222">
        <f t="shared" si="18"/>
        <v>14.75</v>
      </c>
      <c r="BE181" s="195">
        <v>53100</v>
      </c>
      <c r="BF181" s="223">
        <v>465.94937393999999</v>
      </c>
      <c r="BG181" s="223">
        <v>372.708386068599</v>
      </c>
      <c r="BH181" s="223">
        <v>-373.12271324536198</v>
      </c>
      <c r="BI181" s="224">
        <v>51.0878027497196</v>
      </c>
      <c r="BJ181" s="224">
        <v>5.0607209600102898</v>
      </c>
      <c r="BK181" s="222">
        <f t="shared" si="19"/>
        <v>-1.0599052525268666</v>
      </c>
      <c r="BL181" s="222">
        <f t="shared" si="20"/>
        <v>-46.757648758923438</v>
      </c>
      <c r="BM181" s="195">
        <v>53100</v>
      </c>
      <c r="BN181" s="223">
        <v>465.94937393999999</v>
      </c>
      <c r="BO181" s="223">
        <v>406.19171789792199</v>
      </c>
      <c r="BP181" s="223">
        <v>-407.88831314835801</v>
      </c>
      <c r="BQ181" s="224">
        <v>51.360876936847603</v>
      </c>
      <c r="BR181" s="224">
        <v>5.3233114868467704</v>
      </c>
      <c r="BS181" s="222">
        <f t="shared" si="21"/>
        <v>-0.80867092817590613</v>
      </c>
      <c r="BT181" s="222">
        <f t="shared" si="22"/>
        <v>-46.757648758923438</v>
      </c>
      <c r="BU181" s="199"/>
      <c r="BV181" s="197">
        <v>-122.43260495244</v>
      </c>
      <c r="BW181" s="197">
        <v>-82.341711187041298</v>
      </c>
      <c r="BX181" s="222">
        <f t="shared" si="23"/>
        <v>-127.15072942546374</v>
      </c>
      <c r="BY181" s="222">
        <f t="shared" si="24"/>
        <v>-85.564905486116601</v>
      </c>
      <c r="BZ181" s="199"/>
      <c r="CA181" s="199"/>
      <c r="CB181" s="199"/>
      <c r="CC181" s="199"/>
      <c r="CD181" s="199"/>
      <c r="CE181" s="199"/>
      <c r="CF181" s="199"/>
      <c r="CG181" s="199"/>
      <c r="CH181" s="199"/>
      <c r="CI181" s="199"/>
      <c r="CJ181" s="199"/>
      <c r="CK181" s="199"/>
      <c r="CL181" s="199"/>
      <c r="CM181" s="199"/>
      <c r="CN181" s="199"/>
      <c r="CO181" s="199"/>
      <c r="CP181" s="199"/>
      <c r="CQ181" s="199"/>
      <c r="CR181" s="199"/>
    </row>
    <row r="182" spans="1:96" ht="12" customHeight="1" x14ac:dyDescent="0.25">
      <c r="A182" s="199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9"/>
      <c r="W182" s="199"/>
      <c r="X182" s="232"/>
      <c r="Y182" s="232"/>
      <c r="Z182" s="232"/>
      <c r="AA182" s="232"/>
      <c r="AB182" s="232"/>
      <c r="AC182" s="232"/>
      <c r="AD182" s="232"/>
      <c r="AE182" s="232"/>
      <c r="AF182" s="232"/>
      <c r="AG182" s="232"/>
      <c r="AH182" s="232"/>
      <c r="AI182" s="232"/>
      <c r="AJ182" s="232"/>
      <c r="AK182" s="232"/>
      <c r="AL182" s="232"/>
      <c r="AM182" s="199"/>
      <c r="AN182" s="79"/>
      <c r="AO182" s="79"/>
      <c r="AP182" s="79"/>
      <c r="AQ182" s="79"/>
      <c r="AR182" s="79"/>
      <c r="AS182" s="79"/>
      <c r="AT182" s="79"/>
      <c r="AU182" s="79"/>
      <c r="AV182" s="79"/>
      <c r="AW182" s="233"/>
      <c r="AX182" s="79"/>
      <c r="AY182" s="79"/>
      <c r="AZ182" s="79"/>
      <c r="BA182" s="79"/>
      <c r="BB182" s="190"/>
      <c r="BC182" s="190"/>
      <c r="BD182" s="222">
        <f t="shared" si="18"/>
        <v>14.833333333333334</v>
      </c>
      <c r="BE182" s="195">
        <v>53400</v>
      </c>
      <c r="BF182" s="223">
        <v>480.26386280999998</v>
      </c>
      <c r="BG182" s="223">
        <v>373.38636599217301</v>
      </c>
      <c r="BH182" s="223">
        <v>-373.04437216730599</v>
      </c>
      <c r="BI182" s="224">
        <v>51.0902445695639</v>
      </c>
      <c r="BJ182" s="224">
        <v>5.0694025933330904</v>
      </c>
      <c r="BK182" s="222">
        <f t="shared" si="19"/>
        <v>-1.051223619204066</v>
      </c>
      <c r="BL182" s="222">
        <f t="shared" si="20"/>
        <v>-32.443159888923446</v>
      </c>
      <c r="BM182" s="195">
        <v>53400</v>
      </c>
      <c r="BN182" s="223">
        <v>480.26386280999998</v>
      </c>
      <c r="BO182" s="223">
        <v>406.18491942216502</v>
      </c>
      <c r="BP182" s="223">
        <v>-407.32182061075599</v>
      </c>
      <c r="BQ182" s="224">
        <v>51.358623664334701</v>
      </c>
      <c r="BR182" s="224">
        <v>5.3255750777542996</v>
      </c>
      <c r="BS182" s="222">
        <f t="shared" si="21"/>
        <v>-0.80640733726837688</v>
      </c>
      <c r="BT182" s="222">
        <f t="shared" si="22"/>
        <v>-32.443159888923446</v>
      </c>
      <c r="BU182" s="199"/>
      <c r="BV182" s="197">
        <v>-120.86639998980699</v>
      </c>
      <c r="BW182" s="197">
        <v>-80.771175484610595</v>
      </c>
      <c r="BX182" s="222">
        <f t="shared" si="23"/>
        <v>-125.58452446283073</v>
      </c>
      <c r="BY182" s="222">
        <f t="shared" si="24"/>
        <v>-83.994369783685897</v>
      </c>
      <c r="BZ182" s="199"/>
      <c r="CA182" s="199"/>
      <c r="CB182" s="199"/>
      <c r="CC182" s="199"/>
      <c r="CD182" s="199"/>
      <c r="CE182" s="199"/>
      <c r="CF182" s="199"/>
      <c r="CG182" s="199"/>
      <c r="CH182" s="199"/>
      <c r="CI182" s="199"/>
      <c r="CJ182" s="199"/>
      <c r="CK182" s="199"/>
      <c r="CL182" s="199"/>
      <c r="CM182" s="199"/>
      <c r="CN182" s="199"/>
      <c r="CO182" s="199"/>
      <c r="CP182" s="199"/>
      <c r="CQ182" s="199"/>
      <c r="CR182" s="199"/>
    </row>
    <row r="183" spans="1:96" ht="12" customHeight="1" x14ac:dyDescent="0.25">
      <c r="A183" s="199"/>
      <c r="B183" s="199"/>
      <c r="C183" s="199"/>
      <c r="D183" s="199"/>
      <c r="E183" s="199"/>
      <c r="F183" s="199"/>
      <c r="G183" s="199"/>
      <c r="H183" s="199"/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9"/>
      <c r="W183" s="199"/>
      <c r="X183" s="232"/>
      <c r="Y183" s="232"/>
      <c r="Z183" s="232"/>
      <c r="AA183" s="232"/>
      <c r="AB183" s="232"/>
      <c r="AC183" s="232"/>
      <c r="AD183" s="232"/>
      <c r="AE183" s="232"/>
      <c r="AF183" s="232"/>
      <c r="AG183" s="232"/>
      <c r="AH183" s="232"/>
      <c r="AI183" s="232"/>
      <c r="AJ183" s="232"/>
      <c r="AK183" s="232"/>
      <c r="AL183" s="232"/>
      <c r="AM183" s="199"/>
      <c r="AN183" s="79"/>
      <c r="AO183" s="79"/>
      <c r="AP183" s="79"/>
      <c r="AQ183" s="79"/>
      <c r="AR183" s="79"/>
      <c r="AS183" s="79"/>
      <c r="AT183" s="79"/>
      <c r="AU183" s="79"/>
      <c r="AV183" s="79"/>
      <c r="AW183" s="233"/>
      <c r="AX183" s="79"/>
      <c r="AY183" s="79"/>
      <c r="AZ183" s="79"/>
      <c r="BA183" s="79"/>
      <c r="BB183" s="190"/>
      <c r="BC183" s="190"/>
      <c r="BD183" s="222">
        <f t="shared" si="18"/>
        <v>14.916666666666666</v>
      </c>
      <c r="BE183" s="195">
        <v>53700</v>
      </c>
      <c r="BF183" s="223">
        <v>494.90086016999999</v>
      </c>
      <c r="BG183" s="223">
        <v>375.64124860779998</v>
      </c>
      <c r="BH183" s="223">
        <v>-374.50559949661402</v>
      </c>
      <c r="BI183" s="224">
        <v>51.105358027539999</v>
      </c>
      <c r="BJ183" s="224">
        <v>5.0910023955845602</v>
      </c>
      <c r="BK183" s="222">
        <f t="shared" si="19"/>
        <v>-1.0296238169525962</v>
      </c>
      <c r="BL183" s="222">
        <f t="shared" si="20"/>
        <v>-17.806162528923437</v>
      </c>
      <c r="BM183" s="195">
        <v>53700</v>
      </c>
      <c r="BN183" s="223">
        <v>494.90086016999999</v>
      </c>
      <c r="BO183" s="223">
        <v>407.33263128199002</v>
      </c>
      <c r="BP183" s="223">
        <v>-407.87090984176399</v>
      </c>
      <c r="BQ183" s="224">
        <v>51.365296460112901</v>
      </c>
      <c r="BR183" s="224">
        <v>5.3370610692298497</v>
      </c>
      <c r="BS183" s="222">
        <f t="shared" si="21"/>
        <v>-0.79492134579282681</v>
      </c>
      <c r="BT183" s="222">
        <f t="shared" si="22"/>
        <v>-17.806162528923437</v>
      </c>
      <c r="BU183" s="199"/>
      <c r="BV183" s="197">
        <v>-117.97645658059</v>
      </c>
      <c r="BW183" s="197">
        <v>-78.316027430245796</v>
      </c>
      <c r="BX183" s="222">
        <f t="shared" si="23"/>
        <v>-122.69458105361373</v>
      </c>
      <c r="BY183" s="222">
        <f t="shared" si="24"/>
        <v>-81.539221729321099</v>
      </c>
      <c r="BZ183" s="199"/>
      <c r="CA183" s="199"/>
      <c r="CB183" s="199"/>
      <c r="CC183" s="199"/>
      <c r="CD183" s="199"/>
      <c r="CE183" s="199"/>
      <c r="CF183" s="199"/>
      <c r="CG183" s="199"/>
      <c r="CH183" s="199"/>
      <c r="CI183" s="199"/>
      <c r="CJ183" s="199"/>
      <c r="CK183" s="199"/>
      <c r="CL183" s="199"/>
      <c r="CM183" s="199"/>
      <c r="CN183" s="199"/>
      <c r="CO183" s="199"/>
      <c r="CP183" s="199"/>
      <c r="CQ183" s="199"/>
      <c r="CR183" s="199"/>
    </row>
    <row r="184" spans="1:96" ht="12" customHeight="1" x14ac:dyDescent="0.25">
      <c r="A184" s="199"/>
      <c r="B184" s="199"/>
      <c r="C184" s="199"/>
      <c r="D184" s="199"/>
      <c r="E184" s="199"/>
      <c r="F184" s="199"/>
      <c r="G184" s="199"/>
      <c r="H184" s="199"/>
      <c r="I184" s="199"/>
      <c r="J184" s="199"/>
      <c r="K184" s="199"/>
      <c r="L184" s="199"/>
      <c r="M184" s="199"/>
      <c r="N184" s="199"/>
      <c r="O184" s="199"/>
      <c r="P184" s="199"/>
      <c r="Q184" s="199"/>
      <c r="R184" s="199"/>
      <c r="S184" s="199"/>
      <c r="T184" s="199"/>
      <c r="U184" s="199"/>
      <c r="V184" s="199"/>
      <c r="W184" s="199"/>
      <c r="X184" s="232"/>
      <c r="Y184" s="232"/>
      <c r="Z184" s="232"/>
      <c r="AA184" s="232"/>
      <c r="AB184" s="232"/>
      <c r="AC184" s="232"/>
      <c r="AD184" s="232"/>
      <c r="AE184" s="232"/>
      <c r="AF184" s="232"/>
      <c r="AG184" s="232"/>
      <c r="AH184" s="232"/>
      <c r="AI184" s="232"/>
      <c r="AJ184" s="232"/>
      <c r="AK184" s="232"/>
      <c r="AL184" s="232"/>
      <c r="AM184" s="199"/>
      <c r="AN184" s="79"/>
      <c r="AO184" s="79"/>
      <c r="AP184" s="79"/>
      <c r="AQ184" s="79"/>
      <c r="AR184" s="79"/>
      <c r="AS184" s="79"/>
      <c r="AT184" s="79"/>
      <c r="AU184" s="79"/>
      <c r="AV184" s="79"/>
      <c r="AW184" s="233"/>
      <c r="AX184" s="79"/>
      <c r="AY184" s="79"/>
      <c r="AZ184" s="79"/>
      <c r="BA184" s="79"/>
      <c r="BB184" s="190"/>
      <c r="BC184" s="190"/>
      <c r="BD184" s="222">
        <f t="shared" si="18"/>
        <v>15</v>
      </c>
      <c r="BE184" s="195">
        <v>54000</v>
      </c>
      <c r="BF184" s="223">
        <v>509.7</v>
      </c>
      <c r="BG184" s="223">
        <v>379.53445042975397</v>
      </c>
      <c r="BH184" s="223">
        <v>-377.580075944996</v>
      </c>
      <c r="BI184" s="224">
        <v>51.133614857448201</v>
      </c>
      <c r="BJ184" s="224">
        <v>5.1258496073561801</v>
      </c>
      <c r="BK184" s="222">
        <f t="shared" si="19"/>
        <v>-0.99477660518097633</v>
      </c>
      <c r="BL184" s="222">
        <f t="shared" si="20"/>
        <v>-3.0070226989234357</v>
      </c>
      <c r="BM184" s="195">
        <v>54000</v>
      </c>
      <c r="BN184" s="223">
        <v>509.7</v>
      </c>
      <c r="BO184" s="223">
        <v>409.67689065510399</v>
      </c>
      <c r="BP184" s="223">
        <v>-409.58425230592297</v>
      </c>
      <c r="BQ184" s="224">
        <v>51.381228745152001</v>
      </c>
      <c r="BR184" s="224">
        <v>5.3580279935617003</v>
      </c>
      <c r="BS184" s="222">
        <f t="shared" si="21"/>
        <v>-0.77395442146097615</v>
      </c>
      <c r="BT184" s="222">
        <f t="shared" si="22"/>
        <v>-3.0070226989234357</v>
      </c>
      <c r="BU184" s="199"/>
      <c r="BV184" s="197">
        <v>-113.794425615355</v>
      </c>
      <c r="BW184" s="197">
        <v>-75.003156001130804</v>
      </c>
      <c r="BX184" s="222">
        <f t="shared" si="23"/>
        <v>-118.51255008837873</v>
      </c>
      <c r="BY184" s="222">
        <f t="shared" si="24"/>
        <v>-78.226350300206107</v>
      </c>
      <c r="BZ184" s="199"/>
      <c r="CA184" s="199"/>
      <c r="CB184" s="199"/>
      <c r="CC184" s="199"/>
      <c r="CD184" s="199"/>
      <c r="CE184" s="199"/>
      <c r="CF184" s="199"/>
      <c r="CG184" s="199"/>
      <c r="CH184" s="199"/>
      <c r="CI184" s="199"/>
      <c r="CJ184" s="199"/>
      <c r="CK184" s="199"/>
      <c r="CL184" s="199"/>
      <c r="CM184" s="199"/>
      <c r="CN184" s="199"/>
      <c r="CO184" s="199"/>
      <c r="CP184" s="199"/>
      <c r="CQ184" s="199"/>
      <c r="CR184" s="199"/>
    </row>
    <row r="185" spans="1:96" ht="12" customHeight="1" x14ac:dyDescent="0.25">
      <c r="A185" s="199"/>
      <c r="B185" s="199"/>
      <c r="C185" s="199"/>
      <c r="D185" s="199"/>
      <c r="E185" s="199"/>
      <c r="F185" s="199"/>
      <c r="G185" s="199"/>
      <c r="H185" s="199"/>
      <c r="I185" s="199"/>
      <c r="J185" s="199"/>
      <c r="K185" s="199"/>
      <c r="L185" s="199"/>
      <c r="M185" s="199"/>
      <c r="N185" s="199"/>
      <c r="O185" s="199"/>
      <c r="P185" s="199"/>
      <c r="Q185" s="199"/>
      <c r="R185" s="199"/>
      <c r="S185" s="199"/>
      <c r="T185" s="199"/>
      <c r="U185" s="199"/>
      <c r="V185" s="199"/>
      <c r="W185" s="199"/>
      <c r="X185" s="232"/>
      <c r="Y185" s="232"/>
      <c r="Z185" s="232"/>
      <c r="AA185" s="232"/>
      <c r="AB185" s="232"/>
      <c r="AC185" s="232"/>
      <c r="AD185" s="232"/>
      <c r="AE185" s="232"/>
      <c r="AF185" s="232"/>
      <c r="AG185" s="232"/>
      <c r="AH185" s="232"/>
      <c r="AI185" s="232"/>
      <c r="AJ185" s="232"/>
      <c r="AK185" s="232"/>
      <c r="AL185" s="232"/>
      <c r="AM185" s="199"/>
      <c r="AN185" s="79"/>
      <c r="AO185" s="79"/>
      <c r="AP185" s="79"/>
      <c r="AQ185" s="79"/>
      <c r="AR185" s="79"/>
      <c r="AS185" s="79"/>
      <c r="AT185" s="79"/>
      <c r="AU185" s="79"/>
      <c r="AV185" s="79"/>
      <c r="AW185" s="233"/>
      <c r="AX185" s="79"/>
      <c r="AY185" s="79"/>
      <c r="AZ185" s="79"/>
      <c r="BA185" s="79"/>
      <c r="BB185" s="190"/>
      <c r="BC185" s="190"/>
      <c r="BD185" s="222">
        <f t="shared" si="18"/>
        <v>15.083333333333334</v>
      </c>
      <c r="BE185" s="195">
        <v>54300</v>
      </c>
      <c r="BF185" s="223">
        <v>524.49913982999999</v>
      </c>
      <c r="BG185" s="223">
        <v>385.10378328213602</v>
      </c>
      <c r="BH185" s="223">
        <v>-382.32188073507302</v>
      </c>
      <c r="BI185" s="224">
        <v>51.175240599853403</v>
      </c>
      <c r="BJ185" s="224">
        <v>5.1739969407528701</v>
      </c>
      <c r="BK185" s="222">
        <f t="shared" si="19"/>
        <v>-0.94662927178428635</v>
      </c>
      <c r="BL185" s="222">
        <f t="shared" si="20"/>
        <v>11.792117131076566</v>
      </c>
      <c r="BM185" s="195">
        <v>54300</v>
      </c>
      <c r="BN185" s="223">
        <v>524.49913982999999</v>
      </c>
      <c r="BO185" s="223">
        <v>413.24554396441403</v>
      </c>
      <c r="BP185" s="223">
        <v>-412.49870417193102</v>
      </c>
      <c r="BQ185" s="224">
        <v>51.406618533779302</v>
      </c>
      <c r="BR185" s="224">
        <v>5.3885789305364398</v>
      </c>
      <c r="BS185" s="222">
        <f t="shared" si="21"/>
        <v>-0.74340348448623672</v>
      </c>
      <c r="BT185" s="222">
        <f t="shared" si="22"/>
        <v>11.792117131076566</v>
      </c>
      <c r="BU185" s="199"/>
      <c r="BV185" s="197">
        <v>-108.36610903057</v>
      </c>
      <c r="BW185" s="197">
        <v>-70.868844029216504</v>
      </c>
      <c r="BX185" s="222">
        <f t="shared" si="23"/>
        <v>-113.08423350359374</v>
      </c>
      <c r="BY185" s="222">
        <f t="shared" si="24"/>
        <v>-74.092038328291807</v>
      </c>
      <c r="BZ185" s="199"/>
      <c r="CA185" s="199"/>
      <c r="CB185" s="199"/>
      <c r="CC185" s="199"/>
      <c r="CD185" s="199"/>
      <c r="CE185" s="199"/>
      <c r="CF185" s="199"/>
      <c r="CG185" s="199"/>
      <c r="CH185" s="199"/>
      <c r="CI185" s="199"/>
      <c r="CJ185" s="199"/>
      <c r="CK185" s="199"/>
      <c r="CL185" s="199"/>
      <c r="CM185" s="199"/>
      <c r="CN185" s="199"/>
      <c r="CO185" s="199"/>
      <c r="CP185" s="199"/>
      <c r="CQ185" s="199"/>
      <c r="CR185" s="199"/>
    </row>
    <row r="186" spans="1:96" ht="12" customHeight="1" x14ac:dyDescent="0.2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199"/>
      <c r="W186" s="199"/>
      <c r="X186" s="232"/>
      <c r="Y186" s="232"/>
      <c r="Z186" s="232"/>
      <c r="AA186" s="232"/>
      <c r="AB186" s="232"/>
      <c r="AC186" s="232"/>
      <c r="AD186" s="232"/>
      <c r="AE186" s="232"/>
      <c r="AF186" s="232"/>
      <c r="AG186" s="232"/>
      <c r="AH186" s="232"/>
      <c r="AI186" s="232"/>
      <c r="AJ186" s="232"/>
      <c r="AK186" s="232"/>
      <c r="AL186" s="232"/>
      <c r="AM186" s="199"/>
      <c r="AN186" s="79"/>
      <c r="AO186" s="79"/>
      <c r="AP186" s="79"/>
      <c r="AQ186" s="79"/>
      <c r="AR186" s="79"/>
      <c r="AS186" s="79"/>
      <c r="AT186" s="79"/>
      <c r="AU186" s="79"/>
      <c r="AV186" s="79"/>
      <c r="AW186" s="233"/>
      <c r="AX186" s="79"/>
      <c r="AY186" s="79"/>
      <c r="AZ186" s="79"/>
      <c r="BA186" s="79"/>
      <c r="BB186" s="190"/>
      <c r="BC186" s="190"/>
      <c r="BD186" s="222">
        <f t="shared" si="18"/>
        <v>15.166666666666666</v>
      </c>
      <c r="BE186" s="195">
        <v>54600</v>
      </c>
      <c r="BF186" s="223">
        <v>539.13613719</v>
      </c>
      <c r="BG186" s="223">
        <v>392.35567532172399</v>
      </c>
      <c r="BH186" s="223">
        <v>-388.75733075657001</v>
      </c>
      <c r="BI186" s="224">
        <v>51.230152197093297</v>
      </c>
      <c r="BJ186" s="224">
        <v>5.23516758331498</v>
      </c>
      <c r="BK186" s="222">
        <f t="shared" si="19"/>
        <v>-0.88545862922217644</v>
      </c>
      <c r="BL186" s="222">
        <f t="shared" si="20"/>
        <v>26.429114491076575</v>
      </c>
      <c r="BM186" s="195">
        <v>54600</v>
      </c>
      <c r="BN186" s="223">
        <v>539.13613719</v>
      </c>
      <c r="BO186" s="223">
        <v>418.04791560872502</v>
      </c>
      <c r="BP186" s="223">
        <v>-416.634963231359</v>
      </c>
      <c r="BQ186" s="224">
        <v>51.441493905148299</v>
      </c>
      <c r="BR186" s="224">
        <v>5.4286295581439603</v>
      </c>
      <c r="BS186" s="222">
        <f t="shared" si="21"/>
        <v>-0.70335285687871618</v>
      </c>
      <c r="BT186" s="222">
        <f t="shared" si="22"/>
        <v>26.429114491076575</v>
      </c>
      <c r="BU186" s="199"/>
      <c r="BV186" s="197">
        <v>-101.750958182148</v>
      </c>
      <c r="BW186" s="197">
        <v>-65.958370828752393</v>
      </c>
      <c r="BX186" s="222">
        <f t="shared" si="23"/>
        <v>-106.46908265517173</v>
      </c>
      <c r="BY186" s="222">
        <f t="shared" si="24"/>
        <v>-69.181565127827696</v>
      </c>
      <c r="BZ186" s="199"/>
      <c r="CA186" s="199"/>
      <c r="CB186" s="199"/>
      <c r="CC186" s="199"/>
      <c r="CD186" s="199"/>
      <c r="CE186" s="199"/>
      <c r="CF186" s="199"/>
      <c r="CG186" s="199"/>
      <c r="CH186" s="199"/>
      <c r="CI186" s="199"/>
      <c r="CJ186" s="199"/>
      <c r="CK186" s="199"/>
      <c r="CL186" s="199"/>
      <c r="CM186" s="199"/>
      <c r="CN186" s="199"/>
      <c r="CO186" s="199"/>
      <c r="CP186" s="199"/>
      <c r="CQ186" s="199"/>
      <c r="CR186" s="199"/>
    </row>
    <row r="187" spans="1:96" ht="12" customHeight="1" x14ac:dyDescent="0.25">
      <c r="A187" s="199"/>
      <c r="B187" s="199"/>
      <c r="C187" s="199"/>
      <c r="D187" s="199"/>
      <c r="E187" s="199"/>
      <c r="F187" s="199"/>
      <c r="G187" s="199"/>
      <c r="H187" s="199"/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9"/>
      <c r="W187" s="199"/>
      <c r="X187" s="232"/>
      <c r="Y187" s="232"/>
      <c r="Z187" s="232"/>
      <c r="AA187" s="232"/>
      <c r="AB187" s="232"/>
      <c r="AC187" s="232"/>
      <c r="AD187" s="232"/>
      <c r="AE187" s="232"/>
      <c r="AF187" s="232"/>
      <c r="AG187" s="232"/>
      <c r="AH187" s="232"/>
      <c r="AI187" s="232"/>
      <c r="AJ187" s="232"/>
      <c r="AK187" s="232"/>
      <c r="AL187" s="232"/>
      <c r="AM187" s="199"/>
      <c r="AN187" s="79"/>
      <c r="AO187" s="79"/>
      <c r="AP187" s="79"/>
      <c r="AQ187" s="79"/>
      <c r="AR187" s="79"/>
      <c r="AS187" s="79"/>
      <c r="AT187" s="79"/>
      <c r="AU187" s="79"/>
      <c r="AV187" s="79"/>
      <c r="AW187" s="233"/>
      <c r="AX187" s="79"/>
      <c r="AY187" s="79"/>
      <c r="AZ187" s="79"/>
      <c r="BA187" s="79"/>
      <c r="BB187" s="190"/>
      <c r="BC187" s="190"/>
      <c r="BD187" s="222">
        <f t="shared" si="18"/>
        <v>15.25</v>
      </c>
      <c r="BE187" s="195">
        <v>54900</v>
      </c>
      <c r="BF187" s="223">
        <v>553.45062605999999</v>
      </c>
      <c r="BG187" s="223">
        <v>401.25825578630298</v>
      </c>
      <c r="BH187" s="223">
        <v>-396.87702342503098</v>
      </c>
      <c r="BI187" s="224">
        <v>51.297909493397597</v>
      </c>
      <c r="BJ187" s="224">
        <v>5.3087214230096498</v>
      </c>
      <c r="BK187" s="222">
        <f t="shared" si="19"/>
        <v>-0.81190478952750667</v>
      </c>
      <c r="BL187" s="222">
        <f t="shared" si="20"/>
        <v>40.743603361076566</v>
      </c>
      <c r="BM187" s="195">
        <v>54900</v>
      </c>
      <c r="BN187" s="223">
        <v>553.45062605999999</v>
      </c>
      <c r="BO187" s="223">
        <v>424.07070605311202</v>
      </c>
      <c r="BP187" s="223">
        <v>-421.99316677119202</v>
      </c>
      <c r="BQ187" s="224">
        <v>51.485682666551199</v>
      </c>
      <c r="BR187" s="224">
        <v>5.4778830700799199</v>
      </c>
      <c r="BS187" s="222">
        <f t="shared" si="21"/>
        <v>-0.65409934494275657</v>
      </c>
      <c r="BT187" s="222">
        <f t="shared" si="22"/>
        <v>40.743603361076566</v>
      </c>
      <c r="BU187" s="199"/>
      <c r="BV187" s="197">
        <v>-94.021422729452695</v>
      </c>
      <c r="BW187" s="197">
        <v>-60.3255162936292</v>
      </c>
      <c r="BX187" s="222">
        <f t="shared" si="23"/>
        <v>-98.73954720247643</v>
      </c>
      <c r="BY187" s="222">
        <f t="shared" si="24"/>
        <v>-63.548710592704495</v>
      </c>
      <c r="BZ187" s="199"/>
      <c r="CA187" s="199"/>
      <c r="CB187" s="199"/>
      <c r="CC187" s="199"/>
      <c r="CD187" s="199"/>
      <c r="CE187" s="199"/>
      <c r="CF187" s="199"/>
      <c r="CG187" s="199"/>
      <c r="CH187" s="199"/>
      <c r="CI187" s="199"/>
      <c r="CJ187" s="199"/>
      <c r="CK187" s="199"/>
      <c r="CL187" s="199"/>
      <c r="CM187" s="199"/>
      <c r="CN187" s="199"/>
      <c r="CO187" s="199"/>
      <c r="CP187" s="199"/>
      <c r="CQ187" s="199"/>
      <c r="CR187" s="199"/>
    </row>
    <row r="188" spans="1:96" ht="12" customHeight="1" x14ac:dyDescent="0.25">
      <c r="A188" s="199"/>
      <c r="B188" s="199"/>
      <c r="C188" s="199"/>
      <c r="D188" s="199"/>
      <c r="E188" s="199"/>
      <c r="F188" s="199"/>
      <c r="G188" s="199"/>
      <c r="H188" s="199"/>
      <c r="I188" s="199"/>
      <c r="J188" s="199"/>
      <c r="K188" s="199"/>
      <c r="L188" s="199"/>
      <c r="M188" s="199"/>
      <c r="N188" s="199"/>
      <c r="O188" s="199"/>
      <c r="P188" s="199"/>
      <c r="Q188" s="199"/>
      <c r="R188" s="199"/>
      <c r="S188" s="199"/>
      <c r="T188" s="199"/>
      <c r="U188" s="199"/>
      <c r="V188" s="199"/>
      <c r="W188" s="199"/>
      <c r="X188" s="232"/>
      <c r="Y188" s="232"/>
      <c r="Z188" s="232"/>
      <c r="AA188" s="232"/>
      <c r="AB188" s="232"/>
      <c r="AC188" s="232"/>
      <c r="AD188" s="232"/>
      <c r="AE188" s="232"/>
      <c r="AF188" s="232"/>
      <c r="AG188" s="232"/>
      <c r="AH188" s="232"/>
      <c r="AI188" s="232"/>
      <c r="AJ188" s="232"/>
      <c r="AK188" s="232"/>
      <c r="AL188" s="232"/>
      <c r="AM188" s="199"/>
      <c r="AN188" s="79"/>
      <c r="AO188" s="79"/>
      <c r="AP188" s="79"/>
      <c r="AQ188" s="79"/>
      <c r="AR188" s="79"/>
      <c r="AS188" s="79"/>
      <c r="AT188" s="79"/>
      <c r="AU188" s="79"/>
      <c r="AV188" s="79"/>
      <c r="AW188" s="233"/>
      <c r="AX188" s="79"/>
      <c r="AY188" s="79"/>
      <c r="AZ188" s="79"/>
      <c r="BA188" s="79"/>
      <c r="BB188" s="190"/>
      <c r="BC188" s="190"/>
      <c r="BD188" s="222">
        <f t="shared" si="18"/>
        <v>15.333333333333334</v>
      </c>
      <c r="BE188" s="195">
        <v>55200</v>
      </c>
      <c r="BF188" s="223">
        <v>567.28577393</v>
      </c>
      <c r="BG188" s="223">
        <v>411.73652198343098</v>
      </c>
      <c r="BH188" s="223">
        <v>-406.62935509124497</v>
      </c>
      <c r="BI188" s="224">
        <v>51.377691230434003</v>
      </c>
      <c r="BJ188" s="224">
        <v>5.3936490751552801</v>
      </c>
      <c r="BK188" s="222">
        <f t="shared" si="19"/>
        <v>-0.7269771373818763</v>
      </c>
      <c r="BL188" s="222">
        <f t="shared" si="20"/>
        <v>54.578751231076581</v>
      </c>
      <c r="BM188" s="195">
        <v>55200</v>
      </c>
      <c r="BN188" s="223">
        <v>567.28577393</v>
      </c>
      <c r="BO188" s="223">
        <v>431.274672008089</v>
      </c>
      <c r="BP188" s="223">
        <v>-428.54896313142598</v>
      </c>
      <c r="BQ188" s="224">
        <v>51.5387909867449</v>
      </c>
      <c r="BR188" s="224">
        <v>5.5358164163965196</v>
      </c>
      <c r="BS188" s="222">
        <f t="shared" si="21"/>
        <v>-0.59616599862615693</v>
      </c>
      <c r="BT188" s="222">
        <f t="shared" si="22"/>
        <v>54.578751231076581</v>
      </c>
      <c r="BU188" s="199"/>
      <c r="BV188" s="197">
        <v>-85.262157160860895</v>
      </c>
      <c r="BW188" s="197">
        <v>-54.031971895693601</v>
      </c>
      <c r="BX188" s="222">
        <f t="shared" si="23"/>
        <v>-89.98028163388463</v>
      </c>
      <c r="BY188" s="222">
        <f t="shared" si="24"/>
        <v>-57.255166194768897</v>
      </c>
      <c r="BZ188" s="199"/>
      <c r="CA188" s="199"/>
      <c r="CB188" s="199"/>
      <c r="CC188" s="199"/>
      <c r="CD188" s="199"/>
      <c r="CE188" s="199"/>
      <c r="CF188" s="199"/>
      <c r="CG188" s="199"/>
      <c r="CH188" s="199"/>
      <c r="CI188" s="199"/>
      <c r="CJ188" s="199"/>
      <c r="CK188" s="199"/>
      <c r="CL188" s="199"/>
      <c r="CM188" s="199"/>
      <c r="CN188" s="199"/>
      <c r="CO188" s="199"/>
      <c r="CP188" s="199"/>
      <c r="CQ188" s="199"/>
      <c r="CR188" s="199"/>
    </row>
    <row r="189" spans="1:96" ht="12" customHeight="1" x14ac:dyDescent="0.25">
      <c r="A189" s="199"/>
      <c r="B189" s="199"/>
      <c r="C189" s="199"/>
      <c r="D189" s="199"/>
      <c r="E189" s="199"/>
      <c r="F189" s="199"/>
      <c r="G189" s="199"/>
      <c r="H189" s="199"/>
      <c r="I189" s="199"/>
      <c r="J189" s="199"/>
      <c r="K189" s="199"/>
      <c r="L189" s="199"/>
      <c r="M189" s="199"/>
      <c r="N189" s="199"/>
      <c r="O189" s="199"/>
      <c r="P189" s="199"/>
      <c r="Q189" s="199"/>
      <c r="R189" s="199"/>
      <c r="S189" s="199"/>
      <c r="T189" s="199"/>
      <c r="U189" s="199"/>
      <c r="V189" s="199"/>
      <c r="W189" s="199"/>
      <c r="X189" s="232"/>
      <c r="Y189" s="232"/>
      <c r="Z189" s="232"/>
      <c r="AA189" s="232"/>
      <c r="AB189" s="232"/>
      <c r="AC189" s="232"/>
      <c r="AD189" s="232"/>
      <c r="AE189" s="232"/>
      <c r="AF189" s="232"/>
      <c r="AG189" s="232"/>
      <c r="AH189" s="232"/>
      <c r="AI189" s="232"/>
      <c r="AJ189" s="232"/>
      <c r="AK189" s="232"/>
      <c r="AL189" s="232"/>
      <c r="AM189" s="199"/>
      <c r="AN189" s="79"/>
      <c r="AO189" s="79"/>
      <c r="AP189" s="79"/>
      <c r="AQ189" s="79"/>
      <c r="AR189" s="79"/>
      <c r="AS189" s="79"/>
      <c r="AT189" s="79"/>
      <c r="AU189" s="79"/>
      <c r="AV189" s="79"/>
      <c r="AW189" s="233"/>
      <c r="AX189" s="79"/>
      <c r="AY189" s="79"/>
      <c r="AZ189" s="79"/>
      <c r="BA189" s="79"/>
      <c r="BB189" s="190"/>
      <c r="BC189" s="190"/>
      <c r="BD189" s="222">
        <f t="shared" si="18"/>
        <v>15.416666666666666</v>
      </c>
      <c r="BE189" s="195">
        <v>55500</v>
      </c>
      <c r="BF189" s="223">
        <v>580.49</v>
      </c>
      <c r="BG189" s="223">
        <v>423.67061457377702</v>
      </c>
      <c r="BH189" s="223">
        <v>-417.916779696508</v>
      </c>
      <c r="BI189" s="224">
        <v>51.468303071590697</v>
      </c>
      <c r="BJ189" s="224">
        <v>5.4885979010231498</v>
      </c>
      <c r="BK189" s="222">
        <f t="shared" si="19"/>
        <v>-0.63202831151400662</v>
      </c>
      <c r="BL189" s="222">
        <f t="shared" si="20"/>
        <v>67.782977301076585</v>
      </c>
      <c r="BM189" s="195">
        <v>55500</v>
      </c>
      <c r="BN189" s="223">
        <v>580.49</v>
      </c>
      <c r="BO189" s="223">
        <v>439.59262193671998</v>
      </c>
      <c r="BP189" s="223">
        <v>-436.25063581812799</v>
      </c>
      <c r="BQ189" s="224">
        <v>51.600195250854398</v>
      </c>
      <c r="BR189" s="224">
        <v>5.6016811870193397</v>
      </c>
      <c r="BS189" s="222">
        <f t="shared" si="21"/>
        <v>-0.53030122800333679</v>
      </c>
      <c r="BT189" s="222">
        <f t="shared" si="22"/>
        <v>67.782977301076585</v>
      </c>
      <c r="BU189" s="199"/>
      <c r="BV189" s="197">
        <v>-75.569093651054004</v>
      </c>
      <c r="BW189" s="197">
        <v>-47.146665034830797</v>
      </c>
      <c r="BX189" s="222">
        <f t="shared" si="23"/>
        <v>-80.287218124077739</v>
      </c>
      <c r="BY189" s="222">
        <f t="shared" si="24"/>
        <v>-50.369859333906092</v>
      </c>
      <c r="BZ189" s="199"/>
      <c r="CA189" s="199"/>
      <c r="CB189" s="199"/>
      <c r="CC189" s="199"/>
      <c r="CD189" s="199"/>
      <c r="CE189" s="199"/>
      <c r="CF189" s="199"/>
      <c r="CG189" s="199"/>
      <c r="CH189" s="199"/>
      <c r="CI189" s="199"/>
      <c r="CJ189" s="199"/>
      <c r="CK189" s="199"/>
      <c r="CL189" s="199"/>
      <c r="CM189" s="199"/>
      <c r="CN189" s="199"/>
      <c r="CO189" s="199"/>
      <c r="CP189" s="199"/>
      <c r="CQ189" s="199"/>
      <c r="CR189" s="199"/>
    </row>
    <row r="190" spans="1:96" ht="12" customHeight="1" x14ac:dyDescent="0.25">
      <c r="A190" s="199"/>
      <c r="B190" s="199"/>
      <c r="C190" s="199"/>
      <c r="D190" s="199"/>
      <c r="E190" s="199"/>
      <c r="F190" s="199"/>
      <c r="G190" s="199"/>
      <c r="H190" s="199"/>
      <c r="I190" s="199"/>
      <c r="J190" s="199"/>
      <c r="K190" s="199"/>
      <c r="L190" s="199"/>
      <c r="M190" s="199"/>
      <c r="N190" s="199"/>
      <c r="O190" s="199"/>
      <c r="P190" s="199"/>
      <c r="Q190" s="199"/>
      <c r="R190" s="199"/>
      <c r="S190" s="199"/>
      <c r="T190" s="199"/>
      <c r="U190" s="199"/>
      <c r="V190" s="199"/>
      <c r="W190" s="199"/>
      <c r="X190" s="232"/>
      <c r="Y190" s="232"/>
      <c r="Z190" s="232"/>
      <c r="AA190" s="232"/>
      <c r="AB190" s="232"/>
      <c r="AC190" s="232"/>
      <c r="AD190" s="232"/>
      <c r="AE190" s="232"/>
      <c r="AF190" s="232"/>
      <c r="AG190" s="232"/>
      <c r="AH190" s="232"/>
      <c r="AI190" s="232"/>
      <c r="AJ190" s="232"/>
      <c r="AK190" s="232"/>
      <c r="AL190" s="232"/>
      <c r="AM190" s="199"/>
      <c r="AN190" s="79"/>
      <c r="AO190" s="79"/>
      <c r="AP190" s="79"/>
      <c r="AQ190" s="79"/>
      <c r="AR190" s="79"/>
      <c r="AS190" s="79"/>
      <c r="AT190" s="79"/>
      <c r="AU190" s="79"/>
      <c r="AV190" s="79"/>
      <c r="AW190" s="233"/>
      <c r="AX190" s="79"/>
      <c r="AY190" s="79"/>
      <c r="AZ190" s="79"/>
      <c r="BA190" s="79"/>
      <c r="BB190" s="190"/>
      <c r="BC190" s="190"/>
      <c r="BD190" s="222">
        <f t="shared" si="18"/>
        <v>15.5</v>
      </c>
      <c r="BE190" s="195">
        <v>55800</v>
      </c>
      <c r="BF190" s="223">
        <v>592.91863602000001</v>
      </c>
      <c r="BG190" s="223">
        <v>436.89773025094797</v>
      </c>
      <c r="BH190" s="223">
        <v>-430.59571321329099</v>
      </c>
      <c r="BI190" s="224">
        <v>51.568219475830404</v>
      </c>
      <c r="BJ190" s="224">
        <v>5.5919281407046197</v>
      </c>
      <c r="BK190" s="222">
        <f t="shared" si="19"/>
        <v>-0.5286980718325367</v>
      </c>
      <c r="BL190" s="222">
        <f t="shared" si="20"/>
        <v>80.211613321076584</v>
      </c>
      <c r="BM190" s="195">
        <v>55800</v>
      </c>
      <c r="BN190" s="223">
        <v>592.91863602000001</v>
      </c>
      <c r="BO190" s="223">
        <v>448.92912151428499</v>
      </c>
      <c r="BP190" s="223">
        <v>-445.01778691161201</v>
      </c>
      <c r="BQ190" s="224">
        <v>51.669049788346904</v>
      </c>
      <c r="BR190" s="224">
        <v>5.6745204090602597</v>
      </c>
      <c r="BS190" s="222">
        <f t="shared" si="21"/>
        <v>-0.45746200596241682</v>
      </c>
      <c r="BT190" s="222">
        <f t="shared" si="22"/>
        <v>80.211613321076584</v>
      </c>
      <c r="BU190" s="199"/>
      <c r="BV190" s="197">
        <v>-65.048391404196295</v>
      </c>
      <c r="BW190" s="197">
        <v>-39.7450041405882</v>
      </c>
      <c r="BX190" s="222">
        <f t="shared" si="23"/>
        <v>-69.76651587722003</v>
      </c>
      <c r="BY190" s="222">
        <f t="shared" si="24"/>
        <v>-42.968198439663496</v>
      </c>
      <c r="BZ190" s="199"/>
      <c r="CA190" s="199"/>
      <c r="CB190" s="199"/>
      <c r="CC190" s="199"/>
      <c r="CD190" s="199"/>
      <c r="CE190" s="199"/>
      <c r="CF190" s="199"/>
      <c r="CG190" s="199"/>
      <c r="CH190" s="199"/>
      <c r="CI190" s="199"/>
      <c r="CJ190" s="199"/>
      <c r="CK190" s="199"/>
      <c r="CL190" s="199"/>
      <c r="CM190" s="199"/>
      <c r="CN190" s="199"/>
      <c r="CO190" s="199"/>
      <c r="CP190" s="199"/>
      <c r="CQ190" s="199"/>
      <c r="CR190" s="199"/>
    </row>
    <row r="191" spans="1:96" ht="12" customHeight="1" x14ac:dyDescent="0.25">
      <c r="A191" s="199"/>
      <c r="B191" s="199"/>
      <c r="C191" s="199"/>
      <c r="D191" s="199"/>
      <c r="E191" s="199"/>
      <c r="F191" s="199"/>
      <c r="G191" s="199"/>
      <c r="H191" s="199"/>
      <c r="I191" s="199"/>
      <c r="J191" s="199"/>
      <c r="K191" s="199"/>
      <c r="L191" s="199"/>
      <c r="M191" s="199"/>
      <c r="N191" s="199"/>
      <c r="O191" s="199"/>
      <c r="P191" s="199"/>
      <c r="Q191" s="199"/>
      <c r="R191" s="199"/>
      <c r="S191" s="199"/>
      <c r="T191" s="199"/>
      <c r="U191" s="199"/>
      <c r="V191" s="199"/>
      <c r="W191" s="199"/>
      <c r="X191" s="232"/>
      <c r="Y191" s="232"/>
      <c r="Z191" s="232"/>
      <c r="AA191" s="232"/>
      <c r="AB191" s="232"/>
      <c r="AC191" s="232"/>
      <c r="AD191" s="232"/>
      <c r="AE191" s="232"/>
      <c r="AF191" s="232"/>
      <c r="AG191" s="232"/>
      <c r="AH191" s="232"/>
      <c r="AI191" s="232"/>
      <c r="AJ191" s="232"/>
      <c r="AK191" s="232"/>
      <c r="AL191" s="232"/>
      <c r="AM191" s="199"/>
      <c r="AN191" s="79"/>
      <c r="AO191" s="79"/>
      <c r="AP191" s="79"/>
      <c r="AQ191" s="79"/>
      <c r="AR191" s="79"/>
      <c r="AS191" s="79"/>
      <c r="AT191" s="79"/>
      <c r="AU191" s="79"/>
      <c r="AV191" s="79"/>
      <c r="AW191" s="233"/>
      <c r="AX191" s="79"/>
      <c r="AY191" s="79"/>
      <c r="AZ191" s="79"/>
      <c r="BA191" s="79"/>
      <c r="BB191" s="190"/>
      <c r="BC191" s="190"/>
      <c r="BD191" s="222">
        <f t="shared" si="18"/>
        <v>15.583333333333334</v>
      </c>
      <c r="BE191" s="195">
        <v>56100</v>
      </c>
      <c r="BF191" s="223">
        <v>604.43551124999999</v>
      </c>
      <c r="BG191" s="223">
        <v>451.21753111186598</v>
      </c>
      <c r="BH191" s="223">
        <v>-444.480341419269</v>
      </c>
      <c r="BI191" s="224">
        <v>51.675654516843899</v>
      </c>
      <c r="BJ191" s="224">
        <v>5.7017914586942098</v>
      </c>
      <c r="BK191" s="222">
        <f t="shared" si="19"/>
        <v>-0.41883475384294666</v>
      </c>
      <c r="BL191" s="222">
        <f t="shared" si="20"/>
        <v>91.728488551076566</v>
      </c>
      <c r="BM191" s="195">
        <v>56100</v>
      </c>
      <c r="BN191" s="223">
        <v>604.43551124999999</v>
      </c>
      <c r="BO191" s="223">
        <v>459.16206685410498</v>
      </c>
      <c r="BP191" s="223">
        <v>-454.74189326100799</v>
      </c>
      <c r="BQ191" s="224">
        <v>51.744310734000599</v>
      </c>
      <c r="BR191" s="224">
        <v>5.7532000373246497</v>
      </c>
      <c r="BS191" s="222">
        <f t="shared" si="21"/>
        <v>-0.37878237769802681</v>
      </c>
      <c r="BT191" s="222">
        <f t="shared" si="22"/>
        <v>91.728488551076566</v>
      </c>
      <c r="BU191" s="199"/>
      <c r="BV191" s="197">
        <v>-53.815273989869397</v>
      </c>
      <c r="BW191" s="197">
        <v>-31.908052793043701</v>
      </c>
      <c r="BX191" s="222">
        <f t="shared" si="23"/>
        <v>-58.533398462893132</v>
      </c>
      <c r="BY191" s="222">
        <f t="shared" si="24"/>
        <v>-35.131247092118997</v>
      </c>
      <c r="BZ191" s="199"/>
      <c r="CA191" s="199"/>
      <c r="CB191" s="199"/>
      <c r="CC191" s="199"/>
      <c r="CD191" s="199"/>
      <c r="CE191" s="199"/>
      <c r="CF191" s="199"/>
      <c r="CG191" s="199"/>
      <c r="CH191" s="199"/>
      <c r="CI191" s="199"/>
      <c r="CJ191" s="199"/>
      <c r="CK191" s="199"/>
      <c r="CL191" s="199"/>
      <c r="CM191" s="199"/>
      <c r="CN191" s="199"/>
      <c r="CO191" s="199"/>
      <c r="CP191" s="199"/>
      <c r="CQ191" s="199"/>
      <c r="CR191" s="199"/>
    </row>
    <row r="192" spans="1:96" ht="12" customHeight="1" x14ac:dyDescent="0.25">
      <c r="A192" s="199"/>
      <c r="B192" s="199"/>
      <c r="C192" s="199"/>
      <c r="D192" s="199"/>
      <c r="E192" s="199"/>
      <c r="F192" s="199"/>
      <c r="G192" s="199"/>
      <c r="H192" s="199"/>
      <c r="I192" s="199"/>
      <c r="J192" s="199"/>
      <c r="K192" s="199"/>
      <c r="L192" s="199"/>
      <c r="M192" s="199"/>
      <c r="N192" s="199"/>
      <c r="O192" s="199"/>
      <c r="P192" s="199"/>
      <c r="Q192" s="199"/>
      <c r="R192" s="199"/>
      <c r="S192" s="199"/>
      <c r="T192" s="199"/>
      <c r="U192" s="199"/>
      <c r="V192" s="199"/>
      <c r="W192" s="199"/>
      <c r="X192" s="232"/>
      <c r="Y192" s="232"/>
      <c r="Z192" s="232"/>
      <c r="AA192" s="232"/>
      <c r="AB192" s="232"/>
      <c r="AC192" s="232"/>
      <c r="AD192" s="232"/>
      <c r="AE192" s="232"/>
      <c r="AF192" s="232"/>
      <c r="AG192" s="232"/>
      <c r="AH192" s="232"/>
      <c r="AI192" s="232"/>
      <c r="AJ192" s="232"/>
      <c r="AK192" s="232"/>
      <c r="AL192" s="232"/>
      <c r="AM192" s="199"/>
      <c r="AN192" s="79"/>
      <c r="AO192" s="79"/>
      <c r="AP192" s="79"/>
      <c r="AQ192" s="79"/>
      <c r="AR192" s="79"/>
      <c r="AS192" s="79"/>
      <c r="AT192" s="79"/>
      <c r="AU192" s="79"/>
      <c r="AV192" s="79"/>
      <c r="AW192" s="233"/>
      <c r="AX192" s="79"/>
      <c r="AY192" s="79"/>
      <c r="AZ192" s="79"/>
      <c r="BA192" s="79"/>
      <c r="BB192" s="190"/>
      <c r="BC192" s="190"/>
      <c r="BD192" s="222">
        <f t="shared" si="18"/>
        <v>15.666666666666666</v>
      </c>
      <c r="BE192" s="195">
        <v>56400</v>
      </c>
      <c r="BF192" s="223">
        <v>614.91444438999997</v>
      </c>
      <c r="BG192" s="223">
        <v>466.400280499546</v>
      </c>
      <c r="BH192" s="223">
        <v>-459.34984768036099</v>
      </c>
      <c r="BI192" s="224">
        <v>51.788651246433801</v>
      </c>
      <c r="BJ192" s="224">
        <v>5.8162205202679704</v>
      </c>
      <c r="BK192" s="222">
        <f t="shared" si="19"/>
        <v>-0.30440569226918601</v>
      </c>
      <c r="BL192" s="222">
        <f t="shared" si="20"/>
        <v>102.20742169107655</v>
      </c>
      <c r="BM192" s="195">
        <v>56400</v>
      </c>
      <c r="BN192" s="223">
        <v>614.91444438999997</v>
      </c>
      <c r="BO192" s="223">
        <v>470.14600533906702</v>
      </c>
      <c r="BP192" s="223">
        <v>-465.28877386659798</v>
      </c>
      <c r="BQ192" s="224">
        <v>51.8247737017087</v>
      </c>
      <c r="BR192" s="224">
        <v>5.8364516475392296</v>
      </c>
      <c r="BS192" s="222">
        <f t="shared" si="21"/>
        <v>-0.29553076748344687</v>
      </c>
      <c r="BT192" s="222">
        <f t="shared" si="22"/>
        <v>102.20742169107655</v>
      </c>
      <c r="BU192" s="199"/>
      <c r="BV192" s="197">
        <v>-41.992767405351998</v>
      </c>
      <c r="BW192" s="197">
        <v>-23.721641908015101</v>
      </c>
      <c r="BX192" s="222">
        <f t="shared" si="23"/>
        <v>-46.710891878375733</v>
      </c>
      <c r="BY192" s="222">
        <f t="shared" si="24"/>
        <v>-26.944836207090397</v>
      </c>
      <c r="BZ192" s="199"/>
      <c r="CA192" s="199"/>
      <c r="CB192" s="199"/>
      <c r="CC192" s="199"/>
      <c r="CD192" s="199"/>
      <c r="CE192" s="199"/>
      <c r="CF192" s="199"/>
      <c r="CG192" s="199"/>
      <c r="CH192" s="199"/>
      <c r="CI192" s="199"/>
      <c r="CJ192" s="199"/>
      <c r="CK192" s="199"/>
      <c r="CL192" s="199"/>
      <c r="CM192" s="199"/>
      <c r="CN192" s="199"/>
      <c r="CO192" s="199"/>
      <c r="CP192" s="199"/>
      <c r="CQ192" s="199"/>
      <c r="CR192" s="199"/>
    </row>
    <row r="193" spans="1:96" ht="12" customHeight="1" x14ac:dyDescent="0.25">
      <c r="A193" s="199"/>
      <c r="B193" s="199"/>
      <c r="C193" s="199"/>
      <c r="D193" s="199"/>
      <c r="E193" s="199"/>
      <c r="F193" s="199"/>
      <c r="G193" s="199"/>
      <c r="H193" s="199"/>
      <c r="I193" s="199"/>
      <c r="J193" s="199"/>
      <c r="K193" s="199"/>
      <c r="L193" s="199"/>
      <c r="M193" s="199"/>
      <c r="N193" s="199"/>
      <c r="O193" s="199"/>
      <c r="P193" s="199"/>
      <c r="Q193" s="199"/>
      <c r="R193" s="199"/>
      <c r="S193" s="199"/>
      <c r="T193" s="199"/>
      <c r="U193" s="199"/>
      <c r="V193" s="199"/>
      <c r="W193" s="199"/>
      <c r="X193" s="232"/>
      <c r="Y193" s="232"/>
      <c r="Z193" s="232"/>
      <c r="AA193" s="232"/>
      <c r="AB193" s="232"/>
      <c r="AC193" s="232"/>
      <c r="AD193" s="232"/>
      <c r="AE193" s="232"/>
      <c r="AF193" s="232"/>
      <c r="AG193" s="232"/>
      <c r="AH193" s="232"/>
      <c r="AI193" s="232"/>
      <c r="AJ193" s="232"/>
      <c r="AK193" s="232"/>
      <c r="AL193" s="232"/>
      <c r="AM193" s="199"/>
      <c r="AN193" s="79"/>
      <c r="AO193" s="79"/>
      <c r="AP193" s="79"/>
      <c r="AQ193" s="79"/>
      <c r="AR193" s="79"/>
      <c r="AS193" s="79"/>
      <c r="AT193" s="79"/>
      <c r="AU193" s="79"/>
      <c r="AV193" s="79"/>
      <c r="AW193" s="233"/>
      <c r="AX193" s="79"/>
      <c r="AY193" s="79"/>
      <c r="AZ193" s="79"/>
      <c r="BA193" s="79"/>
      <c r="BB193" s="190"/>
      <c r="BC193" s="190"/>
      <c r="BD193" s="222">
        <f t="shared" si="18"/>
        <v>15.75</v>
      </c>
      <c r="BE193" s="195">
        <v>56700</v>
      </c>
      <c r="BF193" s="223">
        <v>624.24062605999995</v>
      </c>
      <c r="BG193" s="223">
        <v>482.19654002113901</v>
      </c>
      <c r="BH193" s="223">
        <v>-474.95798588337499</v>
      </c>
      <c r="BI193" s="224">
        <v>51.905176681829801</v>
      </c>
      <c r="BJ193" s="224">
        <v>5.9332176528190104</v>
      </c>
      <c r="BK193" s="222">
        <f t="shared" si="19"/>
        <v>-0.18740855971814607</v>
      </c>
      <c r="BL193" s="222">
        <f t="shared" si="20"/>
        <v>111.53360336107653</v>
      </c>
      <c r="BM193" s="195">
        <v>56700</v>
      </c>
      <c r="BN193" s="223">
        <v>624.24062605999995</v>
      </c>
      <c r="BO193" s="223">
        <v>481.71683754891302</v>
      </c>
      <c r="BP193" s="223">
        <v>-476.502720621055</v>
      </c>
      <c r="BQ193" s="224">
        <v>51.909120885915797</v>
      </c>
      <c r="BR193" s="224">
        <v>5.9229213911535803</v>
      </c>
      <c r="BS193" s="222">
        <f t="shared" si="21"/>
        <v>-0.2090610238690962</v>
      </c>
      <c r="BT193" s="222">
        <f t="shared" si="22"/>
        <v>111.53360336107653</v>
      </c>
      <c r="BU193" s="199"/>
      <c r="BV193" s="197">
        <v>-29.710352685094399</v>
      </c>
      <c r="BW193" s="197">
        <v>-15.275429710029499</v>
      </c>
      <c r="BX193" s="222">
        <f t="shared" si="23"/>
        <v>-34.428477158118135</v>
      </c>
      <c r="BY193" s="222">
        <f t="shared" si="24"/>
        <v>-18.498624009104795</v>
      </c>
      <c r="BZ193" s="199"/>
      <c r="CA193" s="199"/>
      <c r="CB193" s="199"/>
      <c r="CC193" s="199"/>
      <c r="CD193" s="199"/>
      <c r="CE193" s="199"/>
      <c r="CF193" s="199"/>
      <c r="CG193" s="199"/>
      <c r="CH193" s="199"/>
      <c r="CI193" s="199"/>
      <c r="CJ193" s="199"/>
      <c r="CK193" s="199"/>
      <c r="CL193" s="199"/>
      <c r="CM193" s="199"/>
      <c r="CN193" s="199"/>
      <c r="CO193" s="199"/>
      <c r="CP193" s="199"/>
      <c r="CQ193" s="199"/>
      <c r="CR193" s="199"/>
    </row>
    <row r="194" spans="1:96" ht="12" customHeight="1" x14ac:dyDescent="0.25">
      <c r="A194" s="199"/>
      <c r="B194" s="199"/>
      <c r="C194" s="199"/>
      <c r="D194" s="199"/>
      <c r="E194" s="199"/>
      <c r="F194" s="199"/>
      <c r="G194" s="199"/>
      <c r="H194" s="199"/>
      <c r="I194" s="199"/>
      <c r="J194" s="199"/>
      <c r="K194" s="199"/>
      <c r="L194" s="199"/>
      <c r="M194" s="199"/>
      <c r="N194" s="199"/>
      <c r="O194" s="199"/>
      <c r="P194" s="199"/>
      <c r="Q194" s="199"/>
      <c r="R194" s="199"/>
      <c r="S194" s="199"/>
      <c r="T194" s="199"/>
      <c r="U194" s="199"/>
      <c r="V194" s="199"/>
      <c r="W194" s="199"/>
      <c r="X194" s="232"/>
      <c r="Y194" s="232"/>
      <c r="Z194" s="232"/>
      <c r="AA194" s="232"/>
      <c r="AB194" s="232"/>
      <c r="AC194" s="232"/>
      <c r="AD194" s="232"/>
      <c r="AE194" s="232"/>
      <c r="AF194" s="232"/>
      <c r="AG194" s="232"/>
      <c r="AH194" s="232"/>
      <c r="AI194" s="232"/>
      <c r="AJ194" s="232"/>
      <c r="AK194" s="232"/>
      <c r="AL194" s="232"/>
      <c r="AM194" s="199"/>
      <c r="AN194" s="79"/>
      <c r="AO194" s="79"/>
      <c r="AP194" s="79"/>
      <c r="AQ194" s="79"/>
      <c r="AR194" s="79"/>
      <c r="AS194" s="79"/>
      <c r="AT194" s="79"/>
      <c r="AU194" s="79"/>
      <c r="AV194" s="79"/>
      <c r="AW194" s="233"/>
      <c r="AX194" s="79"/>
      <c r="AY194" s="79"/>
      <c r="AZ194" s="79"/>
      <c r="BA194" s="79"/>
      <c r="BB194" s="190"/>
      <c r="BC194" s="190"/>
      <c r="BD194" s="222">
        <f t="shared" si="18"/>
        <v>15.833333333333334</v>
      </c>
      <c r="BE194" s="195">
        <v>57000</v>
      </c>
      <c r="BF194" s="223">
        <v>632.31187666999904</v>
      </c>
      <c r="BG194" s="223">
        <v>498.34718872048302</v>
      </c>
      <c r="BH194" s="223">
        <v>-491.04365273640298</v>
      </c>
      <c r="BI194" s="224">
        <v>52.023210400646597</v>
      </c>
      <c r="BJ194" s="224">
        <v>6.0508328900905104</v>
      </c>
      <c r="BK194" s="222">
        <f t="shared" si="19"/>
        <v>-6.9793322446646044E-2</v>
      </c>
      <c r="BL194" s="222">
        <f t="shared" si="20"/>
        <v>119.60485397107561</v>
      </c>
      <c r="BM194" s="195">
        <v>57000</v>
      </c>
      <c r="BN194" s="223">
        <v>632.31187666999904</v>
      </c>
      <c r="BO194" s="223">
        <v>493.697378864077</v>
      </c>
      <c r="BP194" s="223">
        <v>-488.21182212273499</v>
      </c>
      <c r="BQ194" s="224">
        <v>51.995972175284301</v>
      </c>
      <c r="BR194" s="224">
        <v>6.0112199365222603</v>
      </c>
      <c r="BS194" s="222">
        <f t="shared" si="21"/>
        <v>-0.12076247850041621</v>
      </c>
      <c r="BT194" s="222">
        <f t="shared" si="22"/>
        <v>119.60485397107561</v>
      </c>
      <c r="BU194" s="199"/>
      <c r="BV194" s="197">
        <v>-17.102547814107201</v>
      </c>
      <c r="BW194" s="197">
        <v>-6.6619197883011898</v>
      </c>
      <c r="BX194" s="222">
        <f t="shared" si="23"/>
        <v>-21.820672287130932</v>
      </c>
      <c r="BY194" s="222">
        <f t="shared" si="24"/>
        <v>-9.8851140873764862</v>
      </c>
      <c r="BZ194" s="199"/>
      <c r="CA194" s="199"/>
      <c r="CB194" s="199"/>
      <c r="CC194" s="199"/>
      <c r="CD194" s="199"/>
      <c r="CE194" s="199"/>
      <c r="CF194" s="199"/>
      <c r="CG194" s="199"/>
      <c r="CH194" s="199"/>
      <c r="CI194" s="199"/>
      <c r="CJ194" s="199"/>
      <c r="CK194" s="199"/>
      <c r="CL194" s="199"/>
      <c r="CM194" s="199"/>
      <c r="CN194" s="199"/>
      <c r="CO194" s="199"/>
      <c r="CP194" s="199"/>
      <c r="CQ194" s="199"/>
      <c r="CR194" s="199"/>
    </row>
    <row r="195" spans="1:96" ht="12" customHeight="1" x14ac:dyDescent="0.25">
      <c r="A195" s="199"/>
      <c r="B195" s="199"/>
      <c r="C195" s="199"/>
      <c r="D195" s="199"/>
      <c r="E195" s="199"/>
      <c r="F195" s="199"/>
      <c r="G195" s="199"/>
      <c r="H195" s="199"/>
      <c r="I195" s="199"/>
      <c r="J195" s="199"/>
      <c r="K195" s="199"/>
      <c r="L195" s="199"/>
      <c r="M195" s="199"/>
      <c r="N195" s="199"/>
      <c r="O195" s="199"/>
      <c r="P195" s="199"/>
      <c r="Q195" s="199"/>
      <c r="R195" s="199"/>
      <c r="S195" s="199"/>
      <c r="T195" s="199"/>
      <c r="U195" s="199"/>
      <c r="V195" s="199"/>
      <c r="W195" s="199"/>
      <c r="X195" s="232"/>
      <c r="Y195" s="232"/>
      <c r="Z195" s="232"/>
      <c r="AA195" s="232"/>
      <c r="AB195" s="232"/>
      <c r="AC195" s="232"/>
      <c r="AD195" s="232"/>
      <c r="AE195" s="232"/>
      <c r="AF195" s="232"/>
      <c r="AG195" s="232"/>
      <c r="AH195" s="232"/>
      <c r="AI195" s="232"/>
      <c r="AJ195" s="232"/>
      <c r="AK195" s="232"/>
      <c r="AL195" s="232"/>
      <c r="AM195" s="199"/>
      <c r="AN195" s="79"/>
      <c r="AO195" s="79"/>
      <c r="AP195" s="79"/>
      <c r="AQ195" s="79"/>
      <c r="AR195" s="79"/>
      <c r="AS195" s="79"/>
      <c r="AT195" s="79"/>
      <c r="AU195" s="79"/>
      <c r="AV195" s="79"/>
      <c r="AW195" s="233"/>
      <c r="AX195" s="79"/>
      <c r="AY195" s="79"/>
      <c r="AZ195" s="79"/>
      <c r="BA195" s="79"/>
      <c r="BB195" s="190"/>
      <c r="BC195" s="190"/>
      <c r="BD195" s="222">
        <f t="shared" si="18"/>
        <v>15.916666666666666</v>
      </c>
      <c r="BE195" s="195">
        <v>57300</v>
      </c>
      <c r="BF195" s="223">
        <v>639.03976589000001</v>
      </c>
      <c r="BG195" s="223">
        <v>514.59273066234698</v>
      </c>
      <c r="BH195" s="223">
        <v>-507.341192323347</v>
      </c>
      <c r="BI195" s="224">
        <v>52.140818166550197</v>
      </c>
      <c r="BJ195" s="224">
        <v>6.1672255167433496</v>
      </c>
      <c r="BK195" s="222">
        <f t="shared" si="19"/>
        <v>4.6599304206193182E-2</v>
      </c>
      <c r="BL195" s="222">
        <f t="shared" si="20"/>
        <v>126.33274319107659</v>
      </c>
      <c r="BM195" s="195">
        <v>57300</v>
      </c>
      <c r="BN195" s="223">
        <v>639.03976589000001</v>
      </c>
      <c r="BO195" s="223">
        <v>505.90322111829499</v>
      </c>
      <c r="BP195" s="223">
        <v>-500.23390123594902</v>
      </c>
      <c r="BQ195" s="224">
        <v>52.083935011736799</v>
      </c>
      <c r="BR195" s="224">
        <v>6.0999688202741504</v>
      </c>
      <c r="BS195" s="222">
        <f t="shared" si="21"/>
        <v>-3.2013594748526053E-2</v>
      </c>
      <c r="BT195" s="222">
        <f t="shared" si="22"/>
        <v>126.33274319107659</v>
      </c>
      <c r="BU195" s="199"/>
      <c r="BV195" s="197">
        <v>-4.30743447626792</v>
      </c>
      <c r="BW195" s="197">
        <v>2.02455200994978</v>
      </c>
      <c r="BX195" s="222">
        <f t="shared" si="23"/>
        <v>-9.0255589492916535</v>
      </c>
      <c r="BY195" s="222">
        <f t="shared" si="24"/>
        <v>-1.1986422891255173</v>
      </c>
      <c r="BZ195" s="199"/>
      <c r="CA195" s="199"/>
      <c r="CB195" s="199"/>
      <c r="CC195" s="199"/>
      <c r="CD195" s="199"/>
      <c r="CE195" s="199"/>
      <c r="CF195" s="199"/>
      <c r="CG195" s="199"/>
      <c r="CH195" s="199"/>
      <c r="CI195" s="199"/>
      <c r="CJ195" s="199"/>
      <c r="CK195" s="199"/>
      <c r="CL195" s="199"/>
      <c r="CM195" s="199"/>
      <c r="CN195" s="199"/>
      <c r="CO195" s="199"/>
      <c r="CP195" s="199"/>
      <c r="CQ195" s="199"/>
      <c r="CR195" s="199"/>
    </row>
    <row r="196" spans="1:96" ht="12" customHeight="1" x14ac:dyDescent="0.25">
      <c r="A196" s="199"/>
      <c r="B196" s="199"/>
      <c r="C196" s="199"/>
      <c r="D196" s="199"/>
      <c r="E196" s="199"/>
      <c r="F196" s="199"/>
      <c r="G196" s="199"/>
      <c r="H196" s="199"/>
      <c r="I196" s="199"/>
      <c r="J196" s="199"/>
      <c r="K196" s="199"/>
      <c r="L196" s="199"/>
      <c r="M196" s="199"/>
      <c r="N196" s="199"/>
      <c r="O196" s="199"/>
      <c r="P196" s="199"/>
      <c r="Q196" s="199"/>
      <c r="R196" s="199"/>
      <c r="S196" s="199"/>
      <c r="T196" s="199"/>
      <c r="U196" s="199"/>
      <c r="V196" s="199"/>
      <c r="W196" s="199"/>
      <c r="X196" s="232"/>
      <c r="Y196" s="232"/>
      <c r="Z196" s="232"/>
      <c r="AA196" s="232"/>
      <c r="AB196" s="232"/>
      <c r="AC196" s="232"/>
      <c r="AD196" s="232"/>
      <c r="AE196" s="232"/>
      <c r="AF196" s="232"/>
      <c r="AG196" s="232"/>
      <c r="AH196" s="232"/>
      <c r="AI196" s="232"/>
      <c r="AJ196" s="232"/>
      <c r="AK196" s="232"/>
      <c r="AL196" s="232"/>
      <c r="AM196" s="199"/>
      <c r="AN196" s="79"/>
      <c r="AO196" s="79"/>
      <c r="AP196" s="79"/>
      <c r="AQ196" s="79"/>
      <c r="AR196" s="79"/>
      <c r="AS196" s="79"/>
      <c r="AT196" s="79"/>
      <c r="AU196" s="79"/>
      <c r="AV196" s="79"/>
      <c r="AW196" s="233"/>
      <c r="AX196" s="79"/>
      <c r="AY196" s="79"/>
      <c r="AZ196" s="79"/>
      <c r="BA196" s="79"/>
      <c r="BB196" s="190"/>
      <c r="BC196" s="190"/>
      <c r="BD196" s="222">
        <f t="shared" si="18"/>
        <v>16</v>
      </c>
      <c r="BE196" s="195">
        <v>57600</v>
      </c>
      <c r="BF196" s="223">
        <v>644.35058158000004</v>
      </c>
      <c r="BG196" s="223">
        <v>530.68121602588599</v>
      </c>
      <c r="BH196" s="223">
        <v>-523.589493999914</v>
      </c>
      <c r="BI196" s="224">
        <v>52.256206417803099</v>
      </c>
      <c r="BJ196" s="224">
        <v>6.2807071966063601</v>
      </c>
      <c r="BK196" s="222">
        <f t="shared" si="19"/>
        <v>0.16008098406920368</v>
      </c>
      <c r="BL196" s="222">
        <f t="shared" si="20"/>
        <v>131.64355888107661</v>
      </c>
      <c r="BM196" s="195">
        <v>57600</v>
      </c>
      <c r="BN196" s="223">
        <v>644.35058158000004</v>
      </c>
      <c r="BO196" s="223">
        <v>518.14839994956606</v>
      </c>
      <c r="BP196" s="223">
        <v>-512.38249994995101</v>
      </c>
      <c r="BQ196" s="224">
        <v>52.171648818985098</v>
      </c>
      <c r="BR196" s="224">
        <v>6.1878399953141301</v>
      </c>
      <c r="BS196" s="222">
        <f t="shared" si="21"/>
        <v>5.5857580291453601E-2</v>
      </c>
      <c r="BT196" s="222">
        <f t="shared" si="22"/>
        <v>131.64355888107661</v>
      </c>
      <c r="BU196" s="199"/>
      <c r="BV196" s="197">
        <v>8.5348542272885695</v>
      </c>
      <c r="BW196" s="197">
        <v>10.6888507532171</v>
      </c>
      <c r="BX196" s="222">
        <f t="shared" si="23"/>
        <v>3.8167297542648368</v>
      </c>
      <c r="BY196" s="222">
        <f t="shared" si="24"/>
        <v>7.4656564541418025</v>
      </c>
      <c r="BZ196" s="199"/>
      <c r="CA196" s="199"/>
      <c r="CB196" s="199"/>
      <c r="CC196" s="199"/>
      <c r="CD196" s="199"/>
      <c r="CE196" s="199"/>
      <c r="CF196" s="199"/>
      <c r="CG196" s="199"/>
      <c r="CH196" s="199"/>
      <c r="CI196" s="199"/>
      <c r="CJ196" s="199"/>
      <c r="CK196" s="199"/>
      <c r="CL196" s="199"/>
      <c r="CM196" s="199"/>
      <c r="CN196" s="199"/>
      <c r="CO196" s="199"/>
      <c r="CP196" s="199"/>
      <c r="CQ196" s="199"/>
      <c r="CR196" s="199"/>
    </row>
    <row r="197" spans="1:96" ht="12" customHeight="1" x14ac:dyDescent="0.25">
      <c r="A197" s="199"/>
      <c r="B197" s="199"/>
      <c r="C197" s="199"/>
      <c r="D197" s="199"/>
      <c r="E197" s="199"/>
      <c r="F197" s="199"/>
      <c r="G197" s="199"/>
      <c r="H197" s="199"/>
      <c r="I197" s="199"/>
      <c r="J197" s="199"/>
      <c r="K197" s="199"/>
      <c r="L197" s="199"/>
      <c r="M197" s="199"/>
      <c r="N197" s="199"/>
      <c r="O197" s="199"/>
      <c r="P197" s="199"/>
      <c r="Q197" s="199"/>
      <c r="R197" s="199"/>
      <c r="S197" s="199"/>
      <c r="T197" s="199"/>
      <c r="U197" s="199"/>
      <c r="V197" s="199"/>
      <c r="W197" s="199"/>
      <c r="X197" s="232"/>
      <c r="Y197" s="232"/>
      <c r="Z197" s="232"/>
      <c r="AA197" s="232"/>
      <c r="AB197" s="232"/>
      <c r="AC197" s="232"/>
      <c r="AD197" s="232"/>
      <c r="AE197" s="232"/>
      <c r="AF197" s="232"/>
      <c r="AG197" s="232"/>
      <c r="AH197" s="232"/>
      <c r="AI197" s="232"/>
      <c r="AJ197" s="232"/>
      <c r="AK197" s="232"/>
      <c r="AL197" s="232"/>
      <c r="AM197" s="199"/>
      <c r="AN197" s="79"/>
      <c r="AO197" s="79"/>
      <c r="AP197" s="79"/>
      <c r="AQ197" s="79"/>
      <c r="AR197" s="79"/>
      <c r="AS197" s="79"/>
      <c r="AT197" s="79"/>
      <c r="AU197" s="79"/>
      <c r="AV197" s="79"/>
      <c r="AW197" s="233"/>
      <c r="AX197" s="79"/>
      <c r="AY197" s="79"/>
      <c r="AZ197" s="79"/>
      <c r="BA197" s="79"/>
      <c r="BB197" s="190"/>
      <c r="BC197" s="190"/>
      <c r="BD197" s="222">
        <f t="shared" si="18"/>
        <v>16.083333333333332</v>
      </c>
      <c r="BE197" s="195">
        <v>57900</v>
      </c>
      <c r="BF197" s="223">
        <v>648.18613731000005</v>
      </c>
      <c r="BG197" s="223">
        <v>546.37447706670105</v>
      </c>
      <c r="BH197" s="223">
        <v>-539.53936669300595</v>
      </c>
      <c r="BI197" s="224">
        <v>52.367757399118297</v>
      </c>
      <c r="BJ197" s="224">
        <v>6.3897678570203702</v>
      </c>
      <c r="BK197" s="222">
        <f t="shared" si="19"/>
        <v>0.26914164448321376</v>
      </c>
      <c r="BL197" s="222">
        <f t="shared" si="20"/>
        <v>135.47911461107662</v>
      </c>
      <c r="BM197" s="195">
        <v>57900</v>
      </c>
      <c r="BN197" s="223">
        <v>648.18613731000005</v>
      </c>
      <c r="BO197" s="223">
        <v>530.25050334426305</v>
      </c>
      <c r="BP197" s="223">
        <v>-524.47245144373096</v>
      </c>
      <c r="BQ197" s="224">
        <v>52.257821399850997</v>
      </c>
      <c r="BR197" s="224">
        <v>6.2735869247712701</v>
      </c>
      <c r="BS197" s="222">
        <f t="shared" si="21"/>
        <v>0.14160450974859362</v>
      </c>
      <c r="BT197" s="222">
        <f t="shared" si="22"/>
        <v>135.47911461107662</v>
      </c>
      <c r="BU197" s="199"/>
      <c r="BV197" s="197">
        <v>21.2836685270602</v>
      </c>
      <c r="BW197" s="197">
        <v>19.236084351059301</v>
      </c>
      <c r="BX197" s="222">
        <f t="shared" si="23"/>
        <v>16.565544054036469</v>
      </c>
      <c r="BY197" s="222">
        <f t="shared" si="24"/>
        <v>16.012890051984002</v>
      </c>
      <c r="BZ197" s="199"/>
      <c r="CA197" s="199"/>
      <c r="CB197" s="199"/>
      <c r="CC197" s="199"/>
      <c r="CD197" s="199"/>
      <c r="CE197" s="199"/>
      <c r="CF197" s="199"/>
      <c r="CG197" s="199"/>
      <c r="CH197" s="199"/>
      <c r="CI197" s="199"/>
      <c r="CJ197" s="199"/>
      <c r="CK197" s="199"/>
      <c r="CL197" s="199"/>
      <c r="CM197" s="199"/>
      <c r="CN197" s="199"/>
      <c r="CO197" s="199"/>
      <c r="CP197" s="199"/>
      <c r="CQ197" s="199"/>
      <c r="CR197" s="199"/>
    </row>
    <row r="198" spans="1:96" ht="12" customHeight="1" x14ac:dyDescent="0.25">
      <c r="A198" s="199"/>
      <c r="B198" s="199"/>
      <c r="C198" s="199"/>
      <c r="D198" s="199"/>
      <c r="E198" s="199"/>
      <c r="F198" s="199"/>
      <c r="G198" s="199"/>
      <c r="H198" s="199"/>
      <c r="I198" s="199"/>
      <c r="J198" s="199"/>
      <c r="K198" s="199"/>
      <c r="L198" s="199"/>
      <c r="M198" s="199"/>
      <c r="N198" s="199"/>
      <c r="O198" s="199"/>
      <c r="P198" s="199"/>
      <c r="Q198" s="199"/>
      <c r="R198" s="199"/>
      <c r="S198" s="199"/>
      <c r="T198" s="199"/>
      <c r="U198" s="199"/>
      <c r="V198" s="199"/>
      <c r="W198" s="199"/>
      <c r="X198" s="232"/>
      <c r="Y198" s="232"/>
      <c r="Z198" s="232"/>
      <c r="AA198" s="232"/>
      <c r="AB198" s="232"/>
      <c r="AC198" s="232"/>
      <c r="AD198" s="232"/>
      <c r="AE198" s="232"/>
      <c r="AF198" s="232"/>
      <c r="AG198" s="232"/>
      <c r="AH198" s="232"/>
      <c r="AI198" s="232"/>
      <c r="AJ198" s="232"/>
      <c r="AK198" s="232"/>
      <c r="AL198" s="232"/>
      <c r="AM198" s="199"/>
      <c r="AN198" s="79"/>
      <c r="AO198" s="79"/>
      <c r="AP198" s="79"/>
      <c r="AQ198" s="79"/>
      <c r="AR198" s="79"/>
      <c r="AS198" s="79"/>
      <c r="AT198" s="79"/>
      <c r="AU198" s="79"/>
      <c r="AV198" s="79"/>
      <c r="AW198" s="233"/>
      <c r="AX198" s="79"/>
      <c r="AY198" s="79"/>
      <c r="AZ198" s="79"/>
      <c r="BA198" s="79"/>
      <c r="BB198" s="190"/>
      <c r="BC198" s="190"/>
      <c r="BD198" s="222">
        <f t="shared" ref="BD198:BD261" si="25">BE198/$BD$4</f>
        <v>16.166666666666668</v>
      </c>
      <c r="BE198" s="195">
        <v>58200</v>
      </c>
      <c r="BF198" s="223">
        <v>650.50440994999997</v>
      </c>
      <c r="BG198" s="223">
        <v>561.45268018643299</v>
      </c>
      <c r="BH198" s="223">
        <v>-554.95905395570901</v>
      </c>
      <c r="BI198" s="224">
        <v>52.474047400180702</v>
      </c>
      <c r="BJ198" s="224">
        <v>6.49308731472094</v>
      </c>
      <c r="BK198" s="222">
        <f t="shared" ref="BK198:BK261" si="26">BJ198-AVERAGE($BJ$5:$BJ$292)</f>
        <v>0.37246110218378359</v>
      </c>
      <c r="BL198" s="222">
        <f t="shared" ref="BL198:BL261" si="27">BF198-AVERAGE($BF$5:$BF$292)</f>
        <v>137.79738725107654</v>
      </c>
      <c r="BM198" s="195">
        <v>58200</v>
      </c>
      <c r="BN198" s="223">
        <v>650.50440994999997</v>
      </c>
      <c r="BO198" s="223">
        <v>542.03500625194101</v>
      </c>
      <c r="BP198" s="223">
        <v>-536.32473213061496</v>
      </c>
      <c r="BQ198" s="224">
        <v>52.341256291230401</v>
      </c>
      <c r="BR198" s="224">
        <v>6.3560669527715099</v>
      </c>
      <c r="BS198" s="222">
        <f t="shared" ref="BS198:BS261" si="28">BR198-AVERAGE($BR$5:$BR$292)</f>
        <v>0.22408453774883341</v>
      </c>
      <c r="BT198" s="222">
        <f t="shared" ref="BT198:BT261" si="29">BN198-AVERAGE($BN$5:$BN$292)</f>
        <v>137.79738725107654</v>
      </c>
      <c r="BU198" s="199"/>
      <c r="BV198" s="197">
        <v>33.799382392666203</v>
      </c>
      <c r="BW198" s="197">
        <v>27.572642819838201</v>
      </c>
      <c r="BX198" s="222">
        <f t="shared" ref="BX198:BX261" si="30">BV198-AVERAGE($BV$5:$BV$292)</f>
        <v>29.081257919642471</v>
      </c>
      <c r="BY198" s="222">
        <f t="shared" ref="BY198:BY261" si="31">BW198-AVERAGE($BW$5:$BW$292)</f>
        <v>24.349448520762905</v>
      </c>
      <c r="BZ198" s="199"/>
      <c r="CA198" s="199"/>
      <c r="CB198" s="199"/>
      <c r="CC198" s="199"/>
      <c r="CD198" s="199"/>
      <c r="CE198" s="199"/>
      <c r="CF198" s="199"/>
      <c r="CG198" s="199"/>
      <c r="CH198" s="199"/>
      <c r="CI198" s="199"/>
      <c r="CJ198" s="199"/>
      <c r="CK198" s="199"/>
      <c r="CL198" s="199"/>
      <c r="CM198" s="199"/>
      <c r="CN198" s="199"/>
      <c r="CO198" s="199"/>
      <c r="CP198" s="199"/>
      <c r="CQ198" s="199"/>
      <c r="CR198" s="199"/>
    </row>
    <row r="199" spans="1:96" ht="12" customHeight="1" x14ac:dyDescent="0.25">
      <c r="A199" s="199"/>
      <c r="B199" s="199"/>
      <c r="C199" s="199"/>
      <c r="D199" s="199"/>
      <c r="E199" s="199"/>
      <c r="F199" s="199"/>
      <c r="G199" s="199"/>
      <c r="H199" s="199"/>
      <c r="I199" s="199"/>
      <c r="J199" s="199"/>
      <c r="K199" s="199"/>
      <c r="L199" s="199"/>
      <c r="M199" s="199"/>
      <c r="N199" s="199"/>
      <c r="O199" s="199"/>
      <c r="P199" s="199"/>
      <c r="Q199" s="199"/>
      <c r="R199" s="199"/>
      <c r="S199" s="199"/>
      <c r="T199" s="199"/>
      <c r="U199" s="199"/>
      <c r="V199" s="199"/>
      <c r="W199" s="199"/>
      <c r="X199" s="232"/>
      <c r="Y199" s="232"/>
      <c r="Z199" s="232"/>
      <c r="AA199" s="232"/>
      <c r="AB199" s="232"/>
      <c r="AC199" s="232"/>
      <c r="AD199" s="232"/>
      <c r="AE199" s="232"/>
      <c r="AF199" s="232"/>
      <c r="AG199" s="232"/>
      <c r="AH199" s="232"/>
      <c r="AI199" s="232"/>
      <c r="AJ199" s="232"/>
      <c r="AK199" s="232"/>
      <c r="AL199" s="232"/>
      <c r="AM199" s="199"/>
      <c r="AN199" s="79"/>
      <c r="AO199" s="79"/>
      <c r="AP199" s="79"/>
      <c r="AQ199" s="79"/>
      <c r="AR199" s="79"/>
      <c r="AS199" s="79"/>
      <c r="AT199" s="79"/>
      <c r="AU199" s="79"/>
      <c r="AV199" s="79"/>
      <c r="AW199" s="233"/>
      <c r="AX199" s="79"/>
      <c r="AY199" s="79"/>
      <c r="AZ199" s="79"/>
      <c r="BA199" s="79"/>
      <c r="BB199" s="190"/>
      <c r="BC199" s="190"/>
      <c r="BD199" s="222">
        <f t="shared" si="25"/>
        <v>16.25</v>
      </c>
      <c r="BE199" s="195">
        <v>58500</v>
      </c>
      <c r="BF199" s="223">
        <v>651.28</v>
      </c>
      <c r="BG199" s="223">
        <v>575.71738271707602</v>
      </c>
      <c r="BH199" s="223">
        <v>-569.63802186964301</v>
      </c>
      <c r="BI199" s="224">
        <v>52.573851846266997</v>
      </c>
      <c r="BJ199" s="224">
        <v>6.5895362719542296</v>
      </c>
      <c r="BK199" s="222">
        <f t="shared" si="26"/>
        <v>0.4689100594170732</v>
      </c>
      <c r="BL199" s="222">
        <f t="shared" si="27"/>
        <v>138.57297730107655</v>
      </c>
      <c r="BM199" s="195">
        <v>58500</v>
      </c>
      <c r="BN199" s="223">
        <v>651.28</v>
      </c>
      <c r="BO199" s="223">
        <v>553.33874974216405</v>
      </c>
      <c r="BP199" s="223">
        <v>-547.770440804391</v>
      </c>
      <c r="BQ199" s="224">
        <v>52.420871340607803</v>
      </c>
      <c r="BR199" s="224">
        <v>6.4342556724760804</v>
      </c>
      <c r="BS199" s="222">
        <f t="shared" si="28"/>
        <v>0.30227325745340394</v>
      </c>
      <c r="BT199" s="222">
        <f t="shared" si="29"/>
        <v>138.57297730107655</v>
      </c>
      <c r="BU199" s="199"/>
      <c r="BV199" s="197">
        <v>45.944922728261297</v>
      </c>
      <c r="BW199" s="197">
        <v>35.6072235067222</v>
      </c>
      <c r="BX199" s="222">
        <f t="shared" si="30"/>
        <v>41.226798255237561</v>
      </c>
      <c r="BY199" s="222">
        <f t="shared" si="31"/>
        <v>32.384029207646904</v>
      </c>
      <c r="BZ199" s="199"/>
      <c r="CA199" s="199"/>
      <c r="CB199" s="199"/>
      <c r="CC199" s="199"/>
      <c r="CD199" s="199"/>
      <c r="CE199" s="199"/>
      <c r="CF199" s="199"/>
      <c r="CG199" s="199"/>
      <c r="CH199" s="199"/>
      <c r="CI199" s="199"/>
      <c r="CJ199" s="199"/>
      <c r="CK199" s="199"/>
      <c r="CL199" s="199"/>
      <c r="CM199" s="199"/>
      <c r="CN199" s="199"/>
      <c r="CO199" s="199"/>
      <c r="CP199" s="199"/>
      <c r="CQ199" s="199"/>
      <c r="CR199" s="199"/>
    </row>
    <row r="200" spans="1:96" ht="12" customHeight="1" x14ac:dyDescent="0.25">
      <c r="A200" s="199"/>
      <c r="B200" s="199"/>
      <c r="C200" s="199"/>
      <c r="D200" s="199"/>
      <c r="E200" s="199"/>
      <c r="F200" s="199"/>
      <c r="G200" s="199"/>
      <c r="H200" s="199"/>
      <c r="I200" s="199"/>
      <c r="J200" s="199"/>
      <c r="K200" s="199"/>
      <c r="L200" s="199"/>
      <c r="M200" s="199"/>
      <c r="N200" s="199"/>
      <c r="O200" s="199"/>
      <c r="P200" s="199"/>
      <c r="Q200" s="199"/>
      <c r="R200" s="199"/>
      <c r="S200" s="199"/>
      <c r="T200" s="199"/>
      <c r="U200" s="199"/>
      <c r="V200" s="199"/>
      <c r="W200" s="199"/>
      <c r="X200" s="232"/>
      <c r="Y200" s="232"/>
      <c r="Z200" s="232"/>
      <c r="AA200" s="232"/>
      <c r="AB200" s="232"/>
      <c r="AC200" s="232"/>
      <c r="AD200" s="232"/>
      <c r="AE200" s="232"/>
      <c r="AF200" s="232"/>
      <c r="AG200" s="232"/>
      <c r="AH200" s="232"/>
      <c r="AI200" s="232"/>
      <c r="AJ200" s="232"/>
      <c r="AK200" s="232"/>
      <c r="AL200" s="232"/>
      <c r="AM200" s="199"/>
      <c r="AN200" s="79"/>
      <c r="AO200" s="79"/>
      <c r="AP200" s="79"/>
      <c r="AQ200" s="79"/>
      <c r="AR200" s="79"/>
      <c r="AS200" s="79"/>
      <c r="AT200" s="79"/>
      <c r="AU200" s="79"/>
      <c r="AV200" s="79"/>
      <c r="AW200" s="233"/>
      <c r="AX200" s="79"/>
      <c r="AY200" s="79"/>
      <c r="AZ200" s="79"/>
      <c r="BA200" s="79"/>
      <c r="BB200" s="190"/>
      <c r="BC200" s="190"/>
      <c r="BD200" s="222">
        <f t="shared" si="25"/>
        <v>16.333333333333332</v>
      </c>
      <c r="BE200" s="195">
        <v>58800</v>
      </c>
      <c r="BF200" s="223">
        <v>650.50440994999997</v>
      </c>
      <c r="BG200" s="223">
        <v>588.99336615988898</v>
      </c>
      <c r="BH200" s="223">
        <v>-583.38929389717305</v>
      </c>
      <c r="BI200" s="224">
        <v>52.666141162794503</v>
      </c>
      <c r="BJ200" s="224">
        <v>6.6781701417931201</v>
      </c>
      <c r="BK200" s="222">
        <f t="shared" si="26"/>
        <v>0.55754392925596363</v>
      </c>
      <c r="BL200" s="222">
        <f t="shared" si="27"/>
        <v>137.79738725107654</v>
      </c>
      <c r="BM200" s="195">
        <v>58800</v>
      </c>
      <c r="BN200" s="223">
        <v>650.50440994999997</v>
      </c>
      <c r="BO200" s="223">
        <v>564.01258210017897</v>
      </c>
      <c r="BP200" s="223">
        <v>-558.65387775116699</v>
      </c>
      <c r="BQ200" s="224">
        <v>52.495709590100397</v>
      </c>
      <c r="BR200" s="224">
        <v>6.5072545666464201</v>
      </c>
      <c r="BS200" s="222">
        <f t="shared" si="28"/>
        <v>0.37527215162374361</v>
      </c>
      <c r="BT200" s="222">
        <f t="shared" si="29"/>
        <v>137.79738725107654</v>
      </c>
      <c r="BU200" s="199"/>
      <c r="BV200" s="197">
        <v>57.587270608005497</v>
      </c>
      <c r="BW200" s="197">
        <v>43.251831043616498</v>
      </c>
      <c r="BX200" s="222">
        <f t="shared" si="30"/>
        <v>52.869146134981762</v>
      </c>
      <c r="BY200" s="222">
        <f t="shared" si="31"/>
        <v>40.028636744541203</v>
      </c>
      <c r="BZ200" s="199"/>
      <c r="CA200" s="199"/>
      <c r="CB200" s="199"/>
      <c r="CC200" s="199"/>
      <c r="CD200" s="199"/>
      <c r="CE200" s="199"/>
      <c r="CF200" s="199"/>
      <c r="CG200" s="199"/>
      <c r="CH200" s="199"/>
      <c r="CI200" s="199"/>
      <c r="CJ200" s="199"/>
      <c r="CK200" s="199"/>
      <c r="CL200" s="199"/>
      <c r="CM200" s="199"/>
      <c r="CN200" s="199"/>
      <c r="CO200" s="199"/>
      <c r="CP200" s="199"/>
      <c r="CQ200" s="199"/>
      <c r="CR200" s="199"/>
    </row>
    <row r="201" spans="1:96" ht="12" customHeight="1" x14ac:dyDescent="0.25">
      <c r="A201" s="199"/>
      <c r="B201" s="199"/>
      <c r="C201" s="199"/>
      <c r="D201" s="199"/>
      <c r="E201" s="199"/>
      <c r="F201" s="199"/>
      <c r="G201" s="199"/>
      <c r="H201" s="199"/>
      <c r="I201" s="199"/>
      <c r="J201" s="199"/>
      <c r="K201" s="199"/>
      <c r="L201" s="199"/>
      <c r="M201" s="199"/>
      <c r="N201" s="199"/>
      <c r="O201" s="199"/>
      <c r="P201" s="199"/>
      <c r="Q201" s="199"/>
      <c r="R201" s="199"/>
      <c r="S201" s="199"/>
      <c r="T201" s="199"/>
      <c r="U201" s="199"/>
      <c r="V201" s="199"/>
      <c r="W201" s="199"/>
      <c r="X201" s="232"/>
      <c r="Y201" s="232"/>
      <c r="Z201" s="232"/>
      <c r="AA201" s="232"/>
      <c r="AB201" s="232"/>
      <c r="AC201" s="232"/>
      <c r="AD201" s="232"/>
      <c r="AE201" s="232"/>
      <c r="AF201" s="232"/>
      <c r="AG201" s="232"/>
      <c r="AH201" s="232"/>
      <c r="AI201" s="232"/>
      <c r="AJ201" s="232"/>
      <c r="AK201" s="232"/>
      <c r="AL201" s="232"/>
      <c r="AM201" s="199"/>
      <c r="AN201" s="79"/>
      <c r="AO201" s="79"/>
      <c r="AP201" s="79"/>
      <c r="AQ201" s="79"/>
      <c r="AR201" s="79"/>
      <c r="AS201" s="79"/>
      <c r="AT201" s="79"/>
      <c r="AU201" s="79"/>
      <c r="AV201" s="79"/>
      <c r="AW201" s="233"/>
      <c r="AX201" s="79"/>
      <c r="AY201" s="79"/>
      <c r="AZ201" s="79"/>
      <c r="BA201" s="79"/>
      <c r="BB201" s="190"/>
      <c r="BC201" s="190"/>
      <c r="BD201" s="222">
        <f t="shared" si="25"/>
        <v>16.416666666666668</v>
      </c>
      <c r="BE201" s="195">
        <v>59100</v>
      </c>
      <c r="BF201" s="223">
        <v>648.18613731000005</v>
      </c>
      <c r="BG201" s="223">
        <v>601.12952626898095</v>
      </c>
      <c r="BH201" s="223">
        <v>-596.05064827497597</v>
      </c>
      <c r="BI201" s="224">
        <v>52.750070845671701</v>
      </c>
      <c r="BJ201" s="224">
        <v>6.7582185654578701</v>
      </c>
      <c r="BK201" s="222">
        <f t="shared" si="26"/>
        <v>0.6375923529207137</v>
      </c>
      <c r="BL201" s="222">
        <f t="shared" si="27"/>
        <v>135.47911461107662</v>
      </c>
      <c r="BM201" s="195">
        <v>59100</v>
      </c>
      <c r="BN201" s="223">
        <v>648.18613731000005</v>
      </c>
      <c r="BO201" s="223">
        <v>573.92323972021904</v>
      </c>
      <c r="BP201" s="223">
        <v>-568.83478164499797</v>
      </c>
      <c r="BQ201" s="224">
        <v>52.564943940660498</v>
      </c>
      <c r="BR201" s="224">
        <v>6.5742933851427896</v>
      </c>
      <c r="BS201" s="222">
        <f t="shared" si="28"/>
        <v>0.44231097012011311</v>
      </c>
      <c r="BT201" s="222">
        <f t="shared" si="29"/>
        <v>135.47911461107662</v>
      </c>
      <c r="BU201" s="199"/>
      <c r="BV201" s="197">
        <v>68.5989181099429</v>
      </c>
      <c r="BW201" s="197">
        <v>50.422741079447903</v>
      </c>
      <c r="BX201" s="222">
        <f t="shared" si="30"/>
        <v>63.880793636919165</v>
      </c>
      <c r="BY201" s="222">
        <f t="shared" si="31"/>
        <v>47.199546780372607</v>
      </c>
      <c r="BZ201" s="199"/>
      <c r="CA201" s="199"/>
      <c r="CB201" s="199"/>
      <c r="CC201" s="199"/>
      <c r="CD201" s="199"/>
      <c r="CE201" s="199"/>
      <c r="CF201" s="199"/>
      <c r="CG201" s="199"/>
      <c r="CH201" s="199"/>
      <c r="CI201" s="199"/>
      <c r="CJ201" s="199"/>
      <c r="CK201" s="199"/>
      <c r="CL201" s="199"/>
      <c r="CM201" s="199"/>
      <c r="CN201" s="199"/>
      <c r="CO201" s="199"/>
      <c r="CP201" s="199"/>
      <c r="CQ201" s="199"/>
      <c r="CR201" s="199"/>
    </row>
    <row r="202" spans="1:96" ht="12" customHeight="1" x14ac:dyDescent="0.25">
      <c r="A202" s="199"/>
      <c r="B202" s="199"/>
      <c r="C202" s="199"/>
      <c r="D202" s="199"/>
      <c r="E202" s="199"/>
      <c r="F202" s="199"/>
      <c r="G202" s="199"/>
      <c r="H202" s="199"/>
      <c r="I202" s="199"/>
      <c r="J202" s="199"/>
      <c r="K202" s="199"/>
      <c r="L202" s="199"/>
      <c r="M202" s="199"/>
      <c r="N202" s="199"/>
      <c r="O202" s="199"/>
      <c r="P202" s="199"/>
      <c r="Q202" s="199"/>
      <c r="R202" s="199"/>
      <c r="S202" s="199"/>
      <c r="T202" s="199"/>
      <c r="U202" s="199"/>
      <c r="V202" s="199"/>
      <c r="W202" s="199"/>
      <c r="X202" s="232"/>
      <c r="Y202" s="232"/>
      <c r="Z202" s="232"/>
      <c r="AA202" s="232"/>
      <c r="AB202" s="232"/>
      <c r="AC202" s="232"/>
      <c r="AD202" s="232"/>
      <c r="AE202" s="232"/>
      <c r="AF202" s="232"/>
      <c r="AG202" s="232"/>
      <c r="AH202" s="232"/>
      <c r="AI202" s="232"/>
      <c r="AJ202" s="232"/>
      <c r="AK202" s="232"/>
      <c r="AL202" s="232"/>
      <c r="AM202" s="199"/>
      <c r="AN202" s="79"/>
      <c r="AO202" s="79"/>
      <c r="AP202" s="79"/>
      <c r="AQ202" s="79"/>
      <c r="AR202" s="79"/>
      <c r="AS202" s="79"/>
      <c r="AT202" s="79"/>
      <c r="AU202" s="79"/>
      <c r="AV202" s="79"/>
      <c r="AW202" s="233"/>
      <c r="AX202" s="79"/>
      <c r="AY202" s="79"/>
      <c r="AZ202" s="79"/>
      <c r="BA202" s="79"/>
      <c r="BB202" s="190"/>
      <c r="BC202" s="190"/>
      <c r="BD202" s="222">
        <f t="shared" si="25"/>
        <v>16.5</v>
      </c>
      <c r="BE202" s="195">
        <v>59400</v>
      </c>
      <c r="BF202" s="223">
        <v>644.35058158000004</v>
      </c>
      <c r="BG202" s="223">
        <v>611.99906706466504</v>
      </c>
      <c r="BH202" s="223">
        <v>-607.48497193890103</v>
      </c>
      <c r="BI202" s="224">
        <v>52.824968401613802</v>
      </c>
      <c r="BJ202" s="224">
        <v>6.8290727588884099</v>
      </c>
      <c r="BK202" s="222">
        <f t="shared" si="26"/>
        <v>0.70844654635125348</v>
      </c>
      <c r="BL202" s="222">
        <f t="shared" si="27"/>
        <v>131.64355888107661</v>
      </c>
      <c r="BM202" s="195">
        <v>59400</v>
      </c>
      <c r="BN202" s="223">
        <v>644.35058158000004</v>
      </c>
      <c r="BO202" s="223">
        <v>582.95457347742899</v>
      </c>
      <c r="BP202" s="223">
        <v>-578.18982785546496</v>
      </c>
      <c r="BQ202" s="224">
        <v>52.627877124296802</v>
      </c>
      <c r="BR202" s="224">
        <v>6.6347286624962596</v>
      </c>
      <c r="BS202" s="222">
        <f t="shared" si="28"/>
        <v>0.5027462474735831</v>
      </c>
      <c r="BT202" s="222">
        <f t="shared" si="29"/>
        <v>131.64355888107661</v>
      </c>
      <c r="BU202" s="199"/>
      <c r="BV202" s="197">
        <v>78.859264792928002</v>
      </c>
      <c r="BW202" s="197">
        <v>57.041417235932997</v>
      </c>
      <c r="BX202" s="222">
        <f t="shared" si="30"/>
        <v>74.141140319904267</v>
      </c>
      <c r="BY202" s="222">
        <f t="shared" si="31"/>
        <v>53.818222936857701</v>
      </c>
      <c r="BZ202" s="199"/>
      <c r="CA202" s="199"/>
      <c r="CB202" s="199"/>
      <c r="CC202" s="199"/>
      <c r="CD202" s="199"/>
      <c r="CE202" s="199"/>
      <c r="CF202" s="199"/>
      <c r="CG202" s="199"/>
      <c r="CH202" s="199"/>
      <c r="CI202" s="199"/>
      <c r="CJ202" s="199"/>
      <c r="CK202" s="199"/>
      <c r="CL202" s="199"/>
      <c r="CM202" s="199"/>
      <c r="CN202" s="199"/>
      <c r="CO202" s="199"/>
      <c r="CP202" s="199"/>
      <c r="CQ202" s="199"/>
      <c r="CR202" s="199"/>
    </row>
    <row r="203" spans="1:96" ht="12" customHeight="1" x14ac:dyDescent="0.25">
      <c r="A203" s="199"/>
      <c r="B203" s="199"/>
      <c r="C203" s="199"/>
      <c r="D203" s="199"/>
      <c r="E203" s="199"/>
      <c r="F203" s="199"/>
      <c r="G203" s="199"/>
      <c r="H203" s="199"/>
      <c r="I203" s="199"/>
      <c r="J203" s="199"/>
      <c r="K203" s="199"/>
      <c r="L203" s="199"/>
      <c r="M203" s="199"/>
      <c r="N203" s="199"/>
      <c r="O203" s="199"/>
      <c r="P203" s="199"/>
      <c r="Q203" s="199"/>
      <c r="R203" s="199"/>
      <c r="S203" s="199"/>
      <c r="T203" s="199"/>
      <c r="U203" s="199"/>
      <c r="V203" s="199"/>
      <c r="W203" s="199"/>
      <c r="X203" s="232"/>
      <c r="Y203" s="232"/>
      <c r="Z203" s="232"/>
      <c r="AA203" s="232"/>
      <c r="AB203" s="232"/>
      <c r="AC203" s="232"/>
      <c r="AD203" s="232"/>
      <c r="AE203" s="232"/>
      <c r="AF203" s="232"/>
      <c r="AG203" s="232"/>
      <c r="AH203" s="232"/>
      <c r="AI203" s="232"/>
      <c r="AJ203" s="232"/>
      <c r="AK203" s="232"/>
      <c r="AL203" s="232"/>
      <c r="AM203" s="199"/>
      <c r="AN203" s="79"/>
      <c r="AO203" s="79"/>
      <c r="AP203" s="79"/>
      <c r="AQ203" s="79"/>
      <c r="AR203" s="79"/>
      <c r="AS203" s="79"/>
      <c r="AT203" s="79"/>
      <c r="AU203" s="79"/>
      <c r="AV203" s="79"/>
      <c r="AW203" s="233"/>
      <c r="AX203" s="79"/>
      <c r="AY203" s="79"/>
      <c r="AZ203" s="79"/>
      <c r="BA203" s="79"/>
      <c r="BB203" s="190"/>
      <c r="BC203" s="190"/>
      <c r="BD203" s="222">
        <f t="shared" si="25"/>
        <v>16.583333333333332</v>
      </c>
      <c r="BE203" s="195">
        <v>59700</v>
      </c>
      <c r="BF203" s="223">
        <v>639.03976589000001</v>
      </c>
      <c r="BG203" s="223">
        <v>621.49919607221204</v>
      </c>
      <c r="BH203" s="223">
        <v>-617.58001362216805</v>
      </c>
      <c r="BI203" s="224">
        <v>52.890319037255402</v>
      </c>
      <c r="BJ203" s="224">
        <v>6.8902721490782497</v>
      </c>
      <c r="BK203" s="222">
        <f t="shared" si="26"/>
        <v>0.76964593654109326</v>
      </c>
      <c r="BL203" s="222">
        <f t="shared" si="27"/>
        <v>126.33274319107659</v>
      </c>
      <c r="BM203" s="195">
        <v>59700</v>
      </c>
      <c r="BN203" s="223">
        <v>639.03976589000001</v>
      </c>
      <c r="BO203" s="223">
        <v>591.00823112120702</v>
      </c>
      <c r="BP203" s="223">
        <v>-586.61350744232004</v>
      </c>
      <c r="BQ203" s="224">
        <v>52.683938362347099</v>
      </c>
      <c r="BR203" s="224">
        <v>6.68803958016289</v>
      </c>
      <c r="BS203" s="222">
        <f t="shared" si="28"/>
        <v>0.55605716514021353</v>
      </c>
      <c r="BT203" s="222">
        <f t="shared" si="29"/>
        <v>126.33274319107659</v>
      </c>
      <c r="BU203" s="199"/>
      <c r="BV203" s="197">
        <v>88.255938522266902</v>
      </c>
      <c r="BW203" s="197">
        <v>63.035371244250904</v>
      </c>
      <c r="BX203" s="222">
        <f t="shared" si="30"/>
        <v>83.537814049243167</v>
      </c>
      <c r="BY203" s="222">
        <f t="shared" si="31"/>
        <v>59.812176945175608</v>
      </c>
      <c r="BZ203" s="199"/>
      <c r="CA203" s="199"/>
      <c r="CB203" s="199"/>
      <c r="CC203" s="199"/>
      <c r="CD203" s="199"/>
      <c r="CE203" s="199"/>
      <c r="CF203" s="199"/>
      <c r="CG203" s="199"/>
      <c r="CH203" s="199"/>
      <c r="CI203" s="199"/>
      <c r="CJ203" s="199"/>
      <c r="CK203" s="199"/>
      <c r="CL203" s="199"/>
      <c r="CM203" s="199"/>
      <c r="CN203" s="199"/>
      <c r="CO203" s="199"/>
      <c r="CP203" s="199"/>
      <c r="CQ203" s="199"/>
      <c r="CR203" s="199"/>
    </row>
    <row r="204" spans="1:96" ht="12" customHeight="1" x14ac:dyDescent="0.25">
      <c r="A204" s="199"/>
      <c r="B204" s="199"/>
      <c r="C204" s="199"/>
      <c r="D204" s="199"/>
      <c r="E204" s="199"/>
      <c r="F204" s="199"/>
      <c r="G204" s="199"/>
      <c r="H204" s="199"/>
      <c r="I204" s="199"/>
      <c r="J204" s="199"/>
      <c r="K204" s="199"/>
      <c r="L204" s="199"/>
      <c r="M204" s="199"/>
      <c r="N204" s="199"/>
      <c r="O204" s="199"/>
      <c r="P204" s="199"/>
      <c r="Q204" s="199"/>
      <c r="R204" s="199"/>
      <c r="S204" s="199"/>
      <c r="T204" s="199"/>
      <c r="U204" s="199"/>
      <c r="V204" s="199"/>
      <c r="W204" s="199"/>
      <c r="X204" s="232"/>
      <c r="Y204" s="232"/>
      <c r="Z204" s="232"/>
      <c r="AA204" s="232"/>
      <c r="AB204" s="232"/>
      <c r="AC204" s="232"/>
      <c r="AD204" s="232"/>
      <c r="AE204" s="232"/>
      <c r="AF204" s="232"/>
      <c r="AG204" s="232"/>
      <c r="AH204" s="232"/>
      <c r="AI204" s="232"/>
      <c r="AJ204" s="232"/>
      <c r="AK204" s="232"/>
      <c r="AL204" s="232"/>
      <c r="AM204" s="199"/>
      <c r="AN204" s="79"/>
      <c r="AO204" s="79"/>
      <c r="AP204" s="79"/>
      <c r="AQ204" s="79"/>
      <c r="AR204" s="79"/>
      <c r="AS204" s="79"/>
      <c r="AT204" s="79"/>
      <c r="AU204" s="79"/>
      <c r="AV204" s="79"/>
      <c r="AW204" s="233"/>
      <c r="AX204" s="79"/>
      <c r="AY204" s="79"/>
      <c r="AZ204" s="79"/>
      <c r="BA204" s="79"/>
      <c r="BB204" s="190"/>
      <c r="BC204" s="190"/>
      <c r="BD204" s="222">
        <f t="shared" si="25"/>
        <v>16.666666666666668</v>
      </c>
      <c r="BE204" s="195">
        <v>60000</v>
      </c>
      <c r="BF204" s="223">
        <v>632.31187666999904</v>
      </c>
      <c r="BG204" s="223">
        <v>629.55046774851405</v>
      </c>
      <c r="BH204" s="223">
        <v>-626.24772056134498</v>
      </c>
      <c r="BI204" s="224">
        <v>52.945751306932799</v>
      </c>
      <c r="BJ204" s="224">
        <v>6.9414912124547703</v>
      </c>
      <c r="BK204" s="222">
        <f t="shared" si="26"/>
        <v>0.82086499991761386</v>
      </c>
      <c r="BL204" s="222">
        <f t="shared" si="27"/>
        <v>119.60485397107561</v>
      </c>
      <c r="BM204" s="195">
        <v>60000</v>
      </c>
      <c r="BN204" s="223">
        <v>632.31187666999904</v>
      </c>
      <c r="BO204" s="223">
        <v>598.00389765271598</v>
      </c>
      <c r="BP204" s="223">
        <v>-594.01850238453903</v>
      </c>
      <c r="BQ204" s="224">
        <v>52.732677841898798</v>
      </c>
      <c r="BR204" s="224">
        <v>6.7338221291595497</v>
      </c>
      <c r="BS204" s="222">
        <f t="shared" si="28"/>
        <v>0.60183971413687321</v>
      </c>
      <c r="BT204" s="222">
        <f t="shared" si="29"/>
        <v>119.60485397107561</v>
      </c>
      <c r="BU204" s="199"/>
      <c r="BV204" s="197">
        <v>96.686026178295407</v>
      </c>
      <c r="BW204" s="197">
        <v>68.338956842342398</v>
      </c>
      <c r="BX204" s="222">
        <f t="shared" si="30"/>
        <v>91.967901705271672</v>
      </c>
      <c r="BY204" s="222">
        <f t="shared" si="31"/>
        <v>65.115762543267095</v>
      </c>
      <c r="BZ204" s="199"/>
      <c r="CA204" s="199"/>
      <c r="CB204" s="199"/>
      <c r="CC204" s="199"/>
      <c r="CD204" s="199"/>
      <c r="CE204" s="199"/>
      <c r="CF204" s="199"/>
      <c r="CG204" s="199"/>
      <c r="CH204" s="199"/>
      <c r="CI204" s="199"/>
      <c r="CJ204" s="199"/>
      <c r="CK204" s="199"/>
      <c r="CL204" s="199"/>
      <c r="CM204" s="199"/>
      <c r="CN204" s="199"/>
      <c r="CO204" s="199"/>
      <c r="CP204" s="199"/>
      <c r="CQ204" s="199"/>
      <c r="CR204" s="199"/>
    </row>
    <row r="205" spans="1:96" ht="12" customHeight="1" x14ac:dyDescent="0.25">
      <c r="A205" s="199"/>
      <c r="B205" s="199"/>
      <c r="C205" s="199"/>
      <c r="D205" s="199"/>
      <c r="E205" s="199"/>
      <c r="F205" s="199"/>
      <c r="G205" s="199"/>
      <c r="H205" s="199"/>
      <c r="I205" s="199"/>
      <c r="J205" s="199"/>
      <c r="K205" s="199"/>
      <c r="L205" s="199"/>
      <c r="M205" s="199"/>
      <c r="N205" s="199"/>
      <c r="O205" s="199"/>
      <c r="P205" s="199"/>
      <c r="Q205" s="199"/>
      <c r="R205" s="199"/>
      <c r="S205" s="199"/>
      <c r="T205" s="199"/>
      <c r="U205" s="199"/>
      <c r="V205" s="199"/>
      <c r="W205" s="199"/>
      <c r="X205" s="232"/>
      <c r="Y205" s="232"/>
      <c r="Z205" s="232"/>
      <c r="AA205" s="232"/>
      <c r="AB205" s="232"/>
      <c r="AC205" s="232"/>
      <c r="AD205" s="232"/>
      <c r="AE205" s="232"/>
      <c r="AF205" s="232"/>
      <c r="AG205" s="232"/>
      <c r="AH205" s="232"/>
      <c r="AI205" s="232"/>
      <c r="AJ205" s="232"/>
      <c r="AK205" s="232"/>
      <c r="AL205" s="232"/>
      <c r="AM205" s="199"/>
      <c r="AN205" s="79"/>
      <c r="AO205" s="79"/>
      <c r="AP205" s="79"/>
      <c r="AQ205" s="79"/>
      <c r="AR205" s="79"/>
      <c r="AS205" s="79"/>
      <c r="AT205" s="79"/>
      <c r="AU205" s="79"/>
      <c r="AV205" s="79"/>
      <c r="AW205" s="233"/>
      <c r="AX205" s="79"/>
      <c r="AY205" s="79"/>
      <c r="AZ205" s="79"/>
      <c r="BA205" s="79"/>
      <c r="BB205" s="190"/>
      <c r="BC205" s="190"/>
      <c r="BD205" s="222">
        <f t="shared" si="25"/>
        <v>16.75</v>
      </c>
      <c r="BE205" s="195">
        <v>60300</v>
      </c>
      <c r="BF205" s="223">
        <v>624.24062605999995</v>
      </c>
      <c r="BG205" s="223">
        <v>636.09587908038804</v>
      </c>
      <c r="BH205" s="223">
        <v>-633.423290727054</v>
      </c>
      <c r="BI205" s="224">
        <v>52.991023420520499</v>
      </c>
      <c r="BJ205" s="224">
        <v>6.9825270241699497</v>
      </c>
      <c r="BK205" s="222">
        <f t="shared" si="26"/>
        <v>0.86190081163279331</v>
      </c>
      <c r="BL205" s="222">
        <f t="shared" si="27"/>
        <v>111.53360336107653</v>
      </c>
      <c r="BM205" s="195">
        <v>60300</v>
      </c>
      <c r="BN205" s="223">
        <v>624.24062605999995</v>
      </c>
      <c r="BO205" s="223">
        <v>603.87918101433695</v>
      </c>
      <c r="BP205" s="223">
        <v>-600.335658800435</v>
      </c>
      <c r="BQ205" s="224">
        <v>52.773759876447201</v>
      </c>
      <c r="BR205" s="224">
        <v>6.7717822846987801</v>
      </c>
      <c r="BS205" s="222">
        <f t="shared" si="28"/>
        <v>0.63979986967610358</v>
      </c>
      <c r="BT205" s="222">
        <f t="shared" si="29"/>
        <v>111.53360336107653</v>
      </c>
      <c r="BU205" s="199"/>
      <c r="BV205" s="197">
        <v>104.057200769068</v>
      </c>
      <c r="BW205" s="197">
        <v>72.894088738004896</v>
      </c>
      <c r="BX205" s="222">
        <f t="shared" si="30"/>
        <v>99.339076296044269</v>
      </c>
      <c r="BY205" s="222">
        <f t="shared" si="31"/>
        <v>69.670894438929594</v>
      </c>
      <c r="BZ205" s="199"/>
      <c r="CA205" s="199"/>
      <c r="CB205" s="199"/>
      <c r="CC205" s="199"/>
      <c r="CD205" s="199"/>
      <c r="CE205" s="199"/>
      <c r="CF205" s="199"/>
      <c r="CG205" s="199"/>
      <c r="CH205" s="199"/>
      <c r="CI205" s="199"/>
      <c r="CJ205" s="199"/>
      <c r="CK205" s="199"/>
      <c r="CL205" s="199"/>
      <c r="CM205" s="199"/>
      <c r="CN205" s="199"/>
      <c r="CO205" s="199"/>
      <c r="CP205" s="199"/>
      <c r="CQ205" s="199"/>
      <c r="CR205" s="199"/>
    </row>
    <row r="206" spans="1:96" ht="12" customHeight="1" x14ac:dyDescent="0.25">
      <c r="A206" s="199"/>
      <c r="B206" s="199"/>
      <c r="C206" s="199"/>
      <c r="D206" s="199"/>
      <c r="E206" s="199"/>
      <c r="F206" s="199"/>
      <c r="G206" s="199"/>
      <c r="H206" s="199"/>
      <c r="I206" s="199"/>
      <c r="J206" s="199"/>
      <c r="K206" s="199"/>
      <c r="L206" s="199"/>
      <c r="M206" s="199"/>
      <c r="N206" s="199"/>
      <c r="O206" s="199"/>
      <c r="P206" s="199"/>
      <c r="Q206" s="199"/>
      <c r="R206" s="199"/>
      <c r="S206" s="199"/>
      <c r="T206" s="199"/>
      <c r="U206" s="199"/>
      <c r="V206" s="199"/>
      <c r="W206" s="199"/>
      <c r="X206" s="232"/>
      <c r="Y206" s="232"/>
      <c r="Z206" s="232"/>
      <c r="AA206" s="232"/>
      <c r="AB206" s="232"/>
      <c r="AC206" s="232"/>
      <c r="AD206" s="232"/>
      <c r="AE206" s="232"/>
      <c r="AF206" s="232"/>
      <c r="AG206" s="232"/>
      <c r="AH206" s="232"/>
      <c r="AI206" s="232"/>
      <c r="AJ206" s="232"/>
      <c r="AK206" s="232"/>
      <c r="AL206" s="232"/>
      <c r="AM206" s="199"/>
      <c r="AN206" s="79"/>
      <c r="AO206" s="79"/>
      <c r="AP206" s="79"/>
      <c r="AQ206" s="79"/>
      <c r="AR206" s="79"/>
      <c r="AS206" s="79"/>
      <c r="AT206" s="79"/>
      <c r="AU206" s="79"/>
      <c r="AV206" s="79"/>
      <c r="AW206" s="233"/>
      <c r="AX206" s="79"/>
      <c r="AY206" s="79"/>
      <c r="AZ206" s="79"/>
      <c r="BA206" s="79"/>
      <c r="BB206" s="190"/>
      <c r="BC206" s="190"/>
      <c r="BD206" s="222">
        <f t="shared" si="25"/>
        <v>16.833333333333332</v>
      </c>
      <c r="BE206" s="195">
        <v>60600</v>
      </c>
      <c r="BF206" s="223">
        <v>614.91444438999997</v>
      </c>
      <c r="BG206" s="223">
        <v>641.09978825975804</v>
      </c>
      <c r="BH206" s="223">
        <v>-639.06403069367298</v>
      </c>
      <c r="BI206" s="224">
        <v>53.026010558004302</v>
      </c>
      <c r="BJ206" s="224">
        <v>7.0132877524100898</v>
      </c>
      <c r="BK206" s="222">
        <f t="shared" si="26"/>
        <v>0.8926615398729334</v>
      </c>
      <c r="BL206" s="222">
        <f t="shared" si="27"/>
        <v>102.20742169107655</v>
      </c>
      <c r="BM206" s="195">
        <v>60600</v>
      </c>
      <c r="BN206" s="223">
        <v>614.91444438999997</v>
      </c>
      <c r="BO206" s="223">
        <v>608.58921456702001</v>
      </c>
      <c r="BP206" s="223">
        <v>-605.51364266263704</v>
      </c>
      <c r="BQ206" s="224">
        <v>52.8069553745866</v>
      </c>
      <c r="BR206" s="224">
        <v>6.8017286936794799</v>
      </c>
      <c r="BS206" s="222">
        <f t="shared" si="28"/>
        <v>0.66974627865680336</v>
      </c>
      <c r="BT206" s="222">
        <f t="shared" si="29"/>
        <v>102.20742169107655</v>
      </c>
      <c r="BU206" s="199"/>
      <c r="BV206" s="197">
        <v>110.288732602932</v>
      </c>
      <c r="BW206" s="197">
        <v>76.650878763641103</v>
      </c>
      <c r="BX206" s="222">
        <f t="shared" si="30"/>
        <v>105.57060812990827</v>
      </c>
      <c r="BY206" s="222">
        <f t="shared" si="31"/>
        <v>73.4276844645658</v>
      </c>
      <c r="BZ206" s="199"/>
      <c r="CA206" s="199"/>
      <c r="CB206" s="199"/>
      <c r="CC206" s="199"/>
      <c r="CD206" s="199"/>
      <c r="CE206" s="199"/>
      <c r="CF206" s="199"/>
      <c r="CG206" s="199"/>
      <c r="CH206" s="199"/>
      <c r="CI206" s="199"/>
      <c r="CJ206" s="199"/>
      <c r="CK206" s="199"/>
      <c r="CL206" s="199"/>
      <c r="CM206" s="199"/>
      <c r="CN206" s="199"/>
      <c r="CO206" s="199"/>
      <c r="CP206" s="199"/>
      <c r="CQ206" s="199"/>
      <c r="CR206" s="199"/>
    </row>
    <row r="207" spans="1:96" ht="12" customHeight="1" x14ac:dyDescent="0.25">
      <c r="A207" s="199"/>
      <c r="B207" s="199"/>
      <c r="C207" s="199"/>
      <c r="D207" s="199"/>
      <c r="E207" s="199"/>
      <c r="F207" s="199"/>
      <c r="G207" s="199"/>
      <c r="H207" s="199"/>
      <c r="I207" s="199"/>
      <c r="J207" s="199"/>
      <c r="K207" s="199"/>
      <c r="L207" s="199"/>
      <c r="M207" s="199"/>
      <c r="N207" s="199"/>
      <c r="O207" s="199"/>
      <c r="P207" s="199"/>
      <c r="Q207" s="199"/>
      <c r="R207" s="199"/>
      <c r="S207" s="199"/>
      <c r="T207" s="199"/>
      <c r="U207" s="199"/>
      <c r="V207" s="199"/>
      <c r="W207" s="199"/>
      <c r="X207" s="232"/>
      <c r="Y207" s="232"/>
      <c r="Z207" s="232"/>
      <c r="AA207" s="232"/>
      <c r="AB207" s="232"/>
      <c r="AC207" s="232"/>
      <c r="AD207" s="232"/>
      <c r="AE207" s="232"/>
      <c r="AF207" s="232"/>
      <c r="AG207" s="232"/>
      <c r="AH207" s="232"/>
      <c r="AI207" s="232"/>
      <c r="AJ207" s="232"/>
      <c r="AK207" s="232"/>
      <c r="AL207" s="232"/>
      <c r="AM207" s="199"/>
      <c r="AN207" s="79"/>
      <c r="AO207" s="79"/>
      <c r="AP207" s="79"/>
      <c r="AQ207" s="79"/>
      <c r="AR207" s="79"/>
      <c r="AS207" s="79"/>
      <c r="AT207" s="79"/>
      <c r="AU207" s="79"/>
      <c r="AV207" s="79"/>
      <c r="AW207" s="233"/>
      <c r="AX207" s="79"/>
      <c r="AY207" s="79"/>
      <c r="AZ207" s="79"/>
      <c r="BA207" s="79"/>
      <c r="BB207" s="190"/>
      <c r="BC207" s="190"/>
      <c r="BD207" s="222">
        <f t="shared" si="25"/>
        <v>16.916666666666668</v>
      </c>
      <c r="BE207" s="195">
        <v>60900</v>
      </c>
      <c r="BF207" s="223">
        <v>604.43551124999999</v>
      </c>
      <c r="BG207" s="223">
        <v>644.54670378004801</v>
      </c>
      <c r="BH207" s="223">
        <v>-643.14807875529198</v>
      </c>
      <c r="BI207" s="224">
        <v>53.050693308250899</v>
      </c>
      <c r="BJ207" s="224">
        <v>7.0337821579530502</v>
      </c>
      <c r="BK207" s="222">
        <f t="shared" si="26"/>
        <v>0.91315594541589373</v>
      </c>
      <c r="BL207" s="222">
        <f t="shared" si="27"/>
        <v>91.728488551076566</v>
      </c>
      <c r="BM207" s="195">
        <v>60900</v>
      </c>
      <c r="BN207" s="223">
        <v>604.43551124999999</v>
      </c>
      <c r="BO207" s="223">
        <v>612.10603342894001</v>
      </c>
      <c r="BP207" s="223">
        <v>-609.51834575433099</v>
      </c>
      <c r="BQ207" s="224">
        <v>52.832134041250399</v>
      </c>
      <c r="BR207" s="224">
        <v>6.8235652084674498</v>
      </c>
      <c r="BS207" s="222">
        <f t="shared" si="28"/>
        <v>0.69158279344477336</v>
      </c>
      <c r="BT207" s="222">
        <f t="shared" si="29"/>
        <v>91.728488551076566</v>
      </c>
      <c r="BU207" s="199"/>
      <c r="BV207" s="197">
        <v>115.312373446547</v>
      </c>
      <c r="BW207" s="197">
        <v>79.568182255447596</v>
      </c>
      <c r="BX207" s="222">
        <f t="shared" si="30"/>
        <v>110.59424897352326</v>
      </c>
      <c r="BY207" s="222">
        <f t="shared" si="31"/>
        <v>76.344987956372293</v>
      </c>
      <c r="BZ207" s="199"/>
      <c r="CA207" s="199"/>
      <c r="CB207" s="199"/>
      <c r="CC207" s="199"/>
      <c r="CD207" s="199"/>
      <c r="CE207" s="199"/>
      <c r="CF207" s="199"/>
      <c r="CG207" s="199"/>
      <c r="CH207" s="199"/>
      <c r="CI207" s="199"/>
      <c r="CJ207" s="199"/>
      <c r="CK207" s="199"/>
      <c r="CL207" s="199"/>
      <c r="CM207" s="199"/>
      <c r="CN207" s="199"/>
      <c r="CO207" s="199"/>
      <c r="CP207" s="199"/>
      <c r="CQ207" s="199"/>
      <c r="CR207" s="199"/>
    </row>
    <row r="208" spans="1:96" ht="12" customHeight="1" x14ac:dyDescent="0.25">
      <c r="A208" s="199"/>
      <c r="B208" s="199"/>
      <c r="C208" s="199"/>
      <c r="D208" s="199"/>
      <c r="E208" s="199"/>
      <c r="F208" s="199"/>
      <c r="G208" s="199"/>
      <c r="H208" s="199"/>
      <c r="I208" s="199"/>
      <c r="J208" s="199"/>
      <c r="K208" s="199"/>
      <c r="L208" s="199"/>
      <c r="M208" s="199"/>
      <c r="N208" s="199"/>
      <c r="O208" s="199"/>
      <c r="P208" s="199"/>
      <c r="Q208" s="199"/>
      <c r="R208" s="199"/>
      <c r="S208" s="199"/>
      <c r="T208" s="199"/>
      <c r="U208" s="199"/>
      <c r="V208" s="199"/>
      <c r="W208" s="199"/>
      <c r="X208" s="232"/>
      <c r="Y208" s="232"/>
      <c r="Z208" s="232"/>
      <c r="AA208" s="232"/>
      <c r="AB208" s="232"/>
      <c r="AC208" s="232"/>
      <c r="AD208" s="232"/>
      <c r="AE208" s="232"/>
      <c r="AF208" s="232"/>
      <c r="AG208" s="232"/>
      <c r="AH208" s="232"/>
      <c r="AI208" s="232"/>
      <c r="AJ208" s="232"/>
      <c r="AK208" s="232"/>
      <c r="AL208" s="232"/>
      <c r="AM208" s="199"/>
      <c r="AN208" s="79"/>
      <c r="AO208" s="79"/>
      <c r="AP208" s="79"/>
      <c r="AQ208" s="79"/>
      <c r="AR208" s="79"/>
      <c r="AS208" s="79"/>
      <c r="AT208" s="79"/>
      <c r="AU208" s="79"/>
      <c r="AV208" s="79"/>
      <c r="AW208" s="233"/>
      <c r="AX208" s="79"/>
      <c r="AY208" s="79"/>
      <c r="AZ208" s="79"/>
      <c r="BA208" s="79"/>
      <c r="BB208" s="190"/>
      <c r="BC208" s="190"/>
      <c r="BD208" s="222">
        <f t="shared" si="25"/>
        <v>17</v>
      </c>
      <c r="BE208" s="195">
        <v>61200</v>
      </c>
      <c r="BF208" s="223">
        <v>592.91863602000001</v>
      </c>
      <c r="BG208" s="223">
        <v>646.43997562097195</v>
      </c>
      <c r="BH208" s="223">
        <v>-645.67303215884203</v>
      </c>
      <c r="BI208" s="224">
        <v>53.065147212949697</v>
      </c>
      <c r="BJ208" s="224">
        <v>7.0441100581150602</v>
      </c>
      <c r="BK208" s="222">
        <f t="shared" si="26"/>
        <v>0.92348384557790375</v>
      </c>
      <c r="BL208" s="222">
        <f t="shared" si="27"/>
        <v>80.211613321076584</v>
      </c>
      <c r="BM208" s="195">
        <v>61200</v>
      </c>
      <c r="BN208" s="223">
        <v>592.91863602000001</v>
      </c>
      <c r="BO208" s="223">
        <v>614.41776993049098</v>
      </c>
      <c r="BP208" s="223">
        <v>-612.33209528191503</v>
      </c>
      <c r="BQ208" s="224">
        <v>52.849256583594197</v>
      </c>
      <c r="BR208" s="224">
        <v>6.8372834755488396</v>
      </c>
      <c r="BS208" s="222">
        <f t="shared" si="28"/>
        <v>0.70530106052616315</v>
      </c>
      <c r="BT208" s="222">
        <f t="shared" si="29"/>
        <v>80.211613321076584</v>
      </c>
      <c r="BU208" s="199"/>
      <c r="BV208" s="197">
        <v>119.07310398497501</v>
      </c>
      <c r="BW208" s="197">
        <v>81.614048673052807</v>
      </c>
      <c r="BX208" s="222">
        <f t="shared" si="30"/>
        <v>114.35497951195127</v>
      </c>
      <c r="BY208" s="222">
        <f t="shared" si="31"/>
        <v>78.390854373977504</v>
      </c>
      <c r="BZ208" s="199"/>
      <c r="CA208" s="199"/>
      <c r="CB208" s="199"/>
      <c r="CC208" s="199"/>
      <c r="CD208" s="199"/>
      <c r="CE208" s="199"/>
      <c r="CF208" s="199"/>
      <c r="CG208" s="199"/>
      <c r="CH208" s="199"/>
      <c r="CI208" s="199"/>
      <c r="CJ208" s="199"/>
      <c r="CK208" s="199"/>
      <c r="CL208" s="199"/>
      <c r="CM208" s="199"/>
      <c r="CN208" s="199"/>
      <c r="CO208" s="199"/>
      <c r="CP208" s="199"/>
      <c r="CQ208" s="199"/>
      <c r="CR208" s="199"/>
    </row>
    <row r="209" spans="1:96" ht="12" customHeight="1" x14ac:dyDescent="0.25">
      <c r="A209" s="199"/>
      <c r="B209" s="199"/>
      <c r="C209" s="199"/>
      <c r="D209" s="199"/>
      <c r="E209" s="199"/>
      <c r="F209" s="199"/>
      <c r="G209" s="199"/>
      <c r="H209" s="199"/>
      <c r="I209" s="199"/>
      <c r="J209" s="199"/>
      <c r="K209" s="199"/>
      <c r="L209" s="199"/>
      <c r="M209" s="199"/>
      <c r="N209" s="199"/>
      <c r="O209" s="199"/>
      <c r="P209" s="199"/>
      <c r="Q209" s="199"/>
      <c r="R209" s="199"/>
      <c r="S209" s="199"/>
      <c r="T209" s="199"/>
      <c r="U209" s="199"/>
      <c r="V209" s="199"/>
      <c r="W209" s="199"/>
      <c r="X209" s="232"/>
      <c r="Y209" s="232"/>
      <c r="Z209" s="232"/>
      <c r="AA209" s="232"/>
      <c r="AB209" s="232"/>
      <c r="AC209" s="232"/>
      <c r="AD209" s="232"/>
      <c r="AE209" s="232"/>
      <c r="AF209" s="232"/>
      <c r="AG209" s="232"/>
      <c r="AH209" s="232"/>
      <c r="AI209" s="232"/>
      <c r="AJ209" s="232"/>
      <c r="AK209" s="232"/>
      <c r="AL209" s="232"/>
      <c r="AM209" s="199"/>
      <c r="AN209" s="79"/>
      <c r="AO209" s="79"/>
      <c r="AP209" s="79"/>
      <c r="AQ209" s="79"/>
      <c r="AR209" s="79"/>
      <c r="AS209" s="79"/>
      <c r="AT209" s="79"/>
      <c r="AU209" s="79"/>
      <c r="AV209" s="79"/>
      <c r="AW209" s="233"/>
      <c r="AX209" s="79"/>
      <c r="AY209" s="79"/>
      <c r="AZ209" s="79"/>
      <c r="BA209" s="79"/>
      <c r="BB209" s="190"/>
      <c r="BC209" s="190"/>
      <c r="BD209" s="222">
        <f t="shared" si="25"/>
        <v>17.083333333333332</v>
      </c>
      <c r="BE209" s="195">
        <v>61500</v>
      </c>
      <c r="BF209" s="223">
        <v>580.49</v>
      </c>
      <c r="BG209" s="223">
        <v>646.80041047767099</v>
      </c>
      <c r="BH209" s="223">
        <v>-646.65450416744898</v>
      </c>
      <c r="BI209" s="224">
        <v>53.069533324018202</v>
      </c>
      <c r="BJ209" s="224">
        <v>7.0444536624376797</v>
      </c>
      <c r="BK209" s="222">
        <f t="shared" si="26"/>
        <v>0.92382744990052323</v>
      </c>
      <c r="BL209" s="222">
        <f t="shared" si="27"/>
        <v>67.782977301076585</v>
      </c>
      <c r="BM209" s="195">
        <v>61500</v>
      </c>
      <c r="BN209" s="223">
        <v>580.49</v>
      </c>
      <c r="BO209" s="223">
        <v>615.52770441102598</v>
      </c>
      <c r="BP209" s="223">
        <v>-613.95270926908302</v>
      </c>
      <c r="BQ209" s="224">
        <v>52.8583670836531</v>
      </c>
      <c r="BR209" s="224">
        <v>6.8429556994596901</v>
      </c>
      <c r="BS209" s="222">
        <f t="shared" si="28"/>
        <v>0.71097328443701358</v>
      </c>
      <c r="BT209" s="222">
        <f t="shared" si="29"/>
        <v>67.782977301076585</v>
      </c>
      <c r="BU209" s="199"/>
      <c r="BV209" s="197">
        <v>121.529736397601</v>
      </c>
      <c r="BW209" s="197">
        <v>82.766071524381502</v>
      </c>
      <c r="BX209" s="222">
        <f t="shared" si="30"/>
        <v>116.81161192457726</v>
      </c>
      <c r="BY209" s="222">
        <f t="shared" si="31"/>
        <v>79.542877225306199</v>
      </c>
      <c r="BZ209" s="199"/>
      <c r="CA209" s="199"/>
      <c r="CB209" s="199"/>
      <c r="CC209" s="199"/>
      <c r="CD209" s="199"/>
      <c r="CE209" s="199"/>
      <c r="CF209" s="199"/>
      <c r="CG209" s="199"/>
      <c r="CH209" s="199"/>
      <c r="CI209" s="199"/>
      <c r="CJ209" s="199"/>
      <c r="CK209" s="199"/>
      <c r="CL209" s="199"/>
      <c r="CM209" s="199"/>
      <c r="CN209" s="199"/>
      <c r="CO209" s="199"/>
      <c r="CP209" s="199"/>
      <c r="CQ209" s="199"/>
      <c r="CR209" s="199"/>
    </row>
    <row r="210" spans="1:96" ht="12" customHeight="1" x14ac:dyDescent="0.25">
      <c r="A210" s="199"/>
      <c r="B210" s="199"/>
      <c r="C210" s="199"/>
      <c r="D210" s="199"/>
      <c r="E210" s="199"/>
      <c r="F210" s="199"/>
      <c r="G210" s="199"/>
      <c r="H210" s="199"/>
      <c r="I210" s="199"/>
      <c r="J210" s="199"/>
      <c r="K210" s="199"/>
      <c r="L210" s="199"/>
      <c r="M210" s="199"/>
      <c r="N210" s="199"/>
      <c r="O210" s="199"/>
      <c r="P210" s="199"/>
      <c r="Q210" s="199"/>
      <c r="R210" s="199"/>
      <c r="S210" s="199"/>
      <c r="T210" s="199"/>
      <c r="U210" s="199"/>
      <c r="V210" s="199"/>
      <c r="W210" s="199"/>
      <c r="X210" s="232"/>
      <c r="Y210" s="232"/>
      <c r="Z210" s="232"/>
      <c r="AA210" s="232"/>
      <c r="AB210" s="232"/>
      <c r="AC210" s="232"/>
      <c r="AD210" s="232"/>
      <c r="AE210" s="232"/>
      <c r="AF210" s="232"/>
      <c r="AG210" s="232"/>
      <c r="AH210" s="232"/>
      <c r="AI210" s="232"/>
      <c r="AJ210" s="232"/>
      <c r="AK210" s="232"/>
      <c r="AL210" s="232"/>
      <c r="AM210" s="199"/>
      <c r="AN210" s="79"/>
      <c r="AO210" s="79"/>
      <c r="AP210" s="79"/>
      <c r="AQ210" s="79"/>
      <c r="AR210" s="79"/>
      <c r="AS210" s="79"/>
      <c r="AT210" s="79"/>
      <c r="AU210" s="79"/>
      <c r="AV210" s="79"/>
      <c r="AW210" s="233"/>
      <c r="AX210" s="79"/>
      <c r="AY210" s="79"/>
      <c r="AZ210" s="79"/>
      <c r="BA210" s="79"/>
      <c r="BB210" s="190"/>
      <c r="BC210" s="190"/>
      <c r="BD210" s="222">
        <f t="shared" si="25"/>
        <v>17.166666666666668</v>
      </c>
      <c r="BE210" s="195">
        <v>61800</v>
      </c>
      <c r="BF210" s="223">
        <v>567.28577393</v>
      </c>
      <c r="BG210" s="223">
        <v>645.664827506047</v>
      </c>
      <c r="BH210" s="223">
        <v>-646.12462896577802</v>
      </c>
      <c r="BI210" s="224">
        <v>53.064089651387199</v>
      </c>
      <c r="BJ210" s="224">
        <v>7.0350696672516397</v>
      </c>
      <c r="BK210" s="222">
        <f t="shared" si="26"/>
        <v>0.91444345471448329</v>
      </c>
      <c r="BL210" s="222">
        <f t="shared" si="27"/>
        <v>54.578751231076581</v>
      </c>
      <c r="BM210" s="195">
        <v>61800</v>
      </c>
      <c r="BN210" s="223">
        <v>567.28577393</v>
      </c>
      <c r="BO210" s="223">
        <v>615.45320106407996</v>
      </c>
      <c r="BP210" s="223">
        <v>-614.39243148916603</v>
      </c>
      <c r="BQ210" s="224">
        <v>52.859585624776599</v>
      </c>
      <c r="BR210" s="224">
        <v>6.8407276433819497</v>
      </c>
      <c r="BS210" s="222">
        <f t="shared" si="28"/>
        <v>0.70874522835927323</v>
      </c>
      <c r="BT210" s="222">
        <f t="shared" si="29"/>
        <v>54.578751231076581</v>
      </c>
      <c r="BU210" s="199"/>
      <c r="BV210" s="197">
        <v>122.655365450433</v>
      </c>
      <c r="BW210" s="197">
        <v>83.011633763341294</v>
      </c>
      <c r="BX210" s="222">
        <f t="shared" si="30"/>
        <v>117.93724097740926</v>
      </c>
      <c r="BY210" s="222">
        <f t="shared" si="31"/>
        <v>79.788439464265991</v>
      </c>
      <c r="BZ210" s="199"/>
      <c r="CA210" s="199"/>
      <c r="CB210" s="199"/>
      <c r="CC210" s="199"/>
      <c r="CD210" s="199"/>
      <c r="CE210" s="199"/>
      <c r="CF210" s="199"/>
      <c r="CG210" s="199"/>
      <c r="CH210" s="199"/>
      <c r="CI210" s="199"/>
      <c r="CJ210" s="199"/>
      <c r="CK210" s="199"/>
      <c r="CL210" s="199"/>
      <c r="CM210" s="199"/>
      <c r="CN210" s="199"/>
      <c r="CO210" s="199"/>
      <c r="CP210" s="199"/>
      <c r="CQ210" s="199"/>
      <c r="CR210" s="199"/>
    </row>
    <row r="211" spans="1:96" ht="12" customHeight="1" x14ac:dyDescent="0.25">
      <c r="A211" s="199"/>
      <c r="B211" s="199"/>
      <c r="C211" s="199"/>
      <c r="D211" s="199"/>
      <c r="E211" s="199"/>
      <c r="F211" s="199"/>
      <c r="G211" s="199"/>
      <c r="H211" s="199"/>
      <c r="I211" s="199"/>
      <c r="J211" s="199"/>
      <c r="K211" s="199"/>
      <c r="L211" s="199"/>
      <c r="M211" s="199"/>
      <c r="N211" s="199"/>
      <c r="O211" s="199"/>
      <c r="P211" s="199"/>
      <c r="Q211" s="199"/>
      <c r="R211" s="199"/>
      <c r="S211" s="199"/>
      <c r="T211" s="199"/>
      <c r="U211" s="199"/>
      <c r="V211" s="199"/>
      <c r="W211" s="199"/>
      <c r="X211" s="232"/>
      <c r="Y211" s="232"/>
      <c r="Z211" s="232"/>
      <c r="AA211" s="232"/>
      <c r="AB211" s="232"/>
      <c r="AC211" s="232"/>
      <c r="AD211" s="232"/>
      <c r="AE211" s="232"/>
      <c r="AF211" s="232"/>
      <c r="AG211" s="232"/>
      <c r="AH211" s="232"/>
      <c r="AI211" s="232"/>
      <c r="AJ211" s="232"/>
      <c r="AK211" s="232"/>
      <c r="AL211" s="232"/>
      <c r="AM211" s="199"/>
      <c r="AN211" s="79"/>
      <c r="AO211" s="79"/>
      <c r="AP211" s="79"/>
      <c r="AQ211" s="79"/>
      <c r="AR211" s="79"/>
      <c r="AS211" s="79"/>
      <c r="AT211" s="79"/>
      <c r="AU211" s="79"/>
      <c r="AV211" s="79"/>
      <c r="AW211" s="233"/>
      <c r="AX211" s="79"/>
      <c r="AY211" s="79"/>
      <c r="AZ211" s="79"/>
      <c r="BA211" s="79"/>
      <c r="BB211" s="190"/>
      <c r="BC211" s="190"/>
      <c r="BD211" s="222">
        <f t="shared" si="25"/>
        <v>17.25</v>
      </c>
      <c r="BE211" s="195">
        <v>62100</v>
      </c>
      <c r="BF211" s="223">
        <v>553.45062605999999</v>
      </c>
      <c r="BG211" s="223">
        <v>643.08456840245401</v>
      </c>
      <c r="BH211" s="223">
        <v>-644.13052841817205</v>
      </c>
      <c r="BI211" s="224">
        <v>53.049123371959901</v>
      </c>
      <c r="BJ211" s="224">
        <v>7.0162819951667199</v>
      </c>
      <c r="BK211" s="222">
        <f t="shared" si="26"/>
        <v>0.89565578262956347</v>
      </c>
      <c r="BL211" s="222">
        <f t="shared" si="27"/>
        <v>40.743603361076566</v>
      </c>
      <c r="BM211" s="195">
        <v>62100</v>
      </c>
      <c r="BN211" s="223">
        <v>553.45062605999999</v>
      </c>
      <c r="BO211" s="223">
        <v>614.22455405871995</v>
      </c>
      <c r="BP211" s="223">
        <v>-613.67677379107795</v>
      </c>
      <c r="BQ211" s="224">
        <v>52.853101210433501</v>
      </c>
      <c r="BR211" s="224">
        <v>6.8308118907302999</v>
      </c>
      <c r="BS211" s="222">
        <f t="shared" si="28"/>
        <v>0.69882947570762344</v>
      </c>
      <c r="BT211" s="222">
        <f t="shared" si="29"/>
        <v>40.743603361076566</v>
      </c>
      <c r="BU211" s="199"/>
      <c r="BV211" s="197">
        <v>122.43766316436199</v>
      </c>
      <c r="BW211" s="197">
        <v>82.348045972718296</v>
      </c>
      <c r="BX211" s="222">
        <f t="shared" si="30"/>
        <v>117.71953869133826</v>
      </c>
      <c r="BY211" s="222">
        <f t="shared" si="31"/>
        <v>79.124851673642993</v>
      </c>
      <c r="BZ211" s="199"/>
      <c r="CA211" s="199"/>
      <c r="CB211" s="199"/>
      <c r="CC211" s="199"/>
      <c r="CD211" s="199"/>
      <c r="CE211" s="199"/>
      <c r="CF211" s="199"/>
      <c r="CG211" s="199"/>
      <c r="CH211" s="199"/>
      <c r="CI211" s="199"/>
      <c r="CJ211" s="199"/>
      <c r="CK211" s="199"/>
      <c r="CL211" s="199"/>
      <c r="CM211" s="199"/>
      <c r="CN211" s="199"/>
      <c r="CO211" s="199"/>
      <c r="CP211" s="199"/>
      <c r="CQ211" s="199"/>
      <c r="CR211" s="199"/>
    </row>
    <row r="212" spans="1:96" ht="12" customHeight="1" x14ac:dyDescent="0.25">
      <c r="A212" s="199"/>
      <c r="B212" s="199"/>
      <c r="C212" s="199"/>
      <c r="D212" s="199"/>
      <c r="E212" s="199"/>
      <c r="F212" s="199"/>
      <c r="G212" s="199"/>
      <c r="H212" s="199"/>
      <c r="I212" s="199"/>
      <c r="J212" s="199"/>
      <c r="K212" s="199"/>
      <c r="L212" s="199"/>
      <c r="M212" s="199"/>
      <c r="N212" s="199"/>
      <c r="O212" s="199"/>
      <c r="P212" s="199"/>
      <c r="Q212" s="199"/>
      <c r="R212" s="199"/>
      <c r="S212" s="199"/>
      <c r="T212" s="199"/>
      <c r="U212" s="199"/>
      <c r="V212" s="199"/>
      <c r="W212" s="199"/>
      <c r="X212" s="232"/>
      <c r="Y212" s="232"/>
      <c r="Z212" s="232"/>
      <c r="AA212" s="232"/>
      <c r="AB212" s="232"/>
      <c r="AC212" s="232"/>
      <c r="AD212" s="232"/>
      <c r="AE212" s="232"/>
      <c r="AF212" s="232"/>
      <c r="AG212" s="232"/>
      <c r="AH212" s="232"/>
      <c r="AI212" s="232"/>
      <c r="AJ212" s="232"/>
      <c r="AK212" s="232"/>
      <c r="AL212" s="232"/>
      <c r="AM212" s="199"/>
      <c r="AN212" s="79"/>
      <c r="AO212" s="79"/>
      <c r="AP212" s="79"/>
      <c r="AQ212" s="79"/>
      <c r="AR212" s="79"/>
      <c r="AS212" s="79"/>
      <c r="AT212" s="79"/>
      <c r="AU212" s="79"/>
      <c r="AV212" s="79"/>
      <c r="AW212" s="233"/>
      <c r="AX212" s="79"/>
      <c r="AY212" s="79"/>
      <c r="AZ212" s="79"/>
      <c r="BA212" s="79"/>
      <c r="BB212" s="190"/>
      <c r="BC212" s="190"/>
      <c r="BD212" s="222">
        <f t="shared" si="25"/>
        <v>17.333333333333332</v>
      </c>
      <c r="BE212" s="195">
        <v>62400</v>
      </c>
      <c r="BF212" s="223">
        <v>539.13613719</v>
      </c>
      <c r="BG212" s="223">
        <v>639.12397476846604</v>
      </c>
      <c r="BH212" s="223">
        <v>-640.73275305745904</v>
      </c>
      <c r="BI212" s="224">
        <v>53.025003678835901</v>
      </c>
      <c r="BJ212" s="224">
        <v>6.98847507527997</v>
      </c>
      <c r="BK212" s="222">
        <f t="shared" si="26"/>
        <v>0.86784886274281359</v>
      </c>
      <c r="BL212" s="222">
        <f t="shared" si="27"/>
        <v>26.429114491076575</v>
      </c>
      <c r="BM212" s="195">
        <v>62400</v>
      </c>
      <c r="BN212" s="223">
        <v>539.13613719</v>
      </c>
      <c r="BO212" s="223">
        <v>611.88376622298597</v>
      </c>
      <c r="BP212" s="223">
        <v>-611.84328968700504</v>
      </c>
      <c r="BQ212" s="224">
        <v>52.839164985093703</v>
      </c>
      <c r="BR212" s="224">
        <v>6.8134813708143298</v>
      </c>
      <c r="BS212" s="222">
        <f t="shared" si="28"/>
        <v>0.68149895579165332</v>
      </c>
      <c r="BT212" s="222">
        <f t="shared" si="29"/>
        <v>26.429114491076575</v>
      </c>
      <c r="BU212" s="199"/>
      <c r="BV212" s="197">
        <v>120.879013832179</v>
      </c>
      <c r="BW212" s="197">
        <v>80.782575818888006</v>
      </c>
      <c r="BX212" s="222">
        <f t="shared" si="30"/>
        <v>116.16088935915526</v>
      </c>
      <c r="BY212" s="222">
        <f t="shared" si="31"/>
        <v>77.559381519812703</v>
      </c>
      <c r="BZ212" s="199"/>
      <c r="CA212" s="199"/>
      <c r="CB212" s="199"/>
      <c r="CC212" s="199"/>
      <c r="CD212" s="199"/>
      <c r="CE212" s="199"/>
      <c r="CF212" s="199"/>
      <c r="CG212" s="199"/>
      <c r="CH212" s="199"/>
      <c r="CI212" s="199"/>
      <c r="CJ212" s="199"/>
      <c r="CK212" s="199"/>
      <c r="CL212" s="199"/>
      <c r="CM212" s="199"/>
      <c r="CN212" s="199"/>
      <c r="CO212" s="199"/>
      <c r="CP212" s="199"/>
      <c r="CQ212" s="199"/>
      <c r="CR212" s="199"/>
    </row>
    <row r="213" spans="1:96" ht="12" customHeight="1" x14ac:dyDescent="0.25">
      <c r="A213" s="199"/>
      <c r="B213" s="199"/>
      <c r="C213" s="199"/>
      <c r="D213" s="199"/>
      <c r="E213" s="199"/>
      <c r="F213" s="199"/>
      <c r="G213" s="199"/>
      <c r="H213" s="199"/>
      <c r="I213" s="199"/>
      <c r="J213" s="199"/>
      <c r="K213" s="199"/>
      <c r="L213" s="199"/>
      <c r="M213" s="199"/>
      <c r="N213" s="199"/>
      <c r="O213" s="199"/>
      <c r="P213" s="199"/>
      <c r="Q213" s="199"/>
      <c r="R213" s="199"/>
      <c r="S213" s="199"/>
      <c r="T213" s="199"/>
      <c r="U213" s="199"/>
      <c r="V213" s="199"/>
      <c r="W213" s="199"/>
      <c r="X213" s="232"/>
      <c r="Y213" s="232"/>
      <c r="Z213" s="232"/>
      <c r="AA213" s="232"/>
      <c r="AB213" s="232"/>
      <c r="AC213" s="232"/>
      <c r="AD213" s="232"/>
      <c r="AE213" s="232"/>
      <c r="AF213" s="232"/>
      <c r="AG213" s="232"/>
      <c r="AH213" s="232"/>
      <c r="AI213" s="232"/>
      <c r="AJ213" s="232"/>
      <c r="AK213" s="232"/>
      <c r="AL213" s="232"/>
      <c r="AM213" s="199"/>
      <c r="AN213" s="79"/>
      <c r="AO213" s="79"/>
      <c r="AP213" s="79"/>
      <c r="AQ213" s="79"/>
      <c r="AR213" s="79"/>
      <c r="AS213" s="79"/>
      <c r="AT213" s="79"/>
      <c r="AU213" s="79"/>
      <c r="AV213" s="79"/>
      <c r="AW213" s="233"/>
      <c r="AX213" s="79"/>
      <c r="AY213" s="79"/>
      <c r="AZ213" s="79"/>
      <c r="BA213" s="79"/>
      <c r="BB213" s="190"/>
      <c r="BC213" s="190"/>
      <c r="BD213" s="222">
        <f t="shared" si="25"/>
        <v>17.416666666666668</v>
      </c>
      <c r="BE213" s="195">
        <v>62700</v>
      </c>
      <c r="BF213" s="223">
        <v>524.49913982999999</v>
      </c>
      <c r="BG213" s="223">
        <v>633.85884588663396</v>
      </c>
      <c r="BH213" s="223">
        <v>-636.00370946276996</v>
      </c>
      <c r="BI213" s="224">
        <v>52.992155165688303</v>
      </c>
      <c r="BJ213" s="224">
        <v>6.9520875751992603</v>
      </c>
      <c r="BK213" s="222">
        <f t="shared" si="26"/>
        <v>0.83146136266210391</v>
      </c>
      <c r="BL213" s="222">
        <f t="shared" si="27"/>
        <v>11.792117131076566</v>
      </c>
      <c r="BM213" s="195">
        <v>62700</v>
      </c>
      <c r="BN213" s="223">
        <v>524.49913982999999</v>
      </c>
      <c r="BO213" s="223">
        <v>608.48328071799494</v>
      </c>
      <c r="BP213" s="223">
        <v>-608.94030047064996</v>
      </c>
      <c r="BQ213" s="224">
        <v>52.818083751720003</v>
      </c>
      <c r="BR213" s="224">
        <v>6.78906314143412</v>
      </c>
      <c r="BS213" s="222">
        <f t="shared" si="28"/>
        <v>0.65708072641144355</v>
      </c>
      <c r="BT213" s="222">
        <f t="shared" si="29"/>
        <v>11.792117131076566</v>
      </c>
      <c r="BU213" s="199"/>
      <c r="BV213" s="197">
        <v>117.996487905604</v>
      </c>
      <c r="BW213" s="197">
        <v>78.332368455753894</v>
      </c>
      <c r="BX213" s="222">
        <f t="shared" si="30"/>
        <v>113.27836343258026</v>
      </c>
      <c r="BY213" s="222">
        <f t="shared" si="31"/>
        <v>75.109174156678591</v>
      </c>
      <c r="BZ213" s="199"/>
      <c r="CA213" s="199"/>
      <c r="CB213" s="199"/>
      <c r="CC213" s="199"/>
      <c r="CD213" s="199"/>
      <c r="CE213" s="199"/>
      <c r="CF213" s="199"/>
      <c r="CG213" s="199"/>
      <c r="CH213" s="199"/>
      <c r="CI213" s="199"/>
      <c r="CJ213" s="199"/>
      <c r="CK213" s="199"/>
      <c r="CL213" s="199"/>
      <c r="CM213" s="199"/>
      <c r="CN213" s="199"/>
      <c r="CO213" s="199"/>
      <c r="CP213" s="199"/>
      <c r="CQ213" s="199"/>
      <c r="CR213" s="199"/>
    </row>
    <row r="214" spans="1:96" ht="12" customHeight="1" x14ac:dyDescent="0.25">
      <c r="A214" s="199"/>
      <c r="B214" s="199"/>
      <c r="C214" s="199"/>
      <c r="D214" s="199"/>
      <c r="E214" s="199"/>
      <c r="F214" s="199"/>
      <c r="G214" s="199"/>
      <c r="H214" s="199"/>
      <c r="I214" s="199"/>
      <c r="J214" s="199"/>
      <c r="K214" s="199"/>
      <c r="L214" s="199"/>
      <c r="M214" s="199"/>
      <c r="N214" s="199"/>
      <c r="O214" s="199"/>
      <c r="P214" s="199"/>
      <c r="Q214" s="199"/>
      <c r="R214" s="199"/>
      <c r="S214" s="199"/>
      <c r="T214" s="199"/>
      <c r="U214" s="199"/>
      <c r="V214" s="199"/>
      <c r="W214" s="199"/>
      <c r="X214" s="232"/>
      <c r="Y214" s="232"/>
      <c r="Z214" s="232"/>
      <c r="AA214" s="232"/>
      <c r="AB214" s="232"/>
      <c r="AC214" s="232"/>
      <c r="AD214" s="232"/>
      <c r="AE214" s="232"/>
      <c r="AF214" s="232"/>
      <c r="AG214" s="232"/>
      <c r="AH214" s="232"/>
      <c r="AI214" s="232"/>
      <c r="AJ214" s="232"/>
      <c r="AK214" s="232"/>
      <c r="AL214" s="232"/>
      <c r="AM214" s="199"/>
      <c r="AN214" s="79"/>
      <c r="AO214" s="79"/>
      <c r="AP214" s="79"/>
      <c r="AQ214" s="79"/>
      <c r="AR214" s="79"/>
      <c r="AS214" s="79"/>
      <c r="AT214" s="79"/>
      <c r="AU214" s="79"/>
      <c r="AV214" s="79"/>
      <c r="AW214" s="233"/>
      <c r="AX214" s="79"/>
      <c r="AY214" s="79"/>
      <c r="AZ214" s="79"/>
      <c r="BA214" s="79"/>
      <c r="BB214" s="190"/>
      <c r="BC214" s="190"/>
      <c r="BD214" s="222">
        <f t="shared" si="25"/>
        <v>17.5</v>
      </c>
      <c r="BE214" s="195">
        <v>63000</v>
      </c>
      <c r="BF214" s="223">
        <v>509.7</v>
      </c>
      <c r="BG214" s="223">
        <v>627.37489073970403</v>
      </c>
      <c r="BH214" s="223">
        <v>-630.02608672192798</v>
      </c>
      <c r="BI214" s="224">
        <v>52.951051660247998</v>
      </c>
      <c r="BJ214" s="224">
        <v>6.9076065136457903</v>
      </c>
      <c r="BK214" s="222">
        <f t="shared" si="26"/>
        <v>0.78698030110863382</v>
      </c>
      <c r="BL214" s="222">
        <f t="shared" si="27"/>
        <v>-3.0070226989234357</v>
      </c>
      <c r="BM214" s="195">
        <v>63000</v>
      </c>
      <c r="BN214" s="223">
        <v>509.7</v>
      </c>
      <c r="BO214" s="223">
        <v>604.08468498304001</v>
      </c>
      <c r="BP214" s="223">
        <v>-605.02559347628801</v>
      </c>
      <c r="BQ214" s="224">
        <v>52.790213774514498</v>
      </c>
      <c r="BR214" s="224">
        <v>6.7579324184491503</v>
      </c>
      <c r="BS214" s="222">
        <f t="shared" si="28"/>
        <v>0.62595000342647378</v>
      </c>
      <c r="BT214" s="222">
        <f t="shared" si="29"/>
        <v>-3.0070226989234357</v>
      </c>
      <c r="BU214" s="199"/>
      <c r="BV214" s="197">
        <v>113.82165503834401</v>
      </c>
      <c r="BW214" s="197">
        <v>75.0242587496559</v>
      </c>
      <c r="BX214" s="222">
        <f t="shared" si="30"/>
        <v>109.10353056532027</v>
      </c>
      <c r="BY214" s="222">
        <f t="shared" si="31"/>
        <v>71.801064450580597</v>
      </c>
      <c r="BZ214" s="199"/>
      <c r="CA214" s="199"/>
      <c r="CB214" s="199"/>
      <c r="CC214" s="199"/>
      <c r="CD214" s="199"/>
      <c r="CE214" s="199"/>
      <c r="CF214" s="199"/>
      <c r="CG214" s="199"/>
      <c r="CH214" s="199"/>
      <c r="CI214" s="199"/>
      <c r="CJ214" s="199"/>
      <c r="CK214" s="199"/>
      <c r="CL214" s="199"/>
      <c r="CM214" s="199"/>
      <c r="CN214" s="199"/>
      <c r="CO214" s="199"/>
      <c r="CP214" s="199"/>
      <c r="CQ214" s="199"/>
      <c r="CR214" s="199"/>
    </row>
    <row r="215" spans="1:96" ht="12" customHeight="1" x14ac:dyDescent="0.25">
      <c r="A215" s="199"/>
      <c r="B215" s="199"/>
      <c r="C215" s="199"/>
      <c r="D215" s="199"/>
      <c r="E215" s="199"/>
      <c r="F215" s="199"/>
      <c r="G215" s="199"/>
      <c r="H215" s="199"/>
      <c r="I215" s="199"/>
      <c r="J215" s="199"/>
      <c r="K215" s="199"/>
      <c r="L215" s="199"/>
      <c r="M215" s="199"/>
      <c r="N215" s="199"/>
      <c r="O215" s="199"/>
      <c r="P215" s="199"/>
      <c r="Q215" s="199"/>
      <c r="R215" s="199"/>
      <c r="S215" s="199"/>
      <c r="T215" s="199"/>
      <c r="U215" s="199"/>
      <c r="V215" s="199"/>
      <c r="W215" s="199"/>
      <c r="X215" s="232"/>
      <c r="Y215" s="232"/>
      <c r="Z215" s="232"/>
      <c r="AA215" s="232"/>
      <c r="AB215" s="232"/>
      <c r="AC215" s="232"/>
      <c r="AD215" s="232"/>
      <c r="AE215" s="232"/>
      <c r="AF215" s="232"/>
      <c r="AG215" s="232"/>
      <c r="AH215" s="232"/>
      <c r="AI215" s="232"/>
      <c r="AJ215" s="232"/>
      <c r="AK215" s="232"/>
      <c r="AL215" s="232"/>
      <c r="AM215" s="199"/>
      <c r="AN215" s="79"/>
      <c r="AO215" s="79"/>
      <c r="AP215" s="79"/>
      <c r="AQ215" s="79"/>
      <c r="AR215" s="79"/>
      <c r="AS215" s="79"/>
      <c r="AT215" s="79"/>
      <c r="AU215" s="79"/>
      <c r="AV215" s="79"/>
      <c r="AW215" s="233"/>
      <c r="AX215" s="79"/>
      <c r="AY215" s="79"/>
      <c r="AZ215" s="79"/>
      <c r="BA215" s="79"/>
      <c r="BB215" s="190"/>
      <c r="BC215" s="190"/>
      <c r="BD215" s="222">
        <f t="shared" si="25"/>
        <v>17.583333333333332</v>
      </c>
      <c r="BE215" s="195">
        <v>63300</v>
      </c>
      <c r="BF215" s="223">
        <v>494.90086016999999</v>
      </c>
      <c r="BG215" s="223">
        <v>619.76618900184803</v>
      </c>
      <c r="BH215" s="223">
        <v>-622.89129553086104</v>
      </c>
      <c r="BI215" s="224">
        <v>52.902210440739701</v>
      </c>
      <c r="BJ215" s="224">
        <v>6.8555617005879403</v>
      </c>
      <c r="BK215" s="222">
        <f t="shared" si="26"/>
        <v>0.7349354880507839</v>
      </c>
      <c r="BL215" s="222">
        <f t="shared" si="27"/>
        <v>-17.806162528923437</v>
      </c>
      <c r="BM215" s="195">
        <v>63300</v>
      </c>
      <c r="BN215" s="223">
        <v>494.90086016999999</v>
      </c>
      <c r="BO215" s="223">
        <v>598.75740549944601</v>
      </c>
      <c r="BP215" s="223">
        <v>-600.16511101580602</v>
      </c>
      <c r="BQ215" s="224">
        <v>52.7559548557292</v>
      </c>
      <c r="BR215" s="224">
        <v>6.7205068443437597</v>
      </c>
      <c r="BS215" s="222">
        <f t="shared" si="28"/>
        <v>0.58852442932108318</v>
      </c>
      <c r="BT215" s="222">
        <f t="shared" si="29"/>
        <v>-17.806162528923437</v>
      </c>
      <c r="BU215" s="199"/>
      <c r="BV215" s="197">
        <v>108.40023833272301</v>
      </c>
      <c r="BW215" s="197">
        <v>70.894477381774394</v>
      </c>
      <c r="BX215" s="222">
        <f t="shared" si="30"/>
        <v>103.68211385969927</v>
      </c>
      <c r="BY215" s="222">
        <f t="shared" si="31"/>
        <v>67.671283082699091</v>
      </c>
      <c r="BZ215" s="199"/>
      <c r="CA215" s="199"/>
      <c r="CB215" s="199"/>
      <c r="CC215" s="199"/>
      <c r="CD215" s="199"/>
      <c r="CE215" s="199"/>
      <c r="CF215" s="199"/>
      <c r="CG215" s="199"/>
      <c r="CH215" s="199"/>
      <c r="CI215" s="199"/>
      <c r="CJ215" s="199"/>
      <c r="CK215" s="199"/>
      <c r="CL215" s="199"/>
      <c r="CM215" s="199"/>
      <c r="CN215" s="199"/>
      <c r="CO215" s="199"/>
      <c r="CP215" s="199"/>
      <c r="CQ215" s="199"/>
      <c r="CR215" s="199"/>
    </row>
    <row r="216" spans="1:96" ht="12" customHeight="1" x14ac:dyDescent="0.25">
      <c r="A216" s="199"/>
      <c r="B216" s="199"/>
      <c r="C216" s="199"/>
      <c r="D216" s="199"/>
      <c r="E216" s="199"/>
      <c r="F216" s="199"/>
      <c r="G216" s="199"/>
      <c r="H216" s="199"/>
      <c r="I216" s="199"/>
      <c r="J216" s="199"/>
      <c r="K216" s="199"/>
      <c r="L216" s="199"/>
      <c r="M216" s="199"/>
      <c r="N216" s="199"/>
      <c r="O216" s="199"/>
      <c r="P216" s="199"/>
      <c r="Q216" s="199"/>
      <c r="R216" s="199"/>
      <c r="S216" s="199"/>
      <c r="T216" s="199"/>
      <c r="U216" s="199"/>
      <c r="V216" s="199"/>
      <c r="W216" s="199"/>
      <c r="X216" s="232"/>
      <c r="Y216" s="232"/>
      <c r="Z216" s="232"/>
      <c r="AA216" s="232"/>
      <c r="AB216" s="232"/>
      <c r="AC216" s="232"/>
      <c r="AD216" s="232"/>
      <c r="AE216" s="232"/>
      <c r="AF216" s="232"/>
      <c r="AG216" s="232"/>
      <c r="AH216" s="232"/>
      <c r="AI216" s="232"/>
      <c r="AJ216" s="232"/>
      <c r="AK216" s="232"/>
      <c r="AL216" s="232"/>
      <c r="AM216" s="199"/>
      <c r="AN216" s="79"/>
      <c r="AO216" s="79"/>
      <c r="AP216" s="79"/>
      <c r="AQ216" s="79"/>
      <c r="AR216" s="79"/>
      <c r="AS216" s="79"/>
      <c r="AT216" s="79"/>
      <c r="AU216" s="79"/>
      <c r="AV216" s="79"/>
      <c r="AW216" s="233"/>
      <c r="AX216" s="79"/>
      <c r="AY216" s="79"/>
      <c r="AZ216" s="79"/>
      <c r="BA216" s="79"/>
      <c r="BB216" s="190"/>
      <c r="BC216" s="190"/>
      <c r="BD216" s="222">
        <f t="shared" si="25"/>
        <v>17.666666666666668</v>
      </c>
      <c r="BE216" s="195">
        <v>63600</v>
      </c>
      <c r="BF216" s="223">
        <v>480.26386280999998</v>
      </c>
      <c r="BG216" s="223">
        <v>611.133676593426</v>
      </c>
      <c r="BH216" s="223">
        <v>-614.69793437630199</v>
      </c>
      <c r="BI216" s="224">
        <v>52.846186788512</v>
      </c>
      <c r="BJ216" s="224">
        <v>6.7965204695762402</v>
      </c>
      <c r="BK216" s="222">
        <f t="shared" si="26"/>
        <v>0.67589425703908379</v>
      </c>
      <c r="BL216" s="222">
        <f t="shared" si="27"/>
        <v>-32.443159888923446</v>
      </c>
      <c r="BM216" s="195">
        <v>63600</v>
      </c>
      <c r="BN216" s="223">
        <v>480.26386280999998</v>
      </c>
      <c r="BO216" s="223">
        <v>592.57741138338099</v>
      </c>
      <c r="BP216" s="223">
        <v>-594.43164777448806</v>
      </c>
      <c r="BQ216" s="224">
        <v>52.715744679279297</v>
      </c>
      <c r="BR216" s="224">
        <v>6.6772409927544603</v>
      </c>
      <c r="BS216" s="222">
        <f t="shared" si="28"/>
        <v>0.54525857773178377</v>
      </c>
      <c r="BT216" s="222">
        <f t="shared" si="29"/>
        <v>-32.443159888923446</v>
      </c>
      <c r="BU216" s="199"/>
      <c r="BV216" s="197">
        <v>101.79161357662601</v>
      </c>
      <c r="BW216" s="197">
        <v>65.988254046822902</v>
      </c>
      <c r="BX216" s="222">
        <f t="shared" si="30"/>
        <v>97.07348910360227</v>
      </c>
      <c r="BY216" s="222">
        <f t="shared" si="31"/>
        <v>62.765059747747607</v>
      </c>
      <c r="BZ216" s="199"/>
      <c r="CA216" s="199"/>
      <c r="CB216" s="199"/>
      <c r="CC216" s="199"/>
      <c r="CD216" s="199"/>
      <c r="CE216" s="199"/>
      <c r="CF216" s="199"/>
      <c r="CG216" s="199"/>
      <c r="CH216" s="199"/>
      <c r="CI216" s="199"/>
      <c r="CJ216" s="199"/>
      <c r="CK216" s="199"/>
      <c r="CL216" s="199"/>
      <c r="CM216" s="199"/>
      <c r="CN216" s="199"/>
      <c r="CO216" s="199"/>
      <c r="CP216" s="199"/>
      <c r="CQ216" s="199"/>
      <c r="CR216" s="199"/>
    </row>
    <row r="217" spans="1:96" ht="12" customHeight="1" x14ac:dyDescent="0.25">
      <c r="A217" s="199"/>
      <c r="B217" s="199"/>
      <c r="C217" s="199"/>
      <c r="D217" s="199"/>
      <c r="E217" s="199"/>
      <c r="F217" s="199"/>
      <c r="G217" s="199"/>
      <c r="H217" s="199"/>
      <c r="I217" s="199"/>
      <c r="J217" s="199"/>
      <c r="K217" s="199"/>
      <c r="L217" s="199"/>
      <c r="M217" s="199"/>
      <c r="N217" s="199"/>
      <c r="O217" s="199"/>
      <c r="P217" s="199"/>
      <c r="Q217" s="199"/>
      <c r="R217" s="199"/>
      <c r="S217" s="199"/>
      <c r="T217" s="199"/>
      <c r="U217" s="199"/>
      <c r="V217" s="199"/>
      <c r="W217" s="199"/>
      <c r="X217" s="232"/>
      <c r="Y217" s="232"/>
      <c r="Z217" s="232"/>
      <c r="AA217" s="232"/>
      <c r="AB217" s="232"/>
      <c r="AC217" s="232"/>
      <c r="AD217" s="232"/>
      <c r="AE217" s="232"/>
      <c r="AF217" s="232"/>
      <c r="AG217" s="232"/>
      <c r="AH217" s="232"/>
      <c r="AI217" s="232"/>
      <c r="AJ217" s="232"/>
      <c r="AK217" s="232"/>
      <c r="AL217" s="232"/>
      <c r="AM217" s="199"/>
      <c r="AN217" s="79"/>
      <c r="AO217" s="79"/>
      <c r="AP217" s="79"/>
      <c r="AQ217" s="79"/>
      <c r="AR217" s="79"/>
      <c r="AS217" s="79"/>
      <c r="AT217" s="79"/>
      <c r="AU217" s="79"/>
      <c r="AV217" s="79"/>
      <c r="AW217" s="233"/>
      <c r="AX217" s="79"/>
      <c r="AY217" s="79"/>
      <c r="AZ217" s="79"/>
      <c r="BA217" s="79"/>
      <c r="BB217" s="190"/>
      <c r="BC217" s="190"/>
      <c r="BD217" s="222">
        <f t="shared" si="25"/>
        <v>17.75</v>
      </c>
      <c r="BE217" s="195">
        <v>63900</v>
      </c>
      <c r="BF217" s="223">
        <v>465.94937393999999</v>
      </c>
      <c r="BG217" s="223">
        <v>601.58367207969695</v>
      </c>
      <c r="BH217" s="223">
        <v>-605.55029800213401</v>
      </c>
      <c r="BI217" s="224">
        <v>52.783568848346299</v>
      </c>
      <c r="BJ217" s="224">
        <v>6.73108268370936</v>
      </c>
      <c r="BK217" s="222">
        <f t="shared" si="26"/>
        <v>0.61045647117220359</v>
      </c>
      <c r="BL217" s="222">
        <f t="shared" si="27"/>
        <v>-46.757648758923438</v>
      </c>
      <c r="BM217" s="195">
        <v>63900</v>
      </c>
      <c r="BN217" s="223">
        <v>465.94937393999999</v>
      </c>
      <c r="BO217" s="223">
        <v>585.62594431539503</v>
      </c>
      <c r="BP217" s="223">
        <v>-587.90357381072397</v>
      </c>
      <c r="BQ217" s="224">
        <v>52.670053419997501</v>
      </c>
      <c r="BR217" s="224">
        <v>6.6286211125402996</v>
      </c>
      <c r="BS217" s="222">
        <f t="shared" si="28"/>
        <v>0.49663869751762313</v>
      </c>
      <c r="BT217" s="222">
        <f t="shared" si="29"/>
        <v>-46.757648758923438</v>
      </c>
      <c r="BU217" s="199"/>
      <c r="BV217" s="197">
        <v>94.068158955136795</v>
      </c>
      <c r="BW217" s="197">
        <v>60.3593220938263</v>
      </c>
      <c r="BX217" s="222">
        <f t="shared" si="30"/>
        <v>89.35003448211306</v>
      </c>
      <c r="BY217" s="222">
        <f t="shared" si="31"/>
        <v>57.136127794751005</v>
      </c>
      <c r="BZ217" s="199"/>
      <c r="CA217" s="199"/>
      <c r="CB217" s="199"/>
      <c r="CC217" s="199"/>
      <c r="CD217" s="199"/>
      <c r="CE217" s="199"/>
      <c r="CF217" s="199"/>
      <c r="CG217" s="199"/>
      <c r="CH217" s="199"/>
      <c r="CI217" s="199"/>
      <c r="CJ217" s="199"/>
      <c r="CK217" s="199"/>
      <c r="CL217" s="199"/>
      <c r="CM217" s="199"/>
      <c r="CN217" s="199"/>
      <c r="CO217" s="199"/>
      <c r="CP217" s="199"/>
      <c r="CQ217" s="199"/>
      <c r="CR217" s="199"/>
    </row>
    <row r="218" spans="1:96" ht="12" customHeight="1" x14ac:dyDescent="0.25">
      <c r="A218" s="199"/>
      <c r="B218" s="199"/>
      <c r="C218" s="199"/>
      <c r="D218" s="199"/>
      <c r="E218" s="199"/>
      <c r="F218" s="199"/>
      <c r="G218" s="199"/>
      <c r="H218" s="199"/>
      <c r="I218" s="199"/>
      <c r="J218" s="199"/>
      <c r="K218" s="199"/>
      <c r="L218" s="199"/>
      <c r="M218" s="199"/>
      <c r="N218" s="199"/>
      <c r="O218" s="199"/>
      <c r="P218" s="199"/>
      <c r="Q218" s="199"/>
      <c r="R218" s="199"/>
      <c r="S218" s="199"/>
      <c r="T218" s="199"/>
      <c r="U218" s="199"/>
      <c r="V218" s="199"/>
      <c r="W218" s="199"/>
      <c r="X218" s="232"/>
      <c r="Y218" s="232"/>
      <c r="Z218" s="232"/>
      <c r="AA218" s="232"/>
      <c r="AB218" s="232"/>
      <c r="AC218" s="232"/>
      <c r="AD218" s="232"/>
      <c r="AE218" s="232"/>
      <c r="AF218" s="232"/>
      <c r="AG218" s="232"/>
      <c r="AH218" s="232"/>
      <c r="AI218" s="232"/>
      <c r="AJ218" s="232"/>
      <c r="AK218" s="232"/>
      <c r="AL218" s="232"/>
      <c r="AM218" s="199"/>
      <c r="AN218" s="79"/>
      <c r="AO218" s="79"/>
      <c r="AP218" s="79"/>
      <c r="AQ218" s="79"/>
      <c r="AR218" s="79"/>
      <c r="AS218" s="79"/>
      <c r="AT218" s="79"/>
      <c r="AU218" s="79"/>
      <c r="AV218" s="79"/>
      <c r="AW218" s="233"/>
      <c r="AX218" s="79"/>
      <c r="AY218" s="79"/>
      <c r="AZ218" s="79"/>
      <c r="BA218" s="79"/>
      <c r="BB218" s="190"/>
      <c r="BC218" s="190"/>
      <c r="BD218" s="222">
        <f t="shared" si="25"/>
        <v>17.833333333333332</v>
      </c>
      <c r="BE218" s="195">
        <v>64200</v>
      </c>
      <c r="BF218" s="223">
        <v>452.11422606999997</v>
      </c>
      <c r="BG218" s="223">
        <v>591.22646062337901</v>
      </c>
      <c r="BH218" s="223">
        <v>-595.55694386866605</v>
      </c>
      <c r="BI218" s="224">
        <v>52.7149727847669</v>
      </c>
      <c r="BJ218" s="224">
        <v>6.6598760122570004</v>
      </c>
      <c r="BK218" s="222">
        <f t="shared" si="26"/>
        <v>0.53924979971984399</v>
      </c>
      <c r="BL218" s="222">
        <f t="shared" si="27"/>
        <v>-60.592796628923452</v>
      </c>
      <c r="BM218" s="195">
        <v>64200</v>
      </c>
      <c r="BN218" s="223">
        <v>452.11422606999997</v>
      </c>
      <c r="BO218" s="223">
        <v>577.98829173570198</v>
      </c>
      <c r="BP218" s="223">
        <v>-580.66359965344202</v>
      </c>
      <c r="BQ218" s="224">
        <v>52.619378624536999</v>
      </c>
      <c r="BR218" s="224">
        <v>6.5751601223718996</v>
      </c>
      <c r="BS218" s="222">
        <f t="shared" si="28"/>
        <v>0.44317770734922313</v>
      </c>
      <c r="BT218" s="222">
        <f t="shared" si="29"/>
        <v>-60.592796628923452</v>
      </c>
      <c r="BU218" s="199"/>
      <c r="BV218" s="197">
        <v>85.314462358881102</v>
      </c>
      <c r="BW218" s="197">
        <v>54.0693300341986</v>
      </c>
      <c r="BX218" s="222">
        <f t="shared" si="30"/>
        <v>80.596337885857366</v>
      </c>
      <c r="BY218" s="222">
        <f t="shared" si="31"/>
        <v>50.846135735123305</v>
      </c>
      <c r="BZ218" s="199"/>
      <c r="CA218" s="199"/>
      <c r="CB218" s="199"/>
      <c r="CC218" s="199"/>
      <c r="CD218" s="199"/>
      <c r="CE218" s="199"/>
      <c r="CF218" s="199"/>
      <c r="CG218" s="199"/>
      <c r="CH218" s="199"/>
      <c r="CI218" s="199"/>
      <c r="CJ218" s="199"/>
      <c r="CK218" s="199"/>
      <c r="CL218" s="199"/>
      <c r="CM218" s="199"/>
      <c r="CN218" s="199"/>
      <c r="CO218" s="199"/>
      <c r="CP218" s="199"/>
      <c r="CQ218" s="199"/>
      <c r="CR218" s="199"/>
    </row>
    <row r="219" spans="1:96" ht="12" customHeight="1" x14ac:dyDescent="0.25">
      <c r="A219" s="199"/>
      <c r="B219" s="199"/>
      <c r="C219" s="199"/>
      <c r="D219" s="199"/>
      <c r="E219" s="199"/>
      <c r="F219" s="199"/>
      <c r="G219" s="199"/>
      <c r="H219" s="199"/>
      <c r="I219" s="199"/>
      <c r="J219" s="199"/>
      <c r="K219" s="199"/>
      <c r="L219" s="199"/>
      <c r="M219" s="199"/>
      <c r="N219" s="199"/>
      <c r="O219" s="199"/>
      <c r="P219" s="199"/>
      <c r="Q219" s="199"/>
      <c r="R219" s="199"/>
      <c r="S219" s="199"/>
      <c r="T219" s="199"/>
      <c r="U219" s="199"/>
      <c r="V219" s="199"/>
      <c r="W219" s="199"/>
      <c r="X219" s="232"/>
      <c r="Y219" s="232"/>
      <c r="Z219" s="232"/>
      <c r="AA219" s="232"/>
      <c r="AB219" s="232"/>
      <c r="AC219" s="232"/>
      <c r="AD219" s="232"/>
      <c r="AE219" s="232"/>
      <c r="AF219" s="232"/>
      <c r="AG219" s="232"/>
      <c r="AH219" s="232"/>
      <c r="AI219" s="232"/>
      <c r="AJ219" s="232"/>
      <c r="AK219" s="232"/>
      <c r="AL219" s="232"/>
      <c r="AM219" s="199"/>
      <c r="AN219" s="79"/>
      <c r="AO219" s="79"/>
      <c r="AP219" s="79"/>
      <c r="AQ219" s="79"/>
      <c r="AR219" s="79"/>
      <c r="AS219" s="79"/>
      <c r="AT219" s="79"/>
      <c r="AU219" s="79"/>
      <c r="AV219" s="79"/>
      <c r="AW219" s="233"/>
      <c r="AX219" s="79"/>
      <c r="AY219" s="79"/>
      <c r="AZ219" s="79"/>
      <c r="BA219" s="79"/>
      <c r="BB219" s="190"/>
      <c r="BC219" s="190"/>
      <c r="BD219" s="222">
        <f t="shared" si="25"/>
        <v>17.916666666666668</v>
      </c>
      <c r="BE219" s="195">
        <v>64500</v>
      </c>
      <c r="BF219" s="223">
        <v>438.91</v>
      </c>
      <c r="BG219" s="223">
        <v>580.17495232385102</v>
      </c>
      <c r="BH219" s="223">
        <v>-584.82933252060104</v>
      </c>
      <c r="BI219" s="224">
        <v>52.641038238027001</v>
      </c>
      <c r="BJ219" s="224">
        <v>6.5835514893241198</v>
      </c>
      <c r="BK219" s="222">
        <f t="shared" si="26"/>
        <v>0.46292527678696338</v>
      </c>
      <c r="BL219" s="222">
        <f t="shared" si="27"/>
        <v>-73.797022698923399</v>
      </c>
      <c r="BM219" s="195">
        <v>64500</v>
      </c>
      <c r="BN219" s="223">
        <v>438.91</v>
      </c>
      <c r="BO219" s="223">
        <v>569.75261950588401</v>
      </c>
      <c r="BP219" s="223">
        <v>-572.79759923323797</v>
      </c>
      <c r="BQ219" s="224">
        <v>52.564240377420703</v>
      </c>
      <c r="BR219" s="224">
        <v>6.51739287435361</v>
      </c>
      <c r="BS219" s="222">
        <f t="shared" si="28"/>
        <v>0.38541045933093354</v>
      </c>
      <c r="BT219" s="222">
        <f t="shared" si="29"/>
        <v>-73.797022698923399</v>
      </c>
      <c r="BU219" s="199"/>
      <c r="BV219" s="197">
        <v>75.626394970712596</v>
      </c>
      <c r="BW219" s="197">
        <v>47.187166362333301</v>
      </c>
      <c r="BX219" s="222">
        <f t="shared" si="30"/>
        <v>70.908270497688861</v>
      </c>
      <c r="BY219" s="222">
        <f t="shared" si="31"/>
        <v>43.963972063258005</v>
      </c>
      <c r="BZ219" s="199"/>
      <c r="CA219" s="199"/>
      <c r="CB219" s="199"/>
      <c r="CC219" s="199"/>
      <c r="CD219" s="199"/>
      <c r="CE219" s="199"/>
      <c r="CF219" s="199"/>
      <c r="CG219" s="199"/>
      <c r="CH219" s="199"/>
      <c r="CI219" s="199"/>
      <c r="CJ219" s="199"/>
      <c r="CK219" s="199"/>
      <c r="CL219" s="199"/>
      <c r="CM219" s="199"/>
      <c r="CN219" s="199"/>
      <c r="CO219" s="199"/>
      <c r="CP219" s="199"/>
      <c r="CQ219" s="199"/>
      <c r="CR219" s="199"/>
    </row>
    <row r="220" spans="1:96" ht="12" customHeight="1" x14ac:dyDescent="0.25">
      <c r="A220" s="199"/>
      <c r="B220" s="199"/>
      <c r="C220" s="199"/>
      <c r="D220" s="199"/>
      <c r="E220" s="199"/>
      <c r="F220" s="199"/>
      <c r="G220" s="199"/>
      <c r="H220" s="199"/>
      <c r="I220" s="199"/>
      <c r="J220" s="199"/>
      <c r="K220" s="199"/>
      <c r="L220" s="199"/>
      <c r="M220" s="199"/>
      <c r="N220" s="199"/>
      <c r="O220" s="199"/>
      <c r="P220" s="199"/>
      <c r="Q220" s="199"/>
      <c r="R220" s="199"/>
      <c r="S220" s="199"/>
      <c r="T220" s="199"/>
      <c r="U220" s="199"/>
      <c r="V220" s="199"/>
      <c r="W220" s="199"/>
      <c r="X220" s="232"/>
      <c r="Y220" s="232"/>
      <c r="Z220" s="232"/>
      <c r="AA220" s="232"/>
      <c r="AB220" s="232"/>
      <c r="AC220" s="232"/>
      <c r="AD220" s="232"/>
      <c r="AE220" s="232"/>
      <c r="AF220" s="232"/>
      <c r="AG220" s="232"/>
      <c r="AH220" s="232"/>
      <c r="AI220" s="232"/>
      <c r="AJ220" s="232"/>
      <c r="AK220" s="232"/>
      <c r="AL220" s="232"/>
      <c r="AM220" s="199"/>
      <c r="AN220" s="79"/>
      <c r="AO220" s="79"/>
      <c r="AP220" s="79"/>
      <c r="AQ220" s="79"/>
      <c r="AR220" s="79"/>
      <c r="AS220" s="79"/>
      <c r="AT220" s="79"/>
      <c r="AU220" s="79"/>
      <c r="AV220" s="79"/>
      <c r="AW220" s="233"/>
      <c r="AX220" s="79"/>
      <c r="AY220" s="79"/>
      <c r="AZ220" s="79"/>
      <c r="BA220" s="79"/>
      <c r="BB220" s="190"/>
      <c r="BC220" s="190"/>
      <c r="BD220" s="222">
        <f t="shared" si="25"/>
        <v>18</v>
      </c>
      <c r="BE220" s="195">
        <v>64800</v>
      </c>
      <c r="BF220" s="223">
        <v>426.48136398000003</v>
      </c>
      <c r="BG220" s="223">
        <v>568.54343157129904</v>
      </c>
      <c r="BH220" s="223">
        <v>-573.48055765912295</v>
      </c>
      <c r="BI220" s="224">
        <v>52.5624240973181</v>
      </c>
      <c r="BJ220" s="224">
        <v>6.5027793790336004</v>
      </c>
      <c r="BK220" s="222">
        <f t="shared" si="26"/>
        <v>0.38215316649644393</v>
      </c>
      <c r="BL220" s="222">
        <f t="shared" si="27"/>
        <v>-86.225658718923398</v>
      </c>
      <c r="BM220" s="195">
        <v>64800</v>
      </c>
      <c r="BN220" s="223">
        <v>426.48136398000003</v>
      </c>
      <c r="BO220" s="223">
        <v>561.00887931614</v>
      </c>
      <c r="BP220" s="223">
        <v>-564.393505464231</v>
      </c>
      <c r="BQ220" s="224">
        <v>52.505176773004798</v>
      </c>
      <c r="BR220" s="224">
        <v>6.4558717124071903</v>
      </c>
      <c r="BS220" s="222">
        <f t="shared" si="28"/>
        <v>0.32388929738451377</v>
      </c>
      <c r="BT220" s="222">
        <f t="shared" si="29"/>
        <v>-86.225658718923398</v>
      </c>
      <c r="BU220" s="199"/>
      <c r="BV220" s="197">
        <v>65.110061276873594</v>
      </c>
      <c r="BW220" s="197">
        <v>39.788205083321301</v>
      </c>
      <c r="BX220" s="222">
        <f t="shared" si="30"/>
        <v>60.391936803849859</v>
      </c>
      <c r="BY220" s="222">
        <f t="shared" si="31"/>
        <v>36.565010784246006</v>
      </c>
      <c r="BZ220" s="199"/>
      <c r="CA220" s="199"/>
      <c r="CB220" s="199"/>
      <c r="CC220" s="199"/>
      <c r="CD220" s="199"/>
      <c r="CE220" s="199"/>
      <c r="CF220" s="199"/>
      <c r="CG220" s="199"/>
      <c r="CH220" s="199"/>
      <c r="CI220" s="199"/>
      <c r="CJ220" s="199"/>
      <c r="CK220" s="199"/>
      <c r="CL220" s="199"/>
      <c r="CM220" s="199"/>
      <c r="CN220" s="199"/>
      <c r="CO220" s="199"/>
      <c r="CP220" s="199"/>
      <c r="CQ220" s="199"/>
      <c r="CR220" s="199"/>
    </row>
    <row r="221" spans="1:96" ht="12" customHeight="1" x14ac:dyDescent="0.25">
      <c r="A221" s="199"/>
      <c r="B221" s="199"/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232"/>
      <c r="Y221" s="232"/>
      <c r="Z221" s="232"/>
      <c r="AA221" s="232"/>
      <c r="AB221" s="232"/>
      <c r="AC221" s="232"/>
      <c r="AD221" s="232"/>
      <c r="AE221" s="232"/>
      <c r="AF221" s="232"/>
      <c r="AG221" s="232"/>
      <c r="AH221" s="232"/>
      <c r="AI221" s="232"/>
      <c r="AJ221" s="232"/>
      <c r="AK221" s="232"/>
      <c r="AL221" s="232"/>
      <c r="AM221" s="199"/>
      <c r="AN221" s="79"/>
      <c r="AO221" s="79"/>
      <c r="AP221" s="79"/>
      <c r="AQ221" s="79"/>
      <c r="AR221" s="79"/>
      <c r="AS221" s="79"/>
      <c r="AT221" s="79"/>
      <c r="AU221" s="79"/>
      <c r="AV221" s="79"/>
      <c r="AW221" s="233"/>
      <c r="AX221" s="79"/>
      <c r="AY221" s="79"/>
      <c r="AZ221" s="79"/>
      <c r="BA221" s="79"/>
      <c r="BB221" s="190"/>
      <c r="BC221" s="190"/>
      <c r="BD221" s="222">
        <f t="shared" si="25"/>
        <v>18.083333333333332</v>
      </c>
      <c r="BE221" s="195">
        <v>65100</v>
      </c>
      <c r="BF221" s="223">
        <v>414.96448874999999</v>
      </c>
      <c r="BG221" s="223">
        <v>556.446413510723</v>
      </c>
      <c r="BH221" s="223">
        <v>-561.62418126511295</v>
      </c>
      <c r="BI221" s="224">
        <v>52.4798046211775</v>
      </c>
      <c r="BJ221" s="224">
        <v>6.4182453834815298</v>
      </c>
      <c r="BK221" s="222">
        <f t="shared" si="26"/>
        <v>0.2976191709443734</v>
      </c>
      <c r="BL221" s="222">
        <f t="shared" si="27"/>
        <v>-97.742533948923437</v>
      </c>
      <c r="BM221" s="195">
        <v>65100</v>
      </c>
      <c r="BN221" s="223">
        <v>414.96448874999999</v>
      </c>
      <c r="BO221" s="223">
        <v>551.84780498166697</v>
      </c>
      <c r="BP221" s="223">
        <v>-555.54029218618302</v>
      </c>
      <c r="BQ221" s="224">
        <v>52.442739720785603</v>
      </c>
      <c r="BR221" s="224">
        <v>6.3911623576621297</v>
      </c>
      <c r="BS221" s="222">
        <f t="shared" si="28"/>
        <v>0.25917994263945321</v>
      </c>
      <c r="BT221" s="222">
        <f t="shared" si="29"/>
        <v>-97.742533948923437</v>
      </c>
      <c r="BU221" s="199"/>
      <c r="BV221" s="197">
        <v>53.8806370022035</v>
      </c>
      <c r="BW221" s="197">
        <v>31.953480210838901</v>
      </c>
      <c r="BX221" s="222">
        <f t="shared" si="30"/>
        <v>49.162512529179764</v>
      </c>
      <c r="BY221" s="222">
        <f t="shared" si="31"/>
        <v>28.730285911763602</v>
      </c>
      <c r="BZ221" s="199"/>
      <c r="CA221" s="199"/>
      <c r="CB221" s="199"/>
      <c r="CC221" s="199"/>
      <c r="CD221" s="199"/>
      <c r="CE221" s="199"/>
      <c r="CF221" s="199"/>
      <c r="CG221" s="199"/>
      <c r="CH221" s="199"/>
      <c r="CI221" s="199"/>
      <c r="CJ221" s="199"/>
      <c r="CK221" s="199"/>
      <c r="CL221" s="199"/>
      <c r="CM221" s="199"/>
      <c r="CN221" s="199"/>
      <c r="CO221" s="199"/>
      <c r="CP221" s="199"/>
      <c r="CQ221" s="199"/>
      <c r="CR221" s="199"/>
    </row>
    <row r="222" spans="1:96" ht="12" customHeight="1" x14ac:dyDescent="0.25">
      <c r="A222" s="199"/>
      <c r="B222" s="199"/>
      <c r="C222" s="199"/>
      <c r="D222" s="199"/>
      <c r="E222" s="199"/>
      <c r="F222" s="199"/>
      <c r="G222" s="199"/>
      <c r="H222" s="199"/>
      <c r="I222" s="199"/>
      <c r="J222" s="199"/>
      <c r="K222" s="199"/>
      <c r="L222" s="199"/>
      <c r="M222" s="199"/>
      <c r="N222" s="199"/>
      <c r="O222" s="199"/>
      <c r="P222" s="199"/>
      <c r="Q222" s="199"/>
      <c r="R222" s="199"/>
      <c r="S222" s="199"/>
      <c r="T222" s="199"/>
      <c r="U222" s="199"/>
      <c r="V222" s="199"/>
      <c r="W222" s="199"/>
      <c r="X222" s="232"/>
      <c r="Y222" s="232"/>
      <c r="Z222" s="232"/>
      <c r="AA222" s="232"/>
      <c r="AB222" s="232"/>
      <c r="AC222" s="232"/>
      <c r="AD222" s="232"/>
      <c r="AE222" s="232"/>
      <c r="AF222" s="232"/>
      <c r="AG222" s="232"/>
      <c r="AH222" s="232"/>
      <c r="AI222" s="232"/>
      <c r="AJ222" s="232"/>
      <c r="AK222" s="232"/>
      <c r="AL222" s="232"/>
      <c r="AM222" s="199"/>
      <c r="AN222" s="79"/>
      <c r="AO222" s="79"/>
      <c r="AP222" s="79"/>
      <c r="AQ222" s="79"/>
      <c r="AR222" s="79"/>
      <c r="AS222" s="79"/>
      <c r="AT222" s="79"/>
      <c r="AU222" s="79"/>
      <c r="AV222" s="79"/>
      <c r="AW222" s="233"/>
      <c r="AX222" s="79"/>
      <c r="AY222" s="79"/>
      <c r="AZ222" s="79"/>
      <c r="BA222" s="79"/>
      <c r="BB222" s="190"/>
      <c r="BC222" s="190"/>
      <c r="BD222" s="222">
        <f t="shared" si="25"/>
        <v>18.166666666666668</v>
      </c>
      <c r="BE222" s="195">
        <v>65400</v>
      </c>
      <c r="BF222" s="223">
        <v>404.48555561000001</v>
      </c>
      <c r="BG222" s="223">
        <v>543.99762286064595</v>
      </c>
      <c r="BH222" s="223">
        <v>-549.37318835929398</v>
      </c>
      <c r="BI222" s="224">
        <v>52.393865946006599</v>
      </c>
      <c r="BJ222" s="224">
        <v>6.3306472400734402</v>
      </c>
      <c r="BK222" s="222">
        <f t="shared" si="26"/>
        <v>0.21002102753628371</v>
      </c>
      <c r="BL222" s="222">
        <f t="shared" si="27"/>
        <v>-108.22146708892342</v>
      </c>
      <c r="BM222" s="195">
        <v>65400</v>
      </c>
      <c r="BN222" s="223">
        <v>404.48555561000001</v>
      </c>
      <c r="BO222" s="223">
        <v>542.36001041885697</v>
      </c>
      <c r="BP222" s="223">
        <v>-546.32705487354997</v>
      </c>
      <c r="BQ222" s="224">
        <v>52.377491117211001</v>
      </c>
      <c r="BR222" s="224">
        <v>6.3238401585849102</v>
      </c>
      <c r="BS222" s="222">
        <f t="shared" si="28"/>
        <v>0.19185774356223373</v>
      </c>
      <c r="BT222" s="222">
        <f t="shared" si="29"/>
        <v>-108.22146708892342</v>
      </c>
      <c r="BU222" s="199"/>
      <c r="BV222" s="197">
        <v>42.061107696422297</v>
      </c>
      <c r="BW222" s="197">
        <v>23.7687982761719</v>
      </c>
      <c r="BX222" s="222">
        <f t="shared" si="30"/>
        <v>37.342983223398562</v>
      </c>
      <c r="BY222" s="222">
        <f t="shared" si="31"/>
        <v>20.545603977096604</v>
      </c>
      <c r="BZ222" s="199"/>
      <c r="CA222" s="199"/>
      <c r="CB222" s="199"/>
      <c r="CC222" s="199"/>
      <c r="CD222" s="199"/>
      <c r="CE222" s="199"/>
      <c r="CF222" s="199"/>
      <c r="CG222" s="199"/>
      <c r="CH222" s="199"/>
      <c r="CI222" s="199"/>
      <c r="CJ222" s="199"/>
      <c r="CK222" s="199"/>
      <c r="CL222" s="199"/>
      <c r="CM222" s="199"/>
      <c r="CN222" s="199"/>
      <c r="CO222" s="199"/>
      <c r="CP222" s="199"/>
      <c r="CQ222" s="199"/>
      <c r="CR222" s="199"/>
    </row>
    <row r="223" spans="1:96" ht="12" customHeight="1" x14ac:dyDescent="0.25">
      <c r="A223" s="199"/>
      <c r="B223" s="199"/>
      <c r="C223" s="199"/>
      <c r="D223" s="199"/>
      <c r="E223" s="199"/>
      <c r="F223" s="199"/>
      <c r="G223" s="199"/>
      <c r="H223" s="199"/>
      <c r="I223" s="199"/>
      <c r="J223" s="199"/>
      <c r="K223" s="199"/>
      <c r="L223" s="199"/>
      <c r="M223" s="199"/>
      <c r="N223" s="199"/>
      <c r="O223" s="199"/>
      <c r="P223" s="199"/>
      <c r="Q223" s="199"/>
      <c r="R223" s="199"/>
      <c r="S223" s="199"/>
      <c r="T223" s="199"/>
      <c r="U223" s="199"/>
      <c r="V223" s="199"/>
      <c r="W223" s="199"/>
      <c r="X223" s="232"/>
      <c r="Y223" s="232"/>
      <c r="Z223" s="232"/>
      <c r="AA223" s="232"/>
      <c r="AB223" s="232"/>
      <c r="AC223" s="232"/>
      <c r="AD223" s="232"/>
      <c r="AE223" s="232"/>
      <c r="AF223" s="232"/>
      <c r="AG223" s="232"/>
      <c r="AH223" s="232"/>
      <c r="AI223" s="232"/>
      <c r="AJ223" s="232"/>
      <c r="AK223" s="232"/>
      <c r="AL223" s="232"/>
      <c r="AM223" s="199"/>
      <c r="AN223" s="79"/>
      <c r="AO223" s="79"/>
      <c r="AP223" s="79"/>
      <c r="AQ223" s="79"/>
      <c r="AR223" s="79"/>
      <c r="AS223" s="79"/>
      <c r="AT223" s="79"/>
      <c r="AU223" s="79"/>
      <c r="AV223" s="79"/>
      <c r="AW223" s="233"/>
      <c r="AX223" s="79"/>
      <c r="AY223" s="79"/>
      <c r="AZ223" s="79"/>
      <c r="BA223" s="79"/>
      <c r="BB223" s="190"/>
      <c r="BC223" s="190"/>
      <c r="BD223" s="222">
        <f t="shared" si="25"/>
        <v>18.25</v>
      </c>
      <c r="BE223" s="195">
        <v>65700</v>
      </c>
      <c r="BF223" s="223">
        <v>395.15937394000002</v>
      </c>
      <c r="BG223" s="223">
        <v>531.30910918667598</v>
      </c>
      <c r="BH223" s="223">
        <v>-536.83907493846698</v>
      </c>
      <c r="BI223" s="224">
        <v>52.3053030329813</v>
      </c>
      <c r="BJ223" s="224">
        <v>6.2406917635723298</v>
      </c>
      <c r="BK223" s="222">
        <f t="shared" si="26"/>
        <v>0.12006555103517336</v>
      </c>
      <c r="BL223" s="222">
        <f t="shared" si="27"/>
        <v>-117.5476487589234</v>
      </c>
      <c r="BM223" s="195">
        <v>65700</v>
      </c>
      <c r="BN223" s="223">
        <v>395.15937394000002</v>
      </c>
      <c r="BO223" s="223">
        <v>532.635200530362</v>
      </c>
      <c r="BP223" s="223">
        <v>-536.84220102817699</v>
      </c>
      <c r="BQ223" s="224">
        <v>52.309999421670298</v>
      </c>
      <c r="BR223" s="224">
        <v>6.2544867477078396</v>
      </c>
      <c r="BS223" s="222">
        <f t="shared" si="28"/>
        <v>0.12250433268516314</v>
      </c>
      <c r="BT223" s="222">
        <f t="shared" si="29"/>
        <v>-117.5476487589234</v>
      </c>
      <c r="BU223" s="199"/>
      <c r="BV223" s="197">
        <v>29.780921786586401</v>
      </c>
      <c r="BW223" s="197">
        <v>15.323798568245399</v>
      </c>
      <c r="BX223" s="222">
        <f t="shared" si="30"/>
        <v>25.062797313562669</v>
      </c>
      <c r="BY223" s="222">
        <f t="shared" si="31"/>
        <v>12.100604269170102</v>
      </c>
      <c r="BZ223" s="199"/>
      <c r="CA223" s="199"/>
      <c r="CB223" s="199"/>
      <c r="CC223" s="199"/>
      <c r="CD223" s="199"/>
      <c r="CE223" s="199"/>
      <c r="CF223" s="199"/>
      <c r="CG223" s="199"/>
      <c r="CH223" s="199"/>
      <c r="CI223" s="199"/>
      <c r="CJ223" s="199"/>
      <c r="CK223" s="199"/>
      <c r="CL223" s="199"/>
      <c r="CM223" s="199"/>
      <c r="CN223" s="199"/>
      <c r="CO223" s="199"/>
      <c r="CP223" s="199"/>
      <c r="CQ223" s="199"/>
      <c r="CR223" s="199"/>
    </row>
    <row r="224" spans="1:96" ht="12" customHeight="1" x14ac:dyDescent="0.25">
      <c r="A224" s="199"/>
      <c r="B224" s="199"/>
      <c r="C224" s="199"/>
      <c r="D224" s="199"/>
      <c r="E224" s="199"/>
      <c r="F224" s="199"/>
      <c r="G224" s="199"/>
      <c r="H224" s="199"/>
      <c r="I224" s="199"/>
      <c r="J224" s="199"/>
      <c r="K224" s="199"/>
      <c r="L224" s="199"/>
      <c r="M224" s="199"/>
      <c r="N224" s="199"/>
      <c r="O224" s="199"/>
      <c r="P224" s="199"/>
      <c r="Q224" s="199"/>
      <c r="R224" s="199"/>
      <c r="S224" s="199"/>
      <c r="T224" s="199"/>
      <c r="U224" s="199"/>
      <c r="V224" s="199"/>
      <c r="W224" s="199"/>
      <c r="X224" s="232"/>
      <c r="Y224" s="232"/>
      <c r="Z224" s="232"/>
      <c r="AA224" s="232"/>
      <c r="AB224" s="232"/>
      <c r="AC224" s="232"/>
      <c r="AD224" s="232"/>
      <c r="AE224" s="232"/>
      <c r="AF224" s="232"/>
      <c r="AG224" s="232"/>
      <c r="AH224" s="232"/>
      <c r="AI224" s="232"/>
      <c r="AJ224" s="232"/>
      <c r="AK224" s="232"/>
      <c r="AL224" s="232"/>
      <c r="AM224" s="199"/>
      <c r="AN224" s="79"/>
      <c r="AO224" s="79"/>
      <c r="AP224" s="79"/>
      <c r="AQ224" s="79"/>
      <c r="AR224" s="79"/>
      <c r="AS224" s="79"/>
      <c r="AT224" s="79"/>
      <c r="AU224" s="79"/>
      <c r="AV224" s="79"/>
      <c r="AW224" s="233"/>
      <c r="AX224" s="79"/>
      <c r="AY224" s="79"/>
      <c r="AZ224" s="79"/>
      <c r="BA224" s="79"/>
      <c r="BB224" s="190"/>
      <c r="BC224" s="190"/>
      <c r="BD224" s="222">
        <f t="shared" si="25"/>
        <v>18.333333333333332</v>
      </c>
      <c r="BE224" s="195">
        <v>66000</v>
      </c>
      <c r="BF224" s="223">
        <v>387.08812332999997</v>
      </c>
      <c r="BG224" s="223">
        <v>518.49051131742794</v>
      </c>
      <c r="BH224" s="223">
        <v>-524.13108132930097</v>
      </c>
      <c r="BI224" s="224">
        <v>52.214817111225599</v>
      </c>
      <c r="BJ224" s="224">
        <v>6.1490923949308902</v>
      </c>
      <c r="BK224" s="222">
        <f t="shared" si="26"/>
        <v>2.8466182393733774E-2</v>
      </c>
      <c r="BL224" s="222">
        <f t="shared" si="27"/>
        <v>-125.61889936892345</v>
      </c>
      <c r="BM224" s="195">
        <v>66000</v>
      </c>
      <c r="BN224" s="223">
        <v>387.08812332999997</v>
      </c>
      <c r="BO224" s="223">
        <v>522.76150447331099</v>
      </c>
      <c r="BP224" s="223">
        <v>-527.17275951260501</v>
      </c>
      <c r="BQ224" s="224">
        <v>52.240836677334102</v>
      </c>
      <c r="BR224" s="224">
        <v>6.1836871492177803</v>
      </c>
      <c r="BS224" s="222">
        <f t="shared" si="28"/>
        <v>5.1704734195103796E-2</v>
      </c>
      <c r="BT224" s="222">
        <f t="shared" si="29"/>
        <v>-125.61889936892345</v>
      </c>
      <c r="BU224" s="199"/>
      <c r="BV224" s="197">
        <v>17.174572847596</v>
      </c>
      <c r="BW224" s="197">
        <v>6.7109713969854798</v>
      </c>
      <c r="BX224" s="222">
        <f t="shared" si="30"/>
        <v>12.456448374572268</v>
      </c>
      <c r="BY224" s="222">
        <f t="shared" si="31"/>
        <v>3.4877770979101825</v>
      </c>
      <c r="BZ224" s="199"/>
      <c r="CA224" s="199"/>
      <c r="CB224" s="199"/>
      <c r="CC224" s="199"/>
      <c r="CD224" s="199"/>
      <c r="CE224" s="199"/>
      <c r="CF224" s="199"/>
      <c r="CG224" s="199"/>
      <c r="CH224" s="199"/>
      <c r="CI224" s="199"/>
      <c r="CJ224" s="199"/>
      <c r="CK224" s="199"/>
      <c r="CL224" s="199"/>
      <c r="CM224" s="199"/>
      <c r="CN224" s="199"/>
      <c r="CO224" s="199"/>
      <c r="CP224" s="199"/>
      <c r="CQ224" s="199"/>
      <c r="CR224" s="199"/>
    </row>
    <row r="225" spans="1:96" ht="12" customHeight="1" x14ac:dyDescent="0.25">
      <c r="A225" s="199"/>
      <c r="B225" s="199"/>
      <c r="C225" s="199"/>
      <c r="D225" s="199"/>
      <c r="E225" s="199"/>
      <c r="F225" s="199"/>
      <c r="G225" s="199"/>
      <c r="H225" s="199"/>
      <c r="I225" s="199"/>
      <c r="J225" s="199"/>
      <c r="K225" s="199"/>
      <c r="L225" s="199"/>
      <c r="M225" s="199"/>
      <c r="N225" s="199"/>
      <c r="O225" s="199"/>
      <c r="P225" s="199"/>
      <c r="Q225" s="199"/>
      <c r="R225" s="199"/>
      <c r="S225" s="199"/>
      <c r="T225" s="199"/>
      <c r="U225" s="199"/>
      <c r="V225" s="199"/>
      <c r="W225" s="199"/>
      <c r="X225" s="232"/>
      <c r="Y225" s="232"/>
      <c r="Z225" s="232"/>
      <c r="AA225" s="232"/>
      <c r="AB225" s="232"/>
      <c r="AC225" s="232"/>
      <c r="AD225" s="232"/>
      <c r="AE225" s="232"/>
      <c r="AF225" s="232"/>
      <c r="AG225" s="232"/>
      <c r="AH225" s="232"/>
      <c r="AI225" s="232"/>
      <c r="AJ225" s="232"/>
      <c r="AK225" s="232"/>
      <c r="AL225" s="232"/>
      <c r="AM225" s="199"/>
      <c r="AN225" s="79"/>
      <c r="AO225" s="79"/>
      <c r="AP225" s="79"/>
      <c r="AQ225" s="79"/>
      <c r="AR225" s="79"/>
      <c r="AS225" s="79"/>
      <c r="AT225" s="79"/>
      <c r="AU225" s="79"/>
      <c r="AV225" s="79"/>
      <c r="AW225" s="233"/>
      <c r="AX225" s="79"/>
      <c r="AY225" s="79"/>
      <c r="AZ225" s="79"/>
      <c r="BA225" s="79"/>
      <c r="BB225" s="190"/>
      <c r="BC225" s="190"/>
      <c r="BD225" s="222">
        <f t="shared" si="25"/>
        <v>18.416666666666668</v>
      </c>
      <c r="BE225" s="195">
        <v>66300</v>
      </c>
      <c r="BF225" s="223">
        <v>380.36023411000002</v>
      </c>
      <c r="BG225" s="223">
        <v>505.648481934534</v>
      </c>
      <c r="BH225" s="223">
        <v>-511.35558168830897</v>
      </c>
      <c r="BI225" s="224">
        <v>52.123113680550603</v>
      </c>
      <c r="BJ225" s="224">
        <v>6.0565673231863801</v>
      </c>
      <c r="BK225" s="222">
        <f t="shared" si="26"/>
        <v>-6.4058889350776305E-2</v>
      </c>
      <c r="BL225" s="222">
        <f t="shared" si="27"/>
        <v>-132.3467885889234</v>
      </c>
      <c r="BM225" s="195">
        <v>66300</v>
      </c>
      <c r="BN225" s="223">
        <v>380.36023411000002</v>
      </c>
      <c r="BO225" s="223">
        <v>512.82493885257702</v>
      </c>
      <c r="BP225" s="223">
        <v>-517.40381627183103</v>
      </c>
      <c r="BQ225" s="224">
        <v>52.170576018642102</v>
      </c>
      <c r="BR225" s="224">
        <v>6.1120273818797299</v>
      </c>
      <c r="BS225" s="222">
        <f t="shared" si="28"/>
        <v>-1.9955033142946554E-2</v>
      </c>
      <c r="BT225" s="222">
        <f t="shared" si="29"/>
        <v>-132.3467885889234</v>
      </c>
      <c r="BU225" s="199"/>
      <c r="BV225" s="197">
        <v>4.3801266178454004</v>
      </c>
      <c r="BW225" s="197">
        <v>-1.97535486792548</v>
      </c>
      <c r="BX225" s="222">
        <f t="shared" si="30"/>
        <v>-0.33799785517833225</v>
      </c>
      <c r="BY225" s="222">
        <f t="shared" si="31"/>
        <v>-5.1985491670007775</v>
      </c>
      <c r="BZ225" s="199"/>
      <c r="CA225" s="199"/>
      <c r="CB225" s="199"/>
      <c r="CC225" s="199"/>
      <c r="CD225" s="199"/>
      <c r="CE225" s="199"/>
      <c r="CF225" s="199"/>
      <c r="CG225" s="199"/>
      <c r="CH225" s="199"/>
      <c r="CI225" s="199"/>
      <c r="CJ225" s="199"/>
      <c r="CK225" s="199"/>
      <c r="CL225" s="199"/>
      <c r="CM225" s="199"/>
      <c r="CN225" s="199"/>
      <c r="CO225" s="199"/>
      <c r="CP225" s="199"/>
      <c r="CQ225" s="199"/>
      <c r="CR225" s="199"/>
    </row>
    <row r="226" spans="1:96" ht="12" customHeight="1" x14ac:dyDescent="0.25">
      <c r="A226" s="199"/>
      <c r="B226" s="199"/>
      <c r="C226" s="199"/>
      <c r="D226" s="199"/>
      <c r="E226" s="199"/>
      <c r="F226" s="199"/>
      <c r="G226" s="199"/>
      <c r="H226" s="199"/>
      <c r="I226" s="199"/>
      <c r="J226" s="199"/>
      <c r="K226" s="199"/>
      <c r="L226" s="199"/>
      <c r="M226" s="199"/>
      <c r="N226" s="199"/>
      <c r="O226" s="199"/>
      <c r="P226" s="199"/>
      <c r="Q226" s="199"/>
      <c r="R226" s="199"/>
      <c r="S226" s="199"/>
      <c r="T226" s="199"/>
      <c r="U226" s="199"/>
      <c r="V226" s="199"/>
      <c r="W226" s="199"/>
      <c r="X226" s="232"/>
      <c r="Y226" s="232"/>
      <c r="Z226" s="232"/>
      <c r="AA226" s="232"/>
      <c r="AB226" s="232"/>
      <c r="AC226" s="232"/>
      <c r="AD226" s="232"/>
      <c r="AE226" s="232"/>
      <c r="AF226" s="232"/>
      <c r="AG226" s="232"/>
      <c r="AH226" s="232"/>
      <c r="AI226" s="232"/>
      <c r="AJ226" s="232"/>
      <c r="AK226" s="232"/>
      <c r="AL226" s="232"/>
      <c r="AM226" s="199"/>
      <c r="AN226" s="79"/>
      <c r="AO226" s="79"/>
      <c r="AP226" s="79"/>
      <c r="AQ226" s="79"/>
      <c r="AR226" s="79"/>
      <c r="AS226" s="79"/>
      <c r="AT226" s="79"/>
      <c r="AU226" s="79"/>
      <c r="AV226" s="79"/>
      <c r="AW226" s="233"/>
      <c r="AX226" s="79"/>
      <c r="AY226" s="79"/>
      <c r="AZ226" s="79"/>
      <c r="BA226" s="79"/>
      <c r="BB226" s="190"/>
      <c r="BC226" s="190"/>
      <c r="BD226" s="222">
        <f t="shared" si="25"/>
        <v>18.5</v>
      </c>
      <c r="BE226" s="195">
        <v>66600</v>
      </c>
      <c r="BF226" s="223">
        <v>375.04941841999999</v>
      </c>
      <c r="BG226" s="223">
        <v>492.88628148170801</v>
      </c>
      <c r="BH226" s="223">
        <v>-498.61563867723999</v>
      </c>
      <c r="BI226" s="224">
        <v>52.030901139756402</v>
      </c>
      <c r="BJ226" s="224">
        <v>5.9638382475150902</v>
      </c>
      <c r="BK226" s="222">
        <f t="shared" si="26"/>
        <v>-0.15678796502206627</v>
      </c>
      <c r="BL226" s="222">
        <f t="shared" si="27"/>
        <v>-137.65760427892343</v>
      </c>
      <c r="BM226" s="195">
        <v>66600</v>
      </c>
      <c r="BN226" s="223">
        <v>375.04941841999999</v>
      </c>
      <c r="BO226" s="223">
        <v>502.90900627818502</v>
      </c>
      <c r="BP226" s="223">
        <v>-507.61808194840302</v>
      </c>
      <c r="BQ226" s="224">
        <v>52.099789706027899</v>
      </c>
      <c r="BR226" s="224">
        <v>6.0400925992021799</v>
      </c>
      <c r="BS226" s="222">
        <f t="shared" si="28"/>
        <v>-9.1889815820496601E-2</v>
      </c>
      <c r="BT226" s="222">
        <f t="shared" si="29"/>
        <v>-137.65760427892343</v>
      </c>
      <c r="BU226" s="199"/>
      <c r="BV226" s="197">
        <v>-8.4622911077499907</v>
      </c>
      <c r="BW226" s="197">
        <v>-10.640046888873</v>
      </c>
      <c r="BX226" s="222">
        <f t="shared" si="30"/>
        <v>-13.180415580773722</v>
      </c>
      <c r="BY226" s="222">
        <f t="shared" si="31"/>
        <v>-13.863241187948297</v>
      </c>
      <c r="BZ226" s="199"/>
      <c r="CA226" s="199"/>
      <c r="CB226" s="199"/>
      <c r="CC226" s="199"/>
      <c r="CD226" s="199"/>
      <c r="CE226" s="199"/>
      <c r="CF226" s="199"/>
      <c r="CG226" s="199"/>
      <c r="CH226" s="199"/>
      <c r="CI226" s="199"/>
      <c r="CJ226" s="199"/>
      <c r="CK226" s="199"/>
      <c r="CL226" s="199"/>
      <c r="CM226" s="199"/>
      <c r="CN226" s="199"/>
      <c r="CO226" s="199"/>
      <c r="CP226" s="199"/>
      <c r="CQ226" s="199"/>
      <c r="CR226" s="199"/>
    </row>
    <row r="227" spans="1:96" ht="12" customHeight="1" x14ac:dyDescent="0.25">
      <c r="A227" s="199"/>
      <c r="B227" s="199"/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232"/>
      <c r="Y227" s="232"/>
      <c r="Z227" s="232"/>
      <c r="AA227" s="232"/>
      <c r="AB227" s="232"/>
      <c r="AC227" s="232"/>
      <c r="AD227" s="232"/>
      <c r="AE227" s="232"/>
      <c r="AF227" s="232"/>
      <c r="AG227" s="232"/>
      <c r="AH227" s="232"/>
      <c r="AI227" s="232"/>
      <c r="AJ227" s="232"/>
      <c r="AK227" s="232"/>
      <c r="AL227" s="232"/>
      <c r="AM227" s="199"/>
      <c r="AN227" s="79"/>
      <c r="AO227" s="79"/>
      <c r="AP227" s="79"/>
      <c r="AQ227" s="79"/>
      <c r="AR227" s="79"/>
      <c r="AS227" s="79"/>
      <c r="AT227" s="79"/>
      <c r="AU227" s="79"/>
      <c r="AV227" s="79"/>
      <c r="AW227" s="233"/>
      <c r="AX227" s="79"/>
      <c r="AY227" s="79"/>
      <c r="AZ227" s="79"/>
      <c r="BA227" s="79"/>
      <c r="BB227" s="190"/>
      <c r="BC227" s="190"/>
      <c r="BD227" s="222">
        <f t="shared" si="25"/>
        <v>18.583333333333332</v>
      </c>
      <c r="BE227" s="195">
        <v>66900</v>
      </c>
      <c r="BF227" s="223">
        <v>371.21386268999998</v>
      </c>
      <c r="BG227" s="223">
        <v>480.30354840417601</v>
      </c>
      <c r="BH227" s="223">
        <v>-486.01073046522401</v>
      </c>
      <c r="BI227" s="224">
        <v>51.938890105469298</v>
      </c>
      <c r="BJ227" s="224">
        <v>5.8716298426848201</v>
      </c>
      <c r="BK227" s="222">
        <f t="shared" si="26"/>
        <v>-0.24899636985233631</v>
      </c>
      <c r="BL227" s="222">
        <f t="shared" si="27"/>
        <v>-141.49316000892344</v>
      </c>
      <c r="BM227" s="195">
        <v>66900</v>
      </c>
      <c r="BN227" s="223">
        <v>371.21386268999998</v>
      </c>
      <c r="BO227" s="223">
        <v>493.09443244029598</v>
      </c>
      <c r="BP227" s="223">
        <v>-497.89559481953</v>
      </c>
      <c r="BQ227" s="224">
        <v>52.029047724295197</v>
      </c>
      <c r="BR227" s="224">
        <v>5.9684658025792299</v>
      </c>
      <c r="BS227" s="222">
        <f t="shared" si="28"/>
        <v>-0.16351661244344662</v>
      </c>
      <c r="BT227" s="222">
        <f t="shared" si="29"/>
        <v>-141.49316000892344</v>
      </c>
      <c r="BU227" s="199"/>
      <c r="BV227" s="197">
        <v>-21.212029146630101</v>
      </c>
      <c r="BW227" s="197">
        <v>-19.188208268208001</v>
      </c>
      <c r="BX227" s="222">
        <f t="shared" si="30"/>
        <v>-25.930153619653833</v>
      </c>
      <c r="BY227" s="222">
        <f t="shared" si="31"/>
        <v>-22.411402567283297</v>
      </c>
      <c r="BZ227" s="199"/>
      <c r="CA227" s="199"/>
      <c r="CB227" s="199"/>
      <c r="CC227" s="199"/>
      <c r="CD227" s="199"/>
      <c r="CE227" s="199"/>
      <c r="CF227" s="199"/>
      <c r="CG227" s="199"/>
      <c r="CH227" s="199"/>
      <c r="CI227" s="199"/>
      <c r="CJ227" s="199"/>
      <c r="CK227" s="199"/>
      <c r="CL227" s="199"/>
      <c r="CM227" s="199"/>
      <c r="CN227" s="199"/>
      <c r="CO227" s="199"/>
      <c r="CP227" s="199"/>
      <c r="CQ227" s="199"/>
      <c r="CR227" s="199"/>
    </row>
    <row r="228" spans="1:96" ht="12" customHeight="1" x14ac:dyDescent="0.25">
      <c r="A228" s="199"/>
      <c r="B228" s="199"/>
      <c r="C228" s="199"/>
      <c r="D228" s="199"/>
      <c r="E228" s="199"/>
      <c r="F228" s="199"/>
      <c r="G228" s="199"/>
      <c r="H228" s="199"/>
      <c r="I228" s="199"/>
      <c r="J228" s="199"/>
      <c r="K228" s="199"/>
      <c r="L228" s="199"/>
      <c r="M228" s="199"/>
      <c r="N228" s="199"/>
      <c r="O228" s="199"/>
      <c r="P228" s="199"/>
      <c r="Q228" s="199"/>
      <c r="R228" s="199"/>
      <c r="S228" s="199"/>
      <c r="T228" s="199"/>
      <c r="U228" s="199"/>
      <c r="V228" s="199"/>
      <c r="W228" s="199"/>
      <c r="X228" s="232"/>
      <c r="Y228" s="232"/>
      <c r="Z228" s="232"/>
      <c r="AA228" s="232"/>
      <c r="AB228" s="232"/>
      <c r="AC228" s="232"/>
      <c r="AD228" s="232"/>
      <c r="AE228" s="232"/>
      <c r="AF228" s="232"/>
      <c r="AG228" s="232"/>
      <c r="AH228" s="232"/>
      <c r="AI228" s="232"/>
      <c r="AJ228" s="232"/>
      <c r="AK228" s="232"/>
      <c r="AL228" s="232"/>
      <c r="AM228" s="199"/>
      <c r="AN228" s="79"/>
      <c r="AO228" s="79"/>
      <c r="AP228" s="79"/>
      <c r="AQ228" s="79"/>
      <c r="AR228" s="79"/>
      <c r="AS228" s="79"/>
      <c r="AT228" s="79"/>
      <c r="AU228" s="79"/>
      <c r="AV228" s="79"/>
      <c r="AW228" s="233"/>
      <c r="AX228" s="79"/>
      <c r="AY228" s="79"/>
      <c r="AZ228" s="79"/>
      <c r="BA228" s="79"/>
      <c r="BB228" s="190"/>
      <c r="BC228" s="190"/>
      <c r="BD228" s="222">
        <f t="shared" si="25"/>
        <v>18.666666666666668</v>
      </c>
      <c r="BE228" s="195">
        <v>67200</v>
      </c>
      <c r="BF228" s="223">
        <v>368.89559005000001</v>
      </c>
      <c r="BG228" s="223">
        <v>467.99625028138598</v>
      </c>
      <c r="BH228" s="223">
        <v>-473.63665512095798</v>
      </c>
      <c r="BI228" s="224">
        <v>51.847793480298002</v>
      </c>
      <c r="BJ228" s="224">
        <v>5.7806699806766497</v>
      </c>
      <c r="BK228" s="222">
        <f t="shared" si="26"/>
        <v>-0.33995623186050672</v>
      </c>
      <c r="BL228" s="222">
        <f t="shared" si="27"/>
        <v>-143.81143264892341</v>
      </c>
      <c r="BM228" s="195">
        <v>67200</v>
      </c>
      <c r="BN228" s="223">
        <v>368.89559005000001</v>
      </c>
      <c r="BO228" s="223">
        <v>483.459042340596</v>
      </c>
      <c r="BP228" s="223">
        <v>-488.31356024894501</v>
      </c>
      <c r="BQ228" s="224">
        <v>51.958916973010901</v>
      </c>
      <c r="BR228" s="224">
        <v>5.8977271522302903</v>
      </c>
      <c r="BS228" s="222">
        <f t="shared" si="28"/>
        <v>-0.23425526279238618</v>
      </c>
      <c r="BT228" s="222">
        <f t="shared" si="29"/>
        <v>-143.81143264892341</v>
      </c>
      <c r="BU228" s="199"/>
      <c r="BV228" s="197">
        <v>-33.729451351549599</v>
      </c>
      <c r="BW228" s="197">
        <v>-27.5262188611554</v>
      </c>
      <c r="BX228" s="222">
        <f t="shared" si="30"/>
        <v>-38.447575824573335</v>
      </c>
      <c r="BY228" s="222">
        <f t="shared" si="31"/>
        <v>-30.749413160230695</v>
      </c>
      <c r="BZ228" s="199"/>
      <c r="CA228" s="199"/>
      <c r="CB228" s="199"/>
      <c r="CC228" s="199"/>
      <c r="CD228" s="199"/>
      <c r="CE228" s="199"/>
      <c r="CF228" s="199"/>
      <c r="CG228" s="199"/>
      <c r="CH228" s="199"/>
      <c r="CI228" s="199"/>
      <c r="CJ228" s="199"/>
      <c r="CK228" s="199"/>
      <c r="CL228" s="199"/>
      <c r="CM228" s="199"/>
      <c r="CN228" s="199"/>
      <c r="CO228" s="199"/>
      <c r="CP228" s="199"/>
      <c r="CQ228" s="199"/>
      <c r="CR228" s="199"/>
    </row>
    <row r="229" spans="1:96" ht="12" customHeight="1" x14ac:dyDescent="0.25">
      <c r="A229" s="199"/>
      <c r="B229" s="199"/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232"/>
      <c r="Y229" s="232"/>
      <c r="Z229" s="232"/>
      <c r="AA229" s="232"/>
      <c r="AB229" s="232"/>
      <c r="AC229" s="232"/>
      <c r="AD229" s="232"/>
      <c r="AE229" s="232"/>
      <c r="AF229" s="232"/>
      <c r="AG229" s="232"/>
      <c r="AH229" s="232"/>
      <c r="AI229" s="232"/>
      <c r="AJ229" s="232"/>
      <c r="AK229" s="232"/>
      <c r="AL229" s="232"/>
      <c r="AM229" s="199"/>
      <c r="AN229" s="79"/>
      <c r="AO229" s="79"/>
      <c r="AP229" s="79"/>
      <c r="AQ229" s="79"/>
      <c r="AR229" s="79"/>
      <c r="AS229" s="79"/>
      <c r="AT229" s="79"/>
      <c r="AU229" s="79"/>
      <c r="AV229" s="79"/>
      <c r="AW229" s="233"/>
      <c r="AX229" s="79"/>
      <c r="AY229" s="79"/>
      <c r="AZ229" s="79"/>
      <c r="BA229" s="79"/>
      <c r="BB229" s="190"/>
      <c r="BC229" s="190"/>
      <c r="BD229" s="222">
        <f t="shared" si="25"/>
        <v>18.75</v>
      </c>
      <c r="BE229" s="195">
        <v>67500</v>
      </c>
      <c r="BF229" s="223">
        <v>368.12</v>
      </c>
      <c r="BG229" s="223">
        <v>456.056817500036</v>
      </c>
      <c r="BH229" s="223">
        <v>-461.58561505956698</v>
      </c>
      <c r="BI229" s="224">
        <v>51.7583273154587</v>
      </c>
      <c r="BJ229" s="224">
        <v>5.6916907413162097</v>
      </c>
      <c r="BK229" s="222">
        <f t="shared" si="26"/>
        <v>-0.42893547122094677</v>
      </c>
      <c r="BL229" s="222">
        <f t="shared" si="27"/>
        <v>-144.58702269892342</v>
      </c>
      <c r="BM229" s="195">
        <v>67500</v>
      </c>
      <c r="BN229" s="223">
        <v>368.12</v>
      </c>
      <c r="BO229" s="223">
        <v>474.07777347787498</v>
      </c>
      <c r="BP229" s="223">
        <v>-478.946325380335</v>
      </c>
      <c r="BQ229" s="224">
        <v>51.889961064077802</v>
      </c>
      <c r="BR229" s="224">
        <v>5.8284538835203703</v>
      </c>
      <c r="BS229" s="222">
        <f t="shared" si="28"/>
        <v>-0.30352853150230619</v>
      </c>
      <c r="BT229" s="222">
        <f t="shared" si="29"/>
        <v>-144.58702269892342</v>
      </c>
      <c r="BU229" s="199"/>
      <c r="BV229" s="197">
        <v>-45.877465916794101</v>
      </c>
      <c r="BW229" s="197">
        <v>-35.5627601111036</v>
      </c>
      <c r="BX229" s="222">
        <f t="shared" si="30"/>
        <v>-50.595590389817836</v>
      </c>
      <c r="BY229" s="222">
        <f t="shared" si="31"/>
        <v>-38.785954410178896</v>
      </c>
      <c r="BZ229" s="199"/>
      <c r="CA229" s="199"/>
      <c r="CB229" s="199"/>
      <c r="CC229" s="199"/>
      <c r="CD229" s="199"/>
      <c r="CE229" s="199"/>
      <c r="CF229" s="199"/>
      <c r="CG229" s="199"/>
      <c r="CH229" s="199"/>
      <c r="CI229" s="199"/>
      <c r="CJ229" s="199"/>
      <c r="CK229" s="199"/>
      <c r="CL229" s="199"/>
      <c r="CM229" s="199"/>
      <c r="CN229" s="199"/>
      <c r="CO229" s="199"/>
      <c r="CP229" s="199"/>
      <c r="CQ229" s="199"/>
      <c r="CR229" s="199"/>
    </row>
    <row r="230" spans="1:96" ht="12" customHeight="1" x14ac:dyDescent="0.25">
      <c r="A230" s="199"/>
      <c r="B230" s="199"/>
      <c r="C230" s="199"/>
      <c r="D230" s="199"/>
      <c r="E230" s="199"/>
      <c r="F230" s="199"/>
      <c r="G230" s="199"/>
      <c r="H230" s="199"/>
      <c r="I230" s="199"/>
      <c r="J230" s="199"/>
      <c r="K230" s="199"/>
      <c r="L230" s="199"/>
      <c r="M230" s="199"/>
      <c r="N230" s="199"/>
      <c r="O230" s="199"/>
      <c r="P230" s="199"/>
      <c r="Q230" s="199"/>
      <c r="R230" s="199"/>
      <c r="S230" s="199"/>
      <c r="T230" s="199"/>
      <c r="U230" s="199"/>
      <c r="V230" s="199"/>
      <c r="W230" s="199"/>
      <c r="X230" s="232"/>
      <c r="Y230" s="232"/>
      <c r="Z230" s="232"/>
      <c r="AA230" s="232"/>
      <c r="AB230" s="232"/>
      <c r="AC230" s="232"/>
      <c r="AD230" s="232"/>
      <c r="AE230" s="232"/>
      <c r="AF230" s="232"/>
      <c r="AG230" s="232"/>
      <c r="AH230" s="232"/>
      <c r="AI230" s="232"/>
      <c r="AJ230" s="232"/>
      <c r="AK230" s="232"/>
      <c r="AL230" s="232"/>
      <c r="AM230" s="199"/>
      <c r="AN230" s="79"/>
      <c r="AO230" s="79"/>
      <c r="AP230" s="79"/>
      <c r="AQ230" s="79"/>
      <c r="AR230" s="79"/>
      <c r="AS230" s="79"/>
      <c r="AT230" s="79"/>
      <c r="AU230" s="79"/>
      <c r="AV230" s="79"/>
      <c r="AW230" s="233"/>
      <c r="AX230" s="79"/>
      <c r="AY230" s="79"/>
      <c r="AZ230" s="79"/>
      <c r="BA230" s="79"/>
      <c r="BB230" s="190"/>
      <c r="BC230" s="190"/>
      <c r="BD230" s="222">
        <f t="shared" si="25"/>
        <v>18.833333333333332</v>
      </c>
      <c r="BE230" s="195">
        <v>67800</v>
      </c>
      <c r="BF230" s="223">
        <v>368.89559005000001</v>
      </c>
      <c r="BG230" s="223">
        <v>444.57445744762202</v>
      </c>
      <c r="BH230" s="223">
        <v>-449.94648129082299</v>
      </c>
      <c r="BI230" s="224">
        <v>51.671212488591699</v>
      </c>
      <c r="BJ230" s="224">
        <v>5.60543021121621</v>
      </c>
      <c r="BK230" s="222">
        <f t="shared" si="26"/>
        <v>-0.51519600132094645</v>
      </c>
      <c r="BL230" s="222">
        <f t="shared" si="27"/>
        <v>-143.81143264892341</v>
      </c>
      <c r="BM230" s="195">
        <v>67800</v>
      </c>
      <c r="BN230" s="223">
        <v>368.89559005000001</v>
      </c>
      <c r="BO230" s="223">
        <v>465.02282044846299</v>
      </c>
      <c r="BP230" s="223">
        <v>-469.86548497071601</v>
      </c>
      <c r="BQ230" s="224">
        <v>51.8227407214927</v>
      </c>
      <c r="BR230" s="224">
        <v>5.7612208105277798</v>
      </c>
      <c r="BS230" s="222">
        <f t="shared" si="28"/>
        <v>-0.3707616044948967</v>
      </c>
      <c r="BT230" s="222">
        <f t="shared" si="29"/>
        <v>-143.81143264892341</v>
      </c>
      <c r="BU230" s="199"/>
      <c r="BV230" s="197">
        <v>-57.523026818563203</v>
      </c>
      <c r="BW230" s="197">
        <v>-43.209815177714397</v>
      </c>
      <c r="BX230" s="222">
        <f t="shared" si="30"/>
        <v>-62.241151291586938</v>
      </c>
      <c r="BY230" s="222">
        <f t="shared" si="31"/>
        <v>-46.433009476789692</v>
      </c>
      <c r="BZ230" s="199"/>
      <c r="CA230" s="199"/>
      <c r="CB230" s="199"/>
      <c r="CC230" s="199"/>
      <c r="CD230" s="199"/>
      <c r="CE230" s="199"/>
      <c r="CF230" s="199"/>
      <c r="CG230" s="199"/>
      <c r="CH230" s="199"/>
      <c r="CI230" s="199"/>
      <c r="CJ230" s="199"/>
      <c r="CK230" s="199"/>
      <c r="CL230" s="199"/>
      <c r="CM230" s="199"/>
      <c r="CN230" s="199"/>
      <c r="CO230" s="199"/>
      <c r="CP230" s="199"/>
      <c r="CQ230" s="199"/>
      <c r="CR230" s="199"/>
    </row>
    <row r="231" spans="1:96" ht="12" customHeight="1" x14ac:dyDescent="0.25">
      <c r="A231" s="199"/>
      <c r="B231" s="199"/>
      <c r="C231" s="199"/>
      <c r="D231" s="199"/>
      <c r="E231" s="199"/>
      <c r="F231" s="199"/>
      <c r="G231" s="199"/>
      <c r="H231" s="199"/>
      <c r="I231" s="199"/>
      <c r="J231" s="199"/>
      <c r="K231" s="199"/>
      <c r="L231" s="199"/>
      <c r="M231" s="199"/>
      <c r="N231" s="199"/>
      <c r="O231" s="199"/>
      <c r="P231" s="199"/>
      <c r="Q231" s="199"/>
      <c r="R231" s="199"/>
      <c r="S231" s="199"/>
      <c r="T231" s="199"/>
      <c r="U231" s="199"/>
      <c r="V231" s="199"/>
      <c r="W231" s="199"/>
      <c r="X231" s="232"/>
      <c r="Y231" s="232"/>
      <c r="Z231" s="232"/>
      <c r="AA231" s="232"/>
      <c r="AB231" s="232"/>
      <c r="AC231" s="232"/>
      <c r="AD231" s="232"/>
      <c r="AE231" s="232"/>
      <c r="AF231" s="232"/>
      <c r="AG231" s="232"/>
      <c r="AH231" s="232"/>
      <c r="AI231" s="232"/>
      <c r="AJ231" s="232"/>
      <c r="AK231" s="232"/>
      <c r="AL231" s="232"/>
      <c r="AM231" s="199"/>
      <c r="AN231" s="79"/>
      <c r="AO231" s="79"/>
      <c r="AP231" s="79"/>
      <c r="AQ231" s="79"/>
      <c r="AR231" s="79"/>
      <c r="AS231" s="79"/>
      <c r="AT231" s="79"/>
      <c r="AU231" s="79"/>
      <c r="AV231" s="79"/>
      <c r="AW231" s="233"/>
      <c r="AX231" s="79"/>
      <c r="AY231" s="79"/>
      <c r="AZ231" s="79"/>
      <c r="BA231" s="79"/>
      <c r="BB231" s="190"/>
      <c r="BC231" s="190"/>
      <c r="BD231" s="222">
        <f t="shared" si="25"/>
        <v>18.916666666666668</v>
      </c>
      <c r="BE231" s="195">
        <v>68100</v>
      </c>
      <c r="BF231" s="223">
        <v>371.21386268999998</v>
      </c>
      <c r="BG231" s="223">
        <v>433.63564231585599</v>
      </c>
      <c r="BH231" s="223">
        <v>-438.80523340679201</v>
      </c>
      <c r="BI231" s="224">
        <v>51.587177177341999</v>
      </c>
      <c r="BJ231" s="224">
        <v>5.52263501733478</v>
      </c>
      <c r="BK231" s="222">
        <f t="shared" si="26"/>
        <v>-0.59799119520237642</v>
      </c>
      <c r="BL231" s="222">
        <f t="shared" si="27"/>
        <v>-141.49316000892344</v>
      </c>
      <c r="BM231" s="195">
        <v>68100</v>
      </c>
      <c r="BN231" s="223">
        <v>371.21386268999998</v>
      </c>
      <c r="BO231" s="223">
        <v>456.36390132541999</v>
      </c>
      <c r="BP231" s="223">
        <v>-461.14011085349398</v>
      </c>
      <c r="BQ231" s="224">
        <v>51.757814748724797</v>
      </c>
      <c r="BR231" s="224">
        <v>5.6966013616860103</v>
      </c>
      <c r="BS231" s="222">
        <f t="shared" si="28"/>
        <v>-0.43538105333666621</v>
      </c>
      <c r="BT231" s="222">
        <f t="shared" si="29"/>
        <v>-141.49316000892344</v>
      </c>
      <c r="BU231" s="199"/>
      <c r="BV231" s="197">
        <v>-68.538590945628997</v>
      </c>
      <c r="BW231" s="197">
        <v>-50.383632904375297</v>
      </c>
      <c r="BX231" s="222">
        <f t="shared" si="30"/>
        <v>-73.256715418652732</v>
      </c>
      <c r="BY231" s="222">
        <f t="shared" si="31"/>
        <v>-53.606827203450592</v>
      </c>
      <c r="BZ231" s="199"/>
      <c r="CA231" s="199"/>
      <c r="CB231" s="199"/>
      <c r="CC231" s="199"/>
      <c r="CD231" s="199"/>
      <c r="CE231" s="199"/>
      <c r="CF231" s="199"/>
      <c r="CG231" s="199"/>
      <c r="CH231" s="199"/>
      <c r="CI231" s="199"/>
      <c r="CJ231" s="199"/>
      <c r="CK231" s="199"/>
      <c r="CL231" s="199"/>
      <c r="CM231" s="199"/>
      <c r="CN231" s="199"/>
      <c r="CO231" s="199"/>
      <c r="CP231" s="199"/>
      <c r="CQ231" s="199"/>
      <c r="CR231" s="199"/>
    </row>
    <row r="232" spans="1:96" ht="12" customHeight="1" x14ac:dyDescent="0.25">
      <c r="A232" s="199"/>
      <c r="B232" s="199"/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/>
      <c r="V232" s="199"/>
      <c r="W232" s="199"/>
      <c r="X232" s="232"/>
      <c r="Y232" s="232"/>
      <c r="Z232" s="232"/>
      <c r="AA232" s="232"/>
      <c r="AB232" s="232"/>
      <c r="AC232" s="232"/>
      <c r="AD232" s="232"/>
      <c r="AE232" s="232"/>
      <c r="AF232" s="232"/>
      <c r="AG232" s="232"/>
      <c r="AH232" s="232"/>
      <c r="AI232" s="232"/>
      <c r="AJ232" s="232"/>
      <c r="AK232" s="232"/>
      <c r="AL232" s="232"/>
      <c r="AM232" s="199"/>
      <c r="AN232" s="79"/>
      <c r="AO232" s="79"/>
      <c r="AP232" s="79"/>
      <c r="AQ232" s="79"/>
      <c r="AR232" s="79"/>
      <c r="AS232" s="79"/>
      <c r="AT232" s="79"/>
      <c r="AU232" s="79"/>
      <c r="AV232" s="79"/>
      <c r="AW232" s="233"/>
      <c r="AX232" s="79"/>
      <c r="AY232" s="79"/>
      <c r="AZ232" s="79"/>
      <c r="BA232" s="79"/>
      <c r="BB232" s="190"/>
      <c r="BC232" s="190"/>
      <c r="BD232" s="222">
        <f t="shared" si="25"/>
        <v>19</v>
      </c>
      <c r="BE232" s="195">
        <v>68400</v>
      </c>
      <c r="BF232" s="223">
        <v>375.04941841999999</v>
      </c>
      <c r="BG232" s="223">
        <v>423.32475675709298</v>
      </c>
      <c r="BH232" s="223">
        <v>-428.24556594580599</v>
      </c>
      <c r="BI232" s="224">
        <v>51.506960046462403</v>
      </c>
      <c r="BJ232" s="224">
        <v>5.4440634610557002</v>
      </c>
      <c r="BK232" s="222">
        <f t="shared" si="26"/>
        <v>-0.67656275148145628</v>
      </c>
      <c r="BL232" s="222">
        <f t="shared" si="27"/>
        <v>-137.65760427892343</v>
      </c>
      <c r="BM232" s="195">
        <v>68400</v>
      </c>
      <c r="BN232" s="223">
        <v>375.04941841999999</v>
      </c>
      <c r="BO232" s="223">
        <v>448.16863094744701</v>
      </c>
      <c r="BP232" s="223">
        <v>-452.83709320806503</v>
      </c>
      <c r="BQ232" s="224">
        <v>51.695741486942197</v>
      </c>
      <c r="BR232" s="224">
        <v>5.6351690403958496</v>
      </c>
      <c r="BS232" s="222">
        <f t="shared" si="28"/>
        <v>-0.49681337462682684</v>
      </c>
      <c r="BT232" s="222">
        <f t="shared" si="29"/>
        <v>-137.65760427892343</v>
      </c>
      <c r="BU232" s="199"/>
      <c r="BV232" s="197">
        <v>-78.803514961654102</v>
      </c>
      <c r="BW232" s="197">
        <v>-57.0056450675402</v>
      </c>
      <c r="BX232" s="222">
        <f t="shared" si="30"/>
        <v>-83.521639434677837</v>
      </c>
      <c r="BY232" s="222">
        <f t="shared" si="31"/>
        <v>-60.228839366615496</v>
      </c>
      <c r="BZ232" s="199"/>
      <c r="CA232" s="199"/>
      <c r="CB232" s="199"/>
      <c r="CC232" s="199"/>
      <c r="CD232" s="199"/>
      <c r="CE232" s="199"/>
      <c r="CF232" s="199"/>
      <c r="CG232" s="199"/>
      <c r="CH232" s="199"/>
      <c r="CI232" s="199"/>
      <c r="CJ232" s="199"/>
      <c r="CK232" s="199"/>
      <c r="CL232" s="199"/>
      <c r="CM232" s="199"/>
      <c r="CN232" s="199"/>
      <c r="CO232" s="199"/>
      <c r="CP232" s="199"/>
      <c r="CQ232" s="199"/>
      <c r="CR232" s="199"/>
    </row>
    <row r="233" spans="1:96" ht="12" customHeight="1" x14ac:dyDescent="0.25">
      <c r="A233" s="199"/>
      <c r="B233" s="199"/>
      <c r="C233" s="199"/>
      <c r="D233" s="199"/>
      <c r="E233" s="199"/>
      <c r="F233" s="199"/>
      <c r="G233" s="199"/>
      <c r="H233" s="199"/>
      <c r="I233" s="199"/>
      <c r="J233" s="199"/>
      <c r="K233" s="199"/>
      <c r="L233" s="199"/>
      <c r="M233" s="199"/>
      <c r="N233" s="199"/>
      <c r="O233" s="199"/>
      <c r="P233" s="199"/>
      <c r="Q233" s="199"/>
      <c r="R233" s="199"/>
      <c r="S233" s="199"/>
      <c r="T233" s="199"/>
      <c r="U233" s="199"/>
      <c r="V233" s="199"/>
      <c r="W233" s="199"/>
      <c r="X233" s="232"/>
      <c r="Y233" s="232"/>
      <c r="Z233" s="232"/>
      <c r="AA233" s="232"/>
      <c r="AB233" s="232"/>
      <c r="AC233" s="232"/>
      <c r="AD233" s="232"/>
      <c r="AE233" s="232"/>
      <c r="AF233" s="232"/>
      <c r="AG233" s="232"/>
      <c r="AH233" s="232"/>
      <c r="AI233" s="232"/>
      <c r="AJ233" s="232"/>
      <c r="AK233" s="232"/>
      <c r="AL233" s="232"/>
      <c r="AM233" s="199"/>
      <c r="AN233" s="79"/>
      <c r="AO233" s="79"/>
      <c r="AP233" s="79"/>
      <c r="AQ233" s="79"/>
      <c r="AR233" s="79"/>
      <c r="AS233" s="79"/>
      <c r="AT233" s="79"/>
      <c r="AU233" s="79"/>
      <c r="AV233" s="79"/>
      <c r="AW233" s="233"/>
      <c r="AX233" s="79"/>
      <c r="AY233" s="79"/>
      <c r="AZ233" s="79"/>
      <c r="BA233" s="79"/>
      <c r="BB233" s="190"/>
      <c r="BC233" s="190"/>
      <c r="BD233" s="222">
        <f t="shared" si="25"/>
        <v>19.083333333333332</v>
      </c>
      <c r="BE233" s="195">
        <v>68700</v>
      </c>
      <c r="BF233" s="223">
        <v>380.36023411000002</v>
      </c>
      <c r="BG233" s="223">
        <v>413.724881777321</v>
      </c>
      <c r="BH233" s="223">
        <v>-418.34964406574699</v>
      </c>
      <c r="BI233" s="224">
        <v>51.431313971359501</v>
      </c>
      <c r="BJ233" s="224">
        <v>5.3704890007370301</v>
      </c>
      <c r="BK233" s="222">
        <f t="shared" si="26"/>
        <v>-0.75013721180012638</v>
      </c>
      <c r="BL233" s="222">
        <f t="shared" si="27"/>
        <v>-132.3467885889234</v>
      </c>
      <c r="BM233" s="195">
        <v>68700</v>
      </c>
      <c r="BN233" s="223">
        <v>380.36023411000002</v>
      </c>
      <c r="BO233" s="223">
        <v>440.50297938396199</v>
      </c>
      <c r="BP233" s="223">
        <v>-445.02157614870799</v>
      </c>
      <c r="BQ233" s="224">
        <v>51.637080628509402</v>
      </c>
      <c r="BR233" s="224">
        <v>5.5774991325547703</v>
      </c>
      <c r="BS233" s="222">
        <f t="shared" si="28"/>
        <v>-0.55448328246790624</v>
      </c>
      <c r="BT233" s="222">
        <f t="shared" si="29"/>
        <v>-132.3467885889234</v>
      </c>
      <c r="BU233" s="199"/>
      <c r="BV233" s="197">
        <v>-88.205376600628497</v>
      </c>
      <c r="BW233" s="197">
        <v>-63.003326862177303</v>
      </c>
      <c r="BX233" s="222">
        <f t="shared" si="30"/>
        <v>-92.923501073652233</v>
      </c>
      <c r="BY233" s="222">
        <f t="shared" si="31"/>
        <v>-66.226521161252606</v>
      </c>
      <c r="BZ233" s="199"/>
      <c r="CA233" s="199"/>
      <c r="CB233" s="199"/>
      <c r="CC233" s="199"/>
      <c r="CD233" s="199"/>
      <c r="CE233" s="199"/>
      <c r="CF233" s="199"/>
      <c r="CG233" s="199"/>
      <c r="CH233" s="199"/>
      <c r="CI233" s="199"/>
      <c r="CJ233" s="199"/>
      <c r="CK233" s="199"/>
      <c r="CL233" s="199"/>
      <c r="CM233" s="199"/>
      <c r="CN233" s="199"/>
      <c r="CO233" s="199"/>
      <c r="CP233" s="199"/>
      <c r="CQ233" s="199"/>
      <c r="CR233" s="199"/>
    </row>
    <row r="234" spans="1:96" ht="12" customHeight="1" x14ac:dyDescent="0.25">
      <c r="A234" s="199"/>
      <c r="B234" s="199"/>
      <c r="C234" s="199"/>
      <c r="D234" s="199"/>
      <c r="E234" s="199"/>
      <c r="F234" s="199"/>
      <c r="G234" s="199"/>
      <c r="H234" s="199"/>
      <c r="I234" s="199"/>
      <c r="J234" s="199"/>
      <c r="K234" s="199"/>
      <c r="L234" s="199"/>
      <c r="M234" s="199"/>
      <c r="N234" s="199"/>
      <c r="O234" s="199"/>
      <c r="P234" s="199"/>
      <c r="Q234" s="199"/>
      <c r="R234" s="199"/>
      <c r="S234" s="199"/>
      <c r="T234" s="199"/>
      <c r="U234" s="199"/>
      <c r="V234" s="199"/>
      <c r="W234" s="199"/>
      <c r="X234" s="232"/>
      <c r="Y234" s="232"/>
      <c r="Z234" s="232"/>
      <c r="AA234" s="232"/>
      <c r="AB234" s="232"/>
      <c r="AC234" s="232"/>
      <c r="AD234" s="232"/>
      <c r="AE234" s="232"/>
      <c r="AF234" s="232"/>
      <c r="AG234" s="232"/>
      <c r="AH234" s="232"/>
      <c r="AI234" s="232"/>
      <c r="AJ234" s="232"/>
      <c r="AK234" s="232"/>
      <c r="AL234" s="232"/>
      <c r="AM234" s="199"/>
      <c r="AN234" s="79"/>
      <c r="AO234" s="79"/>
      <c r="AP234" s="79"/>
      <c r="AQ234" s="79"/>
      <c r="AR234" s="79"/>
      <c r="AS234" s="79"/>
      <c r="AT234" s="79"/>
      <c r="AU234" s="79"/>
      <c r="AV234" s="79"/>
      <c r="AW234" s="233"/>
      <c r="AX234" s="79"/>
      <c r="AY234" s="79"/>
      <c r="AZ234" s="79"/>
      <c r="BA234" s="79"/>
      <c r="BB234" s="190"/>
      <c r="BC234" s="190"/>
      <c r="BD234" s="222">
        <f t="shared" si="25"/>
        <v>19.166666666666668</v>
      </c>
      <c r="BE234" s="195">
        <v>69000</v>
      </c>
      <c r="BF234" s="223">
        <v>387.08812332999997</v>
      </c>
      <c r="BG234" s="223">
        <v>404.91867695397798</v>
      </c>
      <c r="BH234" s="223">
        <v>-409.19898006484499</v>
      </c>
      <c r="BI234" s="224">
        <v>51.3610099823604</v>
      </c>
      <c r="BJ234" s="224">
        <v>5.3027036633310596</v>
      </c>
      <c r="BK234" s="222">
        <f t="shared" si="26"/>
        <v>-0.81792254920609686</v>
      </c>
      <c r="BL234" s="222">
        <f t="shared" si="27"/>
        <v>-125.61889936892345</v>
      </c>
      <c r="BM234" s="195">
        <v>69000</v>
      </c>
      <c r="BN234" s="223">
        <v>387.08812332999997</v>
      </c>
      <c r="BO234" s="223">
        <v>433.43178475481602</v>
      </c>
      <c r="BP234" s="223">
        <v>-437.75746256320201</v>
      </c>
      <c r="BQ234" s="224">
        <v>51.5823951703319</v>
      </c>
      <c r="BR234" s="224">
        <v>5.5241703888566702</v>
      </c>
      <c r="BS234" s="222">
        <f t="shared" si="28"/>
        <v>-0.60781202616600627</v>
      </c>
      <c r="BT234" s="222">
        <f t="shared" si="29"/>
        <v>-125.61889936892345</v>
      </c>
      <c r="BU234" s="199"/>
      <c r="BV234" s="197">
        <v>-96.641205924488901</v>
      </c>
      <c r="BW234" s="197">
        <v>-68.310991199214996</v>
      </c>
      <c r="BX234" s="222">
        <f t="shared" si="30"/>
        <v>-101.35933039751264</v>
      </c>
      <c r="BY234" s="222">
        <f t="shared" si="31"/>
        <v>-71.534185498290299</v>
      </c>
      <c r="BZ234" s="199"/>
      <c r="CA234" s="199"/>
      <c r="CB234" s="199"/>
      <c r="CC234" s="199"/>
      <c r="CD234" s="199"/>
      <c r="CE234" s="199"/>
      <c r="CF234" s="199"/>
      <c r="CG234" s="199"/>
      <c r="CH234" s="199"/>
      <c r="CI234" s="199"/>
      <c r="CJ234" s="199"/>
      <c r="CK234" s="199"/>
      <c r="CL234" s="199"/>
      <c r="CM234" s="199"/>
      <c r="CN234" s="199"/>
      <c r="CO234" s="199"/>
      <c r="CP234" s="199"/>
      <c r="CQ234" s="199"/>
      <c r="CR234" s="199"/>
    </row>
    <row r="235" spans="1:96" ht="12" customHeight="1" x14ac:dyDescent="0.25">
      <c r="A235" s="199"/>
      <c r="B235" s="199"/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232"/>
      <c r="Y235" s="232"/>
      <c r="Z235" s="232"/>
      <c r="AA235" s="232"/>
      <c r="AB235" s="232"/>
      <c r="AC235" s="232"/>
      <c r="AD235" s="232"/>
      <c r="AE235" s="232"/>
      <c r="AF235" s="232"/>
      <c r="AG235" s="232"/>
      <c r="AH235" s="232"/>
      <c r="AI235" s="232"/>
      <c r="AJ235" s="232"/>
      <c r="AK235" s="232"/>
      <c r="AL235" s="232"/>
      <c r="AM235" s="199"/>
      <c r="AN235" s="79"/>
      <c r="AO235" s="79"/>
      <c r="AP235" s="79"/>
      <c r="AQ235" s="79"/>
      <c r="AR235" s="79"/>
      <c r="AS235" s="79"/>
      <c r="AT235" s="79"/>
      <c r="AU235" s="79"/>
      <c r="AV235" s="79"/>
      <c r="AW235" s="233"/>
      <c r="AX235" s="79"/>
      <c r="AY235" s="79"/>
      <c r="AZ235" s="79"/>
      <c r="BA235" s="79"/>
      <c r="BB235" s="190"/>
      <c r="BC235" s="190"/>
      <c r="BD235" s="222">
        <f t="shared" si="25"/>
        <v>19.25</v>
      </c>
      <c r="BE235" s="195">
        <v>69300</v>
      </c>
      <c r="BF235" s="223">
        <v>395.15937394000002</v>
      </c>
      <c r="BG235" s="223">
        <v>396.98930259930302</v>
      </c>
      <c r="BH235" s="223">
        <v>-400.87538551357699</v>
      </c>
      <c r="BI235" s="224">
        <v>51.296840918268501</v>
      </c>
      <c r="BJ235" s="224">
        <v>5.2415207374700303</v>
      </c>
      <c r="BK235" s="222">
        <f t="shared" si="26"/>
        <v>-0.87910547506712611</v>
      </c>
      <c r="BL235" s="222">
        <f t="shared" si="27"/>
        <v>-117.5476487589234</v>
      </c>
      <c r="BM235" s="195">
        <v>69300</v>
      </c>
      <c r="BN235" s="223">
        <v>395.15937394000002</v>
      </c>
      <c r="BO235" s="223">
        <v>427.01927766164602</v>
      </c>
      <c r="BP235" s="223">
        <v>-431.10795298429298</v>
      </c>
      <c r="BQ235" s="224">
        <v>51.532253186635202</v>
      </c>
      <c r="BR235" s="224">
        <v>5.4757662895664003</v>
      </c>
      <c r="BS235" s="222">
        <f t="shared" si="28"/>
        <v>-0.65621612545627617</v>
      </c>
      <c r="BT235" s="222">
        <f t="shared" si="29"/>
        <v>-117.5476487589234</v>
      </c>
      <c r="BU235" s="199"/>
      <c r="BV235" s="197">
        <v>-104.01861305808499</v>
      </c>
      <c r="BW235" s="197">
        <v>-72.870508115776104</v>
      </c>
      <c r="BX235" s="222">
        <f t="shared" si="30"/>
        <v>-108.73673753110873</v>
      </c>
      <c r="BY235" s="222">
        <f t="shared" si="31"/>
        <v>-76.093702414851407</v>
      </c>
      <c r="BZ235" s="199"/>
      <c r="CA235" s="199"/>
      <c r="CB235" s="199"/>
      <c r="CC235" s="199"/>
      <c r="CD235" s="199"/>
      <c r="CE235" s="199"/>
      <c r="CF235" s="199"/>
      <c r="CG235" s="199"/>
      <c r="CH235" s="199"/>
      <c r="CI235" s="199"/>
      <c r="CJ235" s="199"/>
      <c r="CK235" s="199"/>
      <c r="CL235" s="199"/>
      <c r="CM235" s="199"/>
      <c r="CN235" s="199"/>
      <c r="CO235" s="199"/>
      <c r="CP235" s="199"/>
      <c r="CQ235" s="199"/>
      <c r="CR235" s="199"/>
    </row>
    <row r="236" spans="1:96" ht="12" customHeight="1" x14ac:dyDescent="0.25">
      <c r="A236" s="199"/>
      <c r="B236" s="199"/>
      <c r="C236" s="199"/>
      <c r="D236" s="199"/>
      <c r="E236" s="199"/>
      <c r="F236" s="199"/>
      <c r="G236" s="199"/>
      <c r="H236" s="199"/>
      <c r="I236" s="199"/>
      <c r="J236" s="199"/>
      <c r="K236" s="199"/>
      <c r="L236" s="199"/>
      <c r="M236" s="199"/>
      <c r="N236" s="199"/>
      <c r="O236" s="199"/>
      <c r="P236" s="199"/>
      <c r="Q236" s="199"/>
      <c r="R236" s="199"/>
      <c r="S236" s="199"/>
      <c r="T236" s="199"/>
      <c r="U236" s="199"/>
      <c r="V236" s="199"/>
      <c r="W236" s="199"/>
      <c r="X236" s="232"/>
      <c r="Y236" s="232"/>
      <c r="Z236" s="232"/>
      <c r="AA236" s="232"/>
      <c r="AB236" s="232"/>
      <c r="AC236" s="232"/>
      <c r="AD236" s="232"/>
      <c r="AE236" s="232"/>
      <c r="AF236" s="232"/>
      <c r="AG236" s="232"/>
      <c r="AH236" s="232"/>
      <c r="AI236" s="232"/>
      <c r="AJ236" s="232"/>
      <c r="AK236" s="232"/>
      <c r="AL236" s="232"/>
      <c r="AM236" s="199"/>
      <c r="AN236" s="79"/>
      <c r="AO236" s="79"/>
      <c r="AP236" s="79"/>
      <c r="AQ236" s="79"/>
      <c r="AR236" s="79"/>
      <c r="AS236" s="79"/>
      <c r="AT236" s="79"/>
      <c r="AU236" s="79"/>
      <c r="AV236" s="79"/>
      <c r="AW236" s="233"/>
      <c r="AX236" s="79"/>
      <c r="AY236" s="79"/>
      <c r="AZ236" s="79"/>
      <c r="BA236" s="79"/>
      <c r="BB236" s="190"/>
      <c r="BC236" s="190"/>
      <c r="BD236" s="222">
        <f t="shared" si="25"/>
        <v>19.333333333333332</v>
      </c>
      <c r="BE236" s="195">
        <v>69600</v>
      </c>
      <c r="BF236" s="223">
        <v>404.48555561000001</v>
      </c>
      <c r="BG236" s="223">
        <v>390.02129504413602</v>
      </c>
      <c r="BH236" s="223">
        <v>-393.461929621536</v>
      </c>
      <c r="BI236" s="224">
        <v>51.239624013179998</v>
      </c>
      <c r="BJ236" s="224">
        <v>5.1877758048086102</v>
      </c>
      <c r="BK236" s="222">
        <f t="shared" si="26"/>
        <v>-0.93285040772854622</v>
      </c>
      <c r="BL236" s="222">
        <f t="shared" si="27"/>
        <v>-108.22146708892342</v>
      </c>
      <c r="BM236" s="195">
        <v>69600</v>
      </c>
      <c r="BN236" s="223">
        <v>404.48555561000001</v>
      </c>
      <c r="BO236" s="223">
        <v>421.329559277302</v>
      </c>
      <c r="BP236" s="223">
        <v>-425.13606995145102</v>
      </c>
      <c r="BQ236" s="224">
        <v>51.487228968437996</v>
      </c>
      <c r="BR236" s="224">
        <v>5.4328753538285097</v>
      </c>
      <c r="BS236" s="222">
        <f t="shared" si="28"/>
        <v>-0.69910706119416677</v>
      </c>
      <c r="BT236" s="222">
        <f t="shared" si="29"/>
        <v>-108.22146708892342</v>
      </c>
      <c r="BU236" s="199"/>
      <c r="BV236" s="197">
        <v>-110.25680005046</v>
      </c>
      <c r="BW236" s="197">
        <v>-76.631941419164804</v>
      </c>
      <c r="BX236" s="222">
        <f t="shared" si="30"/>
        <v>-114.97492452348374</v>
      </c>
      <c r="BY236" s="222">
        <f t="shared" si="31"/>
        <v>-79.855135718240106</v>
      </c>
      <c r="BZ236" s="199"/>
      <c r="CA236" s="199"/>
      <c r="CB236" s="199"/>
      <c r="CC236" s="199"/>
      <c r="CD236" s="199"/>
      <c r="CE236" s="199"/>
      <c r="CF236" s="199"/>
      <c r="CG236" s="199"/>
      <c r="CH236" s="199"/>
      <c r="CI236" s="199"/>
      <c r="CJ236" s="199"/>
      <c r="CK236" s="199"/>
      <c r="CL236" s="199"/>
      <c r="CM236" s="199"/>
      <c r="CN236" s="199"/>
      <c r="CO236" s="199"/>
      <c r="CP236" s="199"/>
      <c r="CQ236" s="199"/>
      <c r="CR236" s="199"/>
    </row>
    <row r="237" spans="1:96" ht="12" customHeight="1" x14ac:dyDescent="0.25">
      <c r="A237" s="199"/>
      <c r="B237" s="199"/>
      <c r="C237" s="199"/>
      <c r="D237" s="199"/>
      <c r="E237" s="199"/>
      <c r="F237" s="199"/>
      <c r="G237" s="199"/>
      <c r="H237" s="199"/>
      <c r="I237" s="199"/>
      <c r="J237" s="199"/>
      <c r="K237" s="199"/>
      <c r="L237" s="199"/>
      <c r="M237" s="199"/>
      <c r="N237" s="199"/>
      <c r="O237" s="199"/>
      <c r="P237" s="199"/>
      <c r="Q237" s="199"/>
      <c r="R237" s="199"/>
      <c r="S237" s="199"/>
      <c r="T237" s="199"/>
      <c r="U237" s="199"/>
      <c r="V237" s="199"/>
      <c r="W237" s="199"/>
      <c r="X237" s="232"/>
      <c r="Y237" s="232"/>
      <c r="Z237" s="232"/>
      <c r="AA237" s="232"/>
      <c r="AB237" s="232"/>
      <c r="AC237" s="232"/>
      <c r="AD237" s="232"/>
      <c r="AE237" s="232"/>
      <c r="AF237" s="232"/>
      <c r="AG237" s="232"/>
      <c r="AH237" s="232"/>
      <c r="AI237" s="232"/>
      <c r="AJ237" s="232"/>
      <c r="AK237" s="232"/>
      <c r="AL237" s="232"/>
      <c r="AM237" s="199"/>
      <c r="AN237" s="79"/>
      <c r="AO237" s="79"/>
      <c r="AP237" s="79"/>
      <c r="AQ237" s="79"/>
      <c r="AR237" s="79"/>
      <c r="AS237" s="79"/>
      <c r="AT237" s="79"/>
      <c r="AU237" s="79"/>
      <c r="AV237" s="79"/>
      <c r="AW237" s="233"/>
      <c r="AX237" s="79"/>
      <c r="AY237" s="79"/>
      <c r="AZ237" s="79"/>
      <c r="BA237" s="79"/>
      <c r="BB237" s="190"/>
      <c r="BC237" s="190"/>
      <c r="BD237" s="222">
        <f t="shared" si="25"/>
        <v>19.416666666666668</v>
      </c>
      <c r="BE237" s="195">
        <v>69900</v>
      </c>
      <c r="BF237" s="223">
        <v>414.96448874999999</v>
      </c>
      <c r="BG237" s="223">
        <v>384.10127052126398</v>
      </c>
      <c r="BH237" s="223">
        <v>-387.04380104602899</v>
      </c>
      <c r="BI237" s="224">
        <v>51.190201302889101</v>
      </c>
      <c r="BJ237" s="224">
        <v>5.1423248105222203</v>
      </c>
      <c r="BK237" s="222">
        <f t="shared" si="26"/>
        <v>-0.97830140201493609</v>
      </c>
      <c r="BL237" s="222">
        <f t="shared" si="27"/>
        <v>-97.742533948923437</v>
      </c>
      <c r="BM237" s="195">
        <v>69900</v>
      </c>
      <c r="BN237" s="223">
        <v>414.96448874999999</v>
      </c>
      <c r="BO237" s="223">
        <v>416.426956651789</v>
      </c>
      <c r="BP237" s="223">
        <v>-419.90510246392603</v>
      </c>
      <c r="BQ237" s="224">
        <v>51.447902919864099</v>
      </c>
      <c r="BR237" s="224">
        <v>5.3960897920266699</v>
      </c>
      <c r="BS237" s="222">
        <f t="shared" si="28"/>
        <v>-0.73589262299600655</v>
      </c>
      <c r="BT237" s="222">
        <f t="shared" si="29"/>
        <v>-97.742533948923437</v>
      </c>
      <c r="BU237" s="199"/>
      <c r="BV237" s="197">
        <v>-115.287445780445</v>
      </c>
      <c r="BW237" s="197">
        <v>-79.554095592030293</v>
      </c>
      <c r="BX237" s="222">
        <f t="shared" si="30"/>
        <v>-120.00557025346873</v>
      </c>
      <c r="BY237" s="222">
        <f t="shared" si="31"/>
        <v>-82.777289891105596</v>
      </c>
      <c r="BZ237" s="199"/>
      <c r="CA237" s="199"/>
      <c r="CB237" s="199"/>
      <c r="CC237" s="199"/>
      <c r="CD237" s="199"/>
      <c r="CE237" s="199"/>
      <c r="CF237" s="199"/>
      <c r="CG237" s="199"/>
      <c r="CH237" s="199"/>
      <c r="CI237" s="199"/>
      <c r="CJ237" s="199"/>
      <c r="CK237" s="199"/>
      <c r="CL237" s="199"/>
      <c r="CM237" s="199"/>
      <c r="CN237" s="199"/>
      <c r="CO237" s="199"/>
      <c r="CP237" s="199"/>
      <c r="CQ237" s="199"/>
      <c r="CR237" s="199"/>
    </row>
    <row r="238" spans="1:96" ht="12" customHeight="1" x14ac:dyDescent="0.25">
      <c r="A238" s="199"/>
      <c r="B238" s="199"/>
      <c r="C238" s="199"/>
      <c r="D238" s="199"/>
      <c r="E238" s="199"/>
      <c r="F238" s="199"/>
      <c r="G238" s="199"/>
      <c r="H238" s="199"/>
      <c r="I238" s="199"/>
      <c r="J238" s="199"/>
      <c r="K238" s="199"/>
      <c r="L238" s="199"/>
      <c r="M238" s="199"/>
      <c r="N238" s="199"/>
      <c r="O238" s="199"/>
      <c r="P238" s="199"/>
      <c r="Q238" s="199"/>
      <c r="R238" s="199"/>
      <c r="S238" s="199"/>
      <c r="T238" s="199"/>
      <c r="U238" s="199"/>
      <c r="V238" s="199"/>
      <c r="W238" s="199"/>
      <c r="X238" s="232"/>
      <c r="Y238" s="232"/>
      <c r="Z238" s="232"/>
      <c r="AA238" s="232"/>
      <c r="AB238" s="232"/>
      <c r="AC238" s="232"/>
      <c r="AD238" s="232"/>
      <c r="AE238" s="232"/>
      <c r="AF238" s="232"/>
      <c r="AG238" s="232"/>
      <c r="AH238" s="232"/>
      <c r="AI238" s="232"/>
      <c r="AJ238" s="232"/>
      <c r="AK238" s="232"/>
      <c r="AL238" s="232"/>
      <c r="AM238" s="199"/>
      <c r="AN238" s="79"/>
      <c r="AO238" s="79"/>
      <c r="AP238" s="79"/>
      <c r="AQ238" s="79"/>
      <c r="AR238" s="79"/>
      <c r="AS238" s="79"/>
      <c r="AT238" s="79"/>
      <c r="AU238" s="79"/>
      <c r="AV238" s="79"/>
      <c r="AW238" s="233"/>
      <c r="AX238" s="79"/>
      <c r="AY238" s="79"/>
      <c r="AZ238" s="79"/>
      <c r="BA238" s="79"/>
      <c r="BB238" s="190"/>
      <c r="BC238" s="190"/>
      <c r="BD238" s="222">
        <f t="shared" si="25"/>
        <v>19.5</v>
      </c>
      <c r="BE238" s="195">
        <v>70200</v>
      </c>
      <c r="BF238" s="223">
        <v>426.48136398000003</v>
      </c>
      <c r="BG238" s="223">
        <v>379.318286616264</v>
      </c>
      <c r="BH238" s="223">
        <v>-381.70892665757702</v>
      </c>
      <c r="BI238" s="224">
        <v>51.149436341433102</v>
      </c>
      <c r="BJ238" s="224">
        <v>5.1060374923851599</v>
      </c>
      <c r="BK238" s="222">
        <f t="shared" si="26"/>
        <v>-1.0145887201519965</v>
      </c>
      <c r="BL238" s="222">
        <f t="shared" si="27"/>
        <v>-86.225658718923398</v>
      </c>
      <c r="BM238" s="195">
        <v>70200</v>
      </c>
      <c r="BN238" s="223">
        <v>426.48136398000003</v>
      </c>
      <c r="BO238" s="223">
        <v>412.37615799984201</v>
      </c>
      <c r="BP238" s="223">
        <v>-415.47888504181299</v>
      </c>
      <c r="BQ238" s="224">
        <v>51.4148594311106</v>
      </c>
      <c r="BR238" s="224">
        <v>5.3660016378661402</v>
      </c>
      <c r="BS238" s="222">
        <f t="shared" si="28"/>
        <v>-0.76598077715653634</v>
      </c>
      <c r="BT238" s="222">
        <f t="shared" si="29"/>
        <v>-86.225658718923398</v>
      </c>
      <c r="BU238" s="199"/>
      <c r="BV238" s="197">
        <v>-119.055454215029</v>
      </c>
      <c r="BW238" s="197">
        <v>-81.604966968955097</v>
      </c>
      <c r="BX238" s="222">
        <f t="shared" si="30"/>
        <v>-123.77357868805274</v>
      </c>
      <c r="BY238" s="222">
        <f t="shared" si="31"/>
        <v>-84.828161268030399</v>
      </c>
      <c r="BZ238" s="199"/>
      <c r="CA238" s="199"/>
      <c r="CB238" s="199"/>
      <c r="CC238" s="199"/>
      <c r="CD238" s="199"/>
      <c r="CE238" s="199"/>
      <c r="CF238" s="199"/>
      <c r="CG238" s="199"/>
      <c r="CH238" s="199"/>
      <c r="CI238" s="199"/>
      <c r="CJ238" s="199"/>
      <c r="CK238" s="199"/>
      <c r="CL238" s="199"/>
      <c r="CM238" s="199"/>
      <c r="CN238" s="199"/>
      <c r="CO238" s="199"/>
      <c r="CP238" s="199"/>
      <c r="CQ238" s="199"/>
      <c r="CR238" s="199"/>
    </row>
    <row r="239" spans="1:96" ht="12" customHeight="1" x14ac:dyDescent="0.25">
      <c r="A239" s="199"/>
      <c r="B239" s="199"/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232"/>
      <c r="Y239" s="232"/>
      <c r="Z239" s="232"/>
      <c r="AA239" s="232"/>
      <c r="AB239" s="232"/>
      <c r="AC239" s="232"/>
      <c r="AD239" s="232"/>
      <c r="AE239" s="232"/>
      <c r="AF239" s="232"/>
      <c r="AG239" s="232"/>
      <c r="AH239" s="232"/>
      <c r="AI239" s="232"/>
      <c r="AJ239" s="232"/>
      <c r="AK239" s="232"/>
      <c r="AL239" s="232"/>
      <c r="AM239" s="199"/>
      <c r="AN239" s="79"/>
      <c r="AO239" s="79"/>
      <c r="AP239" s="79"/>
      <c r="AQ239" s="79"/>
      <c r="AR239" s="79"/>
      <c r="AS239" s="79"/>
      <c r="AT239" s="79"/>
      <c r="AU239" s="79"/>
      <c r="AV239" s="79"/>
      <c r="AW239" s="233"/>
      <c r="AX239" s="79"/>
      <c r="AY239" s="79"/>
      <c r="AZ239" s="79"/>
      <c r="BA239" s="79"/>
      <c r="BB239" s="190"/>
      <c r="BC239" s="190"/>
      <c r="BD239" s="222">
        <f t="shared" si="25"/>
        <v>19.583333333333332</v>
      </c>
      <c r="BE239" s="195">
        <v>70500</v>
      </c>
      <c r="BF239" s="223">
        <v>438.91</v>
      </c>
      <c r="BG239" s="223">
        <v>375.76363897856697</v>
      </c>
      <c r="BH239" s="223">
        <v>-377.548148282456</v>
      </c>
      <c r="BI239" s="224">
        <v>51.118205315733903</v>
      </c>
      <c r="BJ239" s="224">
        <v>5.0797841617547803</v>
      </c>
      <c r="BK239" s="222">
        <f t="shared" si="26"/>
        <v>-1.0408420507823761</v>
      </c>
      <c r="BL239" s="222">
        <f t="shared" si="27"/>
        <v>-73.797022698923399</v>
      </c>
      <c r="BM239" s="195">
        <v>70500</v>
      </c>
      <c r="BN239" s="223">
        <v>438.91</v>
      </c>
      <c r="BO239" s="223">
        <v>409.24201023533601</v>
      </c>
      <c r="BP239" s="223">
        <v>-411.92180414731098</v>
      </c>
      <c r="BQ239" s="224">
        <v>51.388681790528103</v>
      </c>
      <c r="BR239" s="224">
        <v>5.3431953739038596</v>
      </c>
      <c r="BS239" s="222">
        <f t="shared" si="28"/>
        <v>-0.78878704111881692</v>
      </c>
      <c r="BT239" s="222">
        <f t="shared" si="29"/>
        <v>-73.797022698923399</v>
      </c>
      <c r="BU239" s="199"/>
      <c r="BV239" s="197">
        <v>-121.51955782549901</v>
      </c>
      <c r="BW239" s="197">
        <v>-82.762094243150202</v>
      </c>
      <c r="BX239" s="222">
        <f t="shared" si="30"/>
        <v>-126.23768229852274</v>
      </c>
      <c r="BY239" s="222">
        <f t="shared" si="31"/>
        <v>-85.985288542225504</v>
      </c>
      <c r="BZ239" s="199"/>
      <c r="CA239" s="199"/>
      <c r="CB239" s="199"/>
      <c r="CC239" s="199"/>
      <c r="CD239" s="199"/>
      <c r="CE239" s="199"/>
      <c r="CF239" s="199"/>
      <c r="CG239" s="199"/>
      <c r="CH239" s="199"/>
      <c r="CI239" s="199"/>
      <c r="CJ239" s="199"/>
      <c r="CK239" s="199"/>
      <c r="CL239" s="199"/>
      <c r="CM239" s="199"/>
      <c r="CN239" s="199"/>
      <c r="CO239" s="199"/>
      <c r="CP239" s="199"/>
      <c r="CQ239" s="199"/>
      <c r="CR239" s="199"/>
    </row>
    <row r="240" spans="1:96" ht="12" customHeight="1" x14ac:dyDescent="0.25">
      <c r="A240" s="199"/>
      <c r="B240" s="199"/>
      <c r="C240" s="199"/>
      <c r="D240" s="199"/>
      <c r="E240" s="199"/>
      <c r="F240" s="199"/>
      <c r="G240" s="199"/>
      <c r="H240" s="199"/>
      <c r="I240" s="199"/>
      <c r="J240" s="199"/>
      <c r="K240" s="199"/>
      <c r="L240" s="199"/>
      <c r="M240" s="199"/>
      <c r="N240" s="199"/>
      <c r="O240" s="199"/>
      <c r="P240" s="199"/>
      <c r="Q240" s="199"/>
      <c r="R240" s="199"/>
      <c r="S240" s="199"/>
      <c r="T240" s="199"/>
      <c r="U240" s="199"/>
      <c r="V240" s="199"/>
      <c r="W240" s="199"/>
      <c r="X240" s="232"/>
      <c r="Y240" s="232"/>
      <c r="Z240" s="232"/>
      <c r="AA240" s="232"/>
      <c r="AB240" s="232"/>
      <c r="AC240" s="232"/>
      <c r="AD240" s="232"/>
      <c r="AE240" s="232"/>
      <c r="AF240" s="232"/>
      <c r="AG240" s="232"/>
      <c r="AH240" s="232"/>
      <c r="AI240" s="232"/>
      <c r="AJ240" s="232"/>
      <c r="AK240" s="232"/>
      <c r="AL240" s="232"/>
      <c r="AM240" s="199"/>
      <c r="AN240" s="79"/>
      <c r="AO240" s="79"/>
      <c r="AP240" s="79"/>
      <c r="AQ240" s="79"/>
      <c r="AR240" s="79"/>
      <c r="AS240" s="79"/>
      <c r="AT240" s="79"/>
      <c r="AU240" s="79"/>
      <c r="AV240" s="79"/>
      <c r="AW240" s="233"/>
      <c r="AX240" s="79"/>
      <c r="AY240" s="79"/>
      <c r="AZ240" s="79"/>
      <c r="BA240" s="79"/>
      <c r="BB240" s="190"/>
      <c r="BC240" s="190"/>
      <c r="BD240" s="222">
        <f t="shared" si="25"/>
        <v>19.666666666666668</v>
      </c>
      <c r="BE240" s="195">
        <v>70800</v>
      </c>
      <c r="BF240" s="223">
        <v>452.11422606999997</v>
      </c>
      <c r="BG240" s="223">
        <v>373.52982517322698</v>
      </c>
      <c r="BH240" s="223">
        <v>-374.65470348762199</v>
      </c>
      <c r="BI240" s="224">
        <v>51.097380346307602</v>
      </c>
      <c r="BJ240" s="224">
        <v>5.0644137045075501</v>
      </c>
      <c r="BK240" s="222">
        <f t="shared" si="26"/>
        <v>-1.0562125080296063</v>
      </c>
      <c r="BL240" s="222">
        <f t="shared" si="27"/>
        <v>-60.592796628923452</v>
      </c>
      <c r="BM240" s="195">
        <v>70800</v>
      </c>
      <c r="BN240" s="223">
        <v>452.11422606999997</v>
      </c>
      <c r="BO240" s="223">
        <v>407.08884576106902</v>
      </c>
      <c r="BP240" s="223">
        <v>-409.29840481248698</v>
      </c>
      <c r="BQ240" s="224">
        <v>51.369943100387701</v>
      </c>
      <c r="BR240" s="224">
        <v>5.3282360391452404</v>
      </c>
      <c r="BS240" s="222">
        <f t="shared" si="28"/>
        <v>-0.80374637587743614</v>
      </c>
      <c r="BT240" s="222">
        <f t="shared" si="29"/>
        <v>-60.592796628923452</v>
      </c>
      <c r="BU240" s="199"/>
      <c r="BV240" s="197">
        <v>-122.652769552707</v>
      </c>
      <c r="BW240" s="197">
        <v>-83.012804464477696</v>
      </c>
      <c r="BX240" s="222">
        <f t="shared" si="30"/>
        <v>-127.37089402573073</v>
      </c>
      <c r="BY240" s="222">
        <f t="shared" si="31"/>
        <v>-86.235998763552999</v>
      </c>
      <c r="BZ240" s="199"/>
      <c r="CA240" s="199"/>
      <c r="CB240" s="199"/>
      <c r="CC240" s="199"/>
      <c r="CD240" s="199"/>
      <c r="CE240" s="199"/>
      <c r="CF240" s="199"/>
      <c r="CG240" s="199"/>
      <c r="CH240" s="199"/>
      <c r="CI240" s="199"/>
      <c r="CJ240" s="199"/>
      <c r="CK240" s="199"/>
      <c r="CL240" s="199"/>
      <c r="CM240" s="199"/>
      <c r="CN240" s="199"/>
      <c r="CO240" s="199"/>
      <c r="CP240" s="199"/>
      <c r="CQ240" s="199"/>
      <c r="CR240" s="199"/>
    </row>
    <row r="241" spans="1:96" ht="12" customHeight="1" x14ac:dyDescent="0.25">
      <c r="A241" s="199"/>
      <c r="B241" s="199"/>
      <c r="C241" s="199"/>
      <c r="D241" s="199"/>
      <c r="E241" s="199"/>
      <c r="F241" s="199"/>
      <c r="G241" s="199"/>
      <c r="H241" s="199"/>
      <c r="I241" s="199"/>
      <c r="J241" s="199"/>
      <c r="K241" s="199"/>
      <c r="L241" s="199"/>
      <c r="M241" s="199"/>
      <c r="N241" s="199"/>
      <c r="O241" s="199"/>
      <c r="P241" s="199"/>
      <c r="Q241" s="199"/>
      <c r="R241" s="199"/>
      <c r="S241" s="199"/>
      <c r="T241" s="199"/>
      <c r="U241" s="199"/>
      <c r="V241" s="199"/>
      <c r="W241" s="199"/>
      <c r="X241" s="232"/>
      <c r="Y241" s="232"/>
      <c r="Z241" s="232"/>
      <c r="AA241" s="232"/>
      <c r="AB241" s="232"/>
      <c r="AC241" s="232"/>
      <c r="AD241" s="232"/>
      <c r="AE241" s="232"/>
      <c r="AF241" s="232"/>
      <c r="AG241" s="232"/>
      <c r="AH241" s="232"/>
      <c r="AI241" s="232"/>
      <c r="AJ241" s="232"/>
      <c r="AK241" s="232"/>
      <c r="AL241" s="232"/>
      <c r="AM241" s="199"/>
      <c r="AN241" s="79"/>
      <c r="AO241" s="79"/>
      <c r="AP241" s="79"/>
      <c r="AQ241" s="79"/>
      <c r="AR241" s="79"/>
      <c r="AS241" s="79"/>
      <c r="AT241" s="79"/>
      <c r="AU241" s="79"/>
      <c r="AV241" s="79"/>
      <c r="AW241" s="233"/>
      <c r="AX241" s="79"/>
      <c r="AY241" s="79"/>
      <c r="AZ241" s="79"/>
      <c r="BA241" s="79"/>
      <c r="BB241" s="190"/>
      <c r="BC241" s="190"/>
      <c r="BD241" s="222">
        <f t="shared" si="25"/>
        <v>19.75</v>
      </c>
      <c r="BE241" s="195">
        <v>71100</v>
      </c>
      <c r="BF241" s="223">
        <v>465.94937393999999</v>
      </c>
      <c r="BG241" s="223">
        <v>372.708386068599</v>
      </c>
      <c r="BH241" s="223">
        <v>-373.12271324536198</v>
      </c>
      <c r="BI241" s="224">
        <v>51.0878027497196</v>
      </c>
      <c r="BJ241" s="224">
        <v>5.0607209600102898</v>
      </c>
      <c r="BK241" s="222">
        <f t="shared" si="26"/>
        <v>-1.0599052525268666</v>
      </c>
      <c r="BL241" s="222">
        <f t="shared" si="27"/>
        <v>-46.757648758923438</v>
      </c>
      <c r="BM241" s="195">
        <v>71100</v>
      </c>
      <c r="BN241" s="223">
        <v>465.94937393999999</v>
      </c>
      <c r="BO241" s="223">
        <v>405.97920327773699</v>
      </c>
      <c r="BP241" s="223">
        <v>-407.67245851890101</v>
      </c>
      <c r="BQ241" s="224">
        <v>51.359192192208603</v>
      </c>
      <c r="BR241" s="224">
        <v>5.3216519593106399</v>
      </c>
      <c r="BS241" s="222">
        <f t="shared" si="28"/>
        <v>-0.81033045571203655</v>
      </c>
      <c r="BT241" s="222">
        <f t="shared" si="29"/>
        <v>-46.757648758923438</v>
      </c>
      <c r="BU241" s="199"/>
      <c r="BV241" s="197">
        <v>-122.44267837149199</v>
      </c>
      <c r="BW241" s="197">
        <v>-82.354351834610299</v>
      </c>
      <c r="BX241" s="222">
        <f t="shared" si="30"/>
        <v>-127.16080284451573</v>
      </c>
      <c r="BY241" s="222">
        <f t="shared" si="31"/>
        <v>-85.577546133685601</v>
      </c>
      <c r="BZ241" s="199"/>
      <c r="CA241" s="199"/>
      <c r="CB241" s="199"/>
      <c r="CC241" s="199"/>
      <c r="CD241" s="199"/>
      <c r="CE241" s="199"/>
      <c r="CF241" s="199"/>
      <c r="CG241" s="199"/>
      <c r="CH241" s="199"/>
      <c r="CI241" s="199"/>
      <c r="CJ241" s="199"/>
      <c r="CK241" s="199"/>
      <c r="CL241" s="199"/>
      <c r="CM241" s="199"/>
      <c r="CN241" s="199"/>
      <c r="CO241" s="199"/>
      <c r="CP241" s="199"/>
      <c r="CQ241" s="199"/>
      <c r="CR241" s="199"/>
    </row>
    <row r="242" spans="1:96" ht="12" customHeight="1" x14ac:dyDescent="0.25">
      <c r="A242" s="199"/>
      <c r="B242" s="199"/>
      <c r="C242" s="199"/>
      <c r="D242" s="199"/>
      <c r="E242" s="199"/>
      <c r="F242" s="199"/>
      <c r="G242" s="199"/>
      <c r="H242" s="199"/>
      <c r="I242" s="199"/>
      <c r="J242" s="199"/>
      <c r="K242" s="199"/>
      <c r="L242" s="199"/>
      <c r="M242" s="199"/>
      <c r="N242" s="199"/>
      <c r="O242" s="199"/>
      <c r="P242" s="199"/>
      <c r="Q242" s="199"/>
      <c r="R242" s="199"/>
      <c r="S242" s="199"/>
      <c r="T242" s="199"/>
      <c r="U242" s="199"/>
      <c r="V242" s="199"/>
      <c r="W242" s="199"/>
      <c r="X242" s="232"/>
      <c r="Y242" s="232"/>
      <c r="Z242" s="232"/>
      <c r="AA242" s="232"/>
      <c r="AB242" s="232"/>
      <c r="AC242" s="232"/>
      <c r="AD242" s="232"/>
      <c r="AE242" s="232"/>
      <c r="AF242" s="232"/>
      <c r="AG242" s="232"/>
      <c r="AH242" s="232"/>
      <c r="AI242" s="232"/>
      <c r="AJ242" s="232"/>
      <c r="AK242" s="232"/>
      <c r="AL242" s="232"/>
      <c r="AM242" s="199"/>
      <c r="AN242" s="79"/>
      <c r="AO242" s="79"/>
      <c r="AP242" s="79"/>
      <c r="AQ242" s="79"/>
      <c r="AR242" s="79"/>
      <c r="AS242" s="79"/>
      <c r="AT242" s="79"/>
      <c r="AU242" s="79"/>
      <c r="AV242" s="79"/>
      <c r="AW242" s="233"/>
      <c r="AX242" s="79"/>
      <c r="AY242" s="79"/>
      <c r="AZ242" s="79"/>
      <c r="BA242" s="79"/>
      <c r="BB242" s="190"/>
      <c r="BC242" s="190"/>
      <c r="BD242" s="222">
        <f t="shared" si="25"/>
        <v>19.833333333333332</v>
      </c>
      <c r="BE242" s="195">
        <v>71400</v>
      </c>
      <c r="BF242" s="223">
        <v>480.26386280999998</v>
      </c>
      <c r="BG242" s="223">
        <v>373.38636599217301</v>
      </c>
      <c r="BH242" s="223">
        <v>-373.04437216730599</v>
      </c>
      <c r="BI242" s="224">
        <v>51.0902445695639</v>
      </c>
      <c r="BJ242" s="224">
        <v>5.0694025933330904</v>
      </c>
      <c r="BK242" s="222">
        <f t="shared" si="26"/>
        <v>-1.051223619204066</v>
      </c>
      <c r="BL242" s="222">
        <f t="shared" si="27"/>
        <v>-32.443159888923446</v>
      </c>
      <c r="BM242" s="195">
        <v>71400</v>
      </c>
      <c r="BN242" s="223">
        <v>480.26386280999998</v>
      </c>
      <c r="BO242" s="223">
        <v>405.97182837391603</v>
      </c>
      <c r="BP242" s="223">
        <v>-407.10535888709597</v>
      </c>
      <c r="BQ242" s="224">
        <v>51.356933785812799</v>
      </c>
      <c r="BR242" s="224">
        <v>5.3239116561010098</v>
      </c>
      <c r="BS242" s="222">
        <f t="shared" si="28"/>
        <v>-0.80807075892166669</v>
      </c>
      <c r="BT242" s="222">
        <f t="shared" si="29"/>
        <v>-32.443159888923446</v>
      </c>
      <c r="BU242" s="199"/>
      <c r="BV242" s="197">
        <v>-120.891585217216</v>
      </c>
      <c r="BW242" s="197">
        <v>-80.793947779233406</v>
      </c>
      <c r="BX242" s="222">
        <f t="shared" si="30"/>
        <v>-125.60970969023974</v>
      </c>
      <c r="BY242" s="222">
        <f t="shared" si="31"/>
        <v>-84.017142078308709</v>
      </c>
      <c r="BZ242" s="199"/>
      <c r="CA242" s="199"/>
      <c r="CB242" s="199"/>
      <c r="CC242" s="199"/>
      <c r="CD242" s="199"/>
      <c r="CE242" s="199"/>
      <c r="CF242" s="199"/>
      <c r="CG242" s="199"/>
      <c r="CH242" s="199"/>
      <c r="CI242" s="199"/>
      <c r="CJ242" s="199"/>
      <c r="CK242" s="199"/>
      <c r="CL242" s="199"/>
      <c r="CM242" s="199"/>
      <c r="CN242" s="199"/>
      <c r="CO242" s="199"/>
      <c r="CP242" s="199"/>
      <c r="CQ242" s="199"/>
      <c r="CR242" s="199"/>
    </row>
    <row r="243" spans="1:96" ht="12" customHeight="1" x14ac:dyDescent="0.25">
      <c r="A243" s="199"/>
      <c r="B243" s="199"/>
      <c r="C243" s="199"/>
      <c r="D243" s="199"/>
      <c r="E243" s="199"/>
      <c r="F243" s="199"/>
      <c r="G243" s="199"/>
      <c r="H243" s="199"/>
      <c r="I243" s="199"/>
      <c r="J243" s="199"/>
      <c r="K243" s="199"/>
      <c r="L243" s="199"/>
      <c r="M243" s="199"/>
      <c r="N243" s="199"/>
      <c r="O243" s="199"/>
      <c r="P243" s="199"/>
      <c r="Q243" s="199"/>
      <c r="R243" s="199"/>
      <c r="S243" s="199"/>
      <c r="T243" s="199"/>
      <c r="U243" s="199"/>
      <c r="V243" s="199"/>
      <c r="W243" s="199"/>
      <c r="X243" s="232"/>
      <c r="Y243" s="232"/>
      <c r="Z243" s="232"/>
      <c r="AA243" s="232"/>
      <c r="AB243" s="232"/>
      <c r="AC243" s="232"/>
      <c r="AD243" s="232"/>
      <c r="AE243" s="232"/>
      <c r="AF243" s="232"/>
      <c r="AG243" s="232"/>
      <c r="AH243" s="232"/>
      <c r="AI243" s="232"/>
      <c r="AJ243" s="232"/>
      <c r="AK243" s="232"/>
      <c r="AL243" s="232"/>
      <c r="AM243" s="199"/>
      <c r="AN243" s="79"/>
      <c r="AO243" s="79"/>
      <c r="AP243" s="79"/>
      <c r="AQ243" s="79"/>
      <c r="AR243" s="79"/>
      <c r="AS243" s="79"/>
      <c r="AT243" s="79"/>
      <c r="AU243" s="79"/>
      <c r="AV243" s="79"/>
      <c r="AW243" s="233"/>
      <c r="AX243" s="79"/>
      <c r="AY243" s="79"/>
      <c r="AZ243" s="79"/>
      <c r="BA243" s="79"/>
      <c r="BB243" s="190"/>
      <c r="BC243" s="190"/>
      <c r="BD243" s="222">
        <f t="shared" si="25"/>
        <v>19.916666666666668</v>
      </c>
      <c r="BE243" s="195">
        <v>71700</v>
      </c>
      <c r="BF243" s="223">
        <v>494.90086016999999</v>
      </c>
      <c r="BG243" s="223">
        <v>375.64124860779998</v>
      </c>
      <c r="BH243" s="223">
        <v>-374.50559949661402</v>
      </c>
      <c r="BI243" s="224">
        <v>51.105358027539999</v>
      </c>
      <c r="BJ243" s="224">
        <v>5.0910023955845602</v>
      </c>
      <c r="BK243" s="222">
        <f t="shared" si="26"/>
        <v>-1.0296238169525962</v>
      </c>
      <c r="BL243" s="222">
        <f t="shared" si="27"/>
        <v>-17.806162528923437</v>
      </c>
      <c r="BM243" s="195">
        <v>71700</v>
      </c>
      <c r="BN243" s="223">
        <v>494.90086016999999</v>
      </c>
      <c r="BO243" s="223">
        <v>407.11889465839801</v>
      </c>
      <c r="BP243" s="223">
        <v>-407.65374582947601</v>
      </c>
      <c r="BQ243" s="224">
        <v>51.363602687948301</v>
      </c>
      <c r="BR243" s="224">
        <v>5.3353952355232996</v>
      </c>
      <c r="BS243" s="222">
        <f t="shared" si="28"/>
        <v>-0.79658717949937685</v>
      </c>
      <c r="BT243" s="222">
        <f t="shared" si="29"/>
        <v>-17.806162528923437</v>
      </c>
      <c r="BU243" s="199"/>
      <c r="BV243" s="197">
        <v>-118.016477785737</v>
      </c>
      <c r="BW243" s="197">
        <v>-78.348681967936699</v>
      </c>
      <c r="BX243" s="222">
        <f t="shared" si="30"/>
        <v>-122.73460225876073</v>
      </c>
      <c r="BY243" s="222">
        <f t="shared" si="31"/>
        <v>-81.571876267012001</v>
      </c>
      <c r="BZ243" s="199"/>
      <c r="CA243" s="199"/>
      <c r="CB243" s="199"/>
      <c r="CC243" s="199"/>
      <c r="CD243" s="199"/>
      <c r="CE243" s="199"/>
      <c r="CF243" s="199"/>
      <c r="CG243" s="199"/>
      <c r="CH243" s="199"/>
      <c r="CI243" s="199"/>
      <c r="CJ243" s="199"/>
      <c r="CK243" s="199"/>
      <c r="CL243" s="199"/>
      <c r="CM243" s="199"/>
      <c r="CN243" s="199"/>
      <c r="CO243" s="199"/>
      <c r="CP243" s="199"/>
      <c r="CQ243" s="199"/>
      <c r="CR243" s="199"/>
    </row>
    <row r="244" spans="1:96" ht="12" customHeight="1" x14ac:dyDescent="0.25">
      <c r="A244" s="199"/>
      <c r="B244" s="199"/>
      <c r="C244" s="199"/>
      <c r="D244" s="199"/>
      <c r="E244" s="199"/>
      <c r="F244" s="199"/>
      <c r="G244" s="199"/>
      <c r="H244" s="199"/>
      <c r="I244" s="199"/>
      <c r="J244" s="199"/>
      <c r="K244" s="199"/>
      <c r="L244" s="199"/>
      <c r="M244" s="199"/>
      <c r="N244" s="199"/>
      <c r="O244" s="199"/>
      <c r="P244" s="199"/>
      <c r="Q244" s="199"/>
      <c r="R244" s="199"/>
      <c r="S244" s="199"/>
      <c r="T244" s="199"/>
      <c r="U244" s="199"/>
      <c r="V244" s="199"/>
      <c r="W244" s="199"/>
      <c r="X244" s="232"/>
      <c r="Y244" s="232"/>
      <c r="Z244" s="232"/>
      <c r="AA244" s="232"/>
      <c r="AB244" s="232"/>
      <c r="AC244" s="232"/>
      <c r="AD244" s="232"/>
      <c r="AE244" s="232"/>
      <c r="AF244" s="232"/>
      <c r="AG244" s="232"/>
      <c r="AH244" s="232"/>
      <c r="AI244" s="232"/>
      <c r="AJ244" s="232"/>
      <c r="AK244" s="232"/>
      <c r="AL244" s="232"/>
      <c r="AM244" s="199"/>
      <c r="AN244" s="79"/>
      <c r="AO244" s="79"/>
      <c r="AP244" s="79"/>
      <c r="AQ244" s="79"/>
      <c r="AR244" s="79"/>
      <c r="AS244" s="79"/>
      <c r="AT244" s="79"/>
      <c r="AU244" s="79"/>
      <c r="AV244" s="79"/>
      <c r="AW244" s="233"/>
      <c r="AX244" s="79"/>
      <c r="AY244" s="79"/>
      <c r="AZ244" s="79"/>
      <c r="BA244" s="79"/>
      <c r="BB244" s="190"/>
      <c r="BC244" s="190"/>
      <c r="BD244" s="222">
        <f t="shared" si="25"/>
        <v>20</v>
      </c>
      <c r="BE244" s="195">
        <v>72000</v>
      </c>
      <c r="BF244" s="223">
        <v>509.7</v>
      </c>
      <c r="BG244" s="223">
        <v>379.53445042975397</v>
      </c>
      <c r="BH244" s="223">
        <v>-377.580075944996</v>
      </c>
      <c r="BI244" s="224">
        <v>51.133614857448201</v>
      </c>
      <c r="BJ244" s="224">
        <v>5.1258496073561801</v>
      </c>
      <c r="BK244" s="222">
        <f t="shared" si="26"/>
        <v>-0.99477660518097633</v>
      </c>
      <c r="BL244" s="222">
        <f t="shared" si="27"/>
        <v>-3.0070226989234357</v>
      </c>
      <c r="BM244" s="195">
        <v>72000</v>
      </c>
      <c r="BN244" s="223">
        <v>509.7</v>
      </c>
      <c r="BO244" s="223">
        <v>409.462482392433</v>
      </c>
      <c r="BP244" s="223">
        <v>-409.36633197216503</v>
      </c>
      <c r="BQ244" s="224">
        <v>51.3795327279812</v>
      </c>
      <c r="BR244" s="224">
        <v>5.3563616223316197</v>
      </c>
      <c r="BS244" s="222">
        <f t="shared" si="28"/>
        <v>-0.77562079269105677</v>
      </c>
      <c r="BT244" s="222">
        <f t="shared" si="29"/>
        <v>-3.0070226989234357</v>
      </c>
      <c r="BU244" s="199"/>
      <c r="BV244" s="197">
        <v>-113.848844482812</v>
      </c>
      <c r="BW244" s="197">
        <v>-75.045335146790194</v>
      </c>
      <c r="BX244" s="222">
        <f t="shared" si="30"/>
        <v>-118.56696895583573</v>
      </c>
      <c r="BY244" s="222">
        <f t="shared" si="31"/>
        <v>-78.268529445865497</v>
      </c>
      <c r="BZ244" s="199"/>
      <c r="CA244" s="199"/>
      <c r="CB244" s="199"/>
      <c r="CC244" s="199"/>
      <c r="CD244" s="199"/>
      <c r="CE244" s="199"/>
      <c r="CF244" s="199"/>
      <c r="CG244" s="199"/>
      <c r="CH244" s="199"/>
      <c r="CI244" s="199"/>
      <c r="CJ244" s="199"/>
      <c r="CK244" s="199"/>
      <c r="CL244" s="199"/>
      <c r="CM244" s="199"/>
      <c r="CN244" s="199"/>
      <c r="CO244" s="199"/>
      <c r="CP244" s="199"/>
      <c r="CQ244" s="199"/>
      <c r="CR244" s="199"/>
    </row>
    <row r="245" spans="1:96" ht="12" customHeight="1" x14ac:dyDescent="0.25">
      <c r="A245" s="199"/>
      <c r="B245" s="199"/>
      <c r="C245" s="199"/>
      <c r="D245" s="199"/>
      <c r="E245" s="199"/>
      <c r="F245" s="199"/>
      <c r="G245" s="199"/>
      <c r="H245" s="199"/>
      <c r="I245" s="199"/>
      <c r="J245" s="199"/>
      <c r="K245" s="199"/>
      <c r="L245" s="199"/>
      <c r="M245" s="199"/>
      <c r="N245" s="199"/>
      <c r="O245" s="199"/>
      <c r="P245" s="199"/>
      <c r="Q245" s="199"/>
      <c r="R245" s="199"/>
      <c r="S245" s="199"/>
      <c r="T245" s="199"/>
      <c r="U245" s="199"/>
      <c r="V245" s="199"/>
      <c r="W245" s="199"/>
      <c r="X245" s="232"/>
      <c r="Y245" s="232"/>
      <c r="Z245" s="232"/>
      <c r="AA245" s="232"/>
      <c r="AB245" s="232"/>
      <c r="AC245" s="232"/>
      <c r="AD245" s="232"/>
      <c r="AE245" s="232"/>
      <c r="AF245" s="232"/>
      <c r="AG245" s="232"/>
      <c r="AH245" s="232"/>
      <c r="AI245" s="232"/>
      <c r="AJ245" s="232"/>
      <c r="AK245" s="232"/>
      <c r="AL245" s="232"/>
      <c r="AM245" s="199"/>
      <c r="AN245" s="79"/>
      <c r="AO245" s="79"/>
      <c r="AP245" s="79"/>
      <c r="AQ245" s="79"/>
      <c r="AR245" s="79"/>
      <c r="AS245" s="79"/>
      <c r="AT245" s="79"/>
      <c r="AU245" s="79"/>
      <c r="AV245" s="79"/>
      <c r="AW245" s="233"/>
      <c r="AX245" s="79"/>
      <c r="AY245" s="79"/>
      <c r="AZ245" s="79"/>
      <c r="BA245" s="79"/>
      <c r="BB245" s="190"/>
      <c r="BC245" s="190"/>
      <c r="BD245" s="222">
        <f t="shared" si="25"/>
        <v>20.083333333333332</v>
      </c>
      <c r="BE245" s="195">
        <v>72300</v>
      </c>
      <c r="BF245" s="223">
        <v>524.49913982999999</v>
      </c>
      <c r="BG245" s="223">
        <v>385.10378328213602</v>
      </c>
      <c r="BH245" s="223">
        <v>-382.32188073507302</v>
      </c>
      <c r="BI245" s="224">
        <v>51.175240599853403</v>
      </c>
      <c r="BJ245" s="224">
        <v>5.1739969407528701</v>
      </c>
      <c r="BK245" s="222">
        <f t="shared" si="26"/>
        <v>-0.94662927178428635</v>
      </c>
      <c r="BL245" s="222">
        <f t="shared" si="27"/>
        <v>11.792117131076566</v>
      </c>
      <c r="BM245" s="195">
        <v>72300</v>
      </c>
      <c r="BN245" s="223">
        <v>524.49913982999999</v>
      </c>
      <c r="BO245" s="223">
        <v>413.030486648531</v>
      </c>
      <c r="BP245" s="223">
        <v>-412.28002185395297</v>
      </c>
      <c r="BQ245" s="224">
        <v>51.404922333418703</v>
      </c>
      <c r="BR245" s="224">
        <v>5.3869142731922404</v>
      </c>
      <c r="BS245" s="222">
        <f t="shared" si="28"/>
        <v>-0.74506814183043613</v>
      </c>
      <c r="BT245" s="222">
        <f t="shared" si="29"/>
        <v>11.792117131076566</v>
      </c>
      <c r="BU245" s="199"/>
      <c r="BV245" s="197">
        <v>-108.434329560564</v>
      </c>
      <c r="BW245" s="197">
        <v>-70.920085833478893</v>
      </c>
      <c r="BX245" s="222">
        <f t="shared" si="30"/>
        <v>-113.15245403358773</v>
      </c>
      <c r="BY245" s="222">
        <f t="shared" si="31"/>
        <v>-74.143280132554196</v>
      </c>
      <c r="BZ245" s="199"/>
      <c r="CA245" s="199"/>
      <c r="CB245" s="199"/>
      <c r="CC245" s="199"/>
      <c r="CD245" s="199"/>
      <c r="CE245" s="199"/>
      <c r="CF245" s="199"/>
      <c r="CG245" s="199"/>
      <c r="CH245" s="199"/>
      <c r="CI245" s="199"/>
      <c r="CJ245" s="199"/>
      <c r="CK245" s="199"/>
      <c r="CL245" s="199"/>
      <c r="CM245" s="199"/>
      <c r="CN245" s="199"/>
      <c r="CO245" s="199"/>
      <c r="CP245" s="199"/>
      <c r="CQ245" s="199"/>
      <c r="CR245" s="199"/>
    </row>
    <row r="246" spans="1:96" ht="12" customHeight="1" x14ac:dyDescent="0.25">
      <c r="A246" s="199"/>
      <c r="B246" s="199"/>
      <c r="C246" s="199"/>
      <c r="D246" s="199"/>
      <c r="E246" s="199"/>
      <c r="F246" s="199"/>
      <c r="G246" s="199"/>
      <c r="H246" s="199"/>
      <c r="I246" s="199"/>
      <c r="J246" s="199"/>
      <c r="K246" s="199"/>
      <c r="L246" s="199"/>
      <c r="M246" s="199"/>
      <c r="N246" s="199"/>
      <c r="O246" s="199"/>
      <c r="P246" s="199"/>
      <c r="Q246" s="199"/>
      <c r="R246" s="199"/>
      <c r="S246" s="199"/>
      <c r="T246" s="199"/>
      <c r="U246" s="199"/>
      <c r="V246" s="199"/>
      <c r="W246" s="199"/>
      <c r="X246" s="232"/>
      <c r="Y246" s="232"/>
      <c r="Z246" s="232"/>
      <c r="AA246" s="232"/>
      <c r="AB246" s="232"/>
      <c r="AC246" s="232"/>
      <c r="AD246" s="232"/>
      <c r="AE246" s="232"/>
      <c r="AF246" s="232"/>
      <c r="AG246" s="232"/>
      <c r="AH246" s="232"/>
      <c r="AI246" s="232"/>
      <c r="AJ246" s="232"/>
      <c r="AK246" s="232"/>
      <c r="AL246" s="232"/>
      <c r="AM246" s="199"/>
      <c r="AN246" s="79"/>
      <c r="AO246" s="79"/>
      <c r="AP246" s="79"/>
      <c r="AQ246" s="79"/>
      <c r="AR246" s="79"/>
      <c r="AS246" s="79"/>
      <c r="AT246" s="79"/>
      <c r="AU246" s="79"/>
      <c r="AV246" s="79"/>
      <c r="AW246" s="233"/>
      <c r="AX246" s="79"/>
      <c r="AY246" s="79"/>
      <c r="AZ246" s="79"/>
      <c r="BA246" s="79"/>
      <c r="BB246" s="190"/>
      <c r="BC246" s="190"/>
      <c r="BD246" s="222">
        <f t="shared" si="25"/>
        <v>20.166666666666668</v>
      </c>
      <c r="BE246" s="195">
        <v>72600</v>
      </c>
      <c r="BF246" s="223">
        <v>539.13613719</v>
      </c>
      <c r="BG246" s="223">
        <v>392.35567532172399</v>
      </c>
      <c r="BH246" s="223">
        <v>-388.75733075657001</v>
      </c>
      <c r="BI246" s="224">
        <v>51.230152197093297</v>
      </c>
      <c r="BJ246" s="224">
        <v>5.23516758331498</v>
      </c>
      <c r="BK246" s="222">
        <f t="shared" si="26"/>
        <v>-0.88545862922217644</v>
      </c>
      <c r="BL246" s="222">
        <f t="shared" si="27"/>
        <v>26.429114491076575</v>
      </c>
      <c r="BM246" s="195">
        <v>72600</v>
      </c>
      <c r="BN246" s="223">
        <v>539.13613719</v>
      </c>
      <c r="BO246" s="223">
        <v>417.83228327381602</v>
      </c>
      <c r="BP246" s="223">
        <v>-416.41556656482697</v>
      </c>
      <c r="BQ246" s="224">
        <v>51.4397999691367</v>
      </c>
      <c r="BR246" s="224">
        <v>5.4269691939095202</v>
      </c>
      <c r="BS246" s="222">
        <f t="shared" si="28"/>
        <v>-0.70501322111315634</v>
      </c>
      <c r="BT246" s="222">
        <f t="shared" si="29"/>
        <v>26.429114491076575</v>
      </c>
      <c r="BU246" s="199"/>
      <c r="BV246" s="197">
        <v>-101.832233217995</v>
      </c>
      <c r="BW246" s="197">
        <v>-66.018114087293597</v>
      </c>
      <c r="BX246" s="222">
        <f t="shared" si="30"/>
        <v>-106.55035769101873</v>
      </c>
      <c r="BY246" s="222">
        <f t="shared" si="31"/>
        <v>-69.2413083863689</v>
      </c>
      <c r="BZ246" s="199"/>
      <c r="CA246" s="199"/>
      <c r="CB246" s="199"/>
      <c r="CC246" s="199"/>
      <c r="CD246" s="199"/>
      <c r="CE246" s="199"/>
      <c r="CF246" s="199"/>
      <c r="CG246" s="199"/>
      <c r="CH246" s="199"/>
      <c r="CI246" s="199"/>
      <c r="CJ246" s="199"/>
      <c r="CK246" s="199"/>
      <c r="CL246" s="199"/>
      <c r="CM246" s="199"/>
      <c r="CN246" s="199"/>
      <c r="CO246" s="199"/>
      <c r="CP246" s="199"/>
      <c r="CQ246" s="199"/>
      <c r="CR246" s="199"/>
    </row>
    <row r="247" spans="1:96" ht="12" customHeight="1" x14ac:dyDescent="0.25">
      <c r="A247" s="199"/>
      <c r="B247" s="199"/>
      <c r="C247" s="199"/>
      <c r="D247" s="199"/>
      <c r="E247" s="199"/>
      <c r="F247" s="199"/>
      <c r="G247" s="199"/>
      <c r="H247" s="199"/>
      <c r="I247" s="199"/>
      <c r="J247" s="199"/>
      <c r="K247" s="199"/>
      <c r="L247" s="199"/>
      <c r="M247" s="199"/>
      <c r="N247" s="199"/>
      <c r="O247" s="199"/>
      <c r="P247" s="199"/>
      <c r="Q247" s="199"/>
      <c r="R247" s="199"/>
      <c r="S247" s="199"/>
      <c r="T247" s="199"/>
      <c r="U247" s="199"/>
      <c r="V247" s="199"/>
      <c r="W247" s="199"/>
      <c r="X247" s="232"/>
      <c r="Y247" s="232"/>
      <c r="Z247" s="232"/>
      <c r="AA247" s="232"/>
      <c r="AB247" s="232"/>
      <c r="AC247" s="232"/>
      <c r="AD247" s="232"/>
      <c r="AE247" s="232"/>
      <c r="AF247" s="232"/>
      <c r="AG247" s="232"/>
      <c r="AH247" s="232"/>
      <c r="AI247" s="232"/>
      <c r="AJ247" s="232"/>
      <c r="AK247" s="232"/>
      <c r="AL247" s="232"/>
      <c r="AM247" s="199"/>
      <c r="AN247" s="79"/>
      <c r="AO247" s="79"/>
      <c r="AP247" s="79"/>
      <c r="AQ247" s="79"/>
      <c r="AR247" s="79"/>
      <c r="AS247" s="79"/>
      <c r="AT247" s="79"/>
      <c r="AU247" s="79"/>
      <c r="AV247" s="79"/>
      <c r="AW247" s="233"/>
      <c r="AX247" s="79"/>
      <c r="AY247" s="79"/>
      <c r="AZ247" s="79"/>
      <c r="BA247" s="79"/>
      <c r="BB247" s="190"/>
      <c r="BC247" s="190"/>
      <c r="BD247" s="222">
        <f t="shared" si="25"/>
        <v>20.25</v>
      </c>
      <c r="BE247" s="195">
        <v>72900</v>
      </c>
      <c r="BF247" s="223">
        <v>553.45062605999999</v>
      </c>
      <c r="BG247" s="223">
        <v>401.25825578630298</v>
      </c>
      <c r="BH247" s="223">
        <v>-396.87702342503098</v>
      </c>
      <c r="BI247" s="224">
        <v>51.297909493397597</v>
      </c>
      <c r="BJ247" s="224">
        <v>5.3087214230096498</v>
      </c>
      <c r="BK247" s="222">
        <f t="shared" si="26"/>
        <v>-0.81190478952750667</v>
      </c>
      <c r="BL247" s="222">
        <f t="shared" si="27"/>
        <v>40.743603361076566</v>
      </c>
      <c r="BM247" s="195">
        <v>72900</v>
      </c>
      <c r="BN247" s="223">
        <v>553.45062605999999</v>
      </c>
      <c r="BO247" s="223">
        <v>423.85462337636699</v>
      </c>
      <c r="BP247" s="223">
        <v>-421.77315825608702</v>
      </c>
      <c r="BQ247" s="224">
        <v>51.483993763857001</v>
      </c>
      <c r="BR247" s="224">
        <v>5.4762298223462498</v>
      </c>
      <c r="BS247" s="222">
        <f t="shared" si="28"/>
        <v>-0.65575259267642672</v>
      </c>
      <c r="BT247" s="222">
        <f t="shared" si="29"/>
        <v>40.743603361076566</v>
      </c>
      <c r="BU247" s="199"/>
      <c r="BV247" s="197">
        <v>-94.114862140483595</v>
      </c>
      <c r="BW247" s="197">
        <v>-60.393106693519499</v>
      </c>
      <c r="BX247" s="222">
        <f t="shared" si="30"/>
        <v>-98.83298661350733</v>
      </c>
      <c r="BY247" s="222">
        <f t="shared" si="31"/>
        <v>-63.616300992594795</v>
      </c>
      <c r="BZ247" s="199"/>
      <c r="CA247" s="199"/>
      <c r="CB247" s="199"/>
      <c r="CC247" s="199"/>
      <c r="CD247" s="199"/>
      <c r="CE247" s="199"/>
      <c r="CF247" s="199"/>
      <c r="CG247" s="199"/>
      <c r="CH247" s="199"/>
      <c r="CI247" s="199"/>
      <c r="CJ247" s="199"/>
      <c r="CK247" s="199"/>
      <c r="CL247" s="199"/>
      <c r="CM247" s="199"/>
      <c r="CN247" s="199"/>
      <c r="CO247" s="199"/>
      <c r="CP247" s="199"/>
      <c r="CQ247" s="199"/>
      <c r="CR247" s="199"/>
    </row>
    <row r="248" spans="1:96" ht="12" customHeight="1" x14ac:dyDescent="0.25">
      <c r="A248" s="199"/>
      <c r="B248" s="199"/>
      <c r="C248" s="199"/>
      <c r="D248" s="199"/>
      <c r="E248" s="199"/>
      <c r="F248" s="199"/>
      <c r="G248" s="199"/>
      <c r="H248" s="199"/>
      <c r="I248" s="199"/>
      <c r="J248" s="199"/>
      <c r="K248" s="199"/>
      <c r="L248" s="199"/>
      <c r="M248" s="199"/>
      <c r="N248" s="199"/>
      <c r="O248" s="199"/>
      <c r="P248" s="199"/>
      <c r="Q248" s="199"/>
      <c r="R248" s="199"/>
      <c r="S248" s="199"/>
      <c r="T248" s="199"/>
      <c r="U248" s="199"/>
      <c r="V248" s="199"/>
      <c r="W248" s="199"/>
      <c r="X248" s="232"/>
      <c r="Y248" s="232"/>
      <c r="Z248" s="232"/>
      <c r="AA248" s="232"/>
      <c r="AB248" s="232"/>
      <c r="AC248" s="232"/>
      <c r="AD248" s="232"/>
      <c r="AE248" s="232"/>
      <c r="AF248" s="232"/>
      <c r="AG248" s="232"/>
      <c r="AH248" s="232"/>
      <c r="AI248" s="232"/>
      <c r="AJ248" s="232"/>
      <c r="AK248" s="232"/>
      <c r="AL248" s="232"/>
      <c r="AM248" s="199"/>
      <c r="AN248" s="79"/>
      <c r="AO248" s="79"/>
      <c r="AP248" s="79"/>
      <c r="AQ248" s="79"/>
      <c r="AR248" s="79"/>
      <c r="AS248" s="79"/>
      <c r="AT248" s="79"/>
      <c r="AU248" s="79"/>
      <c r="AV248" s="79"/>
      <c r="AW248" s="233"/>
      <c r="AX248" s="79"/>
      <c r="AY248" s="79"/>
      <c r="AZ248" s="79"/>
      <c r="BA248" s="79"/>
      <c r="BB248" s="190"/>
      <c r="BC248" s="190"/>
      <c r="BD248" s="222">
        <f t="shared" si="25"/>
        <v>20.333333333333332</v>
      </c>
      <c r="BE248" s="195">
        <v>73200</v>
      </c>
      <c r="BF248" s="223">
        <v>567.28577393</v>
      </c>
      <c r="BG248" s="223">
        <v>411.73652198343098</v>
      </c>
      <c r="BH248" s="223">
        <v>-406.62935509124497</v>
      </c>
      <c r="BI248" s="224">
        <v>51.377691230434003</v>
      </c>
      <c r="BJ248" s="224">
        <v>5.3936490751552801</v>
      </c>
      <c r="BK248" s="222">
        <f t="shared" si="26"/>
        <v>-0.7269771373818763</v>
      </c>
      <c r="BL248" s="222">
        <f t="shared" si="27"/>
        <v>54.578751231076581</v>
      </c>
      <c r="BM248" s="195">
        <v>73200</v>
      </c>
      <c r="BN248" s="223">
        <v>567.28577393</v>
      </c>
      <c r="BO248" s="223">
        <v>431.05830952866</v>
      </c>
      <c r="BP248" s="223">
        <v>-428.328497593647</v>
      </c>
      <c r="BQ248" s="224">
        <v>51.537110107603198</v>
      </c>
      <c r="BR248" s="224">
        <v>5.5341732393354599</v>
      </c>
      <c r="BS248" s="222">
        <f t="shared" si="28"/>
        <v>-0.59780917568721659</v>
      </c>
      <c r="BT248" s="222">
        <f t="shared" si="29"/>
        <v>54.578751231076581</v>
      </c>
      <c r="BU248" s="199"/>
      <c r="BV248" s="197">
        <v>-85.366737591197307</v>
      </c>
      <c r="BW248" s="197">
        <v>-54.106669181485799</v>
      </c>
      <c r="BX248" s="222">
        <f t="shared" si="30"/>
        <v>-90.084862064221042</v>
      </c>
      <c r="BY248" s="222">
        <f t="shared" si="31"/>
        <v>-57.329863480561094</v>
      </c>
      <c r="BZ248" s="199"/>
      <c r="CA248" s="199"/>
      <c r="CB248" s="199"/>
      <c r="CC248" s="199"/>
      <c r="CD248" s="199"/>
      <c r="CE248" s="199"/>
      <c r="CF248" s="199"/>
      <c r="CG248" s="199"/>
      <c r="CH248" s="199"/>
      <c r="CI248" s="199"/>
      <c r="CJ248" s="199"/>
      <c r="CK248" s="199"/>
      <c r="CL248" s="199"/>
      <c r="CM248" s="199"/>
      <c r="CN248" s="199"/>
      <c r="CO248" s="199"/>
      <c r="CP248" s="199"/>
      <c r="CQ248" s="199"/>
      <c r="CR248" s="199"/>
    </row>
    <row r="249" spans="1:96" ht="12" customHeight="1" x14ac:dyDescent="0.25">
      <c r="A249" s="199"/>
      <c r="B249" s="199"/>
      <c r="C249" s="199"/>
      <c r="D249" s="199"/>
      <c r="E249" s="199"/>
      <c r="F249" s="199"/>
      <c r="G249" s="199"/>
      <c r="H249" s="199"/>
      <c r="I249" s="199"/>
      <c r="J249" s="199"/>
      <c r="K249" s="199"/>
      <c r="L249" s="199"/>
      <c r="M249" s="199"/>
      <c r="N249" s="199"/>
      <c r="O249" s="199"/>
      <c r="P249" s="199"/>
      <c r="Q249" s="199"/>
      <c r="R249" s="199"/>
      <c r="S249" s="199"/>
      <c r="T249" s="199"/>
      <c r="U249" s="199"/>
      <c r="V249" s="199"/>
      <c r="W249" s="199"/>
      <c r="X249" s="232"/>
      <c r="Y249" s="232"/>
      <c r="Z249" s="232"/>
      <c r="AA249" s="232"/>
      <c r="AB249" s="232"/>
      <c r="AC249" s="232"/>
      <c r="AD249" s="232"/>
      <c r="AE249" s="232"/>
      <c r="AF249" s="232"/>
      <c r="AG249" s="232"/>
      <c r="AH249" s="232"/>
      <c r="AI249" s="232"/>
      <c r="AJ249" s="232"/>
      <c r="AK249" s="232"/>
      <c r="AL249" s="232"/>
      <c r="AM249" s="199"/>
      <c r="AN249" s="79"/>
      <c r="AO249" s="79"/>
      <c r="AP249" s="79"/>
      <c r="AQ249" s="79"/>
      <c r="AR249" s="79"/>
      <c r="AS249" s="79"/>
      <c r="AT249" s="79"/>
      <c r="AU249" s="79"/>
      <c r="AV249" s="79"/>
      <c r="AW249" s="233"/>
      <c r="AX249" s="79"/>
      <c r="AY249" s="79"/>
      <c r="AZ249" s="79"/>
      <c r="BA249" s="79"/>
      <c r="BB249" s="190"/>
      <c r="BC249" s="190"/>
      <c r="BD249" s="222">
        <f t="shared" si="25"/>
        <v>20.416666666666668</v>
      </c>
      <c r="BE249" s="195">
        <v>73500</v>
      </c>
      <c r="BF249" s="223">
        <v>580.49</v>
      </c>
      <c r="BG249" s="223">
        <v>423.67061457377702</v>
      </c>
      <c r="BH249" s="223">
        <v>-417.916779696508</v>
      </c>
      <c r="BI249" s="224">
        <v>51.468303071590697</v>
      </c>
      <c r="BJ249" s="224">
        <v>5.4885979010231498</v>
      </c>
      <c r="BK249" s="222">
        <f t="shared" si="26"/>
        <v>-0.63202831151400662</v>
      </c>
      <c r="BL249" s="222">
        <f t="shared" si="27"/>
        <v>67.782977301076585</v>
      </c>
      <c r="BM249" s="195">
        <v>73500</v>
      </c>
      <c r="BN249" s="223">
        <v>580.49</v>
      </c>
      <c r="BO249" s="223">
        <v>439.376187563587</v>
      </c>
      <c r="BP249" s="223">
        <v>-436.02991361746899</v>
      </c>
      <c r="BQ249" s="224">
        <v>51.598525478311799</v>
      </c>
      <c r="BR249" s="224">
        <v>5.6000510332198701</v>
      </c>
      <c r="BS249" s="222">
        <f t="shared" si="28"/>
        <v>-0.53193138180280641</v>
      </c>
      <c r="BT249" s="222">
        <f t="shared" si="29"/>
        <v>67.782977301076585</v>
      </c>
      <c r="BU249" s="199"/>
      <c r="BV249" s="197">
        <v>-75.683669727487697</v>
      </c>
      <c r="BW249" s="197">
        <v>-47.227651115897402</v>
      </c>
      <c r="BX249" s="222">
        <f t="shared" si="30"/>
        <v>-80.401794200511432</v>
      </c>
      <c r="BY249" s="222">
        <f t="shared" si="31"/>
        <v>-50.450845414972697</v>
      </c>
      <c r="BZ249" s="199"/>
      <c r="CA249" s="199"/>
      <c r="CB249" s="199"/>
      <c r="CC249" s="199"/>
      <c r="CD249" s="199"/>
      <c r="CE249" s="199"/>
      <c r="CF249" s="199"/>
      <c r="CG249" s="199"/>
      <c r="CH249" s="199"/>
      <c r="CI249" s="199"/>
      <c r="CJ249" s="199"/>
      <c r="CK249" s="199"/>
      <c r="CL249" s="199"/>
      <c r="CM249" s="199"/>
      <c r="CN249" s="199"/>
      <c r="CO249" s="199"/>
      <c r="CP249" s="199"/>
      <c r="CQ249" s="199"/>
      <c r="CR249" s="199"/>
    </row>
    <row r="250" spans="1:96" ht="12" customHeight="1" x14ac:dyDescent="0.25">
      <c r="A250" s="199"/>
      <c r="B250" s="199"/>
      <c r="C250" s="199"/>
      <c r="D250" s="199"/>
      <c r="E250" s="199"/>
      <c r="F250" s="199"/>
      <c r="G250" s="199"/>
      <c r="H250" s="199"/>
      <c r="I250" s="199"/>
      <c r="J250" s="199"/>
      <c r="K250" s="199"/>
      <c r="L250" s="199"/>
      <c r="M250" s="199"/>
      <c r="N250" s="199"/>
      <c r="O250" s="199"/>
      <c r="P250" s="199"/>
      <c r="Q250" s="199"/>
      <c r="R250" s="199"/>
      <c r="S250" s="199"/>
      <c r="T250" s="199"/>
      <c r="U250" s="199"/>
      <c r="V250" s="199"/>
      <c r="W250" s="199"/>
      <c r="X250" s="232"/>
      <c r="Y250" s="232"/>
      <c r="Z250" s="232"/>
      <c r="AA250" s="232"/>
      <c r="AB250" s="232"/>
      <c r="AC250" s="232"/>
      <c r="AD250" s="232"/>
      <c r="AE250" s="232"/>
      <c r="AF250" s="232"/>
      <c r="AG250" s="232"/>
      <c r="AH250" s="232"/>
      <c r="AI250" s="232"/>
      <c r="AJ250" s="232"/>
      <c r="AK250" s="232"/>
      <c r="AL250" s="232"/>
      <c r="AM250" s="199"/>
      <c r="AN250" s="79"/>
      <c r="AO250" s="79"/>
      <c r="AP250" s="79"/>
      <c r="AQ250" s="79"/>
      <c r="AR250" s="79"/>
      <c r="AS250" s="79"/>
      <c r="AT250" s="79"/>
      <c r="AU250" s="79"/>
      <c r="AV250" s="79"/>
      <c r="AW250" s="233"/>
      <c r="AX250" s="79"/>
      <c r="AY250" s="79"/>
      <c r="AZ250" s="79"/>
      <c r="BA250" s="79"/>
      <c r="BB250" s="190"/>
      <c r="BC250" s="190"/>
      <c r="BD250" s="222">
        <f t="shared" si="25"/>
        <v>20.5</v>
      </c>
      <c r="BE250" s="195">
        <v>73800</v>
      </c>
      <c r="BF250" s="223">
        <v>592.91863602000001</v>
      </c>
      <c r="BG250" s="223">
        <v>436.89773025094797</v>
      </c>
      <c r="BH250" s="223">
        <v>-430.59571321329099</v>
      </c>
      <c r="BI250" s="224">
        <v>51.568219475830404</v>
      </c>
      <c r="BJ250" s="224">
        <v>5.5919281407046197</v>
      </c>
      <c r="BK250" s="222">
        <f t="shared" si="26"/>
        <v>-0.5286980718325367</v>
      </c>
      <c r="BL250" s="222">
        <f t="shared" si="27"/>
        <v>80.211613321076584</v>
      </c>
      <c r="BM250" s="195">
        <v>73800</v>
      </c>
      <c r="BN250" s="223">
        <v>592.91863602000001</v>
      </c>
      <c r="BO250" s="223">
        <v>448.71284923608101</v>
      </c>
      <c r="BP250" s="223">
        <v>-444.79704346787901</v>
      </c>
      <c r="BQ250" s="224">
        <v>51.667394154980499</v>
      </c>
      <c r="BR250" s="224">
        <v>5.6729060930759099</v>
      </c>
      <c r="BS250" s="222">
        <f t="shared" si="28"/>
        <v>-0.45907632194676662</v>
      </c>
      <c r="BT250" s="222">
        <f t="shared" si="29"/>
        <v>80.211613321076584</v>
      </c>
      <c r="BU250" s="199"/>
      <c r="BV250" s="197">
        <v>-65.171708280405397</v>
      </c>
      <c r="BW250" s="197">
        <v>-39.831392050913998</v>
      </c>
      <c r="BX250" s="222">
        <f t="shared" si="30"/>
        <v>-69.889832753429133</v>
      </c>
      <c r="BY250" s="222">
        <f t="shared" si="31"/>
        <v>-43.054586349989293</v>
      </c>
      <c r="BZ250" s="199"/>
      <c r="CA250" s="199"/>
      <c r="CB250" s="199"/>
      <c r="CC250" s="199"/>
      <c r="CD250" s="199"/>
      <c r="CE250" s="199"/>
      <c r="CF250" s="199"/>
      <c r="CG250" s="199"/>
      <c r="CH250" s="199"/>
      <c r="CI250" s="199"/>
      <c r="CJ250" s="199"/>
      <c r="CK250" s="199"/>
      <c r="CL250" s="199"/>
      <c r="CM250" s="199"/>
      <c r="CN250" s="199"/>
      <c r="CO250" s="199"/>
      <c r="CP250" s="199"/>
      <c r="CQ250" s="199"/>
      <c r="CR250" s="199"/>
    </row>
    <row r="251" spans="1:96" ht="12" customHeight="1" x14ac:dyDescent="0.25">
      <c r="A251" s="199"/>
      <c r="B251" s="199"/>
      <c r="C251" s="199"/>
      <c r="D251" s="199"/>
      <c r="E251" s="199"/>
      <c r="F251" s="199"/>
      <c r="G251" s="199"/>
      <c r="H251" s="199"/>
      <c r="I251" s="199"/>
      <c r="J251" s="199"/>
      <c r="K251" s="199"/>
      <c r="L251" s="199"/>
      <c r="M251" s="199"/>
      <c r="N251" s="199"/>
      <c r="O251" s="199"/>
      <c r="P251" s="199"/>
      <c r="Q251" s="199"/>
      <c r="R251" s="199"/>
      <c r="S251" s="199"/>
      <c r="T251" s="199"/>
      <c r="U251" s="199"/>
      <c r="V251" s="199"/>
      <c r="W251" s="199"/>
      <c r="X251" s="232"/>
      <c r="Y251" s="232"/>
      <c r="Z251" s="232"/>
      <c r="AA251" s="232"/>
      <c r="AB251" s="232"/>
      <c r="AC251" s="232"/>
      <c r="AD251" s="232"/>
      <c r="AE251" s="232"/>
      <c r="AF251" s="232"/>
      <c r="AG251" s="232"/>
      <c r="AH251" s="232"/>
      <c r="AI251" s="232"/>
      <c r="AJ251" s="232"/>
      <c r="AK251" s="232"/>
      <c r="AL251" s="232"/>
      <c r="AM251" s="199"/>
      <c r="AN251" s="79"/>
      <c r="AO251" s="79"/>
      <c r="AP251" s="79"/>
      <c r="AQ251" s="79"/>
      <c r="AR251" s="79"/>
      <c r="AS251" s="79"/>
      <c r="AT251" s="79"/>
      <c r="AU251" s="79"/>
      <c r="AV251" s="79"/>
      <c r="AW251" s="233"/>
      <c r="AX251" s="79"/>
      <c r="AY251" s="79"/>
      <c r="AZ251" s="79"/>
      <c r="BA251" s="79"/>
      <c r="BB251" s="190"/>
      <c r="BC251" s="190"/>
      <c r="BD251" s="222">
        <f t="shared" si="25"/>
        <v>20.583333333333332</v>
      </c>
      <c r="BE251" s="195">
        <v>74100</v>
      </c>
      <c r="BF251" s="223">
        <v>604.43551124999999</v>
      </c>
      <c r="BG251" s="223">
        <v>451.21753111186598</v>
      </c>
      <c r="BH251" s="223">
        <v>-444.480341419269</v>
      </c>
      <c r="BI251" s="224">
        <v>51.675654516843899</v>
      </c>
      <c r="BJ251" s="224">
        <v>5.7017914586942098</v>
      </c>
      <c r="BK251" s="222">
        <f t="shared" si="26"/>
        <v>-0.41883475384294666</v>
      </c>
      <c r="BL251" s="222">
        <f t="shared" si="27"/>
        <v>91.728488551076566</v>
      </c>
      <c r="BM251" s="195">
        <v>74100</v>
      </c>
      <c r="BN251" s="223">
        <v>604.43551124999999</v>
      </c>
      <c r="BO251" s="223">
        <v>458.94620403770102</v>
      </c>
      <c r="BP251" s="223">
        <v>-454.521386123865</v>
      </c>
      <c r="BQ251" s="224">
        <v>51.742672080575701</v>
      </c>
      <c r="BR251" s="224">
        <v>5.7516041110067597</v>
      </c>
      <c r="BS251" s="222">
        <f t="shared" si="28"/>
        <v>-0.38037830401591677</v>
      </c>
      <c r="BT251" s="222">
        <f t="shared" si="29"/>
        <v>91.728488551076566</v>
      </c>
      <c r="BU251" s="199"/>
      <c r="BV251" s="197">
        <v>-53.945981089595897</v>
      </c>
      <c r="BW251" s="197">
        <v>-31.998896405349001</v>
      </c>
      <c r="BX251" s="222">
        <f t="shared" si="30"/>
        <v>-58.664105562619632</v>
      </c>
      <c r="BY251" s="222">
        <f t="shared" si="31"/>
        <v>-35.222090704424296</v>
      </c>
      <c r="BZ251" s="199"/>
      <c r="CA251" s="199"/>
      <c r="CB251" s="199"/>
      <c r="CC251" s="199"/>
      <c r="CD251" s="199"/>
      <c r="CE251" s="199"/>
      <c r="CF251" s="199"/>
      <c r="CG251" s="199"/>
      <c r="CH251" s="199"/>
      <c r="CI251" s="199"/>
      <c r="CJ251" s="199"/>
      <c r="CK251" s="199"/>
      <c r="CL251" s="199"/>
      <c r="CM251" s="199"/>
      <c r="CN251" s="199"/>
      <c r="CO251" s="199"/>
      <c r="CP251" s="199"/>
      <c r="CQ251" s="199"/>
      <c r="CR251" s="199"/>
    </row>
    <row r="252" spans="1:96" ht="12" customHeight="1" x14ac:dyDescent="0.25">
      <c r="A252" s="199"/>
      <c r="B252" s="199"/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232"/>
      <c r="Y252" s="232"/>
      <c r="Z252" s="232"/>
      <c r="AA252" s="232"/>
      <c r="AB252" s="232"/>
      <c r="AC252" s="232"/>
      <c r="AD252" s="232"/>
      <c r="AE252" s="232"/>
      <c r="AF252" s="232"/>
      <c r="AG252" s="232"/>
      <c r="AH252" s="232"/>
      <c r="AI252" s="232"/>
      <c r="AJ252" s="232"/>
      <c r="AK252" s="232"/>
      <c r="AL252" s="232"/>
      <c r="AM252" s="199"/>
      <c r="AN252" s="79"/>
      <c r="AO252" s="79"/>
      <c r="AP252" s="79"/>
      <c r="AQ252" s="79"/>
      <c r="AR252" s="79"/>
      <c r="AS252" s="79"/>
      <c r="AT252" s="79"/>
      <c r="AU252" s="79"/>
      <c r="AV252" s="79"/>
      <c r="AW252" s="233"/>
      <c r="AX252" s="79"/>
      <c r="AY252" s="79"/>
      <c r="AZ252" s="79"/>
      <c r="BA252" s="79"/>
      <c r="BB252" s="190"/>
      <c r="BC252" s="190"/>
      <c r="BD252" s="222">
        <f t="shared" si="25"/>
        <v>20.666666666666668</v>
      </c>
      <c r="BE252" s="195">
        <v>74400</v>
      </c>
      <c r="BF252" s="223">
        <v>614.91444438999997</v>
      </c>
      <c r="BG252" s="223">
        <v>466.400280499546</v>
      </c>
      <c r="BH252" s="223">
        <v>-459.34984768036099</v>
      </c>
      <c r="BI252" s="224">
        <v>51.788651246433801</v>
      </c>
      <c r="BJ252" s="224">
        <v>5.8162205202679704</v>
      </c>
      <c r="BK252" s="222">
        <f t="shared" si="26"/>
        <v>-0.30440569226918601</v>
      </c>
      <c r="BL252" s="222">
        <f t="shared" si="27"/>
        <v>102.20742169107655</v>
      </c>
      <c r="BM252" s="195">
        <v>74400</v>
      </c>
      <c r="BN252" s="223">
        <v>614.91444438999997</v>
      </c>
      <c r="BO252" s="223">
        <v>469.930800166305</v>
      </c>
      <c r="BP252" s="223">
        <v>-465.06876894785802</v>
      </c>
      <c r="BQ252" s="224">
        <v>51.8231545541693</v>
      </c>
      <c r="BR252" s="224">
        <v>5.8348763005599604</v>
      </c>
      <c r="BS252" s="222">
        <f t="shared" si="28"/>
        <v>-0.29710611446271606</v>
      </c>
      <c r="BT252" s="222">
        <f t="shared" si="29"/>
        <v>102.20742169107655</v>
      </c>
      <c r="BU252" s="199"/>
      <c r="BV252" s="197">
        <v>-42.129433214022399</v>
      </c>
      <c r="BW252" s="197">
        <v>-23.815946295817401</v>
      </c>
      <c r="BX252" s="222">
        <f t="shared" si="30"/>
        <v>-46.847557687046134</v>
      </c>
      <c r="BY252" s="222">
        <f t="shared" si="31"/>
        <v>-27.0391405948927</v>
      </c>
      <c r="BZ252" s="199"/>
      <c r="CA252" s="199"/>
      <c r="CB252" s="199"/>
      <c r="CC252" s="199"/>
      <c r="CD252" s="199"/>
      <c r="CE252" s="199"/>
      <c r="CF252" s="199"/>
      <c r="CG252" s="199"/>
      <c r="CH252" s="199"/>
      <c r="CI252" s="199"/>
      <c r="CJ252" s="199"/>
      <c r="CK252" s="199"/>
      <c r="CL252" s="199"/>
      <c r="CM252" s="199"/>
      <c r="CN252" s="199"/>
      <c r="CO252" s="199"/>
      <c r="CP252" s="199"/>
      <c r="CQ252" s="199"/>
      <c r="CR252" s="199"/>
    </row>
    <row r="253" spans="1:96" ht="12" customHeight="1" x14ac:dyDescent="0.25">
      <c r="A253" s="199"/>
      <c r="B253" s="199"/>
      <c r="C253" s="199"/>
      <c r="D253" s="199"/>
      <c r="E253" s="199"/>
      <c r="F253" s="199"/>
      <c r="G253" s="199"/>
      <c r="H253" s="199"/>
      <c r="I253" s="199"/>
      <c r="J253" s="199"/>
      <c r="K253" s="199"/>
      <c r="L253" s="199"/>
      <c r="M253" s="199"/>
      <c r="N253" s="199"/>
      <c r="O253" s="199"/>
      <c r="P253" s="199"/>
      <c r="Q253" s="199"/>
      <c r="R253" s="199"/>
      <c r="S253" s="199"/>
      <c r="T253" s="199"/>
      <c r="U253" s="199"/>
      <c r="V253" s="199"/>
      <c r="W253" s="199"/>
      <c r="X253" s="232"/>
      <c r="Y253" s="232"/>
      <c r="Z253" s="232"/>
      <c r="AA253" s="232"/>
      <c r="AB253" s="232"/>
      <c r="AC253" s="232"/>
      <c r="AD253" s="232"/>
      <c r="AE253" s="232"/>
      <c r="AF253" s="232"/>
      <c r="AG253" s="232"/>
      <c r="AH253" s="232"/>
      <c r="AI253" s="232"/>
      <c r="AJ253" s="232"/>
      <c r="AK253" s="232"/>
      <c r="AL253" s="232"/>
      <c r="AM253" s="199"/>
      <c r="AN253" s="79"/>
      <c r="AO253" s="79"/>
      <c r="AP253" s="79"/>
      <c r="AQ253" s="79"/>
      <c r="AR253" s="79"/>
      <c r="AS253" s="79"/>
      <c r="AT253" s="79"/>
      <c r="AU253" s="79"/>
      <c r="AV253" s="79"/>
      <c r="AW253" s="233"/>
      <c r="AX253" s="79"/>
      <c r="AY253" s="79"/>
      <c r="AZ253" s="79"/>
      <c r="BA253" s="79"/>
      <c r="BB253" s="190"/>
      <c r="BC253" s="190"/>
      <c r="BD253" s="222">
        <f t="shared" si="25"/>
        <v>20.75</v>
      </c>
      <c r="BE253" s="195">
        <v>74700</v>
      </c>
      <c r="BF253" s="223">
        <v>624.24062605999995</v>
      </c>
      <c r="BG253" s="223">
        <v>482.19654002113901</v>
      </c>
      <c r="BH253" s="223">
        <v>-474.95798588337499</v>
      </c>
      <c r="BI253" s="224">
        <v>51.905176681829801</v>
      </c>
      <c r="BJ253" s="224">
        <v>5.9332176528190104</v>
      </c>
      <c r="BK253" s="222">
        <f t="shared" si="26"/>
        <v>-0.18740855971814607</v>
      </c>
      <c r="BL253" s="222">
        <f t="shared" si="27"/>
        <v>111.53360336107653</v>
      </c>
      <c r="BM253" s="195">
        <v>74700</v>
      </c>
      <c r="BN253" s="223">
        <v>624.24062605999995</v>
      </c>
      <c r="BO253" s="223">
        <v>481.50252796366402</v>
      </c>
      <c r="BP253" s="223">
        <v>-476.28347923240102</v>
      </c>
      <c r="BQ253" s="224">
        <v>51.907523363202202</v>
      </c>
      <c r="BR253" s="224">
        <v>5.9213683850509398</v>
      </c>
      <c r="BS253" s="222">
        <f t="shared" si="28"/>
        <v>-0.21061402997173673</v>
      </c>
      <c r="BT253" s="222">
        <f t="shared" si="29"/>
        <v>111.53360336107653</v>
      </c>
      <c r="BU253" s="199"/>
      <c r="BV253" s="197">
        <v>-29.851480427878499</v>
      </c>
      <c r="BW253" s="197">
        <v>-15.3721620441565</v>
      </c>
      <c r="BX253" s="222">
        <f t="shared" si="30"/>
        <v>-34.569604900902235</v>
      </c>
      <c r="BY253" s="222">
        <f t="shared" si="31"/>
        <v>-18.595356343231799</v>
      </c>
      <c r="BZ253" s="199"/>
      <c r="CA253" s="199"/>
      <c r="CB253" s="199"/>
      <c r="CC253" s="199"/>
      <c r="CD253" s="199"/>
      <c r="CE253" s="199"/>
      <c r="CF253" s="199"/>
      <c r="CG253" s="199"/>
      <c r="CH253" s="199"/>
      <c r="CI253" s="199"/>
      <c r="CJ253" s="199"/>
      <c r="CK253" s="199"/>
      <c r="CL253" s="199"/>
      <c r="CM253" s="199"/>
      <c r="CN253" s="199"/>
      <c r="CO253" s="199"/>
      <c r="CP253" s="199"/>
      <c r="CQ253" s="199"/>
      <c r="CR253" s="199"/>
    </row>
    <row r="254" spans="1:96" ht="12" customHeight="1" x14ac:dyDescent="0.25">
      <c r="A254" s="199"/>
      <c r="B254" s="199"/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232"/>
      <c r="Y254" s="232"/>
      <c r="Z254" s="232"/>
      <c r="AA254" s="232"/>
      <c r="AB254" s="232"/>
      <c r="AC254" s="232"/>
      <c r="AD254" s="232"/>
      <c r="AE254" s="232"/>
      <c r="AF254" s="232"/>
      <c r="AG254" s="232"/>
      <c r="AH254" s="232"/>
      <c r="AI254" s="232"/>
      <c r="AJ254" s="232"/>
      <c r="AK254" s="232"/>
      <c r="AL254" s="232"/>
      <c r="AM254" s="199"/>
      <c r="AN254" s="79"/>
      <c r="AO254" s="79"/>
      <c r="AP254" s="79"/>
      <c r="AQ254" s="79"/>
      <c r="AR254" s="79"/>
      <c r="AS254" s="79"/>
      <c r="AT254" s="79"/>
      <c r="AU254" s="79"/>
      <c r="AV254" s="79"/>
      <c r="AW254" s="233"/>
      <c r="AX254" s="79"/>
      <c r="AY254" s="79"/>
      <c r="AZ254" s="79"/>
      <c r="BA254" s="79"/>
      <c r="BB254" s="190"/>
      <c r="BC254" s="190"/>
      <c r="BD254" s="222">
        <f t="shared" si="25"/>
        <v>20.833333333333332</v>
      </c>
      <c r="BE254" s="195">
        <v>75000</v>
      </c>
      <c r="BF254" s="223">
        <v>632.31187666999904</v>
      </c>
      <c r="BG254" s="223">
        <v>498.34718872048302</v>
      </c>
      <c r="BH254" s="223">
        <v>-491.04365273640298</v>
      </c>
      <c r="BI254" s="224">
        <v>52.023210400646597</v>
      </c>
      <c r="BJ254" s="224">
        <v>6.0508328900905104</v>
      </c>
      <c r="BK254" s="222">
        <f t="shared" si="26"/>
        <v>-6.9793322446646044E-2</v>
      </c>
      <c r="BL254" s="222">
        <f t="shared" si="27"/>
        <v>119.60485397107561</v>
      </c>
      <c r="BM254" s="195">
        <v>75000</v>
      </c>
      <c r="BN254" s="223">
        <v>632.31187666999904</v>
      </c>
      <c r="BO254" s="223">
        <v>493.48418397026398</v>
      </c>
      <c r="BP254" s="223">
        <v>-487.99359013880502</v>
      </c>
      <c r="BQ254" s="224">
        <v>51.994397934387301</v>
      </c>
      <c r="BR254" s="224">
        <v>6.0096905745385802</v>
      </c>
      <c r="BS254" s="222">
        <f t="shared" si="28"/>
        <v>-0.12229184048409625</v>
      </c>
      <c r="BT254" s="222">
        <f t="shared" si="29"/>
        <v>119.60485397107561</v>
      </c>
      <c r="BU254" s="199"/>
      <c r="BV254" s="197">
        <v>-17.246591848717198</v>
      </c>
      <c r="BW254" s="197">
        <v>-6.76002064851951</v>
      </c>
      <c r="BX254" s="222">
        <f t="shared" si="30"/>
        <v>-21.96471632174093</v>
      </c>
      <c r="BY254" s="222">
        <f t="shared" si="31"/>
        <v>-9.9832149475948064</v>
      </c>
      <c r="BZ254" s="199"/>
      <c r="CA254" s="199"/>
      <c r="CB254" s="199"/>
      <c r="CC254" s="199"/>
      <c r="CD254" s="199"/>
      <c r="CE254" s="199"/>
      <c r="CF254" s="199"/>
      <c r="CG254" s="199"/>
      <c r="CH254" s="199"/>
      <c r="CI254" s="199"/>
      <c r="CJ254" s="199"/>
      <c r="CK254" s="199"/>
      <c r="CL254" s="199"/>
      <c r="CM254" s="199"/>
      <c r="CN254" s="199"/>
      <c r="CO254" s="199"/>
      <c r="CP254" s="199"/>
      <c r="CQ254" s="199"/>
      <c r="CR254" s="199"/>
    </row>
    <row r="255" spans="1:96" ht="12" customHeight="1" x14ac:dyDescent="0.25">
      <c r="A255" s="199"/>
      <c r="B255" s="199"/>
      <c r="C255" s="199"/>
      <c r="D255" s="199"/>
      <c r="E255" s="199"/>
      <c r="F255" s="199"/>
      <c r="G255" s="199"/>
      <c r="H255" s="199"/>
      <c r="I255" s="199"/>
      <c r="J255" s="199"/>
      <c r="K255" s="199"/>
      <c r="L255" s="199"/>
      <c r="M255" s="199"/>
      <c r="N255" s="199"/>
      <c r="O255" s="199"/>
      <c r="P255" s="199"/>
      <c r="Q255" s="199"/>
      <c r="R255" s="199"/>
      <c r="S255" s="199"/>
      <c r="T255" s="199"/>
      <c r="U255" s="199"/>
      <c r="V255" s="199"/>
      <c r="W255" s="199"/>
      <c r="X255" s="232"/>
      <c r="Y255" s="232"/>
      <c r="Z255" s="232"/>
      <c r="AA255" s="232"/>
      <c r="AB255" s="232"/>
      <c r="AC255" s="232"/>
      <c r="AD255" s="232"/>
      <c r="AE255" s="232"/>
      <c r="AF255" s="232"/>
      <c r="AG255" s="232"/>
      <c r="AH255" s="232"/>
      <c r="AI255" s="232"/>
      <c r="AJ255" s="232"/>
      <c r="AK255" s="232"/>
      <c r="AL255" s="232"/>
      <c r="AM255" s="199"/>
      <c r="AN255" s="79"/>
      <c r="AO255" s="79"/>
      <c r="AP255" s="79"/>
      <c r="AQ255" s="79"/>
      <c r="AR255" s="79"/>
      <c r="AS255" s="79"/>
      <c r="AT255" s="79"/>
      <c r="AU255" s="79"/>
      <c r="AV255" s="79"/>
      <c r="AW255" s="233"/>
      <c r="AX255" s="79"/>
      <c r="AY255" s="79"/>
      <c r="AZ255" s="79"/>
      <c r="BA255" s="79"/>
      <c r="BB255" s="190"/>
      <c r="BC255" s="190"/>
      <c r="BD255" s="222">
        <f t="shared" si="25"/>
        <v>20.916666666666668</v>
      </c>
      <c r="BE255" s="195">
        <v>75300</v>
      </c>
      <c r="BF255" s="223">
        <v>639.03976589000001</v>
      </c>
      <c r="BG255" s="223">
        <v>514.59273066234698</v>
      </c>
      <c r="BH255" s="223">
        <v>-507.341192323347</v>
      </c>
      <c r="BI255" s="224">
        <v>52.140818166550197</v>
      </c>
      <c r="BJ255" s="224">
        <v>6.1672255167433496</v>
      </c>
      <c r="BK255" s="222">
        <f t="shared" si="26"/>
        <v>4.6599304206193182E-2</v>
      </c>
      <c r="BL255" s="222">
        <f t="shared" si="27"/>
        <v>126.33274319107659</v>
      </c>
      <c r="BM255" s="195">
        <v>75300</v>
      </c>
      <c r="BN255" s="223">
        <v>639.03976589000001</v>
      </c>
      <c r="BO255" s="223">
        <v>505.691335435356</v>
      </c>
      <c r="BP255" s="223">
        <v>-500.01690116422202</v>
      </c>
      <c r="BQ255" s="224">
        <v>52.082385229975699</v>
      </c>
      <c r="BR255" s="224">
        <v>6.0984639498650504</v>
      </c>
      <c r="BS255" s="222">
        <f t="shared" si="28"/>
        <v>-3.3518465157626132E-2</v>
      </c>
      <c r="BT255" s="222">
        <f t="shared" si="29"/>
        <v>126.33274319107659</v>
      </c>
      <c r="BU255" s="199"/>
      <c r="BV255" s="197">
        <v>-4.4528172209553496</v>
      </c>
      <c r="BW255" s="197">
        <v>1.9261570320807</v>
      </c>
      <c r="BX255" s="222">
        <f t="shared" si="30"/>
        <v>-9.1709416939790813</v>
      </c>
      <c r="BY255" s="222">
        <f t="shared" si="31"/>
        <v>-1.2970372669945973</v>
      </c>
      <c r="BZ255" s="199"/>
      <c r="CA255" s="199"/>
      <c r="CB255" s="199"/>
      <c r="CC255" s="199"/>
      <c r="CD255" s="199"/>
      <c r="CE255" s="199"/>
      <c r="CF255" s="199"/>
      <c r="CG255" s="199"/>
      <c r="CH255" s="199"/>
      <c r="CI255" s="199"/>
      <c r="CJ255" s="199"/>
      <c r="CK255" s="199"/>
      <c r="CL255" s="199"/>
      <c r="CM255" s="199"/>
      <c r="CN255" s="199"/>
      <c r="CO255" s="199"/>
      <c r="CP255" s="199"/>
      <c r="CQ255" s="199"/>
      <c r="CR255" s="199"/>
    </row>
    <row r="256" spans="1:96" ht="12" customHeight="1" x14ac:dyDescent="0.25">
      <c r="A256" s="199"/>
      <c r="B256" s="199"/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232"/>
      <c r="Y256" s="232"/>
      <c r="Z256" s="232"/>
      <c r="AA256" s="232"/>
      <c r="AB256" s="232"/>
      <c r="AC256" s="232"/>
      <c r="AD256" s="232"/>
      <c r="AE256" s="232"/>
      <c r="AF256" s="232"/>
      <c r="AG256" s="232"/>
      <c r="AH256" s="232"/>
      <c r="AI256" s="232"/>
      <c r="AJ256" s="232"/>
      <c r="AK256" s="232"/>
      <c r="AL256" s="232"/>
      <c r="AM256" s="199"/>
      <c r="AN256" s="79"/>
      <c r="AO256" s="79"/>
      <c r="AP256" s="79"/>
      <c r="AQ256" s="79"/>
      <c r="AR256" s="79"/>
      <c r="AS256" s="79"/>
      <c r="AT256" s="79"/>
      <c r="AU256" s="79"/>
      <c r="AV256" s="79"/>
      <c r="AW256" s="233"/>
      <c r="AX256" s="79"/>
      <c r="AY256" s="79"/>
      <c r="AZ256" s="79"/>
      <c r="BA256" s="79"/>
      <c r="BB256" s="190"/>
      <c r="BC256" s="190"/>
      <c r="BD256" s="222">
        <f t="shared" si="25"/>
        <v>21</v>
      </c>
      <c r="BE256" s="195">
        <v>75600</v>
      </c>
      <c r="BF256" s="223">
        <v>644.35058158000004</v>
      </c>
      <c r="BG256" s="223">
        <v>530.68121602588599</v>
      </c>
      <c r="BH256" s="223">
        <v>-523.589493999914</v>
      </c>
      <c r="BI256" s="224">
        <v>52.256206417803099</v>
      </c>
      <c r="BJ256" s="224">
        <v>6.2807071966063601</v>
      </c>
      <c r="BK256" s="222">
        <f t="shared" si="26"/>
        <v>0.16008098406920368</v>
      </c>
      <c r="BL256" s="222">
        <f t="shared" si="27"/>
        <v>131.64355888107661</v>
      </c>
      <c r="BM256" s="195">
        <v>75600</v>
      </c>
      <c r="BN256" s="223">
        <v>644.35058158000004</v>
      </c>
      <c r="BO256" s="223">
        <v>517.93799044534796</v>
      </c>
      <c r="BP256" s="223">
        <v>-512.16692611019005</v>
      </c>
      <c r="BQ256" s="224">
        <v>52.1701242083697</v>
      </c>
      <c r="BR256" s="224">
        <v>6.1863600365786304</v>
      </c>
      <c r="BS256" s="222">
        <f t="shared" si="28"/>
        <v>5.4377621555953937E-2</v>
      </c>
      <c r="BT256" s="222">
        <f t="shared" si="29"/>
        <v>131.64355888107661</v>
      </c>
      <c r="BU256" s="199"/>
      <c r="BV256" s="197">
        <v>8.3897250159314396</v>
      </c>
      <c r="BW256" s="197">
        <v>10.5912392873377</v>
      </c>
      <c r="BX256" s="222">
        <f t="shared" si="30"/>
        <v>3.671600542907707</v>
      </c>
      <c r="BY256" s="222">
        <f t="shared" si="31"/>
        <v>7.3680449882624028</v>
      </c>
      <c r="BZ256" s="199"/>
      <c r="CA256" s="199"/>
      <c r="CB256" s="199"/>
      <c r="CC256" s="199"/>
      <c r="CD256" s="199"/>
      <c r="CE256" s="199"/>
      <c r="CF256" s="199"/>
      <c r="CG256" s="199"/>
      <c r="CH256" s="199"/>
      <c r="CI256" s="199"/>
      <c r="CJ256" s="199"/>
      <c r="CK256" s="199"/>
      <c r="CL256" s="199"/>
      <c r="CM256" s="199"/>
      <c r="CN256" s="199"/>
      <c r="CO256" s="199"/>
      <c r="CP256" s="199"/>
      <c r="CQ256" s="199"/>
      <c r="CR256" s="199"/>
    </row>
    <row r="257" spans="1:96" ht="12" customHeight="1" x14ac:dyDescent="0.25">
      <c r="A257" s="199"/>
      <c r="B257" s="199"/>
      <c r="C257" s="199"/>
      <c r="D257" s="199"/>
      <c r="E257" s="199"/>
      <c r="F257" s="199"/>
      <c r="G257" s="199"/>
      <c r="H257" s="199"/>
      <c r="I257" s="199"/>
      <c r="J257" s="199"/>
      <c r="K257" s="199"/>
      <c r="L257" s="199"/>
      <c r="M257" s="199"/>
      <c r="N257" s="199"/>
      <c r="O257" s="199"/>
      <c r="P257" s="199"/>
      <c r="Q257" s="199"/>
      <c r="R257" s="199"/>
      <c r="S257" s="199"/>
      <c r="T257" s="199"/>
      <c r="U257" s="199"/>
      <c r="V257" s="199"/>
      <c r="W257" s="199"/>
      <c r="X257" s="232"/>
      <c r="Y257" s="232"/>
      <c r="Z257" s="232"/>
      <c r="AA257" s="232"/>
      <c r="AB257" s="232"/>
      <c r="AC257" s="232"/>
      <c r="AD257" s="232"/>
      <c r="AE257" s="232"/>
      <c r="AF257" s="232"/>
      <c r="AG257" s="232"/>
      <c r="AH257" s="232"/>
      <c r="AI257" s="232"/>
      <c r="AJ257" s="232"/>
      <c r="AK257" s="232"/>
      <c r="AL257" s="232"/>
      <c r="AM257" s="199"/>
      <c r="AN257" s="79"/>
      <c r="AO257" s="79"/>
      <c r="AP257" s="79"/>
      <c r="AQ257" s="79"/>
      <c r="AR257" s="79"/>
      <c r="AS257" s="79"/>
      <c r="AT257" s="79"/>
      <c r="AU257" s="79"/>
      <c r="AV257" s="79"/>
      <c r="AW257" s="233"/>
      <c r="AX257" s="79"/>
      <c r="AY257" s="79"/>
      <c r="AZ257" s="79"/>
      <c r="BA257" s="79"/>
      <c r="BB257" s="190"/>
      <c r="BC257" s="190"/>
      <c r="BD257" s="222">
        <f t="shared" si="25"/>
        <v>21.083333333333332</v>
      </c>
      <c r="BE257" s="195">
        <v>75900</v>
      </c>
      <c r="BF257" s="223">
        <v>648.18613731000005</v>
      </c>
      <c r="BG257" s="223">
        <v>546.37447706670105</v>
      </c>
      <c r="BH257" s="223">
        <v>-539.53936669300595</v>
      </c>
      <c r="BI257" s="224">
        <v>52.367757399118297</v>
      </c>
      <c r="BJ257" s="224">
        <v>6.3897678570203702</v>
      </c>
      <c r="BK257" s="222">
        <f t="shared" si="26"/>
        <v>0.26914164448321376</v>
      </c>
      <c r="BL257" s="222">
        <f t="shared" si="27"/>
        <v>135.47911461107662</v>
      </c>
      <c r="BM257" s="195">
        <v>75900</v>
      </c>
      <c r="BN257" s="223">
        <v>648.18613731000005</v>
      </c>
      <c r="BO257" s="223">
        <v>530.04170882355902</v>
      </c>
      <c r="BP257" s="223">
        <v>-524.25846798689599</v>
      </c>
      <c r="BQ257" s="224">
        <v>52.256322245404398</v>
      </c>
      <c r="BR257" s="224">
        <v>6.2721319165149101</v>
      </c>
      <c r="BS257" s="222">
        <f t="shared" si="28"/>
        <v>0.1401495014922336</v>
      </c>
      <c r="BT257" s="222">
        <f t="shared" si="29"/>
        <v>135.47911461107662</v>
      </c>
      <c r="BU257" s="199"/>
      <c r="BV257" s="197">
        <v>21.1403823157241</v>
      </c>
      <c r="BW257" s="197">
        <v>19.140325445723999</v>
      </c>
      <c r="BX257" s="222">
        <f t="shared" si="30"/>
        <v>16.422257842700368</v>
      </c>
      <c r="BY257" s="222">
        <f t="shared" si="31"/>
        <v>15.917131146648702</v>
      </c>
      <c r="BZ257" s="199"/>
      <c r="CA257" s="199"/>
      <c r="CB257" s="199"/>
      <c r="CC257" s="199"/>
      <c r="CD257" s="199"/>
      <c r="CE257" s="199"/>
      <c r="CF257" s="199"/>
      <c r="CG257" s="199"/>
      <c r="CH257" s="199"/>
      <c r="CI257" s="199"/>
      <c r="CJ257" s="199"/>
      <c r="CK257" s="199"/>
      <c r="CL257" s="199"/>
      <c r="CM257" s="199"/>
      <c r="CN257" s="199"/>
      <c r="CO257" s="199"/>
      <c r="CP257" s="199"/>
      <c r="CQ257" s="199"/>
      <c r="CR257" s="199"/>
    </row>
    <row r="258" spans="1:96" ht="12" customHeight="1" x14ac:dyDescent="0.25">
      <c r="A258" s="199"/>
      <c r="B258" s="199"/>
      <c r="C258" s="199"/>
      <c r="D258" s="199"/>
      <c r="E258" s="199"/>
      <c r="F258" s="199"/>
      <c r="G258" s="199"/>
      <c r="H258" s="199"/>
      <c r="I258" s="199"/>
      <c r="J258" s="199"/>
      <c r="K258" s="199"/>
      <c r="L258" s="199"/>
      <c r="M258" s="199"/>
      <c r="N258" s="199"/>
      <c r="O258" s="199"/>
      <c r="P258" s="199"/>
      <c r="Q258" s="199"/>
      <c r="R258" s="199"/>
      <c r="S258" s="199"/>
      <c r="T258" s="199"/>
      <c r="U258" s="199"/>
      <c r="V258" s="199"/>
      <c r="W258" s="199"/>
      <c r="X258" s="232"/>
      <c r="Y258" s="232"/>
      <c r="Z258" s="232"/>
      <c r="AA258" s="232"/>
      <c r="AB258" s="232"/>
      <c r="AC258" s="232"/>
      <c r="AD258" s="232"/>
      <c r="AE258" s="232"/>
      <c r="AF258" s="232"/>
      <c r="AG258" s="232"/>
      <c r="AH258" s="232"/>
      <c r="AI258" s="232"/>
      <c r="AJ258" s="232"/>
      <c r="AK258" s="232"/>
      <c r="AL258" s="232"/>
      <c r="AM258" s="199"/>
      <c r="AN258" s="79"/>
      <c r="AO258" s="79"/>
      <c r="AP258" s="79"/>
      <c r="AQ258" s="79"/>
      <c r="AR258" s="79"/>
      <c r="AS258" s="79"/>
      <c r="AT258" s="79"/>
      <c r="AU258" s="79"/>
      <c r="AV258" s="79"/>
      <c r="AW258" s="233"/>
      <c r="AX258" s="79"/>
      <c r="AY258" s="79"/>
      <c r="AZ258" s="79"/>
      <c r="BA258" s="79"/>
      <c r="BB258" s="190"/>
      <c r="BC258" s="190"/>
      <c r="BD258" s="222">
        <f t="shared" si="25"/>
        <v>21.166666666666668</v>
      </c>
      <c r="BE258" s="195">
        <v>76200</v>
      </c>
      <c r="BF258" s="223">
        <v>650.50440994999997</v>
      </c>
      <c r="BG258" s="223">
        <v>561.45268018643299</v>
      </c>
      <c r="BH258" s="223">
        <v>-554.95905395570901</v>
      </c>
      <c r="BI258" s="224">
        <v>52.474047400180702</v>
      </c>
      <c r="BJ258" s="224">
        <v>6.49308731472094</v>
      </c>
      <c r="BK258" s="222">
        <f t="shared" si="26"/>
        <v>0.37246110218378359</v>
      </c>
      <c r="BL258" s="222">
        <f t="shared" si="27"/>
        <v>137.79738725107654</v>
      </c>
      <c r="BM258" s="195">
        <v>76200</v>
      </c>
      <c r="BN258" s="223">
        <v>650.50440994999997</v>
      </c>
      <c r="BO258" s="223">
        <v>541.82793851018198</v>
      </c>
      <c r="BP258" s="223">
        <v>-536.11247333523602</v>
      </c>
      <c r="BQ258" s="224">
        <v>52.339782504346097</v>
      </c>
      <c r="BR258" s="224">
        <v>6.3546366081413499</v>
      </c>
      <c r="BS258" s="222">
        <f t="shared" si="28"/>
        <v>0.2226541931186734</v>
      </c>
      <c r="BT258" s="222">
        <f t="shared" si="29"/>
        <v>137.79738725107654</v>
      </c>
      <c r="BU258" s="199"/>
      <c r="BV258" s="197">
        <v>33.659508463358499</v>
      </c>
      <c r="BW258" s="197">
        <v>27.479785234210901</v>
      </c>
      <c r="BX258" s="222">
        <f t="shared" si="30"/>
        <v>28.941383990334767</v>
      </c>
      <c r="BY258" s="222">
        <f t="shared" si="31"/>
        <v>24.256590935135605</v>
      </c>
      <c r="BZ258" s="199"/>
      <c r="CA258" s="199"/>
      <c r="CB258" s="199"/>
      <c r="CC258" s="199"/>
      <c r="CD258" s="199"/>
      <c r="CE258" s="199"/>
      <c r="CF258" s="199"/>
      <c r="CG258" s="199"/>
      <c r="CH258" s="199"/>
      <c r="CI258" s="199"/>
      <c r="CJ258" s="199"/>
      <c r="CK258" s="199"/>
      <c r="CL258" s="199"/>
      <c r="CM258" s="199"/>
      <c r="CN258" s="199"/>
      <c r="CO258" s="199"/>
      <c r="CP258" s="199"/>
      <c r="CQ258" s="199"/>
      <c r="CR258" s="199"/>
    </row>
    <row r="259" spans="1:96" ht="12" customHeight="1" x14ac:dyDescent="0.25">
      <c r="A259" s="199"/>
      <c r="B259" s="199"/>
      <c r="C259" s="199"/>
      <c r="D259" s="199"/>
      <c r="E259" s="199"/>
      <c r="F259" s="199"/>
      <c r="G259" s="199"/>
      <c r="H259" s="199"/>
      <c r="I259" s="199"/>
      <c r="J259" s="199"/>
      <c r="K259" s="199"/>
      <c r="L259" s="199"/>
      <c r="M259" s="199"/>
      <c r="N259" s="199"/>
      <c r="O259" s="199"/>
      <c r="P259" s="199"/>
      <c r="Q259" s="199"/>
      <c r="R259" s="199"/>
      <c r="S259" s="199"/>
      <c r="T259" s="199"/>
      <c r="U259" s="199"/>
      <c r="V259" s="199"/>
      <c r="W259" s="199"/>
      <c r="X259" s="232"/>
      <c r="Y259" s="232"/>
      <c r="Z259" s="232"/>
      <c r="AA259" s="232"/>
      <c r="AB259" s="232"/>
      <c r="AC259" s="232"/>
      <c r="AD259" s="232"/>
      <c r="AE259" s="232"/>
      <c r="AF259" s="232"/>
      <c r="AG259" s="232"/>
      <c r="AH259" s="232"/>
      <c r="AI259" s="232"/>
      <c r="AJ259" s="232"/>
      <c r="AK259" s="232"/>
      <c r="AL259" s="232"/>
      <c r="AM259" s="199"/>
      <c r="AN259" s="79"/>
      <c r="AO259" s="79"/>
      <c r="AP259" s="79"/>
      <c r="AQ259" s="79"/>
      <c r="AR259" s="79"/>
      <c r="AS259" s="79"/>
      <c r="AT259" s="79"/>
      <c r="AU259" s="79"/>
      <c r="AV259" s="79"/>
      <c r="AW259" s="233"/>
      <c r="AX259" s="79"/>
      <c r="AY259" s="79"/>
      <c r="AZ259" s="79"/>
      <c r="BA259" s="79"/>
      <c r="BB259" s="190"/>
      <c r="BC259" s="190"/>
      <c r="BD259" s="222">
        <f t="shared" si="25"/>
        <v>21.25</v>
      </c>
      <c r="BE259" s="195">
        <v>76500</v>
      </c>
      <c r="BF259" s="223">
        <v>651.28</v>
      </c>
      <c r="BG259" s="223">
        <v>575.71738271707602</v>
      </c>
      <c r="BH259" s="223">
        <v>-569.63802186964301</v>
      </c>
      <c r="BI259" s="224">
        <v>52.573851846266997</v>
      </c>
      <c r="BJ259" s="224">
        <v>6.5895362719542296</v>
      </c>
      <c r="BK259" s="222">
        <f t="shared" si="26"/>
        <v>0.4689100594170732</v>
      </c>
      <c r="BL259" s="222">
        <f t="shared" si="27"/>
        <v>138.57297730107655</v>
      </c>
      <c r="BM259" s="195">
        <v>76500</v>
      </c>
      <c r="BN259" s="223">
        <v>651.28</v>
      </c>
      <c r="BO259" s="223">
        <v>553.13349587280402</v>
      </c>
      <c r="BP259" s="223">
        <v>-547.56001298022102</v>
      </c>
      <c r="BQ259" s="224">
        <v>52.419422519349702</v>
      </c>
      <c r="BR259" s="224">
        <v>6.4328494374592697</v>
      </c>
      <c r="BS259" s="222">
        <f t="shared" si="28"/>
        <v>0.30086702243659325</v>
      </c>
      <c r="BT259" s="222">
        <f t="shared" si="29"/>
        <v>138.57297730107655</v>
      </c>
      <c r="BU259" s="199"/>
      <c r="BV259" s="197">
        <v>45.809992991404798</v>
      </c>
      <c r="BW259" s="197">
        <v>35.5182842244824</v>
      </c>
      <c r="BX259" s="222">
        <f t="shared" si="30"/>
        <v>41.091868518381062</v>
      </c>
      <c r="BY259" s="222">
        <f t="shared" si="31"/>
        <v>32.295089925407105</v>
      </c>
      <c r="BZ259" s="199"/>
      <c r="CA259" s="199"/>
      <c r="CB259" s="199"/>
      <c r="CC259" s="199"/>
      <c r="CD259" s="199"/>
      <c r="CE259" s="199"/>
      <c r="CF259" s="199"/>
      <c r="CG259" s="199"/>
      <c r="CH259" s="199"/>
      <c r="CI259" s="199"/>
      <c r="CJ259" s="199"/>
      <c r="CK259" s="199"/>
      <c r="CL259" s="199"/>
      <c r="CM259" s="199"/>
      <c r="CN259" s="199"/>
      <c r="CO259" s="199"/>
      <c r="CP259" s="199"/>
      <c r="CQ259" s="199"/>
      <c r="CR259" s="199"/>
    </row>
    <row r="260" spans="1:96" ht="12" customHeight="1" x14ac:dyDescent="0.25">
      <c r="A260" s="199"/>
      <c r="B260" s="199"/>
      <c r="C260" s="199"/>
      <c r="D260" s="199"/>
      <c r="E260" s="199"/>
      <c r="F260" s="199"/>
      <c r="G260" s="199"/>
      <c r="H260" s="199"/>
      <c r="I260" s="199"/>
      <c r="J260" s="199"/>
      <c r="K260" s="199"/>
      <c r="L260" s="199"/>
      <c r="M260" s="199"/>
      <c r="N260" s="199"/>
      <c r="O260" s="199"/>
      <c r="P260" s="199"/>
      <c r="Q260" s="199"/>
      <c r="R260" s="199"/>
      <c r="S260" s="199"/>
      <c r="T260" s="199"/>
      <c r="U260" s="199"/>
      <c r="V260" s="199"/>
      <c r="W260" s="199"/>
      <c r="X260" s="232"/>
      <c r="Y260" s="232"/>
      <c r="Z260" s="232"/>
      <c r="AA260" s="232"/>
      <c r="AB260" s="232"/>
      <c r="AC260" s="232"/>
      <c r="AD260" s="232"/>
      <c r="AE260" s="232"/>
      <c r="AF260" s="232"/>
      <c r="AG260" s="232"/>
      <c r="AH260" s="232"/>
      <c r="AI260" s="232"/>
      <c r="AJ260" s="232"/>
      <c r="AK260" s="232"/>
      <c r="AL260" s="232"/>
      <c r="AM260" s="199"/>
      <c r="AN260" s="79"/>
      <c r="AO260" s="79"/>
      <c r="AP260" s="79"/>
      <c r="AQ260" s="79"/>
      <c r="AR260" s="79"/>
      <c r="AS260" s="79"/>
      <c r="AT260" s="79"/>
      <c r="AU260" s="79"/>
      <c r="AV260" s="79"/>
      <c r="AW260" s="233"/>
      <c r="AX260" s="79"/>
      <c r="AY260" s="79"/>
      <c r="AZ260" s="79"/>
      <c r="BA260" s="79"/>
      <c r="BB260" s="190"/>
      <c r="BC260" s="190"/>
      <c r="BD260" s="222">
        <f t="shared" si="25"/>
        <v>21.333333333333332</v>
      </c>
      <c r="BE260" s="195">
        <v>76800</v>
      </c>
      <c r="BF260" s="223">
        <v>650.50440994999997</v>
      </c>
      <c r="BG260" s="223">
        <v>588.99336615988898</v>
      </c>
      <c r="BH260" s="223">
        <v>-583.38929389717305</v>
      </c>
      <c r="BI260" s="224">
        <v>52.666141162794503</v>
      </c>
      <c r="BJ260" s="224">
        <v>6.6781701417931201</v>
      </c>
      <c r="BK260" s="222">
        <f t="shared" si="26"/>
        <v>0.55754392925596363</v>
      </c>
      <c r="BL260" s="222">
        <f t="shared" si="27"/>
        <v>137.79738725107654</v>
      </c>
      <c r="BM260" s="195">
        <v>76800</v>
      </c>
      <c r="BN260" s="223">
        <v>650.50440994999997</v>
      </c>
      <c r="BO260" s="223">
        <v>563.80920742043895</v>
      </c>
      <c r="BP260" s="223">
        <v>-558.44536211162006</v>
      </c>
      <c r="BQ260" s="224">
        <v>52.494285080097498</v>
      </c>
      <c r="BR260" s="224">
        <v>6.5058716765461</v>
      </c>
      <c r="BS260" s="222">
        <f t="shared" si="28"/>
        <v>0.3738892615234235</v>
      </c>
      <c r="BT260" s="222">
        <f t="shared" si="29"/>
        <v>137.79738725107654</v>
      </c>
      <c r="BU260" s="199"/>
      <c r="BV260" s="197">
        <v>57.458762824833002</v>
      </c>
      <c r="BW260" s="197">
        <v>43.167784134872001</v>
      </c>
      <c r="BX260" s="222">
        <f t="shared" si="30"/>
        <v>52.740638351809267</v>
      </c>
      <c r="BY260" s="222">
        <f t="shared" si="31"/>
        <v>39.944589835796705</v>
      </c>
      <c r="BZ260" s="199"/>
      <c r="CA260" s="199"/>
      <c r="CB260" s="199"/>
      <c r="CC260" s="199"/>
      <c r="CD260" s="199"/>
      <c r="CE260" s="199"/>
      <c r="CF260" s="199"/>
      <c r="CG260" s="199"/>
      <c r="CH260" s="199"/>
      <c r="CI260" s="199"/>
      <c r="CJ260" s="199"/>
      <c r="CK260" s="199"/>
      <c r="CL260" s="199"/>
      <c r="CM260" s="199"/>
      <c r="CN260" s="199"/>
      <c r="CO260" s="199"/>
      <c r="CP260" s="199"/>
      <c r="CQ260" s="199"/>
      <c r="CR260" s="199"/>
    </row>
    <row r="261" spans="1:96" ht="12" customHeight="1" x14ac:dyDescent="0.25">
      <c r="A261" s="199"/>
      <c r="B261" s="199"/>
      <c r="C261" s="199"/>
      <c r="D261" s="199"/>
      <c r="E261" s="199"/>
      <c r="F261" s="199"/>
      <c r="G261" s="199"/>
      <c r="H261" s="199"/>
      <c r="I261" s="199"/>
      <c r="J261" s="199"/>
      <c r="K261" s="199"/>
      <c r="L261" s="199"/>
      <c r="M261" s="199"/>
      <c r="N261" s="199"/>
      <c r="O261" s="199"/>
      <c r="P261" s="199"/>
      <c r="Q261" s="199"/>
      <c r="R261" s="199"/>
      <c r="S261" s="199"/>
      <c r="T261" s="199"/>
      <c r="U261" s="199"/>
      <c r="V261" s="199"/>
      <c r="W261" s="199"/>
      <c r="X261" s="232"/>
      <c r="Y261" s="232"/>
      <c r="Z261" s="232"/>
      <c r="AA261" s="232"/>
      <c r="AB261" s="232"/>
      <c r="AC261" s="232"/>
      <c r="AD261" s="232"/>
      <c r="AE261" s="232"/>
      <c r="AF261" s="232"/>
      <c r="AG261" s="232"/>
      <c r="AH261" s="232"/>
      <c r="AI261" s="232"/>
      <c r="AJ261" s="232"/>
      <c r="AK261" s="232"/>
      <c r="AL261" s="232"/>
      <c r="AM261" s="199"/>
      <c r="AN261" s="79"/>
      <c r="AO261" s="79"/>
      <c r="AP261" s="79"/>
      <c r="AQ261" s="79"/>
      <c r="AR261" s="79"/>
      <c r="AS261" s="79"/>
      <c r="AT261" s="79"/>
      <c r="AU261" s="79"/>
      <c r="AV261" s="79"/>
      <c r="AW261" s="233"/>
      <c r="AX261" s="79"/>
      <c r="AY261" s="79"/>
      <c r="AZ261" s="79"/>
      <c r="BA261" s="79"/>
      <c r="BB261" s="190"/>
      <c r="BC261" s="190"/>
      <c r="BD261" s="222">
        <f t="shared" si="25"/>
        <v>21.416666666666668</v>
      </c>
      <c r="BE261" s="195">
        <v>77100</v>
      </c>
      <c r="BF261" s="223">
        <v>648.18613731000005</v>
      </c>
      <c r="BG261" s="223">
        <v>601.12952626898095</v>
      </c>
      <c r="BH261" s="223">
        <v>-596.05064827497597</v>
      </c>
      <c r="BI261" s="224">
        <v>52.750070845671701</v>
      </c>
      <c r="BJ261" s="224">
        <v>6.7582185654578701</v>
      </c>
      <c r="BK261" s="222">
        <f t="shared" si="26"/>
        <v>0.6375923529207137</v>
      </c>
      <c r="BL261" s="222">
        <f t="shared" si="27"/>
        <v>135.47911461107662</v>
      </c>
      <c r="BM261" s="195">
        <v>77100</v>
      </c>
      <c r="BN261" s="223">
        <v>648.18613731000005</v>
      </c>
      <c r="BO261" s="223">
        <v>573.72179090128895</v>
      </c>
      <c r="BP261" s="223">
        <v>-568.62823762211497</v>
      </c>
      <c r="BQ261" s="224">
        <v>52.563542892243802</v>
      </c>
      <c r="BR261" s="224">
        <v>6.5729329159461001</v>
      </c>
      <c r="BS261" s="222">
        <f t="shared" si="28"/>
        <v>0.44095050092342358</v>
      </c>
      <c r="BT261" s="222">
        <f t="shared" si="29"/>
        <v>135.47911461107662</v>
      </c>
      <c r="BU261" s="199"/>
      <c r="BV261" s="197">
        <v>68.478239707938798</v>
      </c>
      <c r="BW261" s="197">
        <v>50.344507032642603</v>
      </c>
      <c r="BX261" s="222">
        <f t="shared" si="30"/>
        <v>63.760115234915062</v>
      </c>
      <c r="BY261" s="222">
        <f t="shared" si="31"/>
        <v>47.121312733567308</v>
      </c>
      <c r="BZ261" s="199"/>
      <c r="CA261" s="199"/>
      <c r="CB261" s="199"/>
      <c r="CC261" s="199"/>
      <c r="CD261" s="199"/>
      <c r="CE261" s="199"/>
      <c r="CF261" s="199"/>
      <c r="CG261" s="199"/>
      <c r="CH261" s="199"/>
      <c r="CI261" s="199"/>
      <c r="CJ261" s="199"/>
      <c r="CK261" s="199"/>
      <c r="CL261" s="199"/>
      <c r="CM261" s="199"/>
      <c r="CN261" s="199"/>
      <c r="CO261" s="199"/>
      <c r="CP261" s="199"/>
      <c r="CQ261" s="199"/>
      <c r="CR261" s="199"/>
    </row>
    <row r="262" spans="1:96" ht="12" customHeight="1" x14ac:dyDescent="0.25">
      <c r="A262" s="199"/>
      <c r="B262" s="199"/>
      <c r="C262" s="199"/>
      <c r="D262" s="199"/>
      <c r="E262" s="199"/>
      <c r="F262" s="199"/>
      <c r="G262" s="199"/>
      <c r="H262" s="199"/>
      <c r="I262" s="199"/>
      <c r="J262" s="199"/>
      <c r="K262" s="199"/>
      <c r="L262" s="199"/>
      <c r="M262" s="199"/>
      <c r="N262" s="199"/>
      <c r="O262" s="199"/>
      <c r="P262" s="199"/>
      <c r="Q262" s="199"/>
      <c r="R262" s="199"/>
      <c r="S262" s="199"/>
      <c r="T262" s="199"/>
      <c r="U262" s="199"/>
      <c r="V262" s="199"/>
      <c r="W262" s="199"/>
      <c r="X262" s="232"/>
      <c r="Y262" s="232"/>
      <c r="Z262" s="232"/>
      <c r="AA262" s="232"/>
      <c r="AB262" s="232"/>
      <c r="AC262" s="232"/>
      <c r="AD262" s="232"/>
      <c r="AE262" s="232"/>
      <c r="AF262" s="232"/>
      <c r="AG262" s="232"/>
      <c r="AH262" s="232"/>
      <c r="AI262" s="232"/>
      <c r="AJ262" s="232"/>
      <c r="AK262" s="232"/>
      <c r="AL262" s="232"/>
      <c r="AM262" s="199"/>
      <c r="AN262" s="79"/>
      <c r="AO262" s="79"/>
      <c r="AP262" s="79"/>
      <c r="AQ262" s="79"/>
      <c r="AR262" s="79"/>
      <c r="AS262" s="79"/>
      <c r="AT262" s="79"/>
      <c r="AU262" s="79"/>
      <c r="AV262" s="79"/>
      <c r="AW262" s="233"/>
      <c r="AX262" s="79"/>
      <c r="AY262" s="79"/>
      <c r="AZ262" s="79"/>
      <c r="BA262" s="79"/>
      <c r="BB262" s="190"/>
      <c r="BC262" s="190"/>
      <c r="BD262" s="222">
        <f t="shared" ref="BD262:BD292" si="32">BE262/$BD$4</f>
        <v>21.5</v>
      </c>
      <c r="BE262" s="195">
        <v>77400</v>
      </c>
      <c r="BF262" s="223">
        <v>644.35058158000004</v>
      </c>
      <c r="BG262" s="223">
        <v>611.99906706466504</v>
      </c>
      <c r="BH262" s="223">
        <v>-607.48497193890103</v>
      </c>
      <c r="BI262" s="224">
        <v>52.824968401613802</v>
      </c>
      <c r="BJ262" s="224">
        <v>6.8290727588884099</v>
      </c>
      <c r="BK262" s="222">
        <f t="shared" ref="BK262:BK292" si="33">BJ262-AVERAGE($BJ$5:$BJ$292)</f>
        <v>0.70844654635125348</v>
      </c>
      <c r="BL262" s="222">
        <f t="shared" ref="BL262:BL292" si="34">BF262-AVERAGE($BF$5:$BF$292)</f>
        <v>131.64355888107661</v>
      </c>
      <c r="BM262" s="195">
        <v>77400</v>
      </c>
      <c r="BN262" s="223">
        <v>644.35058158000004</v>
      </c>
      <c r="BO262" s="223">
        <v>582.755081592995</v>
      </c>
      <c r="BP262" s="223">
        <v>-577.98529647181795</v>
      </c>
      <c r="BQ262" s="224">
        <v>52.626498543340603</v>
      </c>
      <c r="BR262" s="224">
        <v>6.6333895755508401</v>
      </c>
      <c r="BS262" s="222">
        <f t="shared" ref="BS262:BS292" si="35">BR262-AVERAGE($BR$5:$BR$292)</f>
        <v>0.50140716052816359</v>
      </c>
      <c r="BT262" s="222">
        <f t="shared" ref="BT262:BT293" si="36">BN262-AVERAGE($BN$5:$BN$292)</f>
        <v>131.64355888107661</v>
      </c>
      <c r="BU262" s="199"/>
      <c r="BV262" s="197">
        <v>78.747737451569705</v>
      </c>
      <c r="BW262" s="197">
        <v>56.969852876583197</v>
      </c>
      <c r="BX262" s="222">
        <f t="shared" ref="BX262:BX293" si="37">BV262-AVERAGE($BV$5:$BV$292)</f>
        <v>74.02961297854597</v>
      </c>
      <c r="BY262" s="222">
        <f t="shared" ref="BY262:BY293" si="38">BW262-AVERAGE($BW$5:$BW$292)</f>
        <v>53.746658577507901</v>
      </c>
      <c r="BZ262" s="199"/>
      <c r="CA262" s="199"/>
      <c r="CB262" s="199"/>
      <c r="CC262" s="199"/>
      <c r="CD262" s="199"/>
      <c r="CE262" s="199"/>
      <c r="CF262" s="199"/>
      <c r="CG262" s="199"/>
      <c r="CH262" s="199"/>
      <c r="CI262" s="199"/>
      <c r="CJ262" s="199"/>
      <c r="CK262" s="199"/>
      <c r="CL262" s="199"/>
      <c r="CM262" s="199"/>
      <c r="CN262" s="199"/>
      <c r="CO262" s="199"/>
      <c r="CP262" s="199"/>
      <c r="CQ262" s="199"/>
      <c r="CR262" s="199"/>
    </row>
    <row r="263" spans="1:96" ht="12" customHeight="1" x14ac:dyDescent="0.25">
      <c r="A263" s="199"/>
      <c r="B263" s="199"/>
      <c r="C263" s="199"/>
      <c r="D263" s="199"/>
      <c r="E263" s="199"/>
      <c r="F263" s="199"/>
      <c r="G263" s="199"/>
      <c r="H263" s="199"/>
      <c r="I263" s="199"/>
      <c r="J263" s="199"/>
      <c r="K263" s="199"/>
      <c r="L263" s="199"/>
      <c r="M263" s="199"/>
      <c r="N263" s="199"/>
      <c r="O263" s="199"/>
      <c r="P263" s="199"/>
      <c r="Q263" s="199"/>
      <c r="R263" s="199"/>
      <c r="S263" s="199"/>
      <c r="T263" s="199"/>
      <c r="U263" s="199"/>
      <c r="V263" s="199"/>
      <c r="W263" s="199"/>
      <c r="X263" s="232"/>
      <c r="Y263" s="232"/>
      <c r="Z263" s="232"/>
      <c r="AA263" s="232"/>
      <c r="AB263" s="232"/>
      <c r="AC263" s="232"/>
      <c r="AD263" s="232"/>
      <c r="AE263" s="232"/>
      <c r="AF263" s="232"/>
      <c r="AG263" s="232"/>
      <c r="AH263" s="232"/>
      <c r="AI263" s="232"/>
      <c r="AJ263" s="232"/>
      <c r="AK263" s="232"/>
      <c r="AL263" s="232"/>
      <c r="AM263" s="199"/>
      <c r="AN263" s="79"/>
      <c r="AO263" s="79"/>
      <c r="AP263" s="79"/>
      <c r="AQ263" s="79"/>
      <c r="AR263" s="79"/>
      <c r="AS263" s="79"/>
      <c r="AT263" s="79"/>
      <c r="AU263" s="79"/>
      <c r="AV263" s="79"/>
      <c r="AW263" s="233"/>
      <c r="AX263" s="79"/>
      <c r="AY263" s="79"/>
      <c r="AZ263" s="79"/>
      <c r="BA263" s="79"/>
      <c r="BB263" s="190"/>
      <c r="BC263" s="190"/>
      <c r="BD263" s="222">
        <f t="shared" si="32"/>
        <v>21.583333333333332</v>
      </c>
      <c r="BE263" s="195">
        <v>77700</v>
      </c>
      <c r="BF263" s="223">
        <v>639.03976589000001</v>
      </c>
      <c r="BG263" s="223">
        <v>621.49919607221204</v>
      </c>
      <c r="BH263" s="223">
        <v>-617.58001362216805</v>
      </c>
      <c r="BI263" s="224">
        <v>52.890319037255402</v>
      </c>
      <c r="BJ263" s="224">
        <v>6.8902721490782497</v>
      </c>
      <c r="BK263" s="222">
        <f t="shared" si="33"/>
        <v>0.76964593654109326</v>
      </c>
      <c r="BL263" s="222">
        <f t="shared" si="34"/>
        <v>126.33274319107659</v>
      </c>
      <c r="BM263" s="195">
        <v>77700</v>
      </c>
      <c r="BN263" s="223">
        <v>639.03976589000001</v>
      </c>
      <c r="BO263" s="223">
        <v>590.81071443955898</v>
      </c>
      <c r="BP263" s="223">
        <v>-586.41101448831603</v>
      </c>
      <c r="BQ263" s="224">
        <v>52.682581153701598</v>
      </c>
      <c r="BR263" s="224">
        <v>6.6867207596814699</v>
      </c>
      <c r="BS263" s="222">
        <f t="shared" si="35"/>
        <v>0.55473834465879346</v>
      </c>
      <c r="BT263" s="222">
        <f t="shared" si="36"/>
        <v>126.33274319107659</v>
      </c>
      <c r="BU263" s="199"/>
      <c r="BV263" s="197">
        <v>88.1547836978867</v>
      </c>
      <c r="BW263" s="197">
        <v>62.971260350924503</v>
      </c>
      <c r="BX263" s="222">
        <f t="shared" si="37"/>
        <v>83.436659224862964</v>
      </c>
      <c r="BY263" s="222">
        <f t="shared" si="38"/>
        <v>59.748066051849207</v>
      </c>
      <c r="BZ263" s="199"/>
      <c r="CA263" s="199"/>
      <c r="CB263" s="199"/>
      <c r="CC263" s="199"/>
      <c r="CD263" s="199"/>
      <c r="CE263" s="199"/>
      <c r="CF263" s="199"/>
      <c r="CG263" s="199"/>
      <c r="CH263" s="199"/>
      <c r="CI263" s="199"/>
      <c r="CJ263" s="199"/>
      <c r="CK263" s="199"/>
      <c r="CL263" s="199"/>
      <c r="CM263" s="199"/>
      <c r="CN263" s="199"/>
      <c r="CO263" s="199"/>
      <c r="CP263" s="199"/>
      <c r="CQ263" s="199"/>
      <c r="CR263" s="199"/>
    </row>
    <row r="264" spans="1:96" ht="12" customHeight="1" x14ac:dyDescent="0.25">
      <c r="A264" s="199"/>
      <c r="B264" s="199"/>
      <c r="C264" s="199"/>
      <c r="D264" s="199"/>
      <c r="E264" s="199"/>
      <c r="F264" s="199"/>
      <c r="G264" s="199"/>
      <c r="H264" s="199"/>
      <c r="I264" s="199"/>
      <c r="J264" s="199"/>
      <c r="K264" s="199"/>
      <c r="L264" s="199"/>
      <c r="M264" s="199"/>
      <c r="N264" s="199"/>
      <c r="O264" s="199"/>
      <c r="P264" s="199"/>
      <c r="Q264" s="199"/>
      <c r="R264" s="199"/>
      <c r="S264" s="199"/>
      <c r="T264" s="199"/>
      <c r="U264" s="199"/>
      <c r="V264" s="199"/>
      <c r="W264" s="199"/>
      <c r="X264" s="232"/>
      <c r="Y264" s="232"/>
      <c r="Z264" s="232"/>
      <c r="AA264" s="232"/>
      <c r="AB264" s="232"/>
      <c r="AC264" s="232"/>
      <c r="AD264" s="232"/>
      <c r="AE264" s="232"/>
      <c r="AF264" s="232"/>
      <c r="AG264" s="232"/>
      <c r="AH264" s="232"/>
      <c r="AI264" s="232"/>
      <c r="AJ264" s="232"/>
      <c r="AK264" s="232"/>
      <c r="AL264" s="232"/>
      <c r="AM264" s="199"/>
      <c r="AN264" s="79"/>
      <c r="AO264" s="79"/>
      <c r="AP264" s="79"/>
      <c r="AQ264" s="79"/>
      <c r="AR264" s="79"/>
      <c r="AS264" s="79"/>
      <c r="AT264" s="79"/>
      <c r="AU264" s="79"/>
      <c r="AV264" s="79"/>
      <c r="AW264" s="233"/>
      <c r="AX264" s="79"/>
      <c r="AY264" s="79"/>
      <c r="AZ264" s="79"/>
      <c r="BA264" s="79"/>
      <c r="BB264" s="190"/>
      <c r="BC264" s="190"/>
      <c r="BD264" s="222">
        <f t="shared" si="32"/>
        <v>21.666666666666668</v>
      </c>
      <c r="BE264" s="195">
        <v>78000</v>
      </c>
      <c r="BF264" s="223">
        <v>632.31187666999904</v>
      </c>
      <c r="BG264" s="223">
        <v>629.55046774851405</v>
      </c>
      <c r="BH264" s="223">
        <v>-626.24772056134498</v>
      </c>
      <c r="BI264" s="224">
        <v>52.945751306932799</v>
      </c>
      <c r="BJ264" s="224">
        <v>6.9414912124547703</v>
      </c>
      <c r="BK264" s="222">
        <f t="shared" si="33"/>
        <v>0.82086499991761386</v>
      </c>
      <c r="BL264" s="222">
        <f t="shared" si="34"/>
        <v>119.60485397107561</v>
      </c>
      <c r="BM264" s="195">
        <v>78000</v>
      </c>
      <c r="BN264" s="223">
        <v>632.31187666999904</v>
      </c>
      <c r="BO264" s="223">
        <v>597.80836408347</v>
      </c>
      <c r="BP264" s="223">
        <v>-593.81806125925402</v>
      </c>
      <c r="BQ264" s="224">
        <v>52.731340845296103</v>
      </c>
      <c r="BR264" s="224">
        <v>6.7325224127939602</v>
      </c>
      <c r="BS264" s="222">
        <f t="shared" si="35"/>
        <v>0.60053999777128375</v>
      </c>
      <c r="BT264" s="222">
        <f t="shared" si="36"/>
        <v>119.60485397107561</v>
      </c>
      <c r="BU264" s="199"/>
      <c r="BV264" s="197">
        <v>96.596351726592701</v>
      </c>
      <c r="BW264" s="197">
        <v>68.283001562653496</v>
      </c>
      <c r="BX264" s="222">
        <f t="shared" si="37"/>
        <v>91.878227253568966</v>
      </c>
      <c r="BY264" s="222">
        <f t="shared" si="38"/>
        <v>65.059807263578193</v>
      </c>
      <c r="BZ264" s="199"/>
      <c r="CA264" s="199"/>
      <c r="CB264" s="199"/>
      <c r="CC264" s="199"/>
      <c r="CD264" s="199"/>
      <c r="CE264" s="199"/>
      <c r="CF264" s="199"/>
      <c r="CG264" s="199"/>
      <c r="CH264" s="199"/>
      <c r="CI264" s="199"/>
      <c r="CJ264" s="199"/>
      <c r="CK264" s="199"/>
      <c r="CL264" s="199"/>
      <c r="CM264" s="199"/>
      <c r="CN264" s="199"/>
      <c r="CO264" s="199"/>
      <c r="CP264" s="199"/>
      <c r="CQ264" s="199"/>
      <c r="CR264" s="199"/>
    </row>
    <row r="265" spans="1:96" ht="12" customHeight="1" x14ac:dyDescent="0.25">
      <c r="A265" s="199"/>
      <c r="B265" s="199"/>
      <c r="C265" s="199"/>
      <c r="D265" s="199"/>
      <c r="E265" s="199"/>
      <c r="F265" s="199"/>
      <c r="G265" s="199"/>
      <c r="H265" s="199"/>
      <c r="I265" s="199"/>
      <c r="J265" s="199"/>
      <c r="K265" s="199"/>
      <c r="L265" s="199"/>
      <c r="M265" s="199"/>
      <c r="N265" s="199"/>
      <c r="O265" s="199"/>
      <c r="P265" s="199"/>
      <c r="Q265" s="199"/>
      <c r="R265" s="199"/>
      <c r="S265" s="199"/>
      <c r="T265" s="199"/>
      <c r="U265" s="199"/>
      <c r="V265" s="199"/>
      <c r="W265" s="199"/>
      <c r="X265" s="232"/>
      <c r="Y265" s="232"/>
      <c r="Z265" s="232"/>
      <c r="AA265" s="232"/>
      <c r="AB265" s="232"/>
      <c r="AC265" s="232"/>
      <c r="AD265" s="232"/>
      <c r="AE265" s="232"/>
      <c r="AF265" s="232"/>
      <c r="AG265" s="232"/>
      <c r="AH265" s="232"/>
      <c r="AI265" s="232"/>
      <c r="AJ265" s="232"/>
      <c r="AK265" s="232"/>
      <c r="AL265" s="232"/>
      <c r="AM265" s="199"/>
      <c r="AN265" s="79"/>
      <c r="AO265" s="79"/>
      <c r="AP265" s="79"/>
      <c r="AQ265" s="79"/>
      <c r="AR265" s="79"/>
      <c r="AS265" s="79"/>
      <c r="AT265" s="79"/>
      <c r="AU265" s="79"/>
      <c r="AV265" s="79"/>
      <c r="AW265" s="233"/>
      <c r="AX265" s="79"/>
      <c r="AY265" s="79"/>
      <c r="AZ265" s="79"/>
      <c r="BA265" s="79"/>
      <c r="BB265" s="190"/>
      <c r="BC265" s="190"/>
      <c r="BD265" s="222">
        <f t="shared" si="32"/>
        <v>21.75</v>
      </c>
      <c r="BE265" s="195">
        <v>78300</v>
      </c>
      <c r="BF265" s="223">
        <v>624.24062605999995</v>
      </c>
      <c r="BG265" s="223">
        <v>636.09587908038804</v>
      </c>
      <c r="BH265" s="223">
        <v>-633.423290727054</v>
      </c>
      <c r="BI265" s="224">
        <v>52.991023420520499</v>
      </c>
      <c r="BJ265" s="224">
        <v>6.9825270241699497</v>
      </c>
      <c r="BK265" s="222">
        <f t="shared" si="33"/>
        <v>0.86190081163279331</v>
      </c>
      <c r="BL265" s="222">
        <f t="shared" si="34"/>
        <v>111.53360336107653</v>
      </c>
      <c r="BM265" s="195">
        <v>78300</v>
      </c>
      <c r="BN265" s="223">
        <v>624.24062605999995</v>
      </c>
      <c r="BO265" s="223">
        <v>603.68563018055295</v>
      </c>
      <c r="BP265" s="223">
        <v>-600.13727295429203</v>
      </c>
      <c r="BQ265" s="224">
        <v>52.772441895371102</v>
      </c>
      <c r="BR265" s="224">
        <v>6.7705004878357098</v>
      </c>
      <c r="BS265" s="222">
        <f t="shared" si="35"/>
        <v>0.6385180728130333</v>
      </c>
      <c r="BT265" s="222">
        <f t="shared" si="36"/>
        <v>111.53360336107653</v>
      </c>
      <c r="BU265" s="199"/>
      <c r="BV265" s="197">
        <v>103.97998881178501</v>
      </c>
      <c r="BW265" s="197">
        <v>72.846901898636006</v>
      </c>
      <c r="BX265" s="222">
        <f t="shared" si="37"/>
        <v>99.261864338761271</v>
      </c>
      <c r="BY265" s="222">
        <f t="shared" si="38"/>
        <v>69.623707599560703</v>
      </c>
      <c r="BZ265" s="199"/>
      <c r="CA265" s="199"/>
      <c r="CB265" s="199"/>
      <c r="CC265" s="199"/>
      <c r="CD265" s="199"/>
      <c r="CE265" s="199"/>
      <c r="CF265" s="199"/>
      <c r="CG265" s="199"/>
      <c r="CH265" s="199"/>
      <c r="CI265" s="199"/>
      <c r="CJ265" s="199"/>
      <c r="CK265" s="199"/>
      <c r="CL265" s="199"/>
      <c r="CM265" s="199"/>
      <c r="CN265" s="199"/>
      <c r="CO265" s="199"/>
      <c r="CP265" s="199"/>
      <c r="CQ265" s="199"/>
      <c r="CR265" s="199"/>
    </row>
    <row r="266" spans="1:96" ht="12" customHeight="1" x14ac:dyDescent="0.25">
      <c r="A266" s="199"/>
      <c r="B266" s="199"/>
      <c r="C266" s="199"/>
      <c r="D266" s="199"/>
      <c r="E266" s="199"/>
      <c r="F266" s="199"/>
      <c r="G266" s="199"/>
      <c r="H266" s="199"/>
      <c r="I266" s="199"/>
      <c r="J266" s="199"/>
      <c r="K266" s="199"/>
      <c r="L266" s="199"/>
      <c r="M266" s="199"/>
      <c r="N266" s="199"/>
      <c r="O266" s="199"/>
      <c r="P266" s="199"/>
      <c r="Q266" s="199"/>
      <c r="R266" s="199"/>
      <c r="S266" s="199"/>
      <c r="T266" s="199"/>
      <c r="U266" s="199"/>
      <c r="V266" s="199"/>
      <c r="W266" s="199"/>
      <c r="X266" s="232"/>
      <c r="Y266" s="232"/>
      <c r="Z266" s="232"/>
      <c r="AA266" s="232"/>
      <c r="AB266" s="232"/>
      <c r="AC266" s="232"/>
      <c r="AD266" s="232"/>
      <c r="AE266" s="232"/>
      <c r="AF266" s="232"/>
      <c r="AG266" s="232"/>
      <c r="AH266" s="232"/>
      <c r="AI266" s="232"/>
      <c r="AJ266" s="232"/>
      <c r="AK266" s="232"/>
      <c r="AL266" s="232"/>
      <c r="AM266" s="199"/>
      <c r="AN266" s="79"/>
      <c r="AO266" s="79"/>
      <c r="AP266" s="79"/>
      <c r="AQ266" s="79"/>
      <c r="AR266" s="79"/>
      <c r="AS266" s="79"/>
      <c r="AT266" s="79"/>
      <c r="AU266" s="79"/>
      <c r="AV266" s="79"/>
      <c r="AW266" s="233"/>
      <c r="AX266" s="79"/>
      <c r="AY266" s="79"/>
      <c r="AZ266" s="79"/>
      <c r="BA266" s="79"/>
      <c r="BB266" s="190"/>
      <c r="BC266" s="190"/>
      <c r="BD266" s="222">
        <f t="shared" si="32"/>
        <v>21.833333333333332</v>
      </c>
      <c r="BE266" s="195">
        <v>78600</v>
      </c>
      <c r="BF266" s="223">
        <v>614.91444438999997</v>
      </c>
      <c r="BG266" s="223">
        <v>641.09978825975804</v>
      </c>
      <c r="BH266" s="223">
        <v>-639.06403069367298</v>
      </c>
      <c r="BI266" s="224">
        <v>53.026010558004302</v>
      </c>
      <c r="BJ266" s="224">
        <v>7.0132877524100898</v>
      </c>
      <c r="BK266" s="222">
        <f t="shared" si="33"/>
        <v>0.8926615398729334</v>
      </c>
      <c r="BL266" s="222">
        <f t="shared" si="34"/>
        <v>102.20742169107655</v>
      </c>
      <c r="BM266" s="195">
        <v>78600</v>
      </c>
      <c r="BN266" s="223">
        <v>614.91444438999997</v>
      </c>
      <c r="BO266" s="223">
        <v>608.39763951121199</v>
      </c>
      <c r="BP266" s="223">
        <v>-605.31730763345502</v>
      </c>
      <c r="BQ266" s="224">
        <v>52.8056551989146</v>
      </c>
      <c r="BR266" s="224">
        <v>6.8004636282967201</v>
      </c>
      <c r="BS266" s="222">
        <f t="shared" si="35"/>
        <v>0.66848121327404364</v>
      </c>
      <c r="BT266" s="222">
        <f t="shared" si="36"/>
        <v>102.20742169107655</v>
      </c>
      <c r="BU266" s="199"/>
      <c r="BV266" s="197">
        <v>110.22482877157999</v>
      </c>
      <c r="BW266" s="197">
        <v>76.612977158618406</v>
      </c>
      <c r="BX266" s="222">
        <f t="shared" si="37"/>
        <v>105.50670429855626</v>
      </c>
      <c r="BY266" s="222">
        <f t="shared" si="38"/>
        <v>73.389782859543104</v>
      </c>
      <c r="BZ266" s="199"/>
      <c r="CA266" s="199"/>
      <c r="CB266" s="199"/>
      <c r="CC266" s="199"/>
      <c r="CD266" s="199"/>
      <c r="CE266" s="199"/>
      <c r="CF266" s="199"/>
      <c r="CG266" s="199"/>
      <c r="CH266" s="199"/>
      <c r="CI266" s="199"/>
      <c r="CJ266" s="199"/>
      <c r="CK266" s="199"/>
      <c r="CL266" s="199"/>
      <c r="CM266" s="199"/>
      <c r="CN266" s="199"/>
      <c r="CO266" s="199"/>
      <c r="CP266" s="199"/>
      <c r="CQ266" s="199"/>
      <c r="CR266" s="199"/>
    </row>
    <row r="267" spans="1:96" ht="12" customHeight="1" x14ac:dyDescent="0.25">
      <c r="A267" s="199"/>
      <c r="B267" s="199"/>
      <c r="C267" s="199"/>
      <c r="D267" s="199"/>
      <c r="E267" s="199"/>
      <c r="F267" s="199"/>
      <c r="G267" s="199"/>
      <c r="H267" s="199"/>
      <c r="I267" s="199"/>
      <c r="J267" s="199"/>
      <c r="K267" s="199"/>
      <c r="L267" s="199"/>
      <c r="M267" s="199"/>
      <c r="N267" s="199"/>
      <c r="O267" s="199"/>
      <c r="P267" s="199"/>
      <c r="Q267" s="199"/>
      <c r="R267" s="199"/>
      <c r="S267" s="199"/>
      <c r="T267" s="199"/>
      <c r="U267" s="199"/>
      <c r="V267" s="199"/>
      <c r="W267" s="199"/>
      <c r="X267" s="232"/>
      <c r="Y267" s="232"/>
      <c r="Z267" s="232"/>
      <c r="AA267" s="232"/>
      <c r="AB267" s="232"/>
      <c r="AC267" s="232"/>
      <c r="AD267" s="232"/>
      <c r="AE267" s="232"/>
      <c r="AF267" s="232"/>
      <c r="AG267" s="232"/>
      <c r="AH267" s="232"/>
      <c r="AI267" s="232"/>
      <c r="AJ267" s="232"/>
      <c r="AK267" s="232"/>
      <c r="AL267" s="232"/>
      <c r="AM267" s="199"/>
      <c r="AN267" s="79"/>
      <c r="AO267" s="79"/>
      <c r="AP267" s="79"/>
      <c r="AQ267" s="79"/>
      <c r="AR267" s="79"/>
      <c r="AS267" s="79"/>
      <c r="AT267" s="79"/>
      <c r="AU267" s="79"/>
      <c r="AV267" s="79"/>
      <c r="AW267" s="233"/>
      <c r="AX267" s="79"/>
      <c r="AY267" s="79"/>
      <c r="AZ267" s="79"/>
      <c r="BA267" s="79"/>
      <c r="BB267" s="190"/>
      <c r="BC267" s="190"/>
      <c r="BD267" s="222">
        <f t="shared" si="32"/>
        <v>21.916666666666668</v>
      </c>
      <c r="BE267" s="195">
        <v>78900</v>
      </c>
      <c r="BF267" s="223">
        <v>604.43551124999999</v>
      </c>
      <c r="BG267" s="223">
        <v>644.54670378004801</v>
      </c>
      <c r="BH267" s="223">
        <v>-643.14807875529198</v>
      </c>
      <c r="BI267" s="224">
        <v>53.050693308250899</v>
      </c>
      <c r="BJ267" s="224">
        <v>7.0337821579530502</v>
      </c>
      <c r="BK267" s="222">
        <f t="shared" si="33"/>
        <v>0.91315594541589373</v>
      </c>
      <c r="BL267" s="222">
        <f t="shared" si="34"/>
        <v>91.728488551076566</v>
      </c>
      <c r="BM267" s="195">
        <v>78900</v>
      </c>
      <c r="BN267" s="223">
        <v>604.43551124999999</v>
      </c>
      <c r="BO267" s="223">
        <v>611.91642198259603</v>
      </c>
      <c r="BP267" s="223">
        <v>-609.32405081994705</v>
      </c>
      <c r="BQ267" s="224">
        <v>52.830850464595898</v>
      </c>
      <c r="BR267" s="224">
        <v>6.8223156974289898</v>
      </c>
      <c r="BS267" s="222">
        <f t="shared" si="35"/>
        <v>0.69033328240631331</v>
      </c>
      <c r="BT267" s="222">
        <f t="shared" si="36"/>
        <v>91.728488551076566</v>
      </c>
      <c r="BU267" s="199"/>
      <c r="BV267" s="197">
        <v>115.26247762097999</v>
      </c>
      <c r="BW267" s="197">
        <v>79.539980986170406</v>
      </c>
      <c r="BX267" s="222">
        <f t="shared" si="37"/>
        <v>110.54435314795626</v>
      </c>
      <c r="BY267" s="222">
        <f t="shared" si="38"/>
        <v>76.316786687095103</v>
      </c>
      <c r="BZ267" s="199"/>
      <c r="CA267" s="199"/>
      <c r="CB267" s="199"/>
      <c r="CC267" s="199"/>
      <c r="CD267" s="199"/>
      <c r="CE267" s="199"/>
      <c r="CF267" s="199"/>
      <c r="CG267" s="199"/>
      <c r="CH267" s="199"/>
      <c r="CI267" s="199"/>
      <c r="CJ267" s="199"/>
      <c r="CK267" s="199"/>
      <c r="CL267" s="199"/>
      <c r="CM267" s="199"/>
      <c r="CN267" s="199"/>
      <c r="CO267" s="199"/>
      <c r="CP267" s="199"/>
      <c r="CQ267" s="199"/>
      <c r="CR267" s="199"/>
    </row>
    <row r="268" spans="1:96" ht="12" customHeight="1" x14ac:dyDescent="0.25">
      <c r="A268" s="199"/>
      <c r="B268" s="199"/>
      <c r="C268" s="199"/>
      <c r="D268" s="199"/>
      <c r="E268" s="199"/>
      <c r="F268" s="199"/>
      <c r="G268" s="199"/>
      <c r="H268" s="199"/>
      <c r="I268" s="199"/>
      <c r="J268" s="199"/>
      <c r="K268" s="199"/>
      <c r="L268" s="199"/>
      <c r="M268" s="199"/>
      <c r="N268" s="199"/>
      <c r="O268" s="199"/>
      <c r="P268" s="199"/>
      <c r="Q268" s="199"/>
      <c r="R268" s="199"/>
      <c r="S268" s="199"/>
      <c r="T268" s="199"/>
      <c r="U268" s="199"/>
      <c r="V268" s="199"/>
      <c r="W268" s="199"/>
      <c r="X268" s="232"/>
      <c r="Y268" s="232"/>
      <c r="Z268" s="232"/>
      <c r="AA268" s="232"/>
      <c r="AB268" s="232"/>
      <c r="AC268" s="232"/>
      <c r="AD268" s="232"/>
      <c r="AE268" s="232"/>
      <c r="AF268" s="232"/>
      <c r="AG268" s="232"/>
      <c r="AH268" s="232"/>
      <c r="AI268" s="232"/>
      <c r="AJ268" s="232"/>
      <c r="AK268" s="232"/>
      <c r="AL268" s="232"/>
      <c r="AM268" s="199"/>
      <c r="AN268" s="79"/>
      <c r="AO268" s="79"/>
      <c r="AP268" s="79"/>
      <c r="AQ268" s="79"/>
      <c r="AR268" s="79"/>
      <c r="AS268" s="79"/>
      <c r="AT268" s="79"/>
      <c r="AU268" s="79"/>
      <c r="AV268" s="79"/>
      <c r="AW268" s="233"/>
      <c r="AX268" s="79"/>
      <c r="AY268" s="79"/>
      <c r="AZ268" s="79"/>
      <c r="BA268" s="79"/>
      <c r="BB268" s="190"/>
      <c r="BC268" s="190"/>
      <c r="BD268" s="222">
        <f t="shared" si="32"/>
        <v>22</v>
      </c>
      <c r="BE268" s="195">
        <v>79200</v>
      </c>
      <c r="BF268" s="223">
        <v>592.91863602000001</v>
      </c>
      <c r="BG268" s="223">
        <v>646.43997562097195</v>
      </c>
      <c r="BH268" s="223">
        <v>-645.67303215884203</v>
      </c>
      <c r="BI268" s="224">
        <v>53.065147212949697</v>
      </c>
      <c r="BJ268" s="224">
        <v>7.0441100581150602</v>
      </c>
      <c r="BK268" s="222">
        <f t="shared" si="33"/>
        <v>0.92348384557790375</v>
      </c>
      <c r="BL268" s="222">
        <f t="shared" si="34"/>
        <v>80.211613321076584</v>
      </c>
      <c r="BM268" s="195">
        <v>79200</v>
      </c>
      <c r="BN268" s="223">
        <v>592.91863602000001</v>
      </c>
      <c r="BO268" s="223">
        <v>614.230105786389</v>
      </c>
      <c r="BP268" s="223">
        <v>-612.13982476876095</v>
      </c>
      <c r="BQ268" s="224">
        <v>52.847988416263803</v>
      </c>
      <c r="BR268" s="224">
        <v>6.8360483631694704</v>
      </c>
      <c r="BS268" s="222">
        <f t="shared" si="35"/>
        <v>0.70406594814679391</v>
      </c>
      <c r="BT268" s="222">
        <f t="shared" si="36"/>
        <v>80.211613321076584</v>
      </c>
      <c r="BU268" s="199"/>
      <c r="BV268" s="197">
        <v>119.037762628252</v>
      </c>
      <c r="BW268" s="197">
        <v>81.59585660207</v>
      </c>
      <c r="BX268" s="222">
        <f t="shared" si="37"/>
        <v>114.31963815522826</v>
      </c>
      <c r="BY268" s="222">
        <f t="shared" si="38"/>
        <v>78.372662302994698</v>
      </c>
      <c r="BZ268" s="199"/>
      <c r="CA268" s="199"/>
      <c r="CB268" s="199"/>
      <c r="CC268" s="199"/>
      <c r="CD268" s="199"/>
      <c r="CE268" s="199"/>
      <c r="CF268" s="199"/>
      <c r="CG268" s="199"/>
      <c r="CH268" s="199"/>
      <c r="CI268" s="199"/>
      <c r="CJ268" s="199"/>
      <c r="CK268" s="199"/>
      <c r="CL268" s="199"/>
      <c r="CM268" s="199"/>
      <c r="CN268" s="199"/>
      <c r="CO268" s="199"/>
      <c r="CP268" s="199"/>
      <c r="CQ268" s="199"/>
      <c r="CR268" s="199"/>
    </row>
    <row r="269" spans="1:96" ht="12" customHeight="1" x14ac:dyDescent="0.25">
      <c r="A269" s="199"/>
      <c r="B269" s="199"/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232"/>
      <c r="Y269" s="232"/>
      <c r="Z269" s="232"/>
      <c r="AA269" s="232"/>
      <c r="AB269" s="232"/>
      <c r="AC269" s="232"/>
      <c r="AD269" s="232"/>
      <c r="AE269" s="232"/>
      <c r="AF269" s="232"/>
      <c r="AG269" s="232"/>
      <c r="AH269" s="232"/>
      <c r="AI269" s="232"/>
      <c r="AJ269" s="232"/>
      <c r="AK269" s="232"/>
      <c r="AL269" s="232"/>
      <c r="AM269" s="199"/>
      <c r="AN269" s="79"/>
      <c r="AO269" s="79"/>
      <c r="AP269" s="79"/>
      <c r="AQ269" s="79"/>
      <c r="AR269" s="79"/>
      <c r="AS269" s="79"/>
      <c r="AT269" s="79"/>
      <c r="AU269" s="79"/>
      <c r="AV269" s="79"/>
      <c r="AW269" s="233"/>
      <c r="AX269" s="79"/>
      <c r="AY269" s="79"/>
      <c r="AZ269" s="79"/>
      <c r="BA269" s="79"/>
      <c r="BB269" s="190"/>
      <c r="BC269" s="190"/>
      <c r="BD269" s="222">
        <f t="shared" si="32"/>
        <v>22.083333333333332</v>
      </c>
      <c r="BE269" s="195">
        <v>79500</v>
      </c>
      <c r="BF269" s="223">
        <v>580.49</v>
      </c>
      <c r="BG269" s="223">
        <v>646.80041047767099</v>
      </c>
      <c r="BH269" s="223">
        <v>-646.65450416744898</v>
      </c>
      <c r="BI269" s="224">
        <v>53.069533324018202</v>
      </c>
      <c r="BJ269" s="224">
        <v>7.0444536624376797</v>
      </c>
      <c r="BK269" s="222">
        <f t="shared" si="33"/>
        <v>0.92382744990052323</v>
      </c>
      <c r="BL269" s="222">
        <f t="shared" si="34"/>
        <v>67.782977301076585</v>
      </c>
      <c r="BM269" s="195">
        <v>79500</v>
      </c>
      <c r="BN269" s="223">
        <v>580.49</v>
      </c>
      <c r="BO269" s="223">
        <v>615.34196794001605</v>
      </c>
      <c r="BP269" s="223">
        <v>-613.76244356216102</v>
      </c>
      <c r="BQ269" s="224">
        <v>52.857113162058397</v>
      </c>
      <c r="BR269" s="224">
        <v>6.8417338590784604</v>
      </c>
      <c r="BS269" s="222">
        <f t="shared" si="35"/>
        <v>0.70975144405578394</v>
      </c>
      <c r="BT269" s="222">
        <f t="shared" si="36"/>
        <v>67.782977301076585</v>
      </c>
      <c r="BU269" s="199"/>
      <c r="BV269" s="197">
        <v>121.50933657107799</v>
      </c>
      <c r="BW269" s="197">
        <v>82.758087892704495</v>
      </c>
      <c r="BX269" s="222">
        <f t="shared" si="37"/>
        <v>116.79121209805426</v>
      </c>
      <c r="BY269" s="222">
        <f t="shared" si="38"/>
        <v>79.534893593629192</v>
      </c>
      <c r="BZ269" s="199"/>
      <c r="CA269" s="199"/>
      <c r="CB269" s="199"/>
      <c r="CC269" s="199"/>
      <c r="CD269" s="199"/>
      <c r="CE269" s="199"/>
      <c r="CF269" s="199"/>
      <c r="CG269" s="199"/>
      <c r="CH269" s="199"/>
      <c r="CI269" s="199"/>
      <c r="CJ269" s="199"/>
      <c r="CK269" s="199"/>
      <c r="CL269" s="199"/>
      <c r="CM269" s="199"/>
      <c r="CN269" s="199"/>
      <c r="CO269" s="199"/>
      <c r="CP269" s="199"/>
      <c r="CQ269" s="199"/>
      <c r="CR269" s="199"/>
    </row>
    <row r="270" spans="1:96" ht="12" customHeight="1" x14ac:dyDescent="0.25">
      <c r="A270" s="199"/>
      <c r="B270" s="199"/>
      <c r="C270" s="199"/>
      <c r="D270" s="199"/>
      <c r="E270" s="199"/>
      <c r="F270" s="199"/>
      <c r="G270" s="199"/>
      <c r="H270" s="199"/>
      <c r="I270" s="199"/>
      <c r="J270" s="199"/>
      <c r="K270" s="199"/>
      <c r="L270" s="199"/>
      <c r="M270" s="199"/>
      <c r="N270" s="199"/>
      <c r="O270" s="199"/>
      <c r="P270" s="199"/>
      <c r="Q270" s="199"/>
      <c r="R270" s="199"/>
      <c r="S270" s="199"/>
      <c r="T270" s="199"/>
      <c r="U270" s="199"/>
      <c r="V270" s="199"/>
      <c r="W270" s="199"/>
      <c r="X270" s="232"/>
      <c r="Y270" s="232"/>
      <c r="Z270" s="232"/>
      <c r="AA270" s="232"/>
      <c r="AB270" s="232"/>
      <c r="AC270" s="232"/>
      <c r="AD270" s="232"/>
      <c r="AE270" s="232"/>
      <c r="AF270" s="232"/>
      <c r="AG270" s="232"/>
      <c r="AH270" s="232"/>
      <c r="AI270" s="232"/>
      <c r="AJ270" s="232"/>
      <c r="AK270" s="232"/>
      <c r="AL270" s="232"/>
      <c r="AM270" s="199"/>
      <c r="AN270" s="79"/>
      <c r="AO270" s="79"/>
      <c r="AP270" s="79"/>
      <c r="AQ270" s="79"/>
      <c r="AR270" s="79"/>
      <c r="AS270" s="79"/>
      <c r="AT270" s="79"/>
      <c r="AU270" s="79"/>
      <c r="AV270" s="79"/>
      <c r="AW270" s="233"/>
      <c r="AX270" s="79"/>
      <c r="AY270" s="79"/>
      <c r="AZ270" s="79"/>
      <c r="BA270" s="79"/>
      <c r="BB270" s="190"/>
      <c r="BC270" s="190"/>
      <c r="BD270" s="222">
        <f t="shared" si="32"/>
        <v>22.166666666666668</v>
      </c>
      <c r="BE270" s="195">
        <v>79800</v>
      </c>
      <c r="BF270" s="223">
        <v>567.28577393</v>
      </c>
      <c r="BG270" s="223">
        <v>645.664827506047</v>
      </c>
      <c r="BH270" s="223">
        <v>-646.12462896577802</v>
      </c>
      <c r="BI270" s="224">
        <v>53.064089651387199</v>
      </c>
      <c r="BJ270" s="224">
        <v>7.0350696672516397</v>
      </c>
      <c r="BK270" s="222">
        <f t="shared" si="33"/>
        <v>0.91444345471448329</v>
      </c>
      <c r="BL270" s="222">
        <f t="shared" si="34"/>
        <v>54.578751231076581</v>
      </c>
      <c r="BM270" s="195">
        <v>79800</v>
      </c>
      <c r="BN270" s="223">
        <v>567.28577393</v>
      </c>
      <c r="BO270" s="223">
        <v>615.26936991618402</v>
      </c>
      <c r="BP270" s="223">
        <v>-614.204147788667</v>
      </c>
      <c r="BQ270" s="224">
        <v>52.858344818031</v>
      </c>
      <c r="BR270" s="224">
        <v>6.8395179825758898</v>
      </c>
      <c r="BS270" s="222">
        <f t="shared" si="35"/>
        <v>0.70753556755321334</v>
      </c>
      <c r="BT270" s="222">
        <f t="shared" si="36"/>
        <v>54.578751231076581</v>
      </c>
      <c r="BU270" s="199"/>
      <c r="BV270" s="197">
        <v>122.650130574635</v>
      </c>
      <c r="BW270" s="197">
        <v>83.013946008340596</v>
      </c>
      <c r="BX270" s="222">
        <f t="shared" si="37"/>
        <v>117.93200610161126</v>
      </c>
      <c r="BY270" s="222">
        <f t="shared" si="38"/>
        <v>79.790751709265294</v>
      </c>
      <c r="BZ270" s="199"/>
      <c r="CA270" s="199"/>
      <c r="CB270" s="199"/>
      <c r="CC270" s="199"/>
      <c r="CD270" s="199"/>
      <c r="CE270" s="199"/>
      <c r="CF270" s="199"/>
      <c r="CG270" s="199"/>
      <c r="CH270" s="199"/>
      <c r="CI270" s="199"/>
      <c r="CJ270" s="199"/>
      <c r="CK270" s="199"/>
      <c r="CL270" s="199"/>
      <c r="CM270" s="199"/>
      <c r="CN270" s="199"/>
      <c r="CO270" s="199"/>
      <c r="CP270" s="199"/>
      <c r="CQ270" s="199"/>
      <c r="CR270" s="199"/>
    </row>
    <row r="271" spans="1:96" ht="12" customHeight="1" x14ac:dyDescent="0.25">
      <c r="A271" s="199"/>
      <c r="B271" s="199"/>
      <c r="C271" s="199"/>
      <c r="D271" s="199"/>
      <c r="E271" s="199"/>
      <c r="F271" s="199"/>
      <c r="G271" s="199"/>
      <c r="H271" s="199"/>
      <c r="I271" s="199"/>
      <c r="J271" s="199"/>
      <c r="K271" s="199"/>
      <c r="L271" s="199"/>
      <c r="M271" s="199"/>
      <c r="N271" s="199"/>
      <c r="O271" s="199"/>
      <c r="P271" s="199"/>
      <c r="Q271" s="199"/>
      <c r="R271" s="199"/>
      <c r="S271" s="199"/>
      <c r="T271" s="199"/>
      <c r="U271" s="199"/>
      <c r="V271" s="199"/>
      <c r="W271" s="199"/>
      <c r="X271" s="232"/>
      <c r="Y271" s="232"/>
      <c r="Z271" s="232"/>
      <c r="AA271" s="232"/>
      <c r="AB271" s="232"/>
      <c r="AC271" s="232"/>
      <c r="AD271" s="232"/>
      <c r="AE271" s="232"/>
      <c r="AF271" s="232"/>
      <c r="AG271" s="232"/>
      <c r="AH271" s="232"/>
      <c r="AI271" s="232"/>
      <c r="AJ271" s="232"/>
      <c r="AK271" s="232"/>
      <c r="AL271" s="232"/>
      <c r="AM271" s="199"/>
      <c r="AN271" s="79"/>
      <c r="AO271" s="79"/>
      <c r="AP271" s="79"/>
      <c r="AQ271" s="79"/>
      <c r="AR271" s="79"/>
      <c r="AS271" s="79"/>
      <c r="AT271" s="79"/>
      <c r="AU271" s="79"/>
      <c r="AV271" s="79"/>
      <c r="AW271" s="233"/>
      <c r="AX271" s="79"/>
      <c r="AY271" s="79"/>
      <c r="AZ271" s="79"/>
      <c r="BA271" s="79"/>
      <c r="BB271" s="190"/>
      <c r="BC271" s="190"/>
      <c r="BD271" s="222">
        <f t="shared" si="32"/>
        <v>22.25</v>
      </c>
      <c r="BE271" s="195">
        <v>80100</v>
      </c>
      <c r="BF271" s="223">
        <v>553.45062605999999</v>
      </c>
      <c r="BG271" s="223">
        <v>643.08456840245401</v>
      </c>
      <c r="BH271" s="223">
        <v>-644.13052841817205</v>
      </c>
      <c r="BI271" s="224">
        <v>53.049123371959901</v>
      </c>
      <c r="BJ271" s="224">
        <v>7.0162819951667199</v>
      </c>
      <c r="BK271" s="222">
        <f t="shared" si="33"/>
        <v>0.89565578262956347</v>
      </c>
      <c r="BL271" s="222">
        <f t="shared" si="34"/>
        <v>40.743603361076566</v>
      </c>
      <c r="BM271" s="195">
        <v>80100</v>
      </c>
      <c r="BN271" s="223">
        <v>553.45062605999999</v>
      </c>
      <c r="BO271" s="223">
        <v>614.04260358443298</v>
      </c>
      <c r="BP271" s="223">
        <v>-613.49044665739405</v>
      </c>
      <c r="BQ271" s="224">
        <v>52.851872424744101</v>
      </c>
      <c r="BR271" s="224">
        <v>6.8296133546919604</v>
      </c>
      <c r="BS271" s="222">
        <f t="shared" si="35"/>
        <v>0.69763093966928391</v>
      </c>
      <c r="BT271" s="222">
        <f t="shared" si="36"/>
        <v>40.743603361076566</v>
      </c>
      <c r="BU271" s="199"/>
      <c r="BV271" s="197">
        <v>122.447650572067</v>
      </c>
      <c r="BW271" s="197">
        <v>82.360628770502501</v>
      </c>
      <c r="BX271" s="222">
        <f t="shared" si="37"/>
        <v>117.72952609904327</v>
      </c>
      <c r="BY271" s="222">
        <f t="shared" si="38"/>
        <v>79.137434471427198</v>
      </c>
      <c r="BZ271" s="199"/>
      <c r="CA271" s="199"/>
      <c r="CB271" s="199"/>
      <c r="CC271" s="199"/>
      <c r="CD271" s="199"/>
      <c r="CE271" s="199"/>
      <c r="CF271" s="199"/>
      <c r="CG271" s="199"/>
      <c r="CH271" s="199"/>
      <c r="CI271" s="199"/>
      <c r="CJ271" s="199"/>
      <c r="CK271" s="199"/>
      <c r="CL271" s="199"/>
      <c r="CM271" s="199"/>
      <c r="CN271" s="199"/>
      <c r="CO271" s="199"/>
      <c r="CP271" s="199"/>
      <c r="CQ271" s="199"/>
      <c r="CR271" s="199"/>
    </row>
    <row r="272" spans="1:96" ht="12" customHeight="1" x14ac:dyDescent="0.25">
      <c r="A272" s="199"/>
      <c r="B272" s="199"/>
      <c r="C272" s="199"/>
      <c r="D272" s="199"/>
      <c r="E272" s="199"/>
      <c r="F272" s="199"/>
      <c r="G272" s="199"/>
      <c r="H272" s="199"/>
      <c r="I272" s="199"/>
      <c r="J272" s="199"/>
      <c r="K272" s="199"/>
      <c r="L272" s="199"/>
      <c r="M272" s="199"/>
      <c r="N272" s="199"/>
      <c r="O272" s="199"/>
      <c r="P272" s="199"/>
      <c r="Q272" s="199"/>
      <c r="R272" s="199"/>
      <c r="S272" s="199"/>
      <c r="T272" s="199"/>
      <c r="U272" s="199"/>
      <c r="V272" s="199"/>
      <c r="W272" s="199"/>
      <c r="X272" s="232"/>
      <c r="Y272" s="232"/>
      <c r="Z272" s="232"/>
      <c r="AA272" s="232"/>
      <c r="AB272" s="232"/>
      <c r="AC272" s="232"/>
      <c r="AD272" s="232"/>
      <c r="AE272" s="232"/>
      <c r="AF272" s="232"/>
      <c r="AG272" s="232"/>
      <c r="AH272" s="232"/>
      <c r="AI272" s="232"/>
      <c r="AJ272" s="232"/>
      <c r="AK272" s="232"/>
      <c r="AL272" s="232"/>
      <c r="AM272" s="199"/>
      <c r="AN272" s="79"/>
      <c r="AO272" s="79"/>
      <c r="AP272" s="79"/>
      <c r="AQ272" s="79"/>
      <c r="AR272" s="79"/>
      <c r="AS272" s="79"/>
      <c r="AT272" s="79"/>
      <c r="AU272" s="79"/>
      <c r="AV272" s="79"/>
      <c r="AW272" s="233"/>
      <c r="AX272" s="79"/>
      <c r="AY272" s="79"/>
      <c r="AZ272" s="79"/>
      <c r="BA272" s="79"/>
      <c r="BB272" s="190"/>
      <c r="BC272" s="190"/>
      <c r="BD272" s="222">
        <f t="shared" si="32"/>
        <v>22.333333333333332</v>
      </c>
      <c r="BE272" s="195">
        <v>80400</v>
      </c>
      <c r="BF272" s="223">
        <v>539.13613719</v>
      </c>
      <c r="BG272" s="223">
        <v>639.12397476846604</v>
      </c>
      <c r="BH272" s="223">
        <v>-640.73275305745904</v>
      </c>
      <c r="BI272" s="224">
        <v>53.025003678835901</v>
      </c>
      <c r="BJ272" s="224">
        <v>6.98847507527997</v>
      </c>
      <c r="BK272" s="222">
        <f t="shared" si="33"/>
        <v>0.86784886274281359</v>
      </c>
      <c r="BL272" s="222">
        <f t="shared" si="34"/>
        <v>26.429114491076575</v>
      </c>
      <c r="BM272" s="195">
        <v>80400</v>
      </c>
      <c r="BN272" s="223">
        <v>539.13613719</v>
      </c>
      <c r="BO272" s="223">
        <v>611.70366974589297</v>
      </c>
      <c r="BP272" s="223">
        <v>-611.65889141086302</v>
      </c>
      <c r="BQ272" s="224">
        <v>52.837947166451599</v>
      </c>
      <c r="BR272" s="224">
        <v>6.8122929443176998</v>
      </c>
      <c r="BS272" s="222">
        <f t="shared" si="35"/>
        <v>0.68031052929502334</v>
      </c>
      <c r="BT272" s="222">
        <f t="shared" si="36"/>
        <v>26.429114491076575</v>
      </c>
      <c r="BU272" s="199"/>
      <c r="BV272" s="197">
        <v>120.90411414050099</v>
      </c>
      <c r="BW272" s="197">
        <v>80.805291361652607</v>
      </c>
      <c r="BX272" s="222">
        <f t="shared" si="37"/>
        <v>116.18598966747726</v>
      </c>
      <c r="BY272" s="222">
        <f t="shared" si="38"/>
        <v>77.582097062577304</v>
      </c>
      <c r="BZ272" s="199"/>
      <c r="CA272" s="199"/>
      <c r="CB272" s="199"/>
      <c r="CC272" s="199"/>
      <c r="CD272" s="199"/>
      <c r="CE272" s="199"/>
      <c r="CF272" s="199"/>
      <c r="CG272" s="199"/>
      <c r="CH272" s="199"/>
      <c r="CI272" s="199"/>
      <c r="CJ272" s="199"/>
      <c r="CK272" s="199"/>
      <c r="CL272" s="199"/>
      <c r="CM272" s="199"/>
      <c r="CN272" s="199"/>
      <c r="CO272" s="199"/>
      <c r="CP272" s="199"/>
      <c r="CQ272" s="199"/>
      <c r="CR272" s="199"/>
    </row>
    <row r="273" spans="1:96" ht="12" customHeight="1" x14ac:dyDescent="0.25">
      <c r="A273" s="199"/>
      <c r="B273" s="199"/>
      <c r="C273" s="199"/>
      <c r="D273" s="199"/>
      <c r="E273" s="199"/>
      <c r="F273" s="199"/>
      <c r="G273" s="199"/>
      <c r="H273" s="199"/>
      <c r="I273" s="199"/>
      <c r="J273" s="199"/>
      <c r="K273" s="199"/>
      <c r="L273" s="199"/>
      <c r="M273" s="199"/>
      <c r="N273" s="199"/>
      <c r="O273" s="199"/>
      <c r="P273" s="199"/>
      <c r="Q273" s="199"/>
      <c r="R273" s="199"/>
      <c r="S273" s="199"/>
      <c r="T273" s="199"/>
      <c r="U273" s="199"/>
      <c r="V273" s="199"/>
      <c r="W273" s="199"/>
      <c r="X273" s="232"/>
      <c r="Y273" s="232"/>
      <c r="Z273" s="232"/>
      <c r="AA273" s="232"/>
      <c r="AB273" s="232"/>
      <c r="AC273" s="232"/>
      <c r="AD273" s="232"/>
      <c r="AE273" s="232"/>
      <c r="AF273" s="232"/>
      <c r="AG273" s="232"/>
      <c r="AH273" s="232"/>
      <c r="AI273" s="232"/>
      <c r="AJ273" s="232"/>
      <c r="AK273" s="232"/>
      <c r="AL273" s="232"/>
      <c r="AM273" s="199"/>
      <c r="AN273" s="79"/>
      <c r="AO273" s="79"/>
      <c r="AP273" s="79"/>
      <c r="AQ273" s="79"/>
      <c r="AR273" s="79"/>
      <c r="AS273" s="79"/>
      <c r="AT273" s="79"/>
      <c r="AU273" s="79"/>
      <c r="AV273" s="79"/>
      <c r="AW273" s="233"/>
      <c r="AX273" s="79"/>
      <c r="AY273" s="79"/>
      <c r="AZ273" s="79"/>
      <c r="BA273" s="79"/>
      <c r="BB273" s="190"/>
      <c r="BC273" s="190"/>
      <c r="BD273" s="222">
        <f t="shared" si="32"/>
        <v>22.416666666666668</v>
      </c>
      <c r="BE273" s="195">
        <v>80700</v>
      </c>
      <c r="BF273" s="223">
        <v>524.49913982999999</v>
      </c>
      <c r="BG273" s="223">
        <v>633.85884588663396</v>
      </c>
      <c r="BH273" s="223">
        <v>-636.00370946276996</v>
      </c>
      <c r="BI273" s="224">
        <v>52.992155165688303</v>
      </c>
      <c r="BJ273" s="224">
        <v>6.9520875751992603</v>
      </c>
      <c r="BK273" s="222">
        <f t="shared" si="33"/>
        <v>0.83146136266210391</v>
      </c>
      <c r="BL273" s="222">
        <f t="shared" si="34"/>
        <v>11.792117131076566</v>
      </c>
      <c r="BM273" s="195">
        <v>80700</v>
      </c>
      <c r="BN273" s="223">
        <v>524.49913982999999</v>
      </c>
      <c r="BO273" s="223">
        <v>608.30500968498404</v>
      </c>
      <c r="BP273" s="223">
        <v>-608.75780129968302</v>
      </c>
      <c r="BQ273" s="224">
        <v>52.8168758872892</v>
      </c>
      <c r="BR273" s="224">
        <v>6.7878838497271996</v>
      </c>
      <c r="BS273" s="222">
        <f t="shared" si="35"/>
        <v>0.65590143470452311</v>
      </c>
      <c r="BT273" s="222">
        <f t="shared" si="36"/>
        <v>11.792117131076566</v>
      </c>
      <c r="BU273" s="199"/>
      <c r="BV273" s="197">
        <v>118.036426213967</v>
      </c>
      <c r="BW273" s="197">
        <v>78.364967961064096</v>
      </c>
      <c r="BX273" s="222">
        <f t="shared" si="37"/>
        <v>113.31830174094327</v>
      </c>
      <c r="BY273" s="222">
        <f t="shared" si="38"/>
        <v>75.141773661988793</v>
      </c>
      <c r="BZ273" s="199"/>
      <c r="CA273" s="199"/>
      <c r="CB273" s="199"/>
      <c r="CC273" s="199"/>
      <c r="CD273" s="199"/>
      <c r="CE273" s="199"/>
      <c r="CF273" s="199"/>
      <c r="CG273" s="199"/>
      <c r="CH273" s="199"/>
      <c r="CI273" s="199"/>
      <c r="CJ273" s="199"/>
      <c r="CK273" s="199"/>
      <c r="CL273" s="199"/>
      <c r="CM273" s="199"/>
      <c r="CN273" s="199"/>
      <c r="CO273" s="199"/>
      <c r="CP273" s="199"/>
      <c r="CQ273" s="199"/>
      <c r="CR273" s="199"/>
    </row>
    <row r="274" spans="1:96" ht="12" customHeight="1" x14ac:dyDescent="0.25">
      <c r="A274" s="199"/>
      <c r="B274" s="199"/>
      <c r="C274" s="199"/>
      <c r="D274" s="199"/>
      <c r="E274" s="199"/>
      <c r="F274" s="199"/>
      <c r="G274" s="199"/>
      <c r="H274" s="199"/>
      <c r="I274" s="199"/>
      <c r="J274" s="199"/>
      <c r="K274" s="199"/>
      <c r="L274" s="199"/>
      <c r="M274" s="199"/>
      <c r="N274" s="199"/>
      <c r="O274" s="199"/>
      <c r="P274" s="199"/>
      <c r="Q274" s="199"/>
      <c r="R274" s="199"/>
      <c r="S274" s="199"/>
      <c r="T274" s="199"/>
      <c r="U274" s="199"/>
      <c r="V274" s="199"/>
      <c r="W274" s="199"/>
      <c r="X274" s="232"/>
      <c r="Y274" s="232"/>
      <c r="Z274" s="232"/>
      <c r="AA274" s="232"/>
      <c r="AB274" s="232"/>
      <c r="AC274" s="232"/>
      <c r="AD274" s="232"/>
      <c r="AE274" s="232"/>
      <c r="AF274" s="232"/>
      <c r="AG274" s="232"/>
      <c r="AH274" s="232"/>
      <c r="AI274" s="232"/>
      <c r="AJ274" s="232"/>
      <c r="AK274" s="232"/>
      <c r="AL274" s="232"/>
      <c r="AM274" s="199"/>
      <c r="AN274" s="79"/>
      <c r="AO274" s="79"/>
      <c r="AP274" s="79"/>
      <c r="AQ274" s="79"/>
      <c r="AR274" s="79"/>
      <c r="AS274" s="79"/>
      <c r="AT274" s="79"/>
      <c r="AU274" s="79"/>
      <c r="AV274" s="79"/>
      <c r="AW274" s="233"/>
      <c r="AX274" s="79"/>
      <c r="AY274" s="79"/>
      <c r="AZ274" s="79"/>
      <c r="BA274" s="79"/>
      <c r="BB274" s="190"/>
      <c r="BC274" s="190"/>
      <c r="BD274" s="222">
        <f t="shared" si="32"/>
        <v>22.5</v>
      </c>
      <c r="BE274" s="195">
        <v>81000</v>
      </c>
      <c r="BF274" s="223">
        <v>509.7</v>
      </c>
      <c r="BG274" s="223">
        <v>627.37489073970403</v>
      </c>
      <c r="BH274" s="223">
        <v>-630.02608672192798</v>
      </c>
      <c r="BI274" s="224">
        <v>52.951051660247998</v>
      </c>
      <c r="BJ274" s="224">
        <v>6.9076065136457903</v>
      </c>
      <c r="BK274" s="222">
        <f t="shared" si="33"/>
        <v>0.78698030110863382</v>
      </c>
      <c r="BL274" s="222">
        <f t="shared" si="34"/>
        <v>-3.0070226989234357</v>
      </c>
      <c r="BM274" s="195">
        <v>81000</v>
      </c>
      <c r="BN274" s="223">
        <v>509.7</v>
      </c>
      <c r="BO274" s="223">
        <v>603.90820901396501</v>
      </c>
      <c r="BP274" s="223">
        <v>-604.84496172420597</v>
      </c>
      <c r="BQ274" s="224">
        <v>52.789014893036999</v>
      </c>
      <c r="BR274" s="224">
        <v>6.7567613273389702</v>
      </c>
      <c r="BS274" s="222">
        <f t="shared" si="35"/>
        <v>0.62477891231629368</v>
      </c>
      <c r="BT274" s="222">
        <f t="shared" si="36"/>
        <v>-3.0070226989234357</v>
      </c>
      <c r="BU274" s="199"/>
      <c r="BV274" s="197">
        <v>113.87599393921001</v>
      </c>
      <c r="BW274" s="197">
        <v>75.066385185131097</v>
      </c>
      <c r="BX274" s="222">
        <f t="shared" si="37"/>
        <v>109.15786946618627</v>
      </c>
      <c r="BY274" s="222">
        <f t="shared" si="38"/>
        <v>71.843190886055794</v>
      </c>
      <c r="BZ274" s="199"/>
      <c r="CA274" s="199"/>
      <c r="CB274" s="199"/>
      <c r="CC274" s="199"/>
      <c r="CD274" s="199"/>
      <c r="CE274" s="199"/>
      <c r="CF274" s="199"/>
      <c r="CG274" s="199"/>
      <c r="CH274" s="199"/>
      <c r="CI274" s="199"/>
      <c r="CJ274" s="199"/>
      <c r="CK274" s="199"/>
      <c r="CL274" s="199"/>
      <c r="CM274" s="199"/>
      <c r="CN274" s="199"/>
      <c r="CO274" s="199"/>
      <c r="CP274" s="199"/>
      <c r="CQ274" s="199"/>
      <c r="CR274" s="199"/>
    </row>
    <row r="275" spans="1:96" ht="12" customHeight="1" x14ac:dyDescent="0.25">
      <c r="A275" s="199"/>
      <c r="B275" s="199"/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232"/>
      <c r="Y275" s="232"/>
      <c r="Z275" s="232"/>
      <c r="AA275" s="232"/>
      <c r="AB275" s="232"/>
      <c r="AC275" s="232"/>
      <c r="AD275" s="232"/>
      <c r="AE275" s="232"/>
      <c r="AF275" s="232"/>
      <c r="AG275" s="232"/>
      <c r="AH275" s="232"/>
      <c r="AI275" s="232"/>
      <c r="AJ275" s="232"/>
      <c r="AK275" s="232"/>
      <c r="AL275" s="232"/>
      <c r="AM275" s="199"/>
      <c r="AN275" s="79"/>
      <c r="AO275" s="79"/>
      <c r="AP275" s="79"/>
      <c r="AQ275" s="79"/>
      <c r="AR275" s="79"/>
      <c r="AS275" s="79"/>
      <c r="AT275" s="79"/>
      <c r="AU275" s="79"/>
      <c r="AV275" s="79"/>
      <c r="AW275" s="233"/>
      <c r="AX275" s="79"/>
      <c r="AY275" s="79"/>
      <c r="AZ275" s="79"/>
      <c r="BA275" s="79"/>
      <c r="BB275" s="190"/>
      <c r="BC275" s="190"/>
      <c r="BD275" s="222">
        <f t="shared" si="32"/>
        <v>22.583333333333332</v>
      </c>
      <c r="BE275" s="195">
        <v>81300</v>
      </c>
      <c r="BF275" s="223">
        <v>494.90086016999999</v>
      </c>
      <c r="BG275" s="223">
        <v>619.76618900184803</v>
      </c>
      <c r="BH275" s="223">
        <v>-622.89129553086104</v>
      </c>
      <c r="BI275" s="224">
        <v>52.902210440739701</v>
      </c>
      <c r="BJ275" s="224">
        <v>6.8555617005879403</v>
      </c>
      <c r="BK275" s="222">
        <f t="shared" si="33"/>
        <v>0.7349354880507839</v>
      </c>
      <c r="BL275" s="222">
        <f t="shared" si="34"/>
        <v>-17.806162528923437</v>
      </c>
      <c r="BM275" s="195">
        <v>81300</v>
      </c>
      <c r="BN275" s="223">
        <v>494.90086016999999</v>
      </c>
      <c r="BO275" s="223">
        <v>598.58269235418504</v>
      </c>
      <c r="BP275" s="223">
        <v>-599.98631307570997</v>
      </c>
      <c r="BQ275" s="224">
        <v>52.754764027193502</v>
      </c>
      <c r="BR275" s="224">
        <v>6.7193430596801198</v>
      </c>
      <c r="BS275" s="222">
        <f t="shared" si="35"/>
        <v>0.58736064465744331</v>
      </c>
      <c r="BT275" s="222">
        <f t="shared" si="36"/>
        <v>-17.806162528923437</v>
      </c>
      <c r="BU275" s="199"/>
      <c r="BV275" s="197">
        <v>108.468382702119</v>
      </c>
      <c r="BW275" s="197">
        <v>70.945669375335598</v>
      </c>
      <c r="BX275" s="222">
        <f t="shared" si="37"/>
        <v>103.75025822909527</v>
      </c>
      <c r="BY275" s="222">
        <f t="shared" si="38"/>
        <v>67.722475076260295</v>
      </c>
      <c r="BZ275" s="199"/>
      <c r="CA275" s="199"/>
      <c r="CB275" s="199"/>
      <c r="CC275" s="199"/>
      <c r="CD275" s="199"/>
      <c r="CE275" s="199"/>
      <c r="CF275" s="199"/>
      <c r="CG275" s="199"/>
      <c r="CH275" s="199"/>
      <c r="CI275" s="199"/>
      <c r="CJ275" s="199"/>
      <c r="CK275" s="199"/>
      <c r="CL275" s="199"/>
      <c r="CM275" s="199"/>
      <c r="CN275" s="199"/>
      <c r="CO275" s="199"/>
      <c r="CP275" s="199"/>
      <c r="CQ275" s="199"/>
      <c r="CR275" s="199"/>
    </row>
    <row r="276" spans="1:96" ht="12" customHeight="1" x14ac:dyDescent="0.25">
      <c r="A276" s="199"/>
      <c r="B276" s="199"/>
      <c r="C276" s="199"/>
      <c r="D276" s="199"/>
      <c r="E276" s="199"/>
      <c r="F276" s="199"/>
      <c r="G276" s="199"/>
      <c r="H276" s="199"/>
      <c r="I276" s="199"/>
      <c r="J276" s="199"/>
      <c r="K276" s="199"/>
      <c r="L276" s="199"/>
      <c r="M276" s="199"/>
      <c r="N276" s="199"/>
      <c r="O276" s="199"/>
      <c r="P276" s="199"/>
      <c r="Q276" s="199"/>
      <c r="R276" s="199"/>
      <c r="S276" s="199"/>
      <c r="T276" s="199"/>
      <c r="U276" s="199"/>
      <c r="V276" s="199"/>
      <c r="W276" s="199"/>
      <c r="X276" s="232"/>
      <c r="Y276" s="232"/>
      <c r="Z276" s="232"/>
      <c r="AA276" s="232"/>
      <c r="AB276" s="232"/>
      <c r="AC276" s="232"/>
      <c r="AD276" s="232"/>
      <c r="AE276" s="232"/>
      <c r="AF276" s="232"/>
      <c r="AG276" s="232"/>
      <c r="AH276" s="232"/>
      <c r="AI276" s="232"/>
      <c r="AJ276" s="232"/>
      <c r="AK276" s="232"/>
      <c r="AL276" s="232"/>
      <c r="AM276" s="199"/>
      <c r="AN276" s="79"/>
      <c r="AO276" s="79"/>
      <c r="AP276" s="79"/>
      <c r="AQ276" s="79"/>
      <c r="AR276" s="79"/>
      <c r="AS276" s="79"/>
      <c r="AT276" s="79"/>
      <c r="AU276" s="79"/>
      <c r="AV276" s="79"/>
      <c r="AW276" s="233"/>
      <c r="AX276" s="79"/>
      <c r="AY276" s="79"/>
      <c r="AZ276" s="79"/>
      <c r="BA276" s="79"/>
      <c r="BB276" s="190"/>
      <c r="BC276" s="190"/>
      <c r="BD276" s="222">
        <f t="shared" si="32"/>
        <v>22.666666666666668</v>
      </c>
      <c r="BE276" s="195">
        <v>81600</v>
      </c>
      <c r="BF276" s="223">
        <v>480.26386280999998</v>
      </c>
      <c r="BG276" s="223">
        <v>611.133676593426</v>
      </c>
      <c r="BH276" s="223">
        <v>-614.69793437630199</v>
      </c>
      <c r="BI276" s="224">
        <v>52.846186788512</v>
      </c>
      <c r="BJ276" s="224">
        <v>6.7965204695762402</v>
      </c>
      <c r="BK276" s="222">
        <f t="shared" si="33"/>
        <v>0.67589425703908379</v>
      </c>
      <c r="BL276" s="222">
        <f t="shared" si="34"/>
        <v>-32.443159888923446</v>
      </c>
      <c r="BM276" s="195">
        <v>81600</v>
      </c>
      <c r="BN276" s="223">
        <v>480.26386280999998</v>
      </c>
      <c r="BO276" s="223">
        <v>592.40442686097094</v>
      </c>
      <c r="BP276" s="223">
        <v>-594.25464805391698</v>
      </c>
      <c r="BQ276" s="224">
        <v>52.714561014043099</v>
      </c>
      <c r="BR276" s="224">
        <v>6.6760836594712796</v>
      </c>
      <c r="BS276" s="222">
        <f t="shared" si="35"/>
        <v>0.54410124444860308</v>
      </c>
      <c r="BT276" s="222">
        <f t="shared" si="36"/>
        <v>-32.443159888923446</v>
      </c>
      <c r="BU276" s="199"/>
      <c r="BV276" s="197">
        <v>101.872817091987</v>
      </c>
      <c r="BW276" s="197">
        <v>66.047950939676198</v>
      </c>
      <c r="BX276" s="222">
        <f t="shared" si="37"/>
        <v>97.154692618963267</v>
      </c>
      <c r="BY276" s="222">
        <f t="shared" si="38"/>
        <v>62.824756640600903</v>
      </c>
      <c r="BZ276" s="199"/>
      <c r="CA276" s="199"/>
      <c r="CB276" s="199"/>
      <c r="CC276" s="199"/>
      <c r="CD276" s="199"/>
      <c r="CE276" s="199"/>
      <c r="CF276" s="199"/>
      <c r="CG276" s="199"/>
      <c r="CH276" s="199"/>
      <c r="CI276" s="199"/>
      <c r="CJ276" s="199"/>
      <c r="CK276" s="199"/>
      <c r="CL276" s="199"/>
      <c r="CM276" s="199"/>
      <c r="CN276" s="199"/>
      <c r="CO276" s="199"/>
      <c r="CP276" s="199"/>
      <c r="CQ276" s="199"/>
      <c r="CR276" s="199"/>
    </row>
    <row r="277" spans="1:96" ht="12" customHeight="1" x14ac:dyDescent="0.25">
      <c r="A277" s="199"/>
      <c r="B277" s="199"/>
      <c r="C277" s="199"/>
      <c r="D277" s="199"/>
      <c r="E277" s="199"/>
      <c r="F277" s="199"/>
      <c r="G277" s="199"/>
      <c r="H277" s="199"/>
      <c r="I277" s="199"/>
      <c r="J277" s="199"/>
      <c r="K277" s="199"/>
      <c r="L277" s="199"/>
      <c r="M277" s="199"/>
      <c r="N277" s="199"/>
      <c r="O277" s="199"/>
      <c r="P277" s="199"/>
      <c r="Q277" s="199"/>
      <c r="R277" s="199"/>
      <c r="S277" s="199"/>
      <c r="T277" s="199"/>
      <c r="U277" s="199"/>
      <c r="V277" s="199"/>
      <c r="W277" s="199"/>
      <c r="X277" s="232"/>
      <c r="Y277" s="232"/>
      <c r="Z277" s="232"/>
      <c r="AA277" s="232"/>
      <c r="AB277" s="232"/>
      <c r="AC277" s="232"/>
      <c r="AD277" s="232"/>
      <c r="AE277" s="232"/>
      <c r="AF277" s="232"/>
      <c r="AG277" s="232"/>
      <c r="AH277" s="232"/>
      <c r="AI277" s="232"/>
      <c r="AJ277" s="232"/>
      <c r="AK277" s="232"/>
      <c r="AL277" s="232"/>
      <c r="AM277" s="199"/>
      <c r="AN277" s="79"/>
      <c r="AO277" s="79"/>
      <c r="AP277" s="79"/>
      <c r="AQ277" s="79"/>
      <c r="AR277" s="79"/>
      <c r="AS277" s="79"/>
      <c r="AT277" s="79"/>
      <c r="AU277" s="79"/>
      <c r="AV277" s="79"/>
      <c r="AW277" s="233"/>
      <c r="AX277" s="79"/>
      <c r="AY277" s="79"/>
      <c r="AZ277" s="79"/>
      <c r="BA277" s="79"/>
      <c r="BB277" s="190"/>
      <c r="BC277" s="190"/>
      <c r="BD277" s="222">
        <f t="shared" si="32"/>
        <v>22.75</v>
      </c>
      <c r="BE277" s="195">
        <v>81900</v>
      </c>
      <c r="BF277" s="223">
        <v>465.94937393999999</v>
      </c>
      <c r="BG277" s="223">
        <v>601.58367207969695</v>
      </c>
      <c r="BH277" s="223">
        <v>-605.55029800213401</v>
      </c>
      <c r="BI277" s="224">
        <v>52.783568848346299</v>
      </c>
      <c r="BJ277" s="224">
        <v>6.73108268370936</v>
      </c>
      <c r="BK277" s="222">
        <f t="shared" si="33"/>
        <v>0.61045647117220359</v>
      </c>
      <c r="BL277" s="222">
        <f t="shared" si="34"/>
        <v>-46.757648758923438</v>
      </c>
      <c r="BM277" s="195">
        <v>81900</v>
      </c>
      <c r="BN277" s="223">
        <v>465.94937393999999</v>
      </c>
      <c r="BO277" s="223">
        <v>585.45465209724205</v>
      </c>
      <c r="BP277" s="223">
        <v>-587.72833460275103</v>
      </c>
      <c r="BQ277" s="224">
        <v>52.668876067510404</v>
      </c>
      <c r="BR277" s="224">
        <v>6.6274694133760796</v>
      </c>
      <c r="BS277" s="222">
        <f t="shared" si="35"/>
        <v>0.49548699835340315</v>
      </c>
      <c r="BT277" s="222">
        <f t="shared" si="36"/>
        <v>-46.757648758923438</v>
      </c>
      <c r="BU277" s="199"/>
      <c r="BV277" s="197">
        <v>94.161532269089406</v>
      </c>
      <c r="BW277" s="197">
        <v>60.426870080842797</v>
      </c>
      <c r="BX277" s="222">
        <f t="shared" si="37"/>
        <v>89.443407796065671</v>
      </c>
      <c r="BY277" s="222">
        <f t="shared" si="38"/>
        <v>57.203675781767501</v>
      </c>
      <c r="BZ277" s="199"/>
      <c r="CA277" s="199"/>
      <c r="CB277" s="199"/>
      <c r="CC277" s="199"/>
      <c r="CD277" s="199"/>
      <c r="CE277" s="199"/>
      <c r="CF277" s="199"/>
      <c r="CG277" s="199"/>
      <c r="CH277" s="199"/>
      <c r="CI277" s="199"/>
      <c r="CJ277" s="199"/>
      <c r="CK277" s="199"/>
      <c r="CL277" s="199"/>
      <c r="CM277" s="199"/>
      <c r="CN277" s="199"/>
      <c r="CO277" s="199"/>
      <c r="CP277" s="199"/>
      <c r="CQ277" s="199"/>
      <c r="CR277" s="199"/>
    </row>
    <row r="278" spans="1:96" ht="12" customHeight="1" x14ac:dyDescent="0.25">
      <c r="A278" s="199"/>
      <c r="B278" s="199"/>
      <c r="C278" s="199"/>
      <c r="D278" s="199"/>
      <c r="E278" s="199"/>
      <c r="F278" s="199"/>
      <c r="G278" s="199"/>
      <c r="H278" s="199"/>
      <c r="I278" s="199"/>
      <c r="J278" s="199"/>
      <c r="K278" s="199"/>
      <c r="L278" s="199"/>
      <c r="M278" s="199"/>
      <c r="N278" s="199"/>
      <c r="O278" s="199"/>
      <c r="P278" s="199"/>
      <c r="Q278" s="199"/>
      <c r="R278" s="199"/>
      <c r="S278" s="199"/>
      <c r="T278" s="199"/>
      <c r="U278" s="199"/>
      <c r="V278" s="199"/>
      <c r="W278" s="199"/>
      <c r="X278" s="232"/>
      <c r="Y278" s="232"/>
      <c r="Z278" s="232"/>
      <c r="AA278" s="232"/>
      <c r="AB278" s="232"/>
      <c r="AC278" s="232"/>
      <c r="AD278" s="232"/>
      <c r="AE278" s="232"/>
      <c r="AF278" s="232"/>
      <c r="AG278" s="232"/>
      <c r="AH278" s="232"/>
      <c r="AI278" s="232"/>
      <c r="AJ278" s="232"/>
      <c r="AK278" s="232"/>
      <c r="AL278" s="232"/>
      <c r="AM278" s="199"/>
      <c r="AN278" s="79"/>
      <c r="AO278" s="79"/>
      <c r="AP278" s="79"/>
      <c r="AQ278" s="79"/>
      <c r="AR278" s="79"/>
      <c r="AS278" s="79"/>
      <c r="AT278" s="79"/>
      <c r="AU278" s="79"/>
      <c r="AV278" s="79"/>
      <c r="AW278" s="233"/>
      <c r="AX278" s="79"/>
      <c r="AY278" s="79"/>
      <c r="AZ278" s="79"/>
      <c r="BA278" s="79"/>
      <c r="BB278" s="190"/>
      <c r="BC278" s="190"/>
      <c r="BD278" s="222">
        <f t="shared" si="32"/>
        <v>22.833333333333332</v>
      </c>
      <c r="BE278" s="195">
        <v>82200</v>
      </c>
      <c r="BF278" s="223">
        <v>452.11422606999997</v>
      </c>
      <c r="BG278" s="223">
        <v>591.22646062337901</v>
      </c>
      <c r="BH278" s="223">
        <v>-595.55694386866605</v>
      </c>
      <c r="BI278" s="224">
        <v>52.7149727847669</v>
      </c>
      <c r="BJ278" s="224">
        <v>6.6598760122570004</v>
      </c>
      <c r="BK278" s="222">
        <f t="shared" si="33"/>
        <v>0.53924979971984399</v>
      </c>
      <c r="BL278" s="222">
        <f t="shared" si="34"/>
        <v>-60.592796628923452</v>
      </c>
      <c r="BM278" s="195">
        <v>82200</v>
      </c>
      <c r="BN278" s="223">
        <v>452.11422606999997</v>
      </c>
      <c r="BO278" s="223">
        <v>577.81865318272105</v>
      </c>
      <c r="BP278" s="223">
        <v>-580.49008095545503</v>
      </c>
      <c r="BQ278" s="224">
        <v>52.618206771774503</v>
      </c>
      <c r="BR278" s="224">
        <v>6.5740132763624999</v>
      </c>
      <c r="BS278" s="222">
        <f t="shared" si="35"/>
        <v>0.44203086133982339</v>
      </c>
      <c r="BT278" s="222">
        <f t="shared" si="36"/>
        <v>-60.592796628923452</v>
      </c>
      <c r="BU278" s="199"/>
      <c r="BV278" s="197">
        <v>85.418982839448901</v>
      </c>
      <c r="BW278" s="197">
        <v>54.143989324440597</v>
      </c>
      <c r="BX278" s="222">
        <f t="shared" si="37"/>
        <v>80.700858366425166</v>
      </c>
      <c r="BY278" s="222">
        <f t="shared" si="38"/>
        <v>50.920795025365301</v>
      </c>
      <c r="BZ278" s="199"/>
      <c r="CA278" s="199"/>
      <c r="CB278" s="199"/>
      <c r="CC278" s="199"/>
      <c r="CD278" s="199"/>
      <c r="CE278" s="199"/>
      <c r="CF278" s="199"/>
      <c r="CG278" s="199"/>
      <c r="CH278" s="199"/>
      <c r="CI278" s="199"/>
      <c r="CJ278" s="199"/>
      <c r="CK278" s="199"/>
      <c r="CL278" s="199"/>
      <c r="CM278" s="199"/>
      <c r="CN278" s="199"/>
      <c r="CO278" s="199"/>
      <c r="CP278" s="199"/>
      <c r="CQ278" s="199"/>
      <c r="CR278" s="199"/>
    </row>
    <row r="279" spans="1:96" ht="12" customHeight="1" x14ac:dyDescent="0.25">
      <c r="A279" s="199"/>
      <c r="B279" s="199"/>
      <c r="C279" s="199"/>
      <c r="D279" s="199"/>
      <c r="E279" s="199"/>
      <c r="F279" s="199"/>
      <c r="G279" s="199"/>
      <c r="H279" s="199"/>
      <c r="I279" s="199"/>
      <c r="J279" s="199"/>
      <c r="K279" s="199"/>
      <c r="L279" s="199"/>
      <c r="M279" s="199"/>
      <c r="N279" s="199"/>
      <c r="O279" s="199"/>
      <c r="P279" s="199"/>
      <c r="Q279" s="199"/>
      <c r="R279" s="199"/>
      <c r="S279" s="199"/>
      <c r="T279" s="199"/>
      <c r="U279" s="199"/>
      <c r="V279" s="199"/>
      <c r="W279" s="199"/>
      <c r="X279" s="232"/>
      <c r="Y279" s="232"/>
      <c r="Z279" s="232"/>
      <c r="AA279" s="232"/>
      <c r="AB279" s="232"/>
      <c r="AC279" s="232"/>
      <c r="AD279" s="232"/>
      <c r="AE279" s="232"/>
      <c r="AF279" s="232"/>
      <c r="AG279" s="232"/>
      <c r="AH279" s="232"/>
      <c r="AI279" s="232"/>
      <c r="AJ279" s="232"/>
      <c r="AK279" s="232"/>
      <c r="AL279" s="232"/>
      <c r="AM279" s="199"/>
      <c r="AN279" s="79"/>
      <c r="AO279" s="79"/>
      <c r="AP279" s="79"/>
      <c r="AQ279" s="79"/>
      <c r="AR279" s="79"/>
      <c r="AS279" s="79"/>
      <c r="AT279" s="79"/>
      <c r="AU279" s="79"/>
      <c r="AV279" s="79"/>
      <c r="AW279" s="233"/>
      <c r="AX279" s="79"/>
      <c r="AY279" s="79"/>
      <c r="AZ279" s="79"/>
      <c r="BA279" s="79"/>
      <c r="BB279" s="190"/>
      <c r="BC279" s="190"/>
      <c r="BD279" s="222">
        <f t="shared" si="32"/>
        <v>22.916666666666668</v>
      </c>
      <c r="BE279" s="195">
        <v>82500</v>
      </c>
      <c r="BF279" s="223">
        <v>438.91</v>
      </c>
      <c r="BG279" s="223">
        <v>580.17495232385102</v>
      </c>
      <c r="BH279" s="223">
        <v>-584.82933252060104</v>
      </c>
      <c r="BI279" s="224">
        <v>52.641038238027001</v>
      </c>
      <c r="BJ279" s="224">
        <v>6.5835514893241198</v>
      </c>
      <c r="BK279" s="222">
        <f t="shared" si="33"/>
        <v>0.46292527678696338</v>
      </c>
      <c r="BL279" s="222">
        <f t="shared" si="34"/>
        <v>-73.797022698923399</v>
      </c>
      <c r="BM279" s="195">
        <v>82500</v>
      </c>
      <c r="BN279" s="223">
        <v>438.91</v>
      </c>
      <c r="BO279" s="223">
        <v>569.584593417733</v>
      </c>
      <c r="BP279" s="223">
        <v>-572.625758522914</v>
      </c>
      <c r="BQ279" s="224">
        <v>52.563073247114801</v>
      </c>
      <c r="BR279" s="224">
        <v>6.5162501351693498</v>
      </c>
      <c r="BS279" s="222">
        <f t="shared" si="35"/>
        <v>0.38426772014667332</v>
      </c>
      <c r="BT279" s="222">
        <f t="shared" si="36"/>
        <v>-73.797022698923399</v>
      </c>
      <c r="BU279" s="199"/>
      <c r="BV279" s="197">
        <v>75.740917901261398</v>
      </c>
      <c r="BW279" s="197">
        <v>47.268119281303001</v>
      </c>
      <c r="BX279" s="222">
        <f t="shared" si="37"/>
        <v>71.022793428237662</v>
      </c>
      <c r="BY279" s="222">
        <f t="shared" si="38"/>
        <v>44.044924982227705</v>
      </c>
      <c r="BZ279" s="199"/>
      <c r="CA279" s="199"/>
      <c r="CB279" s="199"/>
      <c r="CC279" s="199"/>
      <c r="CD279" s="199"/>
      <c r="CE279" s="199"/>
      <c r="CF279" s="199"/>
      <c r="CG279" s="199"/>
      <c r="CH279" s="199"/>
      <c r="CI279" s="199"/>
      <c r="CJ279" s="199"/>
      <c r="CK279" s="199"/>
      <c r="CL279" s="199"/>
      <c r="CM279" s="199"/>
      <c r="CN279" s="199"/>
      <c r="CO279" s="199"/>
      <c r="CP279" s="199"/>
      <c r="CQ279" s="199"/>
      <c r="CR279" s="199"/>
    </row>
    <row r="280" spans="1:96" ht="12" customHeight="1" x14ac:dyDescent="0.25">
      <c r="A280" s="199"/>
      <c r="B280" s="199"/>
      <c r="C280" s="199"/>
      <c r="D280" s="199"/>
      <c r="E280" s="199"/>
      <c r="F280" s="199"/>
      <c r="G280" s="199"/>
      <c r="H280" s="199"/>
      <c r="I280" s="199"/>
      <c r="J280" s="199"/>
      <c r="K280" s="199"/>
      <c r="L280" s="199"/>
      <c r="M280" s="199"/>
      <c r="N280" s="199"/>
      <c r="O280" s="199"/>
      <c r="P280" s="199"/>
      <c r="Q280" s="199"/>
      <c r="R280" s="199"/>
      <c r="S280" s="199"/>
      <c r="T280" s="199"/>
      <c r="U280" s="199"/>
      <c r="V280" s="199"/>
      <c r="W280" s="199"/>
      <c r="X280" s="232"/>
      <c r="Y280" s="232"/>
      <c r="Z280" s="232"/>
      <c r="AA280" s="232"/>
      <c r="AB280" s="232"/>
      <c r="AC280" s="232"/>
      <c r="AD280" s="232"/>
      <c r="AE280" s="232"/>
      <c r="AF280" s="232"/>
      <c r="AG280" s="232"/>
      <c r="AH280" s="232"/>
      <c r="AI280" s="232"/>
      <c r="AJ280" s="232"/>
      <c r="AK280" s="232"/>
      <c r="AL280" s="232"/>
      <c r="AM280" s="199"/>
      <c r="AN280" s="79"/>
      <c r="AO280" s="79"/>
      <c r="AP280" s="79"/>
      <c r="AQ280" s="79"/>
      <c r="AR280" s="79"/>
      <c r="AS280" s="79"/>
      <c r="AT280" s="79"/>
      <c r="AU280" s="79"/>
      <c r="AV280" s="79"/>
      <c r="AW280" s="233"/>
      <c r="AX280" s="79"/>
      <c r="AY280" s="79"/>
      <c r="AZ280" s="79"/>
      <c r="BA280" s="79"/>
      <c r="BB280" s="190"/>
      <c r="BC280" s="190"/>
      <c r="BD280" s="222">
        <f t="shared" si="32"/>
        <v>23</v>
      </c>
      <c r="BE280" s="195">
        <v>82800</v>
      </c>
      <c r="BF280" s="223">
        <v>426.48136398000003</v>
      </c>
      <c r="BG280" s="223">
        <v>568.54343157129904</v>
      </c>
      <c r="BH280" s="223">
        <v>-573.48055765912295</v>
      </c>
      <c r="BI280" s="224">
        <v>52.5624240973181</v>
      </c>
      <c r="BJ280" s="224">
        <v>6.5027793790336004</v>
      </c>
      <c r="BK280" s="222">
        <f t="shared" si="33"/>
        <v>0.38215316649644393</v>
      </c>
      <c r="BL280" s="222">
        <f t="shared" si="34"/>
        <v>-86.225658718923398</v>
      </c>
      <c r="BM280" s="195">
        <v>82800</v>
      </c>
      <c r="BN280" s="223">
        <v>426.48136398000003</v>
      </c>
      <c r="BO280" s="223">
        <v>560.84242165944204</v>
      </c>
      <c r="BP280" s="223">
        <v>-564.22329744055696</v>
      </c>
      <c r="BQ280" s="224">
        <v>52.504013621737798</v>
      </c>
      <c r="BR280" s="224">
        <v>6.4547323665918697</v>
      </c>
      <c r="BS280" s="222">
        <f t="shared" si="35"/>
        <v>0.32274995156919317</v>
      </c>
      <c r="BT280" s="222">
        <f t="shared" si="36"/>
        <v>-86.225658718923398</v>
      </c>
      <c r="BU280" s="199"/>
      <c r="BV280" s="197">
        <v>65.233332393139705</v>
      </c>
      <c r="BW280" s="197">
        <v>39.8745650281978</v>
      </c>
      <c r="BX280" s="222">
        <f t="shared" si="37"/>
        <v>60.515207920115969</v>
      </c>
      <c r="BY280" s="222">
        <f t="shared" si="38"/>
        <v>36.651370729122505</v>
      </c>
      <c r="BZ280" s="199"/>
      <c r="CA280" s="199"/>
      <c r="CB280" s="199"/>
      <c r="CC280" s="199"/>
      <c r="CD280" s="199"/>
      <c r="CE280" s="199"/>
      <c r="CF280" s="199"/>
      <c r="CG280" s="199"/>
      <c r="CH280" s="199"/>
      <c r="CI280" s="199"/>
      <c r="CJ280" s="199"/>
      <c r="CK280" s="199"/>
      <c r="CL280" s="199"/>
      <c r="CM280" s="199"/>
      <c r="CN280" s="199"/>
      <c r="CO280" s="199"/>
      <c r="CP280" s="199"/>
      <c r="CQ280" s="199"/>
      <c r="CR280" s="199"/>
    </row>
    <row r="281" spans="1:96" ht="12" customHeight="1" x14ac:dyDescent="0.25">
      <c r="A281" s="199"/>
      <c r="B281" s="199"/>
      <c r="C281" s="199"/>
      <c r="D281" s="199"/>
      <c r="E281" s="199"/>
      <c r="F281" s="199"/>
      <c r="G281" s="199"/>
      <c r="H281" s="199"/>
      <c r="I281" s="199"/>
      <c r="J281" s="199"/>
      <c r="K281" s="199"/>
      <c r="L281" s="199"/>
      <c r="M281" s="199"/>
      <c r="N281" s="199"/>
      <c r="O281" s="199"/>
      <c r="P281" s="199"/>
      <c r="Q281" s="199"/>
      <c r="R281" s="199"/>
      <c r="S281" s="199"/>
      <c r="T281" s="199"/>
      <c r="U281" s="199"/>
      <c r="V281" s="199"/>
      <c r="W281" s="199"/>
      <c r="X281" s="232"/>
      <c r="Y281" s="232"/>
      <c r="Z281" s="232"/>
      <c r="AA281" s="232"/>
      <c r="AB281" s="232"/>
      <c r="AC281" s="232"/>
      <c r="AD281" s="232"/>
      <c r="AE281" s="232"/>
      <c r="AF281" s="232"/>
      <c r="AG281" s="232"/>
      <c r="AH281" s="232"/>
      <c r="AI281" s="232"/>
      <c r="AJ281" s="232"/>
      <c r="AK281" s="232"/>
      <c r="AL281" s="232"/>
      <c r="AM281" s="199"/>
      <c r="AN281" s="79"/>
      <c r="AO281" s="79"/>
      <c r="AP281" s="79"/>
      <c r="AQ281" s="79"/>
      <c r="AR281" s="79"/>
      <c r="AS281" s="79"/>
      <c r="AT281" s="79"/>
      <c r="AU281" s="79"/>
      <c r="AV281" s="79"/>
      <c r="AW281" s="233"/>
      <c r="AX281" s="79"/>
      <c r="AY281" s="79"/>
      <c r="AZ281" s="79"/>
      <c r="BA281" s="79"/>
      <c r="BB281" s="190"/>
      <c r="BC281" s="190"/>
      <c r="BD281" s="222">
        <f t="shared" si="32"/>
        <v>23.083333333333332</v>
      </c>
      <c r="BE281" s="195">
        <v>83100</v>
      </c>
      <c r="BF281" s="223">
        <v>414.96448874999999</v>
      </c>
      <c r="BG281" s="223">
        <v>556.446413510723</v>
      </c>
      <c r="BH281" s="223">
        <v>-561.62418126511295</v>
      </c>
      <c r="BI281" s="224">
        <v>52.4798046211775</v>
      </c>
      <c r="BJ281" s="224">
        <v>6.4182453834815298</v>
      </c>
      <c r="BK281" s="222">
        <f t="shared" si="33"/>
        <v>0.2976191709443734</v>
      </c>
      <c r="BL281" s="222">
        <f t="shared" si="34"/>
        <v>-97.742533948923437</v>
      </c>
      <c r="BM281" s="195">
        <v>83100</v>
      </c>
      <c r="BN281" s="223">
        <v>414.96448874999999</v>
      </c>
      <c r="BO281" s="223">
        <v>551.68286859320904</v>
      </c>
      <c r="BP281" s="223">
        <v>-555.37166848209301</v>
      </c>
      <c r="BQ281" s="224">
        <v>52.441579837001399</v>
      </c>
      <c r="BR281" s="224">
        <v>6.3900257228226502</v>
      </c>
      <c r="BS281" s="222">
        <f t="shared" si="35"/>
        <v>0.25804330779997375</v>
      </c>
      <c r="BT281" s="222">
        <f t="shared" si="36"/>
        <v>-97.742533948923437</v>
      </c>
      <c r="BU281" s="199"/>
      <c r="BV281" s="197">
        <v>54.011306229095901</v>
      </c>
      <c r="BW281" s="197">
        <v>32.044301360622399</v>
      </c>
      <c r="BX281" s="222">
        <f t="shared" si="37"/>
        <v>49.293181756072165</v>
      </c>
      <c r="BY281" s="222">
        <f t="shared" si="38"/>
        <v>28.821107061547103</v>
      </c>
      <c r="BZ281" s="199"/>
      <c r="CA281" s="199"/>
      <c r="CB281" s="199"/>
      <c r="CC281" s="199"/>
      <c r="CD281" s="199"/>
      <c r="CE281" s="199"/>
      <c r="CF281" s="199"/>
      <c r="CG281" s="199"/>
      <c r="CH281" s="199"/>
      <c r="CI281" s="199"/>
      <c r="CJ281" s="199"/>
      <c r="CK281" s="199"/>
      <c r="CL281" s="199"/>
      <c r="CM281" s="199"/>
      <c r="CN281" s="199"/>
      <c r="CO281" s="199"/>
      <c r="CP281" s="199"/>
      <c r="CQ281" s="199"/>
      <c r="CR281" s="199"/>
    </row>
    <row r="282" spans="1:96" ht="12" customHeight="1" x14ac:dyDescent="0.25">
      <c r="A282" s="199"/>
      <c r="B282" s="199"/>
      <c r="C282" s="199"/>
      <c r="D282" s="199"/>
      <c r="E282" s="199"/>
      <c r="F282" s="199"/>
      <c r="G282" s="199"/>
      <c r="H282" s="199"/>
      <c r="I282" s="199"/>
      <c r="J282" s="199"/>
      <c r="K282" s="199"/>
      <c r="L282" s="199"/>
      <c r="M282" s="199"/>
      <c r="N282" s="199"/>
      <c r="O282" s="199"/>
      <c r="P282" s="199"/>
      <c r="Q282" s="199"/>
      <c r="R282" s="199"/>
      <c r="S282" s="199"/>
      <c r="T282" s="199"/>
      <c r="U282" s="199"/>
      <c r="V282" s="199"/>
      <c r="W282" s="199"/>
      <c r="X282" s="232"/>
      <c r="Y282" s="232"/>
      <c r="Z282" s="232"/>
      <c r="AA282" s="232"/>
      <c r="AB282" s="232"/>
      <c r="AC282" s="232"/>
      <c r="AD282" s="232"/>
      <c r="AE282" s="232"/>
      <c r="AF282" s="232"/>
      <c r="AG282" s="232"/>
      <c r="AH282" s="232"/>
      <c r="AI282" s="232"/>
      <c r="AJ282" s="232"/>
      <c r="AK282" s="232"/>
      <c r="AL282" s="232"/>
      <c r="AM282" s="199"/>
      <c r="AN282" s="79"/>
      <c r="AO282" s="79"/>
      <c r="AP282" s="79"/>
      <c r="AQ282" s="79"/>
      <c r="AR282" s="79"/>
      <c r="AS282" s="79"/>
      <c r="AT282" s="79"/>
      <c r="AU282" s="79"/>
      <c r="AV282" s="79"/>
      <c r="AW282" s="233"/>
      <c r="AX282" s="79"/>
      <c r="AY282" s="79"/>
      <c r="AZ282" s="79"/>
      <c r="BA282" s="79"/>
      <c r="BB282" s="190"/>
      <c r="BC282" s="190"/>
      <c r="BD282" s="222">
        <f t="shared" si="32"/>
        <v>23.166666666666668</v>
      </c>
      <c r="BE282" s="195">
        <v>83400</v>
      </c>
      <c r="BF282" s="223">
        <v>404.48555561000001</v>
      </c>
      <c r="BG282" s="223">
        <v>543.99762286064595</v>
      </c>
      <c r="BH282" s="223">
        <v>-549.37318835929398</v>
      </c>
      <c r="BI282" s="224">
        <v>52.393865946006599</v>
      </c>
      <c r="BJ282" s="224">
        <v>6.3306472400734402</v>
      </c>
      <c r="BK282" s="222">
        <f t="shared" si="33"/>
        <v>0.21002102753628371</v>
      </c>
      <c r="BL282" s="222">
        <f t="shared" si="34"/>
        <v>-108.22146708892342</v>
      </c>
      <c r="BM282" s="195">
        <v>83400</v>
      </c>
      <c r="BN282" s="223">
        <v>404.48555561000001</v>
      </c>
      <c r="BO282" s="223">
        <v>542.196544689137</v>
      </c>
      <c r="BP282" s="223">
        <v>-546.15996374586496</v>
      </c>
      <c r="BQ282" s="224">
        <v>52.376333819190201</v>
      </c>
      <c r="BR282" s="224">
        <v>6.3227055815760904</v>
      </c>
      <c r="BS282" s="222">
        <f t="shared" si="35"/>
        <v>0.19072316655341393</v>
      </c>
      <c r="BT282" s="222">
        <f t="shared" si="36"/>
        <v>-108.22146708892342</v>
      </c>
      <c r="BU282" s="199"/>
      <c r="BV282" s="197">
        <v>42.197743934153003</v>
      </c>
      <c r="BW282" s="197">
        <v>23.8630859503909</v>
      </c>
      <c r="BX282" s="222">
        <f t="shared" si="37"/>
        <v>37.479619461129268</v>
      </c>
      <c r="BY282" s="222">
        <f t="shared" si="38"/>
        <v>20.639891651315601</v>
      </c>
      <c r="BZ282" s="199"/>
      <c r="CA282" s="199"/>
      <c r="CB282" s="199"/>
      <c r="CC282" s="199"/>
      <c r="CD282" s="199"/>
      <c r="CE282" s="199"/>
      <c r="CF282" s="199"/>
      <c r="CG282" s="199"/>
      <c r="CH282" s="199"/>
      <c r="CI282" s="199"/>
      <c r="CJ282" s="199"/>
      <c r="CK282" s="199"/>
      <c r="CL282" s="199"/>
      <c r="CM282" s="199"/>
      <c r="CN282" s="199"/>
      <c r="CO282" s="199"/>
      <c r="CP282" s="199"/>
      <c r="CQ282" s="199"/>
      <c r="CR282" s="199"/>
    </row>
    <row r="283" spans="1:96" ht="12" customHeight="1" x14ac:dyDescent="0.25">
      <c r="A283" s="199"/>
      <c r="B283" s="199"/>
      <c r="C283" s="199"/>
      <c r="D283" s="199"/>
      <c r="E283" s="199"/>
      <c r="F283" s="199"/>
      <c r="G283" s="199"/>
      <c r="H283" s="199"/>
      <c r="I283" s="199"/>
      <c r="J283" s="199"/>
      <c r="K283" s="199"/>
      <c r="L283" s="199"/>
      <c r="M283" s="199"/>
      <c r="N283" s="199"/>
      <c r="O283" s="199"/>
      <c r="P283" s="199"/>
      <c r="Q283" s="199"/>
      <c r="R283" s="199"/>
      <c r="S283" s="199"/>
      <c r="T283" s="199"/>
      <c r="U283" s="199"/>
      <c r="V283" s="199"/>
      <c r="W283" s="199"/>
      <c r="X283" s="232"/>
      <c r="Y283" s="232"/>
      <c r="Z283" s="232"/>
      <c r="AA283" s="232"/>
      <c r="AB283" s="232"/>
      <c r="AC283" s="232"/>
      <c r="AD283" s="232"/>
      <c r="AE283" s="232"/>
      <c r="AF283" s="232"/>
      <c r="AG283" s="232"/>
      <c r="AH283" s="232"/>
      <c r="AI283" s="232"/>
      <c r="AJ283" s="232"/>
      <c r="AK283" s="232"/>
      <c r="AL283" s="232"/>
      <c r="AM283" s="199"/>
      <c r="AN283" s="79"/>
      <c r="AO283" s="79"/>
      <c r="AP283" s="79"/>
      <c r="AQ283" s="79"/>
      <c r="AR283" s="79"/>
      <c r="AS283" s="79"/>
      <c r="AT283" s="79"/>
      <c r="AU283" s="79"/>
      <c r="AV283" s="79"/>
      <c r="AW283" s="233"/>
      <c r="AX283" s="79"/>
      <c r="AY283" s="79"/>
      <c r="AZ283" s="79"/>
      <c r="BA283" s="79"/>
      <c r="BB283" s="190"/>
      <c r="BC283" s="190"/>
      <c r="BD283" s="222">
        <f t="shared" si="32"/>
        <v>23.25</v>
      </c>
      <c r="BE283" s="195">
        <v>83700</v>
      </c>
      <c r="BF283" s="223">
        <v>395.15937394000002</v>
      </c>
      <c r="BG283" s="223">
        <v>531.30910918667598</v>
      </c>
      <c r="BH283" s="223">
        <v>-536.83907493846698</v>
      </c>
      <c r="BI283" s="224">
        <v>52.3053030329813</v>
      </c>
      <c r="BJ283" s="224">
        <v>6.2406917635723298</v>
      </c>
      <c r="BK283" s="222">
        <f t="shared" si="33"/>
        <v>0.12006555103517336</v>
      </c>
      <c r="BL283" s="222">
        <f t="shared" si="34"/>
        <v>-117.5476487589234</v>
      </c>
      <c r="BM283" s="195">
        <v>83700</v>
      </c>
      <c r="BN283" s="223">
        <v>395.15937394000002</v>
      </c>
      <c r="BO283" s="223">
        <v>532.47315107264501</v>
      </c>
      <c r="BP283" s="223">
        <v>-536.67658702995902</v>
      </c>
      <c r="BQ283" s="224">
        <v>52.308844055514797</v>
      </c>
      <c r="BR283" s="224">
        <v>6.2533536028587298</v>
      </c>
      <c r="BS283" s="222">
        <f t="shared" si="35"/>
        <v>0.12137118783605327</v>
      </c>
      <c r="BT283" s="222">
        <f t="shared" si="36"/>
        <v>-117.5476487589234</v>
      </c>
      <c r="BU283" s="199"/>
      <c r="BV283" s="197">
        <v>29.9220285841884</v>
      </c>
      <c r="BW283" s="197">
        <v>15.4205201207761</v>
      </c>
      <c r="BX283" s="222">
        <f t="shared" si="37"/>
        <v>25.203904111164668</v>
      </c>
      <c r="BY283" s="222">
        <f t="shared" si="38"/>
        <v>12.197325821700803</v>
      </c>
      <c r="BZ283" s="199"/>
      <c r="CA283" s="199"/>
      <c r="CB283" s="199"/>
      <c r="CC283" s="199"/>
      <c r="CD283" s="199"/>
      <c r="CE283" s="199"/>
      <c r="CF283" s="199"/>
      <c r="CG283" s="199"/>
      <c r="CH283" s="199"/>
      <c r="CI283" s="199"/>
      <c r="CJ283" s="199"/>
      <c r="CK283" s="199"/>
      <c r="CL283" s="199"/>
      <c r="CM283" s="199"/>
      <c r="CN283" s="199"/>
      <c r="CO283" s="199"/>
      <c r="CP283" s="199"/>
      <c r="CQ283" s="199"/>
      <c r="CR283" s="199"/>
    </row>
    <row r="284" spans="1:96" ht="12" customHeight="1" x14ac:dyDescent="0.25">
      <c r="A284" s="199"/>
      <c r="B284" s="199"/>
      <c r="C284" s="199"/>
      <c r="D284" s="199"/>
      <c r="E284" s="199"/>
      <c r="F284" s="199"/>
      <c r="G284" s="199"/>
      <c r="H284" s="199"/>
      <c r="I284" s="199"/>
      <c r="J284" s="199"/>
      <c r="K284" s="199"/>
      <c r="L284" s="199"/>
      <c r="M284" s="199"/>
      <c r="N284" s="199"/>
      <c r="O284" s="199"/>
      <c r="P284" s="199"/>
      <c r="Q284" s="199"/>
      <c r="R284" s="199"/>
      <c r="S284" s="199"/>
      <c r="T284" s="199"/>
      <c r="U284" s="199"/>
      <c r="V284" s="199"/>
      <c r="W284" s="199"/>
      <c r="X284" s="232"/>
      <c r="Y284" s="232"/>
      <c r="Z284" s="232"/>
      <c r="AA284" s="232"/>
      <c r="AB284" s="232"/>
      <c r="AC284" s="232"/>
      <c r="AD284" s="232"/>
      <c r="AE284" s="232"/>
      <c r="AF284" s="232"/>
      <c r="AG284" s="232"/>
      <c r="AH284" s="232"/>
      <c r="AI284" s="232"/>
      <c r="AJ284" s="232"/>
      <c r="AK284" s="232"/>
      <c r="AL284" s="232"/>
      <c r="AM284" s="199"/>
      <c r="AN284" s="79"/>
      <c r="AO284" s="79"/>
      <c r="AP284" s="79"/>
      <c r="AQ284" s="79"/>
      <c r="AR284" s="79"/>
      <c r="AS284" s="79"/>
      <c r="AT284" s="79"/>
      <c r="AU284" s="79"/>
      <c r="AV284" s="79"/>
      <c r="AW284" s="233"/>
      <c r="AX284" s="79"/>
      <c r="AY284" s="79"/>
      <c r="AZ284" s="79"/>
      <c r="BA284" s="79"/>
      <c r="BB284" s="190"/>
      <c r="BC284" s="190"/>
      <c r="BD284" s="222">
        <f t="shared" si="32"/>
        <v>23.333333333333332</v>
      </c>
      <c r="BE284" s="195">
        <v>84000</v>
      </c>
      <c r="BF284" s="223">
        <v>387.08812332999997</v>
      </c>
      <c r="BG284" s="223">
        <v>518.49051131742794</v>
      </c>
      <c r="BH284" s="223">
        <v>-524.13108132930097</v>
      </c>
      <c r="BI284" s="224">
        <v>52.214817111225599</v>
      </c>
      <c r="BJ284" s="224">
        <v>6.1490923949308902</v>
      </c>
      <c r="BK284" s="222">
        <f t="shared" si="33"/>
        <v>2.8466182393733774E-2</v>
      </c>
      <c r="BL284" s="222">
        <f t="shared" si="34"/>
        <v>-125.61889936892345</v>
      </c>
      <c r="BM284" s="195">
        <v>84000</v>
      </c>
      <c r="BN284" s="223">
        <v>387.08812332999997</v>
      </c>
      <c r="BO284" s="223">
        <v>522.60081278345103</v>
      </c>
      <c r="BP284" s="223">
        <v>-527.00856315284398</v>
      </c>
      <c r="BQ284" s="224">
        <v>52.239682615009301</v>
      </c>
      <c r="BR284" s="224">
        <v>6.1825548366514598</v>
      </c>
      <c r="BS284" s="222">
        <f t="shared" si="35"/>
        <v>5.0572421628783282E-2</v>
      </c>
      <c r="BT284" s="222">
        <f t="shared" si="36"/>
        <v>-125.61889936892345</v>
      </c>
      <c r="BU284" s="199"/>
      <c r="BV284" s="197">
        <v>17.318604792175702</v>
      </c>
      <c r="BW284" s="197">
        <v>6.8090675256758502</v>
      </c>
      <c r="BX284" s="222">
        <f t="shared" si="37"/>
        <v>12.60048031915197</v>
      </c>
      <c r="BY284" s="222">
        <f t="shared" si="38"/>
        <v>3.5858732266005529</v>
      </c>
      <c r="BZ284" s="199"/>
      <c r="CA284" s="199"/>
      <c r="CB284" s="199"/>
      <c r="CC284" s="199"/>
      <c r="CD284" s="199"/>
      <c r="CE284" s="199"/>
      <c r="CF284" s="199"/>
      <c r="CG284" s="199"/>
      <c r="CH284" s="199"/>
      <c r="CI284" s="199"/>
      <c r="CJ284" s="199"/>
      <c r="CK284" s="199"/>
      <c r="CL284" s="199"/>
      <c r="CM284" s="199"/>
      <c r="CN284" s="199"/>
      <c r="CO284" s="199"/>
      <c r="CP284" s="199"/>
      <c r="CQ284" s="199"/>
      <c r="CR284" s="199"/>
    </row>
    <row r="285" spans="1:96" ht="12" customHeight="1" x14ac:dyDescent="0.25">
      <c r="A285" s="199"/>
      <c r="B285" s="199"/>
      <c r="C285" s="199"/>
      <c r="D285" s="199"/>
      <c r="E285" s="199"/>
      <c r="F285" s="199"/>
      <c r="G285" s="199"/>
      <c r="H285" s="199"/>
      <c r="I285" s="199"/>
      <c r="J285" s="199"/>
      <c r="K285" s="199"/>
      <c r="L285" s="199"/>
      <c r="M285" s="199"/>
      <c r="N285" s="199"/>
      <c r="O285" s="199"/>
      <c r="P285" s="199"/>
      <c r="Q285" s="199"/>
      <c r="R285" s="199"/>
      <c r="S285" s="199"/>
      <c r="T285" s="199"/>
      <c r="U285" s="199"/>
      <c r="V285" s="199"/>
      <c r="W285" s="199"/>
      <c r="X285" s="232"/>
      <c r="Y285" s="232"/>
      <c r="Z285" s="232"/>
      <c r="AA285" s="232"/>
      <c r="AB285" s="232"/>
      <c r="AC285" s="232"/>
      <c r="AD285" s="232"/>
      <c r="AE285" s="232"/>
      <c r="AF285" s="232"/>
      <c r="AG285" s="232"/>
      <c r="AH285" s="232"/>
      <c r="AI285" s="232"/>
      <c r="AJ285" s="232"/>
      <c r="AK285" s="232"/>
      <c r="AL285" s="232"/>
      <c r="AM285" s="199"/>
      <c r="AN285" s="79"/>
      <c r="AO285" s="79"/>
      <c r="AP285" s="79"/>
      <c r="AQ285" s="79"/>
      <c r="AR285" s="79"/>
      <c r="AS285" s="79"/>
      <c r="AT285" s="79"/>
      <c r="AU285" s="79"/>
      <c r="AV285" s="79"/>
      <c r="AW285" s="233"/>
      <c r="AX285" s="79"/>
      <c r="AY285" s="79"/>
      <c r="AZ285" s="79"/>
      <c r="BA285" s="79"/>
      <c r="BB285" s="190"/>
      <c r="BC285" s="190"/>
      <c r="BD285" s="222">
        <f t="shared" si="32"/>
        <v>23.416666666666668</v>
      </c>
      <c r="BE285" s="195">
        <v>84300</v>
      </c>
      <c r="BF285" s="223">
        <v>380.36023411000002</v>
      </c>
      <c r="BG285" s="223">
        <v>505.648481934534</v>
      </c>
      <c r="BH285" s="223">
        <v>-511.35558168830897</v>
      </c>
      <c r="BI285" s="224">
        <v>52.123113680550603</v>
      </c>
      <c r="BJ285" s="224">
        <v>6.0565673231863801</v>
      </c>
      <c r="BK285" s="222">
        <f t="shared" si="33"/>
        <v>-6.4058889350776305E-2</v>
      </c>
      <c r="BL285" s="222">
        <f t="shared" si="34"/>
        <v>-132.3467885889234</v>
      </c>
      <c r="BM285" s="195">
        <v>84300</v>
      </c>
      <c r="BN285" s="223">
        <v>380.36023411000002</v>
      </c>
      <c r="BO285" s="223">
        <v>512.66554196545098</v>
      </c>
      <c r="BP285" s="223">
        <v>-517.24097366761703</v>
      </c>
      <c r="BQ285" s="224">
        <v>52.169422656133797</v>
      </c>
      <c r="BR285" s="224">
        <v>6.1108953259909802</v>
      </c>
      <c r="BS285" s="222">
        <f t="shared" si="35"/>
        <v>-2.1087089031696316E-2</v>
      </c>
      <c r="BT285" s="222">
        <f t="shared" si="36"/>
        <v>-132.3467885889234</v>
      </c>
      <c r="BU285" s="199"/>
      <c r="BV285" s="197">
        <v>4.5255062600650096</v>
      </c>
      <c r="BW285" s="197">
        <v>-1.8769585196960701</v>
      </c>
      <c r="BX285" s="222">
        <f t="shared" si="37"/>
        <v>-0.19261821295872306</v>
      </c>
      <c r="BY285" s="222">
        <f t="shared" si="38"/>
        <v>-5.1001528187713676</v>
      </c>
      <c r="BZ285" s="199"/>
      <c r="CA285" s="199"/>
      <c r="CB285" s="199"/>
      <c r="CC285" s="199"/>
      <c r="CD285" s="199"/>
      <c r="CE285" s="199"/>
      <c r="CF285" s="199"/>
      <c r="CG285" s="199"/>
      <c r="CH285" s="199"/>
      <c r="CI285" s="199"/>
      <c r="CJ285" s="199"/>
      <c r="CK285" s="199"/>
      <c r="CL285" s="199"/>
      <c r="CM285" s="199"/>
      <c r="CN285" s="199"/>
      <c r="CO285" s="199"/>
      <c r="CP285" s="199"/>
      <c r="CQ285" s="199"/>
      <c r="CR285" s="199"/>
    </row>
    <row r="286" spans="1:96" ht="12" customHeight="1" x14ac:dyDescent="0.25">
      <c r="A286" s="199"/>
      <c r="B286" s="199"/>
      <c r="C286" s="199"/>
      <c r="D286" s="199"/>
      <c r="E286" s="199"/>
      <c r="F286" s="199"/>
      <c r="G286" s="199"/>
      <c r="H286" s="199"/>
      <c r="I286" s="199"/>
      <c r="J286" s="199"/>
      <c r="K286" s="199"/>
      <c r="L286" s="199"/>
      <c r="M286" s="199"/>
      <c r="N286" s="199"/>
      <c r="O286" s="199"/>
      <c r="P286" s="199"/>
      <c r="Q286" s="199"/>
      <c r="R286" s="199"/>
      <c r="S286" s="199"/>
      <c r="T286" s="199"/>
      <c r="U286" s="199"/>
      <c r="V286" s="199"/>
      <c r="W286" s="199"/>
      <c r="X286" s="232"/>
      <c r="Y286" s="232"/>
      <c r="Z286" s="232"/>
      <c r="AA286" s="232"/>
      <c r="AB286" s="232"/>
      <c r="AC286" s="232"/>
      <c r="AD286" s="232"/>
      <c r="AE286" s="232"/>
      <c r="AF286" s="232"/>
      <c r="AG286" s="232"/>
      <c r="AH286" s="232"/>
      <c r="AI286" s="232"/>
      <c r="AJ286" s="232"/>
      <c r="AK286" s="232"/>
      <c r="AL286" s="232"/>
      <c r="AM286" s="199"/>
      <c r="AN286" s="79"/>
      <c r="AO286" s="79"/>
      <c r="AP286" s="79"/>
      <c r="AQ286" s="79"/>
      <c r="AR286" s="79"/>
      <c r="AS286" s="79"/>
      <c r="AT286" s="79"/>
      <c r="AU286" s="79"/>
      <c r="AV286" s="79"/>
      <c r="AW286" s="233"/>
      <c r="AX286" s="79"/>
      <c r="AY286" s="79"/>
      <c r="AZ286" s="79"/>
      <c r="BA286" s="79"/>
      <c r="BB286" s="190"/>
      <c r="BC286" s="190"/>
      <c r="BD286" s="222">
        <f t="shared" si="32"/>
        <v>23.5</v>
      </c>
      <c r="BE286" s="195">
        <v>84600</v>
      </c>
      <c r="BF286" s="223">
        <v>375.04941841999999</v>
      </c>
      <c r="BG286" s="223">
        <v>492.88628148170801</v>
      </c>
      <c r="BH286" s="223">
        <v>-498.61563867723999</v>
      </c>
      <c r="BI286" s="224">
        <v>52.030901139756402</v>
      </c>
      <c r="BJ286" s="224">
        <v>5.9638382475150902</v>
      </c>
      <c r="BK286" s="222">
        <f t="shared" si="33"/>
        <v>-0.15678796502206627</v>
      </c>
      <c r="BL286" s="222">
        <f t="shared" si="34"/>
        <v>-137.65760427892343</v>
      </c>
      <c r="BM286" s="195">
        <v>84600</v>
      </c>
      <c r="BN286" s="223">
        <v>375.04941841999999</v>
      </c>
      <c r="BO286" s="223">
        <v>502.75083642776701</v>
      </c>
      <c r="BP286" s="223">
        <v>-507.45652447547599</v>
      </c>
      <c r="BQ286" s="224">
        <v>52.098636461685501</v>
      </c>
      <c r="BR286" s="224">
        <v>6.0389602473753001</v>
      </c>
      <c r="BS286" s="222">
        <f t="shared" si="35"/>
        <v>-9.3022167647376364E-2</v>
      </c>
      <c r="BT286" s="222">
        <f t="shared" si="36"/>
        <v>-137.65760427892343</v>
      </c>
      <c r="BU286" s="199"/>
      <c r="BV286" s="197">
        <v>-8.31715597732045</v>
      </c>
      <c r="BW286" s="197">
        <v>-10.5424279657536</v>
      </c>
      <c r="BX286" s="222">
        <f t="shared" si="37"/>
        <v>-13.035280450344182</v>
      </c>
      <c r="BY286" s="222">
        <f t="shared" si="38"/>
        <v>-13.765622264828897</v>
      </c>
      <c r="BZ286" s="199"/>
      <c r="CA286" s="199"/>
      <c r="CB286" s="199"/>
      <c r="CC286" s="199"/>
      <c r="CD286" s="199"/>
      <c r="CE286" s="199"/>
      <c r="CF286" s="199"/>
      <c r="CG286" s="199"/>
      <c r="CH286" s="199"/>
      <c r="CI286" s="199"/>
      <c r="CJ286" s="199"/>
      <c r="CK286" s="199"/>
      <c r="CL286" s="199"/>
      <c r="CM286" s="199"/>
      <c r="CN286" s="199"/>
      <c r="CO286" s="199"/>
      <c r="CP286" s="199"/>
      <c r="CQ286" s="199"/>
      <c r="CR286" s="199"/>
    </row>
    <row r="287" spans="1:96" ht="12" customHeight="1" x14ac:dyDescent="0.25">
      <c r="A287" s="199"/>
      <c r="B287" s="199"/>
      <c r="C287" s="199"/>
      <c r="D287" s="199"/>
      <c r="E287" s="199"/>
      <c r="F287" s="199"/>
      <c r="G287" s="199"/>
      <c r="H287" s="199"/>
      <c r="I287" s="199"/>
      <c r="J287" s="199"/>
      <c r="K287" s="199"/>
      <c r="L287" s="199"/>
      <c r="M287" s="199"/>
      <c r="N287" s="199"/>
      <c r="O287" s="199"/>
      <c r="P287" s="199"/>
      <c r="Q287" s="199"/>
      <c r="R287" s="199"/>
      <c r="S287" s="199"/>
      <c r="T287" s="199"/>
      <c r="U287" s="199"/>
      <c r="V287" s="199"/>
      <c r="W287" s="199"/>
      <c r="X287" s="232"/>
      <c r="Y287" s="232"/>
      <c r="Z287" s="232"/>
      <c r="AA287" s="232"/>
      <c r="AB287" s="232"/>
      <c r="AC287" s="232"/>
      <c r="AD287" s="232"/>
      <c r="AE287" s="232"/>
      <c r="AF287" s="232"/>
      <c r="AG287" s="232"/>
      <c r="AH287" s="232"/>
      <c r="AI287" s="232"/>
      <c r="AJ287" s="232"/>
      <c r="AK287" s="232"/>
      <c r="AL287" s="232"/>
      <c r="AM287" s="199"/>
      <c r="AN287" s="79"/>
      <c r="AO287" s="79"/>
      <c r="AP287" s="79"/>
      <c r="AQ287" s="79"/>
      <c r="AR287" s="79"/>
      <c r="AS287" s="79"/>
      <c r="AT287" s="79"/>
      <c r="AU287" s="79"/>
      <c r="AV287" s="79"/>
      <c r="AW287" s="233"/>
      <c r="AX287" s="79"/>
      <c r="AY287" s="79"/>
      <c r="AZ287" s="79"/>
      <c r="BA287" s="79"/>
      <c r="BB287" s="190"/>
      <c r="BC287" s="190"/>
      <c r="BD287" s="222">
        <f t="shared" si="32"/>
        <v>23.583333333333332</v>
      </c>
      <c r="BE287" s="195">
        <v>84900</v>
      </c>
      <c r="BF287" s="223">
        <v>371.21386268999998</v>
      </c>
      <c r="BG287" s="223">
        <v>480.30354840417601</v>
      </c>
      <c r="BH287" s="223">
        <v>-486.01073046522401</v>
      </c>
      <c r="BI287" s="224">
        <v>51.938890105469298</v>
      </c>
      <c r="BJ287" s="224">
        <v>5.8716298426848201</v>
      </c>
      <c r="BK287" s="222">
        <f t="shared" si="33"/>
        <v>-0.24899636985233631</v>
      </c>
      <c r="BL287" s="222">
        <f t="shared" si="34"/>
        <v>-141.49316000892344</v>
      </c>
      <c r="BM287" s="195">
        <v>84900</v>
      </c>
      <c r="BN287" s="223">
        <v>371.21386268999998</v>
      </c>
      <c r="BO287" s="223">
        <v>492.93741673236298</v>
      </c>
      <c r="BP287" s="223">
        <v>-497.735248768622</v>
      </c>
      <c r="BQ287" s="224">
        <v>52.027894037454999</v>
      </c>
      <c r="BR287" s="224">
        <v>5.9673326242543299</v>
      </c>
      <c r="BS287" s="222">
        <f t="shared" si="35"/>
        <v>-0.16464979076834663</v>
      </c>
      <c r="BT287" s="222">
        <f t="shared" si="36"/>
        <v>-141.49316000892344</v>
      </c>
      <c r="BU287" s="199"/>
      <c r="BV287" s="197">
        <v>-21.068728059506402</v>
      </c>
      <c r="BW287" s="197">
        <v>-19.092435900424899</v>
      </c>
      <c r="BX287" s="222">
        <f t="shared" si="37"/>
        <v>-25.786852532530133</v>
      </c>
      <c r="BY287" s="222">
        <f t="shared" si="38"/>
        <v>-22.315630199500198</v>
      </c>
      <c r="BZ287" s="199"/>
      <c r="CA287" s="199"/>
      <c r="CB287" s="199"/>
      <c r="CC287" s="199"/>
      <c r="CD287" s="199"/>
      <c r="CE287" s="199"/>
      <c r="CF287" s="199"/>
      <c r="CG287" s="199"/>
      <c r="CH287" s="199"/>
      <c r="CI287" s="199"/>
      <c r="CJ287" s="199"/>
      <c r="CK287" s="199"/>
      <c r="CL287" s="199"/>
      <c r="CM287" s="199"/>
      <c r="CN287" s="199"/>
      <c r="CO287" s="199"/>
      <c r="CP287" s="199"/>
      <c r="CQ287" s="199"/>
      <c r="CR287" s="199"/>
    </row>
    <row r="288" spans="1:96" ht="12" customHeight="1" x14ac:dyDescent="0.25">
      <c r="A288" s="199"/>
      <c r="B288" s="199"/>
      <c r="C288" s="199"/>
      <c r="D288" s="199"/>
      <c r="E288" s="199"/>
      <c r="F288" s="199"/>
      <c r="G288" s="199"/>
      <c r="H288" s="199"/>
      <c r="I288" s="199"/>
      <c r="J288" s="199"/>
      <c r="K288" s="199"/>
      <c r="L288" s="199"/>
      <c r="M288" s="199"/>
      <c r="N288" s="199"/>
      <c r="O288" s="199"/>
      <c r="P288" s="199"/>
      <c r="Q288" s="199"/>
      <c r="R288" s="199"/>
      <c r="S288" s="199"/>
      <c r="T288" s="199"/>
      <c r="U288" s="199"/>
      <c r="V288" s="199"/>
      <c r="W288" s="199"/>
      <c r="X288" s="232"/>
      <c r="Y288" s="232"/>
      <c r="Z288" s="232"/>
      <c r="AA288" s="232"/>
      <c r="AB288" s="232"/>
      <c r="AC288" s="232"/>
      <c r="AD288" s="232"/>
      <c r="AE288" s="232"/>
      <c r="AF288" s="232"/>
      <c r="AG288" s="232"/>
      <c r="AH288" s="232"/>
      <c r="AI288" s="232"/>
      <c r="AJ288" s="232"/>
      <c r="AK288" s="232"/>
      <c r="AL288" s="232"/>
      <c r="AM288" s="199"/>
      <c r="AN288" s="79"/>
      <c r="AO288" s="79"/>
      <c r="AP288" s="79"/>
      <c r="AQ288" s="79"/>
      <c r="AR288" s="79"/>
      <c r="AS288" s="79"/>
      <c r="AT288" s="79"/>
      <c r="AU288" s="79"/>
      <c r="AV288" s="79"/>
      <c r="AW288" s="233"/>
      <c r="AX288" s="79"/>
      <c r="AY288" s="79"/>
      <c r="AZ288" s="79"/>
      <c r="BA288" s="79"/>
      <c r="BB288" s="190"/>
      <c r="BC288" s="190"/>
      <c r="BD288" s="222">
        <f t="shared" si="32"/>
        <v>23.666666666666668</v>
      </c>
      <c r="BE288" s="195">
        <v>85200</v>
      </c>
      <c r="BF288" s="223">
        <v>368.89559005000001</v>
      </c>
      <c r="BG288" s="223">
        <v>467.99625028138598</v>
      </c>
      <c r="BH288" s="223">
        <v>-473.63665512095798</v>
      </c>
      <c r="BI288" s="224">
        <v>51.847793480298002</v>
      </c>
      <c r="BJ288" s="224">
        <v>5.7806699806766497</v>
      </c>
      <c r="BK288" s="222">
        <f t="shared" si="33"/>
        <v>-0.33995623186050672</v>
      </c>
      <c r="BL288" s="222">
        <f t="shared" si="34"/>
        <v>-143.81143264892341</v>
      </c>
      <c r="BM288" s="195">
        <v>85200</v>
      </c>
      <c r="BN288" s="223">
        <v>368.89559005000001</v>
      </c>
      <c r="BO288" s="223">
        <v>483.303102450099</v>
      </c>
      <c r="BP288" s="223">
        <v>-488.15434649771498</v>
      </c>
      <c r="BQ288" s="224">
        <v>51.957762303023202</v>
      </c>
      <c r="BR288" s="224">
        <v>5.8965926384610396</v>
      </c>
      <c r="BS288" s="222">
        <f t="shared" si="35"/>
        <v>-0.23538977656163684</v>
      </c>
      <c r="BT288" s="222">
        <f t="shared" si="36"/>
        <v>-143.81143264892341</v>
      </c>
      <c r="BU288" s="199"/>
      <c r="BV288" s="197">
        <v>-33.5895537526604</v>
      </c>
      <c r="BW288" s="197">
        <v>-27.433341955314599</v>
      </c>
      <c r="BX288" s="222">
        <f t="shared" si="37"/>
        <v>-38.307678225684135</v>
      </c>
      <c r="BY288" s="222">
        <f t="shared" si="38"/>
        <v>-30.656536254389898</v>
      </c>
      <c r="BZ288" s="199"/>
      <c r="CA288" s="199"/>
      <c r="CB288" s="199"/>
      <c r="CC288" s="199"/>
      <c r="CD288" s="199"/>
      <c r="CE288" s="199"/>
      <c r="CF288" s="199"/>
      <c r="CG288" s="199"/>
      <c r="CH288" s="199"/>
      <c r="CI288" s="199"/>
      <c r="CJ288" s="199"/>
      <c r="CK288" s="199"/>
      <c r="CL288" s="199"/>
      <c r="CM288" s="199"/>
      <c r="CN288" s="199"/>
      <c r="CO288" s="199"/>
      <c r="CP288" s="199"/>
      <c r="CQ288" s="199"/>
      <c r="CR288" s="199"/>
    </row>
    <row r="289" spans="1:96" ht="12" customHeight="1" x14ac:dyDescent="0.25">
      <c r="A289" s="199"/>
      <c r="B289" s="199"/>
      <c r="C289" s="199"/>
      <c r="D289" s="199"/>
      <c r="E289" s="199"/>
      <c r="F289" s="199"/>
      <c r="G289" s="199"/>
      <c r="H289" s="199"/>
      <c r="I289" s="199"/>
      <c r="J289" s="199"/>
      <c r="K289" s="199"/>
      <c r="L289" s="199"/>
      <c r="M289" s="199"/>
      <c r="N289" s="199"/>
      <c r="O289" s="199"/>
      <c r="P289" s="199"/>
      <c r="Q289" s="199"/>
      <c r="R289" s="199"/>
      <c r="S289" s="199"/>
      <c r="T289" s="199"/>
      <c r="U289" s="199"/>
      <c r="V289" s="199"/>
      <c r="W289" s="199"/>
      <c r="X289" s="232"/>
      <c r="Y289" s="232"/>
      <c r="Z289" s="232"/>
      <c r="AA289" s="232"/>
      <c r="AB289" s="232"/>
      <c r="AC289" s="232"/>
      <c r="AD289" s="232"/>
      <c r="AE289" s="232"/>
      <c r="AF289" s="232"/>
      <c r="AG289" s="232"/>
      <c r="AH289" s="232"/>
      <c r="AI289" s="232"/>
      <c r="AJ289" s="232"/>
      <c r="AK289" s="232"/>
      <c r="AL289" s="232"/>
      <c r="AM289" s="199"/>
      <c r="AN289" s="79"/>
      <c r="AO289" s="79"/>
      <c r="AP289" s="79"/>
      <c r="AQ289" s="79"/>
      <c r="AR289" s="79"/>
      <c r="AS289" s="79"/>
      <c r="AT289" s="79"/>
      <c r="AU289" s="79"/>
      <c r="AV289" s="79"/>
      <c r="AW289" s="233"/>
      <c r="AX289" s="79"/>
      <c r="AY289" s="79"/>
      <c r="AZ289" s="79"/>
      <c r="BA289" s="79"/>
      <c r="BB289" s="190"/>
      <c r="BC289" s="190"/>
      <c r="BD289" s="222">
        <f t="shared" si="32"/>
        <v>23.75</v>
      </c>
      <c r="BE289" s="195">
        <v>85500</v>
      </c>
      <c r="BF289" s="223">
        <v>368.12</v>
      </c>
      <c r="BG289" s="223">
        <v>456.056817500036</v>
      </c>
      <c r="BH289" s="223">
        <v>-461.58561505956698</v>
      </c>
      <c r="BI289" s="224">
        <v>51.7583273154587</v>
      </c>
      <c r="BJ289" s="224">
        <v>5.6916907413162097</v>
      </c>
      <c r="BK289" s="222">
        <f t="shared" si="33"/>
        <v>-0.42893547122094677</v>
      </c>
      <c r="BL289" s="222">
        <f t="shared" si="34"/>
        <v>-144.58702269892342</v>
      </c>
      <c r="BM289" s="195">
        <v>85500</v>
      </c>
      <c r="BN289" s="223">
        <v>368.12</v>
      </c>
      <c r="BO289" s="223">
        <v>473.92282538747003</v>
      </c>
      <c r="BP289" s="223">
        <v>-478.788159094474</v>
      </c>
      <c r="BQ289" s="224">
        <v>51.888804889903597</v>
      </c>
      <c r="BR289" s="224">
        <v>5.8273175472118304</v>
      </c>
      <c r="BS289" s="222">
        <f t="shared" si="35"/>
        <v>-0.30466486781084612</v>
      </c>
      <c r="BT289" s="222">
        <f t="shared" si="36"/>
        <v>-144.58702269892342</v>
      </c>
      <c r="BU289" s="199"/>
      <c r="BV289" s="197">
        <v>-45.742503975793397</v>
      </c>
      <c r="BW289" s="197">
        <v>-35.473795862480799</v>
      </c>
      <c r="BX289" s="222">
        <f t="shared" si="37"/>
        <v>-50.460628448817133</v>
      </c>
      <c r="BY289" s="222">
        <f t="shared" si="38"/>
        <v>-38.696990161556094</v>
      </c>
      <c r="BZ289" s="199"/>
      <c r="CA289" s="199"/>
      <c r="CB289" s="199"/>
      <c r="CC289" s="199"/>
      <c r="CD289" s="199"/>
      <c r="CE289" s="199"/>
      <c r="CF289" s="199"/>
      <c r="CG289" s="199"/>
      <c r="CH289" s="199"/>
      <c r="CI289" s="199"/>
      <c r="CJ289" s="199"/>
      <c r="CK289" s="199"/>
      <c r="CL289" s="199"/>
      <c r="CM289" s="199"/>
      <c r="CN289" s="199"/>
      <c r="CO289" s="199"/>
      <c r="CP289" s="199"/>
      <c r="CQ289" s="199"/>
      <c r="CR289" s="199"/>
    </row>
    <row r="290" spans="1:96" ht="12" customHeight="1" x14ac:dyDescent="0.25">
      <c r="A290" s="199"/>
      <c r="B290" s="199"/>
      <c r="C290" s="199"/>
      <c r="D290" s="199"/>
      <c r="E290" s="199"/>
      <c r="F290" s="199"/>
      <c r="G290" s="199"/>
      <c r="H290" s="199"/>
      <c r="I290" s="199"/>
      <c r="J290" s="199"/>
      <c r="K290" s="199"/>
      <c r="L290" s="199"/>
      <c r="M290" s="199"/>
      <c r="N290" s="199"/>
      <c r="O290" s="199"/>
      <c r="P290" s="199"/>
      <c r="Q290" s="199"/>
      <c r="R290" s="199"/>
      <c r="S290" s="199"/>
      <c r="T290" s="199"/>
      <c r="U290" s="199"/>
      <c r="V290" s="199"/>
      <c r="W290" s="199"/>
      <c r="X290" s="232"/>
      <c r="Y290" s="232"/>
      <c r="Z290" s="232"/>
      <c r="AA290" s="232"/>
      <c r="AB290" s="232"/>
      <c r="AC290" s="232"/>
      <c r="AD290" s="232"/>
      <c r="AE290" s="232"/>
      <c r="AF290" s="232"/>
      <c r="AG290" s="232"/>
      <c r="AH290" s="232"/>
      <c r="AI290" s="232"/>
      <c r="AJ290" s="232"/>
      <c r="AK290" s="232"/>
      <c r="AL290" s="232"/>
      <c r="AM290" s="199"/>
      <c r="AN290" s="79"/>
      <c r="AO290" s="79"/>
      <c r="AP290" s="79"/>
      <c r="AQ290" s="79"/>
      <c r="AR290" s="79"/>
      <c r="AS290" s="79"/>
      <c r="AT290" s="79"/>
      <c r="AU290" s="79"/>
      <c r="AV290" s="79"/>
      <c r="AW290" s="233"/>
      <c r="AX290" s="79"/>
      <c r="AY290" s="79"/>
      <c r="AZ290" s="79"/>
      <c r="BA290" s="79"/>
      <c r="BB290" s="190"/>
      <c r="BC290" s="190"/>
      <c r="BD290" s="222">
        <f t="shared" si="32"/>
        <v>23.833333333333332</v>
      </c>
      <c r="BE290" s="195">
        <v>85800</v>
      </c>
      <c r="BF290" s="223">
        <v>368.89559005000001</v>
      </c>
      <c r="BG290" s="223">
        <v>444.57445744762202</v>
      </c>
      <c r="BH290" s="223">
        <v>-449.94648129082299</v>
      </c>
      <c r="BI290" s="224">
        <v>51.671212488591699</v>
      </c>
      <c r="BJ290" s="224">
        <v>5.60543021121621</v>
      </c>
      <c r="BK290" s="222">
        <f t="shared" si="33"/>
        <v>-0.51519600132094645</v>
      </c>
      <c r="BL290" s="222">
        <f t="shared" si="34"/>
        <v>-143.81143264892341</v>
      </c>
      <c r="BM290" s="195">
        <v>85800</v>
      </c>
      <c r="BN290" s="223">
        <v>368.89559005000001</v>
      </c>
      <c r="BO290" s="223">
        <v>464.86877425095599</v>
      </c>
      <c r="BP290" s="223">
        <v>-469.70827535319597</v>
      </c>
      <c r="BQ290" s="224">
        <v>51.821582542087597</v>
      </c>
      <c r="BR290" s="224">
        <v>5.7600821876002204</v>
      </c>
      <c r="BS290" s="222">
        <f t="shared" si="35"/>
        <v>-0.3719002274224561</v>
      </c>
      <c r="BT290" s="222">
        <f t="shared" si="36"/>
        <v>-143.81143264892341</v>
      </c>
      <c r="BU290" s="199"/>
      <c r="BV290" s="197">
        <v>-57.394478649386201</v>
      </c>
      <c r="BW290" s="197">
        <v>-43.125737929851702</v>
      </c>
      <c r="BX290" s="222">
        <f t="shared" si="37"/>
        <v>-62.112603122409936</v>
      </c>
      <c r="BY290" s="222">
        <f t="shared" si="38"/>
        <v>-46.348932228926998</v>
      </c>
      <c r="BZ290" s="199"/>
      <c r="CA290" s="199"/>
      <c r="CB290" s="199"/>
      <c r="CC290" s="199"/>
      <c r="CD290" s="199"/>
      <c r="CE290" s="199"/>
      <c r="CF290" s="199"/>
      <c r="CG290" s="199"/>
      <c r="CH290" s="199"/>
      <c r="CI290" s="199"/>
      <c r="CJ290" s="199"/>
      <c r="CK290" s="199"/>
      <c r="CL290" s="199"/>
      <c r="CM290" s="199"/>
      <c r="CN290" s="199"/>
      <c r="CO290" s="199"/>
      <c r="CP290" s="199"/>
      <c r="CQ290" s="199"/>
      <c r="CR290" s="199"/>
    </row>
    <row r="291" spans="1:96" ht="12" customHeight="1" x14ac:dyDescent="0.25">
      <c r="A291" s="199"/>
      <c r="B291" s="199"/>
      <c r="C291" s="199"/>
      <c r="D291" s="199"/>
      <c r="E291" s="199"/>
      <c r="F291" s="199"/>
      <c r="G291" s="199"/>
      <c r="H291" s="199"/>
      <c r="I291" s="199"/>
      <c r="J291" s="199"/>
      <c r="K291" s="199"/>
      <c r="L291" s="199"/>
      <c r="M291" s="199"/>
      <c r="N291" s="199"/>
      <c r="O291" s="199"/>
      <c r="P291" s="199"/>
      <c r="Q291" s="199"/>
      <c r="R291" s="199"/>
      <c r="S291" s="199"/>
      <c r="T291" s="199"/>
      <c r="U291" s="199"/>
      <c r="V291" s="199"/>
      <c r="W291" s="199"/>
      <c r="X291" s="232"/>
      <c r="Y291" s="232"/>
      <c r="Z291" s="232"/>
      <c r="AA291" s="232"/>
      <c r="AB291" s="232"/>
      <c r="AC291" s="232"/>
      <c r="AD291" s="232"/>
      <c r="AE291" s="232"/>
      <c r="AF291" s="232"/>
      <c r="AG291" s="232"/>
      <c r="AH291" s="232"/>
      <c r="AI291" s="232"/>
      <c r="AJ291" s="232"/>
      <c r="AK291" s="232"/>
      <c r="AL291" s="232"/>
      <c r="AM291" s="199"/>
      <c r="AN291" s="79"/>
      <c r="AO291" s="79"/>
      <c r="AP291" s="79"/>
      <c r="AQ291" s="79"/>
      <c r="AR291" s="79"/>
      <c r="AS291" s="79"/>
      <c r="AT291" s="79"/>
      <c r="AU291" s="79"/>
      <c r="AV291" s="79"/>
      <c r="AW291" s="233"/>
      <c r="AX291" s="79"/>
      <c r="AY291" s="79"/>
      <c r="AZ291" s="79"/>
      <c r="BA291" s="79"/>
      <c r="BB291" s="190"/>
      <c r="BC291" s="190"/>
      <c r="BD291" s="222">
        <f t="shared" si="32"/>
        <v>23.916666666666668</v>
      </c>
      <c r="BE291" s="195">
        <v>86100</v>
      </c>
      <c r="BF291" s="223">
        <v>371.21386268999998</v>
      </c>
      <c r="BG291" s="223">
        <v>433.63564231585599</v>
      </c>
      <c r="BH291" s="223">
        <v>-438.80523340679201</v>
      </c>
      <c r="BI291" s="224">
        <v>51.587177177341999</v>
      </c>
      <c r="BJ291" s="224">
        <v>5.52263501733478</v>
      </c>
      <c r="BK291" s="222">
        <f t="shared" si="33"/>
        <v>-0.59799119520237642</v>
      </c>
      <c r="BL291" s="222">
        <f t="shared" si="34"/>
        <v>-141.49316000892344</v>
      </c>
      <c r="BM291" s="195">
        <v>86100</v>
      </c>
      <c r="BN291" s="223">
        <v>371.21386268999998</v>
      </c>
      <c r="BO291" s="223">
        <v>456.21066112141602</v>
      </c>
      <c r="BP291" s="223">
        <v>-460.98376096854298</v>
      </c>
      <c r="BQ291" s="224">
        <v>51.756654084495501</v>
      </c>
      <c r="BR291" s="224">
        <v>5.6954600134810303</v>
      </c>
      <c r="BS291" s="222">
        <f t="shared" si="35"/>
        <v>-0.43652240154164623</v>
      </c>
      <c r="BT291" s="222">
        <f t="shared" si="36"/>
        <v>-141.49316000892344</v>
      </c>
      <c r="BU291" s="199"/>
      <c r="BV291" s="197">
        <v>-68.417864418070593</v>
      </c>
      <c r="BW291" s="197">
        <v>-50.305363477992699</v>
      </c>
      <c r="BX291" s="222">
        <f t="shared" si="37"/>
        <v>-73.135988891094328</v>
      </c>
      <c r="BY291" s="222">
        <f t="shared" si="38"/>
        <v>-53.528557777067995</v>
      </c>
      <c r="BZ291" s="199"/>
      <c r="CA291" s="199"/>
      <c r="CB291" s="199"/>
      <c r="CC291" s="199"/>
      <c r="CD291" s="199"/>
      <c r="CE291" s="199"/>
      <c r="CF291" s="199"/>
      <c r="CG291" s="199"/>
      <c r="CH291" s="199"/>
      <c r="CI291" s="199"/>
      <c r="CJ291" s="199"/>
      <c r="CK291" s="199"/>
      <c r="CL291" s="199"/>
      <c r="CM291" s="199"/>
      <c r="CN291" s="199"/>
      <c r="CO291" s="199"/>
      <c r="CP291" s="199"/>
      <c r="CQ291" s="199"/>
      <c r="CR291" s="199"/>
    </row>
    <row r="292" spans="1:96" ht="12" customHeight="1" x14ac:dyDescent="0.25">
      <c r="A292" s="199"/>
      <c r="B292" s="199"/>
      <c r="C292" s="199"/>
      <c r="D292" s="199"/>
      <c r="E292" s="199"/>
      <c r="F292" s="199"/>
      <c r="G292" s="199"/>
      <c r="H292" s="199"/>
      <c r="I292" s="199"/>
      <c r="J292" s="199"/>
      <c r="K292" s="199"/>
      <c r="L292" s="199"/>
      <c r="M292" s="199"/>
      <c r="N292" s="199"/>
      <c r="O292" s="199"/>
      <c r="P292" s="199"/>
      <c r="Q292" s="199"/>
      <c r="R292" s="199"/>
      <c r="S292" s="199"/>
      <c r="T292" s="199"/>
      <c r="U292" s="199"/>
      <c r="V292" s="199"/>
      <c r="W292" s="199"/>
      <c r="X292" s="232"/>
      <c r="Y292" s="232"/>
      <c r="Z292" s="232"/>
      <c r="AA292" s="232"/>
      <c r="AB292" s="232"/>
      <c r="AC292" s="232"/>
      <c r="AD292" s="232"/>
      <c r="AE292" s="232"/>
      <c r="AF292" s="232"/>
      <c r="AG292" s="232"/>
      <c r="AH292" s="232"/>
      <c r="AI292" s="232"/>
      <c r="AJ292" s="232"/>
      <c r="AK292" s="232"/>
      <c r="AL292" s="232"/>
      <c r="AM292" s="199"/>
      <c r="AN292" s="79"/>
      <c r="AO292" s="79"/>
      <c r="AP292" s="79"/>
      <c r="AQ292" s="79"/>
      <c r="AR292" s="79"/>
      <c r="AS292" s="79"/>
      <c r="AT292" s="79"/>
      <c r="AU292" s="79"/>
      <c r="AV292" s="79"/>
      <c r="AW292" s="233"/>
      <c r="AX292" s="79"/>
      <c r="AY292" s="79"/>
      <c r="AZ292" s="79"/>
      <c r="BA292" s="79"/>
      <c r="BB292" s="190"/>
      <c r="BC292" s="190"/>
      <c r="BD292" s="222">
        <f t="shared" si="32"/>
        <v>24</v>
      </c>
      <c r="BE292" s="195">
        <v>86400</v>
      </c>
      <c r="BF292" s="223">
        <v>375.04941841999999</v>
      </c>
      <c r="BG292" s="223">
        <v>423.32475675709298</v>
      </c>
      <c r="BH292" s="223">
        <v>-428.24556594580599</v>
      </c>
      <c r="BI292" s="224">
        <v>51.506960046462403</v>
      </c>
      <c r="BJ292" s="224">
        <v>5.4440634610557002</v>
      </c>
      <c r="BK292" s="222">
        <f t="shared" si="33"/>
        <v>-0.67656275148145628</v>
      </c>
      <c r="BL292" s="222">
        <f t="shared" si="34"/>
        <v>-137.65760427892343</v>
      </c>
      <c r="BM292" s="195">
        <v>86400</v>
      </c>
      <c r="BN292" s="223">
        <v>375.04941841999999</v>
      </c>
      <c r="BO292" s="223">
        <v>448.01609488062002</v>
      </c>
      <c r="BP292" s="223">
        <v>-452.68149991662699</v>
      </c>
      <c r="BQ292" s="224">
        <v>51.694577882642697</v>
      </c>
      <c r="BR292" s="224">
        <v>5.6340245577220296</v>
      </c>
      <c r="BS292" s="222">
        <f t="shared" si="35"/>
        <v>-0.4979578573006469</v>
      </c>
      <c r="BT292" s="222">
        <f t="shared" si="36"/>
        <v>-137.65760427892343</v>
      </c>
      <c r="BU292" s="199"/>
      <c r="BV292" s="197">
        <v>-78.691932282266905</v>
      </c>
      <c r="BW292" s="197">
        <v>-56.934040675634002</v>
      </c>
      <c r="BX292" s="222">
        <f t="shared" si="37"/>
        <v>-83.41005675529064</v>
      </c>
      <c r="BY292" s="222">
        <f t="shared" si="38"/>
        <v>-60.157234974709297</v>
      </c>
      <c r="BZ292" s="199"/>
      <c r="CA292" s="199"/>
      <c r="CB292" s="199"/>
      <c r="CC292" s="199"/>
      <c r="CD292" s="199"/>
      <c r="CE292" s="199"/>
      <c r="CF292" s="199"/>
      <c r="CG292" s="199"/>
      <c r="CH292" s="199"/>
      <c r="CI292" s="199"/>
      <c r="CJ292" s="199"/>
      <c r="CK292" s="199"/>
      <c r="CL292" s="199"/>
      <c r="CM292" s="199"/>
      <c r="CN292" s="199"/>
      <c r="CO292" s="199"/>
      <c r="CP292" s="199"/>
      <c r="CQ292" s="199"/>
      <c r="CR292" s="199"/>
    </row>
    <row r="293" spans="1:96" ht="12" customHeight="1" x14ac:dyDescent="0.25">
      <c r="A293" s="199">
        <v>1</v>
      </c>
      <c r="B293" s="199"/>
      <c r="C293" s="199"/>
      <c r="D293" s="199"/>
      <c r="E293" s="199"/>
      <c r="F293" s="199"/>
      <c r="G293" s="199"/>
      <c r="H293" s="199"/>
      <c r="I293" s="199"/>
      <c r="J293" s="199"/>
      <c r="K293" s="199"/>
      <c r="L293" s="199"/>
      <c r="M293" s="199"/>
      <c r="N293" s="199"/>
      <c r="O293" s="199"/>
      <c r="P293" s="199"/>
      <c r="Q293" s="199"/>
      <c r="R293" s="199"/>
      <c r="S293" s="199"/>
      <c r="T293" s="199"/>
      <c r="U293" s="199"/>
      <c r="V293" s="199"/>
      <c r="W293" s="199"/>
      <c r="X293" s="232"/>
      <c r="Y293" s="232"/>
      <c r="Z293" s="232"/>
      <c r="AA293" s="232"/>
      <c r="AB293" s="232"/>
      <c r="AC293" s="232"/>
      <c r="AD293" s="232"/>
      <c r="AE293" s="232"/>
      <c r="AF293" s="232"/>
      <c r="AG293" s="232"/>
      <c r="AH293" s="232"/>
      <c r="AI293" s="232"/>
      <c r="AJ293" s="232"/>
      <c r="AK293" s="232"/>
      <c r="AL293" s="232"/>
      <c r="AM293" s="199"/>
      <c r="AN293" s="79"/>
      <c r="AO293" s="79"/>
      <c r="AP293" s="79"/>
      <c r="AQ293" s="79"/>
      <c r="AR293" s="79"/>
      <c r="AS293" s="79"/>
      <c r="AT293" s="79"/>
      <c r="AU293" s="79"/>
      <c r="AV293" s="79"/>
      <c r="AW293" s="233"/>
      <c r="AX293" s="79"/>
      <c r="AY293" s="79"/>
      <c r="AZ293" s="79"/>
      <c r="BA293" s="79"/>
      <c r="BB293" s="199"/>
      <c r="BC293" s="199"/>
      <c r="BD293" s="199"/>
      <c r="BE293" s="199"/>
      <c r="BF293" s="199"/>
      <c r="BG293" s="199"/>
      <c r="BH293" s="199"/>
      <c r="BI293" s="199"/>
      <c r="BJ293" s="199"/>
      <c r="BK293" s="199"/>
      <c r="BL293" s="199"/>
      <c r="BM293" s="199"/>
      <c r="BN293" s="199"/>
      <c r="BO293" s="199"/>
      <c r="BP293" s="199"/>
      <c r="BQ293" s="199"/>
      <c r="BR293" s="199"/>
      <c r="BS293" s="199"/>
      <c r="BT293" s="222">
        <f t="shared" si="36"/>
        <v>-512.70702269892342</v>
      </c>
      <c r="BU293" s="199"/>
      <c r="BV293" s="197">
        <v>-88.104159831811202</v>
      </c>
      <c r="BW293" s="197">
        <v>-62.939171721755201</v>
      </c>
      <c r="BX293" s="222">
        <f t="shared" si="37"/>
        <v>-92.822284304834938</v>
      </c>
      <c r="BY293" s="222">
        <f t="shared" si="38"/>
        <v>-66.162366020830504</v>
      </c>
      <c r="BZ293" s="199"/>
      <c r="CA293" s="199"/>
      <c r="CB293" s="199"/>
      <c r="CC293" s="199"/>
      <c r="CD293" s="199"/>
      <c r="CE293" s="199"/>
      <c r="CF293" s="199"/>
      <c r="CG293" s="199"/>
      <c r="CH293" s="199"/>
      <c r="CI293" s="199"/>
      <c r="CJ293" s="199"/>
      <c r="CK293" s="199"/>
      <c r="CL293" s="199"/>
      <c r="CM293" s="199"/>
      <c r="CN293" s="199"/>
      <c r="CO293" s="199"/>
      <c r="CP293" s="199"/>
      <c r="CQ293" s="199"/>
      <c r="CR293" s="199"/>
    </row>
    <row r="294" spans="1:96" ht="12" customHeight="1" x14ac:dyDescent="0.25">
      <c r="A294" s="199"/>
      <c r="B294" s="199"/>
      <c r="C294" s="199"/>
      <c r="D294" s="199"/>
      <c r="E294" s="199"/>
      <c r="F294" s="199"/>
      <c r="G294" s="199"/>
      <c r="H294" s="199"/>
      <c r="I294" s="199"/>
      <c r="J294" s="199"/>
      <c r="K294" s="199"/>
      <c r="L294" s="199"/>
      <c r="M294" s="199"/>
      <c r="N294" s="199"/>
      <c r="O294" s="199"/>
      <c r="P294" s="199"/>
      <c r="Q294" s="199"/>
      <c r="R294" s="199"/>
      <c r="S294" s="199"/>
      <c r="T294" s="199"/>
      <c r="U294" s="199"/>
      <c r="V294" s="199"/>
      <c r="W294" s="199"/>
      <c r="X294" s="232"/>
      <c r="Y294" s="232"/>
      <c r="Z294" s="232"/>
      <c r="AA294" s="232"/>
      <c r="AB294" s="232"/>
      <c r="AC294" s="232"/>
      <c r="AD294" s="232"/>
      <c r="AE294" s="232"/>
      <c r="AF294" s="232"/>
      <c r="AG294" s="232"/>
      <c r="AH294" s="232"/>
      <c r="AI294" s="232"/>
      <c r="AJ294" s="232"/>
      <c r="AK294" s="232"/>
      <c r="AL294" s="232"/>
      <c r="AM294" s="199"/>
      <c r="AN294" s="79"/>
      <c r="AO294" s="79"/>
      <c r="AP294" s="79"/>
      <c r="AQ294" s="79"/>
      <c r="AR294" s="79"/>
      <c r="AS294" s="79"/>
      <c r="AT294" s="79"/>
      <c r="AU294" s="79"/>
      <c r="AV294" s="79"/>
      <c r="AW294" s="233"/>
      <c r="AX294" s="79"/>
      <c r="AY294" s="79"/>
      <c r="AZ294" s="79"/>
      <c r="BA294" s="79"/>
      <c r="BB294" s="199"/>
      <c r="BC294" s="199"/>
      <c r="BD294" s="199"/>
      <c r="BE294" s="199"/>
      <c r="BF294" s="199"/>
      <c r="BG294" s="199"/>
      <c r="BH294" s="199"/>
      <c r="BI294" s="199"/>
      <c r="BJ294" s="199"/>
      <c r="BK294" s="199"/>
      <c r="BL294" s="199"/>
      <c r="BM294" s="199"/>
      <c r="BN294" s="199"/>
      <c r="BO294" s="199"/>
      <c r="BP294" s="199"/>
      <c r="BQ294" s="199"/>
      <c r="BR294" s="199"/>
      <c r="BS294" s="199"/>
      <c r="BT294" s="199"/>
      <c r="BU294" s="199"/>
      <c r="BV294" s="199"/>
      <c r="BW294" s="199"/>
      <c r="BX294" s="199"/>
      <c r="BY294" s="199"/>
      <c r="BZ294" s="199"/>
      <c r="CA294" s="199"/>
      <c r="CB294" s="199"/>
      <c r="CC294" s="199"/>
      <c r="CD294" s="199"/>
      <c r="CE294" s="199"/>
      <c r="CF294" s="199"/>
      <c r="CG294" s="199"/>
      <c r="CH294" s="199"/>
      <c r="CI294" s="199"/>
      <c r="CJ294" s="199"/>
      <c r="CK294" s="199"/>
      <c r="CL294" s="199"/>
      <c r="CM294" s="199"/>
      <c r="CN294" s="199"/>
      <c r="CO294" s="199"/>
      <c r="CP294" s="199"/>
      <c r="CQ294" s="199"/>
      <c r="CR294" s="199"/>
    </row>
    <row r="295" spans="1:96" ht="12" customHeight="1" x14ac:dyDescent="0.25">
      <c r="A295" s="199"/>
      <c r="B295" s="199"/>
      <c r="C295" s="199"/>
      <c r="D295" s="199"/>
      <c r="E295" s="199"/>
      <c r="F295" s="199"/>
      <c r="G295" s="199"/>
      <c r="H295" s="199"/>
      <c r="I295" s="199"/>
      <c r="J295" s="199"/>
      <c r="K295" s="199"/>
      <c r="L295" s="199"/>
      <c r="M295" s="199"/>
      <c r="N295" s="199"/>
      <c r="O295" s="199"/>
      <c r="P295" s="199"/>
      <c r="Q295" s="199"/>
      <c r="R295" s="199"/>
      <c r="S295" s="199"/>
      <c r="T295" s="199"/>
      <c r="U295" s="199"/>
      <c r="V295" s="199"/>
      <c r="W295" s="199"/>
      <c r="X295" s="232"/>
      <c r="Y295" s="232"/>
      <c r="Z295" s="232"/>
      <c r="AA295" s="232"/>
      <c r="AB295" s="232"/>
      <c r="AC295" s="232"/>
      <c r="AD295" s="232"/>
      <c r="AE295" s="232"/>
      <c r="AF295" s="232"/>
      <c r="AG295" s="232"/>
      <c r="AH295" s="232"/>
      <c r="AI295" s="232"/>
      <c r="AJ295" s="232"/>
      <c r="AK295" s="232"/>
      <c r="AL295" s="232"/>
      <c r="AM295" s="199"/>
      <c r="AN295" s="79"/>
      <c r="AO295" s="79"/>
      <c r="AP295" s="79"/>
      <c r="AQ295" s="79"/>
      <c r="AR295" s="79"/>
      <c r="AS295" s="79"/>
      <c r="AT295" s="79"/>
      <c r="AU295" s="79"/>
      <c r="AV295" s="79"/>
      <c r="AW295" s="233"/>
      <c r="AX295" s="79"/>
      <c r="AY295" s="79"/>
      <c r="AZ295" s="79"/>
      <c r="BA295" s="79"/>
      <c r="BB295" s="199"/>
      <c r="BC295" s="199"/>
      <c r="BD295" s="199"/>
      <c r="BE295" s="199"/>
      <c r="BF295" s="199"/>
      <c r="BG295" s="199"/>
      <c r="BH295" s="199"/>
      <c r="BI295" s="199"/>
      <c r="BJ295" s="199"/>
      <c r="BK295" s="199"/>
      <c r="BL295" s="199"/>
      <c r="BM295" s="199"/>
      <c r="BN295" s="199"/>
      <c r="BO295" s="199"/>
      <c r="BP295" s="199"/>
      <c r="BQ295" s="199"/>
      <c r="BR295" s="199"/>
      <c r="BS295" s="199"/>
      <c r="BT295" s="199"/>
      <c r="BU295" s="199"/>
      <c r="BV295" s="199"/>
      <c r="BW295" s="199"/>
      <c r="BX295" s="199"/>
      <c r="BY295" s="199"/>
      <c r="BZ295" s="199"/>
      <c r="CA295" s="199"/>
      <c r="CB295" s="199"/>
      <c r="CC295" s="199"/>
      <c r="CD295" s="199"/>
      <c r="CE295" s="199"/>
      <c r="CF295" s="199"/>
      <c r="CG295" s="199"/>
      <c r="CH295" s="199"/>
      <c r="CI295" s="199"/>
      <c r="CJ295" s="199"/>
      <c r="CK295" s="199"/>
      <c r="CL295" s="199"/>
      <c r="CM295" s="199"/>
      <c r="CN295" s="199"/>
      <c r="CO295" s="199"/>
      <c r="CP295" s="199"/>
      <c r="CQ295" s="199"/>
      <c r="CR295" s="199"/>
    </row>
    <row r="296" spans="1:96" ht="12" customHeight="1" x14ac:dyDescent="0.25">
      <c r="A296" s="199"/>
      <c r="B296" s="199"/>
      <c r="C296" s="199"/>
      <c r="D296" s="199"/>
      <c r="E296" s="199"/>
      <c r="F296" s="199"/>
      <c r="G296" s="199"/>
      <c r="H296" s="199"/>
      <c r="I296" s="199"/>
      <c r="J296" s="199"/>
      <c r="K296" s="199"/>
      <c r="L296" s="199"/>
      <c r="M296" s="199"/>
      <c r="N296" s="199"/>
      <c r="O296" s="199"/>
      <c r="P296" s="199"/>
      <c r="Q296" s="199"/>
      <c r="R296" s="199"/>
      <c r="S296" s="199"/>
      <c r="T296" s="199"/>
      <c r="U296" s="199"/>
      <c r="V296" s="199"/>
      <c r="W296" s="199"/>
      <c r="X296" s="232"/>
      <c r="Y296" s="232"/>
      <c r="Z296" s="232"/>
      <c r="AA296" s="232"/>
      <c r="AB296" s="232"/>
      <c r="AC296" s="232"/>
      <c r="AD296" s="232"/>
      <c r="AE296" s="232"/>
      <c r="AF296" s="232"/>
      <c r="AG296" s="232"/>
      <c r="AH296" s="232"/>
      <c r="AI296" s="232"/>
      <c r="AJ296" s="232"/>
      <c r="AK296" s="232"/>
      <c r="AL296" s="232"/>
      <c r="AM296" s="199"/>
      <c r="AN296" s="79"/>
      <c r="AO296" s="79"/>
      <c r="AP296" s="79"/>
      <c r="AQ296" s="79"/>
      <c r="AR296" s="79"/>
      <c r="AS296" s="79"/>
      <c r="AT296" s="79"/>
      <c r="AU296" s="79"/>
      <c r="AV296" s="79"/>
      <c r="AW296" s="233"/>
      <c r="AX296" s="79"/>
      <c r="AY296" s="79"/>
      <c r="AZ296" s="79"/>
      <c r="BA296" s="79"/>
      <c r="BB296" s="199"/>
      <c r="BC296" s="199"/>
      <c r="BD296" s="199"/>
      <c r="BE296" s="199"/>
      <c r="BF296" s="199"/>
      <c r="BG296" s="199"/>
      <c r="BH296" s="199"/>
      <c r="BI296" s="199"/>
      <c r="BJ296" s="199"/>
      <c r="BK296" s="199"/>
      <c r="BL296" s="199"/>
      <c r="BM296" s="199"/>
      <c r="BN296" s="199"/>
      <c r="BO296" s="199"/>
      <c r="BP296" s="199"/>
      <c r="BQ296" s="199"/>
      <c r="BR296" s="199"/>
      <c r="BS296" s="199"/>
      <c r="BT296" s="199"/>
      <c r="BU296" s="199"/>
      <c r="BV296" s="199"/>
      <c r="BW296" s="199"/>
      <c r="BX296" s="199"/>
      <c r="BY296" s="199"/>
      <c r="BZ296" s="199"/>
      <c r="CA296" s="199"/>
      <c r="CB296" s="199"/>
      <c r="CC296" s="199"/>
      <c r="CD296" s="199"/>
      <c r="CE296" s="199"/>
      <c r="CF296" s="199"/>
      <c r="CG296" s="199"/>
      <c r="CH296" s="199"/>
      <c r="CI296" s="199"/>
      <c r="CJ296" s="199"/>
      <c r="CK296" s="199"/>
      <c r="CL296" s="199"/>
      <c r="CM296" s="199"/>
      <c r="CN296" s="199"/>
      <c r="CO296" s="199"/>
      <c r="CP296" s="199"/>
      <c r="CQ296" s="199"/>
      <c r="CR296" s="199"/>
    </row>
    <row r="297" spans="1:96" ht="12" customHeight="1" x14ac:dyDescent="0.25">
      <c r="A297" s="199"/>
      <c r="B297" s="199"/>
      <c r="C297" s="199"/>
      <c r="D297" s="199"/>
      <c r="E297" s="199"/>
      <c r="F297" s="199"/>
      <c r="G297" s="199"/>
      <c r="H297" s="199"/>
      <c r="I297" s="199"/>
      <c r="J297" s="199"/>
      <c r="K297" s="199"/>
      <c r="L297" s="199"/>
      <c r="M297" s="199"/>
      <c r="N297" s="199"/>
      <c r="O297" s="199"/>
      <c r="P297" s="199"/>
      <c r="Q297" s="199"/>
      <c r="R297" s="199"/>
      <c r="S297" s="199"/>
      <c r="T297" s="199"/>
      <c r="U297" s="199"/>
      <c r="V297" s="199"/>
      <c r="W297" s="199"/>
      <c r="X297" s="232"/>
      <c r="Y297" s="232"/>
      <c r="Z297" s="232"/>
      <c r="AA297" s="232"/>
      <c r="AB297" s="232"/>
      <c r="AC297" s="232"/>
      <c r="AD297" s="232"/>
      <c r="AE297" s="232"/>
      <c r="AF297" s="232"/>
      <c r="AG297" s="232"/>
      <c r="AH297" s="232"/>
      <c r="AI297" s="232"/>
      <c r="AJ297" s="232"/>
      <c r="AK297" s="232"/>
      <c r="AL297" s="232"/>
      <c r="AM297" s="199"/>
      <c r="AN297" s="79"/>
      <c r="AO297" s="79"/>
      <c r="AP297" s="79"/>
      <c r="AQ297" s="79"/>
      <c r="AR297" s="79"/>
      <c r="AS297" s="79"/>
      <c r="AT297" s="79"/>
      <c r="AU297" s="79"/>
      <c r="AV297" s="79"/>
      <c r="AW297" s="233"/>
      <c r="AX297" s="79"/>
      <c r="AY297" s="79"/>
      <c r="AZ297" s="79"/>
      <c r="BA297" s="79"/>
      <c r="BB297" s="199"/>
      <c r="BC297" s="199"/>
      <c r="BD297" s="199"/>
      <c r="BE297" s="199"/>
      <c r="BF297" s="199"/>
      <c r="BG297" s="199"/>
      <c r="BH297" s="199"/>
      <c r="BI297" s="199"/>
      <c r="BJ297" s="199"/>
      <c r="BK297" s="199"/>
      <c r="BL297" s="199"/>
      <c r="BM297" s="199"/>
      <c r="BN297" s="199"/>
      <c r="BO297" s="199"/>
      <c r="BP297" s="199"/>
      <c r="BQ297" s="199"/>
      <c r="BR297" s="199"/>
      <c r="BS297" s="199"/>
      <c r="BT297" s="199"/>
      <c r="BU297" s="199"/>
      <c r="BV297" s="199"/>
      <c r="BW297" s="199"/>
      <c r="BX297" s="199"/>
      <c r="BY297" s="199"/>
      <c r="BZ297" s="199"/>
      <c r="CA297" s="199"/>
      <c r="CB297" s="199"/>
      <c r="CC297" s="199"/>
      <c r="CD297" s="199"/>
      <c r="CE297" s="199"/>
      <c r="CF297" s="199"/>
      <c r="CG297" s="199"/>
      <c r="CH297" s="199"/>
      <c r="CI297" s="199"/>
      <c r="CJ297" s="199"/>
      <c r="CK297" s="199"/>
      <c r="CL297" s="199"/>
      <c r="CM297" s="199"/>
      <c r="CN297" s="199"/>
      <c r="CO297" s="199"/>
      <c r="CP297" s="199"/>
      <c r="CQ297" s="199"/>
      <c r="CR297" s="199"/>
    </row>
    <row r="298" spans="1:96" ht="12" customHeight="1" x14ac:dyDescent="0.25">
      <c r="A298" s="199"/>
      <c r="B298" s="199"/>
      <c r="C298" s="199"/>
      <c r="D298" s="199"/>
      <c r="E298" s="199"/>
      <c r="F298" s="199"/>
      <c r="G298" s="199"/>
      <c r="H298" s="199"/>
      <c r="I298" s="199"/>
      <c r="J298" s="199"/>
      <c r="K298" s="199"/>
      <c r="L298" s="199"/>
      <c r="M298" s="199"/>
      <c r="N298" s="199"/>
      <c r="O298" s="199"/>
      <c r="P298" s="199"/>
      <c r="Q298" s="199"/>
      <c r="R298" s="199"/>
      <c r="S298" s="199"/>
      <c r="T298" s="199"/>
      <c r="U298" s="199"/>
      <c r="V298" s="199"/>
      <c r="W298" s="199"/>
      <c r="X298" s="232"/>
      <c r="Y298" s="232"/>
      <c r="Z298" s="232"/>
      <c r="AA298" s="232"/>
      <c r="AB298" s="232"/>
      <c r="AC298" s="232"/>
      <c r="AD298" s="232"/>
      <c r="AE298" s="232"/>
      <c r="AF298" s="232"/>
      <c r="AG298" s="232"/>
      <c r="AH298" s="232"/>
      <c r="AI298" s="232"/>
      <c r="AJ298" s="232"/>
      <c r="AK298" s="232"/>
      <c r="AL298" s="232"/>
      <c r="AM298" s="199"/>
      <c r="AN298" s="79"/>
      <c r="AO298" s="79"/>
      <c r="AP298" s="79"/>
      <c r="AQ298" s="79"/>
      <c r="AR298" s="79"/>
      <c r="AS298" s="79"/>
      <c r="AT298" s="79"/>
      <c r="AU298" s="79"/>
      <c r="AV298" s="79"/>
      <c r="AW298" s="233"/>
      <c r="AX298" s="79"/>
      <c r="AY298" s="79"/>
      <c r="AZ298" s="79"/>
      <c r="BA298" s="79"/>
      <c r="BB298" s="199"/>
      <c r="BC298" s="199"/>
      <c r="BD298" s="199"/>
      <c r="BE298" s="199"/>
      <c r="BF298" s="199"/>
      <c r="BG298" s="199"/>
      <c r="BH298" s="199"/>
      <c r="BI298" s="199"/>
      <c r="BJ298" s="199"/>
      <c r="BK298" s="199"/>
      <c r="BL298" s="199"/>
      <c r="BM298" s="199"/>
      <c r="BN298" s="199"/>
      <c r="BO298" s="199"/>
      <c r="BP298" s="199"/>
      <c r="BQ298" s="199"/>
      <c r="BR298" s="199"/>
      <c r="BS298" s="199"/>
      <c r="BT298" s="199"/>
      <c r="BU298" s="199"/>
      <c r="BV298" s="199"/>
      <c r="BW298" s="199"/>
      <c r="BX298" s="199"/>
      <c r="BY298" s="199"/>
      <c r="BZ298" s="199"/>
      <c r="CA298" s="199"/>
      <c r="CB298" s="199"/>
      <c r="CC298" s="199"/>
      <c r="CD298" s="199"/>
      <c r="CE298" s="199"/>
      <c r="CF298" s="199"/>
      <c r="CG298" s="199"/>
      <c r="CH298" s="199"/>
      <c r="CI298" s="199"/>
      <c r="CJ298" s="199"/>
      <c r="CK298" s="199"/>
      <c r="CL298" s="199"/>
      <c r="CM298" s="199"/>
      <c r="CN298" s="199"/>
      <c r="CO298" s="199"/>
      <c r="CP298" s="199"/>
      <c r="CQ298" s="199"/>
      <c r="CR298" s="199"/>
    </row>
    <row r="299" spans="1:96" ht="12" customHeight="1" x14ac:dyDescent="0.25">
      <c r="A299" s="199"/>
      <c r="B299" s="199"/>
      <c r="C299" s="199"/>
      <c r="D299" s="199"/>
      <c r="E299" s="199"/>
      <c r="F299" s="199"/>
      <c r="G299" s="199"/>
      <c r="H299" s="199"/>
      <c r="I299" s="199"/>
      <c r="J299" s="199"/>
      <c r="K299" s="199"/>
      <c r="L299" s="199"/>
      <c r="M299" s="199"/>
      <c r="N299" s="199"/>
      <c r="O299" s="199"/>
      <c r="P299" s="199"/>
      <c r="Q299" s="199"/>
      <c r="R299" s="199"/>
      <c r="S299" s="199"/>
      <c r="T299" s="199"/>
      <c r="U299" s="199"/>
      <c r="V299" s="199"/>
      <c r="W299" s="199"/>
      <c r="X299" s="232"/>
      <c r="Y299" s="232"/>
      <c r="Z299" s="232"/>
      <c r="AA299" s="232"/>
      <c r="AB299" s="232"/>
      <c r="AC299" s="232"/>
      <c r="AD299" s="232"/>
      <c r="AE299" s="232"/>
      <c r="AF299" s="232"/>
      <c r="AG299" s="232"/>
      <c r="AH299" s="232"/>
      <c r="AI299" s="232"/>
      <c r="AJ299" s="232"/>
      <c r="AK299" s="232"/>
      <c r="AL299" s="232"/>
      <c r="AM299" s="199"/>
      <c r="AN299" s="79"/>
      <c r="AO299" s="79"/>
      <c r="AP299" s="79"/>
      <c r="AQ299" s="79"/>
      <c r="AR299" s="79"/>
      <c r="AS299" s="79"/>
      <c r="AT299" s="79"/>
      <c r="AU299" s="79"/>
      <c r="AV299" s="79"/>
      <c r="AW299" s="233"/>
      <c r="AX299" s="79"/>
      <c r="AY299" s="79"/>
      <c r="AZ299" s="79"/>
      <c r="BA299" s="79"/>
      <c r="BB299" s="199"/>
      <c r="BC299" s="199"/>
      <c r="BD299" s="199"/>
      <c r="BE299" s="199"/>
      <c r="BF299" s="199"/>
      <c r="BG299" s="199"/>
      <c r="BH299" s="199"/>
      <c r="BI299" s="199"/>
      <c r="BJ299" s="199"/>
      <c r="BK299" s="199"/>
      <c r="BL299" s="199"/>
      <c r="BM299" s="199"/>
      <c r="BN299" s="199"/>
      <c r="BO299" s="199"/>
      <c r="BP299" s="199"/>
      <c r="BQ299" s="199"/>
      <c r="BR299" s="199"/>
      <c r="BS299" s="199"/>
      <c r="BT299" s="199"/>
      <c r="BU299" s="199"/>
      <c r="BV299" s="199"/>
      <c r="BW299" s="199"/>
      <c r="BX299" s="199"/>
      <c r="BY299" s="199"/>
      <c r="BZ299" s="199"/>
      <c r="CA299" s="199"/>
      <c r="CB299" s="199"/>
      <c r="CC299" s="199"/>
      <c r="CD299" s="199"/>
      <c r="CE299" s="199"/>
      <c r="CF299" s="199"/>
      <c r="CG299" s="199"/>
      <c r="CH299" s="199"/>
      <c r="CI299" s="199"/>
      <c r="CJ299" s="199"/>
      <c r="CK299" s="199"/>
      <c r="CL299" s="199"/>
      <c r="CM299" s="199"/>
      <c r="CN299" s="199"/>
      <c r="CO299" s="199"/>
      <c r="CP299" s="199"/>
      <c r="CQ299" s="199"/>
      <c r="CR299" s="199"/>
    </row>
    <row r="300" spans="1:96" ht="12" customHeight="1" x14ac:dyDescent="0.25">
      <c r="A300" s="199"/>
      <c r="B300" s="199"/>
      <c r="C300" s="199"/>
      <c r="D300" s="199"/>
      <c r="E300" s="199"/>
      <c r="F300" s="199"/>
      <c r="G300" s="199"/>
      <c r="H300" s="199"/>
      <c r="I300" s="199"/>
      <c r="J300" s="199"/>
      <c r="K300" s="199"/>
      <c r="L300" s="199"/>
      <c r="M300" s="199"/>
      <c r="N300" s="199"/>
      <c r="O300" s="199"/>
      <c r="P300" s="199"/>
      <c r="Q300" s="199"/>
      <c r="R300" s="199"/>
      <c r="S300" s="199"/>
      <c r="T300" s="199"/>
      <c r="U300" s="199"/>
      <c r="V300" s="199"/>
      <c r="W300" s="199"/>
      <c r="X300" s="232"/>
      <c r="Y300" s="232"/>
      <c r="Z300" s="232"/>
      <c r="AA300" s="232"/>
      <c r="AB300" s="232"/>
      <c r="AC300" s="232"/>
      <c r="AD300" s="232"/>
      <c r="AE300" s="232"/>
      <c r="AF300" s="232"/>
      <c r="AG300" s="232"/>
      <c r="AH300" s="232"/>
      <c r="AI300" s="232"/>
      <c r="AJ300" s="232"/>
      <c r="AK300" s="232"/>
      <c r="AL300" s="232"/>
      <c r="AM300" s="199"/>
      <c r="AN300" s="79"/>
      <c r="AO300" s="79"/>
      <c r="AP300" s="79"/>
      <c r="AQ300" s="79"/>
      <c r="AR300" s="79"/>
      <c r="AS300" s="79"/>
      <c r="AT300" s="79"/>
      <c r="AU300" s="79"/>
      <c r="AV300" s="79"/>
      <c r="AW300" s="233"/>
      <c r="AX300" s="79"/>
      <c r="AY300" s="79"/>
      <c r="AZ300" s="79"/>
      <c r="BA300" s="79"/>
      <c r="BB300" s="199"/>
      <c r="BC300" s="199"/>
      <c r="BD300" s="199"/>
      <c r="BE300" s="199"/>
      <c r="BF300" s="199"/>
      <c r="BG300" s="199"/>
      <c r="BH300" s="199"/>
      <c r="BI300" s="199"/>
      <c r="BJ300" s="199"/>
      <c r="BK300" s="199"/>
      <c r="BL300" s="199"/>
      <c r="BM300" s="199"/>
      <c r="BN300" s="199"/>
      <c r="BO300" s="199"/>
      <c r="BP300" s="199"/>
      <c r="BQ300" s="199"/>
      <c r="BR300" s="199"/>
      <c r="BS300" s="199"/>
      <c r="BT300" s="199"/>
      <c r="BU300" s="199"/>
      <c r="BV300" s="199"/>
      <c r="BW300" s="199"/>
      <c r="BX300" s="199"/>
      <c r="BY300" s="199"/>
      <c r="BZ300" s="199"/>
      <c r="CA300" s="199"/>
      <c r="CB300" s="199"/>
      <c r="CC300" s="199"/>
      <c r="CD300" s="199"/>
      <c r="CE300" s="199"/>
      <c r="CF300" s="199"/>
      <c r="CG300" s="199"/>
      <c r="CH300" s="199"/>
      <c r="CI300" s="199"/>
      <c r="CJ300" s="199"/>
      <c r="CK300" s="199"/>
      <c r="CL300" s="199"/>
      <c r="CM300" s="199"/>
      <c r="CN300" s="199"/>
      <c r="CO300" s="199"/>
      <c r="CP300" s="199"/>
      <c r="CQ300" s="199"/>
      <c r="CR300" s="199"/>
    </row>
    <row r="301" spans="1:96" ht="12" customHeight="1" x14ac:dyDescent="0.25">
      <c r="A301" s="199"/>
      <c r="B301" s="199"/>
      <c r="C301" s="199"/>
      <c r="D301" s="199"/>
      <c r="E301" s="199"/>
      <c r="F301" s="199"/>
      <c r="G301" s="199"/>
      <c r="H301" s="199"/>
      <c r="I301" s="199"/>
      <c r="J301" s="199"/>
      <c r="K301" s="199"/>
      <c r="L301" s="199"/>
      <c r="M301" s="199"/>
      <c r="N301" s="199"/>
      <c r="O301" s="199"/>
      <c r="P301" s="199"/>
      <c r="Q301" s="199"/>
      <c r="R301" s="199"/>
      <c r="S301" s="199"/>
      <c r="T301" s="199"/>
      <c r="U301" s="199"/>
      <c r="V301" s="199"/>
      <c r="W301" s="199"/>
      <c r="X301" s="232"/>
      <c r="Y301" s="232"/>
      <c r="Z301" s="232"/>
      <c r="AA301" s="232"/>
      <c r="AB301" s="232"/>
      <c r="AC301" s="232"/>
      <c r="AD301" s="232"/>
      <c r="AE301" s="232"/>
      <c r="AF301" s="232"/>
      <c r="AG301" s="232"/>
      <c r="AH301" s="232"/>
      <c r="AI301" s="232"/>
      <c r="AJ301" s="232"/>
      <c r="AK301" s="232"/>
      <c r="AL301" s="232"/>
      <c r="AM301" s="199"/>
      <c r="AN301" s="79"/>
      <c r="AO301" s="79"/>
      <c r="AP301" s="79"/>
      <c r="AQ301" s="79"/>
      <c r="AR301" s="79"/>
      <c r="AS301" s="79"/>
      <c r="AT301" s="79"/>
      <c r="AU301" s="79"/>
      <c r="AV301" s="79"/>
      <c r="AW301" s="233"/>
      <c r="AX301" s="79"/>
      <c r="AY301" s="79"/>
      <c r="AZ301" s="79"/>
      <c r="BA301" s="79"/>
      <c r="BB301" s="199"/>
      <c r="BC301" s="199"/>
      <c r="BD301" s="199"/>
      <c r="BE301" s="199"/>
      <c r="BF301" s="199"/>
      <c r="BG301" s="199"/>
      <c r="BH301" s="199"/>
      <c r="BI301" s="199"/>
      <c r="BJ301" s="199"/>
      <c r="BK301" s="199"/>
      <c r="BL301" s="199"/>
      <c r="BM301" s="199"/>
      <c r="BN301" s="199"/>
      <c r="BO301" s="199"/>
      <c r="BP301" s="199"/>
      <c r="BQ301" s="199"/>
      <c r="BR301" s="199"/>
      <c r="BS301" s="199"/>
      <c r="BT301" s="199"/>
      <c r="BU301" s="199"/>
      <c r="BV301" s="199"/>
      <c r="BW301" s="199"/>
      <c r="BX301" s="199"/>
      <c r="BY301" s="199"/>
      <c r="BZ301" s="199"/>
      <c r="CA301" s="199"/>
      <c r="CB301" s="199"/>
      <c r="CC301" s="199"/>
      <c r="CD301" s="199"/>
      <c r="CE301" s="199"/>
      <c r="CF301" s="199"/>
      <c r="CG301" s="199"/>
      <c r="CH301" s="199"/>
      <c r="CI301" s="199"/>
      <c r="CJ301" s="199"/>
      <c r="CK301" s="199"/>
      <c r="CL301" s="199"/>
      <c r="CM301" s="199"/>
      <c r="CN301" s="199"/>
      <c r="CO301" s="199"/>
      <c r="CP301" s="199"/>
      <c r="CQ301" s="199"/>
      <c r="CR301" s="199"/>
    </row>
    <row r="302" spans="1:96" ht="12" customHeight="1" x14ac:dyDescent="0.25">
      <c r="A302" s="199"/>
      <c r="B302" s="199"/>
      <c r="C302" s="199"/>
      <c r="D302" s="199"/>
      <c r="E302" s="199"/>
      <c r="F302" s="199"/>
      <c r="G302" s="199"/>
      <c r="H302" s="199"/>
      <c r="I302" s="199"/>
      <c r="J302" s="199"/>
      <c r="K302" s="199"/>
      <c r="L302" s="199"/>
      <c r="M302" s="199"/>
      <c r="N302" s="199"/>
      <c r="O302" s="199"/>
      <c r="P302" s="199"/>
      <c r="Q302" s="199"/>
      <c r="R302" s="199"/>
      <c r="S302" s="199"/>
      <c r="T302" s="199"/>
      <c r="U302" s="199"/>
      <c r="V302" s="199"/>
      <c r="W302" s="199"/>
      <c r="X302" s="232"/>
      <c r="Y302" s="232"/>
      <c r="Z302" s="232"/>
      <c r="AA302" s="232"/>
      <c r="AB302" s="232"/>
      <c r="AC302" s="232"/>
      <c r="AD302" s="232"/>
      <c r="AE302" s="232"/>
      <c r="AF302" s="232"/>
      <c r="AG302" s="232"/>
      <c r="AH302" s="232"/>
      <c r="AI302" s="232"/>
      <c r="AJ302" s="232"/>
      <c r="AK302" s="232"/>
      <c r="AL302" s="232"/>
      <c r="AM302" s="199"/>
      <c r="AN302" s="79"/>
      <c r="AO302" s="79"/>
      <c r="AP302" s="79"/>
      <c r="AQ302" s="79"/>
      <c r="AR302" s="79"/>
      <c r="AS302" s="79"/>
      <c r="AT302" s="79"/>
      <c r="AU302" s="79"/>
      <c r="AV302" s="79"/>
      <c r="AW302" s="233"/>
      <c r="AX302" s="79"/>
      <c r="AY302" s="79"/>
      <c r="AZ302" s="79"/>
      <c r="BA302" s="79"/>
      <c r="BB302" s="199"/>
      <c r="BC302" s="199"/>
      <c r="BD302" s="199"/>
      <c r="BE302" s="199"/>
      <c r="BF302" s="199"/>
      <c r="BG302" s="199"/>
      <c r="BH302" s="199"/>
      <c r="BI302" s="199"/>
      <c r="BJ302" s="199"/>
      <c r="BK302" s="199"/>
      <c r="BL302" s="199"/>
      <c r="BM302" s="199"/>
      <c r="BN302" s="199"/>
      <c r="BO302" s="199"/>
      <c r="BP302" s="199"/>
      <c r="BQ302" s="199"/>
      <c r="BR302" s="199"/>
      <c r="BS302" s="199"/>
      <c r="BT302" s="199"/>
      <c r="BU302" s="199"/>
      <c r="BV302" s="199"/>
      <c r="BW302" s="199"/>
      <c r="BX302" s="199"/>
      <c r="BY302" s="199"/>
      <c r="BZ302" s="199"/>
      <c r="CA302" s="199"/>
      <c r="CB302" s="199"/>
      <c r="CC302" s="199"/>
      <c r="CD302" s="199"/>
      <c r="CE302" s="199"/>
      <c r="CF302" s="199"/>
      <c r="CG302" s="199"/>
      <c r="CH302" s="199"/>
      <c r="CI302" s="199"/>
      <c r="CJ302" s="199"/>
      <c r="CK302" s="199"/>
      <c r="CL302" s="199"/>
      <c r="CM302" s="199"/>
      <c r="CN302" s="199"/>
      <c r="CO302" s="199"/>
      <c r="CP302" s="199"/>
      <c r="CQ302" s="199"/>
      <c r="CR302" s="199"/>
    </row>
  </sheetData>
  <conditionalFormatting sqref="C5:U6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5:T6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5:V6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5:AL6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5:AS69 AU5:AV69 AY5:BA69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V5:BV29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03BFB-6706-4555-B570-68E4D9A54196}">
  <dimension ref="A1:CE386"/>
  <sheetViews>
    <sheetView topLeftCell="A4" zoomScale="110" zoomScaleNormal="110" workbookViewId="0">
      <selection activeCell="AG30" sqref="AG30"/>
    </sheetView>
  </sheetViews>
  <sheetFormatPr defaultRowHeight="9.9499999999999993" customHeight="1" x14ac:dyDescent="0.25"/>
  <cols>
    <col min="1" max="1" width="3.140625" customWidth="1"/>
    <col min="2" max="2" width="2.7109375" customWidth="1"/>
    <col min="3" max="12" width="2.140625" customWidth="1"/>
    <col min="13" max="13" width="2.7109375" customWidth="1"/>
    <col min="14" max="14" width="3.85546875" style="110" customWidth="1"/>
    <col min="15" max="17" width="2" style="110" customWidth="1"/>
    <col min="18" max="18" width="3.28515625" style="110" customWidth="1"/>
    <col min="19" max="19" width="3.140625" style="110" customWidth="1"/>
    <col min="20" max="20" width="3.28515625" style="110" customWidth="1"/>
    <col min="21" max="21" width="3.85546875" style="110" customWidth="1"/>
    <col min="22" max="22" width="4.7109375" style="110" customWidth="1"/>
    <col min="23" max="23" width="9.140625" style="110"/>
    <col min="24" max="26" width="3.85546875" style="110" customWidth="1"/>
    <col min="27" max="27" width="4.7109375" style="110" customWidth="1"/>
    <col min="28" max="28" width="6.140625" style="112" customWidth="1"/>
    <col min="29" max="30" width="4.28515625" style="135" customWidth="1"/>
    <col min="31" max="31" width="3.85546875" style="136" customWidth="1"/>
    <col min="32" max="34" width="2" customWidth="1"/>
    <col min="35" max="35" width="3.28515625" customWidth="1"/>
    <col min="36" max="36" width="4.5703125" customWidth="1"/>
    <col min="37" max="37" width="5.42578125" customWidth="1"/>
    <col min="38" max="38" width="3.85546875" customWidth="1"/>
    <col min="39" max="39" width="4.7109375" customWidth="1"/>
    <col min="40" max="40" width="6.5703125" customWidth="1"/>
    <col min="41" max="42" width="2.5703125" customWidth="1"/>
    <col min="43" max="43" width="3.85546875" customWidth="1"/>
    <col min="44" max="45" width="2.5703125" customWidth="1"/>
    <col min="46" max="46" width="4.28515625" customWidth="1"/>
    <col min="47" max="47" width="2.140625" customWidth="1"/>
    <col min="48" max="48" width="2.5703125" customWidth="1"/>
    <col min="49" max="49" width="4.7109375" customWidth="1"/>
    <col min="50" max="50" width="2.85546875" customWidth="1"/>
    <col min="51" max="53" width="2.140625" customWidth="1"/>
    <col min="54" max="54" width="2.42578125" bestFit="1" customWidth="1"/>
    <col min="56" max="56" width="3.28515625" customWidth="1"/>
    <col min="57" max="57" width="6.28515625" customWidth="1"/>
    <col min="58" max="58" width="27.28515625" customWidth="1"/>
    <col min="59" max="59" width="3.140625" customWidth="1"/>
    <col min="60" max="60" width="3.42578125" style="106" customWidth="1"/>
    <col min="61" max="61" width="2.7109375" style="106" customWidth="1"/>
    <col min="62" max="62" width="5.5703125" style="106" bestFit="1" customWidth="1"/>
    <col min="63" max="65" width="9.42578125" style="106" bestFit="1" customWidth="1"/>
    <col min="66" max="68" width="10.140625" style="106" bestFit="1" customWidth="1"/>
    <col min="69" max="69" width="4.5703125" customWidth="1"/>
    <col min="70" max="70" width="13.5703125" style="134" bestFit="1" customWidth="1"/>
    <col min="71" max="71" width="3.140625" customWidth="1"/>
    <col min="72" max="72" width="3.42578125" customWidth="1"/>
    <col min="73" max="73" width="2.7109375" customWidth="1"/>
    <col min="80" max="83" width="3.140625" customWidth="1"/>
  </cols>
  <sheetData>
    <row r="1" spans="1:83" ht="9.9499999999999993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7"/>
      <c r="AC1" s="78"/>
      <c r="AD1" s="78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6"/>
      <c r="AP1" s="86"/>
      <c r="AQ1" s="86"/>
      <c r="AR1" s="86"/>
      <c r="AS1" s="87"/>
      <c r="AT1" s="78"/>
      <c r="AU1" s="88"/>
      <c r="AV1" s="88"/>
      <c r="AW1" s="88"/>
      <c r="AX1" s="88"/>
      <c r="AY1" s="88"/>
      <c r="AZ1" s="88"/>
      <c r="BA1" s="88"/>
      <c r="BB1" s="89"/>
      <c r="BC1" s="89"/>
      <c r="BD1" s="89"/>
      <c r="BE1" s="89"/>
      <c r="BF1" s="52"/>
      <c r="BG1" s="1"/>
      <c r="BH1" s="7"/>
      <c r="BI1" s="7"/>
      <c r="BJ1" s="7"/>
      <c r="BK1" s="7"/>
      <c r="BL1" s="7"/>
      <c r="BM1" s="7"/>
      <c r="BN1" s="7"/>
      <c r="BO1" s="7"/>
      <c r="BP1" s="7"/>
      <c r="BQ1" s="90"/>
      <c r="BR1" s="90"/>
      <c r="BS1" s="1"/>
      <c r="BT1" s="7"/>
      <c r="BU1" s="7"/>
      <c r="BV1" s="7"/>
      <c r="BW1" s="7"/>
      <c r="BX1" s="7"/>
      <c r="BY1" s="7"/>
      <c r="BZ1" s="7"/>
      <c r="CA1" s="7"/>
      <c r="CB1" s="1"/>
      <c r="CC1" s="1"/>
      <c r="CD1" s="7">
        <v>1</v>
      </c>
      <c r="CE1" s="1"/>
    </row>
    <row r="2" spans="1:83" ht="9.9499999999999993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91" t="s">
        <v>53</v>
      </c>
      <c r="O2" s="91"/>
      <c r="P2" s="91"/>
      <c r="Q2" s="91"/>
      <c r="R2" s="91"/>
      <c r="S2" s="91"/>
      <c r="T2" s="86"/>
      <c r="U2" s="86"/>
      <c r="V2" s="86"/>
      <c r="W2" s="86"/>
      <c r="X2" s="86"/>
      <c r="Y2" s="86"/>
      <c r="Z2" s="86"/>
      <c r="AA2" s="86"/>
      <c r="AB2" s="87"/>
      <c r="AC2" s="78"/>
      <c r="AD2" s="78"/>
      <c r="AE2" s="91" t="s">
        <v>54</v>
      </c>
      <c r="AF2" s="91"/>
      <c r="AG2" s="91"/>
      <c r="AH2" s="91"/>
      <c r="AI2" s="91"/>
      <c r="AJ2" s="91"/>
      <c r="AK2" s="92"/>
      <c r="AL2" s="92"/>
      <c r="AM2" s="92"/>
      <c r="AN2" s="92"/>
      <c r="AO2" s="92"/>
      <c r="AP2" s="92"/>
      <c r="AQ2" s="92"/>
      <c r="AR2" s="92"/>
      <c r="AS2" s="93"/>
      <c r="AT2" s="94"/>
      <c r="AU2" s="91" t="s">
        <v>55</v>
      </c>
      <c r="AV2" s="95"/>
      <c r="AW2" s="95"/>
      <c r="AX2" s="95"/>
      <c r="AY2" s="95"/>
      <c r="AZ2" s="95"/>
      <c r="BA2" s="95"/>
      <c r="BB2" s="89"/>
      <c r="BC2" s="96">
        <f>COUNT(BB4:BB104)</f>
        <v>100</v>
      </c>
      <c r="BD2" s="91" t="s">
        <v>56</v>
      </c>
      <c r="BE2" s="91"/>
      <c r="BF2" s="52" t="s">
        <v>57</v>
      </c>
      <c r="BG2" s="1"/>
      <c r="BH2" s="90" t="s">
        <v>58</v>
      </c>
      <c r="BI2" s="7"/>
      <c r="BJ2" s="7"/>
      <c r="BK2" s="7"/>
      <c r="BL2" s="7"/>
      <c r="BM2" s="7"/>
      <c r="BN2" s="7"/>
      <c r="BO2" s="7"/>
      <c r="BP2" s="7"/>
      <c r="BQ2" s="90"/>
      <c r="BR2" s="90"/>
      <c r="BS2" s="1"/>
      <c r="BT2" s="90" t="s">
        <v>58</v>
      </c>
      <c r="BU2" s="7"/>
      <c r="BV2" s="7"/>
      <c r="BW2" s="7"/>
      <c r="BX2" s="7"/>
      <c r="BY2" s="7"/>
      <c r="BZ2" s="7"/>
      <c r="CA2" s="7"/>
      <c r="CB2" s="1"/>
      <c r="CC2" s="1"/>
      <c r="CD2" s="1"/>
      <c r="CE2" s="1"/>
    </row>
    <row r="3" spans="1:83" ht="9.9499999999999993" customHeight="1" x14ac:dyDescent="0.25">
      <c r="A3" s="1"/>
      <c r="B3" s="28"/>
      <c r="C3" s="29"/>
      <c r="D3" s="29"/>
      <c r="E3" s="29"/>
      <c r="F3" s="29"/>
      <c r="G3" s="29"/>
      <c r="H3" s="28"/>
      <c r="I3" s="28"/>
      <c r="J3" s="28"/>
      <c r="K3" s="28"/>
      <c r="L3" s="28"/>
      <c r="M3" s="28"/>
      <c r="N3" s="91" t="s">
        <v>59</v>
      </c>
      <c r="O3" s="91"/>
      <c r="P3" s="91"/>
      <c r="Q3" s="91"/>
      <c r="R3" s="95"/>
      <c r="S3" s="95"/>
      <c r="T3" s="86"/>
      <c r="U3" s="86"/>
      <c r="V3" s="86"/>
      <c r="W3" s="86"/>
      <c r="X3" s="86"/>
      <c r="Y3" s="86"/>
      <c r="Z3" s="86"/>
      <c r="AA3" s="86"/>
      <c r="AB3" s="87" t="s">
        <v>60</v>
      </c>
      <c r="AC3" s="78"/>
      <c r="AD3" s="78"/>
      <c r="AE3" s="91" t="s">
        <v>61</v>
      </c>
      <c r="AF3" s="91"/>
      <c r="AG3" s="91"/>
      <c r="AH3" s="91"/>
      <c r="AI3" s="95"/>
      <c r="AJ3" s="95"/>
      <c r="AK3" s="97"/>
      <c r="AL3" s="97"/>
      <c r="AM3" s="97"/>
      <c r="AN3" s="97"/>
      <c r="AO3" s="97" t="s">
        <v>10</v>
      </c>
      <c r="AP3" s="97" t="s">
        <v>11</v>
      </c>
      <c r="AQ3" s="97"/>
      <c r="AR3" s="97" t="s">
        <v>12</v>
      </c>
      <c r="AS3" s="97"/>
      <c r="AT3" s="97" t="s">
        <v>13</v>
      </c>
      <c r="AU3" s="91" t="s">
        <v>10</v>
      </c>
      <c r="AV3" s="95"/>
      <c r="AW3" s="95"/>
      <c r="AX3" s="95"/>
      <c r="AY3" s="95"/>
      <c r="AZ3" s="95"/>
      <c r="BA3" s="95"/>
      <c r="BB3" s="91"/>
      <c r="BC3" s="91" t="s">
        <v>62</v>
      </c>
      <c r="BD3" s="91" t="s">
        <v>63</v>
      </c>
      <c r="BE3" s="91"/>
      <c r="BF3" s="98" t="s">
        <v>64</v>
      </c>
      <c r="BG3" s="1"/>
      <c r="BH3" s="90" t="s">
        <v>65</v>
      </c>
      <c r="BI3" s="7"/>
      <c r="BJ3" s="7"/>
      <c r="BK3" s="7"/>
      <c r="BL3" s="7"/>
      <c r="BM3" s="7"/>
      <c r="BN3" s="7"/>
      <c r="BO3" s="7"/>
      <c r="BP3" s="7"/>
      <c r="BQ3" s="99">
        <f>MAX(BQ5:BQ350)</f>
        <v>730</v>
      </c>
      <c r="BR3" s="99">
        <f>365*2</f>
        <v>730</v>
      </c>
      <c r="BS3" s="1"/>
      <c r="BT3" s="90" t="s">
        <v>65</v>
      </c>
      <c r="BU3" s="7"/>
      <c r="BV3" s="7"/>
      <c r="BW3" s="7"/>
      <c r="BX3" s="7"/>
      <c r="BY3" s="7"/>
      <c r="BZ3" s="7"/>
      <c r="CA3" s="7"/>
      <c r="CB3" s="1"/>
      <c r="CC3" s="1"/>
      <c r="CD3" s="1"/>
      <c r="CE3" s="1"/>
    </row>
    <row r="4" spans="1:83" ht="9.9499999999999993" customHeight="1" x14ac:dyDescent="0.25">
      <c r="A4" s="1"/>
      <c r="B4" s="37"/>
      <c r="C4" s="29"/>
      <c r="D4" s="29"/>
      <c r="E4" s="29"/>
      <c r="F4" s="29"/>
      <c r="G4" s="29"/>
      <c r="H4" s="37"/>
      <c r="I4" s="37"/>
      <c r="J4" s="37"/>
      <c r="K4" s="37"/>
      <c r="L4" s="37"/>
      <c r="M4" s="29"/>
      <c r="N4" s="86"/>
      <c r="O4" s="100"/>
      <c r="P4" s="100"/>
      <c r="Q4" s="100"/>
      <c r="R4" s="86"/>
      <c r="S4" s="86"/>
      <c r="T4" s="86"/>
      <c r="U4" s="86"/>
      <c r="V4" s="86"/>
      <c r="W4" s="86"/>
      <c r="X4" s="86"/>
      <c r="Y4" s="86"/>
      <c r="Z4" s="86"/>
      <c r="AA4" s="86"/>
      <c r="AB4" s="87" t="s">
        <v>66</v>
      </c>
      <c r="AC4" s="78"/>
      <c r="AD4" s="78"/>
      <c r="AE4" s="92"/>
      <c r="AF4" s="100"/>
      <c r="AG4" s="100"/>
      <c r="AH4" s="100"/>
      <c r="AI4" s="92"/>
      <c r="AJ4" s="92"/>
      <c r="AK4" s="97" t="s">
        <v>67</v>
      </c>
      <c r="AL4" s="97" t="s">
        <v>27</v>
      </c>
      <c r="AM4" s="97"/>
      <c r="AN4" s="97" t="s">
        <v>28</v>
      </c>
      <c r="AO4" s="97" t="s">
        <v>10</v>
      </c>
      <c r="AP4" s="97"/>
      <c r="AQ4" s="97" t="s">
        <v>29</v>
      </c>
      <c r="AR4" s="97">
        <v>0</v>
      </c>
      <c r="AS4" s="97"/>
      <c r="AT4" s="97">
        <v>0</v>
      </c>
      <c r="AU4" s="101"/>
      <c r="AV4" s="101">
        <v>0</v>
      </c>
      <c r="AW4" s="102">
        <v>1</v>
      </c>
      <c r="AX4" s="102">
        <v>2</v>
      </c>
      <c r="AY4" s="101">
        <v>3</v>
      </c>
      <c r="AZ4" s="101"/>
      <c r="BA4" s="101"/>
      <c r="BB4" s="103"/>
      <c r="BC4" s="103">
        <v>0</v>
      </c>
      <c r="BD4" s="104" t="s">
        <v>68</v>
      </c>
      <c r="BE4" s="104"/>
      <c r="BF4" s="98" t="s">
        <v>69</v>
      </c>
      <c r="BG4" s="1"/>
      <c r="BH4" s="105"/>
      <c r="BI4" s="105" t="s">
        <v>70</v>
      </c>
      <c r="BJ4" s="106" t="s">
        <v>71</v>
      </c>
      <c r="BK4" s="106" t="s">
        <v>72</v>
      </c>
      <c r="BL4" s="106" t="s">
        <v>73</v>
      </c>
      <c r="BM4" s="106" t="s">
        <v>74</v>
      </c>
      <c r="BN4" s="106" t="s">
        <v>75</v>
      </c>
      <c r="BO4" s="106" t="s">
        <v>76</v>
      </c>
      <c r="BP4" s="106" t="s">
        <v>77</v>
      </c>
      <c r="BQ4" s="107">
        <f>24*60*60</f>
        <v>86400</v>
      </c>
      <c r="BR4" s="108"/>
      <c r="BS4" s="1"/>
      <c r="BT4" s="105"/>
      <c r="BU4" s="105" t="s">
        <v>70</v>
      </c>
      <c r="BV4" s="106" t="s">
        <v>78</v>
      </c>
      <c r="BW4" s="106" t="s">
        <v>79</v>
      </c>
      <c r="BX4" s="106" t="s">
        <v>80</v>
      </c>
      <c r="BY4" s="106" t="s">
        <v>81</v>
      </c>
      <c r="BZ4" s="106" t="s">
        <v>82</v>
      </c>
      <c r="CA4" s="106" t="s">
        <v>83</v>
      </c>
      <c r="CB4" s="1"/>
      <c r="CC4" s="1"/>
      <c r="CD4" s="1"/>
      <c r="CE4" s="1"/>
    </row>
    <row r="5" spans="1:83" ht="9.9499999999999993" customHeight="1" x14ac:dyDescent="0.25">
      <c r="A5" s="43"/>
      <c r="B5" s="53"/>
      <c r="C5" s="53">
        <f t="shared" ref="C5:L5" si="0">C175</f>
        <v>1</v>
      </c>
      <c r="D5" s="53">
        <f t="shared" si="0"/>
        <v>2</v>
      </c>
      <c r="E5" s="53">
        <f t="shared" si="0"/>
        <v>3</v>
      </c>
      <c r="F5" s="53">
        <f t="shared" si="0"/>
        <v>4</v>
      </c>
      <c r="G5" s="53">
        <f t="shared" si="0"/>
        <v>5</v>
      </c>
      <c r="H5" s="53">
        <f t="shared" si="0"/>
        <v>6</v>
      </c>
      <c r="I5" s="53">
        <f t="shared" si="0"/>
        <v>7</v>
      </c>
      <c r="J5" s="53">
        <f t="shared" si="0"/>
        <v>8</v>
      </c>
      <c r="K5" s="53">
        <f t="shared" si="0"/>
        <v>9</v>
      </c>
      <c r="L5" s="53">
        <f t="shared" si="0"/>
        <v>10</v>
      </c>
      <c r="M5" s="29"/>
      <c r="N5" s="86"/>
      <c r="O5" s="100" t="s">
        <v>84</v>
      </c>
      <c r="P5" s="100" t="s">
        <v>85</v>
      </c>
      <c r="Q5" s="100" t="s">
        <v>86</v>
      </c>
      <c r="R5" s="86" t="s">
        <v>87</v>
      </c>
      <c r="S5" s="92" t="s">
        <v>88</v>
      </c>
      <c r="T5" s="86" t="s">
        <v>89</v>
      </c>
      <c r="U5" s="86" t="s">
        <v>90</v>
      </c>
      <c r="V5" s="86" t="s">
        <v>91</v>
      </c>
      <c r="W5" s="86" t="s">
        <v>92</v>
      </c>
      <c r="X5" s="86" t="s">
        <v>93</v>
      </c>
      <c r="Y5" s="86" t="s">
        <v>94</v>
      </c>
      <c r="Z5" s="86" t="s">
        <v>64</v>
      </c>
      <c r="AA5" s="86" t="s">
        <v>95</v>
      </c>
      <c r="AB5" s="87" t="s">
        <v>96</v>
      </c>
      <c r="AC5" s="78">
        <v>1</v>
      </c>
      <c r="AD5" s="78">
        <v>2</v>
      </c>
      <c r="AE5" s="92"/>
      <c r="AF5" s="100" t="s">
        <v>84</v>
      </c>
      <c r="AG5" s="100" t="s">
        <v>85</v>
      </c>
      <c r="AH5" s="100" t="s">
        <v>86</v>
      </c>
      <c r="AI5" s="92" t="s">
        <v>87</v>
      </c>
      <c r="AJ5" s="92" t="s">
        <v>88</v>
      </c>
      <c r="AK5" s="92" t="s">
        <v>89</v>
      </c>
      <c r="AL5" s="92" t="s">
        <v>90</v>
      </c>
      <c r="AM5" s="92" t="s">
        <v>91</v>
      </c>
      <c r="AN5" s="92" t="s">
        <v>92</v>
      </c>
      <c r="AO5" s="92" t="s">
        <v>93</v>
      </c>
      <c r="AP5" s="92" t="s">
        <v>94</v>
      </c>
      <c r="AQ5" s="92" t="s">
        <v>64</v>
      </c>
      <c r="AR5" s="92" t="s">
        <v>95</v>
      </c>
      <c r="AS5" s="93" t="s">
        <v>96</v>
      </c>
      <c r="AT5" s="93" t="s">
        <v>97</v>
      </c>
      <c r="AU5" s="51"/>
      <c r="AV5" s="51">
        <v>0</v>
      </c>
      <c r="AW5" s="51">
        <v>1</v>
      </c>
      <c r="AX5" s="51">
        <v>2</v>
      </c>
      <c r="AY5" s="51">
        <v>3</v>
      </c>
      <c r="AZ5" s="51"/>
      <c r="BA5" s="51"/>
      <c r="BB5" s="103">
        <v>0</v>
      </c>
      <c r="BC5" s="103">
        <v>0.100005</v>
      </c>
      <c r="BD5" s="104" t="s">
        <v>98</v>
      </c>
      <c r="BE5" s="104"/>
      <c r="BF5" s="109" t="s">
        <v>99</v>
      </c>
      <c r="BG5" s="43"/>
      <c r="BH5" s="105">
        <v>0</v>
      </c>
      <c r="BI5" s="105">
        <v>2628000</v>
      </c>
      <c r="BJ5" s="106">
        <v>185</v>
      </c>
      <c r="BK5" s="106">
        <v>1015.854877</v>
      </c>
      <c r="BL5" s="106">
        <v>224.46239929999999</v>
      </c>
      <c r="BM5" s="106">
        <v>6.3920435209999997</v>
      </c>
      <c r="BN5" s="106">
        <v>-1015.854877</v>
      </c>
      <c r="BO5" s="106">
        <v>-195.9399951</v>
      </c>
      <c r="BP5" s="106">
        <v>-207.13036059999999</v>
      </c>
      <c r="BQ5" s="108">
        <f>BI5/$BQ$4</f>
        <v>30.416666666666668</v>
      </c>
      <c r="BR5" s="108" t="s">
        <v>70</v>
      </c>
      <c r="BS5" s="43"/>
      <c r="BT5" s="105">
        <v>0</v>
      </c>
      <c r="BU5" s="105">
        <v>2628000</v>
      </c>
      <c r="BV5" s="106">
        <v>1041.251409</v>
      </c>
      <c r="BW5" s="106">
        <v>1001.410486</v>
      </c>
      <c r="BX5" s="106">
        <v>-32.629095649999996</v>
      </c>
      <c r="BY5" s="106">
        <v>31.227061469999999</v>
      </c>
      <c r="BZ5" s="106">
        <v>-186.39162949999999</v>
      </c>
      <c r="CA5" s="106">
        <v>175.90329919999999</v>
      </c>
      <c r="CB5" s="43"/>
      <c r="CC5" s="43"/>
      <c r="CD5" s="43"/>
      <c r="CE5" s="43"/>
    </row>
    <row r="6" spans="1:83" ht="9.9499999999999993" customHeight="1" x14ac:dyDescent="0.25">
      <c r="A6" s="43">
        <v>1</v>
      </c>
      <c r="B6" s="53">
        <v>1</v>
      </c>
      <c r="C6" s="55" t="str">
        <f t="shared" ref="C6:L20" si="1">IF(C76&lt;&gt;0,-1,IF(ISNUMBER(MATCH(C177,$AD$6:$AD$205,0)),$AD$5,IF(ISNUMBER(MATCH(C177,$AT$6:$AT$206,0)),$AK$4,IF(ISNUMBER(MATCH(C177,$AC$6:$AC$205,0)),$AC$5,0))))</f>
        <v>S</v>
      </c>
      <c r="D6" s="55">
        <f t="shared" si="1"/>
        <v>1</v>
      </c>
      <c r="E6" s="55">
        <f t="shared" si="1"/>
        <v>0</v>
      </c>
      <c r="F6" s="55">
        <f t="shared" si="1"/>
        <v>0</v>
      </c>
      <c r="G6" s="55">
        <f t="shared" si="1"/>
        <v>0</v>
      </c>
      <c r="H6" s="55">
        <f t="shared" si="1"/>
        <v>0</v>
      </c>
      <c r="I6" s="55">
        <f t="shared" si="1"/>
        <v>0</v>
      </c>
      <c r="J6" s="55">
        <f t="shared" si="1"/>
        <v>0</v>
      </c>
      <c r="K6" s="55">
        <f t="shared" si="1"/>
        <v>0</v>
      </c>
      <c r="L6" s="55">
        <f t="shared" si="1"/>
        <v>0</v>
      </c>
      <c r="M6" s="79">
        <f>COUNT(C6:L6)</f>
        <v>9</v>
      </c>
      <c r="N6" s="110">
        <v>0</v>
      </c>
      <c r="O6" s="100">
        <v>0</v>
      </c>
      <c r="P6" s="100">
        <v>0</v>
      </c>
      <c r="Q6" s="100">
        <v>0</v>
      </c>
      <c r="R6" s="110">
        <v>0</v>
      </c>
      <c r="S6" s="92" t="s">
        <v>100</v>
      </c>
      <c r="T6" s="110">
        <v>1</v>
      </c>
      <c r="U6" s="110">
        <v>100</v>
      </c>
      <c r="V6" s="110">
        <v>0.1</v>
      </c>
      <c r="W6" s="111">
        <v>9.9999999999999995E-7</v>
      </c>
      <c r="X6" s="110">
        <v>0.1</v>
      </c>
      <c r="Y6" s="110">
        <v>0.3</v>
      </c>
      <c r="Z6" s="110">
        <v>0.11</v>
      </c>
      <c r="AA6" s="110">
        <v>3.5</v>
      </c>
      <c r="AB6" s="112" t="s">
        <v>60</v>
      </c>
      <c r="AC6" s="53" t="str">
        <f>IF(AB6=$AB$3,_xlfn.CONCAT(Q6+1,",",P6+1),"")</f>
        <v>1,1</v>
      </c>
      <c r="AD6" s="53" t="str">
        <f>IF(AB6=$AB$4,_xlfn.CONCAT(Q6+1,",",P6+1),"")</f>
        <v/>
      </c>
      <c r="AE6" s="92">
        <v>0</v>
      </c>
      <c r="AF6" s="100">
        <v>0</v>
      </c>
      <c r="AG6" s="100">
        <v>0</v>
      </c>
      <c r="AH6" s="100">
        <v>0</v>
      </c>
      <c r="AI6" s="92">
        <v>0</v>
      </c>
      <c r="AJ6" s="92" t="s">
        <v>100</v>
      </c>
      <c r="AK6" s="110">
        <v>4500</v>
      </c>
      <c r="AL6" s="110">
        <v>12</v>
      </c>
      <c r="AM6" s="110">
        <v>8.677E-4</v>
      </c>
      <c r="AN6" s="111">
        <v>1093.048</v>
      </c>
      <c r="AO6" s="110">
        <v>3</v>
      </c>
      <c r="AP6" s="110">
        <v>3.0000000000000001E-6</v>
      </c>
      <c r="AQ6" s="110">
        <v>0.03</v>
      </c>
      <c r="AR6" s="110">
        <v>1</v>
      </c>
      <c r="AS6" s="112">
        <v>1</v>
      </c>
      <c r="AT6" s="53" t="str">
        <f>_xlfn.CONCAT(AH6+1,",",AG6+1)</f>
        <v>1,1</v>
      </c>
      <c r="AU6" s="50">
        <v>0</v>
      </c>
      <c r="AV6" s="50">
        <v>0</v>
      </c>
      <c r="AW6" s="51">
        <v>-1</v>
      </c>
      <c r="AX6" s="51"/>
      <c r="AY6" s="51"/>
      <c r="AZ6" s="51"/>
      <c r="BA6" s="51"/>
      <c r="BB6" s="103">
        <v>1</v>
      </c>
      <c r="BC6" s="103">
        <v>0.100005</v>
      </c>
      <c r="BD6" s="103"/>
      <c r="BE6" s="98" t="s">
        <v>10</v>
      </c>
      <c r="BF6" s="109" t="s">
        <v>101</v>
      </c>
      <c r="BG6" s="43"/>
      <c r="BH6" s="105">
        <v>1</v>
      </c>
      <c r="BI6" s="105">
        <v>2803200</v>
      </c>
      <c r="BJ6" s="106">
        <v>185</v>
      </c>
      <c r="BK6" s="106">
        <v>1015.8550320000001</v>
      </c>
      <c r="BL6" s="106">
        <v>225.45544599999999</v>
      </c>
      <c r="BM6" s="106">
        <v>6.3927413209999999</v>
      </c>
      <c r="BN6" s="106">
        <v>-1015.8550320000001</v>
      </c>
      <c r="BO6" s="106">
        <v>-196.93162649999999</v>
      </c>
      <c r="BP6" s="106">
        <v>-207.1310781</v>
      </c>
      <c r="BQ6" s="108">
        <f t="shared" ref="BQ6:BQ69" si="2">BI6/$BQ$4</f>
        <v>32.444444444444443</v>
      </c>
      <c r="BR6" s="113" t="s">
        <v>71</v>
      </c>
      <c r="BS6" s="43"/>
      <c r="BT6" s="105">
        <v>1</v>
      </c>
      <c r="BU6" s="105">
        <v>2803200</v>
      </c>
      <c r="BV6" s="106">
        <v>1041.251409</v>
      </c>
      <c r="BW6" s="106">
        <v>1001.410486</v>
      </c>
      <c r="BX6" s="106">
        <v>-32.629084939999998</v>
      </c>
      <c r="BY6" s="106">
        <v>31.227061469999999</v>
      </c>
      <c r="BZ6" s="106">
        <v>-186.39164360000001</v>
      </c>
      <c r="CA6" s="106">
        <v>175.90401660000001</v>
      </c>
      <c r="CB6" s="43"/>
      <c r="CC6" s="43"/>
      <c r="CD6" s="43"/>
      <c r="CE6" s="43"/>
    </row>
    <row r="7" spans="1:83" ht="9.9499999999999993" customHeight="1" x14ac:dyDescent="0.25">
      <c r="A7" s="43">
        <f>A6+1</f>
        <v>2</v>
      </c>
      <c r="B7" s="53">
        <f>B6+1</f>
        <v>2</v>
      </c>
      <c r="C7" s="55">
        <f t="shared" si="1"/>
        <v>1</v>
      </c>
      <c r="D7" s="55" t="str">
        <f t="shared" si="1"/>
        <v>S</v>
      </c>
      <c r="E7" s="55">
        <f t="shared" si="1"/>
        <v>1</v>
      </c>
      <c r="F7" s="55">
        <f t="shared" si="1"/>
        <v>0</v>
      </c>
      <c r="G7" s="55">
        <f t="shared" si="1"/>
        <v>0</v>
      </c>
      <c r="H7" s="55">
        <f t="shared" si="1"/>
        <v>1</v>
      </c>
      <c r="I7" s="55">
        <f t="shared" si="1"/>
        <v>1</v>
      </c>
      <c r="J7" s="55">
        <f t="shared" si="1"/>
        <v>1</v>
      </c>
      <c r="K7" s="55">
        <f t="shared" si="1"/>
        <v>0</v>
      </c>
      <c r="L7" s="55">
        <f t="shared" si="1"/>
        <v>0</v>
      </c>
      <c r="M7" s="79">
        <f>COUNT(B6:B20)</f>
        <v>15</v>
      </c>
      <c r="N7" s="110">
        <v>1</v>
      </c>
      <c r="O7" s="100">
        <v>0</v>
      </c>
      <c r="P7" s="100">
        <v>0</v>
      </c>
      <c r="Q7" s="100">
        <v>1</v>
      </c>
      <c r="R7" s="110">
        <v>1</v>
      </c>
      <c r="S7" s="92" t="s">
        <v>102</v>
      </c>
      <c r="T7" s="110">
        <v>1</v>
      </c>
      <c r="U7" s="110">
        <v>101</v>
      </c>
      <c r="V7" s="110">
        <v>0.1</v>
      </c>
      <c r="W7" s="111">
        <v>9.9999999999999995E-7</v>
      </c>
      <c r="X7" s="110">
        <v>0.1</v>
      </c>
      <c r="Y7" s="110">
        <v>0.3</v>
      </c>
      <c r="Z7" s="110">
        <v>0.11</v>
      </c>
      <c r="AA7" s="110">
        <v>3.5</v>
      </c>
      <c r="AB7" s="112" t="s">
        <v>60</v>
      </c>
      <c r="AC7" s="53" t="str">
        <f t="shared" ref="AC7:AC70" si="3">IF(AB7=$AB$3,_xlfn.CONCAT(Q7+1,",",P7+1),"")</f>
        <v>2,1</v>
      </c>
      <c r="AD7" s="53" t="str">
        <f t="shared" ref="AD7:AD70" si="4">IF(AB7=$AB$4,_xlfn.CONCAT(Q7+1,",",P7+1),"")</f>
        <v/>
      </c>
      <c r="AE7" s="92">
        <v>1</v>
      </c>
      <c r="AF7" s="100">
        <v>0</v>
      </c>
      <c r="AG7" s="100">
        <v>1</v>
      </c>
      <c r="AH7" s="100">
        <v>1</v>
      </c>
      <c r="AI7" s="92">
        <v>1</v>
      </c>
      <c r="AJ7" s="92" t="s">
        <v>103</v>
      </c>
      <c r="AK7" s="110">
        <v>7000</v>
      </c>
      <c r="AL7" s="110">
        <v>12</v>
      </c>
      <c r="AM7" s="110">
        <v>8.677E-4</v>
      </c>
      <c r="AN7" s="111">
        <v>1088.059</v>
      </c>
      <c r="AO7" s="110">
        <v>3</v>
      </c>
      <c r="AP7" s="110">
        <v>3.0000000000000001E-6</v>
      </c>
      <c r="AQ7" s="110">
        <v>0.03</v>
      </c>
      <c r="AR7" s="110">
        <v>2</v>
      </c>
      <c r="AS7" s="112">
        <v>1</v>
      </c>
      <c r="AT7" s="53" t="str">
        <f t="shared" ref="AT7:AT36" si="5">_xlfn.CONCAT(AH7+1,",",AG7+1)</f>
        <v>2,2</v>
      </c>
      <c r="AU7" s="50">
        <v>1</v>
      </c>
      <c r="AV7" s="50">
        <v>1</v>
      </c>
      <c r="AW7" s="51">
        <v>0</v>
      </c>
      <c r="AX7" s="51">
        <v>-2</v>
      </c>
      <c r="AY7" s="51"/>
      <c r="AZ7" s="51"/>
      <c r="BA7" s="51"/>
      <c r="BB7" s="103">
        <v>2</v>
      </c>
      <c r="BC7" s="103">
        <v>0.20000999999999999</v>
      </c>
      <c r="BD7" s="103"/>
      <c r="BE7" s="98" t="s">
        <v>10</v>
      </c>
      <c r="BF7" s="109" t="s">
        <v>104</v>
      </c>
      <c r="BG7" s="43"/>
      <c r="BH7" s="105">
        <v>2</v>
      </c>
      <c r="BI7" s="105">
        <v>2978400</v>
      </c>
      <c r="BJ7" s="106">
        <v>185</v>
      </c>
      <c r="BK7" s="106">
        <v>1015.85515</v>
      </c>
      <c r="BL7" s="106">
        <v>225.45518820000001</v>
      </c>
      <c r="BM7" s="106">
        <v>6.3919065450000003</v>
      </c>
      <c r="BN7" s="106">
        <v>-1015.85515</v>
      </c>
      <c r="BO7" s="106">
        <v>-196.9315373</v>
      </c>
      <c r="BP7" s="106">
        <v>-207.13174430000001</v>
      </c>
      <c r="BQ7" s="108">
        <f t="shared" si="2"/>
        <v>34.472222222222221</v>
      </c>
      <c r="BR7" s="113" t="s">
        <v>72</v>
      </c>
      <c r="BS7" s="43"/>
      <c r="BT7" s="105">
        <v>2</v>
      </c>
      <c r="BU7" s="105">
        <v>2978400</v>
      </c>
      <c r="BV7" s="106">
        <v>1041.2514080000001</v>
      </c>
      <c r="BW7" s="106">
        <v>1001.410486</v>
      </c>
      <c r="BX7" s="106">
        <v>-32.629063270000003</v>
      </c>
      <c r="BY7" s="106">
        <v>31.227061469999999</v>
      </c>
      <c r="BZ7" s="106">
        <v>-186.3916576</v>
      </c>
      <c r="CA7" s="106">
        <v>175.90468290000001</v>
      </c>
      <c r="CB7" s="43"/>
      <c r="CC7" s="43"/>
      <c r="CD7" s="43"/>
      <c r="CE7" s="43"/>
    </row>
    <row r="8" spans="1:83" ht="9.9499999999999993" customHeight="1" x14ac:dyDescent="0.25">
      <c r="A8" s="43">
        <f t="shared" ref="A8:B23" si="6">A7+1</f>
        <v>3</v>
      </c>
      <c r="B8" s="53">
        <f t="shared" si="6"/>
        <v>3</v>
      </c>
      <c r="C8" s="55">
        <f t="shared" si="1"/>
        <v>0</v>
      </c>
      <c r="D8" s="55">
        <f t="shared" si="1"/>
        <v>1</v>
      </c>
      <c r="E8" s="55" t="str">
        <f t="shared" si="1"/>
        <v>S</v>
      </c>
      <c r="F8" s="55" t="str">
        <f t="shared" si="1"/>
        <v>S</v>
      </c>
      <c r="G8" s="55" t="str">
        <f t="shared" si="1"/>
        <v>S</v>
      </c>
      <c r="H8" s="55" t="str">
        <f t="shared" si="1"/>
        <v>S</v>
      </c>
      <c r="I8" s="55" t="str">
        <f t="shared" si="1"/>
        <v>S</v>
      </c>
      <c r="J8" s="55">
        <f t="shared" si="1"/>
        <v>1</v>
      </c>
      <c r="K8" s="55">
        <f t="shared" si="1"/>
        <v>0</v>
      </c>
      <c r="L8" s="55">
        <f t="shared" si="1"/>
        <v>0</v>
      </c>
      <c r="M8" s="114">
        <f>M6-D23</f>
        <v>-1</v>
      </c>
      <c r="N8" s="110">
        <v>2</v>
      </c>
      <c r="O8" s="100">
        <v>0</v>
      </c>
      <c r="P8" s="100">
        <v>1</v>
      </c>
      <c r="Q8" s="100">
        <v>0</v>
      </c>
      <c r="R8" s="110">
        <v>2</v>
      </c>
      <c r="S8" s="92" t="s">
        <v>105</v>
      </c>
      <c r="T8" s="110">
        <v>1</v>
      </c>
      <c r="U8" s="110">
        <v>102</v>
      </c>
      <c r="V8" s="110">
        <v>0.1</v>
      </c>
      <c r="W8" s="111">
        <v>9.9999999999999995E-7</v>
      </c>
      <c r="X8" s="110">
        <v>0.2</v>
      </c>
      <c r="Y8" s="110">
        <v>0.3</v>
      </c>
      <c r="Z8" s="110">
        <v>0.21</v>
      </c>
      <c r="AA8" s="110">
        <v>3.5</v>
      </c>
      <c r="AB8" s="112" t="s">
        <v>60</v>
      </c>
      <c r="AC8" s="53" t="str">
        <f t="shared" si="3"/>
        <v>1,2</v>
      </c>
      <c r="AD8" s="53" t="str">
        <f t="shared" si="4"/>
        <v/>
      </c>
      <c r="AE8" s="92">
        <v>2</v>
      </c>
      <c r="AF8" s="100">
        <v>0</v>
      </c>
      <c r="AG8" s="100">
        <v>2</v>
      </c>
      <c r="AH8" s="100">
        <v>2</v>
      </c>
      <c r="AI8" s="92">
        <v>2</v>
      </c>
      <c r="AJ8" s="92" t="s">
        <v>106</v>
      </c>
      <c r="AK8" s="110">
        <v>6000</v>
      </c>
      <c r="AL8" s="110">
        <v>12</v>
      </c>
      <c r="AM8" s="110">
        <v>8.677E-4</v>
      </c>
      <c r="AN8" s="111">
        <v>1082.4190000000001</v>
      </c>
      <c r="AO8" s="110">
        <v>3</v>
      </c>
      <c r="AP8" s="110">
        <v>3.0000000000000001E-6</v>
      </c>
      <c r="AQ8" s="110">
        <v>0.03</v>
      </c>
      <c r="AR8" s="110">
        <v>2</v>
      </c>
      <c r="AS8" s="112">
        <v>1</v>
      </c>
      <c r="AT8" s="53" t="str">
        <f t="shared" si="5"/>
        <v>3,3</v>
      </c>
      <c r="AU8" s="50">
        <v>2</v>
      </c>
      <c r="AV8" s="50">
        <v>2</v>
      </c>
      <c r="AW8" s="51">
        <v>1</v>
      </c>
      <c r="AX8" s="51">
        <v>-3</v>
      </c>
      <c r="AY8" s="51"/>
      <c r="AZ8" s="51"/>
      <c r="BA8" s="51"/>
      <c r="BB8" s="103">
        <v>3</v>
      </c>
      <c r="BC8" s="103">
        <v>0.100005</v>
      </c>
      <c r="BD8" s="103"/>
      <c r="BE8" s="98" t="s">
        <v>10</v>
      </c>
      <c r="BF8" s="109" t="s">
        <v>107</v>
      </c>
      <c r="BG8" s="43"/>
      <c r="BH8" s="105">
        <v>3</v>
      </c>
      <c r="BI8" s="105">
        <v>3153600</v>
      </c>
      <c r="BJ8" s="106">
        <v>185</v>
      </c>
      <c r="BK8" s="106">
        <v>1015.855225</v>
      </c>
      <c r="BL8" s="106">
        <v>225.4549011</v>
      </c>
      <c r="BM8" s="106">
        <v>6.3911267430000001</v>
      </c>
      <c r="BN8" s="106">
        <v>-1015.855225</v>
      </c>
      <c r="BO8" s="106">
        <v>-196.9314124</v>
      </c>
      <c r="BP8" s="106">
        <v>-207.13236190000001</v>
      </c>
      <c r="BQ8" s="108">
        <f t="shared" si="2"/>
        <v>36.5</v>
      </c>
      <c r="BR8" s="113" t="s">
        <v>73</v>
      </c>
      <c r="BS8" s="43"/>
      <c r="BT8" s="105">
        <v>3</v>
      </c>
      <c r="BU8" s="105">
        <v>3153600</v>
      </c>
      <c r="BV8" s="106">
        <v>1041.251407</v>
      </c>
      <c r="BW8" s="106">
        <v>1001.410486</v>
      </c>
      <c r="BX8" s="106">
        <v>-32.629031349999998</v>
      </c>
      <c r="BY8" s="106">
        <v>31.227061469999999</v>
      </c>
      <c r="BZ8" s="106">
        <v>-186.39166599999999</v>
      </c>
      <c r="CA8" s="106">
        <v>175.90530039999999</v>
      </c>
      <c r="CB8" s="43"/>
      <c r="CC8" s="43"/>
      <c r="CD8" s="43"/>
      <c r="CE8" s="43"/>
    </row>
    <row r="9" spans="1:83" ht="9.9499999999999993" customHeight="1" x14ac:dyDescent="0.25">
      <c r="A9" s="43">
        <f t="shared" si="6"/>
        <v>4</v>
      </c>
      <c r="B9" s="53">
        <f t="shared" si="6"/>
        <v>4</v>
      </c>
      <c r="C9" s="55">
        <f t="shared" si="1"/>
        <v>1</v>
      </c>
      <c r="D9" s="55">
        <f t="shared" si="1"/>
        <v>1</v>
      </c>
      <c r="E9" s="55">
        <f t="shared" si="1"/>
        <v>1</v>
      </c>
      <c r="F9" s="55">
        <f t="shared" si="1"/>
        <v>1</v>
      </c>
      <c r="G9" s="55" t="str">
        <f t="shared" si="1"/>
        <v>S</v>
      </c>
      <c r="H9" s="55">
        <f t="shared" si="1"/>
        <v>1</v>
      </c>
      <c r="I9" s="55">
        <f t="shared" si="1"/>
        <v>1</v>
      </c>
      <c r="J9" s="55" t="str">
        <f t="shared" si="1"/>
        <v>S</v>
      </c>
      <c r="K9" s="55">
        <f t="shared" si="1"/>
        <v>1</v>
      </c>
      <c r="L9" s="55">
        <f t="shared" si="1"/>
        <v>0</v>
      </c>
      <c r="M9" s="114">
        <f>M7-D24</f>
        <v>0</v>
      </c>
      <c r="N9" s="110">
        <v>3</v>
      </c>
      <c r="O9" s="100">
        <v>0</v>
      </c>
      <c r="P9" s="100">
        <v>1</v>
      </c>
      <c r="Q9" s="100">
        <v>1</v>
      </c>
      <c r="R9" s="110">
        <v>3</v>
      </c>
      <c r="S9" s="92" t="s">
        <v>103</v>
      </c>
      <c r="T9" s="110">
        <v>1</v>
      </c>
      <c r="U9" s="110">
        <v>103</v>
      </c>
      <c r="V9" s="110">
        <v>0.1</v>
      </c>
      <c r="W9" s="111">
        <v>9.9999999999999995E-7</v>
      </c>
      <c r="X9" s="110">
        <v>0.1</v>
      </c>
      <c r="Y9" s="110">
        <v>0.3</v>
      </c>
      <c r="Z9" s="110">
        <v>0.11</v>
      </c>
      <c r="AA9" s="110">
        <v>3.5</v>
      </c>
      <c r="AB9" s="112" t="s">
        <v>60</v>
      </c>
      <c r="AC9" s="53" t="str">
        <f t="shared" si="3"/>
        <v>2,2</v>
      </c>
      <c r="AD9" s="53" t="str">
        <f t="shared" si="4"/>
        <v/>
      </c>
      <c r="AE9" s="92">
        <v>3</v>
      </c>
      <c r="AF9" s="100">
        <v>0</v>
      </c>
      <c r="AG9" s="100">
        <v>2</v>
      </c>
      <c r="AH9" s="100">
        <v>3</v>
      </c>
      <c r="AI9" s="92">
        <v>3</v>
      </c>
      <c r="AJ9" s="92" t="s">
        <v>108</v>
      </c>
      <c r="AK9" s="110">
        <v>5550</v>
      </c>
      <c r="AL9" s="110">
        <v>12</v>
      </c>
      <c r="AM9" s="110">
        <v>8.677E-4</v>
      </c>
      <c r="AN9" s="111">
        <v>1077.4079999999999</v>
      </c>
      <c r="AO9" s="110">
        <v>3</v>
      </c>
      <c r="AP9" s="110">
        <v>3.0000000000000001E-6</v>
      </c>
      <c r="AQ9" s="110">
        <v>0.03</v>
      </c>
      <c r="AR9" s="110">
        <v>3</v>
      </c>
      <c r="AS9" s="112">
        <v>1</v>
      </c>
      <c r="AT9" s="53" t="str">
        <f t="shared" si="5"/>
        <v>4,3</v>
      </c>
      <c r="AU9" s="50">
        <v>3</v>
      </c>
      <c r="AV9" s="50">
        <v>3</v>
      </c>
      <c r="AW9" s="51">
        <v>2</v>
      </c>
      <c r="AX9" s="51">
        <v>-4</v>
      </c>
      <c r="AY9" s="51">
        <v>-9</v>
      </c>
      <c r="AZ9" s="51"/>
      <c r="BA9" s="51"/>
      <c r="BB9" s="103">
        <v>4</v>
      </c>
      <c r="BC9" s="103">
        <v>0.100005</v>
      </c>
      <c r="BD9" s="103"/>
      <c r="BE9" s="98" t="s">
        <v>10</v>
      </c>
      <c r="BF9" s="109" t="s">
        <v>109</v>
      </c>
      <c r="BG9" s="43"/>
      <c r="BH9" s="105">
        <v>4</v>
      </c>
      <c r="BI9" s="105">
        <v>3328800</v>
      </c>
      <c r="BJ9" s="106">
        <v>185</v>
      </c>
      <c r="BK9" s="106">
        <v>1015.8552560000001</v>
      </c>
      <c r="BL9" s="106">
        <v>225.454588</v>
      </c>
      <c r="BM9" s="106">
        <v>6.3903993090000002</v>
      </c>
      <c r="BN9" s="106">
        <v>-1015.8552560000001</v>
      </c>
      <c r="BO9" s="106">
        <v>-196.9312554</v>
      </c>
      <c r="BP9" s="106">
        <v>-207.13293329999999</v>
      </c>
      <c r="BQ9" s="108">
        <f t="shared" si="2"/>
        <v>38.527777777777779</v>
      </c>
      <c r="BR9" s="113" t="s">
        <v>74</v>
      </c>
      <c r="BS9" s="43"/>
      <c r="BT9" s="105">
        <v>4</v>
      </c>
      <c r="BU9" s="105">
        <v>3328800</v>
      </c>
      <c r="BV9" s="106">
        <v>1041.2514060000001</v>
      </c>
      <c r="BW9" s="106">
        <v>1001.410486</v>
      </c>
      <c r="BX9" s="106">
        <v>-32.628989949999998</v>
      </c>
      <c r="BY9" s="106">
        <v>31.227061469999999</v>
      </c>
      <c r="BZ9" s="106">
        <v>-186.39166499999999</v>
      </c>
      <c r="CA9" s="106">
        <v>175.9058718</v>
      </c>
      <c r="CB9" s="43"/>
      <c r="CC9" s="43"/>
      <c r="CD9" s="43"/>
      <c r="CE9" s="43"/>
    </row>
    <row r="10" spans="1:83" ht="9.9499999999999993" customHeight="1" x14ac:dyDescent="0.25">
      <c r="A10" s="43">
        <f t="shared" si="6"/>
        <v>5</v>
      </c>
      <c r="B10" s="53">
        <f t="shared" si="6"/>
        <v>5</v>
      </c>
      <c r="C10" s="55">
        <f t="shared" si="1"/>
        <v>1</v>
      </c>
      <c r="D10" s="55">
        <f t="shared" si="1"/>
        <v>1</v>
      </c>
      <c r="E10" s="55">
        <f t="shared" si="1"/>
        <v>1</v>
      </c>
      <c r="F10" s="55">
        <f t="shared" si="1"/>
        <v>1</v>
      </c>
      <c r="G10" s="55">
        <f t="shared" si="1"/>
        <v>1</v>
      </c>
      <c r="H10" s="55" t="str">
        <f t="shared" si="1"/>
        <v>S</v>
      </c>
      <c r="I10" s="55">
        <f t="shared" si="1"/>
        <v>1</v>
      </c>
      <c r="J10" s="55" t="str">
        <f t="shared" si="1"/>
        <v>S</v>
      </c>
      <c r="K10" s="55" t="str">
        <f t="shared" si="1"/>
        <v>S</v>
      </c>
      <c r="L10" s="55" t="str">
        <f t="shared" si="1"/>
        <v>S</v>
      </c>
      <c r="M10" s="29"/>
      <c r="N10" s="110">
        <v>4</v>
      </c>
      <c r="O10" s="100">
        <v>0</v>
      </c>
      <c r="P10" s="100">
        <v>1</v>
      </c>
      <c r="Q10" s="100">
        <v>2</v>
      </c>
      <c r="R10" s="110">
        <v>4</v>
      </c>
      <c r="S10" s="92" t="s">
        <v>110</v>
      </c>
      <c r="T10" s="110">
        <v>1</v>
      </c>
      <c r="U10" s="110">
        <v>104</v>
      </c>
      <c r="V10" s="110">
        <v>0.1</v>
      </c>
      <c r="W10" s="111">
        <v>9.9999999999999995E-7</v>
      </c>
      <c r="X10" s="110">
        <v>0.1</v>
      </c>
      <c r="Y10" s="110">
        <v>0.3</v>
      </c>
      <c r="Z10" s="110">
        <v>0.11</v>
      </c>
      <c r="AA10" s="110">
        <v>3.5</v>
      </c>
      <c r="AB10" s="112" t="s">
        <v>60</v>
      </c>
      <c r="AC10" s="53" t="str">
        <f t="shared" si="3"/>
        <v>3,2</v>
      </c>
      <c r="AD10" s="53" t="str">
        <f t="shared" si="4"/>
        <v/>
      </c>
      <c r="AE10" s="92">
        <v>4</v>
      </c>
      <c r="AF10" s="100">
        <v>0</v>
      </c>
      <c r="AG10" s="100">
        <v>3</v>
      </c>
      <c r="AH10" s="100">
        <v>4</v>
      </c>
      <c r="AI10" s="92">
        <v>4</v>
      </c>
      <c r="AJ10" s="92" t="s">
        <v>111</v>
      </c>
      <c r="AK10" s="110">
        <v>6500</v>
      </c>
      <c r="AL10" s="110">
        <v>12</v>
      </c>
      <c r="AM10" s="110">
        <v>9.4339999999999995E-4</v>
      </c>
      <c r="AN10" s="111">
        <v>1071.934</v>
      </c>
      <c r="AO10" s="110">
        <v>3</v>
      </c>
      <c r="AP10" s="110">
        <v>3.0000000000000001E-6</v>
      </c>
      <c r="AQ10" s="110">
        <v>0.03</v>
      </c>
      <c r="AR10" s="110">
        <v>2</v>
      </c>
      <c r="AS10" s="112">
        <v>1</v>
      </c>
      <c r="AT10" s="53" t="str">
        <f t="shared" si="5"/>
        <v>5,4</v>
      </c>
      <c r="AU10" s="50">
        <v>4</v>
      </c>
      <c r="AV10" s="50">
        <v>4</v>
      </c>
      <c r="AW10" s="51">
        <v>3</v>
      </c>
      <c r="AX10" s="51">
        <v>-5</v>
      </c>
      <c r="AY10" s="51"/>
      <c r="AZ10" s="51"/>
      <c r="BA10" s="51"/>
      <c r="BB10" s="103">
        <v>5</v>
      </c>
      <c r="BC10" s="103">
        <v>0.20000999999999999</v>
      </c>
      <c r="BD10" s="103"/>
      <c r="BE10" s="98" t="s">
        <v>10</v>
      </c>
      <c r="BF10" s="109" t="s">
        <v>112</v>
      </c>
      <c r="BG10" s="43"/>
      <c r="BH10" s="105">
        <v>5</v>
      </c>
      <c r="BI10" s="105">
        <v>3504000</v>
      </c>
      <c r="BJ10" s="106">
        <v>185</v>
      </c>
      <c r="BK10" s="106">
        <v>1015.855242</v>
      </c>
      <c r="BL10" s="106">
        <v>225.45424779999999</v>
      </c>
      <c r="BM10" s="106">
        <v>6.3897217360000003</v>
      </c>
      <c r="BN10" s="106">
        <v>-1015.855242</v>
      </c>
      <c r="BO10" s="106">
        <v>-196.93106510000001</v>
      </c>
      <c r="BP10" s="106">
        <v>-207.13346100000001</v>
      </c>
      <c r="BQ10" s="108">
        <f t="shared" si="2"/>
        <v>40.555555555555557</v>
      </c>
      <c r="BR10" s="113" t="s">
        <v>75</v>
      </c>
      <c r="BS10" s="43"/>
      <c r="BT10" s="105">
        <v>5</v>
      </c>
      <c r="BU10" s="105">
        <v>3504000</v>
      </c>
      <c r="BV10" s="106">
        <v>1041.251405</v>
      </c>
      <c r="BW10" s="106">
        <v>1001.410486</v>
      </c>
      <c r="BX10" s="106">
        <v>-32.628939809999999</v>
      </c>
      <c r="BY10" s="106">
        <v>31.227061469999999</v>
      </c>
      <c r="BZ10" s="106">
        <v>-186.39165159999999</v>
      </c>
      <c r="CA10" s="106">
        <v>175.90639949999999</v>
      </c>
      <c r="CB10" s="43"/>
      <c r="CC10" s="43"/>
      <c r="CD10" s="43"/>
      <c r="CE10" s="43"/>
    </row>
    <row r="11" spans="1:83" ht="9.9499999999999993" customHeight="1" x14ac:dyDescent="0.25">
      <c r="A11" s="43">
        <f t="shared" si="6"/>
        <v>6</v>
      </c>
      <c r="B11" s="53">
        <f t="shared" si="6"/>
        <v>6</v>
      </c>
      <c r="C11" s="55">
        <f t="shared" si="1"/>
        <v>1</v>
      </c>
      <c r="D11" s="55">
        <f t="shared" si="1"/>
        <v>1</v>
      </c>
      <c r="E11" s="55">
        <f t="shared" si="1"/>
        <v>1</v>
      </c>
      <c r="F11" s="55">
        <f t="shared" si="1"/>
        <v>2</v>
      </c>
      <c r="G11" s="55">
        <f t="shared" si="1"/>
        <v>2</v>
      </c>
      <c r="H11" s="55" t="str">
        <f t="shared" si="1"/>
        <v>S</v>
      </c>
      <c r="I11" s="55">
        <f t="shared" si="1"/>
        <v>1</v>
      </c>
      <c r="J11" s="55" t="str">
        <f t="shared" si="1"/>
        <v>S</v>
      </c>
      <c r="K11" s="55">
        <f t="shared" si="1"/>
        <v>1</v>
      </c>
      <c r="L11" s="55">
        <f t="shared" si="1"/>
        <v>1</v>
      </c>
      <c r="M11" s="29"/>
      <c r="N11" s="110">
        <v>5</v>
      </c>
      <c r="O11" s="100">
        <v>0</v>
      </c>
      <c r="P11" s="100">
        <v>1</v>
      </c>
      <c r="Q11" s="100">
        <v>5</v>
      </c>
      <c r="R11" s="110">
        <v>5</v>
      </c>
      <c r="S11" s="92" t="s">
        <v>113</v>
      </c>
      <c r="T11" s="110">
        <v>1</v>
      </c>
      <c r="U11" s="110">
        <v>105</v>
      </c>
      <c r="V11" s="110">
        <v>0.1</v>
      </c>
      <c r="W11" s="111">
        <v>9.9999999999999995E-7</v>
      </c>
      <c r="X11" s="110">
        <v>0.2</v>
      </c>
      <c r="Y11" s="110">
        <v>0.3</v>
      </c>
      <c r="Z11" s="110">
        <v>0.21</v>
      </c>
      <c r="AA11" s="110">
        <v>3.5</v>
      </c>
      <c r="AB11" s="112" t="s">
        <v>60</v>
      </c>
      <c r="AC11" s="53" t="str">
        <f t="shared" si="3"/>
        <v>6,2</v>
      </c>
      <c r="AD11" s="53" t="str">
        <f t="shared" si="4"/>
        <v/>
      </c>
      <c r="AE11" s="92">
        <v>5</v>
      </c>
      <c r="AF11" s="100">
        <v>0</v>
      </c>
      <c r="AG11" s="100">
        <v>4</v>
      </c>
      <c r="AH11" s="100">
        <v>5</v>
      </c>
      <c r="AI11" s="92">
        <v>5</v>
      </c>
      <c r="AJ11" s="92" t="s">
        <v>114</v>
      </c>
      <c r="AK11" s="110">
        <v>5000</v>
      </c>
      <c r="AL11" s="110">
        <v>12</v>
      </c>
      <c r="AM11" s="110">
        <v>9.4339999999999995E-4</v>
      </c>
      <c r="AN11" s="111">
        <v>1066.509</v>
      </c>
      <c r="AO11" s="110">
        <v>3</v>
      </c>
      <c r="AP11" s="110">
        <v>3.0000000000000001E-6</v>
      </c>
      <c r="AQ11" s="110">
        <v>0.03</v>
      </c>
      <c r="AR11" s="110">
        <v>2</v>
      </c>
      <c r="AS11" s="112">
        <v>1</v>
      </c>
      <c r="AT11" s="53" t="str">
        <f t="shared" si="5"/>
        <v>6,5</v>
      </c>
      <c r="AU11" s="50">
        <v>5</v>
      </c>
      <c r="AV11" s="50">
        <v>5</v>
      </c>
      <c r="AW11" s="51">
        <v>4</v>
      </c>
      <c r="AX11" s="51">
        <v>-6</v>
      </c>
      <c r="AY11" s="51"/>
      <c r="AZ11" s="51"/>
      <c r="BA11" s="51"/>
      <c r="BB11" s="103">
        <v>6</v>
      </c>
      <c r="BC11" s="103">
        <v>0.20000999999999999</v>
      </c>
      <c r="BD11" s="103"/>
      <c r="BE11" s="98" t="s">
        <v>10</v>
      </c>
      <c r="BF11" s="109" t="s">
        <v>115</v>
      </c>
      <c r="BG11" s="43"/>
      <c r="BH11" s="105">
        <v>6</v>
      </c>
      <c r="BI11" s="105">
        <v>3679200</v>
      </c>
      <c r="BJ11" s="106">
        <v>185</v>
      </c>
      <c r="BK11" s="106">
        <v>1015.855183</v>
      </c>
      <c r="BL11" s="106">
        <v>225.45387919999999</v>
      </c>
      <c r="BM11" s="106">
        <v>6.3890916310000003</v>
      </c>
      <c r="BN11" s="106">
        <v>-1015.855183</v>
      </c>
      <c r="BO11" s="106">
        <v>-196.9308403</v>
      </c>
      <c r="BP11" s="106">
        <v>-207.13394719999999</v>
      </c>
      <c r="BQ11" s="108">
        <f t="shared" si="2"/>
        <v>42.583333333333336</v>
      </c>
      <c r="BR11" s="113" t="s">
        <v>76</v>
      </c>
      <c r="BS11" s="43"/>
      <c r="BT11" s="105">
        <v>6</v>
      </c>
      <c r="BU11" s="105">
        <v>3679200</v>
      </c>
      <c r="BV11" s="106">
        <v>1041.2514040000001</v>
      </c>
      <c r="BW11" s="106">
        <v>1001.410485</v>
      </c>
      <c r="BX11" s="106">
        <v>-32.628881610000001</v>
      </c>
      <c r="BY11" s="106">
        <v>31.227061469999999</v>
      </c>
      <c r="BZ11" s="106">
        <v>-186.3916232</v>
      </c>
      <c r="CA11" s="106">
        <v>175.9068858</v>
      </c>
      <c r="CB11" s="43"/>
      <c r="CC11" s="43"/>
      <c r="CD11" s="43"/>
      <c r="CE11" s="43"/>
    </row>
    <row r="12" spans="1:83" ht="9.9499999999999993" customHeight="1" x14ac:dyDescent="0.25">
      <c r="A12" s="43">
        <f t="shared" si="6"/>
        <v>7</v>
      </c>
      <c r="B12" s="53">
        <f t="shared" si="6"/>
        <v>7</v>
      </c>
      <c r="C12" s="55">
        <f t="shared" si="1"/>
        <v>1</v>
      </c>
      <c r="D12" s="55">
        <f t="shared" si="1"/>
        <v>1</v>
      </c>
      <c r="E12" s="55">
        <f t="shared" si="1"/>
        <v>1</v>
      </c>
      <c r="F12" s="55">
        <f t="shared" si="1"/>
        <v>2</v>
      </c>
      <c r="G12" s="55">
        <f t="shared" si="1"/>
        <v>2</v>
      </c>
      <c r="H12" s="55" t="str">
        <f t="shared" si="1"/>
        <v>S</v>
      </c>
      <c r="I12" s="55" t="str">
        <f t="shared" si="1"/>
        <v>S</v>
      </c>
      <c r="J12" s="55">
        <f t="shared" si="1"/>
        <v>1</v>
      </c>
      <c r="K12" s="55">
        <f t="shared" si="1"/>
        <v>1</v>
      </c>
      <c r="L12" s="55">
        <f t="shared" si="1"/>
        <v>0</v>
      </c>
      <c r="M12" s="29"/>
      <c r="N12" s="110">
        <v>6</v>
      </c>
      <c r="O12" s="100">
        <v>0</v>
      </c>
      <c r="P12" s="100">
        <v>1</v>
      </c>
      <c r="Q12" s="100">
        <v>6</v>
      </c>
      <c r="R12" s="110">
        <v>6</v>
      </c>
      <c r="S12" s="92" t="s">
        <v>116</v>
      </c>
      <c r="T12" s="110">
        <v>1</v>
      </c>
      <c r="U12" s="110">
        <v>106</v>
      </c>
      <c r="V12" s="110">
        <v>0.1</v>
      </c>
      <c r="W12" s="111">
        <v>9.9999999999999995E-7</v>
      </c>
      <c r="X12" s="110">
        <v>0.2</v>
      </c>
      <c r="Y12" s="110">
        <v>0.3</v>
      </c>
      <c r="Z12" s="110">
        <v>0.21</v>
      </c>
      <c r="AA12" s="110">
        <v>3.5</v>
      </c>
      <c r="AB12" s="112" t="s">
        <v>60</v>
      </c>
      <c r="AC12" s="53" t="str">
        <f t="shared" si="3"/>
        <v>7,2</v>
      </c>
      <c r="AD12" s="53" t="str">
        <f t="shared" si="4"/>
        <v/>
      </c>
      <c r="AE12" s="92">
        <v>6</v>
      </c>
      <c r="AF12" s="100">
        <v>0</v>
      </c>
      <c r="AG12" s="100">
        <v>5</v>
      </c>
      <c r="AH12" s="100">
        <v>5</v>
      </c>
      <c r="AI12" s="92">
        <v>6</v>
      </c>
      <c r="AJ12" s="92" t="s">
        <v>117</v>
      </c>
      <c r="AK12" s="110">
        <v>5000</v>
      </c>
      <c r="AL12" s="110">
        <v>12</v>
      </c>
      <c r="AM12" s="110">
        <v>9.4339999999999995E-4</v>
      </c>
      <c r="AN12" s="111">
        <v>1061.7919999999999</v>
      </c>
      <c r="AO12" s="110">
        <v>3</v>
      </c>
      <c r="AP12" s="110">
        <v>3.0000000000000001E-6</v>
      </c>
      <c r="AQ12" s="110">
        <v>0.03</v>
      </c>
      <c r="AR12" s="110">
        <v>2</v>
      </c>
      <c r="AS12" s="112">
        <v>1</v>
      </c>
      <c r="AT12" s="53" t="str">
        <f t="shared" si="5"/>
        <v>6,6</v>
      </c>
      <c r="AU12" s="50">
        <v>6</v>
      </c>
      <c r="AV12" s="50">
        <v>6</v>
      </c>
      <c r="AW12" s="51">
        <v>5</v>
      </c>
      <c r="AX12" s="51">
        <v>-7</v>
      </c>
      <c r="AY12" s="51"/>
      <c r="AZ12" s="51"/>
      <c r="BA12" s="51"/>
      <c r="BB12" s="103">
        <v>7</v>
      </c>
      <c r="BC12" s="103">
        <v>0.20000999999999999</v>
      </c>
      <c r="BD12" s="103"/>
      <c r="BE12" s="98" t="s">
        <v>10</v>
      </c>
      <c r="BF12" s="109" t="s">
        <v>118</v>
      </c>
      <c r="BG12" s="43"/>
      <c r="BH12" s="105">
        <v>7</v>
      </c>
      <c r="BI12" s="105">
        <v>3854400</v>
      </c>
      <c r="BJ12" s="106">
        <v>185</v>
      </c>
      <c r="BK12" s="106">
        <v>1015.855079</v>
      </c>
      <c r="BL12" s="106">
        <v>225.4534811</v>
      </c>
      <c r="BM12" s="106">
        <v>6.3885067229999999</v>
      </c>
      <c r="BN12" s="106">
        <v>-1015.855079</v>
      </c>
      <c r="BO12" s="106">
        <v>-196.93058020000001</v>
      </c>
      <c r="BP12" s="106">
        <v>-207.1343942</v>
      </c>
      <c r="BQ12" s="108">
        <f t="shared" si="2"/>
        <v>44.611111111111114</v>
      </c>
      <c r="BR12" s="113" t="s">
        <v>77</v>
      </c>
      <c r="BS12" s="43"/>
      <c r="BT12" s="105">
        <v>7</v>
      </c>
      <c r="BU12" s="105">
        <v>3854400</v>
      </c>
      <c r="BV12" s="106">
        <v>1041.2514020000001</v>
      </c>
      <c r="BW12" s="106">
        <v>1001.410485</v>
      </c>
      <c r="BX12" s="106">
        <v>-32.628816020000002</v>
      </c>
      <c r="BY12" s="106">
        <v>31.227061469999999</v>
      </c>
      <c r="BZ12" s="106">
        <v>-186.39157800000001</v>
      </c>
      <c r="CA12" s="106">
        <v>175.90733270000001</v>
      </c>
      <c r="CB12" s="43"/>
      <c r="CC12" s="43"/>
      <c r="CD12" s="43"/>
      <c r="CE12" s="43"/>
    </row>
    <row r="13" spans="1:83" ht="9.9499999999999993" customHeight="1" x14ac:dyDescent="0.25">
      <c r="A13" s="43">
        <f t="shared" si="6"/>
        <v>8</v>
      </c>
      <c r="B13" s="53">
        <f t="shared" si="6"/>
        <v>8</v>
      </c>
      <c r="C13" s="55">
        <f t="shared" si="1"/>
        <v>0</v>
      </c>
      <c r="D13" s="55">
        <f t="shared" si="1"/>
        <v>1</v>
      </c>
      <c r="E13" s="55">
        <f t="shared" si="1"/>
        <v>1</v>
      </c>
      <c r="F13" s="55">
        <f t="shared" si="1"/>
        <v>2</v>
      </c>
      <c r="G13" s="55">
        <f t="shared" si="1"/>
        <v>2</v>
      </c>
      <c r="H13" s="55" t="str">
        <f t="shared" si="1"/>
        <v>S</v>
      </c>
      <c r="I13" s="55" t="str">
        <f t="shared" si="1"/>
        <v>S</v>
      </c>
      <c r="J13" s="55">
        <f t="shared" si="1"/>
        <v>1</v>
      </c>
      <c r="K13" s="55">
        <f t="shared" si="1"/>
        <v>1</v>
      </c>
      <c r="L13" s="55">
        <f t="shared" si="1"/>
        <v>0</v>
      </c>
      <c r="M13" s="29"/>
      <c r="N13" s="110">
        <v>7</v>
      </c>
      <c r="O13" s="100">
        <v>0</v>
      </c>
      <c r="P13" s="100">
        <v>1</v>
      </c>
      <c r="Q13" s="100">
        <v>7</v>
      </c>
      <c r="R13" s="110">
        <v>7</v>
      </c>
      <c r="S13" s="92" t="s">
        <v>119</v>
      </c>
      <c r="T13" s="110">
        <v>1</v>
      </c>
      <c r="U13" s="110">
        <v>107</v>
      </c>
      <c r="V13" s="110">
        <v>0.1</v>
      </c>
      <c r="W13" s="111">
        <v>9.9999999999999995E-7</v>
      </c>
      <c r="X13" s="110">
        <v>0.2</v>
      </c>
      <c r="Y13" s="110">
        <v>0.3</v>
      </c>
      <c r="Z13" s="110">
        <v>0.21</v>
      </c>
      <c r="AA13" s="110">
        <v>3.5</v>
      </c>
      <c r="AB13" s="112" t="s">
        <v>60</v>
      </c>
      <c r="AC13" s="53" t="str">
        <f t="shared" si="3"/>
        <v>8,2</v>
      </c>
      <c r="AD13" s="53" t="str">
        <f t="shared" si="4"/>
        <v/>
      </c>
      <c r="AE13" s="92">
        <v>7</v>
      </c>
      <c r="AF13" s="100">
        <v>0</v>
      </c>
      <c r="AG13" s="100">
        <v>6</v>
      </c>
      <c r="AH13" s="100">
        <v>5</v>
      </c>
      <c r="AI13" s="92">
        <v>7</v>
      </c>
      <c r="AJ13" s="92" t="s">
        <v>120</v>
      </c>
      <c r="AK13" s="110">
        <v>5000</v>
      </c>
      <c r="AL13" s="110">
        <v>12</v>
      </c>
      <c r="AM13" s="110">
        <v>9.4339999999999995E-4</v>
      </c>
      <c r="AN13" s="111">
        <v>1057.075</v>
      </c>
      <c r="AO13" s="110">
        <v>3</v>
      </c>
      <c r="AP13" s="110">
        <v>3.0000000000000001E-6</v>
      </c>
      <c r="AQ13" s="110">
        <v>0.03</v>
      </c>
      <c r="AR13" s="110">
        <v>2</v>
      </c>
      <c r="AS13" s="112">
        <v>1</v>
      </c>
      <c r="AT13" s="53" t="str">
        <f t="shared" si="5"/>
        <v>6,7</v>
      </c>
      <c r="AU13" s="50">
        <v>7</v>
      </c>
      <c r="AV13" s="50">
        <v>7</v>
      </c>
      <c r="AW13" s="51">
        <v>6</v>
      </c>
      <c r="AX13" s="51">
        <v>-8</v>
      </c>
      <c r="AY13" s="51"/>
      <c r="AZ13" s="51"/>
      <c r="BA13" s="51"/>
      <c r="BB13" s="103">
        <v>8</v>
      </c>
      <c r="BC13" s="103">
        <v>0.20000999999999999</v>
      </c>
      <c r="BD13" s="103"/>
      <c r="BE13" s="98" t="s">
        <v>10</v>
      </c>
      <c r="BF13" s="109" t="s">
        <v>121</v>
      </c>
      <c r="BG13" s="43"/>
      <c r="BH13" s="105">
        <v>8</v>
      </c>
      <c r="BI13" s="105">
        <v>4029600</v>
      </c>
      <c r="BJ13" s="106">
        <v>185</v>
      </c>
      <c r="BK13" s="106">
        <v>1015.85493</v>
      </c>
      <c r="BL13" s="106">
        <v>225.45305310000001</v>
      </c>
      <c r="BM13" s="106">
        <v>6.387964856</v>
      </c>
      <c r="BN13" s="106">
        <v>-1015.85493</v>
      </c>
      <c r="BO13" s="106">
        <v>-196.93028430000001</v>
      </c>
      <c r="BP13" s="106">
        <v>-207.134804</v>
      </c>
      <c r="BQ13" s="108">
        <f t="shared" si="2"/>
        <v>46.638888888888886</v>
      </c>
      <c r="BR13" s="43"/>
      <c r="BS13" s="43"/>
      <c r="BT13" s="105">
        <v>8</v>
      </c>
      <c r="BU13" s="105">
        <v>4029600</v>
      </c>
      <c r="BV13" s="106">
        <v>1041.251401</v>
      </c>
      <c r="BW13" s="106">
        <v>1001.410485</v>
      </c>
      <c r="BX13" s="106">
        <v>-32.628743610000001</v>
      </c>
      <c r="BY13" s="106">
        <v>31.227061469999999</v>
      </c>
      <c r="BZ13" s="106">
        <v>-186.3915145</v>
      </c>
      <c r="CA13" s="106">
        <v>175.90774250000001</v>
      </c>
      <c r="CB13" s="43"/>
      <c r="CC13" s="43"/>
      <c r="CD13" s="43"/>
      <c r="CE13" s="43"/>
    </row>
    <row r="14" spans="1:83" ht="9.9499999999999993" customHeight="1" x14ac:dyDescent="0.25">
      <c r="A14" s="43">
        <f t="shared" si="6"/>
        <v>9</v>
      </c>
      <c r="B14" s="53">
        <f t="shared" si="6"/>
        <v>9</v>
      </c>
      <c r="C14" s="55">
        <f t="shared" si="1"/>
        <v>0</v>
      </c>
      <c r="D14" s="55">
        <f t="shared" si="1"/>
        <v>1</v>
      </c>
      <c r="E14" s="55">
        <f t="shared" si="1"/>
        <v>1</v>
      </c>
      <c r="F14" s="55">
        <f t="shared" si="1"/>
        <v>2</v>
      </c>
      <c r="G14" s="55">
        <f t="shared" si="1"/>
        <v>2</v>
      </c>
      <c r="H14" s="55" t="str">
        <f t="shared" si="1"/>
        <v>S</v>
      </c>
      <c r="I14" s="55">
        <f t="shared" si="1"/>
        <v>1</v>
      </c>
      <c r="J14" s="55">
        <f t="shared" si="1"/>
        <v>1</v>
      </c>
      <c r="K14" s="55">
        <f t="shared" si="1"/>
        <v>1</v>
      </c>
      <c r="L14" s="55">
        <f t="shared" si="1"/>
        <v>0</v>
      </c>
      <c r="M14" s="29"/>
      <c r="N14" s="110">
        <v>8</v>
      </c>
      <c r="O14" s="100">
        <v>0</v>
      </c>
      <c r="P14" s="100">
        <v>2</v>
      </c>
      <c r="Q14" s="100">
        <v>1</v>
      </c>
      <c r="R14" s="110">
        <v>8</v>
      </c>
      <c r="S14" s="92" t="s">
        <v>122</v>
      </c>
      <c r="T14" s="110">
        <v>1</v>
      </c>
      <c r="U14" s="110">
        <v>108</v>
      </c>
      <c r="V14" s="110">
        <v>0.1</v>
      </c>
      <c r="W14" s="111">
        <v>9.9999999999999995E-7</v>
      </c>
      <c r="X14" s="110">
        <v>0.2</v>
      </c>
      <c r="Y14" s="110">
        <v>0.3</v>
      </c>
      <c r="Z14" s="110">
        <v>0.21</v>
      </c>
      <c r="AA14" s="110">
        <v>3.5</v>
      </c>
      <c r="AB14" s="112" t="s">
        <v>60</v>
      </c>
      <c r="AC14" s="53" t="str">
        <f t="shared" si="3"/>
        <v>2,3</v>
      </c>
      <c r="AD14" s="53" t="str">
        <f t="shared" si="4"/>
        <v/>
      </c>
      <c r="AE14" s="92">
        <v>8</v>
      </c>
      <c r="AF14" s="100">
        <v>0</v>
      </c>
      <c r="AG14" s="100">
        <v>7</v>
      </c>
      <c r="AH14" s="100">
        <v>5</v>
      </c>
      <c r="AI14" s="92">
        <v>8</v>
      </c>
      <c r="AJ14" s="92" t="s">
        <v>123</v>
      </c>
      <c r="AK14" s="110">
        <v>5000</v>
      </c>
      <c r="AL14" s="110">
        <v>12</v>
      </c>
      <c r="AM14" s="110">
        <v>9.4339999999999995E-4</v>
      </c>
      <c r="AN14" s="111">
        <v>1052.3589999999999</v>
      </c>
      <c r="AO14" s="110">
        <v>3</v>
      </c>
      <c r="AP14" s="110">
        <v>3.0000000000000001E-6</v>
      </c>
      <c r="AQ14" s="110">
        <v>0.03</v>
      </c>
      <c r="AR14" s="110">
        <v>2</v>
      </c>
      <c r="AS14" s="112">
        <v>1</v>
      </c>
      <c r="AT14" s="53" t="str">
        <f t="shared" si="5"/>
        <v>6,8</v>
      </c>
      <c r="AU14" s="50">
        <v>8</v>
      </c>
      <c r="AV14" s="50">
        <v>8</v>
      </c>
      <c r="AW14" s="51">
        <v>7</v>
      </c>
      <c r="AX14" s="51">
        <v>-22</v>
      </c>
      <c r="AY14" s="51"/>
      <c r="AZ14" s="51"/>
      <c r="BA14" s="51"/>
      <c r="BB14" s="103">
        <v>9</v>
      </c>
      <c r="BC14" s="103">
        <v>0.100005</v>
      </c>
      <c r="BD14" s="103"/>
      <c r="BE14" s="98" t="s">
        <v>10</v>
      </c>
      <c r="BF14" s="109" t="s">
        <v>124</v>
      </c>
      <c r="BG14" s="43"/>
      <c r="BH14" s="105">
        <v>9</v>
      </c>
      <c r="BI14" s="105">
        <v>4204800</v>
      </c>
      <c r="BJ14" s="106">
        <v>185</v>
      </c>
      <c r="BK14" s="106">
        <v>1015.854738</v>
      </c>
      <c r="BL14" s="106">
        <v>225.45259490000001</v>
      </c>
      <c r="BM14" s="106">
        <v>6.387463973</v>
      </c>
      <c r="BN14" s="106">
        <v>-1015.854738</v>
      </c>
      <c r="BO14" s="106">
        <v>-196.92995250000001</v>
      </c>
      <c r="BP14" s="106">
        <v>-207.1351784</v>
      </c>
      <c r="BQ14" s="108">
        <f t="shared" si="2"/>
        <v>48.666666666666664</v>
      </c>
      <c r="BR14" s="43"/>
      <c r="BS14" s="43"/>
      <c r="BT14" s="105">
        <v>9</v>
      </c>
      <c r="BU14" s="105">
        <v>4204800</v>
      </c>
      <c r="BV14" s="106">
        <v>1041.251399</v>
      </c>
      <c r="BW14" s="106">
        <v>1001.410485</v>
      </c>
      <c r="BX14" s="106">
        <v>-32.628664970000003</v>
      </c>
      <c r="BY14" s="106">
        <v>31.227061469999999</v>
      </c>
      <c r="BZ14" s="106">
        <v>-186.39143150000001</v>
      </c>
      <c r="CA14" s="106">
        <v>175.908117</v>
      </c>
      <c r="CB14" s="43"/>
      <c r="CC14" s="43"/>
      <c r="CD14" s="43"/>
      <c r="CE14" s="43"/>
    </row>
    <row r="15" spans="1:83" ht="9.9499999999999993" customHeight="1" x14ac:dyDescent="0.25">
      <c r="A15" s="43">
        <f t="shared" si="6"/>
        <v>10</v>
      </c>
      <c r="B15" s="53">
        <f t="shared" si="6"/>
        <v>10</v>
      </c>
      <c r="C15" s="55">
        <f t="shared" si="1"/>
        <v>0</v>
      </c>
      <c r="D15" s="55">
        <f t="shared" si="1"/>
        <v>1</v>
      </c>
      <c r="E15" s="55">
        <f t="shared" si="1"/>
        <v>1</v>
      </c>
      <c r="F15" s="55">
        <f t="shared" si="1"/>
        <v>2</v>
      </c>
      <c r="G15" s="55">
        <f t="shared" si="1"/>
        <v>2</v>
      </c>
      <c r="H15" s="55">
        <f t="shared" si="1"/>
        <v>1</v>
      </c>
      <c r="I15" s="55">
        <f t="shared" si="1"/>
        <v>-1</v>
      </c>
      <c r="J15" s="55">
        <f t="shared" si="1"/>
        <v>-1</v>
      </c>
      <c r="K15" s="55">
        <f t="shared" si="1"/>
        <v>1</v>
      </c>
      <c r="L15" s="55">
        <f t="shared" si="1"/>
        <v>1</v>
      </c>
      <c r="M15" s="29"/>
      <c r="N15" s="110">
        <v>9</v>
      </c>
      <c r="O15" s="100">
        <v>0</v>
      </c>
      <c r="P15" s="100">
        <v>2</v>
      </c>
      <c r="Q15" s="100">
        <v>2</v>
      </c>
      <c r="R15" s="110">
        <v>9</v>
      </c>
      <c r="S15" s="92" t="s">
        <v>106</v>
      </c>
      <c r="T15" s="110">
        <v>1</v>
      </c>
      <c r="U15" s="110">
        <v>109</v>
      </c>
      <c r="V15" s="110">
        <v>0.1</v>
      </c>
      <c r="W15" s="111">
        <v>9.9999999999999995E-7</v>
      </c>
      <c r="X15" s="110">
        <v>0.1</v>
      </c>
      <c r="Y15" s="110">
        <v>0.3</v>
      </c>
      <c r="Z15" s="110">
        <v>0.11</v>
      </c>
      <c r="AA15" s="110">
        <v>3.5</v>
      </c>
      <c r="AB15" s="112" t="s">
        <v>60</v>
      </c>
      <c r="AC15" s="53" t="str">
        <f t="shared" si="3"/>
        <v>3,3</v>
      </c>
      <c r="AD15" s="53" t="str">
        <f t="shared" si="4"/>
        <v/>
      </c>
      <c r="AE15" s="92">
        <v>9</v>
      </c>
      <c r="AF15" s="100">
        <v>0</v>
      </c>
      <c r="AG15" s="100">
        <v>2</v>
      </c>
      <c r="AH15" s="100">
        <v>4</v>
      </c>
      <c r="AI15" s="92">
        <v>9</v>
      </c>
      <c r="AJ15" s="92" t="s">
        <v>125</v>
      </c>
      <c r="AK15" s="110">
        <v>5000</v>
      </c>
      <c r="AL15" s="110">
        <v>9.6363640000000004</v>
      </c>
      <c r="AM15" s="110">
        <v>5.4549999999999998E-4</v>
      </c>
      <c r="AN15" s="111">
        <v>1073.636</v>
      </c>
      <c r="AO15" s="110">
        <v>2</v>
      </c>
      <c r="AP15" s="110">
        <v>2.9999999999999999E-7</v>
      </c>
      <c r="AQ15" s="110">
        <v>0.03</v>
      </c>
      <c r="AR15" s="110">
        <v>2</v>
      </c>
      <c r="AS15" s="112">
        <v>0</v>
      </c>
      <c r="AT15" s="53" t="str">
        <f t="shared" si="5"/>
        <v>5,3</v>
      </c>
      <c r="AU15" s="50">
        <v>9</v>
      </c>
      <c r="AV15" s="50">
        <v>9</v>
      </c>
      <c r="AW15" s="51">
        <v>3</v>
      </c>
      <c r="AX15" s="51">
        <v>-10</v>
      </c>
      <c r="AY15" s="51"/>
      <c r="AZ15" s="51"/>
      <c r="BA15" s="51"/>
      <c r="BB15" s="103">
        <v>10</v>
      </c>
      <c r="BC15" s="103">
        <v>0.100005</v>
      </c>
      <c r="BD15" s="103"/>
      <c r="BE15" s="98" t="s">
        <v>10</v>
      </c>
      <c r="BF15" s="109" t="s">
        <v>126</v>
      </c>
      <c r="BG15" s="43"/>
      <c r="BH15" s="105">
        <v>10</v>
      </c>
      <c r="BI15" s="105">
        <v>4380000</v>
      </c>
      <c r="BJ15" s="106">
        <v>185</v>
      </c>
      <c r="BK15" s="106">
        <v>1015.854502</v>
      </c>
      <c r="BL15" s="106">
        <v>225.45210650000001</v>
      </c>
      <c r="BM15" s="106">
        <v>6.3870021159999997</v>
      </c>
      <c r="BN15" s="106">
        <v>-1015.854502</v>
      </c>
      <c r="BO15" s="106">
        <v>-196.92958490000001</v>
      </c>
      <c r="BP15" s="106">
        <v>-207.13551949999999</v>
      </c>
      <c r="BQ15" s="108">
        <f t="shared" si="2"/>
        <v>50.694444444444443</v>
      </c>
      <c r="BR15" s="108"/>
      <c r="BS15" s="43"/>
      <c r="BT15" s="105">
        <v>10</v>
      </c>
      <c r="BU15" s="105">
        <v>4380000</v>
      </c>
      <c r="BV15" s="106">
        <v>1041.251397</v>
      </c>
      <c r="BW15" s="106">
        <v>1001.410484</v>
      </c>
      <c r="BX15" s="106">
        <v>-32.62858061</v>
      </c>
      <c r="BY15" s="106">
        <v>31.227061469999999</v>
      </c>
      <c r="BZ15" s="106">
        <v>-186.3913282</v>
      </c>
      <c r="CA15" s="106">
        <v>175.908458</v>
      </c>
      <c r="CB15" s="43"/>
      <c r="CC15" s="43"/>
      <c r="CD15" s="43"/>
      <c r="CE15" s="43"/>
    </row>
    <row r="16" spans="1:83" ht="9.9499999999999993" customHeight="1" x14ac:dyDescent="0.25">
      <c r="A16" s="43">
        <f t="shared" si="6"/>
        <v>11</v>
      </c>
      <c r="B16" s="53">
        <f t="shared" si="6"/>
        <v>11</v>
      </c>
      <c r="C16" s="55">
        <f t="shared" si="1"/>
        <v>0</v>
      </c>
      <c r="D16" s="55">
        <f t="shared" si="1"/>
        <v>1</v>
      </c>
      <c r="E16" s="55">
        <f t="shared" si="1"/>
        <v>-1</v>
      </c>
      <c r="F16" s="55">
        <f t="shared" si="1"/>
        <v>-1</v>
      </c>
      <c r="G16" s="55">
        <f t="shared" si="1"/>
        <v>-1</v>
      </c>
      <c r="H16" s="55">
        <f t="shared" si="1"/>
        <v>1</v>
      </c>
      <c r="I16" s="55">
        <f t="shared" si="1"/>
        <v>-1</v>
      </c>
      <c r="J16" s="55">
        <f t="shared" si="1"/>
        <v>-1</v>
      </c>
      <c r="K16" s="55">
        <f t="shared" si="1"/>
        <v>1</v>
      </c>
      <c r="L16" s="55">
        <f t="shared" si="1"/>
        <v>0</v>
      </c>
      <c r="M16" s="29"/>
      <c r="N16" s="110">
        <v>10</v>
      </c>
      <c r="O16" s="100">
        <v>0</v>
      </c>
      <c r="P16" s="100">
        <v>2</v>
      </c>
      <c r="Q16" s="100">
        <v>3</v>
      </c>
      <c r="R16" s="110">
        <v>10</v>
      </c>
      <c r="S16" s="92" t="s">
        <v>108</v>
      </c>
      <c r="T16" s="110">
        <v>1</v>
      </c>
      <c r="U16" s="110">
        <v>110</v>
      </c>
      <c r="V16" s="110">
        <v>0.1</v>
      </c>
      <c r="W16" s="111">
        <v>9.9999999999999995E-7</v>
      </c>
      <c r="X16" s="110">
        <v>0.1</v>
      </c>
      <c r="Y16" s="110">
        <v>0.3</v>
      </c>
      <c r="Z16" s="110">
        <v>0.11</v>
      </c>
      <c r="AA16" s="110">
        <v>3.5</v>
      </c>
      <c r="AB16" s="112" t="s">
        <v>60</v>
      </c>
      <c r="AC16" s="53" t="str">
        <f t="shared" si="3"/>
        <v>4,3</v>
      </c>
      <c r="AD16" s="53" t="str">
        <f t="shared" si="4"/>
        <v/>
      </c>
      <c r="AE16" s="92">
        <v>10</v>
      </c>
      <c r="AF16" s="100">
        <v>0</v>
      </c>
      <c r="AG16" s="100">
        <v>2</v>
      </c>
      <c r="AH16" s="100">
        <v>5</v>
      </c>
      <c r="AI16" s="92">
        <v>10</v>
      </c>
      <c r="AJ16" s="92" t="s">
        <v>127</v>
      </c>
      <c r="AK16" s="110">
        <v>5000</v>
      </c>
      <c r="AL16" s="110">
        <v>8.9090910000000001</v>
      </c>
      <c r="AM16" s="110">
        <v>5.4549999999999998E-4</v>
      </c>
      <c r="AN16" s="111">
        <v>1070.9090000000001</v>
      </c>
      <c r="AO16" s="110">
        <v>2</v>
      </c>
      <c r="AP16" s="110">
        <v>2.9999999999999999E-7</v>
      </c>
      <c r="AQ16" s="110">
        <v>0.03</v>
      </c>
      <c r="AR16" s="110">
        <v>2</v>
      </c>
      <c r="AS16" s="112">
        <v>1</v>
      </c>
      <c r="AT16" s="53" t="str">
        <f t="shared" si="5"/>
        <v>6,3</v>
      </c>
      <c r="AU16" s="50">
        <v>10</v>
      </c>
      <c r="AV16" s="50">
        <v>10</v>
      </c>
      <c r="AW16" s="51">
        <v>9</v>
      </c>
      <c r="AX16" s="51">
        <v>-11</v>
      </c>
      <c r="AY16" s="51"/>
      <c r="AZ16" s="51"/>
      <c r="BA16" s="51"/>
      <c r="BB16" s="103">
        <v>11</v>
      </c>
      <c r="BC16" s="103">
        <v>0.20000999999999999</v>
      </c>
      <c r="BD16" s="103"/>
      <c r="BE16" s="98" t="s">
        <v>10</v>
      </c>
      <c r="BF16" s="109" t="s">
        <v>128</v>
      </c>
      <c r="BG16" s="43"/>
      <c r="BH16" s="105">
        <v>11</v>
      </c>
      <c r="BI16" s="105">
        <v>4555200</v>
      </c>
      <c r="BJ16" s="106">
        <v>185</v>
      </c>
      <c r="BK16" s="106">
        <v>1015.877109</v>
      </c>
      <c r="BL16" s="106">
        <v>225.4628759</v>
      </c>
      <c r="BM16" s="106">
        <v>6.3637711440000002</v>
      </c>
      <c r="BN16" s="106">
        <v>-1015.877109</v>
      </c>
      <c r="BO16" s="106">
        <v>-196.96327389999999</v>
      </c>
      <c r="BP16" s="106">
        <v>-207.1358309</v>
      </c>
      <c r="BQ16" s="108">
        <f t="shared" si="2"/>
        <v>52.722222222222221</v>
      </c>
      <c r="BR16" s="108" t="s">
        <v>70</v>
      </c>
      <c r="BS16" s="43"/>
      <c r="BT16" s="105">
        <v>11</v>
      </c>
      <c r="BU16" s="105">
        <v>4555200</v>
      </c>
      <c r="BV16" s="106">
        <v>1041.251395</v>
      </c>
      <c r="BW16" s="106">
        <v>1001.410484</v>
      </c>
      <c r="BX16" s="106">
        <v>-32.628491760000003</v>
      </c>
      <c r="BY16" s="106">
        <v>31.227061469999999</v>
      </c>
      <c r="BZ16" s="106">
        <v>-186.39124229999999</v>
      </c>
      <c r="CA16" s="106">
        <v>175.90876940000001</v>
      </c>
      <c r="CB16" s="43"/>
      <c r="CC16" s="43"/>
      <c r="CD16" s="43"/>
      <c r="CE16" s="43"/>
    </row>
    <row r="17" spans="1:83" ht="9.9499999999999993" customHeight="1" x14ac:dyDescent="0.25">
      <c r="A17" s="43">
        <f t="shared" si="6"/>
        <v>12</v>
      </c>
      <c r="B17" s="53">
        <f t="shared" si="6"/>
        <v>12</v>
      </c>
      <c r="C17" s="55">
        <f t="shared" si="1"/>
        <v>1</v>
      </c>
      <c r="D17" s="55">
        <f t="shared" si="1"/>
        <v>1</v>
      </c>
      <c r="E17" s="55">
        <f t="shared" si="1"/>
        <v>-1</v>
      </c>
      <c r="F17" s="55">
        <f t="shared" si="1"/>
        <v>-1</v>
      </c>
      <c r="G17" s="55">
        <f t="shared" si="1"/>
        <v>-1</v>
      </c>
      <c r="H17" s="55">
        <f t="shared" si="1"/>
        <v>1</v>
      </c>
      <c r="I17" s="55" t="str">
        <f t="shared" si="1"/>
        <v>S</v>
      </c>
      <c r="J17" s="55">
        <f t="shared" si="1"/>
        <v>1</v>
      </c>
      <c r="K17" s="55">
        <f t="shared" si="1"/>
        <v>1</v>
      </c>
      <c r="L17" s="55">
        <f t="shared" si="1"/>
        <v>0</v>
      </c>
      <c r="M17" s="29"/>
      <c r="N17" s="110">
        <v>11</v>
      </c>
      <c r="O17" s="100">
        <v>0</v>
      </c>
      <c r="P17" s="100">
        <v>2</v>
      </c>
      <c r="Q17" s="100">
        <v>4</v>
      </c>
      <c r="R17" s="110">
        <v>11</v>
      </c>
      <c r="S17" s="92" t="s">
        <v>125</v>
      </c>
      <c r="T17" s="110">
        <v>1</v>
      </c>
      <c r="U17" s="110">
        <v>111</v>
      </c>
      <c r="V17" s="110">
        <v>0.1</v>
      </c>
      <c r="W17" s="111">
        <v>9.9999999999999995E-7</v>
      </c>
      <c r="X17" s="110">
        <v>0.2</v>
      </c>
      <c r="Y17" s="110">
        <v>0.3</v>
      </c>
      <c r="Z17" s="110">
        <v>0.21</v>
      </c>
      <c r="AA17" s="110">
        <v>3.5</v>
      </c>
      <c r="AB17" s="112" t="s">
        <v>60</v>
      </c>
      <c r="AC17" s="53" t="str">
        <f t="shared" si="3"/>
        <v>5,3</v>
      </c>
      <c r="AD17" s="53" t="str">
        <f t="shared" si="4"/>
        <v/>
      </c>
      <c r="AE17" s="92">
        <v>11</v>
      </c>
      <c r="AF17" s="100">
        <v>0</v>
      </c>
      <c r="AG17" s="100">
        <v>2</v>
      </c>
      <c r="AH17" s="100">
        <v>6</v>
      </c>
      <c r="AI17" s="92">
        <v>11</v>
      </c>
      <c r="AJ17" s="92" t="s">
        <v>129</v>
      </c>
      <c r="AK17" s="110">
        <v>4500</v>
      </c>
      <c r="AL17" s="110">
        <v>8.2181820000000005</v>
      </c>
      <c r="AM17" s="110">
        <v>5.4549999999999998E-4</v>
      </c>
      <c r="AN17" s="111">
        <v>1068.318</v>
      </c>
      <c r="AO17" s="110">
        <v>2</v>
      </c>
      <c r="AP17" s="110">
        <v>2.9999999999999999E-7</v>
      </c>
      <c r="AQ17" s="110">
        <v>0.03</v>
      </c>
      <c r="AR17" s="110">
        <v>2</v>
      </c>
      <c r="AS17" s="112">
        <v>1</v>
      </c>
      <c r="AT17" s="53" t="str">
        <f t="shared" si="5"/>
        <v>7,3</v>
      </c>
      <c r="AU17" s="50">
        <v>11</v>
      </c>
      <c r="AV17" s="50">
        <v>11</v>
      </c>
      <c r="AW17" s="51">
        <v>10</v>
      </c>
      <c r="AX17" s="51">
        <v>-12</v>
      </c>
      <c r="AY17" s="51"/>
      <c r="AZ17" s="51"/>
      <c r="BA17" s="51"/>
      <c r="BB17" s="103">
        <v>12</v>
      </c>
      <c r="BC17" s="103">
        <v>0.20000999999999999</v>
      </c>
      <c r="BD17" s="103"/>
      <c r="BE17" s="98" t="s">
        <v>10</v>
      </c>
      <c r="BF17" s="109" t="s">
        <v>130</v>
      </c>
      <c r="BG17" s="43"/>
      <c r="BH17" s="105">
        <v>12</v>
      </c>
      <c r="BI17" s="105">
        <v>4730400</v>
      </c>
      <c r="BJ17" s="106">
        <v>185</v>
      </c>
      <c r="BK17" s="106">
        <v>1015.9069930000001</v>
      </c>
      <c r="BL17" s="106">
        <v>225.4773538</v>
      </c>
      <c r="BM17" s="106">
        <v>6.3333231059999999</v>
      </c>
      <c r="BN17" s="106">
        <v>-1015.9069930000001</v>
      </c>
      <c r="BO17" s="106">
        <v>-197.007915</v>
      </c>
      <c r="BP17" s="106">
        <v>-207.1361157</v>
      </c>
      <c r="BQ17" s="108">
        <f t="shared" si="2"/>
        <v>54.75</v>
      </c>
      <c r="BR17" s="113" t="s">
        <v>78</v>
      </c>
      <c r="BS17" s="43"/>
      <c r="BT17" s="105">
        <v>12</v>
      </c>
      <c r="BU17" s="105">
        <v>4730400</v>
      </c>
      <c r="BV17" s="106">
        <v>1041.251393</v>
      </c>
      <c r="BW17" s="106">
        <v>1001.410483</v>
      </c>
      <c r="BX17" s="106">
        <v>-32.628399379999998</v>
      </c>
      <c r="BY17" s="106">
        <v>31.227061469999999</v>
      </c>
      <c r="BZ17" s="106">
        <v>-186.39118859999999</v>
      </c>
      <c r="CA17" s="106">
        <v>175.90905420000001</v>
      </c>
      <c r="CB17" s="43"/>
      <c r="CC17" s="43"/>
      <c r="CD17" s="43"/>
      <c r="CE17" s="43"/>
    </row>
    <row r="18" spans="1:83" ht="9.9499999999999993" customHeight="1" x14ac:dyDescent="0.25">
      <c r="A18" s="43">
        <f t="shared" si="6"/>
        <v>13</v>
      </c>
      <c r="B18" s="53">
        <f t="shared" si="6"/>
        <v>13</v>
      </c>
      <c r="C18" s="55" t="str">
        <f t="shared" si="1"/>
        <v>S</v>
      </c>
      <c r="D18" s="55" t="str">
        <f t="shared" si="1"/>
        <v>S</v>
      </c>
      <c r="E18" s="55">
        <f t="shared" si="1"/>
        <v>-1</v>
      </c>
      <c r="F18" s="55">
        <f t="shared" si="1"/>
        <v>-1</v>
      </c>
      <c r="G18" s="55">
        <f t="shared" si="1"/>
        <v>-1</v>
      </c>
      <c r="H18" s="55" t="str">
        <f t="shared" si="1"/>
        <v>S</v>
      </c>
      <c r="I18" s="55" t="str">
        <f t="shared" si="1"/>
        <v>S</v>
      </c>
      <c r="J18" s="55" t="str">
        <f t="shared" si="1"/>
        <v>S</v>
      </c>
      <c r="K18" s="55">
        <f t="shared" si="1"/>
        <v>1</v>
      </c>
      <c r="L18" s="55">
        <f t="shared" si="1"/>
        <v>0</v>
      </c>
      <c r="M18" s="29"/>
      <c r="N18" s="110">
        <v>12</v>
      </c>
      <c r="O18" s="100">
        <v>0</v>
      </c>
      <c r="P18" s="100">
        <v>2</v>
      </c>
      <c r="Q18" s="100">
        <v>5</v>
      </c>
      <c r="R18" s="110">
        <v>12</v>
      </c>
      <c r="S18" s="92" t="s">
        <v>127</v>
      </c>
      <c r="T18" s="110">
        <v>1</v>
      </c>
      <c r="U18" s="110">
        <v>112</v>
      </c>
      <c r="V18" s="110">
        <v>0.1</v>
      </c>
      <c r="W18" s="111">
        <v>9.9999999999999995E-7</v>
      </c>
      <c r="X18" s="110">
        <v>0.2</v>
      </c>
      <c r="Y18" s="110">
        <v>0.3</v>
      </c>
      <c r="Z18" s="110">
        <v>0.21</v>
      </c>
      <c r="AA18" s="110">
        <v>3.5</v>
      </c>
      <c r="AB18" s="112" t="s">
        <v>60</v>
      </c>
      <c r="AC18" s="53" t="str">
        <f t="shared" si="3"/>
        <v>6,3</v>
      </c>
      <c r="AD18" s="53" t="str">
        <f t="shared" si="4"/>
        <v/>
      </c>
      <c r="AE18" s="92">
        <v>12</v>
      </c>
      <c r="AF18" s="100">
        <v>0</v>
      </c>
      <c r="AG18" s="100">
        <v>3</v>
      </c>
      <c r="AH18" s="100">
        <v>7</v>
      </c>
      <c r="AI18" s="92">
        <v>12</v>
      </c>
      <c r="AJ18" s="92" t="s">
        <v>131</v>
      </c>
      <c r="AK18" s="110">
        <v>6000</v>
      </c>
      <c r="AL18" s="110">
        <v>7.4545450000000004</v>
      </c>
      <c r="AM18" s="110">
        <v>5.4549999999999998E-4</v>
      </c>
      <c r="AN18" s="111">
        <v>1065.4549999999999</v>
      </c>
      <c r="AO18" s="110">
        <v>2</v>
      </c>
      <c r="AP18" s="110">
        <v>2.9999999999999999E-7</v>
      </c>
      <c r="AQ18" s="110">
        <v>0.03</v>
      </c>
      <c r="AR18" s="110">
        <v>2</v>
      </c>
      <c r="AS18" s="112">
        <v>1</v>
      </c>
      <c r="AT18" s="53" t="str">
        <f t="shared" si="5"/>
        <v>8,4</v>
      </c>
      <c r="AU18" s="50">
        <v>12</v>
      </c>
      <c r="AV18" s="50">
        <v>12</v>
      </c>
      <c r="AW18" s="51">
        <v>11</v>
      </c>
      <c r="AX18" s="51">
        <v>-13</v>
      </c>
      <c r="AY18" s="51"/>
      <c r="AZ18" s="51"/>
      <c r="BA18" s="51"/>
      <c r="BB18" s="103">
        <v>13</v>
      </c>
      <c r="BC18" s="103">
        <v>0.20000999999999999</v>
      </c>
      <c r="BD18" s="103"/>
      <c r="BE18" s="98" t="s">
        <v>10</v>
      </c>
      <c r="BF18" s="109" t="s">
        <v>132</v>
      </c>
      <c r="BG18" s="43"/>
      <c r="BH18" s="105">
        <v>13</v>
      </c>
      <c r="BI18" s="105">
        <v>4905600</v>
      </c>
      <c r="BJ18" s="106">
        <v>185</v>
      </c>
      <c r="BK18" s="106">
        <v>1015.934682</v>
      </c>
      <c r="BL18" s="106">
        <v>225.490859</v>
      </c>
      <c r="BM18" s="106">
        <v>6.3051104999999996</v>
      </c>
      <c r="BN18" s="106">
        <v>-1015.934682</v>
      </c>
      <c r="BO18" s="106">
        <v>-197.049373</v>
      </c>
      <c r="BP18" s="106">
        <v>-207.13637560000001</v>
      </c>
      <c r="BQ18" s="108">
        <f t="shared" si="2"/>
        <v>56.777777777777779</v>
      </c>
      <c r="BR18" s="113" t="s">
        <v>79</v>
      </c>
      <c r="BS18" s="43"/>
      <c r="BT18" s="105">
        <v>13</v>
      </c>
      <c r="BU18" s="105">
        <v>4905600</v>
      </c>
      <c r="BV18" s="106">
        <v>1041.251391</v>
      </c>
      <c r="BW18" s="106">
        <v>1001.410483</v>
      </c>
      <c r="BX18" s="106">
        <v>-32.628303940000002</v>
      </c>
      <c r="BY18" s="106">
        <v>31.227061469999999</v>
      </c>
      <c r="BZ18" s="106">
        <v>-186.39116240000001</v>
      </c>
      <c r="CA18" s="106">
        <v>175.90931409999999</v>
      </c>
      <c r="CB18" s="43"/>
      <c r="CC18" s="43"/>
      <c r="CD18" s="43"/>
      <c r="CE18" s="43"/>
    </row>
    <row r="19" spans="1:83" ht="9.9499999999999993" customHeight="1" x14ac:dyDescent="0.25">
      <c r="A19" s="43">
        <f t="shared" si="6"/>
        <v>14</v>
      </c>
      <c r="B19" s="53">
        <f t="shared" si="6"/>
        <v>14</v>
      </c>
      <c r="C19" s="55">
        <f t="shared" si="1"/>
        <v>0</v>
      </c>
      <c r="D19" s="55">
        <f t="shared" si="1"/>
        <v>1</v>
      </c>
      <c r="E19" s="55">
        <f t="shared" si="1"/>
        <v>-1</v>
      </c>
      <c r="F19" s="55">
        <f t="shared" si="1"/>
        <v>-1</v>
      </c>
      <c r="G19" s="55">
        <f t="shared" si="1"/>
        <v>-1</v>
      </c>
      <c r="H19" s="55">
        <f t="shared" si="1"/>
        <v>1</v>
      </c>
      <c r="I19" s="55">
        <f t="shared" si="1"/>
        <v>1</v>
      </c>
      <c r="J19" s="55">
        <f t="shared" si="1"/>
        <v>1</v>
      </c>
      <c r="K19" s="55" t="str">
        <f t="shared" si="1"/>
        <v>S</v>
      </c>
      <c r="L19" s="55">
        <f t="shared" si="1"/>
        <v>0</v>
      </c>
      <c r="M19" s="29"/>
      <c r="N19" s="110">
        <v>13</v>
      </c>
      <c r="O19" s="100">
        <v>0</v>
      </c>
      <c r="P19" s="100">
        <v>2</v>
      </c>
      <c r="Q19" s="100">
        <v>6</v>
      </c>
      <c r="R19" s="110">
        <v>13</v>
      </c>
      <c r="S19" s="92" t="s">
        <v>129</v>
      </c>
      <c r="T19" s="110">
        <v>1</v>
      </c>
      <c r="U19" s="110">
        <v>113</v>
      </c>
      <c r="V19" s="110">
        <v>0.1</v>
      </c>
      <c r="W19" s="111">
        <v>9.9999999999999995E-7</v>
      </c>
      <c r="X19" s="110">
        <v>0.2</v>
      </c>
      <c r="Y19" s="110">
        <v>0.3</v>
      </c>
      <c r="Z19" s="110">
        <v>0.21</v>
      </c>
      <c r="AA19" s="110">
        <v>3.5</v>
      </c>
      <c r="AB19" s="112" t="s">
        <v>60</v>
      </c>
      <c r="AC19" s="53" t="str">
        <f t="shared" si="3"/>
        <v>7,3</v>
      </c>
      <c r="AD19" s="53" t="str">
        <f t="shared" si="4"/>
        <v/>
      </c>
      <c r="AE19" s="92">
        <v>13</v>
      </c>
      <c r="AF19" s="100">
        <v>0</v>
      </c>
      <c r="AG19" s="100">
        <v>4</v>
      </c>
      <c r="AH19" s="100">
        <v>7</v>
      </c>
      <c r="AI19" s="92">
        <v>13</v>
      </c>
      <c r="AJ19" s="92" t="s">
        <v>133</v>
      </c>
      <c r="AK19" s="110">
        <v>5000</v>
      </c>
      <c r="AL19" s="110">
        <v>6.6545459999999999</v>
      </c>
      <c r="AM19" s="110">
        <v>5.4549999999999998E-4</v>
      </c>
      <c r="AN19" s="111">
        <v>1062.4549999999999</v>
      </c>
      <c r="AO19" s="110">
        <v>2</v>
      </c>
      <c r="AP19" s="110">
        <v>2.9999999999999999E-7</v>
      </c>
      <c r="AQ19" s="110">
        <v>0.03</v>
      </c>
      <c r="AR19" s="110">
        <v>2</v>
      </c>
      <c r="AS19" s="112">
        <v>1</v>
      </c>
      <c r="AT19" s="53" t="str">
        <f t="shared" si="5"/>
        <v>8,5</v>
      </c>
      <c r="AU19" s="50">
        <v>13</v>
      </c>
      <c r="AV19" s="50">
        <v>13</v>
      </c>
      <c r="AW19" s="51">
        <v>12</v>
      </c>
      <c r="AX19" s="51">
        <v>-14</v>
      </c>
      <c r="AY19" s="51"/>
      <c r="AZ19" s="51"/>
      <c r="BA19" s="51"/>
      <c r="BB19" s="103">
        <v>14</v>
      </c>
      <c r="BC19" s="103">
        <v>0.20000999999999999</v>
      </c>
      <c r="BD19" s="103"/>
      <c r="BE19" s="98" t="s">
        <v>10</v>
      </c>
      <c r="BF19" s="109" t="s">
        <v>134</v>
      </c>
      <c r="BG19" s="43"/>
      <c r="BH19" s="105">
        <v>14</v>
      </c>
      <c r="BI19" s="105">
        <v>5080800</v>
      </c>
      <c r="BJ19" s="106">
        <v>185</v>
      </c>
      <c r="BK19" s="106">
        <v>1015.96043</v>
      </c>
      <c r="BL19" s="106">
        <v>225.50345050000001</v>
      </c>
      <c r="BM19" s="106">
        <v>6.2788717319999998</v>
      </c>
      <c r="BN19" s="106">
        <v>-1015.96043</v>
      </c>
      <c r="BO19" s="106">
        <v>-197.0879668</v>
      </c>
      <c r="BP19" s="106">
        <v>-207.13661189999999</v>
      </c>
      <c r="BQ19" s="108">
        <f t="shared" si="2"/>
        <v>58.805555555555557</v>
      </c>
      <c r="BR19" s="113" t="s">
        <v>80</v>
      </c>
      <c r="BS19" s="43"/>
      <c r="BT19" s="105">
        <v>14</v>
      </c>
      <c r="BU19" s="105">
        <v>5080800</v>
      </c>
      <c r="BV19" s="106">
        <v>1041.2513879999999</v>
      </c>
      <c r="BW19" s="106">
        <v>1001.410483</v>
      </c>
      <c r="BX19" s="106">
        <v>-32.628205819999998</v>
      </c>
      <c r="BY19" s="106">
        <v>31.227061469999999</v>
      </c>
      <c r="BZ19" s="106">
        <v>-186.3911578</v>
      </c>
      <c r="CA19" s="106">
        <v>175.9095504</v>
      </c>
      <c r="CB19" s="43"/>
      <c r="CC19" s="43"/>
      <c r="CD19" s="43"/>
      <c r="CE19" s="43"/>
    </row>
    <row r="20" spans="1:83" ht="9.9499999999999993" customHeight="1" x14ac:dyDescent="0.25">
      <c r="A20" s="43">
        <f t="shared" si="6"/>
        <v>15</v>
      </c>
      <c r="B20" s="53">
        <f t="shared" si="6"/>
        <v>15</v>
      </c>
      <c r="C20" s="55">
        <f t="shared" si="1"/>
        <v>0</v>
      </c>
      <c r="D20" s="55">
        <f t="shared" si="1"/>
        <v>0</v>
      </c>
      <c r="E20" s="55">
        <f t="shared" si="1"/>
        <v>1</v>
      </c>
      <c r="F20" s="55">
        <f t="shared" si="1"/>
        <v>1</v>
      </c>
      <c r="G20" s="55">
        <f t="shared" si="1"/>
        <v>1</v>
      </c>
      <c r="H20" s="55">
        <f t="shared" si="1"/>
        <v>1</v>
      </c>
      <c r="I20" s="55">
        <f t="shared" si="1"/>
        <v>0</v>
      </c>
      <c r="J20" s="55">
        <f t="shared" si="1"/>
        <v>0</v>
      </c>
      <c r="K20" s="55">
        <f t="shared" si="1"/>
        <v>0</v>
      </c>
      <c r="L20" s="55">
        <f t="shared" si="1"/>
        <v>0</v>
      </c>
      <c r="M20" s="29"/>
      <c r="N20" s="110">
        <v>14</v>
      </c>
      <c r="O20" s="100">
        <v>0</v>
      </c>
      <c r="P20" s="100">
        <v>2</v>
      </c>
      <c r="Q20" s="100">
        <v>7</v>
      </c>
      <c r="R20" s="110">
        <v>14</v>
      </c>
      <c r="S20" s="92" t="s">
        <v>135</v>
      </c>
      <c r="T20" s="110">
        <v>1</v>
      </c>
      <c r="U20" s="110">
        <v>114</v>
      </c>
      <c r="V20" s="110">
        <v>0.1</v>
      </c>
      <c r="W20" s="111">
        <v>9.9999999999999995E-7</v>
      </c>
      <c r="X20" s="110">
        <v>0.2</v>
      </c>
      <c r="Y20" s="110">
        <v>0.3</v>
      </c>
      <c r="Z20" s="110">
        <v>0.21</v>
      </c>
      <c r="AA20" s="110">
        <v>3.5</v>
      </c>
      <c r="AB20" s="112" t="s">
        <v>60</v>
      </c>
      <c r="AC20" s="53" t="str">
        <f t="shared" si="3"/>
        <v>8,3</v>
      </c>
      <c r="AD20" s="53" t="str">
        <f t="shared" si="4"/>
        <v/>
      </c>
      <c r="AE20" s="92">
        <v>14</v>
      </c>
      <c r="AF20" s="100">
        <v>0</v>
      </c>
      <c r="AG20" s="100">
        <v>5</v>
      </c>
      <c r="AH20" s="100">
        <v>7</v>
      </c>
      <c r="AI20" s="92">
        <v>14</v>
      </c>
      <c r="AJ20" s="92" t="s">
        <v>136</v>
      </c>
      <c r="AK20" s="110">
        <v>2000</v>
      </c>
      <c r="AL20" s="110">
        <v>6.145454</v>
      </c>
      <c r="AM20" s="110">
        <v>5.4549999999999998E-4</v>
      </c>
      <c r="AN20" s="111">
        <v>1060.5450000000001</v>
      </c>
      <c r="AO20" s="110">
        <v>2</v>
      </c>
      <c r="AP20" s="110">
        <v>2.9999999999999999E-7</v>
      </c>
      <c r="AQ20" s="110">
        <v>0.03</v>
      </c>
      <c r="AR20" s="110">
        <v>2</v>
      </c>
      <c r="AS20" s="112">
        <v>1</v>
      </c>
      <c r="AT20" s="53" t="str">
        <f t="shared" si="5"/>
        <v>8,6</v>
      </c>
      <c r="AU20" s="50">
        <v>14</v>
      </c>
      <c r="AV20" s="50">
        <v>14</v>
      </c>
      <c r="AW20" s="51">
        <v>13</v>
      </c>
      <c r="AX20" s="51">
        <v>-18</v>
      </c>
      <c r="AY20" s="51"/>
      <c r="AZ20" s="51"/>
      <c r="BA20" s="51"/>
      <c r="BB20" s="103">
        <v>15</v>
      </c>
      <c r="BC20" s="103">
        <v>0.20000999999999999</v>
      </c>
      <c r="BD20" s="103"/>
      <c r="BE20" s="98" t="s">
        <v>10</v>
      </c>
      <c r="BF20" s="109" t="s">
        <v>137</v>
      </c>
      <c r="BG20" s="43"/>
      <c r="BH20" s="105">
        <v>15</v>
      </c>
      <c r="BI20" s="105">
        <v>5256000</v>
      </c>
      <c r="BJ20" s="106">
        <v>185</v>
      </c>
      <c r="BK20" s="106">
        <v>1015.984332</v>
      </c>
      <c r="BL20" s="106">
        <v>225.51516989999999</v>
      </c>
      <c r="BM20" s="106">
        <v>6.254507426</v>
      </c>
      <c r="BN20" s="106">
        <v>-1015.984332</v>
      </c>
      <c r="BO20" s="106">
        <v>-197.12383639999999</v>
      </c>
      <c r="BP20" s="106">
        <v>-207.13682600000001</v>
      </c>
      <c r="BQ20" s="108">
        <f t="shared" si="2"/>
        <v>60.833333333333336</v>
      </c>
      <c r="BR20" s="113" t="s">
        <v>81</v>
      </c>
      <c r="BS20" s="43"/>
      <c r="BT20" s="105">
        <v>15</v>
      </c>
      <c r="BU20" s="105">
        <v>5256000</v>
      </c>
      <c r="BV20" s="106">
        <v>1041.2513859999999</v>
      </c>
      <c r="BW20" s="106">
        <v>1001.410483</v>
      </c>
      <c r="BX20" s="106">
        <v>-32.628105329999997</v>
      </c>
      <c r="BY20" s="106">
        <v>31.227061469999999</v>
      </c>
      <c r="BZ20" s="106">
        <v>-186.39116910000001</v>
      </c>
      <c r="CA20" s="106">
        <v>175.90976459999999</v>
      </c>
      <c r="CB20" s="43"/>
      <c r="CC20" s="43"/>
      <c r="CD20" s="43"/>
      <c r="CE20" s="43"/>
    </row>
    <row r="21" spans="1:83" ht="9.9499999999999993" customHeight="1" x14ac:dyDescent="0.25">
      <c r="A21" s="43">
        <f t="shared" si="6"/>
        <v>16</v>
      </c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110">
        <v>15</v>
      </c>
      <c r="O21" s="100">
        <v>0</v>
      </c>
      <c r="P21" s="100">
        <v>3</v>
      </c>
      <c r="Q21" s="100">
        <v>0</v>
      </c>
      <c r="R21" s="110">
        <v>15</v>
      </c>
      <c r="S21" s="92" t="s">
        <v>138</v>
      </c>
      <c r="T21" s="110">
        <v>1</v>
      </c>
      <c r="U21" s="110">
        <v>115</v>
      </c>
      <c r="V21" s="110">
        <v>0.1</v>
      </c>
      <c r="W21" s="111">
        <v>9.9999999999999995E-7</v>
      </c>
      <c r="X21" s="110">
        <v>0.2</v>
      </c>
      <c r="Y21" s="110">
        <v>0.3</v>
      </c>
      <c r="Z21" s="110">
        <v>0.21</v>
      </c>
      <c r="AA21" s="110">
        <v>3.5</v>
      </c>
      <c r="AB21" s="112" t="s">
        <v>60</v>
      </c>
      <c r="AC21" s="53" t="str">
        <f t="shared" si="3"/>
        <v>1,4</v>
      </c>
      <c r="AD21" s="53" t="str">
        <f t="shared" si="4"/>
        <v/>
      </c>
      <c r="AE21" s="92">
        <v>15</v>
      </c>
      <c r="AF21" s="100">
        <v>0</v>
      </c>
      <c r="AG21" s="100">
        <v>4</v>
      </c>
      <c r="AH21" s="100">
        <v>9</v>
      </c>
      <c r="AI21" s="92">
        <v>15</v>
      </c>
      <c r="AJ21" s="92" t="s">
        <v>139</v>
      </c>
      <c r="AK21" s="110">
        <v>2500</v>
      </c>
      <c r="AL21" s="110">
        <v>10</v>
      </c>
      <c r="AM21" s="110">
        <v>1.8182000000000001E-3</v>
      </c>
      <c r="AN21" s="111">
        <v>1077.7270000000001</v>
      </c>
      <c r="AO21" s="110">
        <v>3</v>
      </c>
      <c r="AP21" s="110">
        <v>3.0000000000000001E-6</v>
      </c>
      <c r="AQ21" s="110">
        <v>0.03</v>
      </c>
      <c r="AR21" s="110">
        <v>1</v>
      </c>
      <c r="AS21" s="112">
        <v>1</v>
      </c>
      <c r="AT21" s="53" t="str">
        <f t="shared" si="5"/>
        <v>10,5</v>
      </c>
      <c r="AU21" s="50">
        <v>15</v>
      </c>
      <c r="AV21" s="50">
        <v>15</v>
      </c>
      <c r="AW21" s="51">
        <v>-16</v>
      </c>
      <c r="AX21" s="51"/>
      <c r="AY21" s="51"/>
      <c r="AZ21" s="51"/>
      <c r="BA21" s="51"/>
      <c r="BB21" s="103">
        <v>16</v>
      </c>
      <c r="BC21" s="103">
        <v>0.20000999999999999</v>
      </c>
      <c r="BD21" s="103"/>
      <c r="BE21" s="98" t="s">
        <v>10</v>
      </c>
      <c r="BF21" s="109" t="s">
        <v>140</v>
      </c>
      <c r="BG21" s="43"/>
      <c r="BH21" s="105">
        <v>16</v>
      </c>
      <c r="BI21" s="105">
        <v>5431200</v>
      </c>
      <c r="BJ21" s="106">
        <v>185</v>
      </c>
      <c r="BK21" s="106">
        <v>1016.006319</v>
      </c>
      <c r="BL21" s="106">
        <v>224.7743692</v>
      </c>
      <c r="BM21" s="106">
        <v>6.2307035730000004</v>
      </c>
      <c r="BN21" s="106">
        <v>-1016.006319</v>
      </c>
      <c r="BO21" s="106">
        <v>-196.4066818</v>
      </c>
      <c r="BP21" s="106">
        <v>-207.1369838</v>
      </c>
      <c r="BQ21" s="108">
        <f t="shared" si="2"/>
        <v>62.861111111111114</v>
      </c>
      <c r="BR21" s="113" t="s">
        <v>82</v>
      </c>
      <c r="BS21" s="43"/>
      <c r="BT21" s="105">
        <v>16</v>
      </c>
      <c r="BU21" s="105">
        <v>5431200</v>
      </c>
      <c r="BV21" s="106">
        <v>1041.251383</v>
      </c>
      <c r="BW21" s="106">
        <v>1001.410483</v>
      </c>
      <c r="BX21" s="106">
        <v>-32.627976779999997</v>
      </c>
      <c r="BY21" s="106">
        <v>31.227061469999999</v>
      </c>
      <c r="BZ21" s="106">
        <v>-186.39105739999999</v>
      </c>
      <c r="CA21" s="106">
        <v>175.9099224</v>
      </c>
      <c r="CB21" s="43"/>
      <c r="CC21" s="43"/>
      <c r="CD21" s="43"/>
      <c r="CE21" s="43"/>
    </row>
    <row r="22" spans="1:83" ht="9.9499999999999993" customHeight="1" x14ac:dyDescent="0.25">
      <c r="A22" s="43">
        <f t="shared" si="6"/>
        <v>17</v>
      </c>
      <c r="B22" s="29"/>
      <c r="C22" s="115"/>
      <c r="D22" s="115"/>
      <c r="E22" s="115"/>
      <c r="F22" s="115"/>
      <c r="G22" s="115"/>
      <c r="H22" s="115"/>
      <c r="I22" s="115"/>
      <c r="J22" s="116" t="s">
        <v>141</v>
      </c>
      <c r="K22" s="117" t="s">
        <v>142</v>
      </c>
      <c r="L22" s="117" t="s">
        <v>143</v>
      </c>
      <c r="M22" s="29"/>
      <c r="N22" s="110">
        <v>16</v>
      </c>
      <c r="O22" s="100">
        <v>0</v>
      </c>
      <c r="P22" s="100">
        <v>3</v>
      </c>
      <c r="Q22" s="100">
        <v>1</v>
      </c>
      <c r="R22" s="110">
        <v>16</v>
      </c>
      <c r="S22" s="92" t="s">
        <v>144</v>
      </c>
      <c r="T22" s="110">
        <v>1</v>
      </c>
      <c r="U22" s="110">
        <v>116</v>
      </c>
      <c r="V22" s="110">
        <v>0.1</v>
      </c>
      <c r="W22" s="111">
        <v>9.9999999999999995E-7</v>
      </c>
      <c r="X22" s="110">
        <v>0.2</v>
      </c>
      <c r="Y22" s="110">
        <v>0.3</v>
      </c>
      <c r="Z22" s="110">
        <v>0.21</v>
      </c>
      <c r="AA22" s="110">
        <v>3.5</v>
      </c>
      <c r="AB22" s="112" t="s">
        <v>60</v>
      </c>
      <c r="AC22" s="53" t="str">
        <f t="shared" si="3"/>
        <v>2,4</v>
      </c>
      <c r="AD22" s="53" t="str">
        <f t="shared" si="4"/>
        <v/>
      </c>
      <c r="AE22" s="92">
        <v>16</v>
      </c>
      <c r="AF22" s="100">
        <v>0</v>
      </c>
      <c r="AG22" s="100">
        <v>4</v>
      </c>
      <c r="AH22" s="100">
        <v>8</v>
      </c>
      <c r="AI22" s="92">
        <v>16</v>
      </c>
      <c r="AJ22" s="92" t="s">
        <v>145</v>
      </c>
      <c r="AK22" s="110">
        <v>5000</v>
      </c>
      <c r="AL22" s="110">
        <v>10</v>
      </c>
      <c r="AM22" s="110">
        <v>1.8182000000000001E-3</v>
      </c>
      <c r="AN22" s="111">
        <v>1070.9090000000001</v>
      </c>
      <c r="AO22" s="110">
        <v>3</v>
      </c>
      <c r="AP22" s="110">
        <v>3.0000000000000001E-6</v>
      </c>
      <c r="AQ22" s="110">
        <v>0.03</v>
      </c>
      <c r="AR22" s="110">
        <v>2</v>
      </c>
      <c r="AS22" s="112">
        <v>1</v>
      </c>
      <c r="AT22" s="53" t="str">
        <f t="shared" si="5"/>
        <v>9,5</v>
      </c>
      <c r="AU22" s="50">
        <v>16</v>
      </c>
      <c r="AV22" s="50">
        <v>16</v>
      </c>
      <c r="AW22" s="51">
        <v>15</v>
      </c>
      <c r="AX22" s="51">
        <v>-17</v>
      </c>
      <c r="AY22" s="51"/>
      <c r="AZ22" s="51"/>
      <c r="BA22" s="51"/>
      <c r="BB22" s="103">
        <v>17</v>
      </c>
      <c r="BC22" s="103">
        <v>0.20000999999999999</v>
      </c>
      <c r="BD22" s="103"/>
      <c r="BE22" s="98" t="s">
        <v>10</v>
      </c>
      <c r="BF22" s="109" t="s">
        <v>146</v>
      </c>
      <c r="BG22" s="43"/>
      <c r="BH22" s="105">
        <v>17</v>
      </c>
      <c r="BI22" s="105">
        <v>5606400</v>
      </c>
      <c r="BJ22" s="106">
        <v>185</v>
      </c>
      <c r="BK22" s="106">
        <v>1016.026495</v>
      </c>
      <c r="BL22" s="106">
        <v>224.78371480000001</v>
      </c>
      <c r="BM22" s="106">
        <v>6.209741298</v>
      </c>
      <c r="BN22" s="106">
        <v>-1016.026495</v>
      </c>
      <c r="BO22" s="106">
        <v>-196.43689069999999</v>
      </c>
      <c r="BP22" s="106">
        <v>-207.1370828</v>
      </c>
      <c r="BQ22" s="108">
        <f t="shared" si="2"/>
        <v>64.888888888888886</v>
      </c>
      <c r="BR22" s="113" t="s">
        <v>83</v>
      </c>
      <c r="BS22" s="43"/>
      <c r="BT22" s="105">
        <v>17</v>
      </c>
      <c r="BU22" s="105">
        <v>5606400</v>
      </c>
      <c r="BV22" s="106">
        <v>1041.251379</v>
      </c>
      <c r="BW22" s="106">
        <v>1001.410482</v>
      </c>
      <c r="BX22" s="106">
        <v>-32.627818470000001</v>
      </c>
      <c r="BY22" s="106">
        <v>31.227061469999999</v>
      </c>
      <c r="BZ22" s="106">
        <v>-186.39080949999999</v>
      </c>
      <c r="CA22" s="106">
        <v>175.91002130000001</v>
      </c>
      <c r="CB22" s="43"/>
      <c r="CC22" s="43"/>
      <c r="CD22" s="43"/>
      <c r="CE22" s="43"/>
    </row>
    <row r="23" spans="1:83" ht="9.9499999999999993" customHeight="1" x14ac:dyDescent="0.25">
      <c r="A23" s="43">
        <f t="shared" si="6"/>
        <v>18</v>
      </c>
      <c r="B23" s="29"/>
      <c r="C23" s="118" t="s">
        <v>147</v>
      </c>
      <c r="D23" s="119">
        <v>10</v>
      </c>
      <c r="E23" s="118" t="s">
        <v>148</v>
      </c>
      <c r="F23" s="120">
        <v>5000</v>
      </c>
      <c r="G23" s="115"/>
      <c r="H23" s="115"/>
      <c r="I23" s="115"/>
      <c r="J23" s="121">
        <v>1524</v>
      </c>
      <c r="K23" s="122">
        <v>15.24</v>
      </c>
      <c r="L23" s="120">
        <v>50000</v>
      </c>
      <c r="M23" s="29"/>
      <c r="N23" s="110">
        <v>17</v>
      </c>
      <c r="O23" s="100">
        <v>0</v>
      </c>
      <c r="P23" s="100">
        <v>3</v>
      </c>
      <c r="Q23" s="100">
        <v>2</v>
      </c>
      <c r="R23" s="110">
        <v>17</v>
      </c>
      <c r="S23" s="92" t="s">
        <v>149</v>
      </c>
      <c r="T23" s="110">
        <v>1</v>
      </c>
      <c r="U23" s="110">
        <v>117</v>
      </c>
      <c r="V23" s="110">
        <v>0.1</v>
      </c>
      <c r="W23" s="111">
        <v>9.9999999999999995E-7</v>
      </c>
      <c r="X23" s="110">
        <v>0.2</v>
      </c>
      <c r="Y23" s="110">
        <v>0.3</v>
      </c>
      <c r="Z23" s="110">
        <v>0.21</v>
      </c>
      <c r="AA23" s="110">
        <v>3.5</v>
      </c>
      <c r="AB23" s="112" t="s">
        <v>60</v>
      </c>
      <c r="AC23" s="53" t="str">
        <f t="shared" si="3"/>
        <v>3,4</v>
      </c>
      <c r="AD23" s="53" t="str">
        <f t="shared" si="4"/>
        <v/>
      </c>
      <c r="AE23" s="92">
        <v>17</v>
      </c>
      <c r="AF23" s="100">
        <v>0</v>
      </c>
      <c r="AG23" s="100">
        <v>5</v>
      </c>
      <c r="AH23" s="100">
        <v>7</v>
      </c>
      <c r="AI23" s="92">
        <v>17</v>
      </c>
      <c r="AJ23" s="92" t="s">
        <v>136</v>
      </c>
      <c r="AK23" s="110">
        <v>3500</v>
      </c>
      <c r="AL23" s="110">
        <v>10</v>
      </c>
      <c r="AM23" s="110">
        <v>1.8182000000000001E-3</v>
      </c>
      <c r="AN23" s="111">
        <v>1063.182</v>
      </c>
      <c r="AO23" s="110">
        <v>3</v>
      </c>
      <c r="AP23" s="110">
        <v>3.0000000000000001E-6</v>
      </c>
      <c r="AQ23" s="110">
        <v>0.03</v>
      </c>
      <c r="AR23" s="110">
        <v>2</v>
      </c>
      <c r="AS23" s="112">
        <v>1</v>
      </c>
      <c r="AT23" s="53" t="str">
        <f t="shared" si="5"/>
        <v>8,6</v>
      </c>
      <c r="AU23" s="50">
        <v>17</v>
      </c>
      <c r="AV23" s="50">
        <v>17</v>
      </c>
      <c r="AW23" s="51">
        <v>16</v>
      </c>
      <c r="AX23" s="51">
        <v>-18</v>
      </c>
      <c r="AY23" s="51"/>
      <c r="AZ23" s="51"/>
      <c r="BA23" s="51"/>
      <c r="BB23" s="103">
        <v>18</v>
      </c>
      <c r="BC23" s="103">
        <v>0.100005</v>
      </c>
      <c r="BD23" s="103"/>
      <c r="BE23" s="98" t="s">
        <v>10</v>
      </c>
      <c r="BF23" s="109" t="s">
        <v>150</v>
      </c>
      <c r="BG23" s="43"/>
      <c r="BH23" s="105">
        <v>18</v>
      </c>
      <c r="BI23" s="105">
        <v>5781600</v>
      </c>
      <c r="BJ23" s="106">
        <v>185</v>
      </c>
      <c r="BK23" s="106">
        <v>1016.041143</v>
      </c>
      <c r="BL23" s="106">
        <v>224.79022169999999</v>
      </c>
      <c r="BM23" s="106">
        <v>6.1941322120000004</v>
      </c>
      <c r="BN23" s="106">
        <v>-1016.041143</v>
      </c>
      <c r="BO23" s="106">
        <v>-196.45896440000001</v>
      </c>
      <c r="BP23" s="106">
        <v>-207.13712509999999</v>
      </c>
      <c r="BQ23" s="108">
        <f t="shared" si="2"/>
        <v>66.916666666666671</v>
      </c>
      <c r="BR23" s="43"/>
      <c r="BS23" s="43"/>
      <c r="BT23" s="105">
        <v>18</v>
      </c>
      <c r="BU23" s="105">
        <v>5781600</v>
      </c>
      <c r="BV23" s="106">
        <v>1041.2513750000001</v>
      </c>
      <c r="BW23" s="106">
        <v>1001.41048</v>
      </c>
      <c r="BX23" s="106">
        <v>-32.627631989999998</v>
      </c>
      <c r="BY23" s="106">
        <v>31.227061469999999</v>
      </c>
      <c r="BZ23" s="106">
        <v>-186.39042380000001</v>
      </c>
      <c r="CA23" s="106">
        <v>175.9100636</v>
      </c>
      <c r="CB23" s="43"/>
      <c r="CC23" s="43"/>
      <c r="CD23" s="43"/>
      <c r="CE23" s="43"/>
    </row>
    <row r="24" spans="1:83" ht="9.9499999999999993" customHeight="1" x14ac:dyDescent="0.25">
      <c r="A24" s="43">
        <f t="shared" ref="A24:A40" si="7">A23+1</f>
        <v>19</v>
      </c>
      <c r="B24" s="29"/>
      <c r="C24" s="118" t="s">
        <v>151</v>
      </c>
      <c r="D24" s="119">
        <v>15</v>
      </c>
      <c r="E24" s="118" t="s">
        <v>152</v>
      </c>
      <c r="F24" s="120">
        <v>5000</v>
      </c>
      <c r="G24" s="115"/>
      <c r="H24" s="115"/>
      <c r="I24" s="115"/>
      <c r="J24" s="121">
        <v>1524</v>
      </c>
      <c r="K24" s="122">
        <v>22.86</v>
      </c>
      <c r="L24" s="120">
        <v>75000</v>
      </c>
      <c r="M24" s="29"/>
      <c r="N24" s="110">
        <v>18</v>
      </c>
      <c r="O24" s="100">
        <v>0</v>
      </c>
      <c r="P24" s="100">
        <v>3</v>
      </c>
      <c r="Q24" s="100">
        <v>3</v>
      </c>
      <c r="R24" s="110">
        <v>18</v>
      </c>
      <c r="S24" s="92" t="s">
        <v>153</v>
      </c>
      <c r="T24" s="110">
        <v>1</v>
      </c>
      <c r="U24" s="110">
        <v>118</v>
      </c>
      <c r="V24" s="110">
        <v>0.1</v>
      </c>
      <c r="W24" s="111">
        <v>9.9999999999999995E-7</v>
      </c>
      <c r="X24" s="110">
        <v>0.1</v>
      </c>
      <c r="Y24" s="110">
        <v>0.3</v>
      </c>
      <c r="Z24" s="110">
        <v>0.11</v>
      </c>
      <c r="AA24" s="110">
        <v>3.5</v>
      </c>
      <c r="AB24" s="112" t="s">
        <v>60</v>
      </c>
      <c r="AC24" s="53" t="str">
        <f t="shared" si="3"/>
        <v>4,4</v>
      </c>
      <c r="AD24" s="53" t="str">
        <f t="shared" si="4"/>
        <v/>
      </c>
      <c r="AE24" s="92">
        <v>18</v>
      </c>
      <c r="AF24" s="100">
        <v>0</v>
      </c>
      <c r="AG24" s="100">
        <v>5</v>
      </c>
      <c r="AH24" s="100">
        <v>7</v>
      </c>
      <c r="AI24" s="92">
        <v>18</v>
      </c>
      <c r="AJ24" s="92" t="s">
        <v>136</v>
      </c>
      <c r="AK24" s="110">
        <v>4000</v>
      </c>
      <c r="AL24" s="110">
        <v>10</v>
      </c>
      <c r="AM24" s="110">
        <v>6.667E-4</v>
      </c>
      <c r="AN24" s="111">
        <v>1058.6669999999999</v>
      </c>
      <c r="AO24" s="110">
        <v>3</v>
      </c>
      <c r="AP24" s="110">
        <v>3.0000000000000001E-6</v>
      </c>
      <c r="AQ24" s="110">
        <v>0.03</v>
      </c>
      <c r="AR24" s="110">
        <v>3</v>
      </c>
      <c r="AS24" s="112">
        <v>1</v>
      </c>
      <c r="AT24" s="53" t="str">
        <f t="shared" si="5"/>
        <v>8,6</v>
      </c>
      <c r="AU24" s="50">
        <v>18</v>
      </c>
      <c r="AV24" s="50">
        <v>18</v>
      </c>
      <c r="AW24" s="51">
        <v>14</v>
      </c>
      <c r="AX24" s="51">
        <v>17</v>
      </c>
      <c r="AY24" s="51">
        <v>-19</v>
      </c>
      <c r="AZ24" s="51"/>
      <c r="BA24" s="51"/>
      <c r="BB24" s="103">
        <v>19</v>
      </c>
      <c r="BC24" s="103">
        <v>0.100005</v>
      </c>
      <c r="BD24" s="103"/>
      <c r="BE24" s="98" t="s">
        <v>10</v>
      </c>
      <c r="BF24" s="109" t="s">
        <v>154</v>
      </c>
      <c r="BG24" s="43"/>
      <c r="BH24" s="105">
        <v>19</v>
      </c>
      <c r="BI24" s="105">
        <v>5956800</v>
      </c>
      <c r="BJ24" s="106">
        <v>185</v>
      </c>
      <c r="BK24" s="106">
        <v>1016.043704</v>
      </c>
      <c r="BL24" s="106">
        <v>224.79061429999999</v>
      </c>
      <c r="BM24" s="106">
        <v>6.190415936</v>
      </c>
      <c r="BN24" s="106">
        <v>-1016.043704</v>
      </c>
      <c r="BO24" s="106">
        <v>-196.46308590000001</v>
      </c>
      <c r="BP24" s="106">
        <v>-207.1371125</v>
      </c>
      <c r="BQ24" s="108">
        <f t="shared" si="2"/>
        <v>68.944444444444443</v>
      </c>
      <c r="BR24" s="43"/>
      <c r="BS24" s="43"/>
      <c r="BT24" s="105">
        <v>19</v>
      </c>
      <c r="BU24" s="105">
        <v>5956800</v>
      </c>
      <c r="BV24" s="106">
        <v>1041.25137</v>
      </c>
      <c r="BW24" s="106">
        <v>1001.410478</v>
      </c>
      <c r="BX24" s="106">
        <v>-32.627418900000002</v>
      </c>
      <c r="BY24" s="106">
        <v>31.227061469999999</v>
      </c>
      <c r="BZ24" s="106">
        <v>-186.38988939999999</v>
      </c>
      <c r="CA24" s="106">
        <v>175.91005100000001</v>
      </c>
      <c r="CB24" s="43"/>
      <c r="CC24" s="43"/>
      <c r="CD24" s="43"/>
      <c r="CE24" s="43"/>
    </row>
    <row r="25" spans="1:83" ht="9.9499999999999993" customHeight="1" x14ac:dyDescent="0.25">
      <c r="A25" s="43">
        <f t="shared" si="7"/>
        <v>20</v>
      </c>
      <c r="B25" s="29"/>
      <c r="C25" s="118" t="s">
        <v>155</v>
      </c>
      <c r="D25" s="119">
        <v>2</v>
      </c>
      <c r="E25" s="118" t="s">
        <v>156</v>
      </c>
      <c r="F25" s="119">
        <v>150</v>
      </c>
      <c r="G25" s="115"/>
      <c r="H25" s="115"/>
      <c r="I25" s="115"/>
      <c r="J25" s="115" t="s">
        <v>157</v>
      </c>
      <c r="K25" s="123" t="s">
        <v>158</v>
      </c>
      <c r="L25" s="120">
        <v>300</v>
      </c>
      <c r="M25" s="29"/>
      <c r="N25" s="110">
        <v>19</v>
      </c>
      <c r="O25" s="100">
        <v>0</v>
      </c>
      <c r="P25" s="100">
        <v>3</v>
      </c>
      <c r="Q25" s="100">
        <v>4</v>
      </c>
      <c r="R25" s="110">
        <v>19</v>
      </c>
      <c r="S25" s="92" t="s">
        <v>111</v>
      </c>
      <c r="T25" s="110">
        <v>1</v>
      </c>
      <c r="U25" s="110">
        <v>119</v>
      </c>
      <c r="V25" s="110">
        <v>0.1</v>
      </c>
      <c r="W25" s="111">
        <v>9.9999999999999995E-7</v>
      </c>
      <c r="X25" s="110">
        <v>0.1</v>
      </c>
      <c r="Y25" s="110">
        <v>0.3</v>
      </c>
      <c r="Z25" s="110">
        <v>0.11</v>
      </c>
      <c r="AA25" s="110">
        <v>3.5</v>
      </c>
      <c r="AB25" s="112" t="s">
        <v>60</v>
      </c>
      <c r="AC25" s="53" t="str">
        <f t="shared" si="3"/>
        <v>5,4</v>
      </c>
      <c r="AD25" s="53" t="str">
        <f t="shared" si="4"/>
        <v/>
      </c>
      <c r="AE25" s="92">
        <v>19</v>
      </c>
      <c r="AF25" s="100">
        <v>0</v>
      </c>
      <c r="AG25" s="100">
        <v>6</v>
      </c>
      <c r="AH25" s="100">
        <v>6</v>
      </c>
      <c r="AI25" s="92">
        <v>19</v>
      </c>
      <c r="AJ25" s="92" t="s">
        <v>159</v>
      </c>
      <c r="AK25" s="110">
        <v>5000</v>
      </c>
      <c r="AL25" s="110">
        <v>10</v>
      </c>
      <c r="AM25" s="110">
        <v>6.667E-4</v>
      </c>
      <c r="AN25" s="111">
        <v>1055.6669999999999</v>
      </c>
      <c r="AO25" s="110">
        <v>3</v>
      </c>
      <c r="AP25" s="110">
        <v>3.0000000000000001E-6</v>
      </c>
      <c r="AQ25" s="110">
        <v>0.03</v>
      </c>
      <c r="AR25" s="110">
        <v>2</v>
      </c>
      <c r="AS25" s="112">
        <v>1</v>
      </c>
      <c r="AT25" s="53" t="str">
        <f t="shared" si="5"/>
        <v>7,7</v>
      </c>
      <c r="AU25" s="50">
        <v>19</v>
      </c>
      <c r="AV25" s="50">
        <v>19</v>
      </c>
      <c r="AW25" s="51">
        <v>18</v>
      </c>
      <c r="AX25" s="51">
        <v>-20</v>
      </c>
      <c r="AY25" s="51"/>
      <c r="AZ25" s="51"/>
      <c r="BA25" s="51"/>
      <c r="BB25" s="103">
        <v>20</v>
      </c>
      <c r="BC25" s="103">
        <v>0.100005</v>
      </c>
      <c r="BD25" s="103"/>
      <c r="BE25" s="98" t="s">
        <v>10</v>
      </c>
      <c r="BF25" s="109" t="s">
        <v>160</v>
      </c>
      <c r="BG25" s="43"/>
      <c r="BH25" s="105">
        <v>20</v>
      </c>
      <c r="BI25" s="105">
        <v>6132000</v>
      </c>
      <c r="BJ25" s="106">
        <v>185</v>
      </c>
      <c r="BK25" s="106">
        <v>1016.040945</v>
      </c>
      <c r="BL25" s="106">
        <v>224.78822880000001</v>
      </c>
      <c r="BM25" s="106">
        <v>6.1918374209999998</v>
      </c>
      <c r="BN25" s="106">
        <v>-1016.040945</v>
      </c>
      <c r="BO25" s="106">
        <v>-196.4593443</v>
      </c>
      <c r="BP25" s="106">
        <v>-207.13704720000001</v>
      </c>
      <c r="BQ25" s="108">
        <f t="shared" si="2"/>
        <v>70.972222222222229</v>
      </c>
      <c r="BR25" s="43"/>
      <c r="BS25" s="43"/>
      <c r="BT25" s="105">
        <v>20</v>
      </c>
      <c r="BU25" s="105">
        <v>6132000</v>
      </c>
      <c r="BV25" s="106">
        <v>1041.2513650000001</v>
      </c>
      <c r="BW25" s="106">
        <v>1001.410474</v>
      </c>
      <c r="BX25" s="106">
        <v>-32.627180780000003</v>
      </c>
      <c r="BY25" s="106">
        <v>31.227061469999999</v>
      </c>
      <c r="BZ25" s="106">
        <v>-186.3892056</v>
      </c>
      <c r="CA25" s="106">
        <v>175.90998569999999</v>
      </c>
      <c r="CB25" s="43"/>
      <c r="CC25" s="43"/>
      <c r="CD25" s="43"/>
      <c r="CE25" s="43"/>
    </row>
    <row r="26" spans="1:83" ht="9.9499999999999993" customHeight="1" x14ac:dyDescent="0.25">
      <c r="A26" s="43">
        <f t="shared" si="7"/>
        <v>21</v>
      </c>
      <c r="B26" s="29"/>
      <c r="C26" s="124">
        <v>1092.8699999999899</v>
      </c>
      <c r="D26" s="124">
        <v>1089.43</v>
      </c>
      <c r="E26" s="124">
        <v>6999</v>
      </c>
      <c r="F26" s="124">
        <v>6999</v>
      </c>
      <c r="G26" s="124">
        <v>6999</v>
      </c>
      <c r="H26" s="124">
        <v>6999</v>
      </c>
      <c r="I26" s="124">
        <v>6999</v>
      </c>
      <c r="J26" s="124">
        <v>6999</v>
      </c>
      <c r="K26" s="124">
        <v>6999</v>
      </c>
      <c r="L26" s="124">
        <v>6999</v>
      </c>
      <c r="M26" s="29"/>
      <c r="N26" s="110">
        <v>20</v>
      </c>
      <c r="O26" s="100">
        <v>0</v>
      </c>
      <c r="P26" s="100">
        <v>3</v>
      </c>
      <c r="Q26" s="100">
        <v>5</v>
      </c>
      <c r="R26" s="110">
        <v>20</v>
      </c>
      <c r="S26" s="92" t="s">
        <v>161</v>
      </c>
      <c r="T26" s="110">
        <v>1</v>
      </c>
      <c r="U26" s="110">
        <v>120</v>
      </c>
      <c r="V26" s="110">
        <v>0.1</v>
      </c>
      <c r="W26" s="111">
        <v>9.9999999999999995E-7</v>
      </c>
      <c r="X26" s="110">
        <v>0.1</v>
      </c>
      <c r="Y26" s="110">
        <v>0.3</v>
      </c>
      <c r="Z26" s="110">
        <v>0.11</v>
      </c>
      <c r="AA26" s="110">
        <v>3.5</v>
      </c>
      <c r="AB26" s="112" t="s">
        <v>60</v>
      </c>
      <c r="AC26" s="53" t="str">
        <f t="shared" si="3"/>
        <v>6,4</v>
      </c>
      <c r="AD26" s="53" t="str">
        <f t="shared" si="4"/>
        <v/>
      </c>
      <c r="AE26" s="92">
        <v>20</v>
      </c>
      <c r="AF26" s="100">
        <v>0</v>
      </c>
      <c r="AG26" s="100">
        <v>7</v>
      </c>
      <c r="AH26" s="100">
        <v>6</v>
      </c>
      <c r="AI26" s="92">
        <v>20</v>
      </c>
      <c r="AJ26" s="92" t="s">
        <v>162</v>
      </c>
      <c r="AK26" s="110">
        <v>3500</v>
      </c>
      <c r="AL26" s="110">
        <v>10</v>
      </c>
      <c r="AM26" s="110">
        <v>6.667E-4</v>
      </c>
      <c r="AN26" s="111">
        <v>1052.8330000000001</v>
      </c>
      <c r="AO26" s="110">
        <v>3</v>
      </c>
      <c r="AP26" s="110">
        <v>3.0000000000000001E-6</v>
      </c>
      <c r="AQ26" s="110">
        <v>0.03</v>
      </c>
      <c r="AR26" s="110">
        <v>2</v>
      </c>
      <c r="AS26" s="112">
        <v>1</v>
      </c>
      <c r="AT26" s="53" t="str">
        <f t="shared" si="5"/>
        <v>7,8</v>
      </c>
      <c r="AU26" s="50">
        <v>20</v>
      </c>
      <c r="AV26" s="50">
        <v>20</v>
      </c>
      <c r="AW26" s="51">
        <v>19</v>
      </c>
      <c r="AX26" s="51">
        <v>-21</v>
      </c>
      <c r="AY26" s="51"/>
      <c r="AZ26" s="51"/>
      <c r="BA26" s="51"/>
      <c r="BB26" s="103">
        <v>21</v>
      </c>
      <c r="BC26" s="103">
        <v>0.20000999999999999</v>
      </c>
      <c r="BD26" s="103"/>
      <c r="BE26" s="98" t="s">
        <v>10</v>
      </c>
      <c r="BF26" s="109" t="s">
        <v>163</v>
      </c>
      <c r="BG26" s="43"/>
      <c r="BH26" s="105">
        <v>21</v>
      </c>
      <c r="BI26" s="105">
        <v>6307200</v>
      </c>
      <c r="BJ26" s="106">
        <v>185</v>
      </c>
      <c r="BK26" s="106">
        <v>1016.035703</v>
      </c>
      <c r="BL26" s="106">
        <v>224.7844881</v>
      </c>
      <c r="BM26" s="106">
        <v>6.1955747289999996</v>
      </c>
      <c r="BN26" s="106">
        <v>-1016.035703</v>
      </c>
      <c r="BO26" s="106">
        <v>-196.45198189999999</v>
      </c>
      <c r="BP26" s="106">
        <v>-207.1369315</v>
      </c>
      <c r="BQ26" s="108">
        <f t="shared" si="2"/>
        <v>73</v>
      </c>
      <c r="BR26" s="43"/>
      <c r="BS26" s="43"/>
      <c r="BT26" s="105">
        <v>21</v>
      </c>
      <c r="BU26" s="105">
        <v>6307200</v>
      </c>
      <c r="BV26" s="106">
        <v>1041.2513590000001</v>
      </c>
      <c r="BW26" s="106">
        <v>1001.410471</v>
      </c>
      <c r="BX26" s="106">
        <v>-32.626919260000001</v>
      </c>
      <c r="BY26" s="106">
        <v>31.227061469999999</v>
      </c>
      <c r="BZ26" s="106">
        <v>-186.3883773</v>
      </c>
      <c r="CA26" s="106">
        <v>175.90987000000001</v>
      </c>
      <c r="CB26" s="43"/>
      <c r="CC26" s="43"/>
      <c r="CD26" s="43"/>
      <c r="CE26" s="43"/>
    </row>
    <row r="27" spans="1:83" ht="9.9499999999999993" customHeight="1" x14ac:dyDescent="0.25">
      <c r="A27" s="43">
        <f t="shared" si="7"/>
        <v>22</v>
      </c>
      <c r="B27" s="29"/>
      <c r="C27" s="124">
        <v>1089.8699999999899</v>
      </c>
      <c r="D27" s="124">
        <v>1086.73</v>
      </c>
      <c r="E27" s="124">
        <v>1081.43</v>
      </c>
      <c r="F27" s="124">
        <v>6999</v>
      </c>
      <c r="G27" s="124">
        <v>6999</v>
      </c>
      <c r="H27" s="124">
        <v>1072.25999999999</v>
      </c>
      <c r="I27" s="124">
        <v>1071.49</v>
      </c>
      <c r="J27" s="124">
        <v>1071.0699999999899</v>
      </c>
      <c r="K27" s="124">
        <v>6999</v>
      </c>
      <c r="L27" s="124">
        <v>6999</v>
      </c>
      <c r="M27" s="29"/>
      <c r="N27" s="110">
        <v>21</v>
      </c>
      <c r="O27" s="100">
        <v>0</v>
      </c>
      <c r="P27" s="100">
        <v>3</v>
      </c>
      <c r="Q27" s="100">
        <v>6</v>
      </c>
      <c r="R27" s="110">
        <v>21</v>
      </c>
      <c r="S27" s="92" t="s">
        <v>164</v>
      </c>
      <c r="T27" s="110">
        <v>1</v>
      </c>
      <c r="U27" s="110">
        <v>121</v>
      </c>
      <c r="V27" s="110">
        <v>0.1</v>
      </c>
      <c r="W27" s="111">
        <v>9.9999999999999995E-7</v>
      </c>
      <c r="X27" s="110">
        <v>0.2</v>
      </c>
      <c r="Y27" s="110">
        <v>0.3</v>
      </c>
      <c r="Z27" s="110">
        <v>0.21</v>
      </c>
      <c r="AA27" s="110">
        <v>3.5</v>
      </c>
      <c r="AB27" s="112" t="s">
        <v>60</v>
      </c>
      <c r="AC27" s="53" t="str">
        <f t="shared" si="3"/>
        <v>7,4</v>
      </c>
      <c r="AD27" s="53" t="str">
        <f t="shared" si="4"/>
        <v/>
      </c>
      <c r="AE27" s="92">
        <v>21</v>
      </c>
      <c r="AF27" s="100">
        <v>0</v>
      </c>
      <c r="AG27" s="100">
        <v>7</v>
      </c>
      <c r="AH27" s="100">
        <v>5</v>
      </c>
      <c r="AI27" s="92">
        <v>21</v>
      </c>
      <c r="AJ27" s="92" t="s">
        <v>123</v>
      </c>
      <c r="AK27" s="110">
        <v>2500</v>
      </c>
      <c r="AL27" s="110">
        <v>10</v>
      </c>
      <c r="AM27" s="110">
        <v>6.667E-4</v>
      </c>
      <c r="AN27" s="111">
        <v>1050.8330000000001</v>
      </c>
      <c r="AO27" s="110">
        <v>3</v>
      </c>
      <c r="AP27" s="110">
        <v>3.0000000000000001E-6</v>
      </c>
      <c r="AQ27" s="110">
        <v>0.03</v>
      </c>
      <c r="AR27" s="110">
        <v>2</v>
      </c>
      <c r="AS27" s="112">
        <v>1</v>
      </c>
      <c r="AT27" s="53" t="str">
        <f t="shared" si="5"/>
        <v>6,8</v>
      </c>
      <c r="AU27" s="50">
        <v>21</v>
      </c>
      <c r="AV27" s="50">
        <v>21</v>
      </c>
      <c r="AW27" s="51">
        <v>20</v>
      </c>
      <c r="AX27" s="51">
        <v>-22</v>
      </c>
      <c r="AY27" s="51"/>
      <c r="AZ27" s="51"/>
      <c r="BA27" s="51"/>
      <c r="BB27" s="103">
        <v>22</v>
      </c>
      <c r="BC27" s="103">
        <v>0.20000999999999999</v>
      </c>
      <c r="BD27" s="103"/>
      <c r="BE27" s="98" t="s">
        <v>10</v>
      </c>
      <c r="BF27" s="109" t="s">
        <v>165</v>
      </c>
      <c r="BG27" s="43"/>
      <c r="BH27" s="105">
        <v>22</v>
      </c>
      <c r="BI27" s="105">
        <v>6482400</v>
      </c>
      <c r="BJ27" s="106">
        <v>185</v>
      </c>
      <c r="BK27" s="106">
        <v>1016.0291999999999</v>
      </c>
      <c r="BL27" s="106">
        <v>224.78001449999999</v>
      </c>
      <c r="BM27" s="106">
        <v>6.2004155110000001</v>
      </c>
      <c r="BN27" s="106">
        <v>-1016.0291999999999</v>
      </c>
      <c r="BO27" s="106">
        <v>-196.44283129999999</v>
      </c>
      <c r="BP27" s="106">
        <v>-207.13676770000001</v>
      </c>
      <c r="BQ27" s="108">
        <f t="shared" si="2"/>
        <v>75.027777777777771</v>
      </c>
      <c r="BR27" s="43"/>
      <c r="BS27" s="43"/>
      <c r="BT27" s="105">
        <v>22</v>
      </c>
      <c r="BU27" s="105">
        <v>6482400</v>
      </c>
      <c r="BV27" s="106">
        <v>1041.251352</v>
      </c>
      <c r="BW27" s="106">
        <v>1001.410466</v>
      </c>
      <c r="BX27" s="106">
        <v>-32.626635870000001</v>
      </c>
      <c r="BY27" s="106">
        <v>31.227061469999999</v>
      </c>
      <c r="BZ27" s="106">
        <v>-186.38741189999999</v>
      </c>
      <c r="CA27" s="106">
        <v>175.90970619999999</v>
      </c>
      <c r="CB27" s="43"/>
      <c r="CC27" s="43"/>
      <c r="CD27" s="43"/>
      <c r="CE27" s="43"/>
    </row>
    <row r="28" spans="1:83" ht="9.9499999999999993" customHeight="1" x14ac:dyDescent="0.25">
      <c r="A28" s="43">
        <f t="shared" si="7"/>
        <v>23</v>
      </c>
      <c r="B28" s="29"/>
      <c r="C28" s="124">
        <v>6999</v>
      </c>
      <c r="D28" s="124">
        <v>1079.4100000000001</v>
      </c>
      <c r="E28" s="124">
        <v>1077.5</v>
      </c>
      <c r="F28" s="124">
        <v>1073.5599999999899</v>
      </c>
      <c r="G28" s="124">
        <v>1072.5</v>
      </c>
      <c r="H28" s="124">
        <v>1070.5899999999899</v>
      </c>
      <c r="I28" s="124">
        <v>1069.0999999999899</v>
      </c>
      <c r="J28" s="124">
        <v>1068.3199999999899</v>
      </c>
      <c r="K28" s="124">
        <v>6999</v>
      </c>
      <c r="L28" s="124">
        <v>6999</v>
      </c>
      <c r="M28" s="29"/>
      <c r="N28" s="110">
        <v>22</v>
      </c>
      <c r="O28" s="100">
        <v>0</v>
      </c>
      <c r="P28" s="100">
        <v>3</v>
      </c>
      <c r="Q28" s="100">
        <v>7</v>
      </c>
      <c r="R28" s="110">
        <v>22</v>
      </c>
      <c r="S28" s="92" t="s">
        <v>131</v>
      </c>
      <c r="T28" s="110">
        <v>1</v>
      </c>
      <c r="U28" s="110">
        <v>122</v>
      </c>
      <c r="V28" s="110">
        <v>0.1</v>
      </c>
      <c r="W28" s="111">
        <v>9.9999999999999995E-7</v>
      </c>
      <c r="X28" s="110">
        <v>0.2</v>
      </c>
      <c r="Y28" s="110">
        <v>0.3</v>
      </c>
      <c r="Z28" s="110">
        <v>0.21</v>
      </c>
      <c r="AA28" s="110">
        <v>3.5</v>
      </c>
      <c r="AB28" s="112" t="s">
        <v>60</v>
      </c>
      <c r="AC28" s="53" t="str">
        <f t="shared" si="3"/>
        <v>8,4</v>
      </c>
      <c r="AD28" s="53" t="str">
        <f t="shared" si="4"/>
        <v/>
      </c>
      <c r="AE28" s="92">
        <v>22</v>
      </c>
      <c r="AF28" s="100">
        <v>0</v>
      </c>
      <c r="AG28" s="100">
        <v>8</v>
      </c>
      <c r="AH28" s="100">
        <v>5</v>
      </c>
      <c r="AI28" s="92">
        <v>22</v>
      </c>
      <c r="AJ28" s="92" t="s">
        <v>166</v>
      </c>
      <c r="AK28" s="110">
        <v>5000</v>
      </c>
      <c r="AL28" s="110">
        <v>12</v>
      </c>
      <c r="AM28" s="110">
        <v>1.8E-3</v>
      </c>
      <c r="AN28" s="111">
        <v>1045.5</v>
      </c>
      <c r="AO28" s="110">
        <v>3</v>
      </c>
      <c r="AP28" s="110">
        <v>3.0000000000000001E-6</v>
      </c>
      <c r="AQ28" s="110">
        <v>0.03</v>
      </c>
      <c r="AR28" s="110">
        <v>2</v>
      </c>
      <c r="AS28" s="112">
        <v>1</v>
      </c>
      <c r="AT28" s="53" t="str">
        <f t="shared" si="5"/>
        <v>6,9</v>
      </c>
      <c r="AU28" s="50">
        <v>22</v>
      </c>
      <c r="AV28" s="50">
        <v>22</v>
      </c>
      <c r="AW28" s="51">
        <v>8</v>
      </c>
      <c r="AX28" s="51">
        <v>21</v>
      </c>
      <c r="AY28" s="51"/>
      <c r="AZ28" s="51"/>
      <c r="BA28" s="51"/>
      <c r="BB28" s="103">
        <v>23</v>
      </c>
      <c r="BC28" s="103">
        <v>0.20000999999999999</v>
      </c>
      <c r="BD28" s="103"/>
      <c r="BE28" s="98" t="s">
        <v>10</v>
      </c>
      <c r="BF28" s="109" t="s">
        <v>167</v>
      </c>
      <c r="BG28" s="43"/>
      <c r="BH28" s="105">
        <v>23</v>
      </c>
      <c r="BI28" s="105">
        <v>6657600</v>
      </c>
      <c r="BJ28" s="106">
        <v>185</v>
      </c>
      <c r="BK28" s="106">
        <v>1016.022788</v>
      </c>
      <c r="BL28" s="106">
        <v>224.7754903</v>
      </c>
      <c r="BM28" s="106">
        <v>6.2050226410000002</v>
      </c>
      <c r="BN28" s="106">
        <v>-1016.022788</v>
      </c>
      <c r="BO28" s="106">
        <v>-196.4339095</v>
      </c>
      <c r="BP28" s="106">
        <v>-207.1365582</v>
      </c>
      <c r="BQ28" s="108">
        <f t="shared" si="2"/>
        <v>77.055555555555557</v>
      </c>
      <c r="BR28" s="43"/>
      <c r="BS28" s="43"/>
      <c r="BT28" s="105">
        <v>23</v>
      </c>
      <c r="BU28" s="105">
        <v>6657600</v>
      </c>
      <c r="BV28" s="106">
        <v>1041.2513449999999</v>
      </c>
      <c r="BW28" s="106">
        <v>1001.4104610000001</v>
      </c>
      <c r="BX28" s="106">
        <v>-32.626332120000001</v>
      </c>
      <c r="BY28" s="106">
        <v>31.227061469999999</v>
      </c>
      <c r="BZ28" s="106">
        <v>-186.3863187</v>
      </c>
      <c r="CA28" s="106">
        <v>175.90949670000001</v>
      </c>
      <c r="CB28" s="43"/>
      <c r="CC28" s="43"/>
      <c r="CD28" s="43"/>
      <c r="CE28" s="43"/>
    </row>
    <row r="29" spans="1:83" ht="9.9499999999999993" customHeight="1" x14ac:dyDescent="0.25">
      <c r="A29" s="43">
        <f t="shared" si="7"/>
        <v>24</v>
      </c>
      <c r="B29" s="29"/>
      <c r="C29" s="124">
        <v>1069.1199999999899</v>
      </c>
      <c r="D29" s="124">
        <v>1070.6600000000001</v>
      </c>
      <c r="E29" s="124">
        <v>1070.2</v>
      </c>
      <c r="F29" s="124">
        <v>1067.04999999999</v>
      </c>
      <c r="G29" s="124">
        <v>1065.48</v>
      </c>
      <c r="H29" s="124">
        <v>1063.6500000000001</v>
      </c>
      <c r="I29" s="124">
        <v>1063.8800000000001</v>
      </c>
      <c r="J29" s="124">
        <v>1065.9100000000001</v>
      </c>
      <c r="K29" s="124">
        <v>1066.0599999999899</v>
      </c>
      <c r="L29" s="124">
        <v>6999</v>
      </c>
      <c r="M29" s="29"/>
      <c r="N29" s="110">
        <v>23</v>
      </c>
      <c r="O29" s="100">
        <v>0</v>
      </c>
      <c r="P29" s="100">
        <v>3</v>
      </c>
      <c r="Q29" s="100">
        <v>8</v>
      </c>
      <c r="R29" s="110">
        <v>23</v>
      </c>
      <c r="S29" s="92" t="s">
        <v>168</v>
      </c>
      <c r="T29" s="110">
        <v>1</v>
      </c>
      <c r="U29" s="110">
        <v>123</v>
      </c>
      <c r="V29" s="110">
        <v>0.1</v>
      </c>
      <c r="W29" s="111">
        <v>9.9999999999999995E-7</v>
      </c>
      <c r="X29" s="110">
        <v>0.2</v>
      </c>
      <c r="Y29" s="110">
        <v>0.3</v>
      </c>
      <c r="Z29" s="110">
        <v>0.21</v>
      </c>
      <c r="AA29" s="110">
        <v>3.5</v>
      </c>
      <c r="AB29" s="112" t="s">
        <v>60</v>
      </c>
      <c r="AC29" s="53" t="str">
        <f t="shared" si="3"/>
        <v>9,4</v>
      </c>
      <c r="AD29" s="53" t="str">
        <f t="shared" si="4"/>
        <v/>
      </c>
      <c r="AE29" s="92">
        <v>23</v>
      </c>
      <c r="AF29" s="100">
        <v>0</v>
      </c>
      <c r="AG29" s="100">
        <v>11</v>
      </c>
      <c r="AH29" s="100">
        <v>6</v>
      </c>
      <c r="AI29" s="92">
        <v>23</v>
      </c>
      <c r="AJ29" s="92" t="s">
        <v>169</v>
      </c>
      <c r="AK29" s="110">
        <v>5000</v>
      </c>
      <c r="AL29" s="110">
        <v>12</v>
      </c>
      <c r="AM29" s="110">
        <v>1.4285999999999999E-3</v>
      </c>
      <c r="AN29" s="111">
        <v>1036.4290000000001</v>
      </c>
      <c r="AO29" s="110">
        <v>3</v>
      </c>
      <c r="AP29" s="110">
        <v>2.9999999999999999E-7</v>
      </c>
      <c r="AQ29" s="110">
        <v>0.03</v>
      </c>
      <c r="AR29" s="110">
        <v>1</v>
      </c>
      <c r="AS29" s="112">
        <v>1</v>
      </c>
      <c r="AT29" s="53" t="str">
        <f t="shared" si="5"/>
        <v>7,12</v>
      </c>
      <c r="AU29" s="50">
        <v>23</v>
      </c>
      <c r="AV29" s="50">
        <v>23</v>
      </c>
      <c r="AW29" s="51">
        <v>-24</v>
      </c>
      <c r="AX29" s="51"/>
      <c r="AY29" s="51"/>
      <c r="AZ29" s="51"/>
      <c r="BA29" s="51"/>
      <c r="BB29" s="103">
        <v>24</v>
      </c>
      <c r="BC29" s="103">
        <v>0.20000999999999999</v>
      </c>
      <c r="BD29" s="103"/>
      <c r="BE29" s="98" t="s">
        <v>10</v>
      </c>
      <c r="BF29" s="109" t="s">
        <v>170</v>
      </c>
      <c r="BG29" s="43"/>
      <c r="BH29" s="105">
        <v>24</v>
      </c>
      <c r="BI29" s="105">
        <v>6832800</v>
      </c>
      <c r="BJ29" s="106">
        <v>185</v>
      </c>
      <c r="BK29" s="106">
        <v>1016.016477</v>
      </c>
      <c r="BL29" s="106">
        <v>224.77093239999999</v>
      </c>
      <c r="BM29" s="106">
        <v>6.2093958709999999</v>
      </c>
      <c r="BN29" s="106">
        <v>-1016.016477</v>
      </c>
      <c r="BO29" s="106">
        <v>-196.4252315</v>
      </c>
      <c r="BP29" s="106">
        <v>-207.13630499999999</v>
      </c>
      <c r="BQ29" s="108">
        <f t="shared" si="2"/>
        <v>79.083333333333329</v>
      </c>
      <c r="BR29" s="43"/>
      <c r="BS29" s="43"/>
      <c r="BT29" s="105">
        <v>24</v>
      </c>
      <c r="BU29" s="105">
        <v>6832800</v>
      </c>
      <c r="BV29" s="106">
        <v>1041.251338</v>
      </c>
      <c r="BW29" s="106">
        <v>1001.410456</v>
      </c>
      <c r="BX29" s="106">
        <v>-32.626009400000001</v>
      </c>
      <c r="BY29" s="106">
        <v>31.227061469999999</v>
      </c>
      <c r="BZ29" s="106">
        <v>-186.3851061</v>
      </c>
      <c r="CA29" s="106">
        <v>175.9092435</v>
      </c>
      <c r="CB29" s="43"/>
      <c r="CC29" s="43"/>
      <c r="CD29" s="43"/>
      <c r="CE29" s="43"/>
    </row>
    <row r="30" spans="1:83" ht="9.9499999999999993" customHeight="1" x14ac:dyDescent="0.25">
      <c r="A30" s="43">
        <f t="shared" si="7"/>
        <v>25</v>
      </c>
      <c r="B30" s="29"/>
      <c r="C30" s="124">
        <v>1064.95</v>
      </c>
      <c r="D30" s="124">
        <v>1063.94</v>
      </c>
      <c r="E30" s="124">
        <v>1062.94</v>
      </c>
      <c r="F30" s="124">
        <v>1061.5</v>
      </c>
      <c r="G30" s="124">
        <v>1060.8299999999899</v>
      </c>
      <c r="H30" s="124">
        <v>1060.78999999999</v>
      </c>
      <c r="I30" s="124">
        <v>1060.23</v>
      </c>
      <c r="J30" s="124">
        <v>1062.02999999999</v>
      </c>
      <c r="K30" s="124">
        <v>1065.68</v>
      </c>
      <c r="L30" s="124">
        <v>1068.1300000000001</v>
      </c>
      <c r="M30" s="29"/>
      <c r="N30" s="110">
        <v>24</v>
      </c>
      <c r="O30" s="100">
        <v>0</v>
      </c>
      <c r="P30" s="100">
        <v>4</v>
      </c>
      <c r="Q30" s="100">
        <v>0</v>
      </c>
      <c r="R30" s="110">
        <v>24</v>
      </c>
      <c r="S30" s="92" t="s">
        <v>171</v>
      </c>
      <c r="T30" s="110">
        <v>1</v>
      </c>
      <c r="U30" s="110">
        <v>124</v>
      </c>
      <c r="V30" s="110">
        <v>0.1</v>
      </c>
      <c r="W30" s="111">
        <v>9.9999999999999995E-7</v>
      </c>
      <c r="X30" s="110">
        <v>0.2</v>
      </c>
      <c r="Y30" s="110">
        <v>0.3</v>
      </c>
      <c r="Z30" s="110">
        <v>0.21</v>
      </c>
      <c r="AA30" s="110">
        <v>3.5</v>
      </c>
      <c r="AB30" s="112" t="s">
        <v>60</v>
      </c>
      <c r="AC30" s="53" t="str">
        <f t="shared" si="3"/>
        <v>1,5</v>
      </c>
      <c r="AD30" s="53" t="str">
        <f t="shared" si="4"/>
        <v/>
      </c>
      <c r="AE30" s="92">
        <v>24</v>
      </c>
      <c r="AF30" s="100">
        <v>0</v>
      </c>
      <c r="AG30" s="100">
        <v>12</v>
      </c>
      <c r="AH30" s="100">
        <v>6</v>
      </c>
      <c r="AI30" s="92">
        <v>24</v>
      </c>
      <c r="AJ30" s="92" t="s">
        <v>172</v>
      </c>
      <c r="AK30" s="110">
        <v>5500</v>
      </c>
      <c r="AL30" s="110">
        <v>12</v>
      </c>
      <c r="AM30" s="110">
        <v>1.4285999999999999E-3</v>
      </c>
      <c r="AN30" s="111">
        <v>1028.9290000000001</v>
      </c>
      <c r="AO30" s="110">
        <v>3</v>
      </c>
      <c r="AP30" s="110">
        <v>2.9999999999999999E-7</v>
      </c>
      <c r="AQ30" s="110">
        <v>0.03</v>
      </c>
      <c r="AR30" s="110">
        <v>2</v>
      </c>
      <c r="AS30" s="112">
        <v>1</v>
      </c>
      <c r="AT30" s="53" t="str">
        <f t="shared" si="5"/>
        <v>7,13</v>
      </c>
      <c r="AU30" s="50">
        <v>24</v>
      </c>
      <c r="AV30" s="50">
        <v>24</v>
      </c>
      <c r="AW30" s="51">
        <v>23</v>
      </c>
      <c r="AX30" s="51">
        <v>-28</v>
      </c>
      <c r="AY30" s="51"/>
      <c r="AZ30" s="51"/>
      <c r="BA30" s="51"/>
      <c r="BB30" s="103">
        <v>25</v>
      </c>
      <c r="BC30" s="103">
        <v>0.20000999999999999</v>
      </c>
      <c r="BD30" s="103"/>
      <c r="BE30" s="98" t="s">
        <v>10</v>
      </c>
      <c r="BF30" s="109" t="s">
        <v>173</v>
      </c>
      <c r="BG30" s="43"/>
      <c r="BH30" s="105">
        <v>25</v>
      </c>
      <c r="BI30" s="105">
        <v>7008000</v>
      </c>
      <c r="BJ30" s="106">
        <v>185</v>
      </c>
      <c r="BK30" s="106">
        <v>1016.010263</v>
      </c>
      <c r="BL30" s="106">
        <v>224.76634390000001</v>
      </c>
      <c r="BM30" s="106">
        <v>6.2135503549999997</v>
      </c>
      <c r="BN30" s="106">
        <v>-1016.010263</v>
      </c>
      <c r="BO30" s="106">
        <v>-196.41678300000001</v>
      </c>
      <c r="BP30" s="106">
        <v>-207.1360105</v>
      </c>
      <c r="BQ30" s="108">
        <f t="shared" si="2"/>
        <v>81.111111111111114</v>
      </c>
      <c r="BR30" s="43"/>
      <c r="BS30" s="43"/>
      <c r="BT30" s="105">
        <v>25</v>
      </c>
      <c r="BU30" s="105">
        <v>7008000</v>
      </c>
      <c r="BV30" s="106">
        <v>1041.2513300000001</v>
      </c>
      <c r="BW30" s="106">
        <v>1001.41045</v>
      </c>
      <c r="BX30" s="106">
        <v>-32.625669000000002</v>
      </c>
      <c r="BY30" s="106">
        <v>31.227061469999999</v>
      </c>
      <c r="BZ30" s="106">
        <v>-186.38378259999999</v>
      </c>
      <c r="CA30" s="106">
        <v>175.90894900000001</v>
      </c>
      <c r="CB30" s="43"/>
      <c r="CC30" s="43"/>
      <c r="CD30" s="43"/>
      <c r="CE30" s="43"/>
    </row>
    <row r="31" spans="1:83" ht="9.9499999999999993" customHeight="1" x14ac:dyDescent="0.25">
      <c r="A31" s="43">
        <f t="shared" si="7"/>
        <v>26</v>
      </c>
      <c r="B31" s="29"/>
      <c r="C31" s="124">
        <v>1059.8199999999899</v>
      </c>
      <c r="D31" s="124">
        <v>1058.3099999999899</v>
      </c>
      <c r="E31" s="124">
        <v>1057.19</v>
      </c>
      <c r="F31" s="124">
        <v>1056.43</v>
      </c>
      <c r="G31" s="124">
        <v>1056.29999999999</v>
      </c>
      <c r="H31" s="124">
        <v>1056.94</v>
      </c>
      <c r="I31" s="124">
        <v>1057.23</v>
      </c>
      <c r="J31" s="124">
        <v>1059.1099999999899</v>
      </c>
      <c r="K31" s="124">
        <v>1061.92</v>
      </c>
      <c r="L31" s="124">
        <v>1065.5799999999899</v>
      </c>
      <c r="M31" s="29"/>
      <c r="N31" s="110">
        <v>25</v>
      </c>
      <c r="O31" s="100">
        <v>0</v>
      </c>
      <c r="P31" s="100">
        <v>4</v>
      </c>
      <c r="Q31" s="100">
        <v>1</v>
      </c>
      <c r="R31" s="110">
        <v>25</v>
      </c>
      <c r="S31" s="92" t="s">
        <v>174</v>
      </c>
      <c r="T31" s="110">
        <v>1</v>
      </c>
      <c r="U31" s="110">
        <v>125</v>
      </c>
      <c r="V31" s="110">
        <v>0.1</v>
      </c>
      <c r="W31" s="111">
        <v>9.9999999999999995E-7</v>
      </c>
      <c r="X31" s="110">
        <v>0.2</v>
      </c>
      <c r="Y31" s="110">
        <v>0.3</v>
      </c>
      <c r="Z31" s="110">
        <v>0.21</v>
      </c>
      <c r="AA31" s="110">
        <v>3.5</v>
      </c>
      <c r="AB31" s="112" t="s">
        <v>60</v>
      </c>
      <c r="AC31" s="53" t="str">
        <f t="shared" si="3"/>
        <v>2,5</v>
      </c>
      <c r="AD31" s="53" t="str">
        <f t="shared" si="4"/>
        <v/>
      </c>
      <c r="AE31" s="92">
        <v>25</v>
      </c>
      <c r="AF31" s="100">
        <v>0</v>
      </c>
      <c r="AG31" s="100">
        <v>13</v>
      </c>
      <c r="AH31" s="100">
        <v>8</v>
      </c>
      <c r="AI31" s="92">
        <v>25</v>
      </c>
      <c r="AJ31" s="92" t="s">
        <v>175</v>
      </c>
      <c r="AK31" s="110">
        <v>5000</v>
      </c>
      <c r="AL31" s="110">
        <v>60</v>
      </c>
      <c r="AM31" s="110">
        <v>6.667E-4</v>
      </c>
      <c r="AN31" s="111">
        <v>1033.3330000000001</v>
      </c>
      <c r="AO31" s="110">
        <v>3</v>
      </c>
      <c r="AP31" s="110">
        <v>6.0000000000000002E-6</v>
      </c>
      <c r="AQ31" s="110">
        <v>0.03</v>
      </c>
      <c r="AR31" s="110">
        <v>1</v>
      </c>
      <c r="AS31" s="112">
        <v>1</v>
      </c>
      <c r="AT31" s="53" t="str">
        <f t="shared" si="5"/>
        <v>9,14</v>
      </c>
      <c r="AU31" s="50">
        <v>25</v>
      </c>
      <c r="AV31" s="50">
        <v>25</v>
      </c>
      <c r="AW31" s="51">
        <v>-26</v>
      </c>
      <c r="AX31" s="51"/>
      <c r="AY31" s="51"/>
      <c r="AZ31" s="51"/>
      <c r="BA31" s="51"/>
      <c r="BB31" s="103">
        <v>26</v>
      </c>
      <c r="BC31" s="103">
        <v>0.20000999999999999</v>
      </c>
      <c r="BD31" s="103"/>
      <c r="BE31" s="98" t="s">
        <v>10</v>
      </c>
      <c r="BF31" s="109" t="s">
        <v>176</v>
      </c>
      <c r="BG31" s="43"/>
      <c r="BH31" s="105">
        <v>26</v>
      </c>
      <c r="BI31" s="105">
        <v>7183200</v>
      </c>
      <c r="BJ31" s="106">
        <v>185</v>
      </c>
      <c r="BK31" s="106">
        <v>1016.004139</v>
      </c>
      <c r="BL31" s="106">
        <v>224.7617266</v>
      </c>
      <c r="BM31" s="106">
        <v>6.2175012409999999</v>
      </c>
      <c r="BN31" s="106">
        <v>-1016.004139</v>
      </c>
      <c r="BO31" s="106">
        <v>-196.4085489</v>
      </c>
      <c r="BP31" s="106">
        <v>-207.13567649999999</v>
      </c>
      <c r="BQ31" s="108">
        <f t="shared" si="2"/>
        <v>83.138888888888886</v>
      </c>
      <c r="BR31" s="43"/>
      <c r="BS31" s="43"/>
      <c r="BT31" s="105">
        <v>26</v>
      </c>
      <c r="BU31" s="105">
        <v>7183200</v>
      </c>
      <c r="BV31" s="106">
        <v>1041.2513220000001</v>
      </c>
      <c r="BW31" s="106">
        <v>1001.410443</v>
      </c>
      <c r="BX31" s="106">
        <v>-32.625312119999997</v>
      </c>
      <c r="BY31" s="106">
        <v>31.227061469999999</v>
      </c>
      <c r="BZ31" s="106">
        <v>-186.3823553</v>
      </c>
      <c r="CA31" s="106">
        <v>175.908615</v>
      </c>
      <c r="CB31" s="43"/>
      <c r="CC31" s="43"/>
      <c r="CD31" s="43"/>
      <c r="CE31" s="43"/>
    </row>
    <row r="32" spans="1:83" ht="9.9499999999999993" customHeight="1" x14ac:dyDescent="0.25">
      <c r="A32" s="43">
        <f t="shared" si="7"/>
        <v>27</v>
      </c>
      <c r="B32" s="29"/>
      <c r="C32" s="124">
        <v>1056.0799999999899</v>
      </c>
      <c r="D32" s="124">
        <v>1052.96</v>
      </c>
      <c r="E32" s="124">
        <v>1051.74</v>
      </c>
      <c r="F32" s="124">
        <v>1051.2</v>
      </c>
      <c r="G32" s="124">
        <v>1051.26999999999</v>
      </c>
      <c r="H32" s="124">
        <v>1051.8800000000001</v>
      </c>
      <c r="I32" s="124">
        <v>1053.22</v>
      </c>
      <c r="J32" s="124">
        <v>1055.48</v>
      </c>
      <c r="K32" s="124">
        <v>1056.49</v>
      </c>
      <c r="L32" s="124">
        <v>6999</v>
      </c>
      <c r="M32" s="29"/>
      <c r="N32" s="110">
        <v>26</v>
      </c>
      <c r="O32" s="100">
        <v>0</v>
      </c>
      <c r="P32" s="100">
        <v>4</v>
      </c>
      <c r="Q32" s="100">
        <v>2</v>
      </c>
      <c r="R32" s="110">
        <v>26</v>
      </c>
      <c r="S32" s="92" t="s">
        <v>177</v>
      </c>
      <c r="T32" s="110">
        <v>1</v>
      </c>
      <c r="U32" s="110">
        <v>126</v>
      </c>
      <c r="V32" s="110">
        <v>0.1</v>
      </c>
      <c r="W32" s="111">
        <v>9.9999999999999995E-7</v>
      </c>
      <c r="X32" s="110">
        <v>0.2</v>
      </c>
      <c r="Y32" s="110">
        <v>0.3</v>
      </c>
      <c r="Z32" s="110">
        <v>0.21</v>
      </c>
      <c r="AA32" s="110">
        <v>3.5</v>
      </c>
      <c r="AB32" s="112" t="s">
        <v>60</v>
      </c>
      <c r="AC32" s="53" t="str">
        <f t="shared" si="3"/>
        <v>3,5</v>
      </c>
      <c r="AD32" s="53" t="str">
        <f t="shared" si="4"/>
        <v/>
      </c>
      <c r="AE32" s="92">
        <v>26</v>
      </c>
      <c r="AF32" s="100">
        <v>0</v>
      </c>
      <c r="AG32" s="100">
        <v>12</v>
      </c>
      <c r="AH32" s="100">
        <v>7</v>
      </c>
      <c r="AI32" s="92">
        <v>26</v>
      </c>
      <c r="AJ32" s="92" t="s">
        <v>178</v>
      </c>
      <c r="AK32" s="110">
        <v>5000</v>
      </c>
      <c r="AL32" s="110">
        <v>60</v>
      </c>
      <c r="AM32" s="110">
        <v>6.667E-4</v>
      </c>
      <c r="AN32" s="111">
        <v>1030</v>
      </c>
      <c r="AO32" s="110">
        <v>3</v>
      </c>
      <c r="AP32" s="110">
        <v>6.0000000000000002E-6</v>
      </c>
      <c r="AQ32" s="110">
        <v>0.03</v>
      </c>
      <c r="AR32" s="110">
        <v>2</v>
      </c>
      <c r="AS32" s="112">
        <v>1</v>
      </c>
      <c r="AT32" s="53" t="str">
        <f t="shared" si="5"/>
        <v>8,13</v>
      </c>
      <c r="AU32" s="50">
        <v>26</v>
      </c>
      <c r="AV32" s="50">
        <v>26</v>
      </c>
      <c r="AW32" s="51">
        <v>25</v>
      </c>
      <c r="AX32" s="51">
        <v>-27</v>
      </c>
      <c r="AY32" s="51"/>
      <c r="AZ32" s="51"/>
      <c r="BA32" s="51"/>
      <c r="BB32" s="103">
        <v>27</v>
      </c>
      <c r="BC32" s="103">
        <v>0.100005</v>
      </c>
      <c r="BD32" s="103"/>
      <c r="BE32" s="98" t="s">
        <v>10</v>
      </c>
      <c r="BF32" s="109" t="s">
        <v>179</v>
      </c>
      <c r="BG32" s="43"/>
      <c r="BH32" s="105">
        <v>27</v>
      </c>
      <c r="BI32" s="105">
        <v>7358400</v>
      </c>
      <c r="BJ32" s="106">
        <v>185</v>
      </c>
      <c r="BK32" s="106">
        <v>1015.9981</v>
      </c>
      <c r="BL32" s="106">
        <v>224.75708259999999</v>
      </c>
      <c r="BM32" s="106">
        <v>6.221261675</v>
      </c>
      <c r="BN32" s="106">
        <v>-1015.9981</v>
      </c>
      <c r="BO32" s="106">
        <v>-196.4005161</v>
      </c>
      <c r="BP32" s="106">
        <v>-207.1353048</v>
      </c>
      <c r="BQ32" s="108">
        <f t="shared" si="2"/>
        <v>85.166666666666671</v>
      </c>
      <c r="BR32" s="43"/>
      <c r="BS32" s="43"/>
      <c r="BT32" s="105">
        <v>27</v>
      </c>
      <c r="BU32" s="105">
        <v>7358400</v>
      </c>
      <c r="BV32" s="106">
        <v>1041.251313</v>
      </c>
      <c r="BW32" s="106">
        <v>1001.410436</v>
      </c>
      <c r="BX32" s="106">
        <v>-32.624939879999999</v>
      </c>
      <c r="BY32" s="106">
        <v>31.227061469999999</v>
      </c>
      <c r="BZ32" s="106">
        <v>-186.380831</v>
      </c>
      <c r="CA32" s="106">
        <v>175.90824330000001</v>
      </c>
      <c r="CB32" s="43"/>
      <c r="CC32" s="43"/>
      <c r="CD32" s="43"/>
      <c r="CE32" s="43"/>
    </row>
    <row r="33" spans="1:83" ht="9.9499999999999993" customHeight="1" x14ac:dyDescent="0.25">
      <c r="A33" s="43">
        <f t="shared" si="7"/>
        <v>28</v>
      </c>
      <c r="B33" s="29"/>
      <c r="C33" s="124">
        <v>6999</v>
      </c>
      <c r="D33" s="124">
        <v>1046.29999999999</v>
      </c>
      <c r="E33" s="124">
        <v>1045.75</v>
      </c>
      <c r="F33" s="124">
        <v>1045.54999999999</v>
      </c>
      <c r="G33" s="124">
        <v>1045.75999999999</v>
      </c>
      <c r="H33" s="124">
        <v>1046.46</v>
      </c>
      <c r="I33" s="124">
        <v>1047.8199999999899</v>
      </c>
      <c r="J33" s="124">
        <v>1049.8499999999899</v>
      </c>
      <c r="K33" s="124">
        <v>1050.4000000000001</v>
      </c>
      <c r="L33" s="124">
        <v>6999</v>
      </c>
      <c r="M33" s="29"/>
      <c r="N33" s="110">
        <v>27</v>
      </c>
      <c r="O33" s="100">
        <v>0</v>
      </c>
      <c r="P33" s="100">
        <v>4</v>
      </c>
      <c r="Q33" s="100">
        <v>3</v>
      </c>
      <c r="R33" s="110">
        <v>27</v>
      </c>
      <c r="S33" s="92" t="s">
        <v>180</v>
      </c>
      <c r="T33" s="110">
        <v>1</v>
      </c>
      <c r="U33" s="110">
        <v>127</v>
      </c>
      <c r="V33" s="110">
        <v>0.1</v>
      </c>
      <c r="W33" s="111">
        <v>9.9999999999999995E-7</v>
      </c>
      <c r="X33" s="110">
        <v>0.1</v>
      </c>
      <c r="Y33" s="110">
        <v>0.3</v>
      </c>
      <c r="Z33" s="110">
        <v>0.11</v>
      </c>
      <c r="AA33" s="110">
        <v>3.5</v>
      </c>
      <c r="AB33" s="112" t="s">
        <v>60</v>
      </c>
      <c r="AC33" s="53" t="str">
        <f t="shared" si="3"/>
        <v>4,5</v>
      </c>
      <c r="AD33" s="53" t="str">
        <f t="shared" si="4"/>
        <v/>
      </c>
      <c r="AE33" s="92">
        <v>27</v>
      </c>
      <c r="AF33" s="100">
        <v>0</v>
      </c>
      <c r="AG33" s="100">
        <v>12</v>
      </c>
      <c r="AH33" s="100">
        <v>6</v>
      </c>
      <c r="AI33" s="92">
        <v>27</v>
      </c>
      <c r="AJ33" s="92" t="s">
        <v>172</v>
      </c>
      <c r="AK33" s="110">
        <v>5000</v>
      </c>
      <c r="AL33" s="110">
        <v>60</v>
      </c>
      <c r="AM33" s="110">
        <v>6.667E-4</v>
      </c>
      <c r="AN33" s="111">
        <v>1026.6669999999999</v>
      </c>
      <c r="AO33" s="110">
        <v>3</v>
      </c>
      <c r="AP33" s="110">
        <v>6.0000000000000002E-6</v>
      </c>
      <c r="AQ33" s="110">
        <v>0.03</v>
      </c>
      <c r="AR33" s="110">
        <v>2</v>
      </c>
      <c r="AS33" s="112">
        <v>1</v>
      </c>
      <c r="AT33" s="53" t="str">
        <f t="shared" si="5"/>
        <v>7,13</v>
      </c>
      <c r="AU33" s="50">
        <v>27</v>
      </c>
      <c r="AV33" s="50">
        <v>27</v>
      </c>
      <c r="AW33" s="51">
        <v>26</v>
      </c>
      <c r="AX33" s="51">
        <v>-28</v>
      </c>
      <c r="AY33" s="51"/>
      <c r="AZ33" s="51"/>
      <c r="BA33" s="51"/>
      <c r="BB33" s="103">
        <v>28</v>
      </c>
      <c r="BC33" s="103">
        <v>0.100005</v>
      </c>
      <c r="BD33" s="103"/>
      <c r="BE33" s="98" t="s">
        <v>10</v>
      </c>
      <c r="BF33" s="109" t="s">
        <v>181</v>
      </c>
      <c r="BG33" s="43"/>
      <c r="BH33" s="105">
        <v>28</v>
      </c>
      <c r="BI33" s="105">
        <v>7533600</v>
      </c>
      <c r="BJ33" s="106">
        <v>185</v>
      </c>
      <c r="BK33" s="106">
        <v>1015.9921409999999</v>
      </c>
      <c r="BL33" s="106">
        <v>224.75241339999999</v>
      </c>
      <c r="BM33" s="106">
        <v>6.2248444110000003</v>
      </c>
      <c r="BN33" s="106">
        <v>-1015.9921409999999</v>
      </c>
      <c r="BO33" s="106">
        <v>-196.392672</v>
      </c>
      <c r="BP33" s="106">
        <v>-207.13489709999999</v>
      </c>
      <c r="BQ33" s="108">
        <f t="shared" si="2"/>
        <v>87.194444444444443</v>
      </c>
      <c r="BR33" s="43"/>
      <c r="BS33" s="43"/>
      <c r="BT33" s="105">
        <v>28</v>
      </c>
      <c r="BU33" s="105">
        <v>7533600</v>
      </c>
      <c r="BV33" s="106">
        <v>1041.2513039999999</v>
      </c>
      <c r="BW33" s="106">
        <v>1001.410429</v>
      </c>
      <c r="BX33" s="106">
        <v>-32.624553280000001</v>
      </c>
      <c r="BY33" s="106">
        <v>31.227061469999999</v>
      </c>
      <c r="BZ33" s="106">
        <v>-186.37921589999999</v>
      </c>
      <c r="CA33" s="106">
        <v>175.9078356</v>
      </c>
      <c r="CB33" s="43"/>
      <c r="CC33" s="43"/>
      <c r="CD33" s="43"/>
      <c r="CE33" s="43"/>
    </row>
    <row r="34" spans="1:83" ht="9.9499999999999993" customHeight="1" x14ac:dyDescent="0.25">
      <c r="A34" s="43">
        <f t="shared" si="7"/>
        <v>29</v>
      </c>
      <c r="B34" s="29"/>
      <c r="C34" s="124">
        <v>6999</v>
      </c>
      <c r="D34" s="124">
        <v>1039.0599999999899</v>
      </c>
      <c r="E34" s="124">
        <v>1039.1300000000001</v>
      </c>
      <c r="F34" s="124">
        <v>1039.49</v>
      </c>
      <c r="G34" s="124">
        <v>1040.03999999999</v>
      </c>
      <c r="H34" s="124">
        <v>1041.04999999999</v>
      </c>
      <c r="I34" s="124">
        <v>1041.6400000000001</v>
      </c>
      <c r="J34" s="124">
        <v>1042.8599999999899</v>
      </c>
      <c r="K34" s="124">
        <v>1044.04999999999</v>
      </c>
      <c r="L34" s="124">
        <v>6999</v>
      </c>
      <c r="M34" s="29"/>
      <c r="N34" s="110">
        <v>28</v>
      </c>
      <c r="O34" s="100">
        <v>0</v>
      </c>
      <c r="P34" s="100">
        <v>4</v>
      </c>
      <c r="Q34" s="100">
        <v>4</v>
      </c>
      <c r="R34" s="110">
        <v>28</v>
      </c>
      <c r="S34" s="92" t="s">
        <v>182</v>
      </c>
      <c r="T34" s="110">
        <v>1</v>
      </c>
      <c r="U34" s="110">
        <v>128</v>
      </c>
      <c r="V34" s="110">
        <v>0.1</v>
      </c>
      <c r="W34" s="111">
        <v>9.9999999999999995E-7</v>
      </c>
      <c r="X34" s="110">
        <v>0.1</v>
      </c>
      <c r="Y34" s="110">
        <v>0.3</v>
      </c>
      <c r="Z34" s="110">
        <v>0.11</v>
      </c>
      <c r="AA34" s="110">
        <v>3.5</v>
      </c>
      <c r="AB34" s="112" t="s">
        <v>60</v>
      </c>
      <c r="AC34" s="53" t="str">
        <f t="shared" si="3"/>
        <v>5,5</v>
      </c>
      <c r="AD34" s="53" t="str">
        <f t="shared" si="4"/>
        <v/>
      </c>
      <c r="AE34" s="92">
        <v>28</v>
      </c>
      <c r="AF34" s="100">
        <v>0</v>
      </c>
      <c r="AG34" s="100">
        <v>12</v>
      </c>
      <c r="AH34" s="100">
        <v>5</v>
      </c>
      <c r="AI34" s="92">
        <v>28</v>
      </c>
      <c r="AJ34" s="92" t="s">
        <v>183</v>
      </c>
      <c r="AK34" s="110">
        <v>5000</v>
      </c>
      <c r="AL34" s="110">
        <v>60</v>
      </c>
      <c r="AM34" s="110">
        <v>4.7999999999999996E-3</v>
      </c>
      <c r="AN34" s="111">
        <v>1013</v>
      </c>
      <c r="AO34" s="110">
        <v>3</v>
      </c>
      <c r="AP34" s="110">
        <v>6.0000000000000002E-6</v>
      </c>
      <c r="AQ34" s="110">
        <v>0.03</v>
      </c>
      <c r="AR34" s="110">
        <v>2</v>
      </c>
      <c r="AS34" s="112">
        <v>1</v>
      </c>
      <c r="AT34" s="53" t="str">
        <f t="shared" si="5"/>
        <v>6,13</v>
      </c>
      <c r="AU34" s="50">
        <v>28</v>
      </c>
      <c r="AV34" s="50">
        <v>28</v>
      </c>
      <c r="AW34" s="51">
        <v>24</v>
      </c>
      <c r="AX34" s="51">
        <v>27</v>
      </c>
      <c r="AY34" s="51"/>
      <c r="AZ34" s="51"/>
      <c r="BA34" s="51"/>
      <c r="BB34" s="103">
        <v>29</v>
      </c>
      <c r="BC34" s="103">
        <v>0.100005</v>
      </c>
      <c r="BD34" s="103"/>
      <c r="BE34" s="98" t="s">
        <v>10</v>
      </c>
      <c r="BF34" s="109" t="s">
        <v>184</v>
      </c>
      <c r="BG34" s="43"/>
      <c r="BH34" s="105">
        <v>29</v>
      </c>
      <c r="BI34" s="105">
        <v>7708800</v>
      </c>
      <c r="BJ34" s="106">
        <v>185</v>
      </c>
      <c r="BK34" s="106">
        <v>1015.986257</v>
      </c>
      <c r="BL34" s="106">
        <v>224.74772039999999</v>
      </c>
      <c r="BM34" s="106">
        <v>6.228261388</v>
      </c>
      <c r="BN34" s="106">
        <v>-1015.986257</v>
      </c>
      <c r="BO34" s="106">
        <v>-196.38500400000001</v>
      </c>
      <c r="BP34" s="106">
        <v>-207.134455</v>
      </c>
      <c r="BQ34" s="108">
        <f t="shared" si="2"/>
        <v>89.222222222222229</v>
      </c>
      <c r="BR34" s="43"/>
      <c r="BS34" s="43"/>
      <c r="BT34" s="105">
        <v>29</v>
      </c>
      <c r="BU34" s="105">
        <v>7708800</v>
      </c>
      <c r="BV34" s="106">
        <v>1041.251295</v>
      </c>
      <c r="BW34" s="106">
        <v>1001.410421</v>
      </c>
      <c r="BX34" s="106">
        <v>-32.624153280000002</v>
      </c>
      <c r="BY34" s="106">
        <v>31.227061469999999</v>
      </c>
      <c r="BZ34" s="106">
        <v>-186.3775157</v>
      </c>
      <c r="CA34" s="106">
        <v>175.90739350000001</v>
      </c>
      <c r="CB34" s="43"/>
      <c r="CC34" s="43"/>
      <c r="CD34" s="43"/>
      <c r="CE34" s="43"/>
    </row>
    <row r="35" spans="1:83" ht="9.9499999999999993" customHeight="1" x14ac:dyDescent="0.25">
      <c r="A35" s="43">
        <f t="shared" si="7"/>
        <v>30</v>
      </c>
      <c r="B35" s="29"/>
      <c r="C35" s="124">
        <v>6999</v>
      </c>
      <c r="D35" s="124">
        <v>1031.0899999999899</v>
      </c>
      <c r="E35" s="124">
        <v>1031.78999999999</v>
      </c>
      <c r="F35" s="124">
        <v>1033.25999999999</v>
      </c>
      <c r="G35" s="124">
        <v>1034.3199999999899</v>
      </c>
      <c r="H35" s="124">
        <v>1035.44</v>
      </c>
      <c r="I35" s="124">
        <v>1036.50999999999</v>
      </c>
      <c r="J35" s="124">
        <v>1037.6199999999899</v>
      </c>
      <c r="K35" s="124">
        <v>1039.3199999999899</v>
      </c>
      <c r="L35" s="124">
        <v>1041.5899999999899</v>
      </c>
      <c r="M35" s="29"/>
      <c r="N35" s="110">
        <v>29</v>
      </c>
      <c r="O35" s="100">
        <v>0</v>
      </c>
      <c r="P35" s="100">
        <v>4</v>
      </c>
      <c r="Q35" s="100">
        <v>5</v>
      </c>
      <c r="R35" s="110">
        <v>29</v>
      </c>
      <c r="S35" s="92" t="s">
        <v>114</v>
      </c>
      <c r="T35" s="110">
        <v>1</v>
      </c>
      <c r="U35" s="110">
        <v>129</v>
      </c>
      <c r="V35" s="110">
        <v>0.1</v>
      </c>
      <c r="W35" s="111">
        <v>9.9999999999999995E-7</v>
      </c>
      <c r="X35" s="110">
        <v>0.1</v>
      </c>
      <c r="Y35" s="110">
        <v>0.3</v>
      </c>
      <c r="Z35" s="110">
        <v>0.11</v>
      </c>
      <c r="AA35" s="110">
        <v>3.5</v>
      </c>
      <c r="AB35" s="112" t="s">
        <v>60</v>
      </c>
      <c r="AC35" s="53" t="str">
        <f t="shared" si="3"/>
        <v>6,5</v>
      </c>
      <c r="AD35" s="53" t="str">
        <f t="shared" si="4"/>
        <v/>
      </c>
      <c r="AE35" s="92">
        <v>29</v>
      </c>
      <c r="AF35" s="100">
        <v>0</v>
      </c>
      <c r="AG35" s="100">
        <v>12</v>
      </c>
      <c r="AH35" s="100">
        <v>1</v>
      </c>
      <c r="AI35" s="92">
        <v>29</v>
      </c>
      <c r="AJ35" s="92" t="s">
        <v>185</v>
      </c>
      <c r="AK35" s="110">
        <v>5000</v>
      </c>
      <c r="AL35" s="110">
        <v>60</v>
      </c>
      <c r="AM35" s="110">
        <v>1.25E-3</v>
      </c>
      <c r="AN35" s="111">
        <v>996.875</v>
      </c>
      <c r="AO35" s="110">
        <v>3</v>
      </c>
      <c r="AP35" s="110">
        <v>6.0000000000000002E-6</v>
      </c>
      <c r="AQ35" s="110">
        <v>0.03</v>
      </c>
      <c r="AR35" s="110">
        <v>1</v>
      </c>
      <c r="AS35" s="112">
        <v>1</v>
      </c>
      <c r="AT35" s="53" t="str">
        <f t="shared" si="5"/>
        <v>2,13</v>
      </c>
      <c r="AU35" s="50">
        <v>29</v>
      </c>
      <c r="AV35" s="50">
        <v>29</v>
      </c>
      <c r="AW35" s="51">
        <v>-30</v>
      </c>
      <c r="AX35" s="51"/>
      <c r="AY35" s="51"/>
      <c r="AZ35" s="51"/>
      <c r="BA35" s="51"/>
      <c r="BB35" s="103">
        <v>30</v>
      </c>
      <c r="BC35" s="103">
        <v>0.100005</v>
      </c>
      <c r="BD35" s="103"/>
      <c r="BE35" s="98" t="s">
        <v>10</v>
      </c>
      <c r="BF35" s="109" t="s">
        <v>186</v>
      </c>
      <c r="BG35" s="43"/>
      <c r="BH35" s="105">
        <v>30</v>
      </c>
      <c r="BI35" s="105">
        <v>7884000</v>
      </c>
      <c r="BJ35" s="106">
        <v>185</v>
      </c>
      <c r="BK35" s="106">
        <v>1015.980444</v>
      </c>
      <c r="BL35" s="106">
        <v>224.74300460000001</v>
      </c>
      <c r="BM35" s="106">
        <v>6.2315237899999998</v>
      </c>
      <c r="BN35" s="106">
        <v>-1015.980444</v>
      </c>
      <c r="BO35" s="106">
        <v>-196.3775009</v>
      </c>
      <c r="BP35" s="106">
        <v>-207.13398000000001</v>
      </c>
      <c r="BQ35" s="108">
        <f t="shared" si="2"/>
        <v>91.25</v>
      </c>
      <c r="BR35" s="43"/>
      <c r="BS35" s="43"/>
      <c r="BT35" s="105">
        <v>30</v>
      </c>
      <c r="BU35" s="105">
        <v>7884000</v>
      </c>
      <c r="BV35" s="106">
        <v>1041.2512859999999</v>
      </c>
      <c r="BW35" s="106">
        <v>1001.4104129999999</v>
      </c>
      <c r="BX35" s="106">
        <v>-32.623740759999997</v>
      </c>
      <c r="BY35" s="106">
        <v>31.227061469999999</v>
      </c>
      <c r="BZ35" s="106">
        <v>-186.37573570000001</v>
      </c>
      <c r="CA35" s="106">
        <v>175.90691849999999</v>
      </c>
      <c r="CB35" s="43"/>
      <c r="CC35" s="43"/>
      <c r="CD35" s="43"/>
      <c r="CE35" s="43"/>
    </row>
    <row r="36" spans="1:83" ht="9.9499999999999993" customHeight="1" x14ac:dyDescent="0.25">
      <c r="A36" s="43">
        <f t="shared" si="7"/>
        <v>31</v>
      </c>
      <c r="B36" s="29"/>
      <c r="C36" s="124">
        <v>6999</v>
      </c>
      <c r="D36" s="124">
        <v>1021.4299999999899</v>
      </c>
      <c r="E36" s="124">
        <v>1023.1</v>
      </c>
      <c r="F36" s="124">
        <v>1026.8399999999899</v>
      </c>
      <c r="G36" s="124">
        <v>1028.7</v>
      </c>
      <c r="H36" s="124">
        <v>1030.49</v>
      </c>
      <c r="I36" s="124">
        <v>1032.0899999999899</v>
      </c>
      <c r="J36" s="124">
        <v>1033.5599999999899</v>
      </c>
      <c r="K36" s="124">
        <v>1035.71</v>
      </c>
      <c r="L36" s="124">
        <v>6999</v>
      </c>
      <c r="M36" s="29"/>
      <c r="N36" s="110">
        <v>30</v>
      </c>
      <c r="O36" s="100">
        <v>0</v>
      </c>
      <c r="P36" s="100">
        <v>4</v>
      </c>
      <c r="Q36" s="100">
        <v>6</v>
      </c>
      <c r="R36" s="110">
        <v>30</v>
      </c>
      <c r="S36" s="92" t="s">
        <v>187</v>
      </c>
      <c r="T36" s="110">
        <v>1</v>
      </c>
      <c r="U36" s="110">
        <v>130</v>
      </c>
      <c r="V36" s="110">
        <v>0.1</v>
      </c>
      <c r="W36" s="111">
        <v>9.9999999999999995E-7</v>
      </c>
      <c r="X36" s="110">
        <v>0.1</v>
      </c>
      <c r="Y36" s="110">
        <v>0.3</v>
      </c>
      <c r="Z36" s="110">
        <v>0.11</v>
      </c>
      <c r="AA36" s="110">
        <v>3.5</v>
      </c>
      <c r="AB36" s="112" t="s">
        <v>60</v>
      </c>
      <c r="AC36" s="53" t="str">
        <f t="shared" si="3"/>
        <v>7,5</v>
      </c>
      <c r="AD36" s="53" t="str">
        <f t="shared" si="4"/>
        <v/>
      </c>
      <c r="AE36" s="92">
        <v>30</v>
      </c>
      <c r="AF36" s="100">
        <v>0</v>
      </c>
      <c r="AG36" s="100">
        <v>12</v>
      </c>
      <c r="AH36" s="100">
        <v>0</v>
      </c>
      <c r="AI36" s="92">
        <v>30</v>
      </c>
      <c r="AJ36" s="92" t="s">
        <v>188</v>
      </c>
      <c r="AK36" s="110">
        <v>3000</v>
      </c>
      <c r="AL36" s="110">
        <v>60</v>
      </c>
      <c r="AM36" s="110">
        <v>1.25E-3</v>
      </c>
      <c r="AN36" s="111">
        <v>991.875</v>
      </c>
      <c r="AO36" s="110">
        <v>3</v>
      </c>
      <c r="AP36" s="110">
        <v>6.0000000000000002E-6</v>
      </c>
      <c r="AQ36" s="110">
        <v>0.03</v>
      </c>
      <c r="AR36" s="110">
        <v>1</v>
      </c>
      <c r="AS36" s="112">
        <v>1</v>
      </c>
      <c r="AT36" s="53" t="str">
        <f t="shared" si="5"/>
        <v>1,13</v>
      </c>
      <c r="AU36" s="50">
        <v>30</v>
      </c>
      <c r="AV36" s="50">
        <v>30</v>
      </c>
      <c r="AW36" s="51">
        <v>29</v>
      </c>
      <c r="AX36" s="51"/>
      <c r="AY36" s="51"/>
      <c r="AZ36" s="51"/>
      <c r="BA36" s="51"/>
      <c r="BB36" s="103">
        <v>31</v>
      </c>
      <c r="BC36" s="103">
        <v>0.100005</v>
      </c>
      <c r="BD36" s="103"/>
      <c r="BE36" s="98" t="s">
        <v>10</v>
      </c>
      <c r="BF36" s="109" t="s">
        <v>189</v>
      </c>
      <c r="BG36" s="43"/>
      <c r="BH36" s="105">
        <v>31</v>
      </c>
      <c r="BI36" s="105">
        <v>8059200</v>
      </c>
      <c r="BJ36" s="106">
        <v>185</v>
      </c>
      <c r="BK36" s="106">
        <v>1015.974696</v>
      </c>
      <c r="BL36" s="106">
        <v>224.98866659999999</v>
      </c>
      <c r="BM36" s="106">
        <v>6.235042505</v>
      </c>
      <c r="BN36" s="106">
        <v>-1015.974696</v>
      </c>
      <c r="BO36" s="106">
        <v>-196.62015059999999</v>
      </c>
      <c r="BP36" s="106">
        <v>-207.13347350000001</v>
      </c>
      <c r="BQ36" s="108">
        <f t="shared" si="2"/>
        <v>93.277777777777771</v>
      </c>
      <c r="BR36" s="43"/>
      <c r="BS36" s="43"/>
      <c r="BT36" s="105">
        <v>31</v>
      </c>
      <c r="BU36" s="105">
        <v>8059200</v>
      </c>
      <c r="BV36" s="106">
        <v>1041.251276</v>
      </c>
      <c r="BW36" s="106">
        <v>1001.410405</v>
      </c>
      <c r="BX36" s="106">
        <v>-32.623316520000003</v>
      </c>
      <c r="BY36" s="106">
        <v>31.227061469999999</v>
      </c>
      <c r="BZ36" s="106">
        <v>-186.37388060000001</v>
      </c>
      <c r="CA36" s="106">
        <v>175.90641199999999</v>
      </c>
      <c r="CB36" s="43"/>
      <c r="CC36" s="43"/>
      <c r="CD36" s="43"/>
      <c r="CE36" s="43"/>
    </row>
    <row r="37" spans="1:83" ht="9.9499999999999993" customHeight="1" x14ac:dyDescent="0.25">
      <c r="A37" s="43">
        <f t="shared" si="7"/>
        <v>32</v>
      </c>
      <c r="B37" s="29"/>
      <c r="C37" s="124">
        <v>1001.16999999999</v>
      </c>
      <c r="D37" s="124">
        <v>1009.24</v>
      </c>
      <c r="E37" s="124">
        <v>1014.50999999999</v>
      </c>
      <c r="F37" s="124">
        <v>1019.62</v>
      </c>
      <c r="G37" s="124">
        <v>1023.13999999999</v>
      </c>
      <c r="H37" s="124">
        <v>1026.18</v>
      </c>
      <c r="I37" s="124">
        <v>1028.5699999999899</v>
      </c>
      <c r="J37" s="124">
        <v>1030.3699999999899</v>
      </c>
      <c r="K37" s="124">
        <v>1034.28999999999</v>
      </c>
      <c r="L37" s="124">
        <v>6999</v>
      </c>
      <c r="M37" s="29"/>
      <c r="N37" s="110">
        <v>31</v>
      </c>
      <c r="O37" s="100">
        <v>0</v>
      </c>
      <c r="P37" s="100">
        <v>4</v>
      </c>
      <c r="Q37" s="100">
        <v>7</v>
      </c>
      <c r="R37" s="110">
        <v>31</v>
      </c>
      <c r="S37" s="92" t="s">
        <v>133</v>
      </c>
      <c r="T37" s="110">
        <v>1</v>
      </c>
      <c r="U37" s="110">
        <v>131</v>
      </c>
      <c r="V37" s="110">
        <v>0.1</v>
      </c>
      <c r="W37" s="111">
        <v>9.9999999999999995E-7</v>
      </c>
      <c r="X37" s="110">
        <v>0.1</v>
      </c>
      <c r="Y37" s="110">
        <v>0.3</v>
      </c>
      <c r="Z37" s="110">
        <v>0.11</v>
      </c>
      <c r="AA37" s="110">
        <v>3.5</v>
      </c>
      <c r="AB37" s="112" t="s">
        <v>60</v>
      </c>
      <c r="AC37" s="53" t="str">
        <f t="shared" si="3"/>
        <v>8,5</v>
      </c>
      <c r="AD37" s="53" t="str">
        <f t="shared" si="4"/>
        <v/>
      </c>
      <c r="AE37" s="59"/>
      <c r="AF37" s="59"/>
      <c r="AG37" s="59"/>
      <c r="AH37" s="59"/>
      <c r="AI37" s="59"/>
      <c r="AJ37" s="59"/>
      <c r="AK37" s="59"/>
      <c r="AL37" s="59"/>
      <c r="AM37" s="59"/>
      <c r="AN37" s="125" t="s">
        <v>190</v>
      </c>
      <c r="AO37" s="126"/>
      <c r="AP37" s="125" t="s">
        <v>62</v>
      </c>
      <c r="AQ37" s="126"/>
      <c r="AR37" s="126"/>
      <c r="AS37" s="126"/>
      <c r="AT37" s="126"/>
      <c r="AU37" s="59"/>
      <c r="AV37" s="125" t="s">
        <v>191</v>
      </c>
      <c r="AW37" s="125"/>
      <c r="AX37" s="125"/>
      <c r="AY37" s="125"/>
      <c r="AZ37" s="125"/>
      <c r="BA37" s="125"/>
      <c r="BB37" s="103">
        <v>32</v>
      </c>
      <c r="BC37" s="103">
        <v>0.100005</v>
      </c>
      <c r="BD37" s="103"/>
      <c r="BE37" s="98" t="s">
        <v>10</v>
      </c>
      <c r="BF37" s="109" t="s">
        <v>192</v>
      </c>
      <c r="BG37" s="43"/>
      <c r="BH37" s="105">
        <v>32</v>
      </c>
      <c r="BI37" s="105">
        <v>8234400</v>
      </c>
      <c r="BJ37" s="106">
        <v>185</v>
      </c>
      <c r="BK37" s="106">
        <v>1015.969009</v>
      </c>
      <c r="BL37" s="106">
        <v>224.9839082</v>
      </c>
      <c r="BM37" s="106">
        <v>6.238026252</v>
      </c>
      <c r="BN37" s="106">
        <v>-1015.969009</v>
      </c>
      <c r="BO37" s="106">
        <v>-196.61294480000001</v>
      </c>
      <c r="BP37" s="106">
        <v>-207.13293709999999</v>
      </c>
      <c r="BQ37" s="108">
        <f t="shared" si="2"/>
        <v>95.305555555555557</v>
      </c>
      <c r="BR37" s="43"/>
      <c r="BS37" s="43"/>
      <c r="BT37" s="105">
        <v>32</v>
      </c>
      <c r="BU37" s="105">
        <v>8234400</v>
      </c>
      <c r="BV37" s="106">
        <v>1041.251266</v>
      </c>
      <c r="BW37" s="106">
        <v>1001.410396</v>
      </c>
      <c r="BX37" s="106">
        <v>-32.622881319999998</v>
      </c>
      <c r="BY37" s="106">
        <v>31.227061469999999</v>
      </c>
      <c r="BZ37" s="106">
        <v>-186.37195510000001</v>
      </c>
      <c r="CA37" s="106">
        <v>175.9058756</v>
      </c>
      <c r="CB37" s="43"/>
      <c r="CC37" s="43"/>
      <c r="CD37" s="43"/>
      <c r="CE37" s="43"/>
    </row>
    <row r="38" spans="1:83" ht="9.9499999999999993" customHeight="1" x14ac:dyDescent="0.25">
      <c r="A38" s="43">
        <f t="shared" si="7"/>
        <v>33</v>
      </c>
      <c r="B38" s="29"/>
      <c r="C38" s="124">
        <v>994.52999999999895</v>
      </c>
      <c r="D38" s="124">
        <v>999.96</v>
      </c>
      <c r="E38" s="124">
        <v>1006.65999999999</v>
      </c>
      <c r="F38" s="124">
        <v>1012.87999999999</v>
      </c>
      <c r="G38" s="124">
        <v>1018.7</v>
      </c>
      <c r="H38" s="124">
        <v>1024.26999999999</v>
      </c>
      <c r="I38" s="124">
        <v>1029.0899999999899</v>
      </c>
      <c r="J38" s="124">
        <v>1034.0999999999899</v>
      </c>
      <c r="K38" s="124">
        <v>1036.1300000000001</v>
      </c>
      <c r="L38" s="124">
        <v>6999</v>
      </c>
      <c r="M38" s="29"/>
      <c r="N38" s="110">
        <v>32</v>
      </c>
      <c r="O38" s="100">
        <v>0</v>
      </c>
      <c r="P38" s="100">
        <v>4</v>
      </c>
      <c r="Q38" s="100">
        <v>8</v>
      </c>
      <c r="R38" s="110">
        <v>32</v>
      </c>
      <c r="S38" s="92" t="s">
        <v>145</v>
      </c>
      <c r="T38" s="110">
        <v>1</v>
      </c>
      <c r="U38" s="110">
        <v>132</v>
      </c>
      <c r="V38" s="110">
        <v>0.1</v>
      </c>
      <c r="W38" s="111">
        <v>9.9999999999999995E-7</v>
      </c>
      <c r="X38" s="110">
        <v>0.1</v>
      </c>
      <c r="Y38" s="110">
        <v>0.3</v>
      </c>
      <c r="Z38" s="110">
        <v>0.11</v>
      </c>
      <c r="AA38" s="110">
        <v>3.5</v>
      </c>
      <c r="AB38" s="112" t="s">
        <v>60</v>
      </c>
      <c r="AC38" s="53" t="str">
        <f t="shared" si="3"/>
        <v>9,5</v>
      </c>
      <c r="AD38" s="53" t="str">
        <f t="shared" si="4"/>
        <v/>
      </c>
      <c r="AE38" s="127">
        <f t="array" ref="AE38:AU38">TRANSPOSE(AZ39:AZ55)</f>
        <v>0</v>
      </c>
      <c r="AF38" s="127">
        <v>1</v>
      </c>
      <c r="AG38" s="127">
        <v>2</v>
      </c>
      <c r="AH38" s="127">
        <v>3</v>
      </c>
      <c r="AI38" s="127">
        <v>4</v>
      </c>
      <c r="AJ38" s="127">
        <v>5</v>
      </c>
      <c r="AK38" s="127">
        <v>6</v>
      </c>
      <c r="AL38" s="127">
        <v>7</v>
      </c>
      <c r="AM38" s="127">
        <v>8</v>
      </c>
      <c r="AN38" s="127">
        <v>9</v>
      </c>
      <c r="AO38" s="127">
        <v>10</v>
      </c>
      <c r="AP38" s="127">
        <v>11</v>
      </c>
      <c r="AQ38" s="127">
        <v>12</v>
      </c>
      <c r="AR38" s="127">
        <v>13</v>
      </c>
      <c r="AS38" s="127">
        <v>14</v>
      </c>
      <c r="AT38" s="127">
        <v>15</v>
      </c>
      <c r="AU38" s="127">
        <v>16</v>
      </c>
      <c r="AV38" s="125" t="s">
        <v>193</v>
      </c>
      <c r="AW38" s="128"/>
      <c r="AX38" s="128"/>
      <c r="AY38" s="128"/>
      <c r="AZ38" s="128"/>
      <c r="BA38" s="126"/>
      <c r="BB38" s="103">
        <v>33</v>
      </c>
      <c r="BC38" s="103">
        <v>0.100005</v>
      </c>
      <c r="BD38" s="103"/>
      <c r="BE38" s="98" t="s">
        <v>10</v>
      </c>
      <c r="BF38" s="109" t="s">
        <v>194</v>
      </c>
      <c r="BG38" s="43"/>
      <c r="BH38" s="105">
        <v>33</v>
      </c>
      <c r="BI38" s="105">
        <v>8409600</v>
      </c>
      <c r="BJ38" s="106">
        <v>185</v>
      </c>
      <c r="BK38" s="106">
        <v>1015.963379</v>
      </c>
      <c r="BL38" s="106">
        <v>224.97912969999999</v>
      </c>
      <c r="BM38" s="106">
        <v>6.2408842529999999</v>
      </c>
      <c r="BN38" s="106">
        <v>-1015.963379</v>
      </c>
      <c r="BO38" s="106">
        <v>-196.6058731</v>
      </c>
      <c r="BP38" s="106">
        <v>-207.13237240000001</v>
      </c>
      <c r="BQ38" s="108">
        <f t="shared" si="2"/>
        <v>97.333333333333329</v>
      </c>
      <c r="BR38" s="43"/>
      <c r="BS38" s="43"/>
      <c r="BT38" s="105">
        <v>33</v>
      </c>
      <c r="BU38" s="105">
        <v>8409600</v>
      </c>
      <c r="BV38" s="106">
        <v>1041.251256</v>
      </c>
      <c r="BW38" s="106">
        <v>1001.410387</v>
      </c>
      <c r="BX38" s="106">
        <v>-32.622435850000002</v>
      </c>
      <c r="BY38" s="106">
        <v>31.227061469999999</v>
      </c>
      <c r="BZ38" s="106">
        <v>-186.3699632</v>
      </c>
      <c r="CA38" s="106">
        <v>175.90531089999999</v>
      </c>
      <c r="CB38" s="43"/>
      <c r="CC38" s="43"/>
      <c r="CD38" s="43"/>
      <c r="CE38" s="43"/>
    </row>
    <row r="39" spans="1:83" ht="9.9499999999999993" customHeight="1" x14ac:dyDescent="0.25">
      <c r="A39" s="43">
        <f t="shared" si="7"/>
        <v>34</v>
      </c>
      <c r="B39" s="29"/>
      <c r="C39" s="124">
        <v>6999</v>
      </c>
      <c r="D39" s="124">
        <v>1004.00999999999</v>
      </c>
      <c r="E39" s="124">
        <v>1008.95</v>
      </c>
      <c r="F39" s="124">
        <v>1013.7</v>
      </c>
      <c r="G39" s="124">
        <v>1018.88999999999</v>
      </c>
      <c r="H39" s="124">
        <v>1024.02999999999</v>
      </c>
      <c r="I39" s="124">
        <v>1029.48</v>
      </c>
      <c r="J39" s="124">
        <v>1035.0899999999899</v>
      </c>
      <c r="K39" s="124">
        <v>1039.3399999999899</v>
      </c>
      <c r="L39" s="124">
        <v>6999</v>
      </c>
      <c r="M39" s="29"/>
      <c r="N39" s="110">
        <v>33</v>
      </c>
      <c r="O39" s="100">
        <v>0</v>
      </c>
      <c r="P39" s="100">
        <v>4</v>
      </c>
      <c r="Q39" s="100">
        <v>9</v>
      </c>
      <c r="R39" s="110">
        <v>33</v>
      </c>
      <c r="S39" s="92" t="s">
        <v>139</v>
      </c>
      <c r="T39" s="110">
        <v>1</v>
      </c>
      <c r="U39" s="110">
        <v>133</v>
      </c>
      <c r="V39" s="110">
        <v>0.1</v>
      </c>
      <c r="W39" s="111">
        <v>9.9999999999999995E-7</v>
      </c>
      <c r="X39" s="110">
        <v>0.1</v>
      </c>
      <c r="Y39" s="110">
        <v>0.3</v>
      </c>
      <c r="Z39" s="110">
        <v>0.11</v>
      </c>
      <c r="AA39" s="110">
        <v>3.5</v>
      </c>
      <c r="AB39" s="112" t="s">
        <v>60</v>
      </c>
      <c r="AC39" s="53" t="str">
        <f t="shared" si="3"/>
        <v>10,5</v>
      </c>
      <c r="AD39" s="53" t="str">
        <f t="shared" si="4"/>
        <v/>
      </c>
      <c r="AE39" s="129"/>
      <c r="AF39" s="129" t="s">
        <v>15</v>
      </c>
      <c r="AG39" s="129" t="s">
        <v>195</v>
      </c>
      <c r="AH39" s="129" t="s">
        <v>196</v>
      </c>
      <c r="AI39" s="129" t="s">
        <v>197</v>
      </c>
      <c r="AJ39" s="129" t="s">
        <v>198</v>
      </c>
      <c r="AK39" s="129" t="s">
        <v>199</v>
      </c>
      <c r="AL39" s="129" t="s">
        <v>200</v>
      </c>
      <c r="AM39" s="129" t="s">
        <v>201</v>
      </c>
      <c r="AN39" s="129" t="s">
        <v>202</v>
      </c>
      <c r="AO39" s="129" t="s">
        <v>203</v>
      </c>
      <c r="AP39" s="129" t="s">
        <v>204</v>
      </c>
      <c r="AQ39" s="129" t="s">
        <v>205</v>
      </c>
      <c r="AR39" s="129" t="s">
        <v>206</v>
      </c>
      <c r="AS39" s="129" t="s">
        <v>207</v>
      </c>
      <c r="AT39" s="129" t="s">
        <v>208</v>
      </c>
      <c r="AU39" s="129" t="s">
        <v>209</v>
      </c>
      <c r="AV39" s="130">
        <f t="array" ref="AV39:AV55">TRANSPOSE(AE39:AU39)</f>
        <v>0</v>
      </c>
      <c r="AW39" s="130"/>
      <c r="AX39" s="130"/>
      <c r="AY39" s="130"/>
      <c r="AZ39" s="127">
        <v>0</v>
      </c>
      <c r="BA39" s="129"/>
      <c r="BB39" s="103">
        <v>34</v>
      </c>
      <c r="BC39" s="103">
        <v>0.20000999999999999</v>
      </c>
      <c r="BD39" s="103"/>
      <c r="BE39" s="98" t="s">
        <v>10</v>
      </c>
      <c r="BF39" s="109" t="s">
        <v>210</v>
      </c>
      <c r="BG39" s="43"/>
      <c r="BH39" s="105">
        <v>34</v>
      </c>
      <c r="BI39" s="105">
        <v>8584800</v>
      </c>
      <c r="BJ39" s="106">
        <v>185</v>
      </c>
      <c r="BK39" s="106">
        <v>1015.957803</v>
      </c>
      <c r="BL39" s="106">
        <v>224.974332</v>
      </c>
      <c r="BM39" s="106">
        <v>6.2436249850000003</v>
      </c>
      <c r="BN39" s="106">
        <v>-1015.957803</v>
      </c>
      <c r="BO39" s="106">
        <v>-196.5989265</v>
      </c>
      <c r="BP39" s="106">
        <v>-207.13178060000001</v>
      </c>
      <c r="BQ39" s="108">
        <f t="shared" si="2"/>
        <v>99.361111111111114</v>
      </c>
      <c r="BR39" s="43"/>
      <c r="BS39" s="43"/>
      <c r="BT39" s="105">
        <v>34</v>
      </c>
      <c r="BU39" s="105">
        <v>8584800</v>
      </c>
      <c r="BV39" s="106">
        <v>1041.2512449999999</v>
      </c>
      <c r="BW39" s="106">
        <v>1001.410378</v>
      </c>
      <c r="BX39" s="106">
        <v>-32.621980749999999</v>
      </c>
      <c r="BY39" s="106">
        <v>31.227061469999999</v>
      </c>
      <c r="BZ39" s="106">
        <v>-186.3679089</v>
      </c>
      <c r="CA39" s="106">
        <v>175.90471909999999</v>
      </c>
      <c r="CB39" s="43"/>
      <c r="CC39" s="43"/>
      <c r="CD39" s="43"/>
      <c r="CE39" s="43"/>
    </row>
    <row r="40" spans="1:83" ht="9.9499999999999993" customHeight="1" x14ac:dyDescent="0.25">
      <c r="A40" s="43">
        <f t="shared" si="7"/>
        <v>35</v>
      </c>
      <c r="B40" s="29"/>
      <c r="C40" s="124">
        <v>6999</v>
      </c>
      <c r="D40" s="124">
        <v>6999</v>
      </c>
      <c r="E40" s="124">
        <v>1011.91999999999</v>
      </c>
      <c r="F40" s="124">
        <v>1015.1</v>
      </c>
      <c r="G40" s="124">
        <v>1019.12999999999</v>
      </c>
      <c r="H40" s="124">
        <v>1022.38999999999</v>
      </c>
      <c r="I40" s="124">
        <v>6999</v>
      </c>
      <c r="J40" s="124">
        <v>6999</v>
      </c>
      <c r="K40" s="124">
        <v>6999</v>
      </c>
      <c r="L40" s="124">
        <v>6999</v>
      </c>
      <c r="M40" s="29"/>
      <c r="N40" s="110">
        <v>34</v>
      </c>
      <c r="O40" s="100">
        <v>0</v>
      </c>
      <c r="P40" s="100">
        <v>5</v>
      </c>
      <c r="Q40" s="100">
        <v>0</v>
      </c>
      <c r="R40" s="110">
        <v>34</v>
      </c>
      <c r="S40" s="92" t="s">
        <v>211</v>
      </c>
      <c r="T40" s="110">
        <v>1</v>
      </c>
      <c r="U40" s="110">
        <v>134</v>
      </c>
      <c r="V40" s="110">
        <v>0.1</v>
      </c>
      <c r="W40" s="111">
        <v>9.9999999999999995E-7</v>
      </c>
      <c r="X40" s="110">
        <v>0.2</v>
      </c>
      <c r="Y40" s="110">
        <v>0.3</v>
      </c>
      <c r="Z40" s="110">
        <v>0.21</v>
      </c>
      <c r="AA40" s="110">
        <v>3.5</v>
      </c>
      <c r="AB40" s="112" t="s">
        <v>60</v>
      </c>
      <c r="AC40" s="53" t="str">
        <f t="shared" si="3"/>
        <v>1,6</v>
      </c>
      <c r="AD40" s="53" t="str">
        <f t="shared" si="4"/>
        <v/>
      </c>
      <c r="AE40" s="59">
        <v>0</v>
      </c>
      <c r="AF40" s="59">
        <v>2628000</v>
      </c>
      <c r="AG40" s="59">
        <v>4.1750000000000002E-2</v>
      </c>
      <c r="AH40" s="59">
        <v>0</v>
      </c>
      <c r="AI40" s="59">
        <v>0.20999999999999699</v>
      </c>
      <c r="AJ40" s="59">
        <v>0.21</v>
      </c>
      <c r="AK40" s="59">
        <v>4.1750000000000002E-2</v>
      </c>
      <c r="AL40" s="59">
        <v>0</v>
      </c>
      <c r="AM40" s="59">
        <v>0</v>
      </c>
      <c r="AN40" s="59">
        <v>0</v>
      </c>
      <c r="AO40" s="59">
        <v>0</v>
      </c>
      <c r="AP40" s="59">
        <v>0</v>
      </c>
      <c r="AQ40" s="59">
        <v>0</v>
      </c>
      <c r="AR40" s="59">
        <v>0</v>
      </c>
      <c r="AS40" s="59">
        <v>0</v>
      </c>
      <c r="AT40" s="59">
        <v>0</v>
      </c>
      <c r="AU40" s="59">
        <v>30.4166666666666</v>
      </c>
      <c r="AV40" s="130" t="str">
        <v>time</v>
      </c>
      <c r="AW40" s="130"/>
      <c r="AX40" s="130"/>
      <c r="AY40" s="130"/>
      <c r="AZ40" s="127">
        <f>AZ39+1</f>
        <v>1</v>
      </c>
      <c r="BA40" s="129"/>
      <c r="BB40" s="103">
        <v>35</v>
      </c>
      <c r="BC40" s="103">
        <v>0.20000999999999999</v>
      </c>
      <c r="BD40" s="103"/>
      <c r="BE40" s="98" t="s">
        <v>10</v>
      </c>
      <c r="BF40" s="109" t="s">
        <v>212</v>
      </c>
      <c r="BG40" s="43"/>
      <c r="BH40" s="105">
        <v>35</v>
      </c>
      <c r="BI40" s="105">
        <v>8760000</v>
      </c>
      <c r="BJ40" s="106">
        <v>185</v>
      </c>
      <c r="BK40" s="106">
        <v>1015.952277</v>
      </c>
      <c r="BL40" s="106">
        <v>224.9695165</v>
      </c>
      <c r="BM40" s="106">
        <v>6.2462550480000001</v>
      </c>
      <c r="BN40" s="106">
        <v>-1015.952277</v>
      </c>
      <c r="BO40" s="106">
        <v>-196.5920988</v>
      </c>
      <c r="BP40" s="106">
        <v>-207.13116260000001</v>
      </c>
      <c r="BQ40" s="108">
        <f t="shared" si="2"/>
        <v>101.38888888888889</v>
      </c>
      <c r="BR40" s="43"/>
      <c r="BS40" s="43"/>
      <c r="BT40" s="105">
        <v>35</v>
      </c>
      <c r="BU40" s="105">
        <v>8760000</v>
      </c>
      <c r="BV40" s="106">
        <v>1041.2512340000001</v>
      </c>
      <c r="BW40" s="106">
        <v>1001.4103679999999</v>
      </c>
      <c r="BX40" s="106">
        <v>-32.621516630000002</v>
      </c>
      <c r="BY40" s="106">
        <v>31.227061469999999</v>
      </c>
      <c r="BZ40" s="106">
        <v>-186.36579570000001</v>
      </c>
      <c r="CA40" s="106">
        <v>175.90410109999999</v>
      </c>
      <c r="CB40" s="43"/>
      <c r="CC40" s="43"/>
      <c r="CD40" s="43"/>
      <c r="CE40" s="43"/>
    </row>
    <row r="41" spans="1:83" ht="9.9499999999999993" customHeight="1" x14ac:dyDescent="0.25">
      <c r="A41" s="1"/>
      <c r="B41" s="76"/>
      <c r="C41" s="58" t="str">
        <f>IF(ISNUMBER(#REF!),INDEX(#REF!,#REF!,1),"")</f>
        <v/>
      </c>
      <c r="D41" s="58" t="str">
        <f>IF(ISNUMBER(#REF!),INDEX(#REF!,#REF!,1),"")</f>
        <v/>
      </c>
      <c r="E41" s="58" t="str">
        <f>IF(ISNUMBER(#REF!),INDEX(#REF!,#REF!,1),"")</f>
        <v/>
      </c>
      <c r="F41" s="58" t="str">
        <f>IF(ISNUMBER(#REF!),INDEX(#REF!,#REF!,1),"")</f>
        <v/>
      </c>
      <c r="G41" s="58" t="str">
        <f>IF(ISNUMBER(#REF!),INDEX(#REF!,#REF!,1),"")</f>
        <v/>
      </c>
      <c r="H41" s="58" t="str">
        <f>IF(ISNUMBER(#REF!),INDEX(#REF!,#REF!,1),"")</f>
        <v/>
      </c>
      <c r="I41" s="58" t="str">
        <f>IF(ISNUMBER(#REF!),INDEX(#REF!,#REF!,1),"")</f>
        <v/>
      </c>
      <c r="J41" s="58" t="str">
        <f>IF(ISNUMBER(#REF!),INDEX(#REF!,#REF!,1),"")</f>
        <v/>
      </c>
      <c r="K41" s="58"/>
      <c r="L41" s="78"/>
      <c r="M41" s="78"/>
      <c r="N41" s="110">
        <v>35</v>
      </c>
      <c r="O41" s="100">
        <v>0</v>
      </c>
      <c r="P41" s="100">
        <v>5</v>
      </c>
      <c r="Q41" s="100">
        <v>1</v>
      </c>
      <c r="R41" s="110">
        <v>35</v>
      </c>
      <c r="S41" s="92" t="s">
        <v>213</v>
      </c>
      <c r="T41" s="110">
        <v>1</v>
      </c>
      <c r="U41" s="110">
        <v>135</v>
      </c>
      <c r="V41" s="110">
        <v>0.1</v>
      </c>
      <c r="W41" s="111">
        <v>9.9999999999999995E-7</v>
      </c>
      <c r="X41" s="110">
        <v>0.2</v>
      </c>
      <c r="Y41" s="110">
        <v>0.3</v>
      </c>
      <c r="Z41" s="110">
        <v>0.21</v>
      </c>
      <c r="AA41" s="110">
        <v>3.5</v>
      </c>
      <c r="AB41" s="112" t="s">
        <v>60</v>
      </c>
      <c r="AC41" s="53" t="str">
        <f t="shared" si="3"/>
        <v>2,6</v>
      </c>
      <c r="AD41" s="53" t="str">
        <f t="shared" si="4"/>
        <v/>
      </c>
      <c r="AE41" s="59">
        <v>1</v>
      </c>
      <c r="AF41" s="59">
        <v>2803200</v>
      </c>
      <c r="AG41" s="59">
        <v>5</v>
      </c>
      <c r="AH41" s="59">
        <v>0</v>
      </c>
      <c r="AI41" s="59">
        <v>0.20999999999999699</v>
      </c>
      <c r="AJ41" s="59">
        <v>0.21</v>
      </c>
      <c r="AK41" s="59">
        <v>0</v>
      </c>
      <c r="AL41" s="59">
        <v>6.1476593825518502E-3</v>
      </c>
      <c r="AM41" s="59">
        <v>0</v>
      </c>
      <c r="AN41" s="59">
        <v>0</v>
      </c>
      <c r="AO41" s="59">
        <v>-0.249999999999996</v>
      </c>
      <c r="AP41" s="59">
        <v>0</v>
      </c>
      <c r="AQ41" s="59">
        <v>0</v>
      </c>
      <c r="AR41" s="59">
        <v>0</v>
      </c>
      <c r="AS41" s="59">
        <v>0</v>
      </c>
      <c r="AT41" s="59">
        <v>0</v>
      </c>
      <c r="AU41" s="59">
        <v>32.4444444444444</v>
      </c>
      <c r="AV41" s="130" t="str">
        <v>ID26_INFIL</v>
      </c>
      <c r="AW41" s="130"/>
      <c r="AX41" s="130"/>
      <c r="AY41" s="130"/>
      <c r="AZ41" s="127">
        <f>AZ40+1</f>
        <v>2</v>
      </c>
      <c r="BA41" s="129">
        <v>1</v>
      </c>
      <c r="BB41" s="103">
        <v>36</v>
      </c>
      <c r="BC41" s="103">
        <v>0.20000999999999999</v>
      </c>
      <c r="BD41" s="103"/>
      <c r="BE41" s="98" t="s">
        <v>10</v>
      </c>
      <c r="BF41" s="109" t="s">
        <v>214</v>
      </c>
      <c r="BG41" s="1"/>
      <c r="BH41" s="105">
        <v>36</v>
      </c>
      <c r="BI41" s="105">
        <v>8935200</v>
      </c>
      <c r="BJ41" s="106">
        <v>185</v>
      </c>
      <c r="BK41" s="106">
        <v>1015.9512089999999</v>
      </c>
      <c r="BL41" s="106">
        <v>224.96687069999999</v>
      </c>
      <c r="BM41" s="106">
        <v>6.2443870219999997</v>
      </c>
      <c r="BN41" s="106">
        <v>-1015.9512089999999</v>
      </c>
      <c r="BO41" s="106">
        <v>-196.5919638</v>
      </c>
      <c r="BP41" s="106">
        <v>-207.1305199</v>
      </c>
      <c r="BQ41" s="108">
        <f t="shared" si="2"/>
        <v>103.41666666666667</v>
      </c>
      <c r="BR41" s="90"/>
      <c r="BS41" s="1"/>
      <c r="BT41" s="105">
        <v>36</v>
      </c>
      <c r="BU41" s="105">
        <v>8935200</v>
      </c>
      <c r="BV41" s="106">
        <v>1041.2512240000001</v>
      </c>
      <c r="BW41" s="106">
        <v>1001.410358</v>
      </c>
      <c r="BX41" s="106">
        <v>-32.621044179999998</v>
      </c>
      <c r="BY41" s="106">
        <v>31.227061469999999</v>
      </c>
      <c r="BZ41" s="106">
        <v>-186.3636344</v>
      </c>
      <c r="CA41" s="106">
        <v>175.90345840000001</v>
      </c>
      <c r="CB41" s="1"/>
      <c r="CC41" s="1"/>
      <c r="CD41" s="1"/>
      <c r="CE41" s="1"/>
    </row>
    <row r="42" spans="1:83" ht="9.9499999999999993" customHeight="1" x14ac:dyDescent="0.25">
      <c r="A42" s="1"/>
      <c r="B42" s="76"/>
      <c r="C42" s="60">
        <f t="shared" ref="C42:L56" si="8">IF(OR(C59=$AW$56,C59=$AW$57,C59=$AW$58,C59=$AW$59),$BA$59,C59)</f>
        <v>1</v>
      </c>
      <c r="D42" s="60">
        <f t="shared" si="8"/>
        <v>2</v>
      </c>
      <c r="E42" s="60">
        <f t="shared" si="8"/>
        <v>3</v>
      </c>
      <c r="F42" s="60">
        <f t="shared" si="8"/>
        <v>4</v>
      </c>
      <c r="G42" s="60">
        <f t="shared" si="8"/>
        <v>5</v>
      </c>
      <c r="H42" s="60">
        <f t="shared" si="8"/>
        <v>6</v>
      </c>
      <c r="I42" s="60">
        <f t="shared" si="8"/>
        <v>7</v>
      </c>
      <c r="J42" s="60">
        <f t="shared" si="8"/>
        <v>8</v>
      </c>
      <c r="K42" s="60">
        <f t="shared" si="8"/>
        <v>9</v>
      </c>
      <c r="L42" s="60">
        <f t="shared" si="8"/>
        <v>10</v>
      </c>
      <c r="M42" s="78"/>
      <c r="N42" s="110">
        <v>36</v>
      </c>
      <c r="O42" s="100">
        <v>0</v>
      </c>
      <c r="P42" s="100">
        <v>5</v>
      </c>
      <c r="Q42" s="100">
        <v>2</v>
      </c>
      <c r="R42" s="110">
        <v>36</v>
      </c>
      <c r="S42" s="92" t="s">
        <v>215</v>
      </c>
      <c r="T42" s="110">
        <v>1</v>
      </c>
      <c r="U42" s="110">
        <v>136</v>
      </c>
      <c r="V42" s="110">
        <v>0.1</v>
      </c>
      <c r="W42" s="111">
        <v>9.9999999999999995E-7</v>
      </c>
      <c r="X42" s="110">
        <v>0.2</v>
      </c>
      <c r="Y42" s="110">
        <v>0.3</v>
      </c>
      <c r="Z42" s="110">
        <v>0.21</v>
      </c>
      <c r="AA42" s="110">
        <v>3.5</v>
      </c>
      <c r="AB42" s="112" t="s">
        <v>60</v>
      </c>
      <c r="AC42" s="53" t="str">
        <f t="shared" si="3"/>
        <v>3,6</v>
      </c>
      <c r="AD42" s="53" t="str">
        <f t="shared" si="4"/>
        <v/>
      </c>
      <c r="AE42" s="59">
        <v>2</v>
      </c>
      <c r="AF42" s="59">
        <v>2978400</v>
      </c>
      <c r="AG42" s="59">
        <v>5</v>
      </c>
      <c r="AH42" s="59">
        <v>0</v>
      </c>
      <c r="AI42" s="59">
        <v>0.20999999999999699</v>
      </c>
      <c r="AJ42" s="59">
        <v>0.21</v>
      </c>
      <c r="AK42" s="59">
        <v>0</v>
      </c>
      <c r="AL42" s="59">
        <v>6.1523978175032096E-3</v>
      </c>
      <c r="AM42" s="59">
        <v>0</v>
      </c>
      <c r="AN42" s="59">
        <v>0</v>
      </c>
      <c r="AO42" s="59">
        <v>-0.249999999999996</v>
      </c>
      <c r="AP42" s="59">
        <v>0</v>
      </c>
      <c r="AQ42" s="59">
        <v>0</v>
      </c>
      <c r="AR42" s="59">
        <v>0</v>
      </c>
      <c r="AS42" s="59">
        <v>0</v>
      </c>
      <c r="AT42" s="59">
        <v>0</v>
      </c>
      <c r="AU42" s="59">
        <v>34.4722222222222</v>
      </c>
      <c r="AV42" s="130" t="str">
        <v>ID126_INFIL</v>
      </c>
      <c r="AW42" s="130"/>
      <c r="AX42" s="130"/>
      <c r="AY42" s="130"/>
      <c r="AZ42" s="127">
        <f>AZ41+1</f>
        <v>3</v>
      </c>
      <c r="BA42" s="129">
        <v>1</v>
      </c>
      <c r="BB42" s="103">
        <v>37</v>
      </c>
      <c r="BC42" s="103">
        <v>0.100005</v>
      </c>
      <c r="BD42" s="103"/>
      <c r="BE42" s="98" t="s">
        <v>10</v>
      </c>
      <c r="BF42" s="109" t="s">
        <v>216</v>
      </c>
      <c r="BG42" s="1"/>
      <c r="BH42" s="105">
        <v>37</v>
      </c>
      <c r="BI42" s="105">
        <v>9110400</v>
      </c>
      <c r="BJ42" s="106">
        <v>185</v>
      </c>
      <c r="BK42" s="106">
        <v>1015.952574</v>
      </c>
      <c r="BL42" s="106">
        <v>224.9654208</v>
      </c>
      <c r="BM42" s="106">
        <v>6.240050557</v>
      </c>
      <c r="BN42" s="106">
        <v>-1015.952574</v>
      </c>
      <c r="BO42" s="106">
        <v>-196.5955166</v>
      </c>
      <c r="BP42" s="106">
        <v>-207.12985370000001</v>
      </c>
      <c r="BQ42" s="108">
        <f t="shared" si="2"/>
        <v>105.44444444444444</v>
      </c>
      <c r="BR42" s="90"/>
      <c r="BS42" s="1"/>
      <c r="BT42" s="105">
        <v>37</v>
      </c>
      <c r="BU42" s="105">
        <v>9110400</v>
      </c>
      <c r="BV42" s="106">
        <v>1041.2512119999999</v>
      </c>
      <c r="BW42" s="106">
        <v>1001.410348</v>
      </c>
      <c r="BX42" s="106">
        <v>-32.620564039999998</v>
      </c>
      <c r="BY42" s="106">
        <v>31.227061469999999</v>
      </c>
      <c r="BZ42" s="106">
        <v>-186.3614326</v>
      </c>
      <c r="CA42" s="106">
        <v>175.90279219999999</v>
      </c>
      <c r="CB42" s="1"/>
      <c r="CC42" s="1"/>
      <c r="CD42" s="1"/>
      <c r="CE42" s="1"/>
    </row>
    <row r="43" spans="1:83" ht="9.9499999999999993" customHeight="1" x14ac:dyDescent="0.25">
      <c r="A43" s="1"/>
      <c r="B43" s="76"/>
      <c r="C43" s="60">
        <f t="shared" si="8"/>
        <v>11</v>
      </c>
      <c r="D43" s="60">
        <f t="shared" si="8"/>
        <v>12</v>
      </c>
      <c r="E43" s="60">
        <f t="shared" si="8"/>
        <v>13</v>
      </c>
      <c r="F43" s="60">
        <f t="shared" si="8"/>
        <v>14</v>
      </c>
      <c r="G43" s="60">
        <f t="shared" si="8"/>
        <v>15</v>
      </c>
      <c r="H43" s="60">
        <f t="shared" si="8"/>
        <v>16</v>
      </c>
      <c r="I43" s="60">
        <f t="shared" si="8"/>
        <v>17</v>
      </c>
      <c r="J43" s="60">
        <f t="shared" si="8"/>
        <v>18</v>
      </c>
      <c r="K43" s="60">
        <f t="shared" si="8"/>
        <v>19</v>
      </c>
      <c r="L43" s="60" t="str">
        <f t="shared" si="8"/>
        <v>c3</v>
      </c>
      <c r="M43" s="78"/>
      <c r="N43" s="110">
        <v>37</v>
      </c>
      <c r="O43" s="100">
        <v>0</v>
      </c>
      <c r="P43" s="100">
        <v>5</v>
      </c>
      <c r="Q43" s="100">
        <v>3</v>
      </c>
      <c r="R43" s="110">
        <v>37</v>
      </c>
      <c r="S43" s="92" t="s">
        <v>217</v>
      </c>
      <c r="T43" s="110">
        <v>1</v>
      </c>
      <c r="U43" s="110">
        <v>137</v>
      </c>
      <c r="V43" s="110">
        <v>0.1</v>
      </c>
      <c r="W43" s="111">
        <v>9.9999999999999995E-7</v>
      </c>
      <c r="X43" s="110">
        <v>0.1</v>
      </c>
      <c r="Y43" s="110">
        <v>0.3</v>
      </c>
      <c r="Z43" s="110">
        <v>0.11</v>
      </c>
      <c r="AA43" s="110">
        <v>3.5</v>
      </c>
      <c r="AB43" s="112" t="s">
        <v>66</v>
      </c>
      <c r="AC43" s="53" t="str">
        <f t="shared" si="3"/>
        <v/>
      </c>
      <c r="AD43" s="53" t="str">
        <f t="shared" si="4"/>
        <v>4,6</v>
      </c>
      <c r="AE43" s="59">
        <v>3</v>
      </c>
      <c r="AF43" s="59">
        <v>3153600</v>
      </c>
      <c r="AG43" s="59">
        <v>5</v>
      </c>
      <c r="AH43" s="59">
        <v>0</v>
      </c>
      <c r="AI43" s="59">
        <v>0.20999999999999699</v>
      </c>
      <c r="AJ43" s="59">
        <v>0.21</v>
      </c>
      <c r="AK43" s="59">
        <v>0</v>
      </c>
      <c r="AL43" s="59">
        <v>6.1520924166641403E-3</v>
      </c>
      <c r="AM43" s="59">
        <v>0</v>
      </c>
      <c r="AN43" s="59">
        <v>0</v>
      </c>
      <c r="AO43" s="59">
        <v>-0.249999999999996</v>
      </c>
      <c r="AP43" s="59">
        <v>0</v>
      </c>
      <c r="AQ43" s="59">
        <v>0</v>
      </c>
      <c r="AR43" s="59">
        <v>0</v>
      </c>
      <c r="AS43" s="59">
        <v>0</v>
      </c>
      <c r="AT43" s="59">
        <v>0</v>
      </c>
      <c r="AU43" s="59">
        <v>36.5</v>
      </c>
      <c r="AV43" s="130" t="str">
        <v>ID26_DPTH=20</v>
      </c>
      <c r="AW43" s="130"/>
      <c r="AX43" s="130"/>
      <c r="AY43" s="130"/>
      <c r="AZ43" s="127">
        <f t="shared" ref="AZ43:AZ55" si="9">AZ42+1</f>
        <v>4</v>
      </c>
      <c r="BA43" s="129">
        <f>BA41+1</f>
        <v>2</v>
      </c>
      <c r="BB43" s="103">
        <v>38</v>
      </c>
      <c r="BC43" s="103">
        <v>0.100005</v>
      </c>
      <c r="BD43" s="103"/>
      <c r="BE43" s="98" t="s">
        <v>10</v>
      </c>
      <c r="BF43" s="109" t="s">
        <v>218</v>
      </c>
      <c r="BG43" s="1"/>
      <c r="BH43" s="105">
        <v>38</v>
      </c>
      <c r="BI43" s="105">
        <v>9285600</v>
      </c>
      <c r="BJ43" s="106">
        <v>185</v>
      </c>
      <c r="BK43" s="106">
        <v>1015.953569</v>
      </c>
      <c r="BL43" s="106">
        <v>224.9637716</v>
      </c>
      <c r="BM43" s="106">
        <v>6.2360463179999996</v>
      </c>
      <c r="BN43" s="106">
        <v>-1015.953569</v>
      </c>
      <c r="BO43" s="106">
        <v>-196.5985603</v>
      </c>
      <c r="BP43" s="106">
        <v>-207.12916490000001</v>
      </c>
      <c r="BQ43" s="108">
        <f t="shared" si="2"/>
        <v>107.47222222222223</v>
      </c>
      <c r="BR43" s="90"/>
      <c r="BS43" s="1"/>
      <c r="BT43" s="105">
        <v>38</v>
      </c>
      <c r="BU43" s="105">
        <v>9285600</v>
      </c>
      <c r="BV43" s="106">
        <v>1041.251201</v>
      </c>
      <c r="BW43" s="106">
        <v>1001.410338</v>
      </c>
      <c r="BX43" s="106">
        <v>-32.62007672</v>
      </c>
      <c r="BY43" s="106">
        <v>31.227061469999999</v>
      </c>
      <c r="BZ43" s="106">
        <v>-186.35919240000001</v>
      </c>
      <c r="CA43" s="106">
        <v>175.90210339999999</v>
      </c>
      <c r="CB43" s="1"/>
      <c r="CC43" s="1"/>
      <c r="CD43" s="1"/>
      <c r="CE43" s="1"/>
    </row>
    <row r="44" spans="1:83" ht="9.9499999999999993" customHeight="1" x14ac:dyDescent="0.25">
      <c r="A44" s="1"/>
      <c r="B44" s="76"/>
      <c r="C44" s="60">
        <f t="shared" si="8"/>
        <v>21</v>
      </c>
      <c r="D44" s="60">
        <f t="shared" si="8"/>
        <v>22</v>
      </c>
      <c r="E44" s="60">
        <f t="shared" si="8"/>
        <v>23</v>
      </c>
      <c r="F44" s="60">
        <f t="shared" si="8"/>
        <v>24</v>
      </c>
      <c r="G44" s="60">
        <f t="shared" si="8"/>
        <v>25</v>
      </c>
      <c r="H44" s="60" t="str">
        <f t="shared" si="8"/>
        <v>c3</v>
      </c>
      <c r="I44" s="60">
        <f t="shared" si="8"/>
        <v>27</v>
      </c>
      <c r="J44" s="60">
        <f t="shared" si="8"/>
        <v>28</v>
      </c>
      <c r="K44" s="60">
        <f t="shared" si="8"/>
        <v>29</v>
      </c>
      <c r="L44" s="60">
        <f t="shared" si="8"/>
        <v>30</v>
      </c>
      <c r="M44" s="78"/>
      <c r="N44" s="110">
        <v>38</v>
      </c>
      <c r="O44" s="100">
        <v>0</v>
      </c>
      <c r="P44" s="100">
        <v>5</v>
      </c>
      <c r="Q44" s="100">
        <v>4</v>
      </c>
      <c r="R44" s="110">
        <v>38</v>
      </c>
      <c r="S44" s="92" t="s">
        <v>219</v>
      </c>
      <c r="T44" s="110">
        <v>1</v>
      </c>
      <c r="U44" s="110">
        <v>138</v>
      </c>
      <c r="V44" s="110">
        <v>0.1</v>
      </c>
      <c r="W44" s="111">
        <v>9.9999999999999995E-7</v>
      </c>
      <c r="X44" s="110">
        <v>0.1</v>
      </c>
      <c r="Y44" s="110">
        <v>0.3</v>
      </c>
      <c r="Z44" s="110">
        <v>0.11</v>
      </c>
      <c r="AA44" s="110">
        <v>3.5</v>
      </c>
      <c r="AB44" s="112" t="s">
        <v>66</v>
      </c>
      <c r="AC44" s="53" t="str">
        <f t="shared" si="3"/>
        <v/>
      </c>
      <c r="AD44" s="53" t="str">
        <f t="shared" si="4"/>
        <v>5,6</v>
      </c>
      <c r="AE44" s="59">
        <v>4</v>
      </c>
      <c r="AF44" s="59">
        <v>3328800</v>
      </c>
      <c r="AG44" s="59">
        <v>5</v>
      </c>
      <c r="AH44" s="59">
        <v>0</v>
      </c>
      <c r="AI44" s="59">
        <v>0.20999999999999699</v>
      </c>
      <c r="AJ44" s="59">
        <v>0.21</v>
      </c>
      <c r="AK44" s="59">
        <v>0</v>
      </c>
      <c r="AL44" s="59">
        <v>6.1504193930165697E-3</v>
      </c>
      <c r="AM44" s="59">
        <v>0</v>
      </c>
      <c r="AN44" s="59">
        <v>0</v>
      </c>
      <c r="AO44" s="59">
        <v>-0.249999999999996</v>
      </c>
      <c r="AP44" s="59">
        <v>0</v>
      </c>
      <c r="AQ44" s="59">
        <v>0</v>
      </c>
      <c r="AR44" s="59">
        <v>0</v>
      </c>
      <c r="AS44" s="59">
        <v>0</v>
      </c>
      <c r="AT44" s="59">
        <v>0</v>
      </c>
      <c r="AU44" s="59">
        <v>38.5277777777777</v>
      </c>
      <c r="AV44" s="130" t="str">
        <v>ID126_DPTH=51</v>
      </c>
      <c r="AW44" s="130"/>
      <c r="AX44" s="130"/>
      <c r="AY44" s="130"/>
      <c r="AZ44" s="127">
        <f t="shared" si="9"/>
        <v>5</v>
      </c>
      <c r="BA44" s="129">
        <f t="shared" ref="BA44:BA54" si="10">BA42+1</f>
        <v>2</v>
      </c>
      <c r="BB44" s="103">
        <v>39</v>
      </c>
      <c r="BC44" s="103">
        <v>0.100005</v>
      </c>
      <c r="BD44" s="103"/>
      <c r="BE44" s="98" t="s">
        <v>10</v>
      </c>
      <c r="BF44" s="109" t="s">
        <v>220</v>
      </c>
      <c r="BG44" s="1"/>
      <c r="BH44" s="105">
        <v>39</v>
      </c>
      <c r="BI44" s="105">
        <v>9460800</v>
      </c>
      <c r="BJ44" s="106">
        <v>185</v>
      </c>
      <c r="BK44" s="106">
        <v>1015.95421</v>
      </c>
      <c r="BL44" s="106">
        <v>224.96192310000001</v>
      </c>
      <c r="BM44" s="106">
        <v>6.2323589190000002</v>
      </c>
      <c r="BN44" s="106">
        <v>-1015.95421</v>
      </c>
      <c r="BO44" s="106">
        <v>-196.60110979999999</v>
      </c>
      <c r="BP44" s="106">
        <v>-207.12845440000001</v>
      </c>
      <c r="BQ44" s="108">
        <f t="shared" si="2"/>
        <v>109.5</v>
      </c>
      <c r="BR44" s="90"/>
      <c r="BS44" s="1"/>
      <c r="BT44" s="105">
        <v>39</v>
      </c>
      <c r="BU44" s="105">
        <v>9460800</v>
      </c>
      <c r="BV44" s="106">
        <v>1041.25119</v>
      </c>
      <c r="BW44" s="106">
        <v>1001.410328</v>
      </c>
      <c r="BX44" s="106">
        <v>-32.619582659999999</v>
      </c>
      <c r="BY44" s="106">
        <v>31.227061469999999</v>
      </c>
      <c r="BZ44" s="106">
        <v>-186.3569152</v>
      </c>
      <c r="CA44" s="106">
        <v>175.90139289999999</v>
      </c>
      <c r="CB44" s="1"/>
      <c r="CC44" s="1"/>
      <c r="CD44" s="1"/>
      <c r="CE44" s="1"/>
    </row>
    <row r="45" spans="1:83" ht="9.9499999999999993" customHeight="1" x14ac:dyDescent="0.25">
      <c r="A45" s="1"/>
      <c r="B45" s="76"/>
      <c r="C45" s="60">
        <f t="shared" si="8"/>
        <v>31</v>
      </c>
      <c r="D45" s="60">
        <f t="shared" si="8"/>
        <v>32</v>
      </c>
      <c r="E45" s="60">
        <f t="shared" si="8"/>
        <v>33</v>
      </c>
      <c r="F45" s="60">
        <f t="shared" si="8"/>
        <v>34</v>
      </c>
      <c r="G45" s="60">
        <f t="shared" si="8"/>
        <v>35</v>
      </c>
      <c r="H45" s="60">
        <f t="shared" si="8"/>
        <v>36</v>
      </c>
      <c r="I45" s="60">
        <f t="shared" si="8"/>
        <v>37</v>
      </c>
      <c r="J45" s="60">
        <f t="shared" si="8"/>
        <v>38</v>
      </c>
      <c r="K45" s="60">
        <f t="shared" si="8"/>
        <v>39</v>
      </c>
      <c r="L45" s="60">
        <f t="shared" si="8"/>
        <v>40</v>
      </c>
      <c r="M45" s="78"/>
      <c r="N45" s="110">
        <v>39</v>
      </c>
      <c r="O45" s="100">
        <v>0</v>
      </c>
      <c r="P45" s="100">
        <v>5</v>
      </c>
      <c r="Q45" s="100">
        <v>5</v>
      </c>
      <c r="R45" s="110">
        <v>39</v>
      </c>
      <c r="S45" s="92" t="s">
        <v>117</v>
      </c>
      <c r="T45" s="110">
        <v>1</v>
      </c>
      <c r="U45" s="110">
        <v>139</v>
      </c>
      <c r="V45" s="110">
        <v>0.1</v>
      </c>
      <c r="W45" s="111">
        <v>9.9999999999999995E-7</v>
      </c>
      <c r="X45" s="110">
        <v>0.1</v>
      </c>
      <c r="Y45" s="110">
        <v>0.3</v>
      </c>
      <c r="Z45" s="110">
        <v>0.11</v>
      </c>
      <c r="AA45" s="110">
        <v>3.5</v>
      </c>
      <c r="AB45" s="112" t="s">
        <v>60</v>
      </c>
      <c r="AC45" s="53" t="str">
        <f t="shared" si="3"/>
        <v>6,6</v>
      </c>
      <c r="AD45" s="53" t="str">
        <f t="shared" si="4"/>
        <v/>
      </c>
      <c r="AE45" s="59">
        <v>5</v>
      </c>
      <c r="AF45" s="59">
        <v>3504000</v>
      </c>
      <c r="AG45" s="59">
        <v>5</v>
      </c>
      <c r="AH45" s="59">
        <v>0</v>
      </c>
      <c r="AI45" s="59">
        <v>0.20999999999999699</v>
      </c>
      <c r="AJ45" s="59">
        <v>0.21</v>
      </c>
      <c r="AK45" s="59">
        <v>0</v>
      </c>
      <c r="AL45" s="59">
        <v>6.1492660582170098E-3</v>
      </c>
      <c r="AM45" s="59">
        <v>0</v>
      </c>
      <c r="AN45" s="59">
        <v>0</v>
      </c>
      <c r="AO45" s="59">
        <v>-0.249999999999996</v>
      </c>
      <c r="AP45" s="59">
        <v>0</v>
      </c>
      <c r="AQ45" s="59">
        <v>0</v>
      </c>
      <c r="AR45" s="59">
        <v>0</v>
      </c>
      <c r="AS45" s="59">
        <v>0</v>
      </c>
      <c r="AT45" s="59">
        <v>0</v>
      </c>
      <c r="AU45" s="59">
        <v>40.5555555555555</v>
      </c>
      <c r="AV45" s="130" t="str">
        <v>ID26_RCH</v>
      </c>
      <c r="AW45" s="130"/>
      <c r="AX45" s="130"/>
      <c r="AY45" s="130"/>
      <c r="AZ45" s="127">
        <f t="shared" si="9"/>
        <v>6</v>
      </c>
      <c r="BA45" s="129">
        <f t="shared" si="10"/>
        <v>3</v>
      </c>
      <c r="BB45" s="103">
        <v>40</v>
      </c>
      <c r="BC45" s="103">
        <v>0.100005</v>
      </c>
      <c r="BD45" s="103"/>
      <c r="BE45" s="98" t="s">
        <v>10</v>
      </c>
      <c r="BF45" s="109" t="s">
        <v>221</v>
      </c>
      <c r="BG45" s="1"/>
      <c r="BH45" s="105">
        <v>40</v>
      </c>
      <c r="BI45" s="105">
        <v>9636000</v>
      </c>
      <c r="BJ45" s="106">
        <v>185</v>
      </c>
      <c r="BK45" s="106">
        <v>1015.95452</v>
      </c>
      <c r="BL45" s="106">
        <v>224.9598858</v>
      </c>
      <c r="BM45" s="106">
        <v>6.2289687840000001</v>
      </c>
      <c r="BN45" s="106">
        <v>-1015.95452</v>
      </c>
      <c r="BO45" s="106">
        <v>-196.6031941</v>
      </c>
      <c r="BP45" s="106">
        <v>-207.12772290000001</v>
      </c>
      <c r="BQ45" s="108">
        <f t="shared" si="2"/>
        <v>111.52777777777777</v>
      </c>
      <c r="BR45" s="90"/>
      <c r="BS45" s="1"/>
      <c r="BT45" s="105">
        <v>40</v>
      </c>
      <c r="BU45" s="105">
        <v>9636000</v>
      </c>
      <c r="BV45" s="106">
        <v>1041.251178</v>
      </c>
      <c r="BW45" s="106">
        <v>1001.410317</v>
      </c>
      <c r="BX45" s="106">
        <v>-32.619082259999999</v>
      </c>
      <c r="BY45" s="106">
        <v>31.227061469999999</v>
      </c>
      <c r="BZ45" s="106">
        <v>-186.35460219999999</v>
      </c>
      <c r="CA45" s="106">
        <v>175.90066139999999</v>
      </c>
      <c r="CB45" s="1"/>
      <c r="CC45" s="1"/>
      <c r="CD45" s="1"/>
      <c r="CE45" s="1"/>
    </row>
    <row r="46" spans="1:83" ht="9.9499999999999993" customHeight="1" x14ac:dyDescent="0.25">
      <c r="A46" s="1"/>
      <c r="B46" s="76"/>
      <c r="C46" s="60">
        <f t="shared" si="8"/>
        <v>41</v>
      </c>
      <c r="D46" s="60">
        <f t="shared" si="8"/>
        <v>42</v>
      </c>
      <c r="E46" s="60">
        <f t="shared" si="8"/>
        <v>43</v>
      </c>
      <c r="F46" s="60">
        <f t="shared" si="8"/>
        <v>44</v>
      </c>
      <c r="G46" s="60">
        <f t="shared" si="8"/>
        <v>45</v>
      </c>
      <c r="H46" s="60">
        <f t="shared" si="8"/>
        <v>46</v>
      </c>
      <c r="I46" s="60">
        <f t="shared" si="8"/>
        <v>47</v>
      </c>
      <c r="J46" s="60">
        <f t="shared" si="8"/>
        <v>48</v>
      </c>
      <c r="K46" s="60">
        <f t="shared" si="8"/>
        <v>49</v>
      </c>
      <c r="L46" s="60">
        <f t="shared" si="8"/>
        <v>50</v>
      </c>
      <c r="M46" s="78"/>
      <c r="N46" s="110">
        <v>40</v>
      </c>
      <c r="O46" s="100">
        <v>0</v>
      </c>
      <c r="P46" s="100">
        <v>5</v>
      </c>
      <c r="Q46" s="100">
        <v>6</v>
      </c>
      <c r="R46" s="110">
        <v>40</v>
      </c>
      <c r="S46" s="92" t="s">
        <v>222</v>
      </c>
      <c r="T46" s="110">
        <v>1</v>
      </c>
      <c r="U46" s="110">
        <v>140</v>
      </c>
      <c r="V46" s="110">
        <v>0.1</v>
      </c>
      <c r="W46" s="111">
        <v>9.9999999999999995E-7</v>
      </c>
      <c r="X46" s="110">
        <v>0.1</v>
      </c>
      <c r="Y46" s="110">
        <v>0.3</v>
      </c>
      <c r="Z46" s="110">
        <v>0.11</v>
      </c>
      <c r="AA46" s="110">
        <v>3.5</v>
      </c>
      <c r="AB46" s="112" t="s">
        <v>60</v>
      </c>
      <c r="AC46" s="53" t="str">
        <f t="shared" si="3"/>
        <v>7,6</v>
      </c>
      <c r="AD46" s="53" t="str">
        <f t="shared" si="4"/>
        <v/>
      </c>
      <c r="AE46" s="59">
        <v>6</v>
      </c>
      <c r="AF46" s="59">
        <v>3679200</v>
      </c>
      <c r="AG46" s="59">
        <v>5</v>
      </c>
      <c r="AH46" s="59">
        <v>0</v>
      </c>
      <c r="AI46" s="59">
        <v>0.20999999999999699</v>
      </c>
      <c r="AJ46" s="59">
        <v>0.21</v>
      </c>
      <c r="AK46" s="59">
        <v>0</v>
      </c>
      <c r="AL46" s="59">
        <v>6.1494976176056197E-3</v>
      </c>
      <c r="AM46" s="59">
        <v>0</v>
      </c>
      <c r="AN46" s="59">
        <v>0</v>
      </c>
      <c r="AO46" s="59">
        <v>-0.24999999999997999</v>
      </c>
      <c r="AP46" s="59">
        <v>0</v>
      </c>
      <c r="AQ46" s="59">
        <v>0</v>
      </c>
      <c r="AR46" s="59">
        <v>0</v>
      </c>
      <c r="AS46" s="59">
        <v>0</v>
      </c>
      <c r="AT46" s="59">
        <v>0</v>
      </c>
      <c r="AU46" s="59">
        <v>42.5833333333333</v>
      </c>
      <c r="AV46" s="130" t="str">
        <v>ID126_RCH</v>
      </c>
      <c r="AW46" s="130"/>
      <c r="AX46" s="130"/>
      <c r="AY46" s="130"/>
      <c r="AZ46" s="127">
        <f t="shared" si="9"/>
        <v>7</v>
      </c>
      <c r="BA46" s="129">
        <f t="shared" si="10"/>
        <v>3</v>
      </c>
      <c r="BB46" s="103">
        <v>41</v>
      </c>
      <c r="BC46" s="103">
        <v>0.100005</v>
      </c>
      <c r="BD46" s="103"/>
      <c r="BE46" s="98" t="s">
        <v>10</v>
      </c>
      <c r="BF46" s="109" t="s">
        <v>223</v>
      </c>
      <c r="BG46" s="1"/>
      <c r="BH46" s="105">
        <v>41</v>
      </c>
      <c r="BI46" s="105">
        <v>9811200</v>
      </c>
      <c r="BJ46" s="106">
        <v>185</v>
      </c>
      <c r="BK46" s="106">
        <v>1015.954519</v>
      </c>
      <c r="BL46" s="106">
        <v>224.95766990000001</v>
      </c>
      <c r="BM46" s="106">
        <v>6.2258575939999998</v>
      </c>
      <c r="BN46" s="106">
        <v>-1015.954519</v>
      </c>
      <c r="BO46" s="106">
        <v>-196.60484109999999</v>
      </c>
      <c r="BP46" s="106">
        <v>-207.12697120000001</v>
      </c>
      <c r="BQ46" s="108">
        <f t="shared" si="2"/>
        <v>113.55555555555556</v>
      </c>
      <c r="BR46" s="90"/>
      <c r="BS46" s="1"/>
      <c r="BT46" s="105">
        <v>41</v>
      </c>
      <c r="BU46" s="105">
        <v>9811200</v>
      </c>
      <c r="BV46" s="106">
        <v>1041.2511669999999</v>
      </c>
      <c r="BW46" s="106">
        <v>1001.410307</v>
      </c>
      <c r="BX46" s="106">
        <v>-32.618575900000003</v>
      </c>
      <c r="BY46" s="106">
        <v>31.227061469999999</v>
      </c>
      <c r="BZ46" s="106">
        <v>-186.3522548</v>
      </c>
      <c r="CA46" s="106">
        <v>175.89990969999999</v>
      </c>
      <c r="CB46" s="1"/>
      <c r="CC46" s="1"/>
      <c r="CD46" s="1"/>
      <c r="CE46" s="1"/>
    </row>
    <row r="47" spans="1:83" ht="9.9499999999999993" customHeight="1" x14ac:dyDescent="0.25">
      <c r="A47" s="1"/>
      <c r="B47" s="76"/>
      <c r="C47" s="60" t="str">
        <f t="shared" si="8"/>
        <v>c3</v>
      </c>
      <c r="D47" s="60">
        <f t="shared" si="8"/>
        <v>52</v>
      </c>
      <c r="E47" s="60">
        <f t="shared" si="8"/>
        <v>53</v>
      </c>
      <c r="F47" s="60">
        <f t="shared" si="8"/>
        <v>54</v>
      </c>
      <c r="G47" s="60">
        <f t="shared" si="8"/>
        <v>55</v>
      </c>
      <c r="H47" s="60">
        <f t="shared" si="8"/>
        <v>56</v>
      </c>
      <c r="I47" s="60">
        <f t="shared" si="8"/>
        <v>57</v>
      </c>
      <c r="J47" s="60">
        <f t="shared" si="8"/>
        <v>58</v>
      </c>
      <c r="K47" s="60">
        <f t="shared" si="8"/>
        <v>59</v>
      </c>
      <c r="L47" s="60">
        <f t="shared" si="8"/>
        <v>60</v>
      </c>
      <c r="M47" s="78"/>
      <c r="N47" s="110">
        <v>41</v>
      </c>
      <c r="O47" s="100">
        <v>0</v>
      </c>
      <c r="P47" s="100">
        <v>5</v>
      </c>
      <c r="Q47" s="100">
        <v>7</v>
      </c>
      <c r="R47" s="110">
        <v>41</v>
      </c>
      <c r="S47" s="92" t="s">
        <v>136</v>
      </c>
      <c r="T47" s="110">
        <v>1</v>
      </c>
      <c r="U47" s="110">
        <v>141</v>
      </c>
      <c r="V47" s="110">
        <v>0.1</v>
      </c>
      <c r="W47" s="111">
        <v>9.9999999999999995E-7</v>
      </c>
      <c r="X47" s="110">
        <v>0.1</v>
      </c>
      <c r="Y47" s="110">
        <v>0.3</v>
      </c>
      <c r="Z47" s="110">
        <v>0.11</v>
      </c>
      <c r="AA47" s="110">
        <v>3.5</v>
      </c>
      <c r="AB47" s="112" t="s">
        <v>60</v>
      </c>
      <c r="AC47" s="53" t="str">
        <f t="shared" si="3"/>
        <v>8,6</v>
      </c>
      <c r="AD47" s="53" t="str">
        <f t="shared" si="4"/>
        <v/>
      </c>
      <c r="AE47" s="59">
        <v>7</v>
      </c>
      <c r="AF47" s="59">
        <v>3854400</v>
      </c>
      <c r="AG47" s="59">
        <v>5</v>
      </c>
      <c r="AH47" s="59">
        <v>0</v>
      </c>
      <c r="AI47" s="59">
        <v>0.20999999999999699</v>
      </c>
      <c r="AJ47" s="59">
        <v>0.21</v>
      </c>
      <c r="AK47" s="59">
        <v>0</v>
      </c>
      <c r="AL47" s="59">
        <v>6.1514135058958501E-3</v>
      </c>
      <c r="AM47" s="59">
        <v>0</v>
      </c>
      <c r="AN47" s="59">
        <v>0</v>
      </c>
      <c r="AO47" s="59">
        <v>-0.24999999999997999</v>
      </c>
      <c r="AP47" s="59">
        <v>0</v>
      </c>
      <c r="AQ47" s="59">
        <v>0</v>
      </c>
      <c r="AR47" s="59">
        <v>0</v>
      </c>
      <c r="AS47" s="59">
        <v>0</v>
      </c>
      <c r="AT47" s="59">
        <v>0</v>
      </c>
      <c r="AU47" s="59">
        <v>44.6111111111111</v>
      </c>
      <c r="AV47" s="130" t="str">
        <v>ID26_GWET</v>
      </c>
      <c r="AW47" s="130"/>
      <c r="AX47" s="130"/>
      <c r="AY47" s="130"/>
      <c r="AZ47" s="127">
        <f t="shared" si="9"/>
        <v>8</v>
      </c>
      <c r="BA47" s="129">
        <f t="shared" si="10"/>
        <v>4</v>
      </c>
      <c r="BB47" s="103">
        <v>42</v>
      </c>
      <c r="BC47" s="103">
        <v>0.20000999999999999</v>
      </c>
      <c r="BD47" s="103"/>
      <c r="BE47" s="98" t="s">
        <v>10</v>
      </c>
      <c r="BF47" s="109" t="s">
        <v>224</v>
      </c>
      <c r="BG47" s="1"/>
      <c r="BH47" s="105">
        <v>42</v>
      </c>
      <c r="BI47" s="105">
        <v>9986400</v>
      </c>
      <c r="BJ47" s="106">
        <v>185</v>
      </c>
      <c r="BK47" s="106">
        <v>1015.954224</v>
      </c>
      <c r="BL47" s="106">
        <v>224.9552855</v>
      </c>
      <c r="BM47" s="106">
        <v>6.2230081999999998</v>
      </c>
      <c r="BN47" s="106">
        <v>-1015.954224</v>
      </c>
      <c r="BO47" s="106">
        <v>-196.6060774</v>
      </c>
      <c r="BP47" s="106">
        <v>-207.12619979999999</v>
      </c>
      <c r="BQ47" s="108">
        <f t="shared" si="2"/>
        <v>115.58333333333333</v>
      </c>
      <c r="BR47" s="90"/>
      <c r="BS47" s="1"/>
      <c r="BT47" s="105">
        <v>42</v>
      </c>
      <c r="BU47" s="105">
        <v>9986400</v>
      </c>
      <c r="BV47" s="106">
        <v>1041.2511549999999</v>
      </c>
      <c r="BW47" s="106">
        <v>1001.410296</v>
      </c>
      <c r="BX47" s="106">
        <v>-32.618063929999998</v>
      </c>
      <c r="BY47" s="106">
        <v>31.227061469999999</v>
      </c>
      <c r="BZ47" s="106">
        <v>-186.349874</v>
      </c>
      <c r="CA47" s="106">
        <v>175.8991383</v>
      </c>
      <c r="CB47" s="1"/>
      <c r="CC47" s="1"/>
      <c r="CD47" s="1"/>
      <c r="CE47" s="1"/>
    </row>
    <row r="48" spans="1:83" ht="9.9499999999999993" customHeight="1" x14ac:dyDescent="0.25">
      <c r="A48" s="1"/>
      <c r="B48" s="76"/>
      <c r="C48" s="60">
        <f t="shared" si="8"/>
        <v>61</v>
      </c>
      <c r="D48" s="60">
        <f t="shared" si="8"/>
        <v>62</v>
      </c>
      <c r="E48" s="60">
        <f t="shared" si="8"/>
        <v>63</v>
      </c>
      <c r="F48" s="60">
        <f t="shared" si="8"/>
        <v>64</v>
      </c>
      <c r="G48" s="60">
        <f t="shared" si="8"/>
        <v>65</v>
      </c>
      <c r="H48" s="60">
        <f t="shared" si="8"/>
        <v>66</v>
      </c>
      <c r="I48" s="60">
        <f t="shared" si="8"/>
        <v>67</v>
      </c>
      <c r="J48" s="60">
        <f t="shared" si="8"/>
        <v>68</v>
      </c>
      <c r="K48" s="60">
        <f t="shared" si="8"/>
        <v>69</v>
      </c>
      <c r="L48" s="60">
        <f t="shared" si="8"/>
        <v>70</v>
      </c>
      <c r="M48" s="78"/>
      <c r="N48" s="110">
        <v>42</v>
      </c>
      <c r="O48" s="100">
        <v>0</v>
      </c>
      <c r="P48" s="100">
        <v>5</v>
      </c>
      <c r="Q48" s="100">
        <v>8</v>
      </c>
      <c r="R48" s="110">
        <v>42</v>
      </c>
      <c r="S48" s="92" t="s">
        <v>225</v>
      </c>
      <c r="T48" s="110">
        <v>1</v>
      </c>
      <c r="U48" s="110">
        <v>142</v>
      </c>
      <c r="V48" s="110">
        <v>0.1</v>
      </c>
      <c r="W48" s="111">
        <v>9.9999999999999995E-7</v>
      </c>
      <c r="X48" s="110">
        <v>0.2</v>
      </c>
      <c r="Y48" s="110">
        <v>0.3</v>
      </c>
      <c r="Z48" s="110">
        <v>0.21</v>
      </c>
      <c r="AA48" s="110">
        <v>3.5</v>
      </c>
      <c r="AB48" s="112" t="s">
        <v>60</v>
      </c>
      <c r="AC48" s="53" t="str">
        <f t="shared" si="3"/>
        <v>9,6</v>
      </c>
      <c r="AD48" s="53" t="str">
        <f t="shared" si="4"/>
        <v/>
      </c>
      <c r="AE48" s="59">
        <v>8</v>
      </c>
      <c r="AF48" s="59">
        <v>4029600</v>
      </c>
      <c r="AG48" s="59">
        <v>5</v>
      </c>
      <c r="AH48" s="59">
        <v>0</v>
      </c>
      <c r="AI48" s="59">
        <v>0.20999999999999699</v>
      </c>
      <c r="AJ48" s="59">
        <v>0.21</v>
      </c>
      <c r="AK48" s="59">
        <v>0</v>
      </c>
      <c r="AL48" s="59">
        <v>6.1550190391802704E-3</v>
      </c>
      <c r="AM48" s="59">
        <v>0</v>
      </c>
      <c r="AN48" s="59">
        <v>0</v>
      </c>
      <c r="AO48" s="59">
        <v>-0.24999999999997999</v>
      </c>
      <c r="AP48" s="59">
        <v>0</v>
      </c>
      <c r="AQ48" s="59">
        <v>0</v>
      </c>
      <c r="AR48" s="59">
        <v>0</v>
      </c>
      <c r="AS48" s="59">
        <v>0</v>
      </c>
      <c r="AT48" s="59">
        <v>0</v>
      </c>
      <c r="AU48" s="59">
        <v>46.6388888888888</v>
      </c>
      <c r="AV48" s="130" t="str">
        <v>ID126_GWET</v>
      </c>
      <c r="AW48" s="130"/>
      <c r="AX48" s="130"/>
      <c r="AY48" s="130"/>
      <c r="AZ48" s="127">
        <f t="shared" si="9"/>
        <v>9</v>
      </c>
      <c r="BA48" s="129">
        <f t="shared" si="10"/>
        <v>4</v>
      </c>
      <c r="BB48" s="103">
        <v>43</v>
      </c>
      <c r="BC48" s="103">
        <v>0.20000999999999999</v>
      </c>
      <c r="BD48" s="103"/>
      <c r="BE48" s="98" t="s">
        <v>10</v>
      </c>
      <c r="BF48" s="109" t="s">
        <v>226</v>
      </c>
      <c r="BG48" s="1"/>
      <c r="BH48" s="105">
        <v>43</v>
      </c>
      <c r="BI48" s="105">
        <v>10161600</v>
      </c>
      <c r="BJ48" s="106">
        <v>185</v>
      </c>
      <c r="BK48" s="106">
        <v>1015.953655</v>
      </c>
      <c r="BL48" s="106">
        <v>224.95274180000001</v>
      </c>
      <c r="BM48" s="106">
        <v>6.220404534</v>
      </c>
      <c r="BN48" s="106">
        <v>-1015.953655</v>
      </c>
      <c r="BO48" s="106">
        <v>-196.6069277</v>
      </c>
      <c r="BP48" s="106">
        <v>-207.12540960000001</v>
      </c>
      <c r="BQ48" s="108">
        <f t="shared" si="2"/>
        <v>117.61111111111111</v>
      </c>
      <c r="BR48" s="90"/>
      <c r="BS48" s="1"/>
      <c r="BT48" s="105">
        <v>43</v>
      </c>
      <c r="BU48" s="105">
        <v>10161600</v>
      </c>
      <c r="BV48" s="106">
        <v>1041.251143</v>
      </c>
      <c r="BW48" s="106">
        <v>1001.410285</v>
      </c>
      <c r="BX48" s="106">
        <v>-32.617546679999997</v>
      </c>
      <c r="BY48" s="106">
        <v>31.227061469999999</v>
      </c>
      <c r="BZ48" s="106">
        <v>-186.34746089999999</v>
      </c>
      <c r="CA48" s="106">
        <v>175.89834809999999</v>
      </c>
      <c r="CB48" s="1"/>
      <c r="CC48" s="1"/>
      <c r="CD48" s="1"/>
      <c r="CE48" s="1"/>
    </row>
    <row r="49" spans="1:83" ht="9.9499999999999993" customHeight="1" x14ac:dyDescent="0.25">
      <c r="A49" s="1"/>
      <c r="B49" s="76"/>
      <c r="C49" s="60">
        <f t="shared" si="8"/>
        <v>71</v>
      </c>
      <c r="D49" s="60">
        <f t="shared" si="8"/>
        <v>72</v>
      </c>
      <c r="E49" s="60">
        <f t="shared" si="8"/>
        <v>73</v>
      </c>
      <c r="F49" s="60">
        <f t="shared" si="8"/>
        <v>74</v>
      </c>
      <c r="G49" s="60">
        <f t="shared" si="8"/>
        <v>75</v>
      </c>
      <c r="H49" s="60">
        <f t="shared" si="8"/>
        <v>76</v>
      </c>
      <c r="I49" s="60">
        <f t="shared" si="8"/>
        <v>77</v>
      </c>
      <c r="J49" s="60">
        <f t="shared" si="8"/>
        <v>78</v>
      </c>
      <c r="K49" s="60">
        <f t="shared" si="8"/>
        <v>79</v>
      </c>
      <c r="L49" s="60">
        <f t="shared" si="8"/>
        <v>80</v>
      </c>
      <c r="M49" s="78"/>
      <c r="N49" s="110">
        <v>43</v>
      </c>
      <c r="O49" s="100">
        <v>0</v>
      </c>
      <c r="P49" s="100">
        <v>5</v>
      </c>
      <c r="Q49" s="100">
        <v>9</v>
      </c>
      <c r="R49" s="110">
        <v>43</v>
      </c>
      <c r="S49" s="92" t="s">
        <v>227</v>
      </c>
      <c r="T49" s="110">
        <v>1</v>
      </c>
      <c r="U49" s="110">
        <v>143</v>
      </c>
      <c r="V49" s="110">
        <v>0.1</v>
      </c>
      <c r="W49" s="111">
        <v>9.9999999999999995E-7</v>
      </c>
      <c r="X49" s="110">
        <v>0.2</v>
      </c>
      <c r="Y49" s="110">
        <v>0.3</v>
      </c>
      <c r="Z49" s="110">
        <v>0.21</v>
      </c>
      <c r="AA49" s="110">
        <v>3.5</v>
      </c>
      <c r="AB49" s="112" t="s">
        <v>60</v>
      </c>
      <c r="AC49" s="53" t="str">
        <f t="shared" si="3"/>
        <v>10,6</v>
      </c>
      <c r="AD49" s="53" t="str">
        <f t="shared" si="4"/>
        <v/>
      </c>
      <c r="AE49" s="59">
        <v>9</v>
      </c>
      <c r="AF49" s="59">
        <v>4204800</v>
      </c>
      <c r="AG49" s="59">
        <v>5</v>
      </c>
      <c r="AH49" s="59">
        <v>0</v>
      </c>
      <c r="AI49" s="59">
        <v>0.20999999999999699</v>
      </c>
      <c r="AJ49" s="59">
        <v>0.21</v>
      </c>
      <c r="AK49" s="59">
        <v>0</v>
      </c>
      <c r="AL49" s="59">
        <v>6.1601661997268504E-3</v>
      </c>
      <c r="AM49" s="59">
        <v>0</v>
      </c>
      <c r="AN49" s="59">
        <v>0</v>
      </c>
      <c r="AO49" s="59">
        <v>-0.24999999999997999</v>
      </c>
      <c r="AP49" s="59">
        <v>0</v>
      </c>
      <c r="AQ49" s="59">
        <v>0</v>
      </c>
      <c r="AR49" s="59">
        <v>0</v>
      </c>
      <c r="AS49" s="59">
        <v>0</v>
      </c>
      <c r="AT49" s="59">
        <v>0</v>
      </c>
      <c r="AU49" s="59">
        <v>48.6666666666666</v>
      </c>
      <c r="AV49" s="130" t="str">
        <v>ID26_UZET</v>
      </c>
      <c r="AW49" s="130"/>
      <c r="AX49" s="130"/>
      <c r="AY49" s="130"/>
      <c r="AZ49" s="127">
        <f t="shared" si="9"/>
        <v>10</v>
      </c>
      <c r="BA49" s="129">
        <f t="shared" si="10"/>
        <v>5</v>
      </c>
      <c r="BB49" s="103">
        <v>44</v>
      </c>
      <c r="BC49" s="103">
        <v>0.20000999999999999</v>
      </c>
      <c r="BD49" s="103"/>
      <c r="BE49" s="98" t="s">
        <v>10</v>
      </c>
      <c r="BF49" s="109" t="s">
        <v>228</v>
      </c>
      <c r="BG49" s="1"/>
      <c r="BH49" s="105">
        <v>44</v>
      </c>
      <c r="BI49" s="105">
        <v>10336800</v>
      </c>
      <c r="BJ49" s="106">
        <v>185</v>
      </c>
      <c r="BK49" s="106">
        <v>1015.952828</v>
      </c>
      <c r="BL49" s="106">
        <v>224.95004890000001</v>
      </c>
      <c r="BM49" s="106">
        <v>6.2180295709999998</v>
      </c>
      <c r="BN49" s="106">
        <v>-1015.952828</v>
      </c>
      <c r="BO49" s="106">
        <v>-196.60741830000001</v>
      </c>
      <c r="BP49" s="106">
        <v>-207.12460100000001</v>
      </c>
      <c r="BQ49" s="108">
        <f t="shared" si="2"/>
        <v>119.63888888888889</v>
      </c>
      <c r="BR49" s="90"/>
      <c r="BS49" s="1"/>
      <c r="BT49" s="105">
        <v>44</v>
      </c>
      <c r="BU49" s="105">
        <v>10336800</v>
      </c>
      <c r="BV49" s="106">
        <v>1041.251131</v>
      </c>
      <c r="BW49" s="106">
        <v>1001.410274</v>
      </c>
      <c r="BX49" s="106">
        <v>-32.617024430000001</v>
      </c>
      <c r="BY49" s="106">
        <v>31.227061469999999</v>
      </c>
      <c r="BZ49" s="106">
        <v>-186.3450168</v>
      </c>
      <c r="CA49" s="106">
        <v>175.89753949999999</v>
      </c>
      <c r="CB49" s="1"/>
      <c r="CC49" s="1"/>
      <c r="CD49" s="1"/>
      <c r="CE49" s="1"/>
    </row>
    <row r="50" spans="1:83" ht="9.9499999999999993" customHeight="1" x14ac:dyDescent="0.25">
      <c r="A50" s="1"/>
      <c r="B50" s="76"/>
      <c r="C50" s="60">
        <f t="shared" si="8"/>
        <v>81</v>
      </c>
      <c r="D50" s="60">
        <f t="shared" si="8"/>
        <v>82</v>
      </c>
      <c r="E50" s="60">
        <f t="shared" si="8"/>
        <v>83</v>
      </c>
      <c r="F50" s="60">
        <f t="shared" si="8"/>
        <v>84</v>
      </c>
      <c r="G50" s="60">
        <f t="shared" si="8"/>
        <v>85</v>
      </c>
      <c r="H50" s="60">
        <f t="shared" si="8"/>
        <v>86</v>
      </c>
      <c r="I50" s="60">
        <f t="shared" si="8"/>
        <v>87</v>
      </c>
      <c r="J50" s="60">
        <f t="shared" si="8"/>
        <v>88</v>
      </c>
      <c r="K50" s="60">
        <f t="shared" si="8"/>
        <v>89</v>
      </c>
      <c r="L50" s="60">
        <f t="shared" si="8"/>
        <v>90</v>
      </c>
      <c r="M50" s="78"/>
      <c r="N50" s="110">
        <v>44</v>
      </c>
      <c r="O50" s="100">
        <v>0</v>
      </c>
      <c r="P50" s="100">
        <v>6</v>
      </c>
      <c r="Q50" s="100">
        <v>0</v>
      </c>
      <c r="R50" s="110">
        <v>44</v>
      </c>
      <c r="S50" s="92" t="s">
        <v>229</v>
      </c>
      <c r="T50" s="110">
        <v>1</v>
      </c>
      <c r="U50" s="110">
        <v>144</v>
      </c>
      <c r="V50" s="110">
        <v>0.1</v>
      </c>
      <c r="W50" s="111">
        <v>9.9999999999999995E-7</v>
      </c>
      <c r="X50" s="110">
        <v>0.2</v>
      </c>
      <c r="Y50" s="110">
        <v>0.3</v>
      </c>
      <c r="Z50" s="110">
        <v>0.21</v>
      </c>
      <c r="AA50" s="110">
        <v>3.5</v>
      </c>
      <c r="AB50" s="112" t="s">
        <v>60</v>
      </c>
      <c r="AC50" s="53" t="str">
        <f t="shared" si="3"/>
        <v>1,7</v>
      </c>
      <c r="AD50" s="53" t="str">
        <f t="shared" si="4"/>
        <v/>
      </c>
      <c r="AE50" s="59">
        <v>10</v>
      </c>
      <c r="AF50" s="59">
        <v>4380000</v>
      </c>
      <c r="AG50" s="59">
        <v>5</v>
      </c>
      <c r="AH50" s="59">
        <v>0</v>
      </c>
      <c r="AI50" s="59">
        <v>0.20999999999999699</v>
      </c>
      <c r="AJ50" s="59">
        <v>0.21</v>
      </c>
      <c r="AK50" s="59">
        <v>0</v>
      </c>
      <c r="AL50" s="59">
        <v>6.1666429473075197E-3</v>
      </c>
      <c r="AM50" s="59">
        <v>0</v>
      </c>
      <c r="AN50" s="59">
        <v>0</v>
      </c>
      <c r="AO50" s="59">
        <v>-0.24999999999997999</v>
      </c>
      <c r="AP50" s="59">
        <v>0</v>
      </c>
      <c r="AQ50" s="59">
        <v>0</v>
      </c>
      <c r="AR50" s="59">
        <v>0</v>
      </c>
      <c r="AS50" s="59">
        <v>0</v>
      </c>
      <c r="AT50" s="59">
        <v>0</v>
      </c>
      <c r="AU50" s="59">
        <v>50.6944444444444</v>
      </c>
      <c r="AV50" s="130" t="str">
        <v>ID126_UZET</v>
      </c>
      <c r="AW50" s="130"/>
      <c r="AX50" s="130"/>
      <c r="AY50" s="130"/>
      <c r="AZ50" s="127">
        <f t="shared" si="9"/>
        <v>11</v>
      </c>
      <c r="BA50" s="129">
        <f t="shared" si="10"/>
        <v>5</v>
      </c>
      <c r="BB50" s="103">
        <v>45</v>
      </c>
      <c r="BC50" s="103">
        <v>0.20000999999999999</v>
      </c>
      <c r="BD50" s="103"/>
      <c r="BE50" s="98" t="s">
        <v>10</v>
      </c>
      <c r="BF50" s="109" t="s">
        <v>230</v>
      </c>
      <c r="BG50" s="1"/>
      <c r="BH50" s="105">
        <v>45</v>
      </c>
      <c r="BI50" s="105">
        <v>10512000</v>
      </c>
      <c r="BJ50" s="106">
        <v>185</v>
      </c>
      <c r="BK50" s="106">
        <v>1015.951757</v>
      </c>
      <c r="BL50" s="106">
        <v>224.94721369999999</v>
      </c>
      <c r="BM50" s="106">
        <v>6.2158714740000001</v>
      </c>
      <c r="BN50" s="106">
        <v>-1015.951757</v>
      </c>
      <c r="BO50" s="106">
        <v>-196.60756760000001</v>
      </c>
      <c r="BP50" s="106">
        <v>-207.12377470000001</v>
      </c>
      <c r="BQ50" s="108">
        <f t="shared" si="2"/>
        <v>121.66666666666667</v>
      </c>
      <c r="BR50" s="90"/>
      <c r="BS50" s="1"/>
      <c r="BT50" s="105">
        <v>45</v>
      </c>
      <c r="BU50" s="105">
        <v>10512000</v>
      </c>
      <c r="BV50" s="106">
        <v>1041.251119</v>
      </c>
      <c r="BW50" s="106">
        <v>1001.410263</v>
      </c>
      <c r="BX50" s="106">
        <v>-32.61649748</v>
      </c>
      <c r="BY50" s="106">
        <v>31.227061469999999</v>
      </c>
      <c r="BZ50" s="106">
        <v>-186.34254250000001</v>
      </c>
      <c r="CA50" s="106">
        <v>175.89671319999999</v>
      </c>
      <c r="CB50" s="1"/>
      <c r="CC50" s="1"/>
      <c r="CD50" s="1"/>
      <c r="CE50" s="1"/>
    </row>
    <row r="51" spans="1:83" ht="9.9499999999999993" customHeight="1" x14ac:dyDescent="0.25">
      <c r="A51" s="1"/>
      <c r="B51" s="76"/>
      <c r="C51" s="60">
        <f t="shared" si="8"/>
        <v>91</v>
      </c>
      <c r="D51" s="60">
        <f t="shared" si="8"/>
        <v>92</v>
      </c>
      <c r="E51" s="60">
        <f t="shared" si="8"/>
        <v>93</v>
      </c>
      <c r="F51" s="60">
        <f t="shared" si="8"/>
        <v>94</v>
      </c>
      <c r="G51" s="60">
        <f t="shared" si="8"/>
        <v>95</v>
      </c>
      <c r="H51" s="60">
        <f t="shared" si="8"/>
        <v>96</v>
      </c>
      <c r="I51" s="60">
        <f t="shared" si="8"/>
        <v>97</v>
      </c>
      <c r="J51" s="60">
        <f t="shared" si="8"/>
        <v>98</v>
      </c>
      <c r="K51" s="60">
        <f t="shared" si="8"/>
        <v>99</v>
      </c>
      <c r="L51" s="60">
        <f t="shared" si="8"/>
        <v>100</v>
      </c>
      <c r="M51" s="78"/>
      <c r="N51" s="110">
        <v>45</v>
      </c>
      <c r="O51" s="100">
        <v>0</v>
      </c>
      <c r="P51" s="100">
        <v>6</v>
      </c>
      <c r="Q51" s="100">
        <v>1</v>
      </c>
      <c r="R51" s="110">
        <v>45</v>
      </c>
      <c r="S51" s="92" t="s">
        <v>231</v>
      </c>
      <c r="T51" s="110">
        <v>1</v>
      </c>
      <c r="U51" s="110">
        <v>145</v>
      </c>
      <c r="V51" s="110">
        <v>0.1</v>
      </c>
      <c r="W51" s="111">
        <v>9.9999999999999995E-7</v>
      </c>
      <c r="X51" s="110">
        <v>0.2</v>
      </c>
      <c r="Y51" s="110">
        <v>0.3</v>
      </c>
      <c r="Z51" s="110">
        <v>0.21</v>
      </c>
      <c r="AA51" s="110">
        <v>3.5</v>
      </c>
      <c r="AB51" s="112" t="s">
        <v>60</v>
      </c>
      <c r="AC51" s="53" t="str">
        <f t="shared" si="3"/>
        <v>2,7</v>
      </c>
      <c r="AD51" s="53" t="str">
        <f t="shared" si="4"/>
        <v/>
      </c>
      <c r="AE51" s="59">
        <v>11</v>
      </c>
      <c r="AF51" s="59">
        <v>4555200</v>
      </c>
      <c r="AG51" s="59">
        <v>5</v>
      </c>
      <c r="AH51" s="59">
        <v>0</v>
      </c>
      <c r="AI51" s="59">
        <v>0.20999999999999699</v>
      </c>
      <c r="AJ51" s="59">
        <v>0.21</v>
      </c>
      <c r="AK51" s="59">
        <v>0</v>
      </c>
      <c r="AL51" s="59">
        <v>6.1742230592287204E-3</v>
      </c>
      <c r="AM51" s="59">
        <v>0</v>
      </c>
      <c r="AN51" s="59">
        <v>0</v>
      </c>
      <c r="AO51" s="59">
        <v>-0.249999999999964</v>
      </c>
      <c r="AP51" s="59">
        <v>0</v>
      </c>
      <c r="AQ51" s="59">
        <v>0</v>
      </c>
      <c r="AR51" s="59">
        <v>0</v>
      </c>
      <c r="AS51" s="59">
        <v>0</v>
      </c>
      <c r="AT51" s="59">
        <v>0</v>
      </c>
      <c r="AU51" s="59">
        <v>52.7222222222222</v>
      </c>
      <c r="AV51" s="130" t="str">
        <v>ID26_GWD2MVR</v>
      </c>
      <c r="AW51" s="130"/>
      <c r="AX51" s="130"/>
      <c r="AY51" s="130"/>
      <c r="AZ51" s="127">
        <f t="shared" si="9"/>
        <v>12</v>
      </c>
      <c r="BA51" s="129">
        <f t="shared" si="10"/>
        <v>6</v>
      </c>
      <c r="BB51" s="103">
        <v>46</v>
      </c>
      <c r="BC51" s="103">
        <v>0.20000999999999999</v>
      </c>
      <c r="BD51" s="103"/>
      <c r="BE51" s="98" t="s">
        <v>10</v>
      </c>
      <c r="BF51" s="109" t="s">
        <v>232</v>
      </c>
      <c r="BG51" s="1"/>
      <c r="BH51" s="105">
        <v>46</v>
      </c>
      <c r="BI51" s="105">
        <v>10687200</v>
      </c>
      <c r="BJ51" s="106">
        <v>185</v>
      </c>
      <c r="BK51" s="106">
        <v>1015.95026</v>
      </c>
      <c r="BL51" s="106">
        <v>225.06893640000001</v>
      </c>
      <c r="BM51" s="106">
        <v>6.2141364059999997</v>
      </c>
      <c r="BN51" s="106">
        <v>-1015.95026</v>
      </c>
      <c r="BO51" s="106">
        <v>-196.73190389999999</v>
      </c>
      <c r="BP51" s="106">
        <v>-207.12289609999999</v>
      </c>
      <c r="BQ51" s="108">
        <f t="shared" si="2"/>
        <v>123.69444444444444</v>
      </c>
      <c r="BR51" s="90"/>
      <c r="BS51" s="1"/>
      <c r="BT51" s="105">
        <v>46</v>
      </c>
      <c r="BU51" s="105">
        <v>10687200</v>
      </c>
      <c r="BV51" s="106">
        <v>1041.2511059999999</v>
      </c>
      <c r="BW51" s="106">
        <v>1001.410251</v>
      </c>
      <c r="BX51" s="106">
        <v>-32.615939959999999</v>
      </c>
      <c r="BY51" s="106">
        <v>31.227061469999999</v>
      </c>
      <c r="BZ51" s="106">
        <v>-186.33990470000001</v>
      </c>
      <c r="CA51" s="106">
        <v>175.8958346</v>
      </c>
      <c r="CB51" s="1"/>
      <c r="CC51" s="1"/>
      <c r="CD51" s="1"/>
      <c r="CE51" s="1"/>
    </row>
    <row r="52" spans="1:83" ht="9.9499999999999993" customHeight="1" x14ac:dyDescent="0.25">
      <c r="A52" s="1"/>
      <c r="B52" s="76"/>
      <c r="C52" s="60">
        <f t="shared" si="8"/>
        <v>101</v>
      </c>
      <c r="D52" s="60">
        <f t="shared" si="8"/>
        <v>102</v>
      </c>
      <c r="E52" s="60">
        <f t="shared" si="8"/>
        <v>103</v>
      </c>
      <c r="F52" s="60">
        <f t="shared" si="8"/>
        <v>104</v>
      </c>
      <c r="G52" s="60">
        <f t="shared" si="8"/>
        <v>105</v>
      </c>
      <c r="H52" s="60">
        <f t="shared" si="8"/>
        <v>106</v>
      </c>
      <c r="I52" s="60">
        <f t="shared" si="8"/>
        <v>107</v>
      </c>
      <c r="J52" s="60">
        <f t="shared" si="8"/>
        <v>108</v>
      </c>
      <c r="K52" s="60">
        <f t="shared" si="8"/>
        <v>109</v>
      </c>
      <c r="L52" s="60">
        <f t="shared" si="8"/>
        <v>110</v>
      </c>
      <c r="M52" s="78"/>
      <c r="N52" s="110">
        <v>46</v>
      </c>
      <c r="O52" s="100">
        <v>0</v>
      </c>
      <c r="P52" s="100">
        <v>6</v>
      </c>
      <c r="Q52" s="100">
        <v>2</v>
      </c>
      <c r="R52" s="110">
        <v>46</v>
      </c>
      <c r="S52" s="92" t="s">
        <v>233</v>
      </c>
      <c r="T52" s="110">
        <v>1</v>
      </c>
      <c r="U52" s="110">
        <v>146</v>
      </c>
      <c r="V52" s="110">
        <v>0.1</v>
      </c>
      <c r="W52" s="111">
        <v>9.9999999999999995E-7</v>
      </c>
      <c r="X52" s="110">
        <v>0.2</v>
      </c>
      <c r="Y52" s="110">
        <v>0.3</v>
      </c>
      <c r="Z52" s="110">
        <v>0.21</v>
      </c>
      <c r="AA52" s="110">
        <v>3.5</v>
      </c>
      <c r="AB52" s="112" t="s">
        <v>60</v>
      </c>
      <c r="AC52" s="53" t="str">
        <f t="shared" si="3"/>
        <v>3,7</v>
      </c>
      <c r="AD52" s="53" t="str">
        <f t="shared" si="4"/>
        <v/>
      </c>
      <c r="AE52" s="59">
        <v>12</v>
      </c>
      <c r="AF52" s="59">
        <v>4730400</v>
      </c>
      <c r="AG52" s="59">
        <v>5</v>
      </c>
      <c r="AH52" s="59">
        <v>0</v>
      </c>
      <c r="AI52" s="59">
        <v>0.20999999999994201</v>
      </c>
      <c r="AJ52" s="59">
        <v>0.21</v>
      </c>
      <c r="AK52" s="59">
        <v>0</v>
      </c>
      <c r="AL52" s="59">
        <v>6.1826922693817904E-3</v>
      </c>
      <c r="AM52" s="59">
        <v>0</v>
      </c>
      <c r="AN52" s="59">
        <v>0</v>
      </c>
      <c r="AO52" s="59">
        <v>-0.24999999999997999</v>
      </c>
      <c r="AP52" s="59">
        <v>0</v>
      </c>
      <c r="AQ52" s="59">
        <v>0</v>
      </c>
      <c r="AR52" s="59">
        <v>0</v>
      </c>
      <c r="AS52" s="59">
        <v>0</v>
      </c>
      <c r="AT52" s="59">
        <v>0</v>
      </c>
      <c r="AU52" s="59">
        <v>54.75</v>
      </c>
      <c r="AV52" s="130" t="str">
        <v>ID126_GWD2MVR</v>
      </c>
      <c r="AW52" s="130"/>
      <c r="AX52" s="130"/>
      <c r="AY52" s="130"/>
      <c r="AZ52" s="127">
        <f t="shared" si="9"/>
        <v>13</v>
      </c>
      <c r="BA52" s="129">
        <f t="shared" si="10"/>
        <v>6</v>
      </c>
      <c r="BB52" s="103">
        <v>47</v>
      </c>
      <c r="BC52" s="103">
        <v>0.100005</v>
      </c>
      <c r="BD52" s="103"/>
      <c r="BE52" s="98" t="s">
        <v>10</v>
      </c>
      <c r="BF52" s="109" t="s">
        <v>234</v>
      </c>
      <c r="BG52" s="1"/>
      <c r="BH52" s="105">
        <v>47</v>
      </c>
      <c r="BI52" s="105">
        <v>10862400</v>
      </c>
      <c r="BJ52" s="106">
        <v>185</v>
      </c>
      <c r="BK52" s="106">
        <v>1015.948335</v>
      </c>
      <c r="BL52" s="106">
        <v>225.065046</v>
      </c>
      <c r="BM52" s="106">
        <v>6.2124159069999996</v>
      </c>
      <c r="BN52" s="106">
        <v>-1015.948335</v>
      </c>
      <c r="BO52" s="106">
        <v>-196.73066800000001</v>
      </c>
      <c r="BP52" s="106">
        <v>-207.12196209999999</v>
      </c>
      <c r="BQ52" s="108">
        <f t="shared" si="2"/>
        <v>125.72222222222223</v>
      </c>
      <c r="BR52" s="90"/>
      <c r="BS52" s="1"/>
      <c r="BT52" s="105">
        <v>47</v>
      </c>
      <c r="BU52" s="105">
        <v>10862400</v>
      </c>
      <c r="BV52" s="106">
        <v>1041.2510930000001</v>
      </c>
      <c r="BW52" s="106">
        <v>1001.410238</v>
      </c>
      <c r="BX52" s="106">
        <v>-32.61535018</v>
      </c>
      <c r="BY52" s="106">
        <v>31.227061469999999</v>
      </c>
      <c r="BZ52" s="106">
        <v>-186.33709540000001</v>
      </c>
      <c r="CA52" s="106">
        <v>175.8949006</v>
      </c>
      <c r="CB52" s="1"/>
      <c r="CC52" s="1"/>
      <c r="CD52" s="1"/>
      <c r="CE52" s="1"/>
    </row>
    <row r="53" spans="1:83" ht="9.9499999999999993" customHeight="1" x14ac:dyDescent="0.25">
      <c r="A53" s="1"/>
      <c r="B53" s="76"/>
      <c r="C53" s="60">
        <f t="shared" si="8"/>
        <v>111</v>
      </c>
      <c r="D53" s="60">
        <f t="shared" si="8"/>
        <v>112</v>
      </c>
      <c r="E53" s="60">
        <f t="shared" si="8"/>
        <v>113</v>
      </c>
      <c r="F53" s="60">
        <f t="shared" si="8"/>
        <v>114</v>
      </c>
      <c r="G53" s="60">
        <f t="shared" si="8"/>
        <v>115</v>
      </c>
      <c r="H53" s="60">
        <f t="shared" si="8"/>
        <v>116</v>
      </c>
      <c r="I53" s="60">
        <f t="shared" si="8"/>
        <v>117</v>
      </c>
      <c r="J53" s="60">
        <f t="shared" si="8"/>
        <v>118</v>
      </c>
      <c r="K53" s="60">
        <f t="shared" si="8"/>
        <v>119</v>
      </c>
      <c r="L53" s="60">
        <f t="shared" si="8"/>
        <v>120</v>
      </c>
      <c r="M53" s="78"/>
      <c r="N53" s="110">
        <v>47</v>
      </c>
      <c r="O53" s="100">
        <v>0</v>
      </c>
      <c r="P53" s="100">
        <v>6</v>
      </c>
      <c r="Q53" s="100">
        <v>3</v>
      </c>
      <c r="R53" s="110">
        <v>47</v>
      </c>
      <c r="S53" s="92" t="s">
        <v>235</v>
      </c>
      <c r="T53" s="110">
        <v>1</v>
      </c>
      <c r="U53" s="110">
        <v>147</v>
      </c>
      <c r="V53" s="110">
        <v>0.1</v>
      </c>
      <c r="W53" s="111">
        <v>9.9999999999999995E-7</v>
      </c>
      <c r="X53" s="110">
        <v>0.1</v>
      </c>
      <c r="Y53" s="110">
        <v>0.3</v>
      </c>
      <c r="Z53" s="110">
        <v>0.11</v>
      </c>
      <c r="AA53" s="110">
        <v>3.5</v>
      </c>
      <c r="AB53" s="112" t="s">
        <v>66</v>
      </c>
      <c r="AC53" s="53" t="str">
        <f t="shared" si="3"/>
        <v/>
      </c>
      <c r="AD53" s="53" t="str">
        <f t="shared" si="4"/>
        <v>4,7</v>
      </c>
      <c r="AE53" s="59">
        <v>13</v>
      </c>
      <c r="AF53" s="59">
        <v>4905600</v>
      </c>
      <c r="AG53" s="59">
        <v>5</v>
      </c>
      <c r="AH53" s="59">
        <v>0</v>
      </c>
      <c r="AI53" s="59">
        <v>0.20999999999999699</v>
      </c>
      <c r="AJ53" s="59">
        <v>0.21</v>
      </c>
      <c r="AK53" s="59">
        <v>0</v>
      </c>
      <c r="AL53" s="59">
        <v>6.1918597620017196E-3</v>
      </c>
      <c r="AM53" s="59">
        <v>0</v>
      </c>
      <c r="AN53" s="59">
        <v>0</v>
      </c>
      <c r="AO53" s="59">
        <v>-0.24999999999997999</v>
      </c>
      <c r="AP53" s="59">
        <v>0</v>
      </c>
      <c r="AQ53" s="59">
        <v>0</v>
      </c>
      <c r="AR53" s="59">
        <v>0</v>
      </c>
      <c r="AS53" s="59">
        <v>0</v>
      </c>
      <c r="AT53" s="59">
        <v>0</v>
      </c>
      <c r="AU53" s="59">
        <v>56.7777777777777</v>
      </c>
      <c r="AV53" s="130" t="str">
        <v>ID26_REJINF</v>
      </c>
      <c r="AW53" s="130"/>
      <c r="AX53" s="130"/>
      <c r="AY53" s="130"/>
      <c r="AZ53" s="127">
        <f t="shared" si="9"/>
        <v>14</v>
      </c>
      <c r="BA53" s="129">
        <f t="shared" si="10"/>
        <v>7</v>
      </c>
      <c r="BB53" s="103">
        <v>48</v>
      </c>
      <c r="BC53" s="103">
        <v>0.100005</v>
      </c>
      <c r="BD53" s="103"/>
      <c r="BE53" s="98" t="s">
        <v>10</v>
      </c>
      <c r="BF53" s="109" t="s">
        <v>236</v>
      </c>
      <c r="BG53" s="1"/>
      <c r="BH53" s="105">
        <v>48</v>
      </c>
      <c r="BI53" s="105">
        <v>11037600</v>
      </c>
      <c r="BJ53" s="106">
        <v>185</v>
      </c>
      <c r="BK53" s="106">
        <v>1015.946006</v>
      </c>
      <c r="BL53" s="106">
        <v>225.0608292</v>
      </c>
      <c r="BM53" s="106">
        <v>6.2108989689999996</v>
      </c>
      <c r="BN53" s="106">
        <v>-1015.946006</v>
      </c>
      <c r="BO53" s="106">
        <v>-196.72895550000001</v>
      </c>
      <c r="BP53" s="106">
        <v>-207.1209747</v>
      </c>
      <c r="BQ53" s="108">
        <f t="shared" si="2"/>
        <v>127.75</v>
      </c>
      <c r="BR53" s="90"/>
      <c r="BS53" s="1"/>
      <c r="BT53" s="105">
        <v>48</v>
      </c>
      <c r="BU53" s="105">
        <v>11037600</v>
      </c>
      <c r="BV53" s="106">
        <v>1041.251078</v>
      </c>
      <c r="BW53" s="106">
        <v>1001.410224</v>
      </c>
      <c r="BX53" s="106">
        <v>-32.61472989</v>
      </c>
      <c r="BY53" s="106">
        <v>31.227061469999999</v>
      </c>
      <c r="BZ53" s="106">
        <v>-186.33412440000001</v>
      </c>
      <c r="CA53" s="106">
        <v>175.89391319999999</v>
      </c>
      <c r="CB53" s="1"/>
      <c r="CC53" s="1"/>
      <c r="CD53" s="1"/>
      <c r="CE53" s="1"/>
    </row>
    <row r="54" spans="1:83" ht="9.9499999999999993" customHeight="1" x14ac:dyDescent="0.25">
      <c r="A54" s="1"/>
      <c r="B54" s="76"/>
      <c r="C54" s="60">
        <f t="shared" si="8"/>
        <v>121</v>
      </c>
      <c r="D54" s="60">
        <f t="shared" si="8"/>
        <v>122</v>
      </c>
      <c r="E54" s="60">
        <f t="shared" si="8"/>
        <v>123</v>
      </c>
      <c r="F54" s="60">
        <f t="shared" si="8"/>
        <v>124</v>
      </c>
      <c r="G54" s="60">
        <f t="shared" si="8"/>
        <v>125</v>
      </c>
      <c r="H54" s="60" t="str">
        <f t="shared" si="8"/>
        <v>c3</v>
      </c>
      <c r="I54" s="60">
        <f t="shared" si="8"/>
        <v>127</v>
      </c>
      <c r="J54" s="60">
        <f t="shared" si="8"/>
        <v>128</v>
      </c>
      <c r="K54" s="60">
        <f t="shared" si="8"/>
        <v>129</v>
      </c>
      <c r="L54" s="60">
        <f t="shared" si="8"/>
        <v>130</v>
      </c>
      <c r="M54" s="78"/>
      <c r="N54" s="110">
        <v>48</v>
      </c>
      <c r="O54" s="100">
        <v>0</v>
      </c>
      <c r="P54" s="100">
        <v>6</v>
      </c>
      <c r="Q54" s="100">
        <v>4</v>
      </c>
      <c r="R54" s="110">
        <v>48</v>
      </c>
      <c r="S54" s="92" t="s">
        <v>237</v>
      </c>
      <c r="T54" s="110">
        <v>1</v>
      </c>
      <c r="U54" s="110">
        <v>148</v>
      </c>
      <c r="V54" s="110">
        <v>0.1</v>
      </c>
      <c r="W54" s="111">
        <v>9.9999999999999995E-7</v>
      </c>
      <c r="X54" s="110">
        <v>0.1</v>
      </c>
      <c r="Y54" s="110">
        <v>0.3</v>
      </c>
      <c r="Z54" s="110">
        <v>0.11</v>
      </c>
      <c r="AA54" s="110">
        <v>3.5</v>
      </c>
      <c r="AB54" s="112" t="s">
        <v>66</v>
      </c>
      <c r="AC54" s="53" t="str">
        <f t="shared" si="3"/>
        <v/>
      </c>
      <c r="AD54" s="53" t="str">
        <f t="shared" si="4"/>
        <v>5,7</v>
      </c>
      <c r="AE54" s="59">
        <v>14</v>
      </c>
      <c r="AF54" s="59">
        <v>5080800</v>
      </c>
      <c r="AG54" s="59">
        <v>5</v>
      </c>
      <c r="AH54" s="59">
        <v>0</v>
      </c>
      <c r="AI54" s="59">
        <v>0.20999999999999699</v>
      </c>
      <c r="AJ54" s="59">
        <v>0.21</v>
      </c>
      <c r="AK54" s="59">
        <v>0</v>
      </c>
      <c r="AL54" s="59">
        <v>6.20156183226002E-3</v>
      </c>
      <c r="AM54" s="59">
        <v>0</v>
      </c>
      <c r="AN54" s="59">
        <v>0</v>
      </c>
      <c r="AO54" s="59">
        <v>-0.249999999999964</v>
      </c>
      <c r="AP54" s="59">
        <v>0</v>
      </c>
      <c r="AQ54" s="59">
        <v>0</v>
      </c>
      <c r="AR54" s="59">
        <v>0</v>
      </c>
      <c r="AS54" s="59">
        <v>0</v>
      </c>
      <c r="AT54" s="59">
        <v>0</v>
      </c>
      <c r="AU54" s="59">
        <v>58.8055555555555</v>
      </c>
      <c r="AV54" s="130" t="str">
        <v>ID126_REJINF</v>
      </c>
      <c r="AW54" s="130"/>
      <c r="AX54" s="130"/>
      <c r="AY54" s="130"/>
      <c r="AZ54" s="127">
        <f t="shared" si="9"/>
        <v>15</v>
      </c>
      <c r="BA54" s="129">
        <f t="shared" si="10"/>
        <v>7</v>
      </c>
      <c r="BB54" s="103">
        <v>49</v>
      </c>
      <c r="BC54" s="103">
        <v>0.100005</v>
      </c>
      <c r="BD54" s="103"/>
      <c r="BE54" s="98" t="s">
        <v>10</v>
      </c>
      <c r="BF54" s="109" t="s">
        <v>238</v>
      </c>
      <c r="BG54" s="1"/>
      <c r="BH54" s="105">
        <v>49</v>
      </c>
      <c r="BI54" s="105">
        <v>11212800</v>
      </c>
      <c r="BJ54" s="106">
        <v>185</v>
      </c>
      <c r="BK54" s="106">
        <v>1015.944892</v>
      </c>
      <c r="BL54" s="106">
        <v>225.0571118</v>
      </c>
      <c r="BM54" s="106">
        <v>6.2079867450000004</v>
      </c>
      <c r="BN54" s="106">
        <v>-1015.944892</v>
      </c>
      <c r="BO54" s="106">
        <v>-196.7291888</v>
      </c>
      <c r="BP54" s="106">
        <v>-207.11993630000001</v>
      </c>
      <c r="BQ54" s="108">
        <f t="shared" si="2"/>
        <v>129.77777777777777</v>
      </c>
      <c r="BR54" s="90"/>
      <c r="BS54" s="1"/>
      <c r="BT54" s="105">
        <v>49</v>
      </c>
      <c r="BU54" s="105">
        <v>11212800</v>
      </c>
      <c r="BV54" s="106">
        <v>1041.2510629999999</v>
      </c>
      <c r="BW54" s="106">
        <v>1001.41021</v>
      </c>
      <c r="BX54" s="106">
        <v>-32.614081089999999</v>
      </c>
      <c r="BY54" s="106">
        <v>31.227061469999999</v>
      </c>
      <c r="BZ54" s="106">
        <v>-186.3310056</v>
      </c>
      <c r="CA54" s="106">
        <v>175.89287490000001</v>
      </c>
      <c r="CB54" s="1"/>
      <c r="CC54" s="1"/>
      <c r="CD54" s="1"/>
      <c r="CE54" s="1"/>
    </row>
    <row r="55" spans="1:83" ht="9.9499999999999993" customHeight="1" x14ac:dyDescent="0.25">
      <c r="A55" s="1"/>
      <c r="B55" s="76"/>
      <c r="C55" s="60">
        <f t="shared" si="8"/>
        <v>131</v>
      </c>
      <c r="D55" s="60">
        <f t="shared" si="8"/>
        <v>132</v>
      </c>
      <c r="E55" s="60">
        <f t="shared" si="8"/>
        <v>133</v>
      </c>
      <c r="F55" s="60">
        <f t="shared" si="8"/>
        <v>134</v>
      </c>
      <c r="G55" s="60">
        <f t="shared" si="8"/>
        <v>135</v>
      </c>
      <c r="H55" s="60">
        <f t="shared" si="8"/>
        <v>136</v>
      </c>
      <c r="I55" s="60">
        <f t="shared" si="8"/>
        <v>137</v>
      </c>
      <c r="J55" s="60">
        <f t="shared" si="8"/>
        <v>138</v>
      </c>
      <c r="K55" s="60">
        <f t="shared" si="8"/>
        <v>139</v>
      </c>
      <c r="L55" s="60">
        <f t="shared" si="8"/>
        <v>140</v>
      </c>
      <c r="M55" s="78"/>
      <c r="N55" s="110">
        <v>49</v>
      </c>
      <c r="O55" s="100">
        <v>0</v>
      </c>
      <c r="P55" s="100">
        <v>6</v>
      </c>
      <c r="Q55" s="100">
        <v>5</v>
      </c>
      <c r="R55" s="110">
        <v>49</v>
      </c>
      <c r="S55" s="92" t="s">
        <v>120</v>
      </c>
      <c r="T55" s="110">
        <v>1</v>
      </c>
      <c r="U55" s="110">
        <v>149</v>
      </c>
      <c r="V55" s="110">
        <v>0.1</v>
      </c>
      <c r="W55" s="111">
        <v>9.9999999999999995E-7</v>
      </c>
      <c r="X55" s="110">
        <v>0.1</v>
      </c>
      <c r="Y55" s="110">
        <v>0.3</v>
      </c>
      <c r="Z55" s="110">
        <v>0.11</v>
      </c>
      <c r="AA55" s="110">
        <v>3.5</v>
      </c>
      <c r="AB55" s="112" t="s">
        <v>60</v>
      </c>
      <c r="AC55" s="53" t="str">
        <f t="shared" si="3"/>
        <v>6,7</v>
      </c>
      <c r="AD55" s="53" t="str">
        <f t="shared" si="4"/>
        <v/>
      </c>
      <c r="AE55" s="59">
        <v>15</v>
      </c>
      <c r="AF55" s="59">
        <v>5256000</v>
      </c>
      <c r="AG55" s="59">
        <v>5</v>
      </c>
      <c r="AH55" s="59">
        <v>0</v>
      </c>
      <c r="AI55" s="59">
        <v>0.20999999999999699</v>
      </c>
      <c r="AJ55" s="59">
        <v>0.21</v>
      </c>
      <c r="AK55" s="59">
        <v>0</v>
      </c>
      <c r="AL55" s="59">
        <v>6.2116612754899896E-3</v>
      </c>
      <c r="AM55" s="59">
        <v>0</v>
      </c>
      <c r="AN55" s="59">
        <v>0</v>
      </c>
      <c r="AO55" s="59">
        <v>-0.24999999999997999</v>
      </c>
      <c r="AP55" s="59">
        <v>0</v>
      </c>
      <c r="AQ55" s="59">
        <v>0</v>
      </c>
      <c r="AR55" s="59">
        <v>0</v>
      </c>
      <c r="AS55" s="59">
        <v>0</v>
      </c>
      <c r="AT55" s="59">
        <v>0</v>
      </c>
      <c r="AU55" s="59">
        <v>60.8333333333333</v>
      </c>
      <c r="AV55" s="130" t="str">
        <v>time_days</v>
      </c>
      <c r="AW55" s="130"/>
      <c r="AX55" s="130"/>
      <c r="AY55" s="130"/>
      <c r="AZ55" s="127">
        <f t="shared" si="9"/>
        <v>16</v>
      </c>
      <c r="BA55" s="129"/>
      <c r="BB55" s="103">
        <v>50</v>
      </c>
      <c r="BC55" s="103">
        <v>0.100005</v>
      </c>
      <c r="BD55" s="103"/>
      <c r="BE55" s="98" t="s">
        <v>10</v>
      </c>
      <c r="BF55" s="109" t="s">
        <v>239</v>
      </c>
      <c r="BG55" s="1"/>
      <c r="BH55" s="105">
        <v>50</v>
      </c>
      <c r="BI55" s="105">
        <v>11388000</v>
      </c>
      <c r="BJ55" s="106">
        <v>185</v>
      </c>
      <c r="BK55" s="106">
        <v>1015.945516</v>
      </c>
      <c r="BL55" s="106">
        <v>225.05416959999999</v>
      </c>
      <c r="BM55" s="106">
        <v>6.2031749810000001</v>
      </c>
      <c r="BN55" s="106">
        <v>-1015.945516</v>
      </c>
      <c r="BO55" s="106">
        <v>-196.732145</v>
      </c>
      <c r="BP55" s="106">
        <v>-207.1188496</v>
      </c>
      <c r="BQ55" s="108">
        <f t="shared" si="2"/>
        <v>131.80555555555554</v>
      </c>
      <c r="BR55" s="90"/>
      <c r="BS55" s="1"/>
      <c r="BT55" s="105">
        <v>50</v>
      </c>
      <c r="BU55" s="105">
        <v>11388000</v>
      </c>
      <c r="BV55" s="106">
        <v>1041.2510480000001</v>
      </c>
      <c r="BW55" s="106">
        <v>1001.410195</v>
      </c>
      <c r="BX55" s="106">
        <v>-32.61340577</v>
      </c>
      <c r="BY55" s="106">
        <v>31.227061469999999</v>
      </c>
      <c r="BZ55" s="106">
        <v>-186.327753</v>
      </c>
      <c r="CA55" s="106">
        <v>175.89178820000001</v>
      </c>
      <c r="CB55" s="1"/>
      <c r="CC55" s="1"/>
      <c r="CD55" s="1"/>
      <c r="CE55" s="1"/>
    </row>
    <row r="56" spans="1:83" ht="9.9499999999999993" customHeight="1" x14ac:dyDescent="0.25">
      <c r="A56" s="1"/>
      <c r="B56" s="76"/>
      <c r="C56" s="60">
        <f t="shared" si="8"/>
        <v>141</v>
      </c>
      <c r="D56" s="60">
        <f t="shared" si="8"/>
        <v>142</v>
      </c>
      <c r="E56" s="60">
        <f t="shared" si="8"/>
        <v>143</v>
      </c>
      <c r="F56" s="60">
        <f t="shared" si="8"/>
        <v>144</v>
      </c>
      <c r="G56" s="60">
        <f t="shared" si="8"/>
        <v>145</v>
      </c>
      <c r="H56" s="60">
        <f t="shared" si="8"/>
        <v>146</v>
      </c>
      <c r="I56" s="60">
        <f t="shared" si="8"/>
        <v>147</v>
      </c>
      <c r="J56" s="60">
        <f t="shared" si="8"/>
        <v>148</v>
      </c>
      <c r="K56" s="60">
        <f t="shared" si="8"/>
        <v>149</v>
      </c>
      <c r="L56" s="60">
        <f t="shared" si="8"/>
        <v>150</v>
      </c>
      <c r="M56" s="78"/>
      <c r="N56" s="110">
        <v>50</v>
      </c>
      <c r="O56" s="100">
        <v>0</v>
      </c>
      <c r="P56" s="100">
        <v>6</v>
      </c>
      <c r="Q56" s="100">
        <v>6</v>
      </c>
      <c r="R56" s="110">
        <v>50</v>
      </c>
      <c r="S56" s="92" t="s">
        <v>159</v>
      </c>
      <c r="T56" s="110">
        <v>1</v>
      </c>
      <c r="U56" s="110">
        <v>150</v>
      </c>
      <c r="V56" s="110">
        <v>0.1</v>
      </c>
      <c r="W56" s="111">
        <v>9.9999999999999995E-7</v>
      </c>
      <c r="X56" s="110">
        <v>0.1</v>
      </c>
      <c r="Y56" s="110">
        <v>0.3</v>
      </c>
      <c r="Z56" s="110">
        <v>0.11</v>
      </c>
      <c r="AA56" s="110">
        <v>3.5</v>
      </c>
      <c r="AB56" s="112" t="s">
        <v>60</v>
      </c>
      <c r="AC56" s="53" t="str">
        <f t="shared" si="3"/>
        <v>7,7</v>
      </c>
      <c r="AD56" s="53" t="str">
        <f t="shared" si="4"/>
        <v/>
      </c>
      <c r="AE56" s="59">
        <v>16</v>
      </c>
      <c r="AF56" s="59">
        <v>5431200</v>
      </c>
      <c r="AG56" s="59">
        <v>1.25</v>
      </c>
      <c r="AH56" s="59">
        <v>0</v>
      </c>
      <c r="AI56" s="59">
        <v>0.21000000000005301</v>
      </c>
      <c r="AJ56" s="59">
        <v>0.21</v>
      </c>
      <c r="AK56" s="59">
        <v>0</v>
      </c>
      <c r="AL56" s="59">
        <v>6.1831629306188197E-3</v>
      </c>
      <c r="AM56" s="59">
        <v>0</v>
      </c>
      <c r="AN56" s="59">
        <v>0</v>
      </c>
      <c r="AO56" s="59">
        <v>-0.24999999586368701</v>
      </c>
      <c r="AP56" s="59">
        <v>0</v>
      </c>
      <c r="AQ56" s="59">
        <v>0</v>
      </c>
      <c r="AR56" s="59">
        <v>0</v>
      </c>
      <c r="AS56" s="59">
        <v>0</v>
      </c>
      <c r="AT56" s="59">
        <v>0</v>
      </c>
      <c r="AU56" s="59">
        <v>62.8611111111111</v>
      </c>
      <c r="AV56" s="131" t="s">
        <v>10</v>
      </c>
      <c r="AW56" s="131">
        <v>26</v>
      </c>
      <c r="AX56" s="132"/>
      <c r="AY56" s="132"/>
      <c r="AZ56" s="132"/>
      <c r="BA56" s="132"/>
      <c r="BB56" s="103">
        <v>51</v>
      </c>
      <c r="BC56" s="103">
        <v>0.100005</v>
      </c>
      <c r="BD56" s="103"/>
      <c r="BE56" s="98" t="s">
        <v>10</v>
      </c>
      <c r="BF56" s="109" t="s">
        <v>240</v>
      </c>
      <c r="BG56" s="1"/>
      <c r="BH56" s="105">
        <v>51</v>
      </c>
      <c r="BI56" s="105">
        <v>11563200</v>
      </c>
      <c r="BJ56" s="106">
        <v>185</v>
      </c>
      <c r="BK56" s="106">
        <v>1015.945572</v>
      </c>
      <c r="BL56" s="106">
        <v>225.05086660000001</v>
      </c>
      <c r="BM56" s="106">
        <v>6.1987768000000001</v>
      </c>
      <c r="BN56" s="106">
        <v>-1015.945572</v>
      </c>
      <c r="BO56" s="106">
        <v>-196.73437300000001</v>
      </c>
      <c r="BP56" s="106">
        <v>-207.11771680000001</v>
      </c>
      <c r="BQ56" s="108">
        <f t="shared" si="2"/>
        <v>133.83333333333334</v>
      </c>
      <c r="BR56" s="90"/>
      <c r="BS56" s="1"/>
      <c r="BT56" s="105">
        <v>51</v>
      </c>
      <c r="BU56" s="105">
        <v>11563200</v>
      </c>
      <c r="BV56" s="106">
        <v>1041.2510319999999</v>
      </c>
      <c r="BW56" s="106">
        <v>1001.41018</v>
      </c>
      <c r="BX56" s="106">
        <v>-32.612705679999998</v>
      </c>
      <c r="BY56" s="106">
        <v>31.227061469999999</v>
      </c>
      <c r="BZ56" s="106">
        <v>-186.32437580000001</v>
      </c>
      <c r="CA56" s="106">
        <v>175.89065529999999</v>
      </c>
      <c r="CB56" s="1"/>
      <c r="CC56" s="1"/>
      <c r="CD56" s="1"/>
      <c r="CE56" s="1"/>
    </row>
    <row r="57" spans="1:83" ht="9.9499999999999993" customHeight="1" x14ac:dyDescent="0.25">
      <c r="A57" s="1"/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8"/>
      <c r="N57" s="110">
        <v>51</v>
      </c>
      <c r="O57" s="100">
        <v>0</v>
      </c>
      <c r="P57" s="100">
        <v>6</v>
      </c>
      <c r="Q57" s="100">
        <v>7</v>
      </c>
      <c r="R57" s="110">
        <v>51</v>
      </c>
      <c r="S57" s="92" t="s">
        <v>241</v>
      </c>
      <c r="T57" s="110">
        <v>1</v>
      </c>
      <c r="U57" s="110">
        <v>151</v>
      </c>
      <c r="V57" s="110">
        <v>0.1</v>
      </c>
      <c r="W57" s="111">
        <v>9.9999999999999995E-7</v>
      </c>
      <c r="X57" s="110">
        <v>0.1</v>
      </c>
      <c r="Y57" s="110">
        <v>0.3</v>
      </c>
      <c r="Z57" s="110">
        <v>0.11</v>
      </c>
      <c r="AA57" s="110">
        <v>3.5</v>
      </c>
      <c r="AB57" s="112" t="s">
        <v>60</v>
      </c>
      <c r="AC57" s="53" t="str">
        <f t="shared" si="3"/>
        <v>8,7</v>
      </c>
      <c r="AD57" s="53" t="str">
        <f t="shared" si="4"/>
        <v/>
      </c>
      <c r="AE57" s="59">
        <v>17</v>
      </c>
      <c r="AF57" s="59">
        <v>5606400</v>
      </c>
      <c r="AG57" s="59">
        <v>1.25</v>
      </c>
      <c r="AH57" s="59">
        <v>0</v>
      </c>
      <c r="AI57" s="59">
        <v>0.21000000000005301</v>
      </c>
      <c r="AJ57" s="59">
        <v>0.21</v>
      </c>
      <c r="AK57" s="59">
        <v>0</v>
      </c>
      <c r="AL57" s="59">
        <v>6.1072147824323304E-3</v>
      </c>
      <c r="AM57" s="59">
        <v>0</v>
      </c>
      <c r="AN57" s="59">
        <v>0</v>
      </c>
      <c r="AO57" s="59">
        <v>-0.249999999999933</v>
      </c>
      <c r="AP57" s="59">
        <v>0</v>
      </c>
      <c r="AQ57" s="59">
        <v>0</v>
      </c>
      <c r="AR57" s="59">
        <v>0</v>
      </c>
      <c r="AS57" s="59">
        <v>0</v>
      </c>
      <c r="AT57" s="59">
        <v>0</v>
      </c>
      <c r="AU57" s="59">
        <v>64.8888888888888</v>
      </c>
      <c r="AV57" s="131" t="s">
        <v>10</v>
      </c>
      <c r="AW57" s="131">
        <v>126</v>
      </c>
      <c r="AX57" s="132"/>
      <c r="AY57" s="132"/>
      <c r="AZ57" s="132"/>
      <c r="BA57" s="132" t="s">
        <v>242</v>
      </c>
      <c r="BB57" s="103">
        <v>52</v>
      </c>
      <c r="BC57" s="103">
        <v>0.20000999999999999</v>
      </c>
      <c r="BD57" s="103"/>
      <c r="BE57" s="98" t="s">
        <v>10</v>
      </c>
      <c r="BF57" s="109" t="s">
        <v>243</v>
      </c>
      <c r="BG57" s="1"/>
      <c r="BH57" s="105">
        <v>52</v>
      </c>
      <c r="BI57" s="105">
        <v>11738400</v>
      </c>
      <c r="BJ57" s="106">
        <v>185</v>
      </c>
      <c r="BK57" s="106">
        <v>1015.945092</v>
      </c>
      <c r="BL57" s="106">
        <v>225.04721610000001</v>
      </c>
      <c r="BM57" s="106">
        <v>6.1947723190000001</v>
      </c>
      <c r="BN57" s="106">
        <v>-1015.945092</v>
      </c>
      <c r="BO57" s="106">
        <v>-196.7359041</v>
      </c>
      <c r="BP57" s="106">
        <v>-207.1165397</v>
      </c>
      <c r="BQ57" s="108">
        <f t="shared" si="2"/>
        <v>135.86111111111111</v>
      </c>
      <c r="BR57" s="90"/>
      <c r="BS57" s="1"/>
      <c r="BT57" s="105">
        <v>52</v>
      </c>
      <c r="BU57" s="105">
        <v>11738400</v>
      </c>
      <c r="BV57" s="106">
        <v>1041.2510150000001</v>
      </c>
      <c r="BW57" s="106">
        <v>1001.410164</v>
      </c>
      <c r="BX57" s="106">
        <v>-32.61198246</v>
      </c>
      <c r="BY57" s="106">
        <v>31.227061469999999</v>
      </c>
      <c r="BZ57" s="106">
        <v>-186.3208817</v>
      </c>
      <c r="CA57" s="106">
        <v>175.88947830000001</v>
      </c>
      <c r="CB57" s="1"/>
      <c r="CC57" s="1"/>
      <c r="CD57" s="1"/>
      <c r="CE57" s="1"/>
    </row>
    <row r="58" spans="1:83" ht="9.9499999999999993" customHeight="1" x14ac:dyDescent="0.25">
      <c r="A58" s="1"/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8"/>
      <c r="N58" s="110">
        <v>52</v>
      </c>
      <c r="O58" s="100">
        <v>0</v>
      </c>
      <c r="P58" s="100">
        <v>6</v>
      </c>
      <c r="Q58" s="100">
        <v>8</v>
      </c>
      <c r="R58" s="110">
        <v>52</v>
      </c>
      <c r="S58" s="92" t="s">
        <v>244</v>
      </c>
      <c r="T58" s="110">
        <v>1</v>
      </c>
      <c r="U58" s="110">
        <v>152</v>
      </c>
      <c r="V58" s="110">
        <v>0.1</v>
      </c>
      <c r="W58" s="111">
        <v>9.9999999999999995E-7</v>
      </c>
      <c r="X58" s="110">
        <v>0.2</v>
      </c>
      <c r="Y58" s="110">
        <v>0.3</v>
      </c>
      <c r="Z58" s="110">
        <v>0.21</v>
      </c>
      <c r="AA58" s="110">
        <v>3.5</v>
      </c>
      <c r="AB58" s="112" t="s">
        <v>60</v>
      </c>
      <c r="AC58" s="53" t="str">
        <f t="shared" si="3"/>
        <v>9,7</v>
      </c>
      <c r="AD58" s="53" t="str">
        <f t="shared" si="4"/>
        <v/>
      </c>
      <c r="AE58" s="59">
        <v>18</v>
      </c>
      <c r="AF58" s="59">
        <v>5781600</v>
      </c>
      <c r="AG58" s="59">
        <v>1.25</v>
      </c>
      <c r="AH58" s="59">
        <v>0</v>
      </c>
      <c r="AI58" s="59">
        <v>0.20999999999999699</v>
      </c>
      <c r="AJ58" s="59">
        <v>0.21</v>
      </c>
      <c r="AK58" s="59">
        <v>0</v>
      </c>
      <c r="AL58" s="59">
        <v>5.9886479782442796E-3</v>
      </c>
      <c r="AM58" s="59">
        <v>0</v>
      </c>
      <c r="AN58" s="59">
        <v>0</v>
      </c>
      <c r="AO58" s="59">
        <v>-0.249999999999964</v>
      </c>
      <c r="AP58" s="59">
        <v>0</v>
      </c>
      <c r="AQ58" s="59">
        <v>0</v>
      </c>
      <c r="AR58" s="59">
        <v>0</v>
      </c>
      <c r="AS58" s="59">
        <v>0</v>
      </c>
      <c r="AT58" s="59">
        <v>0</v>
      </c>
      <c r="AU58" s="59">
        <v>66.9166666666666</v>
      </c>
      <c r="AV58" s="131" t="s">
        <v>10</v>
      </c>
      <c r="AW58" s="131">
        <v>20</v>
      </c>
      <c r="AX58" s="132"/>
      <c r="AY58" s="132"/>
      <c r="AZ58" s="132"/>
      <c r="BA58" s="132"/>
      <c r="BB58" s="103">
        <v>53</v>
      </c>
      <c r="BC58" s="103">
        <v>0.20000999999999999</v>
      </c>
      <c r="BD58" s="103"/>
      <c r="BE58" s="98" t="s">
        <v>10</v>
      </c>
      <c r="BF58" s="109" t="s">
        <v>245</v>
      </c>
      <c r="BG58" s="1"/>
      <c r="BH58" s="105">
        <v>53</v>
      </c>
      <c r="BI58" s="105">
        <v>11913600</v>
      </c>
      <c r="BJ58" s="106">
        <v>185</v>
      </c>
      <c r="BK58" s="106">
        <v>1015.944109</v>
      </c>
      <c r="BL58" s="106">
        <v>225.0432386</v>
      </c>
      <c r="BM58" s="106">
        <v>6.1911371710000003</v>
      </c>
      <c r="BN58" s="106">
        <v>-1015.944109</v>
      </c>
      <c r="BO58" s="106">
        <v>-196.73678100000001</v>
      </c>
      <c r="BP58" s="106">
        <v>-207.1153204</v>
      </c>
      <c r="BQ58" s="108">
        <f t="shared" si="2"/>
        <v>137.88888888888889</v>
      </c>
      <c r="BR58" s="90"/>
      <c r="BS58" s="1"/>
      <c r="BT58" s="105">
        <v>53</v>
      </c>
      <c r="BU58" s="105">
        <v>11913600</v>
      </c>
      <c r="BV58" s="106">
        <v>1041.250998</v>
      </c>
      <c r="BW58" s="106">
        <v>1001.410148</v>
      </c>
      <c r="BX58" s="106">
        <v>-32.611237610000003</v>
      </c>
      <c r="BY58" s="106">
        <v>31.227061469999999</v>
      </c>
      <c r="BZ58" s="106">
        <v>-186.31727789999999</v>
      </c>
      <c r="CA58" s="106">
        <v>175.88825890000001</v>
      </c>
      <c r="CB58" s="1"/>
      <c r="CC58" s="1"/>
      <c r="CD58" s="1"/>
      <c r="CE58" s="1"/>
    </row>
    <row r="59" spans="1:83" ht="9.9499999999999993" customHeight="1" x14ac:dyDescent="0.25">
      <c r="A59" s="1"/>
      <c r="B59" s="76"/>
      <c r="C59" s="60">
        <f>B42+1+IF(B42=0,MAX($C41:$L41),0)</f>
        <v>1</v>
      </c>
      <c r="D59" s="60">
        <f t="shared" ref="D59:L59" si="11">C59+1+IF(C59=0,MAX($C41:$L41),0)</f>
        <v>2</v>
      </c>
      <c r="E59" s="60">
        <f t="shared" si="11"/>
        <v>3</v>
      </c>
      <c r="F59" s="60">
        <f t="shared" si="11"/>
        <v>4</v>
      </c>
      <c r="G59" s="60">
        <f t="shared" si="11"/>
        <v>5</v>
      </c>
      <c r="H59" s="60">
        <f t="shared" si="11"/>
        <v>6</v>
      </c>
      <c r="I59" s="60">
        <f t="shared" si="11"/>
        <v>7</v>
      </c>
      <c r="J59" s="60">
        <f t="shared" si="11"/>
        <v>8</v>
      </c>
      <c r="K59" s="60">
        <f t="shared" si="11"/>
        <v>9</v>
      </c>
      <c r="L59" s="60">
        <f t="shared" si="11"/>
        <v>10</v>
      </c>
      <c r="M59" s="78"/>
      <c r="N59" s="110">
        <v>53</v>
      </c>
      <c r="O59" s="100">
        <v>0</v>
      </c>
      <c r="P59" s="100">
        <v>7</v>
      </c>
      <c r="Q59" s="100">
        <v>1</v>
      </c>
      <c r="R59" s="110">
        <v>53</v>
      </c>
      <c r="S59" s="92" t="s">
        <v>246</v>
      </c>
      <c r="T59" s="110">
        <v>1</v>
      </c>
      <c r="U59" s="110">
        <v>153</v>
      </c>
      <c r="V59" s="110">
        <v>0.1</v>
      </c>
      <c r="W59" s="111">
        <v>9.9999999999999995E-7</v>
      </c>
      <c r="X59" s="110">
        <v>0.2</v>
      </c>
      <c r="Y59" s="110">
        <v>0.3</v>
      </c>
      <c r="Z59" s="110">
        <v>0.21</v>
      </c>
      <c r="AA59" s="110">
        <v>3.5</v>
      </c>
      <c r="AB59" s="112" t="s">
        <v>60</v>
      </c>
      <c r="AC59" s="53" t="str">
        <f t="shared" si="3"/>
        <v>2,8</v>
      </c>
      <c r="AD59" s="53" t="str">
        <f t="shared" si="4"/>
        <v/>
      </c>
      <c r="AE59" s="59">
        <v>19</v>
      </c>
      <c r="AF59" s="59">
        <v>5956800</v>
      </c>
      <c r="AG59" s="59">
        <v>1.25</v>
      </c>
      <c r="AH59" s="59">
        <v>0</v>
      </c>
      <c r="AI59" s="59">
        <v>0.20999999999999699</v>
      </c>
      <c r="AJ59" s="59">
        <v>0.21</v>
      </c>
      <c r="AK59" s="59">
        <v>0</v>
      </c>
      <c r="AL59" s="59">
        <v>5.8374603917961503E-3</v>
      </c>
      <c r="AM59" s="59">
        <v>0</v>
      </c>
      <c r="AN59" s="59">
        <v>0</v>
      </c>
      <c r="AO59" s="59">
        <v>-0.249999999999933</v>
      </c>
      <c r="AP59" s="59">
        <v>0</v>
      </c>
      <c r="AQ59" s="59">
        <v>0</v>
      </c>
      <c r="AR59" s="59">
        <v>0</v>
      </c>
      <c r="AS59" s="59">
        <v>0</v>
      </c>
      <c r="AT59" s="59">
        <v>0</v>
      </c>
      <c r="AU59" s="59">
        <v>68.9444444444444</v>
      </c>
      <c r="AV59" s="131" t="s">
        <v>10</v>
      </c>
      <c r="AW59" s="131">
        <v>51</v>
      </c>
      <c r="AX59" s="132"/>
      <c r="AY59" s="132"/>
      <c r="AZ59" s="132"/>
      <c r="BA59" s="132" t="s">
        <v>247</v>
      </c>
      <c r="BB59" s="103">
        <v>54</v>
      </c>
      <c r="BC59" s="103">
        <v>0.20000999999999999</v>
      </c>
      <c r="BD59" s="103"/>
      <c r="BE59" s="98" t="s">
        <v>10</v>
      </c>
      <c r="BF59" s="109" t="s">
        <v>248</v>
      </c>
      <c r="BG59" s="1"/>
      <c r="BH59" s="105">
        <v>54</v>
      </c>
      <c r="BI59" s="105">
        <v>12088800</v>
      </c>
      <c r="BJ59" s="106">
        <v>185</v>
      </c>
      <c r="BK59" s="106">
        <v>1015.9426549999999</v>
      </c>
      <c r="BL59" s="106">
        <v>225.0389533</v>
      </c>
      <c r="BM59" s="106">
        <v>6.1878486390000003</v>
      </c>
      <c r="BN59" s="106">
        <v>-1015.9426549999999</v>
      </c>
      <c r="BO59" s="106">
        <v>-196.73704409999999</v>
      </c>
      <c r="BP59" s="106">
        <v>-207.11406059999999</v>
      </c>
      <c r="BQ59" s="108">
        <f t="shared" si="2"/>
        <v>139.91666666666666</v>
      </c>
      <c r="BR59" s="90"/>
      <c r="BS59" s="1"/>
      <c r="BT59" s="105">
        <v>54</v>
      </c>
      <c r="BU59" s="105">
        <v>12088800</v>
      </c>
      <c r="BV59" s="106">
        <v>1041.25098</v>
      </c>
      <c r="BW59" s="106">
        <v>1001.410131</v>
      </c>
      <c r="BX59" s="106">
        <v>-32.610472520000002</v>
      </c>
      <c r="BY59" s="106">
        <v>31.227061469999999</v>
      </c>
      <c r="BZ59" s="106">
        <v>-186.31357070000001</v>
      </c>
      <c r="CA59" s="106">
        <v>175.8869991</v>
      </c>
      <c r="CB59" s="1"/>
      <c r="CC59" s="1"/>
      <c r="CD59" s="1"/>
      <c r="CE59" s="1"/>
    </row>
    <row r="60" spans="1:83" ht="9.9499999999999993" customHeight="1" x14ac:dyDescent="0.25">
      <c r="A60" s="1"/>
      <c r="B60" s="76"/>
      <c r="C60" s="60">
        <f t="shared" ref="C60:C73" si="12">B43+1+IF(B43=0,MAX($C59:$L59),0)</f>
        <v>11</v>
      </c>
      <c r="D60" s="60">
        <f t="shared" ref="D60:L73" si="13">C60+1+IF(C60=0,MAX($C59:$L59),0)</f>
        <v>12</v>
      </c>
      <c r="E60" s="60">
        <f t="shared" si="13"/>
        <v>13</v>
      </c>
      <c r="F60" s="60">
        <f t="shared" si="13"/>
        <v>14</v>
      </c>
      <c r="G60" s="60">
        <f t="shared" si="13"/>
        <v>15</v>
      </c>
      <c r="H60" s="60">
        <f t="shared" si="13"/>
        <v>16</v>
      </c>
      <c r="I60" s="60">
        <f t="shared" si="13"/>
        <v>17</v>
      </c>
      <c r="J60" s="60">
        <f t="shared" si="13"/>
        <v>18</v>
      </c>
      <c r="K60" s="60">
        <f t="shared" si="13"/>
        <v>19</v>
      </c>
      <c r="L60" s="60">
        <f t="shared" si="13"/>
        <v>20</v>
      </c>
      <c r="M60" s="78"/>
      <c r="N60" s="110">
        <v>54</v>
      </c>
      <c r="O60" s="100">
        <v>0</v>
      </c>
      <c r="P60" s="100">
        <v>7</v>
      </c>
      <c r="Q60" s="100">
        <v>2</v>
      </c>
      <c r="R60" s="110">
        <v>54</v>
      </c>
      <c r="S60" s="92" t="s">
        <v>249</v>
      </c>
      <c r="T60" s="110">
        <v>1</v>
      </c>
      <c r="U60" s="110">
        <v>154</v>
      </c>
      <c r="V60" s="110">
        <v>0.1</v>
      </c>
      <c r="W60" s="111">
        <v>9.9999999999999995E-7</v>
      </c>
      <c r="X60" s="110">
        <v>0.2</v>
      </c>
      <c r="Y60" s="110">
        <v>0.3</v>
      </c>
      <c r="Z60" s="110">
        <v>0.21</v>
      </c>
      <c r="AA60" s="110">
        <v>3.5</v>
      </c>
      <c r="AB60" s="112" t="s">
        <v>60</v>
      </c>
      <c r="AC60" s="53" t="str">
        <f t="shared" si="3"/>
        <v>3,8</v>
      </c>
      <c r="AD60" s="53" t="str">
        <f t="shared" si="4"/>
        <v/>
      </c>
      <c r="AE60" s="59">
        <v>20</v>
      </c>
      <c r="AF60" s="59">
        <v>6132000</v>
      </c>
      <c r="AG60" s="59">
        <v>1.25</v>
      </c>
      <c r="AH60" s="59">
        <v>0</v>
      </c>
      <c r="AI60" s="59">
        <v>0.21000000000005301</v>
      </c>
      <c r="AJ60" s="59">
        <v>0.21</v>
      </c>
      <c r="AK60" s="59">
        <v>0</v>
      </c>
      <c r="AL60" s="59">
        <v>5.6645098840605E-3</v>
      </c>
      <c r="AM60" s="59">
        <v>0</v>
      </c>
      <c r="AN60" s="59">
        <v>0</v>
      </c>
      <c r="AO60" s="59">
        <v>-0.249999999999996</v>
      </c>
      <c r="AP60" s="59">
        <v>0</v>
      </c>
      <c r="AQ60" s="59">
        <v>0</v>
      </c>
      <c r="AR60" s="59">
        <v>0</v>
      </c>
      <c r="AS60" s="59">
        <v>0</v>
      </c>
      <c r="AT60" s="59">
        <v>0</v>
      </c>
      <c r="AU60" s="59">
        <v>70.9722222222222</v>
      </c>
      <c r="AV60" s="133"/>
      <c r="AW60" s="133"/>
      <c r="AX60" s="133"/>
      <c r="AY60" s="133"/>
      <c r="AZ60" s="133"/>
      <c r="BA60" s="133"/>
      <c r="BB60" s="103">
        <v>55</v>
      </c>
      <c r="BC60" s="103">
        <v>0.100005</v>
      </c>
      <c r="BD60" s="103"/>
      <c r="BE60" s="98" t="s">
        <v>10</v>
      </c>
      <c r="BF60" s="109" t="s">
        <v>250</v>
      </c>
      <c r="BG60" s="1"/>
      <c r="BH60" s="105">
        <v>55</v>
      </c>
      <c r="BI60" s="105">
        <v>12264000</v>
      </c>
      <c r="BJ60" s="106">
        <v>185</v>
      </c>
      <c r="BK60" s="106">
        <v>1015.940761</v>
      </c>
      <c r="BL60" s="106">
        <v>225.0343786</v>
      </c>
      <c r="BM60" s="106">
        <v>6.1848854370000002</v>
      </c>
      <c r="BN60" s="106">
        <v>-1015.940761</v>
      </c>
      <c r="BO60" s="106">
        <v>-196.7367314</v>
      </c>
      <c r="BP60" s="106">
        <v>-207.11276179999999</v>
      </c>
      <c r="BQ60" s="108">
        <f t="shared" si="2"/>
        <v>141.94444444444446</v>
      </c>
      <c r="BR60" s="90"/>
      <c r="BS60" s="1"/>
      <c r="BT60" s="105">
        <v>55</v>
      </c>
      <c r="BU60" s="105">
        <v>12264000</v>
      </c>
      <c r="BV60" s="106">
        <v>1041.2509620000001</v>
      </c>
      <c r="BW60" s="106">
        <v>1001.410114</v>
      </c>
      <c r="BX60" s="106">
        <v>-32.609688490000003</v>
      </c>
      <c r="BY60" s="106">
        <v>31.227061469999999</v>
      </c>
      <c r="BZ60" s="106">
        <v>-186.30976609999999</v>
      </c>
      <c r="CA60" s="106">
        <v>175.8857003</v>
      </c>
      <c r="CB60" s="1"/>
      <c r="CC60" s="1"/>
      <c r="CD60" s="1"/>
      <c r="CE60" s="1"/>
    </row>
    <row r="61" spans="1:83" ht="9.9499999999999993" customHeight="1" x14ac:dyDescent="0.25">
      <c r="A61" s="1"/>
      <c r="B61" s="76"/>
      <c r="C61" s="60">
        <f t="shared" si="12"/>
        <v>21</v>
      </c>
      <c r="D61" s="60">
        <f t="shared" si="13"/>
        <v>22</v>
      </c>
      <c r="E61" s="60">
        <f t="shared" si="13"/>
        <v>23</v>
      </c>
      <c r="F61" s="60">
        <f t="shared" si="13"/>
        <v>24</v>
      </c>
      <c r="G61" s="60">
        <f t="shared" si="13"/>
        <v>25</v>
      </c>
      <c r="H61" s="60">
        <f t="shared" si="13"/>
        <v>26</v>
      </c>
      <c r="I61" s="60">
        <f t="shared" si="13"/>
        <v>27</v>
      </c>
      <c r="J61" s="60">
        <f t="shared" si="13"/>
        <v>28</v>
      </c>
      <c r="K61" s="60">
        <f t="shared" si="13"/>
        <v>29</v>
      </c>
      <c r="L61" s="60">
        <f t="shared" si="13"/>
        <v>30</v>
      </c>
      <c r="M61" s="78"/>
      <c r="N61" s="110">
        <v>55</v>
      </c>
      <c r="O61" s="100">
        <v>0</v>
      </c>
      <c r="P61" s="100">
        <v>7</v>
      </c>
      <c r="Q61" s="100">
        <v>3</v>
      </c>
      <c r="R61" s="110">
        <v>55</v>
      </c>
      <c r="S61" s="92" t="s">
        <v>251</v>
      </c>
      <c r="T61" s="110">
        <v>1</v>
      </c>
      <c r="U61" s="110">
        <v>155</v>
      </c>
      <c r="V61" s="110">
        <v>0.1</v>
      </c>
      <c r="W61" s="111">
        <v>9.9999999999999995E-7</v>
      </c>
      <c r="X61" s="110">
        <v>0.1</v>
      </c>
      <c r="Y61" s="110">
        <v>0.3</v>
      </c>
      <c r="Z61" s="110">
        <v>0.11</v>
      </c>
      <c r="AA61" s="110">
        <v>3.5</v>
      </c>
      <c r="AB61" s="112" t="s">
        <v>66</v>
      </c>
      <c r="AC61" s="53" t="str">
        <f t="shared" si="3"/>
        <v/>
      </c>
      <c r="AD61" s="53" t="str">
        <f t="shared" si="4"/>
        <v>4,8</v>
      </c>
      <c r="AE61" s="59">
        <v>21</v>
      </c>
      <c r="AF61" s="59">
        <v>6307200</v>
      </c>
      <c r="AG61" s="59">
        <v>1.25</v>
      </c>
      <c r="AH61" s="59">
        <v>0</v>
      </c>
      <c r="AI61" s="59">
        <v>0.20999999999999699</v>
      </c>
      <c r="AJ61" s="59">
        <v>0.21</v>
      </c>
      <c r="AK61" s="59">
        <v>0</v>
      </c>
      <c r="AL61" s="59">
        <v>5.4792702593861797E-3</v>
      </c>
      <c r="AM61" s="59">
        <v>0</v>
      </c>
      <c r="AN61" s="59">
        <v>0</v>
      </c>
      <c r="AO61" s="59">
        <v>-0.249999999999964</v>
      </c>
      <c r="AP61" s="59">
        <v>0</v>
      </c>
      <c r="AQ61" s="59">
        <v>0</v>
      </c>
      <c r="AR61" s="59">
        <v>0</v>
      </c>
      <c r="AS61" s="59">
        <v>0</v>
      </c>
      <c r="AT61" s="59">
        <v>0</v>
      </c>
      <c r="AU61" s="59">
        <v>73</v>
      </c>
      <c r="AV61" s="133"/>
      <c r="AW61" s="133"/>
      <c r="AX61" s="133"/>
      <c r="AY61" s="133"/>
      <c r="AZ61" s="133"/>
      <c r="BA61" s="133"/>
      <c r="BB61" s="103">
        <v>56</v>
      </c>
      <c r="BC61" s="103">
        <v>0.100005</v>
      </c>
      <c r="BD61" s="103"/>
      <c r="BE61" s="98" t="s">
        <v>10</v>
      </c>
      <c r="BF61" s="109" t="s">
        <v>252</v>
      </c>
      <c r="BG61" s="1"/>
      <c r="BH61" s="105">
        <v>56</v>
      </c>
      <c r="BI61" s="105">
        <v>12439200</v>
      </c>
      <c r="BJ61" s="106">
        <v>185</v>
      </c>
      <c r="BK61" s="106">
        <v>1015.938452</v>
      </c>
      <c r="BL61" s="106">
        <v>225.02953149999999</v>
      </c>
      <c r="BM61" s="106">
        <v>6.1822276819999997</v>
      </c>
      <c r="BN61" s="106">
        <v>-1015.938452</v>
      </c>
      <c r="BO61" s="106">
        <v>-196.73587810000001</v>
      </c>
      <c r="BP61" s="106">
        <v>-207.11142570000001</v>
      </c>
      <c r="BQ61" s="108">
        <f t="shared" si="2"/>
        <v>143.97222222222223</v>
      </c>
      <c r="BR61" s="90"/>
      <c r="BS61" s="1"/>
      <c r="BT61" s="105">
        <v>56</v>
      </c>
      <c r="BU61" s="105">
        <v>12439200</v>
      </c>
      <c r="BV61" s="106">
        <v>1041.2509439999999</v>
      </c>
      <c r="BW61" s="106">
        <v>1001.410096</v>
      </c>
      <c r="BX61" s="106">
        <v>-32.608886699999999</v>
      </c>
      <c r="BY61" s="106">
        <v>31.227061469999999</v>
      </c>
      <c r="BZ61" s="106">
        <v>-186.30586940000001</v>
      </c>
      <c r="CA61" s="106">
        <v>175.88436419999999</v>
      </c>
      <c r="CB61" s="1"/>
      <c r="CC61" s="1"/>
      <c r="CD61" s="1"/>
      <c r="CE61" s="1"/>
    </row>
    <row r="62" spans="1:83" ht="9.9499999999999993" customHeight="1" x14ac:dyDescent="0.25">
      <c r="A62" s="1"/>
      <c r="B62" s="76"/>
      <c r="C62" s="60">
        <f t="shared" si="12"/>
        <v>31</v>
      </c>
      <c r="D62" s="60">
        <f t="shared" si="13"/>
        <v>32</v>
      </c>
      <c r="E62" s="60">
        <f t="shared" si="13"/>
        <v>33</v>
      </c>
      <c r="F62" s="60">
        <f t="shared" si="13"/>
        <v>34</v>
      </c>
      <c r="G62" s="60">
        <f t="shared" si="13"/>
        <v>35</v>
      </c>
      <c r="H62" s="60">
        <f t="shared" si="13"/>
        <v>36</v>
      </c>
      <c r="I62" s="60">
        <f t="shared" si="13"/>
        <v>37</v>
      </c>
      <c r="J62" s="60">
        <f t="shared" si="13"/>
        <v>38</v>
      </c>
      <c r="K62" s="60">
        <f t="shared" si="13"/>
        <v>39</v>
      </c>
      <c r="L62" s="60">
        <f t="shared" si="13"/>
        <v>40</v>
      </c>
      <c r="M62" s="78"/>
      <c r="N62" s="110">
        <v>56</v>
      </c>
      <c r="O62" s="100">
        <v>0</v>
      </c>
      <c r="P62" s="100">
        <v>7</v>
      </c>
      <c r="Q62" s="100">
        <v>4</v>
      </c>
      <c r="R62" s="110">
        <v>56</v>
      </c>
      <c r="S62" s="92" t="s">
        <v>253</v>
      </c>
      <c r="T62" s="110">
        <v>1</v>
      </c>
      <c r="U62" s="110">
        <v>156</v>
      </c>
      <c r="V62" s="110">
        <v>0.1</v>
      </c>
      <c r="W62" s="111">
        <v>9.9999999999999995E-7</v>
      </c>
      <c r="X62" s="110">
        <v>0.1</v>
      </c>
      <c r="Y62" s="110">
        <v>0.3</v>
      </c>
      <c r="Z62" s="110">
        <v>0.11</v>
      </c>
      <c r="AA62" s="110">
        <v>3.5</v>
      </c>
      <c r="AB62" s="112" t="s">
        <v>66</v>
      </c>
      <c r="AC62" s="53" t="str">
        <f t="shared" si="3"/>
        <v/>
      </c>
      <c r="AD62" s="53" t="str">
        <f t="shared" si="4"/>
        <v>5,8</v>
      </c>
      <c r="AE62" s="59">
        <v>22</v>
      </c>
      <c r="AF62" s="59">
        <v>6482400</v>
      </c>
      <c r="AG62" s="59">
        <v>1.25</v>
      </c>
      <c r="AH62" s="59">
        <v>0</v>
      </c>
      <c r="AI62" s="59">
        <v>0.20999999999999699</v>
      </c>
      <c r="AJ62" s="59">
        <v>0.21</v>
      </c>
      <c r="AK62" s="59">
        <v>0</v>
      </c>
      <c r="AL62" s="59">
        <v>5.2893007249755304E-3</v>
      </c>
      <c r="AM62" s="59">
        <v>0</v>
      </c>
      <c r="AN62" s="59">
        <v>0</v>
      </c>
      <c r="AO62" s="59">
        <v>-0.249999999999964</v>
      </c>
      <c r="AP62" s="59">
        <v>0</v>
      </c>
      <c r="AQ62" s="59">
        <v>0</v>
      </c>
      <c r="AR62" s="59">
        <v>0</v>
      </c>
      <c r="AS62" s="59">
        <v>0</v>
      </c>
      <c r="AT62" s="59">
        <v>0</v>
      </c>
      <c r="AU62" s="59">
        <v>75.0277777777777</v>
      </c>
      <c r="AV62" s="133"/>
      <c r="AW62" s="133"/>
      <c r="AX62" s="133"/>
      <c r="AY62" s="133"/>
      <c r="AZ62" s="133"/>
      <c r="BA62" s="133"/>
      <c r="BB62" s="103">
        <v>57</v>
      </c>
      <c r="BC62" s="103">
        <v>0.100005</v>
      </c>
      <c r="BD62" s="103"/>
      <c r="BE62" s="98" t="s">
        <v>10</v>
      </c>
      <c r="BF62" s="109" t="s">
        <v>254</v>
      </c>
      <c r="BG62" s="1"/>
      <c r="BH62" s="105">
        <v>57</v>
      </c>
      <c r="BI62" s="105">
        <v>12614400</v>
      </c>
      <c r="BJ62" s="106">
        <v>185</v>
      </c>
      <c r="BK62" s="106">
        <v>1015.935754</v>
      </c>
      <c r="BL62" s="106">
        <v>225.0244275</v>
      </c>
      <c r="BM62" s="106">
        <v>6.1798568149999999</v>
      </c>
      <c r="BN62" s="106">
        <v>-1015.935754</v>
      </c>
      <c r="BO62" s="106">
        <v>-196.73451710000001</v>
      </c>
      <c r="BP62" s="106">
        <v>-207.11005349999999</v>
      </c>
      <c r="BQ62" s="108">
        <f t="shared" si="2"/>
        <v>146</v>
      </c>
      <c r="BR62" s="90"/>
      <c r="BS62" s="1"/>
      <c r="BT62" s="105">
        <v>57</v>
      </c>
      <c r="BU62" s="105">
        <v>12614400</v>
      </c>
      <c r="BV62" s="106">
        <v>1041.2509250000001</v>
      </c>
      <c r="BW62" s="106">
        <v>1001.410078</v>
      </c>
      <c r="BX62" s="106">
        <v>-32.608068260000003</v>
      </c>
      <c r="BY62" s="106">
        <v>31.227061469999999</v>
      </c>
      <c r="BZ62" s="106">
        <v>-186.30188580000001</v>
      </c>
      <c r="CA62" s="106">
        <v>175.8829921</v>
      </c>
      <c r="CB62" s="1"/>
      <c r="CC62" s="1"/>
      <c r="CD62" s="1"/>
      <c r="CE62" s="1"/>
    </row>
    <row r="63" spans="1:83" ht="9.9499999999999993" customHeight="1" x14ac:dyDescent="0.25">
      <c r="A63" s="1"/>
      <c r="B63" s="76"/>
      <c r="C63" s="60">
        <f t="shared" si="12"/>
        <v>41</v>
      </c>
      <c r="D63" s="60">
        <f t="shared" si="13"/>
        <v>42</v>
      </c>
      <c r="E63" s="60">
        <f t="shared" si="13"/>
        <v>43</v>
      </c>
      <c r="F63" s="60">
        <f t="shared" si="13"/>
        <v>44</v>
      </c>
      <c r="G63" s="60">
        <f t="shared" si="13"/>
        <v>45</v>
      </c>
      <c r="H63" s="60">
        <f t="shared" si="13"/>
        <v>46</v>
      </c>
      <c r="I63" s="60">
        <f t="shared" si="13"/>
        <v>47</v>
      </c>
      <c r="J63" s="60">
        <f t="shared" si="13"/>
        <v>48</v>
      </c>
      <c r="K63" s="60">
        <f t="shared" si="13"/>
        <v>49</v>
      </c>
      <c r="L63" s="60">
        <f t="shared" si="13"/>
        <v>50</v>
      </c>
      <c r="M63" s="78"/>
      <c r="N63" s="110">
        <v>57</v>
      </c>
      <c r="O63" s="100">
        <v>0</v>
      </c>
      <c r="P63" s="100">
        <v>7</v>
      </c>
      <c r="Q63" s="100">
        <v>5</v>
      </c>
      <c r="R63" s="110">
        <v>57</v>
      </c>
      <c r="S63" s="92" t="s">
        <v>123</v>
      </c>
      <c r="T63" s="110">
        <v>1</v>
      </c>
      <c r="U63" s="110">
        <v>157</v>
      </c>
      <c r="V63" s="110">
        <v>0.1</v>
      </c>
      <c r="W63" s="111">
        <v>9.9999999999999995E-7</v>
      </c>
      <c r="X63" s="110">
        <v>0.1</v>
      </c>
      <c r="Y63" s="110">
        <v>0.3</v>
      </c>
      <c r="Z63" s="110">
        <v>0.11</v>
      </c>
      <c r="AA63" s="110">
        <v>3.5</v>
      </c>
      <c r="AB63" s="112" t="s">
        <v>60</v>
      </c>
      <c r="AC63" s="53" t="str">
        <f t="shared" si="3"/>
        <v>6,8</v>
      </c>
      <c r="AD63" s="53" t="str">
        <f t="shared" si="4"/>
        <v/>
      </c>
      <c r="AE63" s="59">
        <v>23</v>
      </c>
      <c r="AF63" s="59">
        <v>6657600</v>
      </c>
      <c r="AG63" s="59">
        <v>1.25</v>
      </c>
      <c r="AH63" s="59">
        <v>0</v>
      </c>
      <c r="AI63" s="59">
        <v>0.20999999999999699</v>
      </c>
      <c r="AJ63" s="59">
        <v>0.21</v>
      </c>
      <c r="AK63" s="59">
        <v>0</v>
      </c>
      <c r="AL63" s="59">
        <v>5.1006948411474896E-3</v>
      </c>
      <c r="AM63" s="59">
        <v>0</v>
      </c>
      <c r="AN63" s="59">
        <v>0</v>
      </c>
      <c r="AO63" s="59">
        <v>-0.249999999999964</v>
      </c>
      <c r="AP63" s="59">
        <v>0</v>
      </c>
      <c r="AQ63" s="59">
        <v>0</v>
      </c>
      <c r="AR63" s="59">
        <v>0</v>
      </c>
      <c r="AS63" s="59">
        <v>0</v>
      </c>
      <c r="AT63" s="59">
        <v>0</v>
      </c>
      <c r="AU63" s="59">
        <v>77.0555555555555</v>
      </c>
      <c r="AV63" s="133"/>
      <c r="AW63" s="133"/>
      <c r="AX63" s="133"/>
      <c r="AY63" s="133"/>
      <c r="AZ63" s="133"/>
      <c r="BA63" s="133"/>
      <c r="BB63" s="103">
        <v>58</v>
      </c>
      <c r="BC63" s="103">
        <v>0.100005</v>
      </c>
      <c r="BD63" s="103"/>
      <c r="BE63" s="98" t="s">
        <v>10</v>
      </c>
      <c r="BF63" s="109" t="s">
        <v>255</v>
      </c>
      <c r="BG63" s="1"/>
      <c r="BH63" s="105">
        <v>58</v>
      </c>
      <c r="BI63" s="105">
        <v>12789600</v>
      </c>
      <c r="BJ63" s="106">
        <v>185</v>
      </c>
      <c r="BK63" s="106">
        <v>1015.932692</v>
      </c>
      <c r="BL63" s="106">
        <v>225.01908159999999</v>
      </c>
      <c r="BM63" s="106">
        <v>6.1777554429999997</v>
      </c>
      <c r="BN63" s="106">
        <v>-1015.932692</v>
      </c>
      <c r="BO63" s="106">
        <v>-196.73267939999999</v>
      </c>
      <c r="BP63" s="106">
        <v>-207.1086468</v>
      </c>
      <c r="BQ63" s="108">
        <f t="shared" si="2"/>
        <v>148.02777777777777</v>
      </c>
      <c r="BR63" s="90"/>
      <c r="BS63" s="1"/>
      <c r="BT63" s="105">
        <v>58</v>
      </c>
      <c r="BU63" s="105">
        <v>12789600</v>
      </c>
      <c r="BV63" s="106">
        <v>1041.250906</v>
      </c>
      <c r="BW63" s="106">
        <v>1001.41006</v>
      </c>
      <c r="BX63" s="106">
        <v>-32.60723419</v>
      </c>
      <c r="BY63" s="106">
        <v>31.227061469999999</v>
      </c>
      <c r="BZ63" s="106">
        <v>-186.2978196</v>
      </c>
      <c r="CA63" s="106">
        <v>175.88158530000001</v>
      </c>
      <c r="CB63" s="1"/>
      <c r="CC63" s="1"/>
      <c r="CD63" s="1"/>
      <c r="CE63" s="1"/>
    </row>
    <row r="64" spans="1:83" ht="9.9499999999999993" customHeight="1" x14ac:dyDescent="0.25">
      <c r="A64" s="1"/>
      <c r="B64" s="76"/>
      <c r="C64" s="60">
        <f t="shared" si="12"/>
        <v>51</v>
      </c>
      <c r="D64" s="60">
        <f t="shared" si="13"/>
        <v>52</v>
      </c>
      <c r="E64" s="60">
        <f t="shared" si="13"/>
        <v>53</v>
      </c>
      <c r="F64" s="60">
        <f t="shared" si="13"/>
        <v>54</v>
      </c>
      <c r="G64" s="60">
        <f t="shared" si="13"/>
        <v>55</v>
      </c>
      <c r="H64" s="60">
        <f t="shared" si="13"/>
        <v>56</v>
      </c>
      <c r="I64" s="60">
        <f t="shared" si="13"/>
        <v>57</v>
      </c>
      <c r="J64" s="60">
        <f t="shared" si="13"/>
        <v>58</v>
      </c>
      <c r="K64" s="60">
        <f t="shared" si="13"/>
        <v>59</v>
      </c>
      <c r="L64" s="60">
        <f t="shared" si="13"/>
        <v>60</v>
      </c>
      <c r="M64" s="78"/>
      <c r="N64" s="110">
        <v>58</v>
      </c>
      <c r="O64" s="100">
        <v>0</v>
      </c>
      <c r="P64" s="100">
        <v>7</v>
      </c>
      <c r="Q64" s="100">
        <v>6</v>
      </c>
      <c r="R64" s="110">
        <v>58</v>
      </c>
      <c r="S64" s="92" t="s">
        <v>162</v>
      </c>
      <c r="T64" s="110">
        <v>1</v>
      </c>
      <c r="U64" s="110">
        <v>158</v>
      </c>
      <c r="V64" s="110">
        <v>0.1</v>
      </c>
      <c r="W64" s="111">
        <v>9.9999999999999995E-7</v>
      </c>
      <c r="X64" s="110">
        <v>0.1</v>
      </c>
      <c r="Y64" s="110">
        <v>0.3</v>
      </c>
      <c r="Z64" s="110">
        <v>0.11</v>
      </c>
      <c r="AA64" s="110">
        <v>3.5</v>
      </c>
      <c r="AB64" s="112" t="s">
        <v>60</v>
      </c>
      <c r="AC64" s="53" t="str">
        <f t="shared" si="3"/>
        <v>7,8</v>
      </c>
      <c r="AD64" s="53" t="str">
        <f t="shared" si="4"/>
        <v/>
      </c>
      <c r="AE64" s="59">
        <v>24</v>
      </c>
      <c r="AF64" s="59">
        <v>6832800</v>
      </c>
      <c r="AG64" s="59">
        <v>1.25</v>
      </c>
      <c r="AH64" s="59">
        <v>0</v>
      </c>
      <c r="AI64" s="59">
        <v>0.20999999999999699</v>
      </c>
      <c r="AJ64" s="59">
        <v>0.21</v>
      </c>
      <c r="AK64" s="59">
        <v>0</v>
      </c>
      <c r="AL64" s="59">
        <v>4.9172206095408197E-3</v>
      </c>
      <c r="AM64" s="59">
        <v>0</v>
      </c>
      <c r="AN64" s="59">
        <v>0</v>
      </c>
      <c r="AO64" s="59">
        <v>-0.249999999999964</v>
      </c>
      <c r="AP64" s="59">
        <v>0</v>
      </c>
      <c r="AQ64" s="59">
        <v>0</v>
      </c>
      <c r="AR64" s="59">
        <v>0</v>
      </c>
      <c r="AS64" s="59">
        <v>0</v>
      </c>
      <c r="AT64" s="59">
        <v>0</v>
      </c>
      <c r="AU64" s="59">
        <v>79.0833333333333</v>
      </c>
      <c r="AV64" s="133"/>
      <c r="AW64" s="133"/>
      <c r="AX64" s="133"/>
      <c r="AY64" s="133"/>
      <c r="AZ64" s="133"/>
      <c r="BA64" s="133"/>
      <c r="BB64" s="103">
        <v>59</v>
      </c>
      <c r="BC64" s="103">
        <v>0.20000999999999999</v>
      </c>
      <c r="BD64" s="103"/>
      <c r="BE64" s="98" t="s">
        <v>10</v>
      </c>
      <c r="BF64" s="109" t="s">
        <v>256</v>
      </c>
      <c r="BG64" s="1"/>
      <c r="BH64" s="105">
        <v>59</v>
      </c>
      <c r="BI64" s="105">
        <v>12964800</v>
      </c>
      <c r="BJ64" s="106">
        <v>185</v>
      </c>
      <c r="BK64" s="106">
        <v>1015.929287</v>
      </c>
      <c r="BL64" s="106">
        <v>225.01350740000001</v>
      </c>
      <c r="BM64" s="106">
        <v>6.1759073210000004</v>
      </c>
      <c r="BN64" s="106">
        <v>-1015.929287</v>
      </c>
      <c r="BO64" s="106">
        <v>-196.73039349999999</v>
      </c>
      <c r="BP64" s="106">
        <v>-207.10720660000001</v>
      </c>
      <c r="BQ64" s="108">
        <f t="shared" si="2"/>
        <v>150.05555555555554</v>
      </c>
      <c r="BR64" s="90"/>
      <c r="BS64" s="1"/>
      <c r="BT64" s="105">
        <v>59</v>
      </c>
      <c r="BU64" s="105">
        <v>12964800</v>
      </c>
      <c r="BV64" s="106">
        <v>1041.250886</v>
      </c>
      <c r="BW64" s="106">
        <v>1001.410041</v>
      </c>
      <c r="BX64" s="106">
        <v>-32.606385430000003</v>
      </c>
      <c r="BY64" s="106">
        <v>31.227061469999999</v>
      </c>
      <c r="BZ64" s="106">
        <v>-186.29367529999999</v>
      </c>
      <c r="CA64" s="106">
        <v>175.88014509999999</v>
      </c>
      <c r="CB64" s="1"/>
      <c r="CC64" s="1"/>
      <c r="CD64" s="1"/>
      <c r="CE64" s="1"/>
    </row>
    <row r="65" spans="1:83" ht="9.9499999999999993" customHeight="1" x14ac:dyDescent="0.25">
      <c r="A65" s="1"/>
      <c r="B65" s="76"/>
      <c r="C65" s="60">
        <f t="shared" si="12"/>
        <v>61</v>
      </c>
      <c r="D65" s="60">
        <f t="shared" si="13"/>
        <v>62</v>
      </c>
      <c r="E65" s="60">
        <f t="shared" si="13"/>
        <v>63</v>
      </c>
      <c r="F65" s="60">
        <f t="shared" si="13"/>
        <v>64</v>
      </c>
      <c r="G65" s="60">
        <f t="shared" si="13"/>
        <v>65</v>
      </c>
      <c r="H65" s="60">
        <f t="shared" si="13"/>
        <v>66</v>
      </c>
      <c r="I65" s="60">
        <f t="shared" si="13"/>
        <v>67</v>
      </c>
      <c r="J65" s="60">
        <f t="shared" si="13"/>
        <v>68</v>
      </c>
      <c r="K65" s="60">
        <f t="shared" si="13"/>
        <v>69</v>
      </c>
      <c r="L65" s="60">
        <f t="shared" si="13"/>
        <v>70</v>
      </c>
      <c r="M65" s="78"/>
      <c r="N65" s="110">
        <v>59</v>
      </c>
      <c r="O65" s="100">
        <v>0</v>
      </c>
      <c r="P65" s="100">
        <v>7</v>
      </c>
      <c r="Q65" s="100">
        <v>7</v>
      </c>
      <c r="R65" s="110">
        <v>59</v>
      </c>
      <c r="S65" s="92" t="s">
        <v>257</v>
      </c>
      <c r="T65" s="110">
        <v>1</v>
      </c>
      <c r="U65" s="110">
        <v>159</v>
      </c>
      <c r="V65" s="110">
        <v>0.1</v>
      </c>
      <c r="W65" s="111">
        <v>9.9999999999999995E-7</v>
      </c>
      <c r="X65" s="110">
        <v>0.2</v>
      </c>
      <c r="Y65" s="110">
        <v>0.3</v>
      </c>
      <c r="Z65" s="110">
        <v>0.21</v>
      </c>
      <c r="AA65" s="110">
        <v>3.5</v>
      </c>
      <c r="AB65" s="112" t="s">
        <v>60</v>
      </c>
      <c r="AC65" s="53" t="str">
        <f t="shared" si="3"/>
        <v>8,8</v>
      </c>
      <c r="AD65" s="53" t="str">
        <f t="shared" si="4"/>
        <v/>
      </c>
      <c r="AE65" s="59">
        <v>25</v>
      </c>
      <c r="AF65" s="59">
        <v>7008000</v>
      </c>
      <c r="AG65" s="59">
        <v>1.25</v>
      </c>
      <c r="AH65" s="59">
        <v>0</v>
      </c>
      <c r="AI65" s="59">
        <v>0.21000000000005301</v>
      </c>
      <c r="AJ65" s="59">
        <v>0.21</v>
      </c>
      <c r="AK65" s="59">
        <v>0</v>
      </c>
      <c r="AL65" s="59">
        <v>4.7414066567584004E-3</v>
      </c>
      <c r="AM65" s="59">
        <v>0</v>
      </c>
      <c r="AN65" s="59">
        <v>0</v>
      </c>
      <c r="AO65" s="59">
        <v>-0.249999999999996</v>
      </c>
      <c r="AP65" s="59">
        <v>0</v>
      </c>
      <c r="AQ65" s="59">
        <v>0</v>
      </c>
      <c r="AR65" s="59">
        <v>0</v>
      </c>
      <c r="AS65" s="59">
        <v>0</v>
      </c>
      <c r="AT65" s="59">
        <v>0</v>
      </c>
      <c r="AU65" s="59">
        <v>81.1111111111111</v>
      </c>
      <c r="AV65" s="133"/>
      <c r="AW65" s="133"/>
      <c r="AX65" s="133"/>
      <c r="AY65" s="133"/>
      <c r="AZ65" s="133"/>
      <c r="BA65" s="133"/>
      <c r="BB65" s="103">
        <v>60</v>
      </c>
      <c r="BC65" s="103">
        <v>0.20000999999999999</v>
      </c>
      <c r="BD65" s="103"/>
      <c r="BE65" s="98" t="s">
        <v>10</v>
      </c>
      <c r="BF65" s="109" t="s">
        <v>258</v>
      </c>
      <c r="BG65" s="1"/>
      <c r="BH65" s="105">
        <v>60</v>
      </c>
      <c r="BI65" s="105">
        <v>13140000</v>
      </c>
      <c r="BJ65" s="106">
        <v>185</v>
      </c>
      <c r="BK65" s="106">
        <v>1015.925561</v>
      </c>
      <c r="BL65" s="106">
        <v>225.00771810000001</v>
      </c>
      <c r="BM65" s="106">
        <v>6.1742963529999999</v>
      </c>
      <c r="BN65" s="106">
        <v>-1015.925561</v>
      </c>
      <c r="BO65" s="106">
        <v>-196.7276876</v>
      </c>
      <c r="BP65" s="106">
        <v>-207.1057342</v>
      </c>
      <c r="BQ65" s="108">
        <f t="shared" si="2"/>
        <v>152.08333333333334</v>
      </c>
      <c r="BR65" s="90"/>
      <c r="BS65" s="1"/>
      <c r="BT65" s="105">
        <v>60</v>
      </c>
      <c r="BU65" s="105">
        <v>13140000</v>
      </c>
      <c r="BV65" s="106">
        <v>1041.2508660000001</v>
      </c>
      <c r="BW65" s="106">
        <v>1001.410022</v>
      </c>
      <c r="BX65" s="106">
        <v>-32.605522860000001</v>
      </c>
      <c r="BY65" s="106">
        <v>31.227061469999999</v>
      </c>
      <c r="BZ65" s="106">
        <v>-186.28945659999999</v>
      </c>
      <c r="CA65" s="106">
        <v>175.87867270000001</v>
      </c>
      <c r="CB65" s="1"/>
      <c r="CC65" s="1"/>
      <c r="CD65" s="1"/>
      <c r="CE65" s="1"/>
    </row>
    <row r="66" spans="1:83" ht="9.9499999999999993" customHeight="1" x14ac:dyDescent="0.25">
      <c r="A66" s="1"/>
      <c r="B66" s="76"/>
      <c r="C66" s="60">
        <f t="shared" si="12"/>
        <v>71</v>
      </c>
      <c r="D66" s="60">
        <f t="shared" si="13"/>
        <v>72</v>
      </c>
      <c r="E66" s="60">
        <f t="shared" si="13"/>
        <v>73</v>
      </c>
      <c r="F66" s="60">
        <f t="shared" si="13"/>
        <v>74</v>
      </c>
      <c r="G66" s="60">
        <f t="shared" si="13"/>
        <v>75</v>
      </c>
      <c r="H66" s="60">
        <f t="shared" si="13"/>
        <v>76</v>
      </c>
      <c r="I66" s="60">
        <f t="shared" si="13"/>
        <v>77</v>
      </c>
      <c r="J66" s="60">
        <f t="shared" si="13"/>
        <v>78</v>
      </c>
      <c r="K66" s="60">
        <f t="shared" si="13"/>
        <v>79</v>
      </c>
      <c r="L66" s="60">
        <f t="shared" si="13"/>
        <v>80</v>
      </c>
      <c r="M66" s="78"/>
      <c r="N66" s="110">
        <v>60</v>
      </c>
      <c r="O66" s="100">
        <v>0</v>
      </c>
      <c r="P66" s="100">
        <v>7</v>
      </c>
      <c r="Q66" s="100">
        <v>8</v>
      </c>
      <c r="R66" s="110">
        <v>60</v>
      </c>
      <c r="S66" s="92" t="s">
        <v>259</v>
      </c>
      <c r="T66" s="110">
        <v>1</v>
      </c>
      <c r="U66" s="110">
        <v>160</v>
      </c>
      <c r="V66" s="110">
        <v>0.1</v>
      </c>
      <c r="W66" s="111">
        <v>9.9999999999999995E-7</v>
      </c>
      <c r="X66" s="110">
        <v>0.2</v>
      </c>
      <c r="Y66" s="110">
        <v>0.3</v>
      </c>
      <c r="Z66" s="110">
        <v>0.21</v>
      </c>
      <c r="AA66" s="110">
        <v>3.5</v>
      </c>
      <c r="AB66" s="112" t="s">
        <v>60</v>
      </c>
      <c r="AC66" s="53" t="str">
        <f t="shared" si="3"/>
        <v>9,8</v>
      </c>
      <c r="AD66" s="53" t="str">
        <f t="shared" si="4"/>
        <v/>
      </c>
      <c r="AE66" s="59">
        <v>26</v>
      </c>
      <c r="AF66" s="59">
        <v>7183200</v>
      </c>
      <c r="AG66" s="59">
        <v>1.25</v>
      </c>
      <c r="AH66" s="59">
        <v>0</v>
      </c>
      <c r="AI66" s="59">
        <v>0.20999999999999699</v>
      </c>
      <c r="AJ66" s="59">
        <v>0.21</v>
      </c>
      <c r="AK66" s="59">
        <v>0</v>
      </c>
      <c r="AL66" s="59">
        <v>4.5748162816158398E-3</v>
      </c>
      <c r="AM66" s="59">
        <v>0</v>
      </c>
      <c r="AN66" s="59">
        <v>0</v>
      </c>
      <c r="AO66" s="59">
        <v>-0.249999999999996</v>
      </c>
      <c r="AP66" s="59">
        <v>0</v>
      </c>
      <c r="AQ66" s="59">
        <v>0</v>
      </c>
      <c r="AR66" s="59">
        <v>0</v>
      </c>
      <c r="AS66" s="59">
        <v>0</v>
      </c>
      <c r="AT66" s="59">
        <v>0</v>
      </c>
      <c r="AU66" s="59">
        <v>83.1388888888888</v>
      </c>
      <c r="AV66" s="133"/>
      <c r="AW66" s="133"/>
      <c r="AX66" s="133"/>
      <c r="AY66" s="133"/>
      <c r="AZ66" s="133"/>
      <c r="BA66" s="133"/>
      <c r="BB66" s="103">
        <v>61</v>
      </c>
      <c r="BC66" s="103">
        <v>0.20000999999999999</v>
      </c>
      <c r="BD66" s="103"/>
      <c r="BE66" s="98" t="s">
        <v>10</v>
      </c>
      <c r="BF66" s="109" t="s">
        <v>260</v>
      </c>
      <c r="BG66" s="1"/>
      <c r="BH66" s="105">
        <v>61</v>
      </c>
      <c r="BI66" s="105">
        <v>13315200</v>
      </c>
      <c r="BJ66" s="106">
        <v>185</v>
      </c>
      <c r="BK66" s="106">
        <v>1015.921935</v>
      </c>
      <c r="BL66" s="106">
        <v>225.3783559</v>
      </c>
      <c r="BM66" s="106">
        <v>6.1734691350000004</v>
      </c>
      <c r="BN66" s="106">
        <v>-1015.921935</v>
      </c>
      <c r="BO66" s="106">
        <v>-197.10058470000001</v>
      </c>
      <c r="BP66" s="106">
        <v>-207.10430210000001</v>
      </c>
      <c r="BQ66" s="108">
        <f t="shared" si="2"/>
        <v>154.11111111111111</v>
      </c>
      <c r="BR66" s="90"/>
      <c r="BS66" s="1"/>
      <c r="BT66" s="105">
        <v>61</v>
      </c>
      <c r="BU66" s="105">
        <v>13315200</v>
      </c>
      <c r="BV66" s="106">
        <v>1041.250847</v>
      </c>
      <c r="BW66" s="106">
        <v>1001.410003</v>
      </c>
      <c r="BX66" s="106">
        <v>-32.604700469999997</v>
      </c>
      <c r="BY66" s="106">
        <v>31.227061469999999</v>
      </c>
      <c r="BZ66" s="106">
        <v>-186.28544070000001</v>
      </c>
      <c r="CA66" s="106">
        <v>175.87724059999999</v>
      </c>
      <c r="CB66" s="1"/>
      <c r="CC66" s="1"/>
      <c r="CD66" s="1"/>
      <c r="CE66" s="1"/>
    </row>
    <row r="67" spans="1:83" ht="9.9499999999999993" customHeight="1" x14ac:dyDescent="0.25">
      <c r="A67" s="1"/>
      <c r="B67" s="76"/>
      <c r="C67" s="60">
        <f t="shared" si="12"/>
        <v>81</v>
      </c>
      <c r="D67" s="60">
        <f t="shared" si="13"/>
        <v>82</v>
      </c>
      <c r="E67" s="60">
        <f t="shared" si="13"/>
        <v>83</v>
      </c>
      <c r="F67" s="60">
        <f t="shared" si="13"/>
        <v>84</v>
      </c>
      <c r="G67" s="60">
        <f t="shared" si="13"/>
        <v>85</v>
      </c>
      <c r="H67" s="60">
        <f t="shared" si="13"/>
        <v>86</v>
      </c>
      <c r="I67" s="60">
        <f t="shared" si="13"/>
        <v>87</v>
      </c>
      <c r="J67" s="60">
        <f t="shared" si="13"/>
        <v>88</v>
      </c>
      <c r="K67" s="60">
        <f t="shared" si="13"/>
        <v>89</v>
      </c>
      <c r="L67" s="60">
        <f t="shared" si="13"/>
        <v>90</v>
      </c>
      <c r="M67" s="78"/>
      <c r="N67" s="110">
        <v>61</v>
      </c>
      <c r="O67" s="100">
        <v>0</v>
      </c>
      <c r="P67" s="100">
        <v>8</v>
      </c>
      <c r="Q67" s="100">
        <v>1</v>
      </c>
      <c r="R67" s="110">
        <v>61</v>
      </c>
      <c r="S67" s="92" t="s">
        <v>261</v>
      </c>
      <c r="T67" s="110">
        <v>1</v>
      </c>
      <c r="U67" s="110">
        <v>161</v>
      </c>
      <c r="V67" s="110">
        <v>0.1</v>
      </c>
      <c r="W67" s="111">
        <v>9.9999999999999995E-7</v>
      </c>
      <c r="X67" s="110">
        <v>0.2</v>
      </c>
      <c r="Y67" s="110">
        <v>0.3</v>
      </c>
      <c r="Z67" s="110">
        <v>0.21</v>
      </c>
      <c r="AA67" s="110">
        <v>3.5</v>
      </c>
      <c r="AB67" s="112" t="s">
        <v>60</v>
      </c>
      <c r="AC67" s="53" t="str">
        <f t="shared" si="3"/>
        <v>2,9</v>
      </c>
      <c r="AD67" s="53" t="str">
        <f t="shared" si="4"/>
        <v/>
      </c>
      <c r="AE67" s="59">
        <v>27</v>
      </c>
      <c r="AF67" s="59">
        <v>7358400</v>
      </c>
      <c r="AG67" s="59">
        <v>1.25</v>
      </c>
      <c r="AH67" s="59">
        <v>0</v>
      </c>
      <c r="AI67" s="59">
        <v>0.20999999999999699</v>
      </c>
      <c r="AJ67" s="59">
        <v>0.21</v>
      </c>
      <c r="AK67" s="59">
        <v>0</v>
      </c>
      <c r="AL67" s="59">
        <v>4.4182789368246399E-3</v>
      </c>
      <c r="AM67" s="59">
        <v>0</v>
      </c>
      <c r="AN67" s="59">
        <v>0</v>
      </c>
      <c r="AO67" s="59">
        <v>-0.249999999999996</v>
      </c>
      <c r="AP67" s="59">
        <v>0</v>
      </c>
      <c r="AQ67" s="59">
        <v>0</v>
      </c>
      <c r="AR67" s="59">
        <v>0</v>
      </c>
      <c r="AS67" s="59">
        <v>0</v>
      </c>
      <c r="AT67" s="59">
        <v>0</v>
      </c>
      <c r="AU67" s="59">
        <v>85.1666666666666</v>
      </c>
      <c r="AV67" s="133"/>
      <c r="AW67" s="133"/>
      <c r="AX67" s="133"/>
      <c r="AY67" s="133"/>
      <c r="AZ67" s="133"/>
      <c r="BA67" s="133"/>
      <c r="BB67" s="103">
        <v>62</v>
      </c>
      <c r="BC67" s="103">
        <v>0.20000999999999999</v>
      </c>
      <c r="BD67" s="103"/>
      <c r="BE67" s="98" t="s">
        <v>10</v>
      </c>
      <c r="BF67" s="109" t="s">
        <v>262</v>
      </c>
      <c r="BG67" s="1"/>
      <c r="BH67" s="105">
        <v>62</v>
      </c>
      <c r="BI67" s="105">
        <v>13490400</v>
      </c>
      <c r="BJ67" s="106">
        <v>185</v>
      </c>
      <c r="BK67" s="106">
        <v>1015.918455</v>
      </c>
      <c r="BL67" s="106">
        <v>225.37378269999999</v>
      </c>
      <c r="BM67" s="106">
        <v>6.1722044370000004</v>
      </c>
      <c r="BN67" s="106">
        <v>-1015.918455</v>
      </c>
      <c r="BO67" s="106">
        <v>-197.09865980000001</v>
      </c>
      <c r="BP67" s="106">
        <v>-207.10291849999999</v>
      </c>
      <c r="BQ67" s="108">
        <f t="shared" si="2"/>
        <v>156.13888888888889</v>
      </c>
      <c r="BR67" s="90"/>
      <c r="BS67" s="1"/>
      <c r="BT67" s="105">
        <v>62</v>
      </c>
      <c r="BU67" s="105">
        <v>13490400</v>
      </c>
      <c r="BV67" s="106">
        <v>1041.25083</v>
      </c>
      <c r="BW67" s="106">
        <v>1001.409986</v>
      </c>
      <c r="BX67" s="106">
        <v>-32.603922769999997</v>
      </c>
      <c r="BY67" s="106">
        <v>31.227061469999999</v>
      </c>
      <c r="BZ67" s="106">
        <v>-186.28164849999999</v>
      </c>
      <c r="CA67" s="106">
        <v>175.875857</v>
      </c>
      <c r="CB67" s="1"/>
      <c r="CC67" s="1"/>
      <c r="CD67" s="1"/>
      <c r="CE67" s="1"/>
    </row>
    <row r="68" spans="1:83" ht="9.9499999999999993" customHeight="1" x14ac:dyDescent="0.25">
      <c r="A68" s="1"/>
      <c r="B68" s="76"/>
      <c r="C68" s="60">
        <f t="shared" si="12"/>
        <v>91</v>
      </c>
      <c r="D68" s="60">
        <f t="shared" si="13"/>
        <v>92</v>
      </c>
      <c r="E68" s="60">
        <f t="shared" si="13"/>
        <v>93</v>
      </c>
      <c r="F68" s="60">
        <f t="shared" si="13"/>
        <v>94</v>
      </c>
      <c r="G68" s="60">
        <f t="shared" si="13"/>
        <v>95</v>
      </c>
      <c r="H68" s="60">
        <f t="shared" si="13"/>
        <v>96</v>
      </c>
      <c r="I68" s="60">
        <f t="shared" si="13"/>
        <v>97</v>
      </c>
      <c r="J68" s="60">
        <f t="shared" si="13"/>
        <v>98</v>
      </c>
      <c r="K68" s="60">
        <f t="shared" si="13"/>
        <v>99</v>
      </c>
      <c r="L68" s="60">
        <f t="shared" si="13"/>
        <v>100</v>
      </c>
      <c r="M68" s="78"/>
      <c r="N68" s="110">
        <v>62</v>
      </c>
      <c r="O68" s="100">
        <v>0</v>
      </c>
      <c r="P68" s="100">
        <v>8</v>
      </c>
      <c r="Q68" s="100">
        <v>2</v>
      </c>
      <c r="R68" s="110">
        <v>62</v>
      </c>
      <c r="S68" s="92" t="s">
        <v>263</v>
      </c>
      <c r="T68" s="110">
        <v>1</v>
      </c>
      <c r="U68" s="110">
        <v>162</v>
      </c>
      <c r="V68" s="110">
        <v>0.1</v>
      </c>
      <c r="W68" s="111">
        <v>9.9999999999999995E-7</v>
      </c>
      <c r="X68" s="110">
        <v>0.2</v>
      </c>
      <c r="Y68" s="110">
        <v>0.3</v>
      </c>
      <c r="Z68" s="110">
        <v>0.21</v>
      </c>
      <c r="AA68" s="110">
        <v>3.5</v>
      </c>
      <c r="AB68" s="112" t="s">
        <v>60</v>
      </c>
      <c r="AC68" s="53" t="str">
        <f t="shared" si="3"/>
        <v>3,9</v>
      </c>
      <c r="AD68" s="53" t="str">
        <f t="shared" si="4"/>
        <v/>
      </c>
      <c r="AE68" s="59">
        <v>28</v>
      </c>
      <c r="AF68" s="59">
        <v>7533600</v>
      </c>
      <c r="AG68" s="59">
        <v>1.25</v>
      </c>
      <c r="AH68" s="59">
        <v>0</v>
      </c>
      <c r="AI68" s="59">
        <v>0.20999999999999699</v>
      </c>
      <c r="AJ68" s="59">
        <v>0.21</v>
      </c>
      <c r="AK68" s="59">
        <v>0</v>
      </c>
      <c r="AL68" s="59">
        <v>4.2720878635340602E-3</v>
      </c>
      <c r="AM68" s="59">
        <v>0</v>
      </c>
      <c r="AN68" s="59">
        <v>0</v>
      </c>
      <c r="AO68" s="59">
        <v>-0.249999999999996</v>
      </c>
      <c r="AP68" s="59">
        <v>0</v>
      </c>
      <c r="AQ68" s="59">
        <v>0</v>
      </c>
      <c r="AR68" s="59">
        <v>0</v>
      </c>
      <c r="AS68" s="59">
        <v>0</v>
      </c>
      <c r="AT68" s="59">
        <v>0</v>
      </c>
      <c r="AU68" s="59">
        <v>87.1944444444444</v>
      </c>
      <c r="AV68" s="133"/>
      <c r="AW68" s="133"/>
      <c r="AX68" s="133"/>
      <c r="AY68" s="133"/>
      <c r="AZ68" s="133"/>
      <c r="BA68" s="133"/>
      <c r="BB68" s="103">
        <v>63</v>
      </c>
      <c r="BC68" s="103">
        <v>0.100005</v>
      </c>
      <c r="BD68" s="103"/>
      <c r="BE68" s="98" t="s">
        <v>10</v>
      </c>
      <c r="BF68" s="109" t="s">
        <v>264</v>
      </c>
      <c r="BG68" s="1"/>
      <c r="BH68" s="105">
        <v>63</v>
      </c>
      <c r="BI68" s="105">
        <v>13665600</v>
      </c>
      <c r="BJ68" s="106">
        <v>185</v>
      </c>
      <c r="BK68" s="106">
        <v>1015.921511</v>
      </c>
      <c r="BL68" s="106">
        <v>225.37264239999999</v>
      </c>
      <c r="BM68" s="106">
        <v>6.1647135070000001</v>
      </c>
      <c r="BN68" s="106">
        <v>-1015.921511</v>
      </c>
      <c r="BO68" s="106">
        <v>-197.10634719999999</v>
      </c>
      <c r="BP68" s="106">
        <v>-207.1015817</v>
      </c>
      <c r="BQ68" s="108">
        <f t="shared" si="2"/>
        <v>158.16666666666666</v>
      </c>
      <c r="BR68" s="90"/>
      <c r="BS68" s="1"/>
      <c r="BT68" s="105">
        <v>63</v>
      </c>
      <c r="BU68" s="105">
        <v>13665600</v>
      </c>
      <c r="BV68" s="106">
        <v>1041.2508130000001</v>
      </c>
      <c r="BW68" s="106">
        <v>1001.40997</v>
      </c>
      <c r="BX68" s="106">
        <v>-32.603187480000003</v>
      </c>
      <c r="BY68" s="106">
        <v>31.227061469999999</v>
      </c>
      <c r="BZ68" s="106">
        <v>-186.27807490000001</v>
      </c>
      <c r="CA68" s="106">
        <v>175.8745203</v>
      </c>
      <c r="CB68" s="1"/>
      <c r="CC68" s="1"/>
      <c r="CD68" s="1"/>
      <c r="CE68" s="1"/>
    </row>
    <row r="69" spans="1:83" ht="9.9499999999999993" customHeight="1" x14ac:dyDescent="0.25">
      <c r="A69" s="1"/>
      <c r="B69" s="76"/>
      <c r="C69" s="60">
        <f t="shared" si="12"/>
        <v>101</v>
      </c>
      <c r="D69" s="60">
        <f t="shared" si="13"/>
        <v>102</v>
      </c>
      <c r="E69" s="60">
        <f t="shared" si="13"/>
        <v>103</v>
      </c>
      <c r="F69" s="60">
        <f t="shared" si="13"/>
        <v>104</v>
      </c>
      <c r="G69" s="60">
        <f t="shared" si="13"/>
        <v>105</v>
      </c>
      <c r="H69" s="60">
        <f t="shared" si="13"/>
        <v>106</v>
      </c>
      <c r="I69" s="60">
        <f t="shared" si="13"/>
        <v>107</v>
      </c>
      <c r="J69" s="60">
        <f t="shared" si="13"/>
        <v>108</v>
      </c>
      <c r="K69" s="60">
        <f t="shared" si="13"/>
        <v>109</v>
      </c>
      <c r="L69" s="60">
        <f t="shared" si="13"/>
        <v>110</v>
      </c>
      <c r="M69" s="78"/>
      <c r="N69" s="110">
        <v>63</v>
      </c>
      <c r="O69" s="100">
        <v>0</v>
      </c>
      <c r="P69" s="100">
        <v>8</v>
      </c>
      <c r="Q69" s="100">
        <v>3</v>
      </c>
      <c r="R69" s="110">
        <v>63</v>
      </c>
      <c r="S69" s="92" t="s">
        <v>265</v>
      </c>
      <c r="T69" s="110">
        <v>1</v>
      </c>
      <c r="U69" s="110">
        <v>163</v>
      </c>
      <c r="V69" s="110">
        <v>0.1</v>
      </c>
      <c r="W69" s="111">
        <v>9.9999999999999995E-7</v>
      </c>
      <c r="X69" s="110">
        <v>0.1</v>
      </c>
      <c r="Y69" s="110">
        <v>0.3</v>
      </c>
      <c r="Z69" s="110">
        <v>0.11</v>
      </c>
      <c r="AA69" s="110">
        <v>3.5</v>
      </c>
      <c r="AB69" s="112" t="s">
        <v>66</v>
      </c>
      <c r="AC69" s="53" t="str">
        <f t="shared" si="3"/>
        <v/>
      </c>
      <c r="AD69" s="53" t="str">
        <f t="shared" si="4"/>
        <v>4,9</v>
      </c>
      <c r="AE69" s="59">
        <v>29</v>
      </c>
      <c r="AF69" s="59">
        <v>7708800</v>
      </c>
      <c r="AG69" s="59">
        <v>1.25</v>
      </c>
      <c r="AH69" s="59">
        <v>0</v>
      </c>
      <c r="AI69" s="59">
        <v>0.20999999999999699</v>
      </c>
      <c r="AJ69" s="59">
        <v>0.21</v>
      </c>
      <c r="AK69" s="59">
        <v>0</v>
      </c>
      <c r="AL69" s="59">
        <v>4.1361596396468697E-3</v>
      </c>
      <c r="AM69" s="59">
        <v>0</v>
      </c>
      <c r="AN69" s="59">
        <v>0</v>
      </c>
      <c r="AO69" s="59">
        <v>-0.249999999999964</v>
      </c>
      <c r="AP69" s="59">
        <v>0</v>
      </c>
      <c r="AQ69" s="59">
        <v>0</v>
      </c>
      <c r="AR69" s="59">
        <v>0</v>
      </c>
      <c r="AS69" s="59">
        <v>0</v>
      </c>
      <c r="AT69" s="59">
        <v>0</v>
      </c>
      <c r="AU69" s="59">
        <v>89.2222222222222</v>
      </c>
      <c r="AV69" s="133"/>
      <c r="AW69" s="133"/>
      <c r="AX69" s="133"/>
      <c r="AY69" s="133"/>
      <c r="AZ69" s="133"/>
      <c r="BA69" s="133"/>
      <c r="BB69" s="103">
        <v>64</v>
      </c>
      <c r="BC69" s="103">
        <v>0.100005</v>
      </c>
      <c r="BD69" s="103"/>
      <c r="BE69" s="98" t="s">
        <v>10</v>
      </c>
      <c r="BF69" s="109" t="s">
        <v>266</v>
      </c>
      <c r="BG69" s="1"/>
      <c r="BH69" s="105">
        <v>64</v>
      </c>
      <c r="BI69" s="105">
        <v>13840800</v>
      </c>
      <c r="BJ69" s="106">
        <v>185</v>
      </c>
      <c r="BK69" s="106">
        <v>1015.930117</v>
      </c>
      <c r="BL69" s="106">
        <v>225.37443099999999</v>
      </c>
      <c r="BM69" s="106">
        <v>6.1519681439999996</v>
      </c>
      <c r="BN69" s="106">
        <v>-1015.930117</v>
      </c>
      <c r="BO69" s="106">
        <v>-197.12217340000001</v>
      </c>
      <c r="BP69" s="106">
        <v>-207.1002895</v>
      </c>
      <c r="BQ69" s="108">
        <f t="shared" si="2"/>
        <v>160.19444444444446</v>
      </c>
      <c r="BR69" s="90"/>
      <c r="BS69" s="1"/>
      <c r="BT69" s="105">
        <v>64</v>
      </c>
      <c r="BU69" s="105">
        <v>13840800</v>
      </c>
      <c r="BV69" s="106">
        <v>1041.2507969999999</v>
      </c>
      <c r="BW69" s="106">
        <v>1001.409955</v>
      </c>
      <c r="BX69" s="106">
        <v>-32.602491809999997</v>
      </c>
      <c r="BY69" s="106">
        <v>31.227061469999999</v>
      </c>
      <c r="BZ69" s="106">
        <v>-186.27471170000001</v>
      </c>
      <c r="CA69" s="106">
        <v>175.87322800000001</v>
      </c>
      <c r="CB69" s="1"/>
      <c r="CC69" s="1"/>
      <c r="CD69" s="1"/>
      <c r="CE69" s="1"/>
    </row>
    <row r="70" spans="1:83" ht="9.9499999999999993" customHeight="1" x14ac:dyDescent="0.25">
      <c r="A70" s="1"/>
      <c r="B70" s="76"/>
      <c r="C70" s="60">
        <f t="shared" si="12"/>
        <v>111</v>
      </c>
      <c r="D70" s="60">
        <f t="shared" si="13"/>
        <v>112</v>
      </c>
      <c r="E70" s="60">
        <f t="shared" si="13"/>
        <v>113</v>
      </c>
      <c r="F70" s="60">
        <f t="shared" si="13"/>
        <v>114</v>
      </c>
      <c r="G70" s="60">
        <f t="shared" si="13"/>
        <v>115</v>
      </c>
      <c r="H70" s="60">
        <f t="shared" si="13"/>
        <v>116</v>
      </c>
      <c r="I70" s="60">
        <f t="shared" si="13"/>
        <v>117</v>
      </c>
      <c r="J70" s="60">
        <f t="shared" si="13"/>
        <v>118</v>
      </c>
      <c r="K70" s="60">
        <f t="shared" si="13"/>
        <v>119</v>
      </c>
      <c r="L70" s="60">
        <f t="shared" si="13"/>
        <v>120</v>
      </c>
      <c r="M70" s="78"/>
      <c r="N70" s="110">
        <v>64</v>
      </c>
      <c r="O70" s="100">
        <v>0</v>
      </c>
      <c r="P70" s="100">
        <v>8</v>
      </c>
      <c r="Q70" s="100">
        <v>4</v>
      </c>
      <c r="R70" s="110">
        <v>64</v>
      </c>
      <c r="S70" s="92" t="s">
        <v>267</v>
      </c>
      <c r="T70" s="110">
        <v>1</v>
      </c>
      <c r="U70" s="110">
        <v>164</v>
      </c>
      <c r="V70" s="110">
        <v>0.1</v>
      </c>
      <c r="W70" s="111">
        <v>9.9999999999999995E-7</v>
      </c>
      <c r="X70" s="110">
        <v>0.1</v>
      </c>
      <c r="Y70" s="110">
        <v>0.3</v>
      </c>
      <c r="Z70" s="110">
        <v>0.11</v>
      </c>
      <c r="AA70" s="110">
        <v>3.5</v>
      </c>
      <c r="AB70" s="112" t="s">
        <v>66</v>
      </c>
      <c r="AC70" s="53" t="str">
        <f t="shared" si="3"/>
        <v/>
      </c>
      <c r="AD70" s="53" t="str">
        <f t="shared" si="4"/>
        <v>5,9</v>
      </c>
      <c r="AE70" s="59">
        <v>30</v>
      </c>
      <c r="AF70" s="59">
        <v>7884000</v>
      </c>
      <c r="AG70" s="59">
        <v>1.25</v>
      </c>
      <c r="AH70" s="59">
        <v>0</v>
      </c>
      <c r="AI70" s="59">
        <v>0.21000000000005301</v>
      </c>
      <c r="AJ70" s="59">
        <v>0.21</v>
      </c>
      <c r="AK70" s="59">
        <v>0</v>
      </c>
      <c r="AL70" s="59">
        <v>4.0101580799788601E-3</v>
      </c>
      <c r="AM70" s="59">
        <v>0</v>
      </c>
      <c r="AN70" s="59">
        <v>0</v>
      </c>
      <c r="AO70" s="59">
        <v>-0.249999999999996</v>
      </c>
      <c r="AP70" s="59">
        <v>0</v>
      </c>
      <c r="AQ70" s="59">
        <v>0</v>
      </c>
      <c r="AR70" s="59">
        <v>0</v>
      </c>
      <c r="AS70" s="59">
        <v>0</v>
      </c>
      <c r="AT70" s="59">
        <v>0</v>
      </c>
      <c r="AU70" s="59">
        <v>91.25</v>
      </c>
      <c r="AV70" s="133"/>
      <c r="AW70" s="133"/>
      <c r="AX70" s="133"/>
      <c r="AY70" s="133"/>
      <c r="AZ70" s="133"/>
      <c r="BA70" s="133"/>
      <c r="BB70" s="103">
        <v>65</v>
      </c>
      <c r="BC70" s="103">
        <v>0.100005</v>
      </c>
      <c r="BD70" s="103"/>
      <c r="BE70" s="98" t="s">
        <v>10</v>
      </c>
      <c r="BF70" s="109" t="s">
        <v>268</v>
      </c>
      <c r="BG70" s="1"/>
      <c r="BH70" s="105">
        <v>65</v>
      </c>
      <c r="BI70" s="105">
        <v>14016000</v>
      </c>
      <c r="BJ70" s="106">
        <v>185</v>
      </c>
      <c r="BK70" s="106">
        <v>1015.937994</v>
      </c>
      <c r="BL70" s="106">
        <v>225.37601720000001</v>
      </c>
      <c r="BM70" s="106">
        <v>6.1402108809999998</v>
      </c>
      <c r="BN70" s="106">
        <v>-1015.937994</v>
      </c>
      <c r="BO70" s="106">
        <v>-197.13676770000001</v>
      </c>
      <c r="BP70" s="106">
        <v>-207.0990386</v>
      </c>
      <c r="BQ70" s="108">
        <f t="shared" ref="BQ70:BQ133" si="14">BI70/$BQ$4</f>
        <v>162.22222222222223</v>
      </c>
      <c r="BR70" s="90"/>
      <c r="BS70" s="1"/>
      <c r="BT70" s="105">
        <v>65</v>
      </c>
      <c r="BU70" s="105">
        <v>14016000</v>
      </c>
      <c r="BV70" s="106">
        <v>1041.2507820000001</v>
      </c>
      <c r="BW70" s="106">
        <v>1001.40994</v>
      </c>
      <c r="BX70" s="106">
        <v>-32.60183292</v>
      </c>
      <c r="BY70" s="106">
        <v>31.227061469999999</v>
      </c>
      <c r="BZ70" s="106">
        <v>-186.27154060000001</v>
      </c>
      <c r="CA70" s="106">
        <v>175.8719772</v>
      </c>
      <c r="CB70" s="1"/>
      <c r="CC70" s="1"/>
      <c r="CD70" s="1"/>
      <c r="CE70" s="1"/>
    </row>
    <row r="71" spans="1:83" ht="9.9499999999999993" customHeight="1" x14ac:dyDescent="0.25">
      <c r="A71" s="1"/>
      <c r="B71" s="76"/>
      <c r="C71" s="60">
        <f t="shared" si="12"/>
        <v>121</v>
      </c>
      <c r="D71" s="60">
        <f t="shared" si="13"/>
        <v>122</v>
      </c>
      <c r="E71" s="60">
        <f t="shared" si="13"/>
        <v>123</v>
      </c>
      <c r="F71" s="60">
        <f t="shared" si="13"/>
        <v>124</v>
      </c>
      <c r="G71" s="60">
        <f t="shared" si="13"/>
        <v>125</v>
      </c>
      <c r="H71" s="60">
        <f t="shared" si="13"/>
        <v>126</v>
      </c>
      <c r="I71" s="60">
        <f t="shared" si="13"/>
        <v>127</v>
      </c>
      <c r="J71" s="60">
        <f t="shared" si="13"/>
        <v>128</v>
      </c>
      <c r="K71" s="60">
        <f t="shared" si="13"/>
        <v>129</v>
      </c>
      <c r="L71" s="60">
        <f t="shared" si="13"/>
        <v>130</v>
      </c>
      <c r="M71" s="78"/>
      <c r="N71" s="110">
        <v>65</v>
      </c>
      <c r="O71" s="100">
        <v>0</v>
      </c>
      <c r="P71" s="100">
        <v>8</v>
      </c>
      <c r="Q71" s="100">
        <v>5</v>
      </c>
      <c r="R71" s="110">
        <v>65</v>
      </c>
      <c r="S71" s="92" t="s">
        <v>166</v>
      </c>
      <c r="T71" s="110">
        <v>1</v>
      </c>
      <c r="U71" s="110">
        <v>165</v>
      </c>
      <c r="V71" s="110">
        <v>0.1</v>
      </c>
      <c r="W71" s="111">
        <v>9.9999999999999995E-7</v>
      </c>
      <c r="X71" s="110">
        <v>0.1</v>
      </c>
      <c r="Y71" s="110">
        <v>0.3</v>
      </c>
      <c r="Z71" s="110">
        <v>0.11</v>
      </c>
      <c r="AA71" s="110">
        <v>3.5</v>
      </c>
      <c r="AB71" s="112" t="s">
        <v>60</v>
      </c>
      <c r="AC71" s="53" t="str">
        <f t="shared" ref="AC71:AC134" si="15">IF(AB71=$AB$3,_xlfn.CONCAT(Q71+1,",",P71+1),"")</f>
        <v>6,9</v>
      </c>
      <c r="AD71" s="53" t="str">
        <f t="shared" ref="AD71:AD134" si="16">IF(AB71=$AB$4,_xlfn.CONCAT(Q71+1,",",P71+1),"")</f>
        <v/>
      </c>
      <c r="AE71" s="59">
        <v>31</v>
      </c>
      <c r="AF71" s="59">
        <v>8059200</v>
      </c>
      <c r="AG71" s="59">
        <v>2.5</v>
      </c>
      <c r="AH71" s="59">
        <v>0</v>
      </c>
      <c r="AI71" s="59">
        <v>0.20999999999999699</v>
      </c>
      <c r="AJ71" s="59">
        <v>0.21</v>
      </c>
      <c r="AK71" s="59">
        <v>0</v>
      </c>
      <c r="AL71" s="59">
        <v>3.8935875697783499E-3</v>
      </c>
      <c r="AM71" s="59">
        <v>0</v>
      </c>
      <c r="AN71" s="59">
        <v>0</v>
      </c>
      <c r="AO71" s="59">
        <v>-0.25000000000006001</v>
      </c>
      <c r="AP71" s="59">
        <v>0</v>
      </c>
      <c r="AQ71" s="59">
        <v>0</v>
      </c>
      <c r="AR71" s="59">
        <v>0</v>
      </c>
      <c r="AS71" s="59">
        <v>0</v>
      </c>
      <c r="AT71" s="59">
        <v>0</v>
      </c>
      <c r="AU71" s="59">
        <v>93.2777777777777</v>
      </c>
      <c r="AV71" s="133"/>
      <c r="AW71" s="133"/>
      <c r="AX71" s="133"/>
      <c r="AY71" s="133"/>
      <c r="AZ71" s="133"/>
      <c r="BA71" s="133"/>
      <c r="BB71" s="103">
        <v>66</v>
      </c>
      <c r="BC71" s="103">
        <v>0.100005</v>
      </c>
      <c r="BD71" s="103"/>
      <c r="BE71" s="98" t="s">
        <v>10</v>
      </c>
      <c r="BF71" s="109" t="s">
        <v>269</v>
      </c>
      <c r="BG71" s="1"/>
      <c r="BH71" s="105">
        <v>66</v>
      </c>
      <c r="BI71" s="105">
        <v>14191200</v>
      </c>
      <c r="BJ71" s="106">
        <v>185</v>
      </c>
      <c r="BK71" s="106">
        <v>1015.945202</v>
      </c>
      <c r="BL71" s="106">
        <v>225.3773971</v>
      </c>
      <c r="BM71" s="106">
        <v>6.1293595989999998</v>
      </c>
      <c r="BN71" s="106">
        <v>-1015.945202</v>
      </c>
      <c r="BO71" s="106">
        <v>-197.15021100000001</v>
      </c>
      <c r="BP71" s="106">
        <v>-207.0978265</v>
      </c>
      <c r="BQ71" s="108">
        <f t="shared" si="14"/>
        <v>164.25</v>
      </c>
      <c r="BR71" s="90"/>
      <c r="BS71" s="1"/>
      <c r="BT71" s="105">
        <v>66</v>
      </c>
      <c r="BU71" s="105">
        <v>14191200</v>
      </c>
      <c r="BV71" s="106">
        <v>1041.250767</v>
      </c>
      <c r="BW71" s="106">
        <v>1001.409927</v>
      </c>
      <c r="BX71" s="106">
        <v>-32.601208110000002</v>
      </c>
      <c r="BY71" s="106">
        <v>31.227061469999999</v>
      </c>
      <c r="BZ71" s="106">
        <v>-186.2685444</v>
      </c>
      <c r="CA71" s="106">
        <v>175.8707651</v>
      </c>
      <c r="CB71" s="1"/>
      <c r="CC71" s="1"/>
      <c r="CD71" s="1"/>
      <c r="CE71" s="1"/>
    </row>
    <row r="72" spans="1:83" ht="9.9499999999999993" customHeight="1" x14ac:dyDescent="0.25">
      <c r="A72" s="1"/>
      <c r="B72" s="76"/>
      <c r="C72" s="60">
        <f t="shared" si="12"/>
        <v>131</v>
      </c>
      <c r="D72" s="60">
        <f t="shared" si="13"/>
        <v>132</v>
      </c>
      <c r="E72" s="60">
        <f t="shared" si="13"/>
        <v>133</v>
      </c>
      <c r="F72" s="60">
        <f t="shared" si="13"/>
        <v>134</v>
      </c>
      <c r="G72" s="60">
        <f t="shared" si="13"/>
        <v>135</v>
      </c>
      <c r="H72" s="60">
        <f t="shared" si="13"/>
        <v>136</v>
      </c>
      <c r="I72" s="60">
        <f t="shared" si="13"/>
        <v>137</v>
      </c>
      <c r="J72" s="60">
        <f t="shared" si="13"/>
        <v>138</v>
      </c>
      <c r="K72" s="60">
        <f t="shared" si="13"/>
        <v>139</v>
      </c>
      <c r="L72" s="60">
        <f t="shared" si="13"/>
        <v>140</v>
      </c>
      <c r="M72" s="78"/>
      <c r="N72" s="110">
        <v>66</v>
      </c>
      <c r="O72" s="100">
        <v>0</v>
      </c>
      <c r="P72" s="100">
        <v>8</v>
      </c>
      <c r="Q72" s="100">
        <v>6</v>
      </c>
      <c r="R72" s="110">
        <v>66</v>
      </c>
      <c r="S72" s="92" t="s">
        <v>270</v>
      </c>
      <c r="T72" s="110">
        <v>1</v>
      </c>
      <c r="U72" s="110">
        <v>166</v>
      </c>
      <c r="V72" s="110">
        <v>0.1</v>
      </c>
      <c r="W72" s="111">
        <v>9.9999999999999995E-7</v>
      </c>
      <c r="X72" s="110">
        <v>0.1</v>
      </c>
      <c r="Y72" s="110">
        <v>0.3</v>
      </c>
      <c r="Z72" s="110">
        <v>0.11</v>
      </c>
      <c r="AA72" s="110">
        <v>3.5</v>
      </c>
      <c r="AB72" s="112" t="s">
        <v>60</v>
      </c>
      <c r="AC72" s="53" t="str">
        <f t="shared" si="15"/>
        <v>7,9</v>
      </c>
      <c r="AD72" s="53" t="str">
        <f t="shared" si="16"/>
        <v/>
      </c>
      <c r="AE72" s="59">
        <v>32</v>
      </c>
      <c r="AF72" s="59">
        <v>8234400</v>
      </c>
      <c r="AG72" s="59">
        <v>2.5</v>
      </c>
      <c r="AH72" s="59">
        <v>0</v>
      </c>
      <c r="AI72" s="59">
        <v>0.21000000000005301</v>
      </c>
      <c r="AJ72" s="59">
        <v>0.21</v>
      </c>
      <c r="AK72" s="59">
        <v>0</v>
      </c>
      <c r="AL72" s="59">
        <v>3.78586152519436E-3</v>
      </c>
      <c r="AM72" s="59">
        <v>0</v>
      </c>
      <c r="AN72" s="59">
        <v>0</v>
      </c>
      <c r="AO72" s="59">
        <v>-0.25000000000002798</v>
      </c>
      <c r="AP72" s="59">
        <v>0</v>
      </c>
      <c r="AQ72" s="59">
        <v>0</v>
      </c>
      <c r="AR72" s="59">
        <v>0</v>
      </c>
      <c r="AS72" s="59">
        <v>0</v>
      </c>
      <c r="AT72" s="59">
        <v>0</v>
      </c>
      <c r="AU72" s="59">
        <v>95.3055555555555</v>
      </c>
      <c r="AV72" s="133"/>
      <c r="AW72" s="133"/>
      <c r="AX72" s="133"/>
      <c r="AY72" s="133"/>
      <c r="AZ72" s="133"/>
      <c r="BA72" s="133"/>
      <c r="BB72" s="103">
        <v>67</v>
      </c>
      <c r="BC72" s="103">
        <v>0.20000999999999999</v>
      </c>
      <c r="BD72" s="103"/>
      <c r="BE72" s="98" t="s">
        <v>10</v>
      </c>
      <c r="BF72" s="109" t="s">
        <v>271</v>
      </c>
      <c r="BG72" s="1"/>
      <c r="BH72" s="105">
        <v>67</v>
      </c>
      <c r="BI72" s="105">
        <v>14366400</v>
      </c>
      <c r="BJ72" s="106">
        <v>185</v>
      </c>
      <c r="BK72" s="106">
        <v>1015.951787</v>
      </c>
      <c r="BL72" s="106">
        <v>225.37858080000001</v>
      </c>
      <c r="BM72" s="106">
        <v>6.1193480009999996</v>
      </c>
      <c r="BN72" s="106">
        <v>-1015.951787</v>
      </c>
      <c r="BO72" s="106">
        <v>-197.1625823</v>
      </c>
      <c r="BP72" s="106">
        <v>-207.09665050000001</v>
      </c>
      <c r="BQ72" s="108">
        <f t="shared" si="14"/>
        <v>166.27777777777777</v>
      </c>
      <c r="BR72" s="90"/>
      <c r="BS72" s="1"/>
      <c r="BT72" s="105">
        <v>67</v>
      </c>
      <c r="BU72" s="105">
        <v>14366400</v>
      </c>
      <c r="BV72" s="106">
        <v>1041.250753</v>
      </c>
      <c r="BW72" s="106">
        <v>1001.409914</v>
      </c>
      <c r="BX72" s="106">
        <v>-32.600614890000003</v>
      </c>
      <c r="BY72" s="106">
        <v>31.227061469999999</v>
      </c>
      <c r="BZ72" s="106">
        <v>-186.2657074</v>
      </c>
      <c r="CA72" s="106">
        <v>175.86958899999999</v>
      </c>
      <c r="CB72" s="1"/>
      <c r="CC72" s="1"/>
      <c r="CD72" s="1"/>
      <c r="CE72" s="1"/>
    </row>
    <row r="73" spans="1:83" ht="9.9499999999999993" customHeight="1" x14ac:dyDescent="0.25">
      <c r="A73" s="1"/>
      <c r="B73" s="76"/>
      <c r="C73" s="60">
        <f t="shared" si="12"/>
        <v>141</v>
      </c>
      <c r="D73" s="60">
        <f t="shared" si="13"/>
        <v>142</v>
      </c>
      <c r="E73" s="60">
        <f t="shared" si="13"/>
        <v>143</v>
      </c>
      <c r="F73" s="60">
        <f t="shared" si="13"/>
        <v>144</v>
      </c>
      <c r="G73" s="60">
        <f t="shared" si="13"/>
        <v>145</v>
      </c>
      <c r="H73" s="60">
        <f t="shared" si="13"/>
        <v>146</v>
      </c>
      <c r="I73" s="60">
        <f t="shared" si="13"/>
        <v>147</v>
      </c>
      <c r="J73" s="60">
        <f t="shared" si="13"/>
        <v>148</v>
      </c>
      <c r="K73" s="60">
        <f t="shared" si="13"/>
        <v>149</v>
      </c>
      <c r="L73" s="60">
        <f t="shared" si="13"/>
        <v>150</v>
      </c>
      <c r="M73" s="78"/>
      <c r="N73" s="110">
        <v>67</v>
      </c>
      <c r="O73" s="100">
        <v>0</v>
      </c>
      <c r="P73" s="100">
        <v>8</v>
      </c>
      <c r="Q73" s="100">
        <v>7</v>
      </c>
      <c r="R73" s="110">
        <v>67</v>
      </c>
      <c r="S73" s="92" t="s">
        <v>272</v>
      </c>
      <c r="T73" s="110">
        <v>1</v>
      </c>
      <c r="U73" s="110">
        <v>167</v>
      </c>
      <c r="V73" s="110">
        <v>0.1</v>
      </c>
      <c r="W73" s="111">
        <v>9.9999999999999995E-7</v>
      </c>
      <c r="X73" s="110">
        <v>0.2</v>
      </c>
      <c r="Y73" s="110">
        <v>0.3</v>
      </c>
      <c r="Z73" s="110">
        <v>0.21</v>
      </c>
      <c r="AA73" s="110">
        <v>3.5</v>
      </c>
      <c r="AB73" s="112" t="s">
        <v>60</v>
      </c>
      <c r="AC73" s="53" t="str">
        <f t="shared" si="15"/>
        <v>8,9</v>
      </c>
      <c r="AD73" s="53" t="str">
        <f t="shared" si="16"/>
        <v/>
      </c>
      <c r="AE73" s="59">
        <v>33</v>
      </c>
      <c r="AF73" s="59">
        <v>8409600</v>
      </c>
      <c r="AG73" s="59">
        <v>2.5</v>
      </c>
      <c r="AH73" s="59">
        <v>0</v>
      </c>
      <c r="AI73" s="59">
        <v>0.20999999999999699</v>
      </c>
      <c r="AJ73" s="59">
        <v>0.21</v>
      </c>
      <c r="AK73" s="59">
        <v>0</v>
      </c>
      <c r="AL73" s="59">
        <v>3.6863518861470299E-3</v>
      </c>
      <c r="AM73" s="59">
        <v>0</v>
      </c>
      <c r="AN73" s="59">
        <v>0</v>
      </c>
      <c r="AO73" s="59">
        <v>-0.249999999999996</v>
      </c>
      <c r="AP73" s="59">
        <v>0</v>
      </c>
      <c r="AQ73" s="59">
        <v>0</v>
      </c>
      <c r="AR73" s="59">
        <v>0</v>
      </c>
      <c r="AS73" s="59">
        <v>0</v>
      </c>
      <c r="AT73" s="59">
        <v>0</v>
      </c>
      <c r="AU73" s="59">
        <v>97.3333333333333</v>
      </c>
      <c r="AV73" s="133"/>
      <c r="AW73" s="133"/>
      <c r="AX73" s="133"/>
      <c r="AY73" s="133"/>
      <c r="AZ73" s="133"/>
      <c r="BA73" s="133"/>
      <c r="BB73" s="103">
        <v>68</v>
      </c>
      <c r="BC73" s="103">
        <v>0.20000999999999999</v>
      </c>
      <c r="BD73" s="103"/>
      <c r="BE73" s="98" t="s">
        <v>10</v>
      </c>
      <c r="BF73" s="109" t="s">
        <v>273</v>
      </c>
      <c r="BG73" s="1"/>
      <c r="BH73" s="105">
        <v>68</v>
      </c>
      <c r="BI73" s="105">
        <v>14541600</v>
      </c>
      <c r="BJ73" s="106">
        <v>185</v>
      </c>
      <c r="BK73" s="106">
        <v>1015.957792</v>
      </c>
      <c r="BL73" s="106">
        <v>225.37958029999999</v>
      </c>
      <c r="BM73" s="106">
        <v>6.1101144999999999</v>
      </c>
      <c r="BN73" s="106">
        <v>-1015.957792</v>
      </c>
      <c r="BO73" s="106">
        <v>-197.1739575</v>
      </c>
      <c r="BP73" s="106">
        <v>-207.09550820000001</v>
      </c>
      <c r="BQ73" s="108">
        <f t="shared" si="14"/>
        <v>168.30555555555554</v>
      </c>
      <c r="BR73" s="90"/>
      <c r="BS73" s="1"/>
      <c r="BT73" s="105">
        <v>68</v>
      </c>
      <c r="BU73" s="105">
        <v>14541600</v>
      </c>
      <c r="BV73" s="106">
        <v>1041.2507410000001</v>
      </c>
      <c r="BW73" s="106">
        <v>1001.409901</v>
      </c>
      <c r="BX73" s="106">
        <v>-32.600050959999997</v>
      </c>
      <c r="BY73" s="106">
        <v>31.227061469999999</v>
      </c>
      <c r="BZ73" s="106">
        <v>-186.26301559999999</v>
      </c>
      <c r="CA73" s="106">
        <v>175.86844679999999</v>
      </c>
      <c r="CB73" s="1"/>
      <c r="CC73" s="1"/>
      <c r="CD73" s="1"/>
      <c r="CE73" s="1"/>
    </row>
    <row r="74" spans="1:83" ht="9.9499999999999993" customHeight="1" x14ac:dyDescent="0.25">
      <c r="A74" s="1"/>
      <c r="B74" s="76"/>
      <c r="C74" s="58"/>
      <c r="D74" s="58"/>
      <c r="E74" s="58"/>
      <c r="F74" s="58"/>
      <c r="G74" s="58"/>
      <c r="H74" s="58"/>
      <c r="I74" s="58"/>
      <c r="J74" s="58"/>
      <c r="K74" s="58"/>
      <c r="L74" s="78"/>
      <c r="M74" s="78"/>
      <c r="N74" s="110">
        <v>68</v>
      </c>
      <c r="O74" s="100">
        <v>0</v>
      </c>
      <c r="P74" s="100">
        <v>8</v>
      </c>
      <c r="Q74" s="100">
        <v>8</v>
      </c>
      <c r="R74" s="110">
        <v>68</v>
      </c>
      <c r="S74" s="92" t="s">
        <v>274</v>
      </c>
      <c r="T74" s="110">
        <v>1</v>
      </c>
      <c r="U74" s="110">
        <v>168</v>
      </c>
      <c r="V74" s="110">
        <v>0.1</v>
      </c>
      <c r="W74" s="111">
        <v>9.9999999999999995E-7</v>
      </c>
      <c r="X74" s="110">
        <v>0.2</v>
      </c>
      <c r="Y74" s="110">
        <v>0.3</v>
      </c>
      <c r="Z74" s="110">
        <v>0.21</v>
      </c>
      <c r="AA74" s="110">
        <v>3.5</v>
      </c>
      <c r="AB74" s="112" t="s">
        <v>60</v>
      </c>
      <c r="AC74" s="53" t="str">
        <f t="shared" si="15"/>
        <v>9,9</v>
      </c>
      <c r="AD74" s="53" t="str">
        <f t="shared" si="16"/>
        <v/>
      </c>
      <c r="AE74" s="59">
        <v>34</v>
      </c>
      <c r="AF74" s="59">
        <v>8584800</v>
      </c>
      <c r="AG74" s="59">
        <v>2.5</v>
      </c>
      <c r="AH74" s="59">
        <v>0</v>
      </c>
      <c r="AI74" s="59">
        <v>0.20999999999999699</v>
      </c>
      <c r="AJ74" s="59">
        <v>0.21</v>
      </c>
      <c r="AK74" s="59">
        <v>0</v>
      </c>
      <c r="AL74" s="59">
        <v>3.5944234895625301E-3</v>
      </c>
      <c r="AM74" s="59">
        <v>0</v>
      </c>
      <c r="AN74" s="59">
        <v>0</v>
      </c>
      <c r="AO74" s="59">
        <v>-0.249999999999964</v>
      </c>
      <c r="AP74" s="59">
        <v>0</v>
      </c>
      <c r="AQ74" s="59">
        <v>0</v>
      </c>
      <c r="AR74" s="59">
        <v>0</v>
      </c>
      <c r="AS74" s="59">
        <v>0</v>
      </c>
      <c r="AT74" s="59">
        <v>0</v>
      </c>
      <c r="AU74" s="59">
        <v>99.3611111111111</v>
      </c>
      <c r="AV74" s="133"/>
      <c r="AW74" s="133"/>
      <c r="AX74" s="133"/>
      <c r="AY74" s="133"/>
      <c r="AZ74" s="133"/>
      <c r="BA74" s="133"/>
      <c r="BB74" s="103">
        <v>69</v>
      </c>
      <c r="BC74" s="103">
        <v>0.20000999999999999</v>
      </c>
      <c r="BD74" s="103"/>
      <c r="BE74" s="98" t="s">
        <v>10</v>
      </c>
      <c r="BF74" s="109" t="s">
        <v>275</v>
      </c>
      <c r="BG74" s="1"/>
      <c r="BH74" s="105">
        <v>69</v>
      </c>
      <c r="BI74" s="105">
        <v>14716800</v>
      </c>
      <c r="BJ74" s="106">
        <v>185</v>
      </c>
      <c r="BK74" s="106">
        <v>1015.963198</v>
      </c>
      <c r="BL74" s="106">
        <v>225.38037969999999</v>
      </c>
      <c r="BM74" s="106">
        <v>6.1016610880000002</v>
      </c>
      <c r="BN74" s="106">
        <v>-1015.963198</v>
      </c>
      <c r="BO74" s="106">
        <v>-197.1843212</v>
      </c>
      <c r="BP74" s="106">
        <v>-207.09439739999999</v>
      </c>
      <c r="BQ74" s="108">
        <f t="shared" si="14"/>
        <v>170.33333333333334</v>
      </c>
      <c r="BR74" s="90"/>
      <c r="BS74" s="1"/>
      <c r="BT74" s="105">
        <v>69</v>
      </c>
      <c r="BU74" s="105">
        <v>14716800</v>
      </c>
      <c r="BV74" s="106">
        <v>1041.250728</v>
      </c>
      <c r="BW74" s="106">
        <v>1001.40989</v>
      </c>
      <c r="BX74" s="106">
        <v>-32.599514200000002</v>
      </c>
      <c r="BY74" s="106">
        <v>31.227061469999999</v>
      </c>
      <c r="BZ74" s="106">
        <v>-186.26045619999999</v>
      </c>
      <c r="CA74" s="106">
        <v>175.8673359</v>
      </c>
      <c r="CB74" s="1"/>
      <c r="CC74" s="1"/>
      <c r="CD74" s="1"/>
      <c r="CE74" s="1"/>
    </row>
    <row r="75" spans="1:83" ht="9.9499999999999993" customHeight="1" x14ac:dyDescent="0.25">
      <c r="A75" s="1"/>
      <c r="B75" s="76"/>
      <c r="C75" s="58"/>
      <c r="D75" s="58"/>
      <c r="E75" s="58"/>
      <c r="F75" s="58"/>
      <c r="G75" s="58"/>
      <c r="H75" s="58"/>
      <c r="I75" s="58"/>
      <c r="J75" s="58"/>
      <c r="K75" s="58"/>
      <c r="L75" s="78"/>
      <c r="M75" s="78"/>
      <c r="N75" s="110">
        <v>69</v>
      </c>
      <c r="O75" s="100">
        <v>0</v>
      </c>
      <c r="P75" s="100">
        <v>9</v>
      </c>
      <c r="Q75" s="100">
        <v>1</v>
      </c>
      <c r="R75" s="110">
        <v>69</v>
      </c>
      <c r="S75" s="92" t="s">
        <v>276</v>
      </c>
      <c r="T75" s="110">
        <v>1</v>
      </c>
      <c r="U75" s="110">
        <v>169</v>
      </c>
      <c r="V75" s="110">
        <v>0.1</v>
      </c>
      <c r="W75" s="111">
        <v>9.9999999999999995E-7</v>
      </c>
      <c r="X75" s="110">
        <v>0.2</v>
      </c>
      <c r="Y75" s="110">
        <v>0.3</v>
      </c>
      <c r="Z75" s="110">
        <v>0.21</v>
      </c>
      <c r="AA75" s="110">
        <v>3.5</v>
      </c>
      <c r="AB75" s="112" t="s">
        <v>60</v>
      </c>
      <c r="AC75" s="53" t="str">
        <f t="shared" si="15"/>
        <v>2,10</v>
      </c>
      <c r="AD75" s="53" t="str">
        <f t="shared" si="16"/>
        <v/>
      </c>
      <c r="AE75" s="59">
        <v>35</v>
      </c>
      <c r="AF75" s="59">
        <v>8760000</v>
      </c>
      <c r="AG75" s="59">
        <v>2.5</v>
      </c>
      <c r="AH75" s="59">
        <v>0</v>
      </c>
      <c r="AI75" s="59">
        <v>0.20999999999994201</v>
      </c>
      <c r="AJ75" s="59">
        <v>0.21</v>
      </c>
      <c r="AK75" s="59">
        <v>0</v>
      </c>
      <c r="AL75" s="59">
        <v>3.5094555860021902E-3</v>
      </c>
      <c r="AM75" s="59">
        <v>0</v>
      </c>
      <c r="AN75" s="59">
        <v>0</v>
      </c>
      <c r="AO75" s="59">
        <v>-0.249999999999933</v>
      </c>
      <c r="AP75" s="59">
        <v>0</v>
      </c>
      <c r="AQ75" s="59">
        <v>0</v>
      </c>
      <c r="AR75" s="59">
        <v>0</v>
      </c>
      <c r="AS75" s="59">
        <v>0</v>
      </c>
      <c r="AT75" s="59">
        <v>0</v>
      </c>
      <c r="AU75" s="59">
        <v>101.388888888888</v>
      </c>
      <c r="AV75" s="133"/>
      <c r="AW75" s="133"/>
      <c r="AX75" s="133"/>
      <c r="AY75" s="133"/>
      <c r="AZ75" s="133"/>
      <c r="BA75" s="133"/>
      <c r="BB75" s="103">
        <v>70</v>
      </c>
      <c r="BC75" s="103">
        <v>0.20000999999999999</v>
      </c>
      <c r="BD75" s="103"/>
      <c r="BE75" s="98" t="s">
        <v>10</v>
      </c>
      <c r="BF75" s="109" t="s">
        <v>277</v>
      </c>
      <c r="BG75" s="1"/>
      <c r="BH75" s="105">
        <v>70</v>
      </c>
      <c r="BI75" s="105">
        <v>14892000</v>
      </c>
      <c r="BJ75" s="106">
        <v>185</v>
      </c>
      <c r="BK75" s="106">
        <v>1015.968145</v>
      </c>
      <c r="BL75" s="106">
        <v>225.38103559999999</v>
      </c>
      <c r="BM75" s="106">
        <v>6.0938341869999997</v>
      </c>
      <c r="BN75" s="106">
        <v>-1015.968145</v>
      </c>
      <c r="BO75" s="106">
        <v>-197.19388530000001</v>
      </c>
      <c r="BP75" s="106">
        <v>-207.0933162</v>
      </c>
      <c r="BQ75" s="108">
        <f t="shared" si="14"/>
        <v>172.36111111111111</v>
      </c>
      <c r="BR75" s="90"/>
      <c r="BS75" s="1"/>
      <c r="BT75" s="105">
        <v>70</v>
      </c>
      <c r="BU75" s="105">
        <v>14892000</v>
      </c>
      <c r="BV75" s="106">
        <v>1041.250716</v>
      </c>
      <c r="BW75" s="106">
        <v>1001.409879</v>
      </c>
      <c r="BX75" s="106">
        <v>-32.599002659999996</v>
      </c>
      <c r="BY75" s="106">
        <v>31.227061469999999</v>
      </c>
      <c r="BZ75" s="106">
        <v>-186.25801849999999</v>
      </c>
      <c r="CA75" s="106">
        <v>175.86625470000001</v>
      </c>
      <c r="CB75" s="1"/>
      <c r="CC75" s="1"/>
      <c r="CD75" s="1"/>
      <c r="CE75" s="1"/>
    </row>
    <row r="76" spans="1:83" ht="9.9499999999999993" customHeight="1" x14ac:dyDescent="0.25">
      <c r="A76" s="1"/>
      <c r="B76" s="76"/>
      <c r="C76" s="30">
        <v>0</v>
      </c>
      <c r="D76" s="30">
        <v>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78"/>
      <c r="N76" s="110">
        <v>70</v>
      </c>
      <c r="O76" s="100">
        <v>0</v>
      </c>
      <c r="P76" s="100">
        <v>9</v>
      </c>
      <c r="Q76" s="100">
        <v>2</v>
      </c>
      <c r="R76" s="110">
        <v>70</v>
      </c>
      <c r="S76" s="92" t="s">
        <v>278</v>
      </c>
      <c r="T76" s="110">
        <v>1</v>
      </c>
      <c r="U76" s="110">
        <v>170</v>
      </c>
      <c r="V76" s="110">
        <v>0.1</v>
      </c>
      <c r="W76" s="111">
        <v>9.9999999999999995E-7</v>
      </c>
      <c r="X76" s="110">
        <v>0.2</v>
      </c>
      <c r="Y76" s="110">
        <v>0.3</v>
      </c>
      <c r="Z76" s="110">
        <v>0.21</v>
      </c>
      <c r="AA76" s="110">
        <v>3.5</v>
      </c>
      <c r="AB76" s="112" t="s">
        <v>60</v>
      </c>
      <c r="AC76" s="53" t="str">
        <f t="shared" si="15"/>
        <v>3,10</v>
      </c>
      <c r="AD76" s="53" t="str">
        <f t="shared" si="16"/>
        <v/>
      </c>
      <c r="AE76" s="59">
        <v>36</v>
      </c>
      <c r="AF76" s="59">
        <v>8935200</v>
      </c>
      <c r="AG76" s="59">
        <v>2.5</v>
      </c>
      <c r="AH76" s="59">
        <v>0</v>
      </c>
      <c r="AI76" s="59">
        <v>0.24796150898672301</v>
      </c>
      <c r="AJ76" s="59">
        <v>0.21</v>
      </c>
      <c r="AK76" s="59">
        <v>0</v>
      </c>
      <c r="AL76" s="59">
        <v>3.43085620803711E-3</v>
      </c>
      <c r="AM76" s="59">
        <v>0</v>
      </c>
      <c r="AN76" s="59">
        <v>0</v>
      </c>
      <c r="AO76" s="59">
        <v>-0.249999999999964</v>
      </c>
      <c r="AP76" s="59">
        <v>0</v>
      </c>
      <c r="AQ76" s="59">
        <v>0</v>
      </c>
      <c r="AR76" s="59">
        <v>0</v>
      </c>
      <c r="AS76" s="59">
        <v>0</v>
      </c>
      <c r="AT76" s="59">
        <v>0</v>
      </c>
      <c r="AU76" s="59">
        <v>103.416666666666</v>
      </c>
      <c r="AV76" s="133"/>
      <c r="AW76" s="133"/>
      <c r="AX76" s="133"/>
      <c r="AY76" s="133"/>
      <c r="AZ76" s="133"/>
      <c r="BA76" s="133"/>
      <c r="BB76" s="103">
        <v>71</v>
      </c>
      <c r="BC76" s="103">
        <v>0.100005</v>
      </c>
      <c r="BD76" s="103"/>
      <c r="BE76" s="98" t="s">
        <v>10</v>
      </c>
      <c r="BF76" s="109" t="s">
        <v>279</v>
      </c>
      <c r="BG76" s="1"/>
      <c r="BH76" s="105">
        <v>71</v>
      </c>
      <c r="BI76" s="105">
        <v>15067200</v>
      </c>
      <c r="BJ76" s="106">
        <v>185</v>
      </c>
      <c r="BK76" s="106">
        <v>1015.972628</v>
      </c>
      <c r="BL76" s="106">
        <v>225.3815424</v>
      </c>
      <c r="BM76" s="106">
        <v>6.0866238060000004</v>
      </c>
      <c r="BN76" s="106">
        <v>-1015.972628</v>
      </c>
      <c r="BO76" s="106">
        <v>-197.20265599999999</v>
      </c>
      <c r="BP76" s="106">
        <v>-207.0922626</v>
      </c>
      <c r="BQ76" s="108">
        <f t="shared" si="14"/>
        <v>174.38888888888889</v>
      </c>
      <c r="BR76" s="90"/>
      <c r="BS76" s="1"/>
      <c r="BT76" s="105">
        <v>71</v>
      </c>
      <c r="BU76" s="105">
        <v>15067200</v>
      </c>
      <c r="BV76" s="106">
        <v>1041.2507049999999</v>
      </c>
      <c r="BW76" s="106">
        <v>1001.409868</v>
      </c>
      <c r="BX76" s="106">
        <v>-32.598514549999997</v>
      </c>
      <c r="BY76" s="106">
        <v>31.227061469999999</v>
      </c>
      <c r="BZ76" s="106">
        <v>-186.2556922</v>
      </c>
      <c r="CA76" s="106">
        <v>175.86520110000001</v>
      </c>
      <c r="CB76" s="1"/>
      <c r="CC76" s="1"/>
      <c r="CD76" s="1"/>
      <c r="CE76" s="1"/>
    </row>
    <row r="77" spans="1:83" ht="9.9499999999999993" customHeight="1" x14ac:dyDescent="0.25">
      <c r="A77" s="1"/>
      <c r="B77" s="76"/>
      <c r="C77" s="30">
        <v>0</v>
      </c>
      <c r="D77" s="30">
        <v>0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78"/>
      <c r="N77" s="110">
        <v>71</v>
      </c>
      <c r="O77" s="100">
        <v>0</v>
      </c>
      <c r="P77" s="100">
        <v>9</v>
      </c>
      <c r="Q77" s="100">
        <v>3</v>
      </c>
      <c r="R77" s="110">
        <v>71</v>
      </c>
      <c r="S77" s="92" t="s">
        <v>280</v>
      </c>
      <c r="T77" s="110">
        <v>1</v>
      </c>
      <c r="U77" s="110">
        <v>171</v>
      </c>
      <c r="V77" s="110">
        <v>0.1</v>
      </c>
      <c r="W77" s="111">
        <v>9.9999999999999995E-7</v>
      </c>
      <c r="X77" s="110">
        <v>0.1</v>
      </c>
      <c r="Y77" s="110">
        <v>0.3</v>
      </c>
      <c r="Z77" s="110">
        <v>0.11</v>
      </c>
      <c r="AA77" s="110">
        <v>3.5</v>
      </c>
      <c r="AB77" s="112" t="s">
        <v>66</v>
      </c>
      <c r="AC77" s="53" t="str">
        <f t="shared" si="15"/>
        <v/>
      </c>
      <c r="AD77" s="53" t="str">
        <f t="shared" si="16"/>
        <v>4,10</v>
      </c>
      <c r="AE77" s="59">
        <v>37</v>
      </c>
      <c r="AF77" s="59">
        <v>9110400</v>
      </c>
      <c r="AG77" s="59">
        <v>2.5</v>
      </c>
      <c r="AH77" s="59">
        <v>0</v>
      </c>
      <c r="AI77" s="59">
        <v>0.24442260206899499</v>
      </c>
      <c r="AJ77" s="59">
        <v>0.21</v>
      </c>
      <c r="AK77" s="59">
        <v>0</v>
      </c>
      <c r="AL77" s="59">
        <v>3.3580709775713601E-3</v>
      </c>
      <c r="AM77" s="59">
        <v>0</v>
      </c>
      <c r="AN77" s="59">
        <v>0</v>
      </c>
      <c r="AO77" s="59">
        <v>-0.249999999999964</v>
      </c>
      <c r="AP77" s="59">
        <v>0</v>
      </c>
      <c r="AQ77" s="59">
        <v>0</v>
      </c>
      <c r="AR77" s="59">
        <v>0</v>
      </c>
      <c r="AS77" s="59">
        <v>0</v>
      </c>
      <c r="AT77" s="59">
        <v>0</v>
      </c>
      <c r="AU77" s="59">
        <v>105.444444444444</v>
      </c>
      <c r="AV77" s="133"/>
      <c r="AW77" s="133"/>
      <c r="AX77" s="133"/>
      <c r="AY77" s="133"/>
      <c r="AZ77" s="133"/>
      <c r="BA77" s="133"/>
      <c r="BB77" s="103">
        <v>72</v>
      </c>
      <c r="BC77" s="103">
        <v>0.100005</v>
      </c>
      <c r="BD77" s="103"/>
      <c r="BE77" s="98" t="s">
        <v>10</v>
      </c>
      <c r="BF77" s="109" t="s">
        <v>281</v>
      </c>
      <c r="BG77" s="1"/>
      <c r="BH77" s="105">
        <v>72</v>
      </c>
      <c r="BI77" s="105">
        <v>15242400</v>
      </c>
      <c r="BJ77" s="106">
        <v>185</v>
      </c>
      <c r="BK77" s="106">
        <v>1015.976681</v>
      </c>
      <c r="BL77" s="106">
        <v>225.38191029999999</v>
      </c>
      <c r="BM77" s="106">
        <v>6.0799846689999999</v>
      </c>
      <c r="BN77" s="106">
        <v>-1015.976681</v>
      </c>
      <c r="BO77" s="106">
        <v>-197.21069069999999</v>
      </c>
      <c r="BP77" s="106">
        <v>-207.09123500000001</v>
      </c>
      <c r="BQ77" s="108">
        <f t="shared" si="14"/>
        <v>176.41666666666666</v>
      </c>
      <c r="BR77" s="90"/>
      <c r="BS77" s="1"/>
      <c r="BT77" s="105">
        <v>72</v>
      </c>
      <c r="BU77" s="105">
        <v>15242400</v>
      </c>
      <c r="BV77" s="106">
        <v>1041.2506940000001</v>
      </c>
      <c r="BW77" s="106">
        <v>1001.409858</v>
      </c>
      <c r="BX77" s="106">
        <v>-32.598048239999997</v>
      </c>
      <c r="BY77" s="106">
        <v>31.227061469999999</v>
      </c>
      <c r="BZ77" s="106">
        <v>-186.2534684</v>
      </c>
      <c r="CA77" s="106">
        <v>175.86417349999999</v>
      </c>
      <c r="CB77" s="1"/>
      <c r="CC77" s="1"/>
      <c r="CD77" s="1"/>
      <c r="CE77" s="1"/>
    </row>
    <row r="78" spans="1:83" ht="9.9499999999999993" customHeight="1" x14ac:dyDescent="0.25">
      <c r="A78" s="1"/>
      <c r="B78" s="76"/>
      <c r="C78" s="30">
        <v>0</v>
      </c>
      <c r="D78" s="30">
        <v>0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78"/>
      <c r="N78" s="110">
        <v>72</v>
      </c>
      <c r="O78" s="100">
        <v>0</v>
      </c>
      <c r="P78" s="100">
        <v>9</v>
      </c>
      <c r="Q78" s="100">
        <v>4</v>
      </c>
      <c r="R78" s="110">
        <v>72</v>
      </c>
      <c r="S78" s="92" t="s">
        <v>282</v>
      </c>
      <c r="T78" s="110">
        <v>1</v>
      </c>
      <c r="U78" s="110">
        <v>172</v>
      </c>
      <c r="V78" s="110">
        <v>0.1</v>
      </c>
      <c r="W78" s="111">
        <v>9.9999999999999995E-7</v>
      </c>
      <c r="X78" s="110">
        <v>0.1</v>
      </c>
      <c r="Y78" s="110">
        <v>0.3</v>
      </c>
      <c r="Z78" s="110">
        <v>0.11</v>
      </c>
      <c r="AA78" s="110">
        <v>3.5</v>
      </c>
      <c r="AB78" s="112" t="s">
        <v>66</v>
      </c>
      <c r="AC78" s="53" t="str">
        <f t="shared" si="15"/>
        <v/>
      </c>
      <c r="AD78" s="53" t="str">
        <f t="shared" si="16"/>
        <v>5,10</v>
      </c>
      <c r="AE78" s="59">
        <v>38</v>
      </c>
      <c r="AF78" s="59">
        <v>9285600</v>
      </c>
      <c r="AG78" s="59">
        <v>2.5</v>
      </c>
      <c r="AH78" s="59">
        <v>0</v>
      </c>
      <c r="AI78" s="59">
        <v>0.24442260206899499</v>
      </c>
      <c r="AJ78" s="59">
        <v>0.21</v>
      </c>
      <c r="AK78" s="59">
        <v>0</v>
      </c>
      <c r="AL78" s="59">
        <v>3.2905875574408502E-3</v>
      </c>
      <c r="AM78" s="59">
        <v>0</v>
      </c>
      <c r="AN78" s="59">
        <v>0</v>
      </c>
      <c r="AO78" s="59">
        <v>-0.249999999999964</v>
      </c>
      <c r="AP78" s="59">
        <v>0</v>
      </c>
      <c r="AQ78" s="59">
        <v>0</v>
      </c>
      <c r="AR78" s="59">
        <v>0</v>
      </c>
      <c r="AS78" s="59">
        <v>0</v>
      </c>
      <c r="AT78" s="59">
        <v>0</v>
      </c>
      <c r="AU78" s="59">
        <v>107.472222222222</v>
      </c>
      <c r="AV78" s="133"/>
      <c r="AW78" s="133"/>
      <c r="AX78" s="133"/>
      <c r="AY78" s="133"/>
      <c r="AZ78" s="133"/>
      <c r="BA78" s="133"/>
      <c r="BB78" s="103">
        <v>73</v>
      </c>
      <c r="BC78" s="103">
        <v>0.100005</v>
      </c>
      <c r="BD78" s="103"/>
      <c r="BE78" s="98" t="s">
        <v>10</v>
      </c>
      <c r="BF78" s="109" t="s">
        <v>283</v>
      </c>
      <c r="BG78" s="1"/>
      <c r="BH78" s="105">
        <v>73</v>
      </c>
      <c r="BI78" s="105">
        <v>15417600</v>
      </c>
      <c r="BJ78" s="106">
        <v>185</v>
      </c>
      <c r="BK78" s="106">
        <v>1015.9804360000001</v>
      </c>
      <c r="BL78" s="106">
        <v>225.38223880000001</v>
      </c>
      <c r="BM78" s="106">
        <v>6.073791494</v>
      </c>
      <c r="BN78" s="106">
        <v>-1015.9804360000001</v>
      </c>
      <c r="BO78" s="106">
        <v>-197.21820460000001</v>
      </c>
      <c r="BP78" s="106">
        <v>-207.0902427</v>
      </c>
      <c r="BQ78" s="108">
        <f t="shared" si="14"/>
        <v>178.44444444444446</v>
      </c>
      <c r="BR78" s="90"/>
      <c r="BS78" s="1"/>
      <c r="BT78" s="105">
        <v>73</v>
      </c>
      <c r="BU78" s="105">
        <v>15417600</v>
      </c>
      <c r="BV78" s="106">
        <v>1041.2506840000001</v>
      </c>
      <c r="BW78" s="106">
        <v>1001.409849</v>
      </c>
      <c r="BX78" s="106">
        <v>-32.597605719999997</v>
      </c>
      <c r="BY78" s="106">
        <v>31.227061469999999</v>
      </c>
      <c r="BZ78" s="106">
        <v>-186.2513573</v>
      </c>
      <c r="CA78" s="106">
        <v>175.86318120000001</v>
      </c>
      <c r="CB78" s="1"/>
      <c r="CC78" s="1"/>
      <c r="CD78" s="1"/>
      <c r="CE78" s="1"/>
    </row>
    <row r="79" spans="1:83" ht="9.9499999999999993" customHeight="1" x14ac:dyDescent="0.25">
      <c r="A79" s="1"/>
      <c r="B79" s="76"/>
      <c r="C79" s="30">
        <v>0</v>
      </c>
      <c r="D79" s="30">
        <v>0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78"/>
      <c r="N79" s="110">
        <v>73</v>
      </c>
      <c r="O79" s="100">
        <v>0</v>
      </c>
      <c r="P79" s="100">
        <v>9</v>
      </c>
      <c r="Q79" s="100">
        <v>5</v>
      </c>
      <c r="R79" s="110">
        <v>73</v>
      </c>
      <c r="S79" s="92" t="s">
        <v>284</v>
      </c>
      <c r="T79" s="110">
        <v>1</v>
      </c>
      <c r="U79" s="110">
        <v>173</v>
      </c>
      <c r="V79" s="110">
        <v>0.1</v>
      </c>
      <c r="W79" s="111">
        <v>9.9999999999999995E-7</v>
      </c>
      <c r="X79" s="110">
        <v>0.1</v>
      </c>
      <c r="Y79" s="110">
        <v>0.3</v>
      </c>
      <c r="Z79" s="110">
        <v>0.11</v>
      </c>
      <c r="AA79" s="110">
        <v>3.5</v>
      </c>
      <c r="AB79" s="112" t="s">
        <v>60</v>
      </c>
      <c r="AC79" s="53" t="str">
        <f t="shared" si="15"/>
        <v>6,10</v>
      </c>
      <c r="AD79" s="53" t="str">
        <f t="shared" si="16"/>
        <v/>
      </c>
      <c r="AE79" s="59">
        <v>39</v>
      </c>
      <c r="AF79" s="59">
        <v>9460800</v>
      </c>
      <c r="AG79" s="59">
        <v>2.5</v>
      </c>
      <c r="AH79" s="59">
        <v>0</v>
      </c>
      <c r="AI79" s="59">
        <v>0.24430580206899</v>
      </c>
      <c r="AJ79" s="59">
        <v>0.21</v>
      </c>
      <c r="AK79" s="59">
        <v>0</v>
      </c>
      <c r="AL79" s="59">
        <v>3.2279370734722198E-3</v>
      </c>
      <c r="AM79" s="59">
        <v>0</v>
      </c>
      <c r="AN79" s="59">
        <v>0</v>
      </c>
      <c r="AO79" s="59">
        <v>-0.249999999999933</v>
      </c>
      <c r="AP79" s="59">
        <v>0</v>
      </c>
      <c r="AQ79" s="59">
        <v>0</v>
      </c>
      <c r="AR79" s="59">
        <v>0</v>
      </c>
      <c r="AS79" s="59">
        <v>0</v>
      </c>
      <c r="AT79" s="59">
        <v>0</v>
      </c>
      <c r="AU79" s="59">
        <v>109.5</v>
      </c>
      <c r="AV79" s="133"/>
      <c r="AW79" s="133"/>
      <c r="AX79" s="133"/>
      <c r="AY79" s="133"/>
      <c r="AZ79" s="133"/>
      <c r="BA79" s="133"/>
      <c r="BB79" s="103">
        <v>74</v>
      </c>
      <c r="BC79" s="103">
        <v>0.20000999999999999</v>
      </c>
      <c r="BD79" s="103"/>
      <c r="BE79" s="98" t="s">
        <v>10</v>
      </c>
      <c r="BF79" s="109" t="s">
        <v>285</v>
      </c>
      <c r="BG79" s="1"/>
      <c r="BH79" s="105">
        <v>74</v>
      </c>
      <c r="BI79" s="105">
        <v>15592800</v>
      </c>
      <c r="BJ79" s="106">
        <v>185</v>
      </c>
      <c r="BK79" s="106">
        <v>1015.983989</v>
      </c>
      <c r="BL79" s="106">
        <v>225.3828728</v>
      </c>
      <c r="BM79" s="106">
        <v>6.0680678480000001</v>
      </c>
      <c r="BN79" s="106">
        <v>-1015.983989</v>
      </c>
      <c r="BO79" s="106">
        <v>-197.2254417</v>
      </c>
      <c r="BP79" s="106">
        <v>-207.0893633</v>
      </c>
      <c r="BQ79" s="108">
        <f t="shared" si="14"/>
        <v>180.47222222222223</v>
      </c>
      <c r="BR79" s="90"/>
      <c r="BS79" s="1"/>
      <c r="BT79" s="105">
        <v>74</v>
      </c>
      <c r="BU79" s="105">
        <v>15592800</v>
      </c>
      <c r="BV79" s="106">
        <v>1041.250675</v>
      </c>
      <c r="BW79" s="106">
        <v>1001.40984</v>
      </c>
      <c r="BX79" s="106">
        <v>-32.597211209999998</v>
      </c>
      <c r="BY79" s="106">
        <v>31.227061469999999</v>
      </c>
      <c r="BZ79" s="106">
        <v>-186.24948240000001</v>
      </c>
      <c r="CA79" s="106">
        <v>175.86230180000001</v>
      </c>
      <c r="CB79" s="1"/>
      <c r="CC79" s="1"/>
      <c r="CD79" s="1"/>
      <c r="CE79" s="1"/>
    </row>
    <row r="80" spans="1:83" ht="9.9499999999999993" customHeight="1" x14ac:dyDescent="0.25">
      <c r="A80" s="1"/>
      <c r="B80" s="76"/>
      <c r="C80" s="30">
        <v>0</v>
      </c>
      <c r="D80" s="30">
        <v>0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78"/>
      <c r="N80" s="110">
        <v>74</v>
      </c>
      <c r="O80" s="100">
        <v>0</v>
      </c>
      <c r="P80" s="100">
        <v>9</v>
      </c>
      <c r="Q80" s="100">
        <v>8</v>
      </c>
      <c r="R80" s="110">
        <v>74</v>
      </c>
      <c r="S80" s="92" t="s">
        <v>286</v>
      </c>
      <c r="T80" s="110">
        <v>1</v>
      </c>
      <c r="U80" s="110">
        <v>174</v>
      </c>
      <c r="V80" s="110">
        <v>0.1</v>
      </c>
      <c r="W80" s="111">
        <v>9.9999999999999995E-7</v>
      </c>
      <c r="X80" s="110">
        <v>0.2</v>
      </c>
      <c r="Y80" s="110">
        <v>0.3</v>
      </c>
      <c r="Z80" s="110">
        <v>0.21</v>
      </c>
      <c r="AA80" s="110">
        <v>3.5</v>
      </c>
      <c r="AB80" s="112" t="s">
        <v>60</v>
      </c>
      <c r="AC80" s="53" t="str">
        <f t="shared" si="15"/>
        <v>9,10</v>
      </c>
      <c r="AD80" s="53" t="str">
        <f t="shared" si="16"/>
        <v/>
      </c>
      <c r="AE80" s="59">
        <v>40</v>
      </c>
      <c r="AF80" s="59">
        <v>9636000</v>
      </c>
      <c r="AG80" s="59">
        <v>2.5</v>
      </c>
      <c r="AH80" s="59">
        <v>0</v>
      </c>
      <c r="AI80" s="59">
        <v>0.244189002068985</v>
      </c>
      <c r="AJ80" s="59">
        <v>0.21</v>
      </c>
      <c r="AK80" s="59">
        <v>0</v>
      </c>
      <c r="AL80" s="59">
        <v>3.1696935066280701E-3</v>
      </c>
      <c r="AM80" s="59">
        <v>0</v>
      </c>
      <c r="AN80" s="59">
        <v>0</v>
      </c>
      <c r="AO80" s="59">
        <v>-0.249999999999964</v>
      </c>
      <c r="AP80" s="59">
        <v>0</v>
      </c>
      <c r="AQ80" s="59">
        <v>0</v>
      </c>
      <c r="AR80" s="59">
        <v>0</v>
      </c>
      <c r="AS80" s="59">
        <v>0</v>
      </c>
      <c r="AT80" s="59">
        <v>0</v>
      </c>
      <c r="AU80" s="59">
        <v>111.527777777777</v>
      </c>
      <c r="AV80" s="133"/>
      <c r="AW80" s="133"/>
      <c r="AX80" s="133"/>
      <c r="AY80" s="133"/>
      <c r="AZ80" s="133"/>
      <c r="BA80" s="133"/>
      <c r="BB80" s="103">
        <v>75</v>
      </c>
      <c r="BC80" s="103">
        <v>0.20000999999999999</v>
      </c>
      <c r="BD80" s="103"/>
      <c r="BE80" s="98" t="s">
        <v>10</v>
      </c>
      <c r="BF80" s="109" t="s">
        <v>287</v>
      </c>
      <c r="BG80" s="1"/>
      <c r="BH80" s="105">
        <v>75</v>
      </c>
      <c r="BI80" s="105">
        <v>15768000</v>
      </c>
      <c r="BJ80" s="106">
        <v>185</v>
      </c>
      <c r="BK80" s="106">
        <v>1015.98744</v>
      </c>
      <c r="BL80" s="106">
        <v>225.38369399999999</v>
      </c>
      <c r="BM80" s="106">
        <v>6.0627217379999996</v>
      </c>
      <c r="BN80" s="106">
        <v>-1015.98744</v>
      </c>
      <c r="BO80" s="106">
        <v>-197.2323671</v>
      </c>
      <c r="BP80" s="106">
        <v>-207.08860519999999</v>
      </c>
      <c r="BQ80" s="108">
        <f t="shared" si="14"/>
        <v>182.5</v>
      </c>
      <c r="BR80" s="90"/>
      <c r="BS80" s="1"/>
      <c r="BT80" s="105">
        <v>75</v>
      </c>
      <c r="BU80" s="105">
        <v>15768000</v>
      </c>
      <c r="BV80" s="106">
        <v>1041.250667</v>
      </c>
      <c r="BW80" s="106">
        <v>1001.409833</v>
      </c>
      <c r="BX80" s="106">
        <v>-32.596866679999998</v>
      </c>
      <c r="BY80" s="106">
        <v>31.227061469999999</v>
      </c>
      <c r="BZ80" s="106">
        <v>-186.24785539999999</v>
      </c>
      <c r="CA80" s="106">
        <v>175.8615437</v>
      </c>
      <c r="CB80" s="1"/>
      <c r="CC80" s="1"/>
      <c r="CD80" s="1"/>
      <c r="CE80" s="1"/>
    </row>
    <row r="81" spans="1:83" ht="9.9499999999999993" customHeight="1" x14ac:dyDescent="0.25">
      <c r="A81" s="1"/>
      <c r="B81" s="76"/>
      <c r="C81" s="30">
        <v>0</v>
      </c>
      <c r="D81" s="30">
        <v>0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78"/>
      <c r="N81" s="110">
        <v>75</v>
      </c>
      <c r="O81" s="100">
        <v>0</v>
      </c>
      <c r="P81" s="100">
        <v>9</v>
      </c>
      <c r="Q81" s="100">
        <v>9</v>
      </c>
      <c r="R81" s="110">
        <v>75</v>
      </c>
      <c r="S81" s="92" t="s">
        <v>288</v>
      </c>
      <c r="T81" s="110">
        <v>1</v>
      </c>
      <c r="U81" s="110">
        <v>175</v>
      </c>
      <c r="V81" s="110">
        <v>0.1</v>
      </c>
      <c r="W81" s="111">
        <v>9.9999999999999995E-7</v>
      </c>
      <c r="X81" s="110">
        <v>0.2</v>
      </c>
      <c r="Y81" s="110">
        <v>0.3</v>
      </c>
      <c r="Z81" s="110">
        <v>0.21</v>
      </c>
      <c r="AA81" s="110">
        <v>3.5</v>
      </c>
      <c r="AB81" s="112" t="s">
        <v>60</v>
      </c>
      <c r="AC81" s="53" t="str">
        <f t="shared" si="15"/>
        <v>10,10</v>
      </c>
      <c r="AD81" s="53" t="str">
        <f t="shared" si="16"/>
        <v/>
      </c>
      <c r="AE81" s="59">
        <v>41</v>
      </c>
      <c r="AF81" s="59">
        <v>9811200</v>
      </c>
      <c r="AG81" s="59">
        <v>2.5</v>
      </c>
      <c r="AH81" s="59">
        <v>0</v>
      </c>
      <c r="AI81" s="59">
        <v>0.24407220206892399</v>
      </c>
      <c r="AJ81" s="59">
        <v>0.21</v>
      </c>
      <c r="AK81" s="59">
        <v>0</v>
      </c>
      <c r="AL81" s="59">
        <v>3.1154718193154999E-3</v>
      </c>
      <c r="AM81" s="59">
        <v>0</v>
      </c>
      <c r="AN81" s="59">
        <v>0</v>
      </c>
      <c r="AO81" s="59">
        <v>-0.249999999999964</v>
      </c>
      <c r="AP81" s="59">
        <v>0</v>
      </c>
      <c r="AQ81" s="59">
        <v>0</v>
      </c>
      <c r="AR81" s="59">
        <v>0</v>
      </c>
      <c r="AS81" s="59">
        <v>0</v>
      </c>
      <c r="AT81" s="59">
        <v>0</v>
      </c>
      <c r="AU81" s="59">
        <v>113.555555555555</v>
      </c>
      <c r="AV81" s="133"/>
      <c r="AW81" s="133"/>
      <c r="AX81" s="133"/>
      <c r="AY81" s="133"/>
      <c r="AZ81" s="133"/>
      <c r="BA81" s="133"/>
      <c r="BB81" s="103">
        <v>76</v>
      </c>
      <c r="BC81" s="103">
        <v>0.20000999999999999</v>
      </c>
      <c r="BD81" s="103"/>
      <c r="BE81" s="98" t="s">
        <v>10</v>
      </c>
      <c r="BF81" s="109" t="s">
        <v>289</v>
      </c>
      <c r="BG81" s="1"/>
      <c r="BH81" s="105">
        <v>76</v>
      </c>
      <c r="BI81" s="105">
        <v>15943200</v>
      </c>
      <c r="BJ81" s="106">
        <v>185</v>
      </c>
      <c r="BK81" s="106">
        <v>1015.9906089999999</v>
      </c>
      <c r="BL81" s="106">
        <v>224.45765170000001</v>
      </c>
      <c r="BM81" s="106">
        <v>6.056257349</v>
      </c>
      <c r="BN81" s="106">
        <v>-1015.9906089999999</v>
      </c>
      <c r="BO81" s="106">
        <v>-196.31346300000001</v>
      </c>
      <c r="BP81" s="106">
        <v>-207.08793130000001</v>
      </c>
      <c r="BQ81" s="108">
        <f t="shared" si="14"/>
        <v>184.52777777777777</v>
      </c>
      <c r="BR81" s="90"/>
      <c r="BS81" s="1"/>
      <c r="BT81" s="105">
        <v>76</v>
      </c>
      <c r="BU81" s="105">
        <v>15943200</v>
      </c>
      <c r="BV81" s="106">
        <v>1041.2506599999999</v>
      </c>
      <c r="BW81" s="106">
        <v>1001.409826</v>
      </c>
      <c r="BX81" s="106">
        <v>-32.596543220000001</v>
      </c>
      <c r="BY81" s="106">
        <v>31.227061469999999</v>
      </c>
      <c r="BZ81" s="106">
        <v>-186.24633040000001</v>
      </c>
      <c r="CA81" s="106">
        <v>175.86086990000001</v>
      </c>
      <c r="CB81" s="1"/>
      <c r="CC81" s="1"/>
      <c r="CD81" s="1"/>
      <c r="CE81" s="1"/>
    </row>
    <row r="82" spans="1:83" ht="9.9499999999999993" customHeight="1" x14ac:dyDescent="0.25">
      <c r="A82" s="1"/>
      <c r="B82" s="76"/>
      <c r="C82" s="30">
        <v>0</v>
      </c>
      <c r="D82" s="30">
        <v>0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78"/>
      <c r="N82" s="110">
        <v>76</v>
      </c>
      <c r="O82" s="100">
        <v>0</v>
      </c>
      <c r="P82" s="100">
        <v>10</v>
      </c>
      <c r="Q82" s="100">
        <v>1</v>
      </c>
      <c r="R82" s="110">
        <v>76</v>
      </c>
      <c r="S82" s="92" t="s">
        <v>290</v>
      </c>
      <c r="T82" s="110">
        <v>1</v>
      </c>
      <c r="U82" s="110">
        <v>176</v>
      </c>
      <c r="V82" s="110">
        <v>0.1</v>
      </c>
      <c r="W82" s="111">
        <v>9.9999999999999995E-7</v>
      </c>
      <c r="X82" s="110">
        <v>0.2</v>
      </c>
      <c r="Y82" s="110">
        <v>0.3</v>
      </c>
      <c r="Z82" s="110">
        <v>0.21</v>
      </c>
      <c r="AA82" s="110">
        <v>3.5</v>
      </c>
      <c r="AB82" s="112" t="s">
        <v>60</v>
      </c>
      <c r="AC82" s="53" t="str">
        <f t="shared" si="15"/>
        <v>2,11</v>
      </c>
      <c r="AD82" s="53" t="str">
        <f t="shared" si="16"/>
        <v/>
      </c>
      <c r="AE82" s="59">
        <v>42</v>
      </c>
      <c r="AF82" s="59">
        <v>9986400</v>
      </c>
      <c r="AG82" s="59">
        <v>2.5</v>
      </c>
      <c r="AH82" s="59">
        <v>0</v>
      </c>
      <c r="AI82" s="59">
        <v>0.24026986104916401</v>
      </c>
      <c r="AJ82" s="59">
        <v>0.21</v>
      </c>
      <c r="AK82" s="59">
        <v>0</v>
      </c>
      <c r="AL82" s="59">
        <v>3.0649253260535999E-3</v>
      </c>
      <c r="AM82" s="59">
        <v>0</v>
      </c>
      <c r="AN82" s="59">
        <v>0</v>
      </c>
      <c r="AO82" s="59">
        <v>-0.249999999999964</v>
      </c>
      <c r="AP82" s="59">
        <v>0</v>
      </c>
      <c r="AQ82" s="59">
        <v>0</v>
      </c>
      <c r="AR82" s="59">
        <v>0</v>
      </c>
      <c r="AS82" s="59">
        <v>0</v>
      </c>
      <c r="AT82" s="59">
        <v>0</v>
      </c>
      <c r="AU82" s="59">
        <v>115.583333333333</v>
      </c>
      <c r="AV82" s="133"/>
      <c r="AW82" s="133"/>
      <c r="AX82" s="133"/>
      <c r="AY82" s="133"/>
      <c r="AZ82" s="133"/>
      <c r="BA82" s="133"/>
      <c r="BB82" s="103">
        <v>77</v>
      </c>
      <c r="BC82" s="103">
        <v>0.100005</v>
      </c>
      <c r="BD82" s="103"/>
      <c r="BE82" s="98" t="s">
        <v>10</v>
      </c>
      <c r="BF82" s="109" t="s">
        <v>291</v>
      </c>
      <c r="BG82" s="1"/>
      <c r="BH82" s="105">
        <v>77</v>
      </c>
      <c r="BI82" s="105">
        <v>16118400</v>
      </c>
      <c r="BJ82" s="106">
        <v>185</v>
      </c>
      <c r="BK82" s="106">
        <v>1015.989797</v>
      </c>
      <c r="BL82" s="106">
        <v>224.45619260000001</v>
      </c>
      <c r="BM82" s="106">
        <v>6.0552873290000004</v>
      </c>
      <c r="BN82" s="106">
        <v>-1015.989797</v>
      </c>
      <c r="BO82" s="106">
        <v>-196.3134828</v>
      </c>
      <c r="BP82" s="106">
        <v>-207.08742240000001</v>
      </c>
      <c r="BQ82" s="108">
        <f t="shared" si="14"/>
        <v>186.55555555555554</v>
      </c>
      <c r="BR82" s="90"/>
      <c r="BS82" s="1"/>
      <c r="BT82" s="105">
        <v>77</v>
      </c>
      <c r="BU82" s="105">
        <v>16118400</v>
      </c>
      <c r="BV82" s="106">
        <v>1041.2506530000001</v>
      </c>
      <c r="BW82" s="106">
        <v>1001.409819</v>
      </c>
      <c r="BX82" s="106">
        <v>-32.596241259999999</v>
      </c>
      <c r="BY82" s="106">
        <v>31.227061469999999</v>
      </c>
      <c r="BZ82" s="106">
        <v>-186.24494569999999</v>
      </c>
      <c r="CA82" s="106">
        <v>175.86036100000001</v>
      </c>
      <c r="CB82" s="1"/>
      <c r="CC82" s="1"/>
      <c r="CD82" s="1"/>
      <c r="CE82" s="1"/>
    </row>
    <row r="83" spans="1:83" ht="9.9499999999999993" customHeight="1" x14ac:dyDescent="0.25">
      <c r="A83" s="1"/>
      <c r="B83" s="76"/>
      <c r="C83" s="30">
        <v>0</v>
      </c>
      <c r="D83" s="30">
        <v>0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78"/>
      <c r="N83" s="110">
        <v>77</v>
      </c>
      <c r="O83" s="100">
        <v>0</v>
      </c>
      <c r="P83" s="100">
        <v>10</v>
      </c>
      <c r="Q83" s="100">
        <v>5</v>
      </c>
      <c r="R83" s="110">
        <v>77</v>
      </c>
      <c r="S83" s="92" t="s">
        <v>292</v>
      </c>
      <c r="T83" s="110">
        <v>1</v>
      </c>
      <c r="U83" s="110">
        <v>177</v>
      </c>
      <c r="V83" s="110">
        <v>0.1</v>
      </c>
      <c r="W83" s="111">
        <v>9.9999999999999995E-7</v>
      </c>
      <c r="X83" s="110">
        <v>0.1</v>
      </c>
      <c r="Y83" s="110">
        <v>0.3</v>
      </c>
      <c r="Z83" s="110">
        <v>0.11</v>
      </c>
      <c r="AA83" s="110">
        <v>3.5</v>
      </c>
      <c r="AB83" s="112" t="s">
        <v>60</v>
      </c>
      <c r="AC83" s="53" t="str">
        <f t="shared" si="15"/>
        <v>6,11</v>
      </c>
      <c r="AD83" s="53" t="str">
        <f t="shared" si="16"/>
        <v/>
      </c>
      <c r="AE83" s="59">
        <v>43</v>
      </c>
      <c r="AF83" s="59">
        <v>10161600</v>
      </c>
      <c r="AG83" s="59">
        <v>2.5</v>
      </c>
      <c r="AH83" s="59">
        <v>0</v>
      </c>
      <c r="AI83" s="59">
        <v>0.24015306104927001</v>
      </c>
      <c r="AJ83" s="59">
        <v>0.21</v>
      </c>
      <c r="AK83" s="59">
        <v>0</v>
      </c>
      <c r="AL83" s="59">
        <v>3.0177426791823799E-3</v>
      </c>
      <c r="AM83" s="59">
        <v>0</v>
      </c>
      <c r="AN83" s="59">
        <v>0</v>
      </c>
      <c r="AO83" s="59">
        <v>-0.249999999999964</v>
      </c>
      <c r="AP83" s="59">
        <v>0</v>
      </c>
      <c r="AQ83" s="59">
        <v>0</v>
      </c>
      <c r="AR83" s="59">
        <v>0</v>
      </c>
      <c r="AS83" s="59">
        <v>0</v>
      </c>
      <c r="AT83" s="59">
        <v>0</v>
      </c>
      <c r="AU83" s="59">
        <v>117.611111111111</v>
      </c>
      <c r="AV83" s="133"/>
      <c r="AW83" s="133"/>
      <c r="AX83" s="133"/>
      <c r="AY83" s="133"/>
      <c r="AZ83" s="133"/>
      <c r="BA83" s="133"/>
      <c r="BB83" s="103">
        <v>78</v>
      </c>
      <c r="BC83" s="103">
        <v>0.20000999999999999</v>
      </c>
      <c r="BD83" s="103"/>
      <c r="BE83" s="98" t="s">
        <v>10</v>
      </c>
      <c r="BF83" s="109" t="s">
        <v>293</v>
      </c>
      <c r="BG83" s="1"/>
      <c r="BH83" s="105">
        <v>78</v>
      </c>
      <c r="BI83" s="105">
        <v>16293600</v>
      </c>
      <c r="BJ83" s="106">
        <v>185</v>
      </c>
      <c r="BK83" s="106">
        <v>1015.977696</v>
      </c>
      <c r="BL83" s="106">
        <v>224.44950399999999</v>
      </c>
      <c r="BM83" s="106">
        <v>6.0655936669999999</v>
      </c>
      <c r="BN83" s="106">
        <v>-1015.977696</v>
      </c>
      <c r="BO83" s="106">
        <v>-196.296604</v>
      </c>
      <c r="BP83" s="106">
        <v>-207.08730629999999</v>
      </c>
      <c r="BQ83" s="108">
        <f t="shared" si="14"/>
        <v>188.58333333333334</v>
      </c>
      <c r="BR83" s="90"/>
      <c r="BS83" s="1"/>
      <c r="BT83" s="105">
        <v>78</v>
      </c>
      <c r="BU83" s="105">
        <v>16293600</v>
      </c>
      <c r="BV83" s="106">
        <v>1041.2506470000001</v>
      </c>
      <c r="BW83" s="106">
        <v>1001.409814</v>
      </c>
      <c r="BX83" s="106">
        <v>-32.595973239999999</v>
      </c>
      <c r="BY83" s="106">
        <v>31.227061469999999</v>
      </c>
      <c r="BZ83" s="106">
        <v>-186.24385889999999</v>
      </c>
      <c r="CA83" s="106">
        <v>175.8602448</v>
      </c>
      <c r="CB83" s="1"/>
      <c r="CC83" s="1"/>
      <c r="CD83" s="1"/>
      <c r="CE83" s="1"/>
    </row>
    <row r="84" spans="1:83" ht="9.9499999999999993" customHeight="1" x14ac:dyDescent="0.25">
      <c r="A84" s="1"/>
      <c r="B84" s="76"/>
      <c r="C84" s="30">
        <v>0</v>
      </c>
      <c r="D84" s="30">
        <v>0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78"/>
      <c r="N84" s="110">
        <v>78</v>
      </c>
      <c r="O84" s="100">
        <v>0</v>
      </c>
      <c r="P84" s="100">
        <v>10</v>
      </c>
      <c r="Q84" s="100">
        <v>8</v>
      </c>
      <c r="R84" s="110">
        <v>78</v>
      </c>
      <c r="S84" s="92" t="s">
        <v>294</v>
      </c>
      <c r="T84" s="110">
        <v>1</v>
      </c>
      <c r="U84" s="110">
        <v>178</v>
      </c>
      <c r="V84" s="110">
        <v>0.1</v>
      </c>
      <c r="W84" s="111">
        <v>9.9999999999999995E-7</v>
      </c>
      <c r="X84" s="110">
        <v>0.2</v>
      </c>
      <c r="Y84" s="110">
        <v>0.3</v>
      </c>
      <c r="Z84" s="110">
        <v>0.21</v>
      </c>
      <c r="AA84" s="110">
        <v>3.5</v>
      </c>
      <c r="AB84" s="112" t="s">
        <v>60</v>
      </c>
      <c r="AC84" s="53" t="str">
        <f t="shared" si="15"/>
        <v>9,11</v>
      </c>
      <c r="AD84" s="53" t="str">
        <f t="shared" si="16"/>
        <v/>
      </c>
      <c r="AE84" s="59">
        <v>44</v>
      </c>
      <c r="AF84" s="59">
        <v>10336800</v>
      </c>
      <c r="AG84" s="59">
        <v>2.5</v>
      </c>
      <c r="AH84" s="59">
        <v>0</v>
      </c>
      <c r="AI84" s="59">
        <v>0.24015306104921399</v>
      </c>
      <c r="AJ84" s="59">
        <v>0.21</v>
      </c>
      <c r="AK84" s="59">
        <v>0</v>
      </c>
      <c r="AL84" s="59">
        <v>2.9736447106788002E-3</v>
      </c>
      <c r="AM84" s="59">
        <v>0</v>
      </c>
      <c r="AN84" s="59">
        <v>0</v>
      </c>
      <c r="AO84" s="59">
        <v>-0.249999999999901</v>
      </c>
      <c r="AP84" s="59">
        <v>0</v>
      </c>
      <c r="AQ84" s="59">
        <v>0</v>
      </c>
      <c r="AR84" s="59">
        <v>0</v>
      </c>
      <c r="AS84" s="59">
        <v>0</v>
      </c>
      <c r="AT84" s="59">
        <v>0</v>
      </c>
      <c r="AU84" s="59">
        <v>119.638888888888</v>
      </c>
      <c r="AV84" s="133"/>
      <c r="AW84" s="133"/>
      <c r="AX84" s="133"/>
      <c r="AY84" s="133"/>
      <c r="AZ84" s="133"/>
      <c r="BA84" s="133"/>
      <c r="BB84" s="103">
        <v>79</v>
      </c>
      <c r="BC84" s="103">
        <v>0.20000999999999999</v>
      </c>
      <c r="BD84" s="103"/>
      <c r="BE84" s="98" t="s">
        <v>10</v>
      </c>
      <c r="BF84" s="109" t="s">
        <v>295</v>
      </c>
      <c r="BG84" s="1"/>
      <c r="BH84" s="105">
        <v>79</v>
      </c>
      <c r="BI84" s="105">
        <v>16468800</v>
      </c>
      <c r="BJ84" s="106">
        <v>185</v>
      </c>
      <c r="BK84" s="106">
        <v>1015.962747</v>
      </c>
      <c r="BL84" s="106">
        <v>224.4417679</v>
      </c>
      <c r="BM84" s="106">
        <v>6.0788524879999999</v>
      </c>
      <c r="BN84" s="106">
        <v>-1015.962747</v>
      </c>
      <c r="BO84" s="106">
        <v>-196.27530490000001</v>
      </c>
      <c r="BP84" s="106">
        <v>-207.0876106</v>
      </c>
      <c r="BQ84" s="108">
        <f t="shared" si="14"/>
        <v>190.61111111111111</v>
      </c>
      <c r="BR84" s="90"/>
      <c r="BS84" s="1"/>
      <c r="BT84" s="105">
        <v>79</v>
      </c>
      <c r="BU84" s="105">
        <v>16468800</v>
      </c>
      <c r="BV84" s="106">
        <v>1041.250642</v>
      </c>
      <c r="BW84" s="106">
        <v>1001.409811</v>
      </c>
      <c r="BX84" s="106">
        <v>-32.595752849999997</v>
      </c>
      <c r="BY84" s="106">
        <v>31.227061469999999</v>
      </c>
      <c r="BZ84" s="106">
        <v>-186.2431598</v>
      </c>
      <c r="CA84" s="106">
        <v>175.86054909999999</v>
      </c>
      <c r="CB84" s="1"/>
      <c r="CC84" s="1"/>
      <c r="CD84" s="1"/>
      <c r="CE84" s="1"/>
    </row>
    <row r="85" spans="1:83" ht="9.9499999999999993" customHeight="1" x14ac:dyDescent="0.25">
      <c r="A85" s="1"/>
      <c r="B85" s="76"/>
      <c r="C85" s="30">
        <v>0</v>
      </c>
      <c r="D85" s="30">
        <v>0</v>
      </c>
      <c r="E85" s="30">
        <v>0</v>
      </c>
      <c r="F85" s="30">
        <v>0</v>
      </c>
      <c r="G85" s="30">
        <v>0</v>
      </c>
      <c r="H85" s="30">
        <v>0</v>
      </c>
      <c r="I85" s="30">
        <v>1</v>
      </c>
      <c r="J85" s="30">
        <v>1</v>
      </c>
      <c r="K85" s="30">
        <v>0</v>
      </c>
      <c r="L85" s="30">
        <v>0</v>
      </c>
      <c r="M85" s="78"/>
      <c r="N85" s="110">
        <v>79</v>
      </c>
      <c r="O85" s="100">
        <v>0</v>
      </c>
      <c r="P85" s="100">
        <v>11</v>
      </c>
      <c r="Q85" s="100">
        <v>0</v>
      </c>
      <c r="R85" s="110">
        <v>79</v>
      </c>
      <c r="S85" s="92" t="s">
        <v>296</v>
      </c>
      <c r="T85" s="110">
        <v>1</v>
      </c>
      <c r="U85" s="110">
        <v>179</v>
      </c>
      <c r="V85" s="110">
        <v>0.1</v>
      </c>
      <c r="W85" s="111">
        <v>9.9999999999999995E-7</v>
      </c>
      <c r="X85" s="110">
        <v>0.2</v>
      </c>
      <c r="Y85" s="110">
        <v>0.3</v>
      </c>
      <c r="Z85" s="110">
        <v>0.21</v>
      </c>
      <c r="AA85" s="110">
        <v>3.5</v>
      </c>
      <c r="AB85" s="112" t="s">
        <v>60</v>
      </c>
      <c r="AC85" s="53" t="str">
        <f t="shared" si="15"/>
        <v>1,12</v>
      </c>
      <c r="AD85" s="53" t="str">
        <f t="shared" si="16"/>
        <v/>
      </c>
      <c r="AE85" s="59">
        <v>45</v>
      </c>
      <c r="AF85" s="59">
        <v>10512000</v>
      </c>
      <c r="AG85" s="59">
        <v>2.5</v>
      </c>
      <c r="AH85" s="59">
        <v>0</v>
      </c>
      <c r="AI85" s="59">
        <v>0.240036261049209</v>
      </c>
      <c r="AJ85" s="59">
        <v>0.21</v>
      </c>
      <c r="AK85" s="59">
        <v>0</v>
      </c>
      <c r="AL85" s="59">
        <v>2.93238130236199E-3</v>
      </c>
      <c r="AM85" s="59">
        <v>0</v>
      </c>
      <c r="AN85" s="59">
        <v>0</v>
      </c>
      <c r="AO85" s="59">
        <v>-0.249999999999964</v>
      </c>
      <c r="AP85" s="59">
        <v>0</v>
      </c>
      <c r="AQ85" s="59">
        <v>0</v>
      </c>
      <c r="AR85" s="59">
        <v>0</v>
      </c>
      <c r="AS85" s="59">
        <v>0</v>
      </c>
      <c r="AT85" s="59">
        <v>0</v>
      </c>
      <c r="AU85" s="59">
        <v>121.666666666666</v>
      </c>
      <c r="AV85" s="133"/>
      <c r="AW85" s="133"/>
      <c r="AX85" s="133"/>
      <c r="AY85" s="133"/>
      <c r="AZ85" s="133"/>
      <c r="BA85" s="133"/>
      <c r="BB85" s="103">
        <v>80</v>
      </c>
      <c r="BC85" s="103">
        <v>0.20000999999999999</v>
      </c>
      <c r="BD85" s="103"/>
      <c r="BE85" s="98" t="s">
        <v>10</v>
      </c>
      <c r="BF85" s="109" t="s">
        <v>297</v>
      </c>
      <c r="BG85" s="1"/>
      <c r="BH85" s="105">
        <v>80</v>
      </c>
      <c r="BI85" s="105">
        <v>16644000</v>
      </c>
      <c r="BJ85" s="106">
        <v>185</v>
      </c>
      <c r="BK85" s="106">
        <v>1015.947268</v>
      </c>
      <c r="BL85" s="106">
        <v>224.4342274</v>
      </c>
      <c r="BM85" s="106">
        <v>6.0928570090000003</v>
      </c>
      <c r="BN85" s="106">
        <v>-1015.947268</v>
      </c>
      <c r="BO85" s="106">
        <v>-196.25300329999999</v>
      </c>
      <c r="BP85" s="106">
        <v>-207.08836719999999</v>
      </c>
      <c r="BQ85" s="108">
        <f t="shared" si="14"/>
        <v>192.63888888888889</v>
      </c>
      <c r="BR85" s="90"/>
      <c r="BS85" s="1"/>
      <c r="BT85" s="105">
        <v>80</v>
      </c>
      <c r="BU85" s="105">
        <v>16644000</v>
      </c>
      <c r="BV85" s="106">
        <v>1041.250638</v>
      </c>
      <c r="BW85" s="106">
        <v>1001.40981</v>
      </c>
      <c r="BX85" s="106">
        <v>-32.595595019999998</v>
      </c>
      <c r="BY85" s="106">
        <v>31.227061469999999</v>
      </c>
      <c r="BZ85" s="106">
        <v>-186.24294140000001</v>
      </c>
      <c r="CA85" s="106">
        <v>175.8613057</v>
      </c>
      <c r="CB85" s="1"/>
      <c r="CC85" s="1"/>
      <c r="CD85" s="1"/>
      <c r="CE85" s="1"/>
    </row>
    <row r="86" spans="1:83" ht="9.9499999999999993" customHeight="1" x14ac:dyDescent="0.25">
      <c r="A86" s="1"/>
      <c r="B86" s="76"/>
      <c r="C86" s="30">
        <v>0</v>
      </c>
      <c r="D86" s="30">
        <v>0</v>
      </c>
      <c r="E86" s="30">
        <v>2</v>
      </c>
      <c r="F86" s="30">
        <v>2</v>
      </c>
      <c r="G86" s="30">
        <v>2</v>
      </c>
      <c r="H86" s="30">
        <v>0</v>
      </c>
      <c r="I86" s="30">
        <v>1</v>
      </c>
      <c r="J86" s="30">
        <v>1</v>
      </c>
      <c r="K86" s="30">
        <v>0</v>
      </c>
      <c r="L86" s="30">
        <v>0</v>
      </c>
      <c r="M86" s="78"/>
      <c r="N86" s="110">
        <v>80</v>
      </c>
      <c r="O86" s="100">
        <v>0</v>
      </c>
      <c r="P86" s="100">
        <v>11</v>
      </c>
      <c r="Q86" s="100">
        <v>1</v>
      </c>
      <c r="R86" s="110">
        <v>80</v>
      </c>
      <c r="S86" s="92" t="s">
        <v>298</v>
      </c>
      <c r="T86" s="110">
        <v>1</v>
      </c>
      <c r="U86" s="110">
        <v>180</v>
      </c>
      <c r="V86" s="110">
        <v>0.1</v>
      </c>
      <c r="W86" s="111">
        <v>9.9999999999999995E-7</v>
      </c>
      <c r="X86" s="110">
        <v>0.2</v>
      </c>
      <c r="Y86" s="110">
        <v>0.3</v>
      </c>
      <c r="Z86" s="110">
        <v>0.21</v>
      </c>
      <c r="AA86" s="110">
        <v>3.5</v>
      </c>
      <c r="AB86" s="112" t="s">
        <v>60</v>
      </c>
      <c r="AC86" s="53" t="str">
        <f t="shared" si="15"/>
        <v>2,12</v>
      </c>
      <c r="AD86" s="53" t="str">
        <f t="shared" si="16"/>
        <v/>
      </c>
      <c r="AE86" s="59">
        <v>46</v>
      </c>
      <c r="AF86" s="59">
        <v>10687200</v>
      </c>
      <c r="AG86" s="59">
        <v>3.125</v>
      </c>
      <c r="AH86" s="59">
        <v>0</v>
      </c>
      <c r="AI86" s="59">
        <v>0.23991946104914899</v>
      </c>
      <c r="AJ86" s="59">
        <v>0.21</v>
      </c>
      <c r="AK86" s="59">
        <v>0</v>
      </c>
      <c r="AL86" s="59">
        <v>2.8562472615956298E-3</v>
      </c>
      <c r="AM86" s="59">
        <v>0</v>
      </c>
      <c r="AN86" s="59">
        <v>0</v>
      </c>
      <c r="AO86" s="59">
        <v>-0.249999999999964</v>
      </c>
      <c r="AP86" s="59">
        <v>0</v>
      </c>
      <c r="AQ86" s="59">
        <v>0</v>
      </c>
      <c r="AR86" s="59">
        <v>0</v>
      </c>
      <c r="AS86" s="59">
        <v>0</v>
      </c>
      <c r="AT86" s="59">
        <v>0</v>
      </c>
      <c r="AU86" s="59">
        <v>123.694444444444</v>
      </c>
      <c r="AV86" s="133"/>
      <c r="AW86" s="133"/>
      <c r="AX86" s="133"/>
      <c r="AY86" s="133"/>
      <c r="AZ86" s="133"/>
      <c r="BA86" s="133"/>
      <c r="BB86" s="103">
        <v>81</v>
      </c>
      <c r="BC86" s="103">
        <v>0.100005</v>
      </c>
      <c r="BD86" s="103"/>
      <c r="BE86" s="98" t="s">
        <v>10</v>
      </c>
      <c r="BF86" s="109" t="s">
        <v>299</v>
      </c>
      <c r="BG86" s="1"/>
      <c r="BH86" s="105">
        <v>81</v>
      </c>
      <c r="BI86" s="105">
        <v>16819200</v>
      </c>
      <c r="BJ86" s="106">
        <v>185</v>
      </c>
      <c r="BK86" s="106">
        <v>1015.93314</v>
      </c>
      <c r="BL86" s="106">
        <v>224.42812860000001</v>
      </c>
      <c r="BM86" s="106">
        <v>6.1056963910000004</v>
      </c>
      <c r="BN86" s="106">
        <v>-1015.93314</v>
      </c>
      <c r="BO86" s="106">
        <v>-196.23255370000001</v>
      </c>
      <c r="BP86" s="106">
        <v>-207.0898785</v>
      </c>
      <c r="BQ86" s="108">
        <f t="shared" si="14"/>
        <v>194.66666666666666</v>
      </c>
      <c r="BR86" s="90"/>
      <c r="BS86" s="1"/>
      <c r="BT86" s="105">
        <v>81</v>
      </c>
      <c r="BU86" s="105">
        <v>16819200</v>
      </c>
      <c r="BV86" s="106">
        <v>1041.250636</v>
      </c>
      <c r="BW86" s="106">
        <v>1001.409812</v>
      </c>
      <c r="BX86" s="106">
        <v>-32.595515380000002</v>
      </c>
      <c r="BY86" s="106">
        <v>31.227061469999999</v>
      </c>
      <c r="BZ86" s="106">
        <v>-186.24342659999999</v>
      </c>
      <c r="CA86" s="106">
        <v>175.8628171</v>
      </c>
      <c r="CB86" s="1"/>
      <c r="CC86" s="1"/>
      <c r="CD86" s="1"/>
      <c r="CE86" s="1"/>
    </row>
    <row r="87" spans="1:83" ht="9.9499999999999993" customHeight="1" x14ac:dyDescent="0.25">
      <c r="A87" s="1"/>
      <c r="B87" s="76"/>
      <c r="C87" s="30">
        <v>0</v>
      </c>
      <c r="D87" s="30">
        <v>0</v>
      </c>
      <c r="E87" s="30">
        <v>2</v>
      </c>
      <c r="F87" s="30">
        <v>2</v>
      </c>
      <c r="G87" s="30">
        <v>2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78"/>
      <c r="N87" s="110">
        <v>81</v>
      </c>
      <c r="O87" s="100">
        <v>0</v>
      </c>
      <c r="P87" s="100">
        <v>11</v>
      </c>
      <c r="Q87" s="100">
        <v>5</v>
      </c>
      <c r="R87" s="110">
        <v>81</v>
      </c>
      <c r="S87" s="92" t="s">
        <v>300</v>
      </c>
      <c r="T87" s="110">
        <v>1</v>
      </c>
      <c r="U87" s="110">
        <v>181</v>
      </c>
      <c r="V87" s="110">
        <v>0.1</v>
      </c>
      <c r="W87" s="111">
        <v>9.9999999999999995E-7</v>
      </c>
      <c r="X87" s="110">
        <v>0.1</v>
      </c>
      <c r="Y87" s="110">
        <v>0.3</v>
      </c>
      <c r="Z87" s="110">
        <v>0.11</v>
      </c>
      <c r="AA87" s="110">
        <v>3.5</v>
      </c>
      <c r="AB87" s="112" t="s">
        <v>60</v>
      </c>
      <c r="AC87" s="53" t="str">
        <f t="shared" si="15"/>
        <v>6,12</v>
      </c>
      <c r="AD87" s="53" t="str">
        <f t="shared" si="16"/>
        <v/>
      </c>
      <c r="AE87" s="59">
        <v>47</v>
      </c>
      <c r="AF87" s="59">
        <v>10862400</v>
      </c>
      <c r="AG87" s="59">
        <v>3.125</v>
      </c>
      <c r="AH87" s="59">
        <v>0</v>
      </c>
      <c r="AI87" s="59">
        <v>0.239919462049238</v>
      </c>
      <c r="AJ87" s="59">
        <v>0.21</v>
      </c>
      <c r="AK87" s="59">
        <v>0</v>
      </c>
      <c r="AL87" s="59">
        <v>2.73747631491066E-3</v>
      </c>
      <c r="AM87" s="59">
        <v>0</v>
      </c>
      <c r="AN87" s="59">
        <v>0</v>
      </c>
      <c r="AO87" s="59">
        <v>-0.249999999999901</v>
      </c>
      <c r="AP87" s="59">
        <v>0</v>
      </c>
      <c r="AQ87" s="59">
        <v>0</v>
      </c>
      <c r="AR87" s="59">
        <v>0</v>
      </c>
      <c r="AS87" s="59">
        <v>0</v>
      </c>
      <c r="AT87" s="59">
        <v>0</v>
      </c>
      <c r="AU87" s="59">
        <v>125.722222222222</v>
      </c>
      <c r="AV87" s="133"/>
      <c r="AW87" s="133"/>
      <c r="AX87" s="133"/>
      <c r="AY87" s="133"/>
      <c r="AZ87" s="133"/>
      <c r="BA87" s="133"/>
      <c r="BB87" s="103">
        <v>82</v>
      </c>
      <c r="BC87" s="103">
        <v>0.100005</v>
      </c>
      <c r="BD87" s="103"/>
      <c r="BE87" s="98" t="s">
        <v>10</v>
      </c>
      <c r="BF87" s="109" t="s">
        <v>301</v>
      </c>
      <c r="BG87" s="1"/>
      <c r="BH87" s="105">
        <v>82</v>
      </c>
      <c r="BI87" s="105">
        <v>16994400</v>
      </c>
      <c r="BJ87" s="106">
        <v>185</v>
      </c>
      <c r="BK87" s="106">
        <v>1015.91997</v>
      </c>
      <c r="BL87" s="106">
        <v>224.4230724</v>
      </c>
      <c r="BM87" s="106">
        <v>6.1178088390000003</v>
      </c>
      <c r="BN87" s="106">
        <v>-1015.91997</v>
      </c>
      <c r="BO87" s="106">
        <v>-196.21311159999999</v>
      </c>
      <c r="BP87" s="106">
        <v>-207.0921519</v>
      </c>
      <c r="BQ87" s="108">
        <f t="shared" si="14"/>
        <v>196.69444444444446</v>
      </c>
      <c r="BR87" s="90"/>
      <c r="BS87" s="1"/>
      <c r="BT87" s="105">
        <v>82</v>
      </c>
      <c r="BU87" s="105">
        <v>16994400</v>
      </c>
      <c r="BV87" s="106">
        <v>1041.250636</v>
      </c>
      <c r="BW87" s="106">
        <v>1001.409818</v>
      </c>
      <c r="BX87" s="106">
        <v>-32.595514790000003</v>
      </c>
      <c r="BY87" s="106">
        <v>31.227061469999999</v>
      </c>
      <c r="BZ87" s="106">
        <v>-186.24466760000001</v>
      </c>
      <c r="CA87" s="106">
        <v>175.86509050000001</v>
      </c>
      <c r="CB87" s="1"/>
      <c r="CC87" s="1"/>
      <c r="CD87" s="1"/>
      <c r="CE87" s="1"/>
    </row>
    <row r="88" spans="1:83" ht="9.9499999999999993" customHeight="1" x14ac:dyDescent="0.25">
      <c r="A88" s="1"/>
      <c r="B88" s="76"/>
      <c r="C88" s="30">
        <v>0</v>
      </c>
      <c r="D88" s="30">
        <v>0</v>
      </c>
      <c r="E88" s="30">
        <v>2</v>
      </c>
      <c r="F88" s="30">
        <v>2</v>
      </c>
      <c r="G88" s="30">
        <v>2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78"/>
      <c r="N88" s="110">
        <v>82</v>
      </c>
      <c r="O88" s="100">
        <v>0</v>
      </c>
      <c r="P88" s="100">
        <v>11</v>
      </c>
      <c r="Q88" s="100">
        <v>6</v>
      </c>
      <c r="R88" s="110">
        <v>82</v>
      </c>
      <c r="S88" s="92" t="s">
        <v>169</v>
      </c>
      <c r="T88" s="110">
        <v>1</v>
      </c>
      <c r="U88" s="110">
        <v>182</v>
      </c>
      <c r="V88" s="110">
        <v>0.1</v>
      </c>
      <c r="W88" s="111">
        <v>9.9999999999999995E-7</v>
      </c>
      <c r="X88" s="110">
        <v>0.1</v>
      </c>
      <c r="Y88" s="110">
        <v>0.3</v>
      </c>
      <c r="Z88" s="110">
        <v>0.11</v>
      </c>
      <c r="AA88" s="110">
        <v>3.5</v>
      </c>
      <c r="AB88" s="112" t="s">
        <v>60</v>
      </c>
      <c r="AC88" s="53" t="str">
        <f t="shared" si="15"/>
        <v>7,12</v>
      </c>
      <c r="AD88" s="53" t="str">
        <f t="shared" si="16"/>
        <v/>
      </c>
      <c r="AE88" s="59">
        <v>48</v>
      </c>
      <c r="AF88" s="59">
        <v>11037600</v>
      </c>
      <c r="AG88" s="59">
        <v>3.125</v>
      </c>
      <c r="AH88" s="59">
        <v>0</v>
      </c>
      <c r="AI88" s="59">
        <v>0.23991946204918199</v>
      </c>
      <c r="AJ88" s="59">
        <v>0.21</v>
      </c>
      <c r="AK88" s="59">
        <v>0</v>
      </c>
      <c r="AL88" s="59">
        <v>2.58062278817328E-3</v>
      </c>
      <c r="AM88" s="59">
        <v>0</v>
      </c>
      <c r="AN88" s="59">
        <v>0</v>
      </c>
      <c r="AO88" s="59">
        <v>-0.249999999999933</v>
      </c>
      <c r="AP88" s="59">
        <v>0</v>
      </c>
      <c r="AQ88" s="59">
        <v>0</v>
      </c>
      <c r="AR88" s="59">
        <v>0</v>
      </c>
      <c r="AS88" s="59">
        <v>0</v>
      </c>
      <c r="AT88" s="59">
        <v>0</v>
      </c>
      <c r="AU88" s="59">
        <v>127.75</v>
      </c>
      <c r="AV88" s="133"/>
      <c r="AW88" s="133"/>
      <c r="AX88" s="133"/>
      <c r="AY88" s="133"/>
      <c r="AZ88" s="133"/>
      <c r="BA88" s="133"/>
      <c r="BB88" s="103">
        <v>83</v>
      </c>
      <c r="BC88" s="103">
        <v>0.20000999999999999</v>
      </c>
      <c r="BD88" s="103"/>
      <c r="BE88" s="98" t="s">
        <v>10</v>
      </c>
      <c r="BF88" s="109" t="s">
        <v>302</v>
      </c>
      <c r="BG88" s="1"/>
      <c r="BH88" s="105">
        <v>83</v>
      </c>
      <c r="BI88" s="105">
        <v>17169600</v>
      </c>
      <c r="BJ88" s="106">
        <v>185</v>
      </c>
      <c r="BK88" s="106">
        <v>1015.9083879999999</v>
      </c>
      <c r="BL88" s="106">
        <v>224.4192803</v>
      </c>
      <c r="BM88" s="106">
        <v>6.1286013349999999</v>
      </c>
      <c r="BN88" s="106">
        <v>-1015.9083879999999</v>
      </c>
      <c r="BO88" s="106">
        <v>-196.19552709999999</v>
      </c>
      <c r="BP88" s="106">
        <v>-207.0951518</v>
      </c>
      <c r="BQ88" s="108">
        <f t="shared" si="14"/>
        <v>198.72222222222223</v>
      </c>
      <c r="BR88" s="90"/>
      <c r="BS88" s="1"/>
      <c r="BT88" s="105">
        <v>83</v>
      </c>
      <c r="BU88" s="105">
        <v>17169600</v>
      </c>
      <c r="BV88" s="106">
        <v>1041.250638</v>
      </c>
      <c r="BW88" s="106">
        <v>1001.409827</v>
      </c>
      <c r="BX88" s="106">
        <v>-32.595589850000003</v>
      </c>
      <c r="BY88" s="106">
        <v>31.227061469999999</v>
      </c>
      <c r="BZ88" s="106">
        <v>-186.24667310000001</v>
      </c>
      <c r="CA88" s="106">
        <v>175.86809030000001</v>
      </c>
      <c r="CB88" s="1"/>
      <c r="CC88" s="1"/>
      <c r="CD88" s="1"/>
      <c r="CE88" s="1"/>
    </row>
    <row r="89" spans="1:83" ht="9.9499999999999993" customHeight="1" x14ac:dyDescent="0.25">
      <c r="A89" s="1">
        <v>1</v>
      </c>
      <c r="B89" s="76"/>
      <c r="C89" s="30">
        <v>0</v>
      </c>
      <c r="D89" s="30">
        <v>0</v>
      </c>
      <c r="E89" s="30">
        <v>2</v>
      </c>
      <c r="F89" s="30">
        <v>2</v>
      </c>
      <c r="G89" s="30">
        <v>2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78"/>
      <c r="N89" s="110">
        <v>83</v>
      </c>
      <c r="O89" s="100">
        <v>0</v>
      </c>
      <c r="P89" s="100">
        <v>11</v>
      </c>
      <c r="Q89" s="100">
        <v>7</v>
      </c>
      <c r="R89" s="110">
        <v>83</v>
      </c>
      <c r="S89" s="92" t="s">
        <v>303</v>
      </c>
      <c r="T89" s="110">
        <v>1</v>
      </c>
      <c r="U89" s="110">
        <v>183</v>
      </c>
      <c r="V89" s="110">
        <v>0.1</v>
      </c>
      <c r="W89" s="111">
        <v>9.9999999999999995E-7</v>
      </c>
      <c r="X89" s="110">
        <v>0.2</v>
      </c>
      <c r="Y89" s="110">
        <v>0.3</v>
      </c>
      <c r="Z89" s="110">
        <v>0.21</v>
      </c>
      <c r="AA89" s="110">
        <v>3.5</v>
      </c>
      <c r="AB89" s="112" t="s">
        <v>60</v>
      </c>
      <c r="AC89" s="53" t="str">
        <f t="shared" si="15"/>
        <v>8,12</v>
      </c>
      <c r="AD89" s="53" t="str">
        <f t="shared" si="16"/>
        <v/>
      </c>
      <c r="AE89" s="59">
        <v>49</v>
      </c>
      <c r="AF89" s="59">
        <v>11212800</v>
      </c>
      <c r="AG89" s="59">
        <v>3.125</v>
      </c>
      <c r="AH89" s="59">
        <v>0</v>
      </c>
      <c r="AI89" s="59">
        <v>0.239919462049238</v>
      </c>
      <c r="AJ89" s="59">
        <v>0.21</v>
      </c>
      <c r="AK89" s="59">
        <v>0</v>
      </c>
      <c r="AL89" s="59">
        <v>2.3936250137493701E-3</v>
      </c>
      <c r="AM89" s="59">
        <v>0</v>
      </c>
      <c r="AN89" s="59">
        <v>0</v>
      </c>
      <c r="AO89" s="59">
        <v>-0.249999999999933</v>
      </c>
      <c r="AP89" s="59">
        <v>0</v>
      </c>
      <c r="AQ89" s="59">
        <v>0</v>
      </c>
      <c r="AR89" s="59">
        <v>0</v>
      </c>
      <c r="AS89" s="59">
        <v>0</v>
      </c>
      <c r="AT89" s="59">
        <v>0</v>
      </c>
      <c r="AU89" s="59">
        <v>129.777777777777</v>
      </c>
      <c r="AV89" s="133"/>
      <c r="AW89" s="133"/>
      <c r="AX89" s="133"/>
      <c r="AY89" s="133"/>
      <c r="AZ89" s="133"/>
      <c r="BA89" s="133"/>
      <c r="BB89" s="103">
        <v>84</v>
      </c>
      <c r="BC89" s="103">
        <v>0.20000999999999999</v>
      </c>
      <c r="BD89" s="103"/>
      <c r="BE89" s="98" t="s">
        <v>10</v>
      </c>
      <c r="BF89" s="109" t="s">
        <v>304</v>
      </c>
      <c r="BG89" s="1"/>
      <c r="BH89" s="105">
        <v>84</v>
      </c>
      <c r="BI89" s="105">
        <v>17344800</v>
      </c>
      <c r="BJ89" s="106">
        <v>185</v>
      </c>
      <c r="BK89" s="106">
        <v>1015.898696</v>
      </c>
      <c r="BL89" s="106">
        <v>224.4184419</v>
      </c>
      <c r="BM89" s="106">
        <v>6.1379164749999999</v>
      </c>
      <c r="BN89" s="106">
        <v>-1015.898696</v>
      </c>
      <c r="BO89" s="106">
        <v>-196.18168170000001</v>
      </c>
      <c r="BP89" s="106">
        <v>-207.0988437</v>
      </c>
      <c r="BQ89" s="108">
        <f t="shared" si="14"/>
        <v>200.75</v>
      </c>
      <c r="BR89" s="90"/>
      <c r="BS89" s="1"/>
      <c r="BT89" s="105">
        <v>84</v>
      </c>
      <c r="BU89" s="105">
        <v>17344800</v>
      </c>
      <c r="BV89" s="106">
        <v>1041.2506410000001</v>
      </c>
      <c r="BW89" s="106">
        <v>1001.40984</v>
      </c>
      <c r="BX89" s="106">
        <v>-32.59573846</v>
      </c>
      <c r="BY89" s="106">
        <v>31.227061469999999</v>
      </c>
      <c r="BZ89" s="106">
        <v>-186.24955990000001</v>
      </c>
      <c r="CA89" s="106">
        <v>175.87178220000001</v>
      </c>
      <c r="CB89" s="1"/>
      <c r="CC89" s="1"/>
      <c r="CD89" s="1"/>
      <c r="CE89" s="1"/>
    </row>
    <row r="90" spans="1:83" ht="9.9499999999999993" customHeight="1" x14ac:dyDescent="0.25">
      <c r="A90" s="1"/>
      <c r="B90" s="76"/>
      <c r="C90" s="30">
        <v>0</v>
      </c>
      <c r="D90" s="30">
        <v>0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78"/>
      <c r="N90" s="110">
        <v>84</v>
      </c>
      <c r="O90" s="100">
        <v>0</v>
      </c>
      <c r="P90" s="100">
        <v>11</v>
      </c>
      <c r="Q90" s="100">
        <v>8</v>
      </c>
      <c r="R90" s="110">
        <v>84</v>
      </c>
      <c r="S90" s="92" t="s">
        <v>305</v>
      </c>
      <c r="T90" s="110">
        <v>1</v>
      </c>
      <c r="U90" s="110">
        <v>184</v>
      </c>
      <c r="V90" s="110">
        <v>0.1</v>
      </c>
      <c r="W90" s="111">
        <v>9.9999999999999995E-7</v>
      </c>
      <c r="X90" s="110">
        <v>0.2</v>
      </c>
      <c r="Y90" s="110">
        <v>0.3</v>
      </c>
      <c r="Z90" s="110">
        <v>0.21</v>
      </c>
      <c r="AA90" s="110">
        <v>3.5</v>
      </c>
      <c r="AB90" s="112" t="s">
        <v>60</v>
      </c>
      <c r="AC90" s="53" t="str">
        <f t="shared" si="15"/>
        <v>9,12</v>
      </c>
      <c r="AD90" s="53" t="str">
        <f t="shared" si="16"/>
        <v/>
      </c>
      <c r="AE90" s="59">
        <v>50</v>
      </c>
      <c r="AF90" s="59">
        <v>11388000</v>
      </c>
      <c r="AG90" s="59">
        <v>3.125</v>
      </c>
      <c r="AH90" s="59">
        <v>0</v>
      </c>
      <c r="AI90" s="59">
        <v>0.239919462049238</v>
      </c>
      <c r="AJ90" s="59">
        <v>0.21</v>
      </c>
      <c r="AK90" s="59">
        <v>0</v>
      </c>
      <c r="AL90" s="59">
        <v>2.1876993812824999E-3</v>
      </c>
      <c r="AM90" s="59">
        <v>0</v>
      </c>
      <c r="AN90" s="59">
        <v>0</v>
      </c>
      <c r="AO90" s="59">
        <v>-0.24999999999986899</v>
      </c>
      <c r="AP90" s="59">
        <v>0</v>
      </c>
      <c r="AQ90" s="59">
        <v>0</v>
      </c>
      <c r="AR90" s="59">
        <v>0</v>
      </c>
      <c r="AS90" s="59">
        <v>0</v>
      </c>
      <c r="AT90" s="59">
        <v>0</v>
      </c>
      <c r="AU90" s="59">
        <v>131.805555555555</v>
      </c>
      <c r="AV90" s="133"/>
      <c r="AW90" s="133"/>
      <c r="AX90" s="133"/>
      <c r="AY90" s="133"/>
      <c r="AZ90" s="133"/>
      <c r="BA90" s="133"/>
      <c r="BB90" s="103">
        <v>85</v>
      </c>
      <c r="BC90" s="103">
        <v>0.100005</v>
      </c>
      <c r="BD90" s="103"/>
      <c r="BE90" s="98" t="s">
        <v>10</v>
      </c>
      <c r="BF90" s="109" t="s">
        <v>306</v>
      </c>
      <c r="BG90" s="1"/>
      <c r="BH90" s="105">
        <v>85</v>
      </c>
      <c r="BI90" s="105">
        <v>17520000</v>
      </c>
      <c r="BJ90" s="106">
        <v>185</v>
      </c>
      <c r="BK90" s="106">
        <v>1015.89107</v>
      </c>
      <c r="BL90" s="106">
        <v>224.4203416</v>
      </c>
      <c r="BM90" s="106">
        <v>6.1456832270000001</v>
      </c>
      <c r="BN90" s="106">
        <v>-1015.89107</v>
      </c>
      <c r="BO90" s="106">
        <v>-196.17146750000001</v>
      </c>
      <c r="BP90" s="106">
        <v>-207.10319079999999</v>
      </c>
      <c r="BQ90" s="108">
        <f t="shared" si="14"/>
        <v>202.77777777777777</v>
      </c>
      <c r="BR90" s="90"/>
      <c r="BS90" s="1"/>
      <c r="BT90" s="105">
        <v>85</v>
      </c>
      <c r="BU90" s="105">
        <v>17520000</v>
      </c>
      <c r="BV90" s="106">
        <v>1041.250646</v>
      </c>
      <c r="BW90" s="106">
        <v>1001.409858</v>
      </c>
      <c r="BX90" s="106">
        <v>-32.595958320000001</v>
      </c>
      <c r="BY90" s="106">
        <v>31.227061469999999</v>
      </c>
      <c r="BZ90" s="106">
        <v>-186.2534015</v>
      </c>
      <c r="CA90" s="106">
        <v>175.8761294</v>
      </c>
      <c r="CB90" s="1"/>
      <c r="CC90" s="1"/>
      <c r="CD90" s="1"/>
      <c r="CE90" s="1"/>
    </row>
    <row r="91" spans="1:83" ht="9.9499999999999993" customHeight="1" x14ac:dyDescent="0.25">
      <c r="A91" s="1"/>
      <c r="B91" s="76"/>
      <c r="C91" s="58"/>
      <c r="D91" s="58"/>
      <c r="E91" s="58"/>
      <c r="F91" s="58"/>
      <c r="G91" s="58"/>
      <c r="H91" s="58"/>
      <c r="I91" s="58"/>
      <c r="J91" s="58"/>
      <c r="K91" s="58"/>
      <c r="L91" s="78"/>
      <c r="M91" s="78"/>
      <c r="N91" s="110">
        <v>85</v>
      </c>
      <c r="O91" s="100">
        <v>0</v>
      </c>
      <c r="P91" s="100">
        <v>12</v>
      </c>
      <c r="Q91" s="100">
        <v>0</v>
      </c>
      <c r="R91" s="110">
        <v>85</v>
      </c>
      <c r="S91" s="92" t="s">
        <v>188</v>
      </c>
      <c r="T91" s="110">
        <v>1</v>
      </c>
      <c r="U91" s="110">
        <v>185</v>
      </c>
      <c r="V91" s="110">
        <v>0.1</v>
      </c>
      <c r="W91" s="111">
        <v>9.9999999999999995E-7</v>
      </c>
      <c r="X91" s="110">
        <v>0.1</v>
      </c>
      <c r="Y91" s="110">
        <v>0.3</v>
      </c>
      <c r="Z91" s="110">
        <v>0.11</v>
      </c>
      <c r="AA91" s="110">
        <v>3.5</v>
      </c>
      <c r="AB91" s="112" t="s">
        <v>60</v>
      </c>
      <c r="AC91" s="53" t="str">
        <f t="shared" si="15"/>
        <v>1,13</v>
      </c>
      <c r="AD91" s="53" t="str">
        <f t="shared" si="16"/>
        <v/>
      </c>
      <c r="AE91" s="59">
        <v>51</v>
      </c>
      <c r="AF91" s="59">
        <v>11563200</v>
      </c>
      <c r="AG91" s="59">
        <v>3.125</v>
      </c>
      <c r="AH91" s="59">
        <v>0</v>
      </c>
      <c r="AI91" s="59">
        <v>0.239919462049238</v>
      </c>
      <c r="AJ91" s="59">
        <v>0.21</v>
      </c>
      <c r="AK91" s="59">
        <v>0</v>
      </c>
      <c r="AL91" s="59">
        <v>1.97198705453975E-3</v>
      </c>
      <c r="AM91" s="59">
        <v>0</v>
      </c>
      <c r="AN91" s="59">
        <v>0</v>
      </c>
      <c r="AO91" s="59">
        <v>-0.249999999999933</v>
      </c>
      <c r="AP91" s="59">
        <v>0</v>
      </c>
      <c r="AQ91" s="59">
        <v>0</v>
      </c>
      <c r="AR91" s="59">
        <v>0</v>
      </c>
      <c r="AS91" s="59">
        <v>0</v>
      </c>
      <c r="AT91" s="59">
        <v>0</v>
      </c>
      <c r="AU91" s="59">
        <v>133.833333333333</v>
      </c>
      <c r="AV91" s="133"/>
      <c r="AW91" s="133"/>
      <c r="AX91" s="133"/>
      <c r="AY91" s="133"/>
      <c r="AZ91" s="133"/>
      <c r="BA91" s="133"/>
      <c r="BB91" s="103">
        <v>86</v>
      </c>
      <c r="BC91" s="103">
        <v>0.100005</v>
      </c>
      <c r="BD91" s="103"/>
      <c r="BE91" s="98" t="s">
        <v>10</v>
      </c>
      <c r="BF91" s="109" t="s">
        <v>307</v>
      </c>
      <c r="BG91" s="1"/>
      <c r="BH91" s="105">
        <v>86</v>
      </c>
      <c r="BI91" s="105">
        <v>17695200</v>
      </c>
      <c r="BJ91" s="106">
        <v>185</v>
      </c>
      <c r="BK91" s="106">
        <v>1015.885416</v>
      </c>
      <c r="BL91" s="106">
        <v>224.42384580000001</v>
      </c>
      <c r="BM91" s="106">
        <v>6.1520640740000001</v>
      </c>
      <c r="BN91" s="106">
        <v>-1015.885416</v>
      </c>
      <c r="BO91" s="106">
        <v>-196.16370180000001</v>
      </c>
      <c r="BP91" s="106">
        <v>-207.10807990000001</v>
      </c>
      <c r="BQ91" s="108">
        <f t="shared" si="14"/>
        <v>204.80555555555554</v>
      </c>
      <c r="BR91" s="90"/>
      <c r="BS91" s="1"/>
      <c r="BT91" s="105">
        <v>86</v>
      </c>
      <c r="BU91" s="105">
        <v>17695200</v>
      </c>
      <c r="BV91" s="106">
        <v>1041.2506530000001</v>
      </c>
      <c r="BW91" s="106">
        <v>1001.409879</v>
      </c>
      <c r="BX91" s="106">
        <v>-32.59624548</v>
      </c>
      <c r="BY91" s="106">
        <v>31.227061469999999</v>
      </c>
      <c r="BZ91" s="106">
        <v>-186.25816660000001</v>
      </c>
      <c r="CA91" s="106">
        <v>175.88101850000001</v>
      </c>
      <c r="CB91" s="1"/>
      <c r="CC91" s="1"/>
      <c r="CD91" s="1"/>
      <c r="CE91" s="1"/>
    </row>
    <row r="92" spans="1:83" ht="9.9499999999999993" customHeight="1" x14ac:dyDescent="0.25">
      <c r="A92" s="1"/>
      <c r="B92" s="76"/>
      <c r="C92" s="58"/>
      <c r="D92" s="58"/>
      <c r="E92" s="58"/>
      <c r="F92" s="58"/>
      <c r="G92" s="58"/>
      <c r="H92" s="58"/>
      <c r="I92" s="58"/>
      <c r="J92" s="58"/>
      <c r="K92" s="58"/>
      <c r="L92" s="78"/>
      <c r="M92" s="78"/>
      <c r="N92" s="110">
        <v>86</v>
      </c>
      <c r="O92" s="100">
        <v>0</v>
      </c>
      <c r="P92" s="100">
        <v>12</v>
      </c>
      <c r="Q92" s="100">
        <v>1</v>
      </c>
      <c r="R92" s="110">
        <v>86</v>
      </c>
      <c r="S92" s="92" t="s">
        <v>185</v>
      </c>
      <c r="T92" s="110">
        <v>1</v>
      </c>
      <c r="U92" s="110">
        <v>186</v>
      </c>
      <c r="V92" s="110">
        <v>0.1</v>
      </c>
      <c r="W92" s="111">
        <v>9.9999999999999995E-7</v>
      </c>
      <c r="X92" s="110">
        <v>0.1</v>
      </c>
      <c r="Y92" s="110">
        <v>0.3</v>
      </c>
      <c r="Z92" s="110">
        <v>0.11</v>
      </c>
      <c r="AA92" s="110">
        <v>3.5</v>
      </c>
      <c r="AB92" s="112" t="s">
        <v>60</v>
      </c>
      <c r="AC92" s="53" t="str">
        <f t="shared" si="15"/>
        <v>2,13</v>
      </c>
      <c r="AD92" s="53" t="str">
        <f t="shared" si="16"/>
        <v/>
      </c>
      <c r="AE92" s="59">
        <v>52</v>
      </c>
      <c r="AF92" s="59">
        <v>11738400</v>
      </c>
      <c r="AG92" s="59">
        <v>3.125</v>
      </c>
      <c r="AH92" s="59">
        <v>0</v>
      </c>
      <c r="AI92" s="59">
        <v>0.239919462049238</v>
      </c>
      <c r="AJ92" s="59">
        <v>0.21</v>
      </c>
      <c r="AK92" s="59">
        <v>0</v>
      </c>
      <c r="AL92" s="59">
        <v>1.75300249810532E-3</v>
      </c>
      <c r="AM92" s="59">
        <v>0</v>
      </c>
      <c r="AN92" s="59">
        <v>0</v>
      </c>
      <c r="AO92" s="59">
        <v>-0.249999999999964</v>
      </c>
      <c r="AP92" s="59">
        <v>0</v>
      </c>
      <c r="AQ92" s="59">
        <v>0</v>
      </c>
      <c r="AR92" s="59">
        <v>0</v>
      </c>
      <c r="AS92" s="59">
        <v>0</v>
      </c>
      <c r="AT92" s="59">
        <v>0</v>
      </c>
      <c r="AU92" s="59">
        <v>135.861111111111</v>
      </c>
      <c r="AV92" s="133"/>
      <c r="AW92" s="133"/>
      <c r="AX92" s="133"/>
      <c r="AY92" s="133"/>
      <c r="AZ92" s="133"/>
      <c r="BA92" s="133"/>
      <c r="BB92" s="103">
        <v>87</v>
      </c>
      <c r="BC92" s="103">
        <v>0.100005</v>
      </c>
      <c r="BD92" s="103"/>
      <c r="BE92" s="98" t="s">
        <v>10</v>
      </c>
      <c r="BF92" s="109" t="s">
        <v>308</v>
      </c>
      <c r="BG92" s="1"/>
      <c r="BH92" s="105">
        <v>87</v>
      </c>
      <c r="BI92" s="105">
        <v>17870400</v>
      </c>
      <c r="BJ92" s="106">
        <v>185</v>
      </c>
      <c r="BK92" s="106">
        <v>1015.881629</v>
      </c>
      <c r="BL92" s="106">
        <v>224.4287392</v>
      </c>
      <c r="BM92" s="106">
        <v>6.1571591870000004</v>
      </c>
      <c r="BN92" s="106">
        <v>-1015.881629</v>
      </c>
      <c r="BO92" s="106">
        <v>-196.1581213</v>
      </c>
      <c r="BP92" s="106">
        <v>-207.1134586</v>
      </c>
      <c r="BQ92" s="108">
        <f t="shared" si="14"/>
        <v>206.83333333333334</v>
      </c>
      <c r="BR92" s="90"/>
      <c r="BS92" s="1"/>
      <c r="BT92" s="105">
        <v>87</v>
      </c>
      <c r="BU92" s="105">
        <v>17870400</v>
      </c>
      <c r="BV92" s="106">
        <v>1041.250661</v>
      </c>
      <c r="BW92" s="106">
        <v>1001.409905</v>
      </c>
      <c r="BX92" s="106">
        <v>-32.596595639999997</v>
      </c>
      <c r="BY92" s="106">
        <v>31.227061469999999</v>
      </c>
      <c r="BZ92" s="106">
        <v>-186.26381029999999</v>
      </c>
      <c r="CA92" s="106">
        <v>175.8863972</v>
      </c>
      <c r="CB92" s="1"/>
      <c r="CC92" s="1"/>
      <c r="CD92" s="1"/>
      <c r="CE92" s="1"/>
    </row>
    <row r="93" spans="1:83" ht="9.9499999999999993" customHeight="1" x14ac:dyDescent="0.25">
      <c r="A93" s="1"/>
      <c r="B93" s="76"/>
      <c r="C93" s="58"/>
      <c r="D93" s="58"/>
      <c r="E93" s="58"/>
      <c r="F93" s="58"/>
      <c r="G93" s="58"/>
      <c r="H93" s="58"/>
      <c r="I93" s="58"/>
      <c r="J93" s="58"/>
      <c r="K93" s="58"/>
      <c r="L93" s="78"/>
      <c r="M93" s="78"/>
      <c r="N93" s="110">
        <v>87</v>
      </c>
      <c r="O93" s="100">
        <v>0</v>
      </c>
      <c r="P93" s="100">
        <v>12</v>
      </c>
      <c r="Q93" s="100">
        <v>5</v>
      </c>
      <c r="R93" s="110">
        <v>87</v>
      </c>
      <c r="S93" s="92" t="s">
        <v>183</v>
      </c>
      <c r="T93" s="110">
        <v>1</v>
      </c>
      <c r="U93" s="110">
        <v>187</v>
      </c>
      <c r="V93" s="110">
        <v>0.1</v>
      </c>
      <c r="W93" s="111">
        <v>9.9999999999999995E-7</v>
      </c>
      <c r="X93" s="110">
        <v>0.1</v>
      </c>
      <c r="Y93" s="110">
        <v>0.3</v>
      </c>
      <c r="Z93" s="110">
        <v>0.11</v>
      </c>
      <c r="AA93" s="110">
        <v>3.5</v>
      </c>
      <c r="AB93" s="112" t="s">
        <v>60</v>
      </c>
      <c r="AC93" s="53" t="str">
        <f t="shared" si="15"/>
        <v>6,13</v>
      </c>
      <c r="AD93" s="53" t="str">
        <f t="shared" si="16"/>
        <v/>
      </c>
      <c r="AE93" s="59">
        <v>53</v>
      </c>
      <c r="AF93" s="59">
        <v>11913600</v>
      </c>
      <c r="AG93" s="59">
        <v>3.125</v>
      </c>
      <c r="AH93" s="59">
        <v>0</v>
      </c>
      <c r="AI93" s="59">
        <v>0.25027634679227101</v>
      </c>
      <c r="AJ93" s="59">
        <v>0.21</v>
      </c>
      <c r="AK93" s="59">
        <v>0</v>
      </c>
      <c r="AL93" s="59">
        <v>1.53578272396379E-3</v>
      </c>
      <c r="AM93" s="59">
        <v>0</v>
      </c>
      <c r="AN93" s="59">
        <v>0</v>
      </c>
      <c r="AO93" s="59">
        <v>-0.249999999999964</v>
      </c>
      <c r="AP93" s="59">
        <v>0</v>
      </c>
      <c r="AQ93" s="59">
        <v>0</v>
      </c>
      <c r="AR93" s="59">
        <v>0</v>
      </c>
      <c r="AS93" s="59">
        <v>0</v>
      </c>
      <c r="AT93" s="59">
        <v>0</v>
      </c>
      <c r="AU93" s="59">
        <v>137.888888888888</v>
      </c>
      <c r="AV93" s="133"/>
      <c r="AW93" s="133"/>
      <c r="AX93" s="133"/>
      <c r="AY93" s="133"/>
      <c r="AZ93" s="133"/>
      <c r="BA93" s="133"/>
      <c r="BB93" s="103">
        <v>88</v>
      </c>
      <c r="BC93" s="103">
        <v>0.100005</v>
      </c>
      <c r="BD93" s="103"/>
      <c r="BE93" s="98" t="s">
        <v>10</v>
      </c>
      <c r="BF93" s="109" t="s">
        <v>309</v>
      </c>
      <c r="BG93" s="1"/>
      <c r="BH93" s="105">
        <v>88</v>
      </c>
      <c r="BI93" s="105">
        <v>18045600</v>
      </c>
      <c r="BJ93" s="106">
        <v>185</v>
      </c>
      <c r="BK93" s="106">
        <v>1015.8796149999999</v>
      </c>
      <c r="BL93" s="106">
        <v>224.4349412</v>
      </c>
      <c r="BM93" s="106">
        <v>6.1609574550000001</v>
      </c>
      <c r="BN93" s="106">
        <v>-1015.8796149999999</v>
      </c>
      <c r="BO93" s="106">
        <v>-196.1546013</v>
      </c>
      <c r="BP93" s="106">
        <v>-207.1193825</v>
      </c>
      <c r="BQ93" s="108">
        <f t="shared" si="14"/>
        <v>208.86111111111111</v>
      </c>
      <c r="BR93" s="90"/>
      <c r="BS93" s="1"/>
      <c r="BT93" s="105">
        <v>88</v>
      </c>
      <c r="BU93" s="105">
        <v>18045600</v>
      </c>
      <c r="BV93" s="106">
        <v>1041.2506699999999</v>
      </c>
      <c r="BW93" s="106">
        <v>1001.409935</v>
      </c>
      <c r="BX93" s="106">
        <v>-32.59700453</v>
      </c>
      <c r="BY93" s="106">
        <v>31.227061469999999</v>
      </c>
      <c r="BZ93" s="106">
        <v>-186.27029669999999</v>
      </c>
      <c r="CA93" s="106">
        <v>175.89232100000001</v>
      </c>
      <c r="CB93" s="1"/>
      <c r="CC93" s="1"/>
      <c r="CD93" s="1"/>
      <c r="CE93" s="1"/>
    </row>
    <row r="94" spans="1:83" ht="9.9499999999999993" customHeight="1" x14ac:dyDescent="0.25">
      <c r="A94" s="1"/>
      <c r="B94" s="76"/>
      <c r="C94" s="58"/>
      <c r="D94" s="58"/>
      <c r="E94" s="58"/>
      <c r="F94" s="58"/>
      <c r="G94" s="58"/>
      <c r="H94" s="58"/>
      <c r="I94" s="58"/>
      <c r="J94" s="58"/>
      <c r="K94" s="58"/>
      <c r="L94" s="78"/>
      <c r="M94" s="78"/>
      <c r="N94" s="110">
        <v>88</v>
      </c>
      <c r="O94" s="100">
        <v>0</v>
      </c>
      <c r="P94" s="100">
        <v>12</v>
      </c>
      <c r="Q94" s="100">
        <v>6</v>
      </c>
      <c r="R94" s="110">
        <v>88</v>
      </c>
      <c r="S94" s="92" t="s">
        <v>172</v>
      </c>
      <c r="T94" s="110">
        <v>1</v>
      </c>
      <c r="U94" s="110">
        <v>188</v>
      </c>
      <c r="V94" s="110">
        <v>0.1</v>
      </c>
      <c r="W94" s="111">
        <v>9.9999999999999995E-7</v>
      </c>
      <c r="X94" s="110">
        <v>0.1</v>
      </c>
      <c r="Y94" s="110">
        <v>0.3</v>
      </c>
      <c r="Z94" s="110">
        <v>0.11</v>
      </c>
      <c r="AA94" s="110">
        <v>3.5</v>
      </c>
      <c r="AB94" s="112" t="s">
        <v>60</v>
      </c>
      <c r="AC94" s="53" t="str">
        <f t="shared" si="15"/>
        <v>7,13</v>
      </c>
      <c r="AD94" s="53" t="str">
        <f t="shared" si="16"/>
        <v/>
      </c>
      <c r="AE94" s="59">
        <v>54</v>
      </c>
      <c r="AF94" s="59">
        <v>12088800</v>
      </c>
      <c r="AG94" s="59">
        <v>3.125</v>
      </c>
      <c r="AH94" s="59">
        <v>0</v>
      </c>
      <c r="AI94" s="59">
        <v>0.25027634679227101</v>
      </c>
      <c r="AJ94" s="59">
        <v>0.21</v>
      </c>
      <c r="AK94" s="59">
        <v>0</v>
      </c>
      <c r="AL94" s="59">
        <v>1.32403685571704E-3</v>
      </c>
      <c r="AM94" s="59">
        <v>0</v>
      </c>
      <c r="AN94" s="59">
        <v>0</v>
      </c>
      <c r="AO94" s="59">
        <v>-0.249999999999933</v>
      </c>
      <c r="AP94" s="59">
        <v>0</v>
      </c>
      <c r="AQ94" s="59">
        <v>0</v>
      </c>
      <c r="AR94" s="59">
        <v>0</v>
      </c>
      <c r="AS94" s="59">
        <v>0</v>
      </c>
      <c r="AT94" s="59">
        <v>0</v>
      </c>
      <c r="AU94" s="59">
        <v>139.916666666666</v>
      </c>
      <c r="AV94" s="133"/>
      <c r="AW94" s="133"/>
      <c r="AX94" s="133"/>
      <c r="AY94" s="133"/>
      <c r="AZ94" s="133"/>
      <c r="BA94" s="133"/>
      <c r="BB94" s="103">
        <v>89</v>
      </c>
      <c r="BC94" s="103">
        <v>0.100005</v>
      </c>
      <c r="BD94" s="103"/>
      <c r="BE94" s="98" t="s">
        <v>10</v>
      </c>
      <c r="BF94" s="109" t="s">
        <v>310</v>
      </c>
      <c r="BG94" s="1"/>
      <c r="BH94" s="105">
        <v>89</v>
      </c>
      <c r="BI94" s="105">
        <v>18220800</v>
      </c>
      <c r="BJ94" s="106">
        <v>185</v>
      </c>
      <c r="BK94" s="106">
        <v>1015.8792570000001</v>
      </c>
      <c r="BL94" s="106">
        <v>224.4423286</v>
      </c>
      <c r="BM94" s="106">
        <v>6.1635520320000001</v>
      </c>
      <c r="BN94" s="106">
        <v>-1015.8792570000001</v>
      </c>
      <c r="BO94" s="106">
        <v>-196.15297860000001</v>
      </c>
      <c r="BP94" s="106">
        <v>-207.125798</v>
      </c>
      <c r="BQ94" s="108">
        <f t="shared" si="14"/>
        <v>210.88888888888889</v>
      </c>
      <c r="BR94" s="90"/>
      <c r="BS94" s="1"/>
      <c r="BT94" s="105">
        <v>89</v>
      </c>
      <c r="BU94" s="105">
        <v>18220800</v>
      </c>
      <c r="BV94" s="106">
        <v>1041.250681</v>
      </c>
      <c r="BW94" s="106">
        <v>1001.409968</v>
      </c>
      <c r="BX94" s="106">
        <v>-32.597464760000001</v>
      </c>
      <c r="BY94" s="106">
        <v>31.227061469999999</v>
      </c>
      <c r="BZ94" s="106">
        <v>-186.27757099999999</v>
      </c>
      <c r="CA94" s="106">
        <v>175.89873650000001</v>
      </c>
      <c r="CB94" s="1"/>
      <c r="CC94" s="1"/>
      <c r="CD94" s="1"/>
      <c r="CE94" s="1"/>
    </row>
    <row r="95" spans="1:83" ht="9.9499999999999993" customHeight="1" x14ac:dyDescent="0.25">
      <c r="A95" s="1"/>
      <c r="B95" s="76"/>
      <c r="C95" s="58"/>
      <c r="D95" s="58"/>
      <c r="E95" s="58"/>
      <c r="F95" s="58"/>
      <c r="G95" s="58"/>
      <c r="H95" s="58"/>
      <c r="I95" s="58"/>
      <c r="J95" s="58"/>
      <c r="K95" s="58"/>
      <c r="L95" s="78"/>
      <c r="M95" s="78"/>
      <c r="N95" s="110">
        <v>89</v>
      </c>
      <c r="O95" s="100">
        <v>0</v>
      </c>
      <c r="P95" s="100">
        <v>12</v>
      </c>
      <c r="Q95" s="100">
        <v>7</v>
      </c>
      <c r="R95" s="110">
        <v>89</v>
      </c>
      <c r="S95" s="92" t="s">
        <v>178</v>
      </c>
      <c r="T95" s="110">
        <v>1</v>
      </c>
      <c r="U95" s="110">
        <v>189</v>
      </c>
      <c r="V95" s="110">
        <v>0.1</v>
      </c>
      <c r="W95" s="111">
        <v>9.9999999999999995E-7</v>
      </c>
      <c r="X95" s="110">
        <v>0.1</v>
      </c>
      <c r="Y95" s="110">
        <v>0.3</v>
      </c>
      <c r="Z95" s="110">
        <v>0.11</v>
      </c>
      <c r="AA95" s="110">
        <v>3.5</v>
      </c>
      <c r="AB95" s="112" t="s">
        <v>60</v>
      </c>
      <c r="AC95" s="53" t="str">
        <f t="shared" si="15"/>
        <v>8,13</v>
      </c>
      <c r="AD95" s="53" t="str">
        <f t="shared" si="16"/>
        <v/>
      </c>
      <c r="AE95" s="59">
        <v>55</v>
      </c>
      <c r="AF95" s="59">
        <v>12264000</v>
      </c>
      <c r="AG95" s="59">
        <v>3.125</v>
      </c>
      <c r="AH95" s="59">
        <v>0</v>
      </c>
      <c r="AI95" s="59">
        <v>0.25027634679238198</v>
      </c>
      <c r="AJ95" s="59">
        <v>0.21</v>
      </c>
      <c r="AK95" s="59">
        <v>0</v>
      </c>
      <c r="AL95" s="59">
        <v>1.1203234562040701E-3</v>
      </c>
      <c r="AM95" s="59">
        <v>0</v>
      </c>
      <c r="AN95" s="59">
        <v>0</v>
      </c>
      <c r="AO95" s="59">
        <v>-0.249999999999933</v>
      </c>
      <c r="AP95" s="59">
        <v>0</v>
      </c>
      <c r="AQ95" s="59">
        <v>0</v>
      </c>
      <c r="AR95" s="59">
        <v>0</v>
      </c>
      <c r="AS95" s="59">
        <v>0</v>
      </c>
      <c r="AT95" s="59">
        <v>0</v>
      </c>
      <c r="AU95" s="59">
        <v>141.944444444444</v>
      </c>
      <c r="AV95" s="133"/>
      <c r="AW95" s="133"/>
      <c r="AX95" s="133"/>
      <c r="AY95" s="133"/>
      <c r="AZ95" s="133"/>
      <c r="BA95" s="133"/>
      <c r="BB95" s="103">
        <v>90</v>
      </c>
      <c r="BC95" s="103">
        <v>0.100005</v>
      </c>
      <c r="BD95" s="103"/>
      <c r="BE95" s="98" t="s">
        <v>10</v>
      </c>
      <c r="BF95" s="109" t="s">
        <v>311</v>
      </c>
      <c r="BG95" s="1"/>
      <c r="BH95" s="105">
        <v>90</v>
      </c>
      <c r="BI95" s="105">
        <v>18396000</v>
      </c>
      <c r="BJ95" s="106">
        <v>185</v>
      </c>
      <c r="BK95" s="106">
        <v>1015.8803820000001</v>
      </c>
      <c r="BL95" s="106">
        <v>224.45067510000001</v>
      </c>
      <c r="BM95" s="106">
        <v>6.165086498</v>
      </c>
      <c r="BN95" s="106">
        <v>-1015.8803820000001</v>
      </c>
      <c r="BO95" s="106">
        <v>-196.1529931</v>
      </c>
      <c r="BP95" s="106">
        <v>-207.13259550000001</v>
      </c>
      <c r="BQ95" s="108">
        <f t="shared" si="14"/>
        <v>212.91666666666666</v>
      </c>
      <c r="BR95" s="90"/>
      <c r="BS95" s="1"/>
      <c r="BT95" s="105">
        <v>90</v>
      </c>
      <c r="BU95" s="105">
        <v>18396000</v>
      </c>
      <c r="BV95" s="106">
        <v>1041.2506920000001</v>
      </c>
      <c r="BW95" s="106">
        <v>1001.410004</v>
      </c>
      <c r="BX95" s="106">
        <v>-32.597963350000001</v>
      </c>
      <c r="BY95" s="106">
        <v>31.227061469999999</v>
      </c>
      <c r="BZ95" s="106">
        <v>-186.28553239999999</v>
      </c>
      <c r="CA95" s="106">
        <v>175.90553399999999</v>
      </c>
      <c r="CB95" s="1"/>
      <c r="CC95" s="1"/>
      <c r="CD95" s="1"/>
      <c r="CE95" s="1"/>
    </row>
    <row r="96" spans="1:83" ht="9.9499999999999993" customHeight="1" x14ac:dyDescent="0.25">
      <c r="A96" s="1"/>
      <c r="B96" s="76"/>
      <c r="C96" s="58"/>
      <c r="D96" s="58"/>
      <c r="E96" s="58"/>
      <c r="F96" s="58"/>
      <c r="G96" s="58"/>
      <c r="H96" s="58"/>
      <c r="I96" s="58"/>
      <c r="J96" s="58"/>
      <c r="K96" s="58"/>
      <c r="L96" s="78"/>
      <c r="M96" s="78"/>
      <c r="N96" s="110">
        <v>90</v>
      </c>
      <c r="O96" s="100">
        <v>0</v>
      </c>
      <c r="P96" s="100">
        <v>12</v>
      </c>
      <c r="Q96" s="100">
        <v>8</v>
      </c>
      <c r="R96" s="110">
        <v>90</v>
      </c>
      <c r="S96" s="92" t="s">
        <v>312</v>
      </c>
      <c r="T96" s="110">
        <v>1</v>
      </c>
      <c r="U96" s="110">
        <v>190</v>
      </c>
      <c r="V96" s="110">
        <v>0.1</v>
      </c>
      <c r="W96" s="111">
        <v>9.9999999999999995E-7</v>
      </c>
      <c r="X96" s="110">
        <v>0.1</v>
      </c>
      <c r="Y96" s="110">
        <v>0.3</v>
      </c>
      <c r="Z96" s="110">
        <v>0.11</v>
      </c>
      <c r="AA96" s="110">
        <v>3.5</v>
      </c>
      <c r="AB96" s="112" t="s">
        <v>60</v>
      </c>
      <c r="AC96" s="53" t="str">
        <f t="shared" si="15"/>
        <v>9,13</v>
      </c>
      <c r="AD96" s="53" t="str">
        <f t="shared" si="16"/>
        <v/>
      </c>
      <c r="AE96" s="59">
        <v>56</v>
      </c>
      <c r="AF96" s="59">
        <v>12439200</v>
      </c>
      <c r="AG96" s="59">
        <v>3.125</v>
      </c>
      <c r="AH96" s="59">
        <v>0</v>
      </c>
      <c r="AI96" s="59">
        <v>0.25027634679238198</v>
      </c>
      <c r="AJ96" s="59">
        <v>0.21</v>
      </c>
      <c r="AK96" s="59">
        <v>0</v>
      </c>
      <c r="AL96" s="59">
        <v>9.26269395590616E-4</v>
      </c>
      <c r="AM96" s="59">
        <v>0</v>
      </c>
      <c r="AN96" s="59">
        <v>0</v>
      </c>
      <c r="AO96" s="59">
        <v>-0.249999999999964</v>
      </c>
      <c r="AP96" s="59">
        <v>0</v>
      </c>
      <c r="AQ96" s="59">
        <v>0</v>
      </c>
      <c r="AR96" s="59">
        <v>0</v>
      </c>
      <c r="AS96" s="59">
        <v>0</v>
      </c>
      <c r="AT96" s="59">
        <v>0</v>
      </c>
      <c r="AU96" s="59">
        <v>143.972222222222</v>
      </c>
      <c r="AV96" s="133"/>
      <c r="AW96" s="133"/>
      <c r="AX96" s="133"/>
      <c r="AY96" s="133"/>
      <c r="AZ96" s="133"/>
      <c r="BA96" s="133"/>
      <c r="BB96" s="103">
        <v>91</v>
      </c>
      <c r="BC96" s="103">
        <v>0.20000999999999999</v>
      </c>
      <c r="BD96" s="103"/>
      <c r="BE96" s="98" t="s">
        <v>10</v>
      </c>
      <c r="BF96" s="109" t="s">
        <v>313</v>
      </c>
      <c r="BG96" s="1"/>
      <c r="BH96" s="105">
        <v>91</v>
      </c>
      <c r="BI96" s="105">
        <v>18571200</v>
      </c>
      <c r="BJ96" s="106">
        <v>185</v>
      </c>
      <c r="BK96" s="106">
        <v>1015.882981</v>
      </c>
      <c r="BL96" s="106">
        <v>224.5103474</v>
      </c>
      <c r="BM96" s="106">
        <v>6.1658291719999996</v>
      </c>
      <c r="BN96" s="106">
        <v>-1015.882981</v>
      </c>
      <c r="BO96" s="106">
        <v>-196.20487929999999</v>
      </c>
      <c r="BP96" s="106">
        <v>-207.13963889999999</v>
      </c>
      <c r="BQ96" s="108">
        <f t="shared" si="14"/>
        <v>214.94444444444446</v>
      </c>
      <c r="BR96" s="90"/>
      <c r="BS96" s="1"/>
      <c r="BT96" s="105">
        <v>91</v>
      </c>
      <c r="BU96" s="105">
        <v>18571200</v>
      </c>
      <c r="BV96" s="106">
        <v>1041.2507049999999</v>
      </c>
      <c r="BW96" s="106">
        <v>1001.410043</v>
      </c>
      <c r="BX96" s="106">
        <v>-32.598513230000002</v>
      </c>
      <c r="BY96" s="106">
        <v>31.227061469999999</v>
      </c>
      <c r="BZ96" s="106">
        <v>-186.29418459999999</v>
      </c>
      <c r="CA96" s="106">
        <v>175.9125774</v>
      </c>
      <c r="CB96" s="1"/>
      <c r="CC96" s="1"/>
      <c r="CD96" s="1"/>
      <c r="CE96" s="1"/>
    </row>
    <row r="97" spans="1:83" ht="9.9499999999999993" customHeight="1" x14ac:dyDescent="0.25">
      <c r="A97" s="1"/>
      <c r="B97" s="76"/>
      <c r="C97" s="58"/>
      <c r="D97" s="58"/>
      <c r="E97" s="58"/>
      <c r="F97" s="58"/>
      <c r="G97" s="58"/>
      <c r="H97" s="58"/>
      <c r="I97" s="58"/>
      <c r="J97" s="58"/>
      <c r="K97" s="58"/>
      <c r="L97" s="78"/>
      <c r="M97" s="78"/>
      <c r="N97" s="110">
        <v>91</v>
      </c>
      <c r="O97" s="100">
        <v>0</v>
      </c>
      <c r="P97" s="100">
        <v>13</v>
      </c>
      <c r="Q97" s="100">
        <v>1</v>
      </c>
      <c r="R97" s="110">
        <v>91</v>
      </c>
      <c r="S97" s="92" t="s">
        <v>314</v>
      </c>
      <c r="T97" s="110">
        <v>1</v>
      </c>
      <c r="U97" s="110">
        <v>191</v>
      </c>
      <c r="V97" s="110">
        <v>0.1</v>
      </c>
      <c r="W97" s="111">
        <v>9.9999999999999995E-7</v>
      </c>
      <c r="X97" s="110">
        <v>0.2</v>
      </c>
      <c r="Y97" s="110">
        <v>0.3</v>
      </c>
      <c r="Z97" s="110">
        <v>0.21</v>
      </c>
      <c r="AA97" s="110">
        <v>3.5</v>
      </c>
      <c r="AB97" s="112" t="s">
        <v>60</v>
      </c>
      <c r="AC97" s="53" t="str">
        <f t="shared" si="15"/>
        <v>2,14</v>
      </c>
      <c r="AD97" s="53" t="str">
        <f t="shared" si="16"/>
        <v/>
      </c>
      <c r="AE97" s="59">
        <v>57</v>
      </c>
      <c r="AF97" s="59">
        <v>12614400</v>
      </c>
      <c r="AG97" s="59">
        <v>3.125</v>
      </c>
      <c r="AH97" s="59">
        <v>0</v>
      </c>
      <c r="AI97" s="59">
        <v>0.25027634679227101</v>
      </c>
      <c r="AJ97" s="59">
        <v>0.21</v>
      </c>
      <c r="AK97" s="59">
        <v>0</v>
      </c>
      <c r="AL97" s="59">
        <v>7.4279081393749402E-4</v>
      </c>
      <c r="AM97" s="59">
        <v>0</v>
      </c>
      <c r="AN97" s="59">
        <v>0</v>
      </c>
      <c r="AO97" s="59">
        <v>-0.249999999999933</v>
      </c>
      <c r="AP97" s="59">
        <v>0</v>
      </c>
      <c r="AQ97" s="59">
        <v>0</v>
      </c>
      <c r="AR97" s="59">
        <v>0</v>
      </c>
      <c r="AS97" s="59">
        <v>0</v>
      </c>
      <c r="AT97" s="59">
        <v>0</v>
      </c>
      <c r="AU97" s="59">
        <v>146</v>
      </c>
      <c r="AV97" s="133"/>
      <c r="AW97" s="133"/>
      <c r="AX97" s="133"/>
      <c r="AY97" s="133"/>
      <c r="AZ97" s="133"/>
      <c r="BA97" s="133"/>
      <c r="BB97" s="103">
        <v>92</v>
      </c>
      <c r="BC97" s="103">
        <v>0.20000999999999999</v>
      </c>
      <c r="BD97" s="103"/>
      <c r="BE97" s="98" t="s">
        <v>10</v>
      </c>
      <c r="BF97" s="109" t="s">
        <v>315</v>
      </c>
      <c r="BG97" s="1"/>
      <c r="BH97" s="105">
        <v>92</v>
      </c>
      <c r="BI97" s="105">
        <v>18746400</v>
      </c>
      <c r="BJ97" s="106">
        <v>185</v>
      </c>
      <c r="BK97" s="106">
        <v>1015.886895</v>
      </c>
      <c r="BL97" s="106">
        <v>224.5208499</v>
      </c>
      <c r="BM97" s="106">
        <v>6.1657678210000002</v>
      </c>
      <c r="BN97" s="106">
        <v>-1015.886895</v>
      </c>
      <c r="BO97" s="106">
        <v>-196.2082691</v>
      </c>
      <c r="BP97" s="106">
        <v>-207.14681289999999</v>
      </c>
      <c r="BQ97" s="108">
        <f t="shared" si="14"/>
        <v>216.97222222222223</v>
      </c>
      <c r="BR97" s="90"/>
      <c r="BS97" s="1"/>
      <c r="BT97" s="105">
        <v>92</v>
      </c>
      <c r="BU97" s="105">
        <v>18746400</v>
      </c>
      <c r="BV97" s="106">
        <v>1041.2507189999999</v>
      </c>
      <c r="BW97" s="106">
        <v>1001.410085</v>
      </c>
      <c r="BX97" s="106">
        <v>-32.599106620000001</v>
      </c>
      <c r="BY97" s="106">
        <v>31.227061469999999</v>
      </c>
      <c r="BZ97" s="106">
        <v>-186.30342680000001</v>
      </c>
      <c r="CA97" s="106">
        <v>175.91975149999999</v>
      </c>
      <c r="CB97" s="1"/>
      <c r="CC97" s="1"/>
      <c r="CD97" s="1"/>
      <c r="CE97" s="1"/>
    </row>
    <row r="98" spans="1:83" ht="9.9499999999999993" customHeight="1" x14ac:dyDescent="0.25">
      <c r="A98" s="1"/>
      <c r="B98" s="76"/>
      <c r="C98" s="58"/>
      <c r="D98" s="58"/>
      <c r="E98" s="58"/>
      <c r="F98" s="58"/>
      <c r="G98" s="58"/>
      <c r="H98" s="58"/>
      <c r="I98" s="58"/>
      <c r="J98" s="58"/>
      <c r="K98" s="58"/>
      <c r="L98" s="78"/>
      <c r="M98" s="78"/>
      <c r="N98" s="110">
        <v>92</v>
      </c>
      <c r="O98" s="100">
        <v>0</v>
      </c>
      <c r="P98" s="100">
        <v>13</v>
      </c>
      <c r="Q98" s="100">
        <v>5</v>
      </c>
      <c r="R98" s="110">
        <v>92</v>
      </c>
      <c r="S98" s="92" t="s">
        <v>316</v>
      </c>
      <c r="T98" s="110">
        <v>1</v>
      </c>
      <c r="U98" s="110">
        <v>192</v>
      </c>
      <c r="V98" s="110">
        <v>0.1</v>
      </c>
      <c r="W98" s="111">
        <v>9.9999999999999995E-7</v>
      </c>
      <c r="X98" s="110">
        <v>0.2</v>
      </c>
      <c r="Y98" s="110">
        <v>0.3</v>
      </c>
      <c r="Z98" s="110">
        <v>0.21</v>
      </c>
      <c r="AA98" s="110">
        <v>3.5</v>
      </c>
      <c r="AB98" s="112" t="s">
        <v>60</v>
      </c>
      <c r="AC98" s="53" t="str">
        <f t="shared" si="15"/>
        <v>6,14</v>
      </c>
      <c r="AD98" s="53" t="str">
        <f t="shared" si="16"/>
        <v/>
      </c>
      <c r="AE98" s="59">
        <v>58</v>
      </c>
      <c r="AF98" s="59">
        <v>12789600</v>
      </c>
      <c r="AG98" s="59">
        <v>3.125</v>
      </c>
      <c r="AH98" s="59">
        <v>0</v>
      </c>
      <c r="AI98" s="59">
        <v>0.25027634679227101</v>
      </c>
      <c r="AJ98" s="59">
        <v>0.21</v>
      </c>
      <c r="AK98" s="59">
        <v>0</v>
      </c>
      <c r="AL98" s="59">
        <v>5.6963975892139398E-4</v>
      </c>
      <c r="AM98" s="59">
        <v>0</v>
      </c>
      <c r="AN98" s="59">
        <v>0</v>
      </c>
      <c r="AO98" s="59">
        <v>-0.249999999999933</v>
      </c>
      <c r="AP98" s="59">
        <v>0</v>
      </c>
      <c r="AQ98" s="59">
        <v>0</v>
      </c>
      <c r="AR98" s="59">
        <v>0</v>
      </c>
      <c r="AS98" s="59">
        <v>0</v>
      </c>
      <c r="AT98" s="59">
        <v>0</v>
      </c>
      <c r="AU98" s="59">
        <v>148.027777777777</v>
      </c>
      <c r="AV98" s="133"/>
      <c r="AW98" s="133"/>
      <c r="AX98" s="133"/>
      <c r="AY98" s="133"/>
      <c r="AZ98" s="133"/>
      <c r="BA98" s="133"/>
      <c r="BB98" s="103">
        <v>93</v>
      </c>
      <c r="BC98" s="103">
        <v>0.20000999999999999</v>
      </c>
      <c r="BD98" s="103"/>
      <c r="BE98" s="98" t="s">
        <v>10</v>
      </c>
      <c r="BF98" s="109" t="s">
        <v>317</v>
      </c>
      <c r="BG98" s="1"/>
      <c r="BH98" s="105">
        <v>93</v>
      </c>
      <c r="BI98" s="105">
        <v>18921600</v>
      </c>
      <c r="BJ98" s="106">
        <v>185</v>
      </c>
      <c r="BK98" s="106">
        <v>1015.891912</v>
      </c>
      <c r="BL98" s="106">
        <v>224.53190849999999</v>
      </c>
      <c r="BM98" s="106">
        <v>6.1651352299999997</v>
      </c>
      <c r="BN98" s="106">
        <v>-1015.891912</v>
      </c>
      <c r="BO98" s="106">
        <v>-196.21276499999999</v>
      </c>
      <c r="BP98" s="106">
        <v>-207.15400819999999</v>
      </c>
      <c r="BQ98" s="108">
        <f t="shared" si="14"/>
        <v>219</v>
      </c>
      <c r="BR98" s="90"/>
      <c r="BS98" s="1"/>
      <c r="BT98" s="105">
        <v>93</v>
      </c>
      <c r="BU98" s="105">
        <v>18921600</v>
      </c>
      <c r="BV98" s="106">
        <v>1041.2507330000001</v>
      </c>
      <c r="BW98" s="106">
        <v>1001.410129</v>
      </c>
      <c r="BX98" s="106">
        <v>-32.599731319999997</v>
      </c>
      <c r="BY98" s="106">
        <v>31.227061469999999</v>
      </c>
      <c r="BZ98" s="106">
        <v>-186.31312679999999</v>
      </c>
      <c r="CA98" s="106">
        <v>175.9269468</v>
      </c>
      <c r="CB98" s="1"/>
      <c r="CC98" s="1"/>
      <c r="CD98" s="1"/>
      <c r="CE98" s="1"/>
    </row>
    <row r="99" spans="1:83" ht="9.9499999999999993" customHeight="1" x14ac:dyDescent="0.25">
      <c r="A99" s="1"/>
      <c r="B99" s="76"/>
      <c r="C99" s="58"/>
      <c r="D99" s="58"/>
      <c r="E99" s="58"/>
      <c r="F99" s="58"/>
      <c r="G99" s="58"/>
      <c r="H99" s="58"/>
      <c r="I99" s="58"/>
      <c r="J99" s="58"/>
      <c r="K99" s="58"/>
      <c r="L99" s="78"/>
      <c r="M99" s="78"/>
      <c r="N99" s="110">
        <v>93</v>
      </c>
      <c r="O99" s="100">
        <v>0</v>
      </c>
      <c r="P99" s="100">
        <v>13</v>
      </c>
      <c r="Q99" s="100">
        <v>6</v>
      </c>
      <c r="R99" s="110">
        <v>93</v>
      </c>
      <c r="S99" s="92" t="s">
        <v>318</v>
      </c>
      <c r="T99" s="110">
        <v>1</v>
      </c>
      <c r="U99" s="110">
        <v>193</v>
      </c>
      <c r="V99" s="110">
        <v>0.1</v>
      </c>
      <c r="W99" s="111">
        <v>9.9999999999999995E-7</v>
      </c>
      <c r="X99" s="110">
        <v>0.2</v>
      </c>
      <c r="Y99" s="110">
        <v>0.3</v>
      </c>
      <c r="Z99" s="110">
        <v>0.21</v>
      </c>
      <c r="AA99" s="110">
        <v>3.5</v>
      </c>
      <c r="AB99" s="112" t="s">
        <v>60</v>
      </c>
      <c r="AC99" s="53" t="str">
        <f t="shared" si="15"/>
        <v>7,14</v>
      </c>
      <c r="AD99" s="53" t="str">
        <f t="shared" si="16"/>
        <v/>
      </c>
      <c r="AE99" s="59">
        <v>59</v>
      </c>
      <c r="AF99" s="59">
        <v>12964800</v>
      </c>
      <c r="AG99" s="59">
        <v>3.125</v>
      </c>
      <c r="AH99" s="59">
        <v>0</v>
      </c>
      <c r="AI99" s="59">
        <v>0.25027634679238198</v>
      </c>
      <c r="AJ99" s="59">
        <v>0.21</v>
      </c>
      <c r="AK99" s="59">
        <v>0</v>
      </c>
      <c r="AL99" s="59">
        <v>4.0709686539810698E-4</v>
      </c>
      <c r="AM99" s="59">
        <v>0</v>
      </c>
      <c r="AN99" s="59">
        <v>0</v>
      </c>
      <c r="AO99" s="59">
        <v>-0.249999999999996</v>
      </c>
      <c r="AP99" s="59">
        <v>0</v>
      </c>
      <c r="AQ99" s="59">
        <v>0</v>
      </c>
      <c r="AR99" s="59">
        <v>0</v>
      </c>
      <c r="AS99" s="59">
        <v>0</v>
      </c>
      <c r="AT99" s="59">
        <v>0</v>
      </c>
      <c r="AU99" s="59">
        <v>150.055555555555</v>
      </c>
      <c r="AV99" s="133"/>
      <c r="AW99" s="133"/>
      <c r="AX99" s="133"/>
      <c r="AY99" s="133"/>
      <c r="AZ99" s="133"/>
      <c r="BA99" s="133"/>
      <c r="BB99" s="103">
        <v>94</v>
      </c>
      <c r="BC99" s="103">
        <v>0.20000999999999999</v>
      </c>
      <c r="BD99" s="103"/>
      <c r="BE99" s="98" t="s">
        <v>10</v>
      </c>
      <c r="BF99" s="109" t="s">
        <v>319</v>
      </c>
      <c r="BG99" s="1"/>
      <c r="BH99" s="105">
        <v>94</v>
      </c>
      <c r="BI99" s="105">
        <v>19096800</v>
      </c>
      <c r="BJ99" s="106">
        <v>185</v>
      </c>
      <c r="BK99" s="106">
        <v>1015.89783</v>
      </c>
      <c r="BL99" s="106">
        <v>224.54324930000001</v>
      </c>
      <c r="BM99" s="106">
        <v>6.1640557649999996</v>
      </c>
      <c r="BN99" s="106">
        <v>-1015.89783</v>
      </c>
      <c r="BO99" s="106">
        <v>-196.21802919999999</v>
      </c>
      <c r="BP99" s="106">
        <v>-207.16116439999999</v>
      </c>
      <c r="BQ99" s="108">
        <f t="shared" si="14"/>
        <v>221.02777777777777</v>
      </c>
      <c r="BR99" s="90"/>
      <c r="BS99" s="1"/>
      <c r="BT99" s="105">
        <v>94</v>
      </c>
      <c r="BU99" s="105">
        <v>19096800</v>
      </c>
      <c r="BV99" s="106">
        <v>1041.2507479999999</v>
      </c>
      <c r="BW99" s="106">
        <v>1001.410175</v>
      </c>
      <c r="BX99" s="106">
        <v>-32.600378939999999</v>
      </c>
      <c r="BY99" s="106">
        <v>31.227061469999999</v>
      </c>
      <c r="BZ99" s="106">
        <v>-186.3231715</v>
      </c>
      <c r="CA99" s="106">
        <v>175.9341029</v>
      </c>
      <c r="CB99" s="1"/>
      <c r="CC99" s="1"/>
      <c r="CD99" s="1"/>
      <c r="CE99" s="1"/>
    </row>
    <row r="100" spans="1:83" ht="9.9499999999999993" customHeight="1" x14ac:dyDescent="0.25">
      <c r="A100" s="1"/>
      <c r="B100" s="76"/>
      <c r="C100" s="58"/>
      <c r="D100" s="58"/>
      <c r="E100" s="58"/>
      <c r="F100" s="58"/>
      <c r="G100" s="58"/>
      <c r="H100" s="58"/>
      <c r="I100" s="58"/>
      <c r="J100" s="58"/>
      <c r="K100" s="58"/>
      <c r="L100" s="78"/>
      <c r="M100" s="78"/>
      <c r="N100" s="110">
        <v>94</v>
      </c>
      <c r="O100" s="100">
        <v>0</v>
      </c>
      <c r="P100" s="100">
        <v>13</v>
      </c>
      <c r="Q100" s="100">
        <v>7</v>
      </c>
      <c r="R100" s="110">
        <v>94</v>
      </c>
      <c r="S100" s="92" t="s">
        <v>320</v>
      </c>
      <c r="T100" s="110">
        <v>1</v>
      </c>
      <c r="U100" s="110">
        <v>194</v>
      </c>
      <c r="V100" s="110">
        <v>0.1</v>
      </c>
      <c r="W100" s="111">
        <v>9.9999999999999995E-7</v>
      </c>
      <c r="X100" s="110">
        <v>0.2</v>
      </c>
      <c r="Y100" s="110">
        <v>0.3</v>
      </c>
      <c r="Z100" s="110">
        <v>0.21</v>
      </c>
      <c r="AA100" s="110">
        <v>3.5</v>
      </c>
      <c r="AB100" s="112" t="s">
        <v>60</v>
      </c>
      <c r="AC100" s="53" t="str">
        <f t="shared" si="15"/>
        <v>8,14</v>
      </c>
      <c r="AD100" s="53" t="str">
        <f t="shared" si="16"/>
        <v/>
      </c>
      <c r="AE100" s="59">
        <v>60</v>
      </c>
      <c r="AF100" s="59">
        <v>13140000</v>
      </c>
      <c r="AG100" s="59">
        <v>3.125</v>
      </c>
      <c r="AH100" s="59">
        <v>0</v>
      </c>
      <c r="AI100" s="59">
        <v>0.25027634679238198</v>
      </c>
      <c r="AJ100" s="59">
        <v>0.21</v>
      </c>
      <c r="AK100" s="59">
        <v>0</v>
      </c>
      <c r="AL100" s="59">
        <v>2.5554350241863599E-4</v>
      </c>
      <c r="AM100" s="59">
        <v>0</v>
      </c>
      <c r="AN100" s="59">
        <v>0</v>
      </c>
      <c r="AO100" s="59">
        <v>-0.249999999999933</v>
      </c>
      <c r="AP100" s="59">
        <v>0</v>
      </c>
      <c r="AQ100" s="59">
        <v>0</v>
      </c>
      <c r="AR100" s="59">
        <v>0</v>
      </c>
      <c r="AS100" s="59">
        <v>0</v>
      </c>
      <c r="AT100" s="59">
        <v>0</v>
      </c>
      <c r="AU100" s="59">
        <v>152.083333333333</v>
      </c>
      <c r="AV100" s="133"/>
      <c r="AW100" s="133"/>
      <c r="AX100" s="133"/>
      <c r="AY100" s="133"/>
      <c r="AZ100" s="133"/>
      <c r="BA100" s="133"/>
      <c r="BB100" s="103">
        <v>95</v>
      </c>
      <c r="BC100" s="103">
        <v>0.100005</v>
      </c>
      <c r="BD100" s="103"/>
      <c r="BE100" s="98" t="s">
        <v>10</v>
      </c>
      <c r="BF100" s="109" t="s">
        <v>321</v>
      </c>
      <c r="BG100" s="1"/>
      <c r="BH100" s="105">
        <v>95</v>
      </c>
      <c r="BI100" s="105">
        <v>19272000</v>
      </c>
      <c r="BJ100" s="106">
        <v>185</v>
      </c>
      <c r="BK100" s="106">
        <v>1015.904461</v>
      </c>
      <c r="BL100" s="106">
        <v>224.5547455</v>
      </c>
      <c r="BM100" s="106">
        <v>6.1626707390000002</v>
      </c>
      <c r="BN100" s="106">
        <v>-1015.904461</v>
      </c>
      <c r="BO100" s="106">
        <v>-196.22387979999999</v>
      </c>
      <c r="BP100" s="106">
        <v>-207.168195</v>
      </c>
      <c r="BQ100" s="108">
        <f t="shared" si="14"/>
        <v>223.05555555555554</v>
      </c>
      <c r="BR100" s="90"/>
      <c r="BS100" s="1"/>
      <c r="BT100" s="105">
        <v>95</v>
      </c>
      <c r="BU100" s="105">
        <v>19272000</v>
      </c>
      <c r="BV100" s="106">
        <v>1041.250763</v>
      </c>
      <c r="BW100" s="106">
        <v>1001.410221</v>
      </c>
      <c r="BX100" s="106">
        <v>-32.6010426</v>
      </c>
      <c r="BY100" s="106">
        <v>31.227061469999999</v>
      </c>
      <c r="BZ100" s="106">
        <v>-186.33344869999999</v>
      </c>
      <c r="CA100" s="106">
        <v>175.94113350000001</v>
      </c>
      <c r="CB100" s="1"/>
      <c r="CC100" s="1"/>
      <c r="CD100" s="1"/>
      <c r="CE100" s="1"/>
    </row>
    <row r="101" spans="1:83" ht="9.9499999999999993" customHeight="1" x14ac:dyDescent="0.25">
      <c r="A101" s="1"/>
      <c r="B101" s="76"/>
      <c r="C101" s="58"/>
      <c r="D101" s="58"/>
      <c r="E101" s="58"/>
      <c r="F101" s="58"/>
      <c r="G101" s="58"/>
      <c r="H101" s="58"/>
      <c r="I101" s="58"/>
      <c r="J101" s="58"/>
      <c r="K101" s="58"/>
      <c r="L101" s="78"/>
      <c r="M101" s="78"/>
      <c r="N101" s="110">
        <v>95</v>
      </c>
      <c r="O101" s="100">
        <v>0</v>
      </c>
      <c r="P101" s="100">
        <v>13</v>
      </c>
      <c r="Q101" s="100">
        <v>8</v>
      </c>
      <c r="R101" s="110">
        <v>95</v>
      </c>
      <c r="S101" s="92" t="s">
        <v>175</v>
      </c>
      <c r="T101" s="110">
        <v>1</v>
      </c>
      <c r="U101" s="110">
        <v>195</v>
      </c>
      <c r="V101" s="110">
        <v>0.1</v>
      </c>
      <c r="W101" s="111">
        <v>9.9999999999999995E-7</v>
      </c>
      <c r="X101" s="110">
        <v>0.1</v>
      </c>
      <c r="Y101" s="110">
        <v>0.3</v>
      </c>
      <c r="Z101" s="110">
        <v>0.11</v>
      </c>
      <c r="AA101" s="110">
        <v>3.5</v>
      </c>
      <c r="AB101" s="112" t="s">
        <v>60</v>
      </c>
      <c r="AC101" s="53" t="str">
        <f t="shared" si="15"/>
        <v>9,14</v>
      </c>
      <c r="AD101" s="53" t="str">
        <f t="shared" si="16"/>
        <v/>
      </c>
      <c r="AE101" s="59">
        <v>61</v>
      </c>
      <c r="AF101" s="59">
        <v>13315200</v>
      </c>
      <c r="AG101" s="59">
        <v>5</v>
      </c>
      <c r="AH101" s="59">
        <v>0</v>
      </c>
      <c r="AI101" s="59">
        <v>0.25027634679227101</v>
      </c>
      <c r="AJ101" s="59">
        <v>0.21</v>
      </c>
      <c r="AK101" s="59">
        <v>0</v>
      </c>
      <c r="AL101" s="59">
        <v>1.8565802167784599E-4</v>
      </c>
      <c r="AM101" s="59">
        <v>0</v>
      </c>
      <c r="AN101" s="59">
        <v>0</v>
      </c>
      <c r="AO101" s="59">
        <v>-0.24999999999986899</v>
      </c>
      <c r="AP101" s="59">
        <v>0</v>
      </c>
      <c r="AQ101" s="59">
        <v>0</v>
      </c>
      <c r="AR101" s="59">
        <v>0</v>
      </c>
      <c r="AS101" s="59">
        <v>0</v>
      </c>
      <c r="AT101" s="59">
        <v>0</v>
      </c>
      <c r="AU101" s="59">
        <v>154.111111111111</v>
      </c>
      <c r="AV101" s="133"/>
      <c r="AW101" s="133"/>
      <c r="AX101" s="133"/>
      <c r="AY101" s="133"/>
      <c r="AZ101" s="133"/>
      <c r="BA101" s="133"/>
      <c r="BB101" s="103">
        <v>96</v>
      </c>
      <c r="BC101" s="103">
        <v>0.20000999999999999</v>
      </c>
      <c r="BD101" s="103"/>
      <c r="BE101" s="98" t="s">
        <v>10</v>
      </c>
      <c r="BF101" s="109" t="s">
        <v>322</v>
      </c>
      <c r="BG101" s="1"/>
      <c r="BH101" s="105">
        <v>96</v>
      </c>
      <c r="BI101" s="105">
        <v>19447200</v>
      </c>
      <c r="BJ101" s="106">
        <v>185</v>
      </c>
      <c r="BK101" s="106">
        <v>1015.912013</v>
      </c>
      <c r="BL101" s="106">
        <v>224.56773989999999</v>
      </c>
      <c r="BM101" s="106">
        <v>6.1608394999999998</v>
      </c>
      <c r="BN101" s="106">
        <v>-1015.912013</v>
      </c>
      <c r="BO101" s="106">
        <v>-196.23161060000001</v>
      </c>
      <c r="BP101" s="106">
        <v>-207.1752898</v>
      </c>
      <c r="BQ101" s="108">
        <f t="shared" si="14"/>
        <v>225.08333333333334</v>
      </c>
      <c r="BR101" s="90"/>
      <c r="BS101" s="1"/>
      <c r="BT101" s="105">
        <v>96</v>
      </c>
      <c r="BU101" s="105">
        <v>19447200</v>
      </c>
      <c r="BV101" s="106">
        <v>1041.250779</v>
      </c>
      <c r="BW101" s="106">
        <v>1001.41027</v>
      </c>
      <c r="BX101" s="106">
        <v>-32.601733439999997</v>
      </c>
      <c r="BY101" s="106">
        <v>31.227061469999999</v>
      </c>
      <c r="BZ101" s="106">
        <v>-186.34418199999999</v>
      </c>
      <c r="CA101" s="106">
        <v>175.94822830000001</v>
      </c>
      <c r="CB101" s="1"/>
      <c r="CC101" s="1"/>
      <c r="CD101" s="1"/>
      <c r="CE101" s="1"/>
    </row>
    <row r="102" spans="1:83" ht="9.9499999999999993" customHeight="1" x14ac:dyDescent="0.25">
      <c r="A102" s="1"/>
      <c r="B102" s="76"/>
      <c r="C102" s="58"/>
      <c r="D102" s="58"/>
      <c r="E102" s="58"/>
      <c r="F102" s="58"/>
      <c r="G102" s="58"/>
      <c r="H102" s="58"/>
      <c r="I102" s="58"/>
      <c r="J102" s="58"/>
      <c r="K102" s="58"/>
      <c r="L102" s="78"/>
      <c r="M102" s="78"/>
      <c r="N102" s="110">
        <v>96</v>
      </c>
      <c r="O102" s="100">
        <v>0</v>
      </c>
      <c r="P102" s="100">
        <v>14</v>
      </c>
      <c r="Q102" s="100">
        <v>2</v>
      </c>
      <c r="R102" s="110">
        <v>96</v>
      </c>
      <c r="S102" s="92" t="s">
        <v>323</v>
      </c>
      <c r="T102" s="110">
        <v>1</v>
      </c>
      <c r="U102" s="110">
        <v>196</v>
      </c>
      <c r="V102" s="110">
        <v>0.1</v>
      </c>
      <c r="W102" s="111">
        <v>9.9999999999999995E-7</v>
      </c>
      <c r="X102" s="110">
        <v>0.2</v>
      </c>
      <c r="Y102" s="110">
        <v>0.3</v>
      </c>
      <c r="Z102" s="110">
        <v>0.21</v>
      </c>
      <c r="AA102" s="110">
        <v>3.5</v>
      </c>
      <c r="AB102" s="112" t="s">
        <v>60</v>
      </c>
      <c r="AC102" s="53" t="str">
        <f t="shared" si="15"/>
        <v>3,15</v>
      </c>
      <c r="AD102" s="53" t="str">
        <f t="shared" si="16"/>
        <v/>
      </c>
      <c r="AE102" s="59">
        <v>62</v>
      </c>
      <c r="AF102" s="59">
        <v>13490400</v>
      </c>
      <c r="AG102" s="59">
        <v>5</v>
      </c>
      <c r="AH102" s="59">
        <v>0</v>
      </c>
      <c r="AI102" s="59">
        <v>0.25391967568384499</v>
      </c>
      <c r="AJ102" s="59">
        <v>0.21</v>
      </c>
      <c r="AK102" s="59">
        <v>0</v>
      </c>
      <c r="AL102" s="59">
        <v>2.1414000573473699E-4</v>
      </c>
      <c r="AM102" s="59">
        <v>0</v>
      </c>
      <c r="AN102" s="59">
        <v>0</v>
      </c>
      <c r="AO102" s="59">
        <v>-0.249999999999933</v>
      </c>
      <c r="AP102" s="59">
        <v>0</v>
      </c>
      <c r="AQ102" s="59">
        <v>0</v>
      </c>
      <c r="AR102" s="59">
        <v>0</v>
      </c>
      <c r="AS102" s="59">
        <v>0</v>
      </c>
      <c r="AT102" s="59">
        <v>0</v>
      </c>
      <c r="AU102" s="59">
        <v>156.138888888888</v>
      </c>
      <c r="AV102" s="133"/>
      <c r="AW102" s="133"/>
      <c r="AX102" s="133"/>
      <c r="AY102" s="133"/>
      <c r="AZ102" s="133"/>
      <c r="BA102" s="133"/>
      <c r="BB102" s="103">
        <v>97</v>
      </c>
      <c r="BC102" s="103">
        <v>0.20000999999999999</v>
      </c>
      <c r="BD102" s="103"/>
      <c r="BE102" s="98" t="s">
        <v>10</v>
      </c>
      <c r="BF102" s="109" t="s">
        <v>324</v>
      </c>
      <c r="BG102" s="1"/>
      <c r="BH102" s="105">
        <v>97</v>
      </c>
      <c r="BI102" s="105">
        <v>19622400</v>
      </c>
      <c r="BJ102" s="106">
        <v>185</v>
      </c>
      <c r="BK102" s="106">
        <v>1015.921143</v>
      </c>
      <c r="BL102" s="106">
        <v>224.58238779999999</v>
      </c>
      <c r="BM102" s="106">
        <v>6.1577026620000002</v>
      </c>
      <c r="BN102" s="106">
        <v>-1015.921143</v>
      </c>
      <c r="BO102" s="106">
        <v>-196.2418581</v>
      </c>
      <c r="BP102" s="106">
        <v>-207.1828271</v>
      </c>
      <c r="BQ102" s="108">
        <f t="shared" si="14"/>
        <v>227.11111111111111</v>
      </c>
      <c r="BR102" s="90"/>
      <c r="BS102" s="1"/>
      <c r="BT102" s="105">
        <v>97</v>
      </c>
      <c r="BU102" s="105">
        <v>19622400</v>
      </c>
      <c r="BV102" s="106">
        <v>1041.250796</v>
      </c>
      <c r="BW102" s="106">
        <v>1001.410322</v>
      </c>
      <c r="BX102" s="106">
        <v>-32.602463030000003</v>
      </c>
      <c r="BY102" s="106">
        <v>31.227061469999999</v>
      </c>
      <c r="BZ102" s="106">
        <v>-186.35551100000001</v>
      </c>
      <c r="CA102" s="106">
        <v>175.95576560000001</v>
      </c>
      <c r="CB102" s="1"/>
      <c r="CC102" s="1"/>
      <c r="CD102" s="1"/>
      <c r="CE102" s="1"/>
    </row>
    <row r="103" spans="1:83" ht="9.9499999999999993" customHeight="1" x14ac:dyDescent="0.25">
      <c r="A103" s="1"/>
      <c r="B103" s="76"/>
      <c r="C103" s="58"/>
      <c r="D103" s="58"/>
      <c r="E103" s="58"/>
      <c r="F103" s="58"/>
      <c r="G103" s="58"/>
      <c r="H103" s="58"/>
      <c r="I103" s="58"/>
      <c r="J103" s="58"/>
      <c r="K103" s="58"/>
      <c r="L103" s="78"/>
      <c r="M103" s="78"/>
      <c r="N103" s="110">
        <v>97</v>
      </c>
      <c r="O103" s="100">
        <v>0</v>
      </c>
      <c r="P103" s="100">
        <v>14</v>
      </c>
      <c r="Q103" s="100">
        <v>3</v>
      </c>
      <c r="R103" s="110">
        <v>97</v>
      </c>
      <c r="S103" s="92" t="s">
        <v>325</v>
      </c>
      <c r="T103" s="110">
        <v>1</v>
      </c>
      <c r="U103" s="110">
        <v>197</v>
      </c>
      <c r="V103" s="110">
        <v>0.1</v>
      </c>
      <c r="W103" s="111">
        <v>9.9999999999999995E-7</v>
      </c>
      <c r="X103" s="110">
        <v>0.2</v>
      </c>
      <c r="Y103" s="110">
        <v>0.3</v>
      </c>
      <c r="Z103" s="110">
        <v>0.21</v>
      </c>
      <c r="AA103" s="110">
        <v>3.5</v>
      </c>
      <c r="AB103" s="112" t="s">
        <v>60</v>
      </c>
      <c r="AC103" s="53" t="str">
        <f t="shared" si="15"/>
        <v>4,15</v>
      </c>
      <c r="AD103" s="53" t="str">
        <f t="shared" si="16"/>
        <v/>
      </c>
      <c r="AE103" s="59">
        <v>63</v>
      </c>
      <c r="AF103" s="59">
        <v>13665600</v>
      </c>
      <c r="AG103" s="59">
        <v>5</v>
      </c>
      <c r="AH103" s="59">
        <v>0</v>
      </c>
      <c r="AI103" s="59">
        <v>0.25391967568384499</v>
      </c>
      <c r="AJ103" s="59">
        <v>0.21</v>
      </c>
      <c r="AK103" s="59">
        <v>0</v>
      </c>
      <c r="AL103" s="59">
        <v>3.3259375202894498E-4</v>
      </c>
      <c r="AM103" s="59">
        <v>0</v>
      </c>
      <c r="AN103" s="59">
        <v>0</v>
      </c>
      <c r="AO103" s="59">
        <v>-0.249999999999933</v>
      </c>
      <c r="AP103" s="59">
        <v>0</v>
      </c>
      <c r="AQ103" s="59">
        <v>0</v>
      </c>
      <c r="AR103" s="59">
        <v>0</v>
      </c>
      <c r="AS103" s="59">
        <v>0</v>
      </c>
      <c r="AT103" s="59">
        <v>0</v>
      </c>
      <c r="AU103" s="59">
        <v>158.166666666666</v>
      </c>
      <c r="AV103" s="133"/>
      <c r="AW103" s="133"/>
      <c r="AX103" s="133"/>
      <c r="AY103" s="133"/>
      <c r="AZ103" s="133"/>
      <c r="BA103" s="133"/>
      <c r="BB103" s="103">
        <v>98</v>
      </c>
      <c r="BC103" s="103">
        <v>0.20000999999999999</v>
      </c>
      <c r="BD103" s="103"/>
      <c r="BE103" s="98" t="s">
        <v>10</v>
      </c>
      <c r="BF103" s="109" t="s">
        <v>326</v>
      </c>
      <c r="BG103" s="1"/>
      <c r="BH103" s="105">
        <v>98</v>
      </c>
      <c r="BI103" s="105">
        <v>19797600</v>
      </c>
      <c r="BJ103" s="106">
        <v>185</v>
      </c>
      <c r="BK103" s="106">
        <v>1015.932354</v>
      </c>
      <c r="BL103" s="106">
        <v>224.6003561</v>
      </c>
      <c r="BM103" s="106">
        <v>6.1535118820000001</v>
      </c>
      <c r="BN103" s="106">
        <v>-1015.932354</v>
      </c>
      <c r="BO103" s="106">
        <v>-196.2558938</v>
      </c>
      <c r="BP103" s="106">
        <v>-207.19095039999999</v>
      </c>
      <c r="BQ103" s="108">
        <f t="shared" si="14"/>
        <v>229.13888888888889</v>
      </c>
      <c r="BR103" s="90"/>
      <c r="BS103" s="1"/>
      <c r="BT103" s="105">
        <v>98</v>
      </c>
      <c r="BU103" s="105">
        <v>19797600</v>
      </c>
      <c r="BV103" s="106">
        <v>1041.2508150000001</v>
      </c>
      <c r="BW103" s="106">
        <v>1001.410379</v>
      </c>
      <c r="BX103" s="106">
        <v>-32.60329385</v>
      </c>
      <c r="BY103" s="106">
        <v>31.227061469999999</v>
      </c>
      <c r="BZ103" s="106">
        <v>-186.368145</v>
      </c>
      <c r="CA103" s="106">
        <v>175.96388899999999</v>
      </c>
      <c r="CB103" s="1"/>
      <c r="CC103" s="1"/>
      <c r="CD103" s="1"/>
      <c r="CE103" s="1"/>
    </row>
    <row r="104" spans="1:83" ht="9.9499999999999993" customHeight="1" x14ac:dyDescent="0.25">
      <c r="A104" s="1"/>
      <c r="B104" s="76"/>
      <c r="C104" s="58"/>
      <c r="D104" s="58"/>
      <c r="E104" s="58"/>
      <c r="F104" s="58"/>
      <c r="G104" s="58"/>
      <c r="H104" s="58"/>
      <c r="I104" s="58"/>
      <c r="J104" s="58"/>
      <c r="K104" s="58"/>
      <c r="L104" s="78"/>
      <c r="M104" s="78"/>
      <c r="N104" s="110">
        <v>98</v>
      </c>
      <c r="O104" s="100">
        <v>0</v>
      </c>
      <c r="P104" s="100">
        <v>14</v>
      </c>
      <c r="Q104" s="100">
        <v>4</v>
      </c>
      <c r="R104" s="110">
        <v>98</v>
      </c>
      <c r="S104" s="92" t="s">
        <v>327</v>
      </c>
      <c r="T104" s="110">
        <v>1</v>
      </c>
      <c r="U104" s="110">
        <v>198</v>
      </c>
      <c r="V104" s="110">
        <v>0.1</v>
      </c>
      <c r="W104" s="111">
        <v>9.9999999999999995E-7</v>
      </c>
      <c r="X104" s="110">
        <v>0.2</v>
      </c>
      <c r="Y104" s="110">
        <v>0.3</v>
      </c>
      <c r="Z104" s="110">
        <v>0.21</v>
      </c>
      <c r="AA104" s="110">
        <v>3.5</v>
      </c>
      <c r="AB104" s="112" t="s">
        <v>60</v>
      </c>
      <c r="AC104" s="53" t="str">
        <f t="shared" si="15"/>
        <v>5,15</v>
      </c>
      <c r="AD104" s="53" t="str">
        <f t="shared" si="16"/>
        <v/>
      </c>
      <c r="AE104" s="59">
        <v>64</v>
      </c>
      <c r="AF104" s="59">
        <v>13840800</v>
      </c>
      <c r="AG104" s="59">
        <v>5</v>
      </c>
      <c r="AH104" s="59">
        <v>0</v>
      </c>
      <c r="AI104" s="59">
        <v>0.253919675683623</v>
      </c>
      <c r="AJ104" s="59">
        <v>0.21</v>
      </c>
      <c r="AK104" s="59">
        <v>0</v>
      </c>
      <c r="AL104" s="59">
        <v>5.2294301767337003E-4</v>
      </c>
      <c r="AM104" s="59">
        <v>0</v>
      </c>
      <c r="AN104" s="59">
        <v>0</v>
      </c>
      <c r="AO104" s="59">
        <v>-0.24999999999983799</v>
      </c>
      <c r="AP104" s="59">
        <v>0</v>
      </c>
      <c r="AQ104" s="59">
        <v>0</v>
      </c>
      <c r="AR104" s="59">
        <v>0</v>
      </c>
      <c r="AS104" s="59">
        <v>0</v>
      </c>
      <c r="AT104" s="59">
        <v>0</v>
      </c>
      <c r="AU104" s="59">
        <v>160.194444444444</v>
      </c>
      <c r="AV104" s="133"/>
      <c r="AW104" s="133"/>
      <c r="AX104" s="133"/>
      <c r="AY104" s="133"/>
      <c r="AZ104" s="133"/>
      <c r="BA104" s="133"/>
      <c r="BB104" s="103">
        <v>99</v>
      </c>
      <c r="BC104" s="103">
        <v>0.20000999999999999</v>
      </c>
      <c r="BD104" s="103"/>
      <c r="BE104" s="98" t="s">
        <v>10</v>
      </c>
      <c r="BF104" s="109" t="s">
        <v>328</v>
      </c>
      <c r="BG104" s="1"/>
      <c r="BH104" s="105">
        <v>99</v>
      </c>
      <c r="BI104" s="105">
        <v>19972800</v>
      </c>
      <c r="BJ104" s="106">
        <v>185</v>
      </c>
      <c r="BK104" s="106">
        <v>1015.956001</v>
      </c>
      <c r="BL104" s="106">
        <v>224.63671429999999</v>
      </c>
      <c r="BM104" s="106">
        <v>6.0842603909999999</v>
      </c>
      <c r="BN104" s="106">
        <v>-1015.956001</v>
      </c>
      <c r="BO104" s="106">
        <v>-196.28859460000001</v>
      </c>
      <c r="BP104" s="106">
        <v>-207.26385930000001</v>
      </c>
      <c r="BQ104" s="108">
        <f t="shared" si="14"/>
        <v>231.16666666666666</v>
      </c>
      <c r="BR104" s="90"/>
      <c r="BS104" s="1"/>
      <c r="BT104" s="105">
        <v>99</v>
      </c>
      <c r="BU104" s="105">
        <v>19972800</v>
      </c>
      <c r="BV104" s="106">
        <v>1041.2508399999999</v>
      </c>
      <c r="BW104" s="106">
        <v>1001.410488</v>
      </c>
      <c r="BX104" s="106">
        <v>-32.60436567</v>
      </c>
      <c r="BY104" s="106">
        <v>31.227061469999999</v>
      </c>
      <c r="BZ104" s="106">
        <v>-186.39219739999999</v>
      </c>
      <c r="CA104" s="106">
        <v>176.03679779999999</v>
      </c>
      <c r="CB104" s="1"/>
      <c r="CC104" s="1"/>
      <c r="CD104" s="1"/>
      <c r="CE104" s="1"/>
    </row>
    <row r="105" spans="1:83" ht="9.9499999999999993" customHeight="1" x14ac:dyDescent="0.25">
      <c r="B105" s="76"/>
      <c r="C105" s="58"/>
      <c r="D105" s="58"/>
      <c r="E105" s="58"/>
      <c r="F105" s="58"/>
      <c r="G105" s="58"/>
      <c r="H105" s="58"/>
      <c r="I105" s="58"/>
      <c r="J105" s="58"/>
      <c r="K105" s="58"/>
      <c r="L105" s="78"/>
      <c r="M105" s="78"/>
      <c r="N105" s="110">
        <v>99</v>
      </c>
      <c r="O105" s="100">
        <v>0</v>
      </c>
      <c r="P105" s="100">
        <v>14</v>
      </c>
      <c r="Q105" s="100">
        <v>5</v>
      </c>
      <c r="R105" s="110">
        <v>99</v>
      </c>
      <c r="S105" s="92" t="s">
        <v>329</v>
      </c>
      <c r="T105" s="110">
        <v>1</v>
      </c>
      <c r="U105" s="110">
        <v>199</v>
      </c>
      <c r="V105" s="110">
        <v>0.1</v>
      </c>
      <c r="W105" s="111">
        <v>9.9999999999999995E-7</v>
      </c>
      <c r="X105" s="110">
        <v>0.2</v>
      </c>
      <c r="Y105" s="110">
        <v>0.3</v>
      </c>
      <c r="Z105" s="110">
        <v>0.21</v>
      </c>
      <c r="AA105" s="110">
        <v>3.5</v>
      </c>
      <c r="AB105" s="112" t="s">
        <v>60</v>
      </c>
      <c r="AC105" s="53" t="str">
        <f t="shared" si="15"/>
        <v>6,15</v>
      </c>
      <c r="AD105" s="53" t="str">
        <f t="shared" si="16"/>
        <v/>
      </c>
      <c r="AE105" s="59">
        <v>65</v>
      </c>
      <c r="AF105" s="59">
        <v>14016000</v>
      </c>
      <c r="AG105" s="59">
        <v>5</v>
      </c>
      <c r="AH105" s="59">
        <v>0</v>
      </c>
      <c r="AI105" s="59">
        <v>0.253919675683623</v>
      </c>
      <c r="AJ105" s="59">
        <v>0.21</v>
      </c>
      <c r="AK105" s="59">
        <v>0</v>
      </c>
      <c r="AL105" s="59">
        <v>7.6523965570827405E-4</v>
      </c>
      <c r="AM105" s="59">
        <v>0</v>
      </c>
      <c r="AN105" s="59">
        <v>0</v>
      </c>
      <c r="AO105" s="59">
        <v>-0.249999999999901</v>
      </c>
      <c r="AP105" s="59">
        <v>0</v>
      </c>
      <c r="AQ105" s="59">
        <v>0</v>
      </c>
      <c r="AR105" s="59">
        <v>0</v>
      </c>
      <c r="AS105" s="59">
        <v>0</v>
      </c>
      <c r="AT105" s="59">
        <v>0</v>
      </c>
      <c r="AU105" s="59">
        <v>162.222222222222</v>
      </c>
      <c r="AV105" s="133"/>
      <c r="AW105" s="133"/>
      <c r="AX105" s="133"/>
      <c r="AY105" s="133"/>
      <c r="AZ105" s="133"/>
      <c r="BA105" s="133"/>
      <c r="BF105" s="109" t="s">
        <v>330</v>
      </c>
      <c r="BH105" s="105">
        <v>100</v>
      </c>
      <c r="BI105" s="105">
        <v>20148000</v>
      </c>
      <c r="BJ105" s="106">
        <v>185</v>
      </c>
      <c r="BK105" s="106">
        <v>1015.994744</v>
      </c>
      <c r="BL105" s="106">
        <v>224.70619149999999</v>
      </c>
      <c r="BM105" s="106">
        <v>6.0225158140000001</v>
      </c>
      <c r="BN105" s="106">
        <v>-1015.994744</v>
      </c>
      <c r="BO105" s="106">
        <v>-196.35516329999999</v>
      </c>
      <c r="BP105" s="106">
        <v>-207.32851249999999</v>
      </c>
      <c r="BQ105" s="108">
        <f t="shared" si="14"/>
        <v>233.19444444444446</v>
      </c>
      <c r="BT105" s="105">
        <v>100</v>
      </c>
      <c r="BU105" s="105">
        <v>20148000</v>
      </c>
      <c r="BV105" s="106">
        <v>1041.2508720000001</v>
      </c>
      <c r="BW105" s="106">
        <v>1001.410658</v>
      </c>
      <c r="BX105" s="106">
        <v>-32.605765959999999</v>
      </c>
      <c r="BY105" s="106">
        <v>31.227061469999999</v>
      </c>
      <c r="BZ105" s="106">
        <v>-186.42958229999999</v>
      </c>
      <c r="CA105" s="106">
        <v>176.101451</v>
      </c>
    </row>
    <row r="106" spans="1:83" ht="9.9499999999999993" customHeight="1" x14ac:dyDescent="0.25">
      <c r="B106" s="76"/>
      <c r="C106" s="58"/>
      <c r="D106" s="58"/>
      <c r="E106" s="58"/>
      <c r="F106" s="58"/>
      <c r="G106" s="58"/>
      <c r="H106" s="58"/>
      <c r="I106" s="58"/>
      <c r="J106" s="58"/>
      <c r="K106" s="58"/>
      <c r="L106" s="78"/>
      <c r="M106" s="78"/>
      <c r="N106" s="110">
        <v>100</v>
      </c>
      <c r="O106" s="100">
        <v>1</v>
      </c>
      <c r="P106" s="100">
        <v>0</v>
      </c>
      <c r="Q106" s="100">
        <v>0</v>
      </c>
      <c r="R106" s="110">
        <v>100</v>
      </c>
      <c r="S106" s="92" t="s">
        <v>331</v>
      </c>
      <c r="T106" s="110">
        <v>0</v>
      </c>
      <c r="U106" s="110">
        <v>-1</v>
      </c>
      <c r="V106" s="110">
        <v>0.1</v>
      </c>
      <c r="W106" s="111">
        <v>9.9999999999999995E-7</v>
      </c>
      <c r="X106" s="110">
        <v>0.1</v>
      </c>
      <c r="Y106" s="110">
        <v>0.3</v>
      </c>
      <c r="Z106" s="110">
        <v>0.11</v>
      </c>
      <c r="AA106" s="110">
        <v>3.5</v>
      </c>
      <c r="AB106" s="112" t="s">
        <v>60</v>
      </c>
      <c r="AC106" s="53" t="str">
        <f t="shared" si="15"/>
        <v>1,1</v>
      </c>
      <c r="AD106" s="53" t="str">
        <f t="shared" si="16"/>
        <v/>
      </c>
      <c r="AE106" s="59">
        <v>66</v>
      </c>
      <c r="AF106" s="59">
        <v>14191200</v>
      </c>
      <c r="AG106" s="59">
        <v>5</v>
      </c>
      <c r="AH106" s="59">
        <v>0</v>
      </c>
      <c r="AI106" s="59">
        <v>0.253919675683623</v>
      </c>
      <c r="AJ106" s="59">
        <v>0.21</v>
      </c>
      <c r="AK106" s="59">
        <v>0</v>
      </c>
      <c r="AL106" s="59">
        <v>1.0412719253424399E-3</v>
      </c>
      <c r="AM106" s="59">
        <v>0</v>
      </c>
      <c r="AN106" s="59">
        <v>0</v>
      </c>
      <c r="AO106" s="59">
        <v>-0.24999999999986899</v>
      </c>
      <c r="AP106" s="59">
        <v>0</v>
      </c>
      <c r="AQ106" s="59">
        <v>0</v>
      </c>
      <c r="AR106" s="59">
        <v>0</v>
      </c>
      <c r="AS106" s="59">
        <v>0</v>
      </c>
      <c r="AT106" s="59">
        <v>0</v>
      </c>
      <c r="AU106" s="59">
        <v>164.25</v>
      </c>
      <c r="AV106" s="133"/>
      <c r="AW106" s="133"/>
      <c r="AX106" s="133"/>
      <c r="AY106" s="133"/>
      <c r="AZ106" s="133"/>
      <c r="BA106" s="133"/>
      <c r="BF106" s="109" t="s">
        <v>332</v>
      </c>
      <c r="BH106" s="105">
        <v>101</v>
      </c>
      <c r="BI106" s="105">
        <v>20323200</v>
      </c>
      <c r="BJ106" s="106">
        <v>185</v>
      </c>
      <c r="BK106" s="106">
        <v>1016.047037</v>
      </c>
      <c r="BL106" s="106">
        <v>224.79585359999999</v>
      </c>
      <c r="BM106" s="106">
        <v>5.9674891590000003</v>
      </c>
      <c r="BN106" s="106">
        <v>-1016.047037</v>
      </c>
      <c r="BO106" s="106">
        <v>-196.4428427</v>
      </c>
      <c r="BP106" s="106">
        <v>-207.38552179999999</v>
      </c>
      <c r="BQ106" s="108">
        <f t="shared" si="14"/>
        <v>235.22222222222223</v>
      </c>
      <c r="BT106" s="105">
        <v>101</v>
      </c>
      <c r="BU106" s="105">
        <v>20323200</v>
      </c>
      <c r="BV106" s="106">
        <v>1041.250912</v>
      </c>
      <c r="BW106" s="106">
        <v>1001.41088</v>
      </c>
      <c r="BX106" s="106">
        <v>-32.60749362</v>
      </c>
      <c r="BY106" s="106">
        <v>31.227061469999999</v>
      </c>
      <c r="BZ106" s="106">
        <v>-186.4785857</v>
      </c>
      <c r="CA106" s="106">
        <v>176.1584603</v>
      </c>
    </row>
    <row r="107" spans="1:83" ht="9.9499999999999993" customHeight="1" x14ac:dyDescent="0.25">
      <c r="B107" s="76"/>
      <c r="C107" s="58"/>
      <c r="D107" s="58"/>
      <c r="E107" s="58"/>
      <c r="F107" s="58"/>
      <c r="G107" s="58"/>
      <c r="H107" s="58"/>
      <c r="I107" s="58"/>
      <c r="J107" s="58"/>
      <c r="K107" s="58"/>
      <c r="L107" s="78"/>
      <c r="M107" s="78"/>
      <c r="N107" s="110">
        <v>101</v>
      </c>
      <c r="O107" s="100">
        <v>1</v>
      </c>
      <c r="P107" s="100">
        <v>0</v>
      </c>
      <c r="Q107" s="100">
        <v>1</v>
      </c>
      <c r="R107" s="110">
        <v>101</v>
      </c>
      <c r="S107" s="92" t="s">
        <v>333</v>
      </c>
      <c r="T107" s="110">
        <v>0</v>
      </c>
      <c r="U107" s="110">
        <v>-1</v>
      </c>
      <c r="V107" s="110">
        <v>0.1</v>
      </c>
      <c r="W107" s="111">
        <v>9.9999999999999995E-7</v>
      </c>
      <c r="X107" s="110">
        <v>0.1</v>
      </c>
      <c r="Y107" s="110">
        <v>0.3</v>
      </c>
      <c r="Z107" s="110">
        <v>0.11</v>
      </c>
      <c r="AA107" s="110">
        <v>3.5</v>
      </c>
      <c r="AB107" s="112" t="s">
        <v>60</v>
      </c>
      <c r="AC107" s="53" t="str">
        <f t="shared" si="15"/>
        <v>2,1</v>
      </c>
      <c r="AD107" s="53" t="str">
        <f t="shared" si="16"/>
        <v/>
      </c>
      <c r="AE107" s="59">
        <v>67</v>
      </c>
      <c r="AF107" s="59">
        <v>14366400</v>
      </c>
      <c r="AG107" s="59">
        <v>5</v>
      </c>
      <c r="AH107" s="59">
        <v>0</v>
      </c>
      <c r="AI107" s="59">
        <v>0.253919675683623</v>
      </c>
      <c r="AJ107" s="59">
        <v>0.21</v>
      </c>
      <c r="AK107" s="59">
        <v>0</v>
      </c>
      <c r="AL107" s="59">
        <v>1.3359355412648E-3</v>
      </c>
      <c r="AM107" s="59">
        <v>0</v>
      </c>
      <c r="AN107" s="59">
        <v>0</v>
      </c>
      <c r="AO107" s="59">
        <v>-0.249999999999964</v>
      </c>
      <c r="AP107" s="59">
        <v>0</v>
      </c>
      <c r="AQ107" s="59">
        <v>0</v>
      </c>
      <c r="AR107" s="59">
        <v>0</v>
      </c>
      <c r="AS107" s="59">
        <v>0</v>
      </c>
      <c r="AT107" s="59">
        <v>0</v>
      </c>
      <c r="AU107" s="59">
        <v>166.277777777777</v>
      </c>
      <c r="AV107" s="133"/>
      <c r="AW107" s="133"/>
      <c r="AX107" s="133"/>
      <c r="AY107" s="133"/>
      <c r="AZ107" s="133"/>
      <c r="BA107" s="133"/>
      <c r="BF107" s="109" t="s">
        <v>334</v>
      </c>
      <c r="BH107" s="105">
        <v>102</v>
      </c>
      <c r="BI107" s="105">
        <v>20498400</v>
      </c>
      <c r="BJ107" s="106">
        <v>185</v>
      </c>
      <c r="BK107" s="106">
        <v>1016.10983</v>
      </c>
      <c r="BL107" s="106">
        <v>224.8931767</v>
      </c>
      <c r="BM107" s="106">
        <v>5.9178876730000001</v>
      </c>
      <c r="BN107" s="106">
        <v>-1016.10983</v>
      </c>
      <c r="BO107" s="106">
        <v>-196.5390227</v>
      </c>
      <c r="BP107" s="106">
        <v>-207.4362663</v>
      </c>
      <c r="BQ107" s="108">
        <f t="shared" si="14"/>
        <v>237.25</v>
      </c>
      <c r="BT107" s="105">
        <v>102</v>
      </c>
      <c r="BU107" s="105">
        <v>20498400</v>
      </c>
      <c r="BV107" s="106">
        <v>1041.2509580000001</v>
      </c>
      <c r="BW107" s="106">
        <v>1001.411143</v>
      </c>
      <c r="BX107" s="106">
        <v>-32.609510210000003</v>
      </c>
      <c r="BY107" s="106">
        <v>31.227061469999999</v>
      </c>
      <c r="BZ107" s="106">
        <v>-186.5363677</v>
      </c>
      <c r="CA107" s="106">
        <v>176.20920480000001</v>
      </c>
    </row>
    <row r="108" spans="1:83" ht="9.9499999999999993" customHeight="1" x14ac:dyDescent="0.25">
      <c r="B108" s="76"/>
      <c r="C108" s="58"/>
      <c r="D108" s="58"/>
      <c r="E108" s="58"/>
      <c r="F108" s="58"/>
      <c r="G108" s="58"/>
      <c r="H108" s="58"/>
      <c r="I108" s="58"/>
      <c r="J108" s="58"/>
      <c r="K108" s="58"/>
      <c r="L108" s="78"/>
      <c r="M108" s="78"/>
      <c r="N108" s="110">
        <v>102</v>
      </c>
      <c r="O108" s="100">
        <v>1</v>
      </c>
      <c r="P108" s="100">
        <v>1</v>
      </c>
      <c r="Q108" s="100">
        <v>0</v>
      </c>
      <c r="R108" s="110">
        <v>102</v>
      </c>
      <c r="S108" s="92" t="s">
        <v>335</v>
      </c>
      <c r="T108" s="110">
        <v>0</v>
      </c>
      <c r="U108" s="110">
        <v>-1</v>
      </c>
      <c r="V108" s="110">
        <v>0.1</v>
      </c>
      <c r="W108" s="111">
        <v>9.9999999999999995E-7</v>
      </c>
      <c r="X108" s="110">
        <v>0.2</v>
      </c>
      <c r="Y108" s="110">
        <v>0.3</v>
      </c>
      <c r="Z108" s="110">
        <v>0.21</v>
      </c>
      <c r="AA108" s="110">
        <v>3.5</v>
      </c>
      <c r="AB108" s="112" t="s">
        <v>60</v>
      </c>
      <c r="AC108" s="53" t="str">
        <f t="shared" si="15"/>
        <v>1,2</v>
      </c>
      <c r="AD108" s="53" t="str">
        <f t="shared" si="16"/>
        <v/>
      </c>
      <c r="AE108" s="59">
        <v>68</v>
      </c>
      <c r="AF108" s="59">
        <v>14541600</v>
      </c>
      <c r="AG108" s="59">
        <v>5</v>
      </c>
      <c r="AH108" s="59">
        <v>0</v>
      </c>
      <c r="AI108" s="59">
        <v>0.25391967568384499</v>
      </c>
      <c r="AJ108" s="59">
        <v>0.21</v>
      </c>
      <c r="AK108" s="59">
        <v>0</v>
      </c>
      <c r="AL108" s="59">
        <v>1.63749517283811E-3</v>
      </c>
      <c r="AM108" s="59">
        <v>0</v>
      </c>
      <c r="AN108" s="59">
        <v>0</v>
      </c>
      <c r="AO108" s="59">
        <v>-0.249999999999933</v>
      </c>
      <c r="AP108" s="59">
        <v>0</v>
      </c>
      <c r="AQ108" s="59">
        <v>0</v>
      </c>
      <c r="AR108" s="59">
        <v>0</v>
      </c>
      <c r="AS108" s="59">
        <v>0</v>
      </c>
      <c r="AT108" s="59">
        <v>0</v>
      </c>
      <c r="AU108" s="59">
        <v>168.305555555555</v>
      </c>
      <c r="AV108" s="133"/>
      <c r="AW108" s="133"/>
      <c r="AX108" s="133"/>
      <c r="AY108" s="133"/>
      <c r="AZ108" s="133"/>
      <c r="BA108" s="133"/>
      <c r="BF108" s="109" t="s">
        <v>336</v>
      </c>
      <c r="BH108" s="105">
        <v>103</v>
      </c>
      <c r="BI108" s="105">
        <v>20673600</v>
      </c>
      <c r="BJ108" s="106">
        <v>185</v>
      </c>
      <c r="BK108" s="106">
        <v>1016.180916</v>
      </c>
      <c r="BL108" s="106">
        <v>224.9953381</v>
      </c>
      <c r="BM108" s="106">
        <v>5.8696461470000001</v>
      </c>
      <c r="BN108" s="106">
        <v>-1016.180916</v>
      </c>
      <c r="BO108" s="106">
        <v>-196.64074170000001</v>
      </c>
      <c r="BP108" s="106">
        <v>-207.48495019999999</v>
      </c>
      <c r="BQ108" s="108">
        <f t="shared" si="14"/>
        <v>239.27777777777777</v>
      </c>
      <c r="BT108" s="105">
        <v>103</v>
      </c>
      <c r="BU108" s="105">
        <v>20673600</v>
      </c>
      <c r="BV108" s="106">
        <v>1041.25101</v>
      </c>
      <c r="BW108" s="106">
        <v>1001.411436</v>
      </c>
      <c r="BX108" s="106">
        <v>-32.611781649999998</v>
      </c>
      <c r="BY108" s="106">
        <v>31.227061469999999</v>
      </c>
      <c r="BZ108" s="106">
        <v>-186.6009651</v>
      </c>
      <c r="CA108" s="106">
        <v>176.25788879999999</v>
      </c>
    </row>
    <row r="109" spans="1:83" ht="9.9499999999999993" customHeight="1" x14ac:dyDescent="0.25">
      <c r="B109" s="76"/>
      <c r="C109" s="58"/>
      <c r="D109" s="58"/>
      <c r="E109" s="58"/>
      <c r="F109" s="58"/>
      <c r="G109" s="58"/>
      <c r="H109" s="58"/>
      <c r="I109" s="58"/>
      <c r="J109" s="58"/>
      <c r="K109" s="58"/>
      <c r="L109" s="78"/>
      <c r="M109" s="78"/>
      <c r="N109" s="110">
        <v>103</v>
      </c>
      <c r="O109" s="100">
        <v>1</v>
      </c>
      <c r="P109" s="100">
        <v>1</v>
      </c>
      <c r="Q109" s="100">
        <v>1</v>
      </c>
      <c r="R109" s="110">
        <v>103</v>
      </c>
      <c r="S109" s="92" t="s">
        <v>337</v>
      </c>
      <c r="T109" s="110">
        <v>0</v>
      </c>
      <c r="U109" s="110">
        <v>-1</v>
      </c>
      <c r="V109" s="110">
        <v>0.1</v>
      </c>
      <c r="W109" s="111">
        <v>9.9999999999999995E-7</v>
      </c>
      <c r="X109" s="110">
        <v>0.1</v>
      </c>
      <c r="Y109" s="110">
        <v>0.3</v>
      </c>
      <c r="Z109" s="110">
        <v>0.11</v>
      </c>
      <c r="AA109" s="110">
        <v>3.5</v>
      </c>
      <c r="AB109" s="112" t="s">
        <v>60</v>
      </c>
      <c r="AC109" s="53" t="str">
        <f t="shared" si="15"/>
        <v>2,2</v>
      </c>
      <c r="AD109" s="53" t="str">
        <f t="shared" si="16"/>
        <v/>
      </c>
      <c r="AE109" s="59">
        <v>69</v>
      </c>
      <c r="AF109" s="59">
        <v>14716800</v>
      </c>
      <c r="AG109" s="59">
        <v>5</v>
      </c>
      <c r="AH109" s="59">
        <v>0</v>
      </c>
      <c r="AI109" s="59">
        <v>0.25391967568384499</v>
      </c>
      <c r="AJ109" s="59">
        <v>0.21</v>
      </c>
      <c r="AK109" s="59">
        <v>0</v>
      </c>
      <c r="AL109" s="59">
        <v>1.9375335539900001E-3</v>
      </c>
      <c r="AM109" s="59">
        <v>0</v>
      </c>
      <c r="AN109" s="59">
        <v>0</v>
      </c>
      <c r="AO109" s="59">
        <v>-0.249999999999933</v>
      </c>
      <c r="AP109" s="59">
        <v>0</v>
      </c>
      <c r="AQ109" s="59">
        <v>0</v>
      </c>
      <c r="AR109" s="59">
        <v>0</v>
      </c>
      <c r="AS109" s="59">
        <v>0</v>
      </c>
      <c r="AT109" s="59">
        <v>0</v>
      </c>
      <c r="AU109" s="59">
        <v>170.333333333333</v>
      </c>
      <c r="AV109" s="133"/>
      <c r="AW109" s="133"/>
      <c r="AX109" s="133"/>
      <c r="AY109" s="133"/>
      <c r="AZ109" s="133"/>
      <c r="BA109" s="133"/>
      <c r="BF109" s="109" t="s">
        <v>338</v>
      </c>
      <c r="BH109" s="105">
        <v>104</v>
      </c>
      <c r="BI109" s="105">
        <v>20848800</v>
      </c>
      <c r="BJ109" s="106">
        <v>185</v>
      </c>
      <c r="BK109" s="106">
        <v>1016.257914</v>
      </c>
      <c r="BL109" s="106">
        <v>225.0996054</v>
      </c>
      <c r="BM109" s="106">
        <v>5.8292537429999998</v>
      </c>
      <c r="BN109" s="106">
        <v>-1016.257914</v>
      </c>
      <c r="BO109" s="106">
        <v>-196.7455995</v>
      </c>
      <c r="BP109" s="106">
        <v>-207.5247521</v>
      </c>
      <c r="BQ109" s="108">
        <f t="shared" si="14"/>
        <v>241.30555555555554</v>
      </c>
      <c r="BT109" s="105">
        <v>104</v>
      </c>
      <c r="BU109" s="105">
        <v>20848800</v>
      </c>
      <c r="BV109" s="106">
        <v>1041.251068</v>
      </c>
      <c r="BW109" s="106">
        <v>1001.411748</v>
      </c>
      <c r="BX109" s="106">
        <v>-32.614269700000001</v>
      </c>
      <c r="BY109" s="106">
        <v>31.227061469999999</v>
      </c>
      <c r="BZ109" s="106">
        <v>-186.66978409999999</v>
      </c>
      <c r="CA109" s="106">
        <v>176.29769060000001</v>
      </c>
    </row>
    <row r="110" spans="1:83" ht="9.9499999999999993" customHeight="1" x14ac:dyDescent="0.25">
      <c r="B110" s="76"/>
      <c r="C110" s="58"/>
      <c r="D110" s="58"/>
      <c r="E110" s="58"/>
      <c r="F110" s="58"/>
      <c r="G110" s="58"/>
      <c r="H110" s="58"/>
      <c r="I110" s="58"/>
      <c r="J110" s="58"/>
      <c r="K110" s="58"/>
      <c r="L110" s="78"/>
      <c r="M110" s="78"/>
      <c r="N110" s="110">
        <v>104</v>
      </c>
      <c r="O110" s="100">
        <v>1</v>
      </c>
      <c r="P110" s="100">
        <v>1</v>
      </c>
      <c r="Q110" s="100">
        <v>2</v>
      </c>
      <c r="R110" s="110">
        <v>104</v>
      </c>
      <c r="S110" s="92" t="s">
        <v>339</v>
      </c>
      <c r="T110" s="110">
        <v>0</v>
      </c>
      <c r="U110" s="110">
        <v>-1</v>
      </c>
      <c r="V110" s="110">
        <v>0.1</v>
      </c>
      <c r="W110" s="111">
        <v>9.9999999999999995E-7</v>
      </c>
      <c r="X110" s="110">
        <v>0.1</v>
      </c>
      <c r="Y110" s="110">
        <v>0.3</v>
      </c>
      <c r="Z110" s="110">
        <v>0.11</v>
      </c>
      <c r="AA110" s="110">
        <v>3.5</v>
      </c>
      <c r="AB110" s="112" t="s">
        <v>60</v>
      </c>
      <c r="AC110" s="53" t="str">
        <f t="shared" si="15"/>
        <v>3,2</v>
      </c>
      <c r="AD110" s="53" t="str">
        <f t="shared" si="16"/>
        <v/>
      </c>
      <c r="AE110" s="59">
        <v>70</v>
      </c>
      <c r="AF110" s="59">
        <v>14892000</v>
      </c>
      <c r="AG110" s="59">
        <v>5</v>
      </c>
      <c r="AH110" s="59">
        <v>0</v>
      </c>
      <c r="AI110" s="59">
        <v>0.253919675683623</v>
      </c>
      <c r="AJ110" s="59">
        <v>0.21</v>
      </c>
      <c r="AK110" s="59">
        <v>0</v>
      </c>
      <c r="AL110" s="59">
        <v>2.2392766876048798E-3</v>
      </c>
      <c r="AM110" s="59">
        <v>0</v>
      </c>
      <c r="AN110" s="59">
        <v>0</v>
      </c>
      <c r="AO110" s="59">
        <v>-0.249999999999901</v>
      </c>
      <c r="AP110" s="59">
        <v>0</v>
      </c>
      <c r="AQ110" s="59">
        <v>0</v>
      </c>
      <c r="AR110" s="59">
        <v>0</v>
      </c>
      <c r="AS110" s="59">
        <v>0</v>
      </c>
      <c r="AT110" s="59">
        <v>0</v>
      </c>
      <c r="AU110" s="59">
        <v>172.361111111111</v>
      </c>
      <c r="AV110" s="133"/>
      <c r="AW110" s="133"/>
      <c r="AX110" s="133"/>
      <c r="AY110" s="133"/>
      <c r="AZ110" s="133"/>
      <c r="BA110" s="133"/>
      <c r="BF110" s="109" t="s">
        <v>340</v>
      </c>
      <c r="BH110" s="105">
        <v>105</v>
      </c>
      <c r="BI110" s="105">
        <v>21024000</v>
      </c>
      <c r="BJ110" s="106">
        <v>185</v>
      </c>
      <c r="BK110" s="106">
        <v>1016.339523</v>
      </c>
      <c r="BL110" s="106">
        <v>225.20473390000001</v>
      </c>
      <c r="BM110" s="106">
        <v>5.791090198</v>
      </c>
      <c r="BN110" s="106">
        <v>-1016.339523</v>
      </c>
      <c r="BO110" s="106">
        <v>-196.85277719999999</v>
      </c>
      <c r="BP110" s="106">
        <v>-207.5608665</v>
      </c>
      <c r="BQ110" s="108">
        <f t="shared" si="14"/>
        <v>243.33333333333334</v>
      </c>
      <c r="BT110" s="105">
        <v>105</v>
      </c>
      <c r="BU110" s="105">
        <v>21024000</v>
      </c>
      <c r="BV110" s="106">
        <v>1041.251129</v>
      </c>
      <c r="BW110" s="106">
        <v>1001.412072</v>
      </c>
      <c r="BX110" s="106">
        <v>-32.616940159999999</v>
      </c>
      <c r="BY110" s="106">
        <v>31.227061469999999</v>
      </c>
      <c r="BZ110" s="106">
        <v>-186.74120199999999</v>
      </c>
      <c r="CA110" s="106">
        <v>176.33380500000001</v>
      </c>
    </row>
    <row r="111" spans="1:83" ht="9.9499999999999993" customHeight="1" x14ac:dyDescent="0.25">
      <c r="B111" s="76"/>
      <c r="C111" s="58"/>
      <c r="D111" s="58"/>
      <c r="E111" s="58"/>
      <c r="F111" s="58"/>
      <c r="G111" s="58"/>
      <c r="H111" s="58"/>
      <c r="I111" s="58"/>
      <c r="J111" s="58"/>
      <c r="K111" s="58"/>
      <c r="L111" s="78"/>
      <c r="M111" s="78"/>
      <c r="N111" s="110">
        <v>105</v>
      </c>
      <c r="O111" s="100">
        <v>1</v>
      </c>
      <c r="P111" s="100">
        <v>1</v>
      </c>
      <c r="Q111" s="100">
        <v>5</v>
      </c>
      <c r="R111" s="110">
        <v>105</v>
      </c>
      <c r="S111" s="92" t="s">
        <v>341</v>
      </c>
      <c r="T111" s="110">
        <v>0</v>
      </c>
      <c r="U111" s="110">
        <v>-1</v>
      </c>
      <c r="V111" s="110">
        <v>0.1</v>
      </c>
      <c r="W111" s="111">
        <v>9.9999999999999995E-7</v>
      </c>
      <c r="X111" s="110">
        <v>0.2</v>
      </c>
      <c r="Y111" s="110">
        <v>0.3</v>
      </c>
      <c r="Z111" s="110">
        <v>0.21</v>
      </c>
      <c r="AA111" s="110">
        <v>3.5</v>
      </c>
      <c r="AB111" s="112" t="s">
        <v>60</v>
      </c>
      <c r="AC111" s="53" t="str">
        <f t="shared" si="15"/>
        <v>6,2</v>
      </c>
      <c r="AD111" s="53" t="str">
        <f t="shared" si="16"/>
        <v/>
      </c>
      <c r="AE111" s="59">
        <v>71</v>
      </c>
      <c r="AF111" s="59">
        <v>15067200</v>
      </c>
      <c r="AG111" s="59">
        <v>5</v>
      </c>
      <c r="AH111" s="59">
        <v>0</v>
      </c>
      <c r="AI111" s="59">
        <v>0.253919675683623</v>
      </c>
      <c r="AJ111" s="59">
        <v>0.21</v>
      </c>
      <c r="AK111" s="59">
        <v>0</v>
      </c>
      <c r="AL111" s="59">
        <v>2.5310512695329601E-3</v>
      </c>
      <c r="AM111" s="59">
        <v>0</v>
      </c>
      <c r="AN111" s="59">
        <v>0</v>
      </c>
      <c r="AO111" s="59">
        <v>-0.249999999999964</v>
      </c>
      <c r="AP111" s="59">
        <v>0</v>
      </c>
      <c r="AQ111" s="59">
        <v>0</v>
      </c>
      <c r="AR111" s="59">
        <v>0</v>
      </c>
      <c r="AS111" s="59">
        <v>0</v>
      </c>
      <c r="AT111" s="59">
        <v>0</v>
      </c>
      <c r="AU111" s="59">
        <v>174.388888888888</v>
      </c>
      <c r="AV111" s="133"/>
      <c r="AW111" s="133"/>
      <c r="AX111" s="133"/>
      <c r="AY111" s="133"/>
      <c r="AZ111" s="133"/>
      <c r="BA111" s="133"/>
      <c r="BF111" s="109" t="s">
        <v>342</v>
      </c>
      <c r="BH111" s="105">
        <v>106</v>
      </c>
      <c r="BI111" s="105">
        <v>21199200</v>
      </c>
      <c r="BJ111" s="106">
        <v>185</v>
      </c>
      <c r="BK111" s="106">
        <v>1016.423577</v>
      </c>
      <c r="BL111" s="106">
        <v>225.2598658</v>
      </c>
      <c r="BM111" s="106">
        <v>5.7536938280000003</v>
      </c>
      <c r="BN111" s="106">
        <v>-1016.423577</v>
      </c>
      <c r="BO111" s="106">
        <v>-196.91046259999999</v>
      </c>
      <c r="BP111" s="106">
        <v>-207.59570930000001</v>
      </c>
      <c r="BQ111" s="108">
        <f t="shared" si="14"/>
        <v>245.36111111111111</v>
      </c>
      <c r="BT111" s="105">
        <v>106</v>
      </c>
      <c r="BU111" s="105">
        <v>21199200</v>
      </c>
      <c r="BV111" s="106">
        <v>1041.2511939999999</v>
      </c>
      <c r="BW111" s="106">
        <v>1001.412403</v>
      </c>
      <c r="BX111" s="106">
        <v>-32.619742299999999</v>
      </c>
      <c r="BY111" s="106">
        <v>31.227061469999999</v>
      </c>
      <c r="BZ111" s="106">
        <v>-186.8142431</v>
      </c>
      <c r="CA111" s="106">
        <v>176.36864790000001</v>
      </c>
    </row>
    <row r="112" spans="1:83" ht="9.9499999999999993" customHeight="1" x14ac:dyDescent="0.25">
      <c r="B112" s="76"/>
      <c r="C112" s="58"/>
      <c r="D112" s="58"/>
      <c r="E112" s="58"/>
      <c r="F112" s="58"/>
      <c r="G112" s="58"/>
      <c r="H112" s="58"/>
      <c r="I112" s="58"/>
      <c r="J112" s="58"/>
      <c r="K112" s="58"/>
      <c r="L112" s="78"/>
      <c r="M112" s="78"/>
      <c r="N112" s="110">
        <v>106</v>
      </c>
      <c r="O112" s="100">
        <v>1</v>
      </c>
      <c r="P112" s="100">
        <v>1</v>
      </c>
      <c r="Q112" s="100">
        <v>6</v>
      </c>
      <c r="R112" s="110">
        <v>106</v>
      </c>
      <c r="S112" s="92" t="s">
        <v>343</v>
      </c>
      <c r="T112" s="110">
        <v>0</v>
      </c>
      <c r="U112" s="110">
        <v>-1</v>
      </c>
      <c r="V112" s="110">
        <v>0.1</v>
      </c>
      <c r="W112" s="111">
        <v>9.9999999999999995E-7</v>
      </c>
      <c r="X112" s="110">
        <v>0.2</v>
      </c>
      <c r="Y112" s="110">
        <v>0.3</v>
      </c>
      <c r="Z112" s="110">
        <v>0.21</v>
      </c>
      <c r="AA112" s="110">
        <v>3.5</v>
      </c>
      <c r="AB112" s="112" t="s">
        <v>60</v>
      </c>
      <c r="AC112" s="53" t="str">
        <f t="shared" si="15"/>
        <v>7,2</v>
      </c>
      <c r="AD112" s="53" t="str">
        <f t="shared" si="16"/>
        <v/>
      </c>
      <c r="AE112" s="59">
        <v>72</v>
      </c>
      <c r="AF112" s="59">
        <v>15242400</v>
      </c>
      <c r="AG112" s="59">
        <v>5</v>
      </c>
      <c r="AH112" s="59">
        <v>0</v>
      </c>
      <c r="AI112" s="59">
        <v>0.253919675683623</v>
      </c>
      <c r="AJ112" s="59">
        <v>0.21</v>
      </c>
      <c r="AK112" s="59">
        <v>0</v>
      </c>
      <c r="AL112" s="59">
        <v>2.80362456310874E-3</v>
      </c>
      <c r="AM112" s="59">
        <v>0</v>
      </c>
      <c r="AN112" s="59">
        <v>0</v>
      </c>
      <c r="AO112" s="59">
        <v>-0.25000000000002798</v>
      </c>
      <c r="AP112" s="59">
        <v>0</v>
      </c>
      <c r="AQ112" s="59">
        <v>0</v>
      </c>
      <c r="AR112" s="59">
        <v>0</v>
      </c>
      <c r="AS112" s="59">
        <v>0</v>
      </c>
      <c r="AT112" s="59">
        <v>0</v>
      </c>
      <c r="AU112" s="59">
        <v>176.416666666666</v>
      </c>
      <c r="AV112" s="133"/>
      <c r="AW112" s="133"/>
      <c r="AX112" s="133"/>
      <c r="AY112" s="133"/>
      <c r="AZ112" s="133"/>
      <c r="BA112" s="133"/>
      <c r="BF112" s="109" t="s">
        <v>344</v>
      </c>
      <c r="BH112" s="105">
        <v>107</v>
      </c>
      <c r="BI112" s="105">
        <v>21374400</v>
      </c>
      <c r="BJ112" s="106">
        <v>185</v>
      </c>
      <c r="BK112" s="106">
        <v>1016.508898</v>
      </c>
      <c r="BL112" s="106">
        <v>225.36369819999999</v>
      </c>
      <c r="BM112" s="106">
        <v>5.7174265310000001</v>
      </c>
      <c r="BN112" s="106">
        <v>-1016.508898</v>
      </c>
      <c r="BO112" s="106">
        <v>-197.01712979999999</v>
      </c>
      <c r="BP112" s="106">
        <v>-207.62914190000001</v>
      </c>
      <c r="BQ112" s="108">
        <f t="shared" si="14"/>
        <v>247.38888888888889</v>
      </c>
      <c r="BT112" s="105">
        <v>107</v>
      </c>
      <c r="BU112" s="105">
        <v>21374400</v>
      </c>
      <c r="BV112" s="106">
        <v>1041.25126</v>
      </c>
      <c r="BW112" s="106">
        <v>1001.412738</v>
      </c>
      <c r="BX112" s="106">
        <v>-32.622642519999999</v>
      </c>
      <c r="BY112" s="106">
        <v>31.227061469999999</v>
      </c>
      <c r="BZ112" s="106">
        <v>-186.8878938</v>
      </c>
      <c r="CA112" s="106">
        <v>176.40208039999999</v>
      </c>
    </row>
    <row r="113" spans="2:79" ht="9.9499999999999993" customHeight="1" x14ac:dyDescent="0.25">
      <c r="B113" s="76"/>
      <c r="C113" s="58"/>
      <c r="D113" s="58"/>
      <c r="E113" s="58"/>
      <c r="F113" s="58"/>
      <c r="G113" s="58"/>
      <c r="H113" s="58"/>
      <c r="I113" s="58"/>
      <c r="J113" s="58"/>
      <c r="K113" s="58"/>
      <c r="L113" s="78"/>
      <c r="M113" s="78"/>
      <c r="N113" s="110">
        <v>107</v>
      </c>
      <c r="O113" s="100">
        <v>1</v>
      </c>
      <c r="P113" s="100">
        <v>1</v>
      </c>
      <c r="Q113" s="100">
        <v>7</v>
      </c>
      <c r="R113" s="110">
        <v>107</v>
      </c>
      <c r="S113" s="92" t="s">
        <v>345</v>
      </c>
      <c r="T113" s="110">
        <v>0</v>
      </c>
      <c r="U113" s="110">
        <v>-1</v>
      </c>
      <c r="V113" s="110">
        <v>0.1</v>
      </c>
      <c r="W113" s="111">
        <v>9.9999999999999995E-7</v>
      </c>
      <c r="X113" s="110">
        <v>0.2</v>
      </c>
      <c r="Y113" s="110">
        <v>0.3</v>
      </c>
      <c r="Z113" s="110">
        <v>0.21</v>
      </c>
      <c r="AA113" s="110">
        <v>3.5</v>
      </c>
      <c r="AB113" s="112" t="s">
        <v>60</v>
      </c>
      <c r="AC113" s="53" t="str">
        <f t="shared" si="15"/>
        <v>8,2</v>
      </c>
      <c r="AD113" s="53" t="str">
        <f t="shared" si="16"/>
        <v/>
      </c>
      <c r="AE113" s="59">
        <v>73</v>
      </c>
      <c r="AF113" s="59">
        <v>15417600</v>
      </c>
      <c r="AG113" s="59">
        <v>5</v>
      </c>
      <c r="AH113" s="59">
        <v>0</v>
      </c>
      <c r="AI113" s="59">
        <v>0.26220410355576401</v>
      </c>
      <c r="AJ113" s="59">
        <v>0.21</v>
      </c>
      <c r="AK113" s="59">
        <v>0</v>
      </c>
      <c r="AL113" s="59">
        <v>3.06051143068568E-3</v>
      </c>
      <c r="AM113" s="59">
        <v>0</v>
      </c>
      <c r="AN113" s="59">
        <v>0</v>
      </c>
      <c r="AO113" s="59">
        <v>-0.249999999999964</v>
      </c>
      <c r="AP113" s="59">
        <v>0</v>
      </c>
      <c r="AQ113" s="59">
        <v>0</v>
      </c>
      <c r="AR113" s="59">
        <v>0</v>
      </c>
      <c r="AS113" s="59">
        <v>0</v>
      </c>
      <c r="AT113" s="59">
        <v>0</v>
      </c>
      <c r="AU113" s="59">
        <v>178.444444444444</v>
      </c>
      <c r="AV113" s="133"/>
      <c r="AW113" s="133"/>
      <c r="AX113" s="133"/>
      <c r="AY113" s="133"/>
      <c r="AZ113" s="133"/>
      <c r="BA113" s="133"/>
      <c r="BF113" s="109" t="s">
        <v>346</v>
      </c>
      <c r="BH113" s="105">
        <v>108</v>
      </c>
      <c r="BI113" s="105">
        <v>21549600</v>
      </c>
      <c r="BJ113" s="106">
        <v>185</v>
      </c>
      <c r="BK113" s="106">
        <v>1016.594059</v>
      </c>
      <c r="BL113" s="106">
        <v>225.46476620000001</v>
      </c>
      <c r="BM113" s="106">
        <v>5.6860540029999997</v>
      </c>
      <c r="BN113" s="106">
        <v>-1016.594059</v>
      </c>
      <c r="BO113" s="106">
        <v>-197.12132750000001</v>
      </c>
      <c r="BP113" s="106">
        <v>-207.65738469999999</v>
      </c>
      <c r="BQ113" s="108">
        <f t="shared" si="14"/>
        <v>249.41666666666666</v>
      </c>
      <c r="BT113" s="105">
        <v>108</v>
      </c>
      <c r="BU113" s="105">
        <v>21549600</v>
      </c>
      <c r="BV113" s="106">
        <v>1041.2513289999999</v>
      </c>
      <c r="BW113" s="106">
        <v>1001.413069</v>
      </c>
      <c r="BX113" s="106">
        <v>-32.625613000000001</v>
      </c>
      <c r="BY113" s="106">
        <v>31.227061469999999</v>
      </c>
      <c r="BZ113" s="106">
        <v>-186.96087979999999</v>
      </c>
      <c r="CA113" s="106">
        <v>176.4303232</v>
      </c>
    </row>
    <row r="114" spans="2:79" ht="9.9499999999999993" customHeight="1" x14ac:dyDescent="0.25">
      <c r="B114" s="76"/>
      <c r="C114" s="58"/>
      <c r="D114" s="58"/>
      <c r="E114" s="58"/>
      <c r="F114" s="58"/>
      <c r="G114" s="58"/>
      <c r="H114" s="58"/>
      <c r="I114" s="58"/>
      <c r="J114" s="58"/>
      <c r="K114" s="58"/>
      <c r="L114" s="78"/>
      <c r="M114" s="78"/>
      <c r="N114" s="110">
        <v>108</v>
      </c>
      <c r="O114" s="100">
        <v>1</v>
      </c>
      <c r="P114" s="100">
        <v>2</v>
      </c>
      <c r="Q114" s="100">
        <v>1</v>
      </c>
      <c r="R114" s="110">
        <v>108</v>
      </c>
      <c r="S114" s="92" t="s">
        <v>347</v>
      </c>
      <c r="T114" s="110">
        <v>0</v>
      </c>
      <c r="U114" s="110">
        <v>-1</v>
      </c>
      <c r="V114" s="110">
        <v>0.1</v>
      </c>
      <c r="W114" s="111">
        <v>9.9999999999999995E-7</v>
      </c>
      <c r="X114" s="110">
        <v>0.2</v>
      </c>
      <c r="Y114" s="110">
        <v>0.3</v>
      </c>
      <c r="Z114" s="110">
        <v>0.21</v>
      </c>
      <c r="AA114" s="110">
        <v>3.5</v>
      </c>
      <c r="AB114" s="112" t="s">
        <v>60</v>
      </c>
      <c r="AC114" s="53" t="str">
        <f t="shared" si="15"/>
        <v>2,3</v>
      </c>
      <c r="AD114" s="53" t="str">
        <f t="shared" si="16"/>
        <v/>
      </c>
      <c r="AE114" s="59">
        <v>74</v>
      </c>
      <c r="AF114" s="59">
        <v>15592800</v>
      </c>
      <c r="AG114" s="59">
        <v>5</v>
      </c>
      <c r="AH114" s="59">
        <v>0</v>
      </c>
      <c r="AI114" s="59">
        <v>0.26220410355576401</v>
      </c>
      <c r="AJ114" s="59">
        <v>0.21</v>
      </c>
      <c r="AK114" s="59">
        <v>0</v>
      </c>
      <c r="AL114" s="59">
        <v>3.3060348243260599E-3</v>
      </c>
      <c r="AM114" s="59">
        <v>0</v>
      </c>
      <c r="AN114" s="59">
        <v>0</v>
      </c>
      <c r="AO114" s="59">
        <v>-0.249999999999901</v>
      </c>
      <c r="AP114" s="59">
        <v>0</v>
      </c>
      <c r="AQ114" s="59">
        <v>0</v>
      </c>
      <c r="AR114" s="59">
        <v>0</v>
      </c>
      <c r="AS114" s="59">
        <v>0</v>
      </c>
      <c r="AT114" s="59">
        <v>0</v>
      </c>
      <c r="AU114" s="59">
        <v>180.472222222222</v>
      </c>
      <c r="AV114" s="133"/>
      <c r="AW114" s="133"/>
      <c r="AX114" s="133"/>
      <c r="AY114" s="133"/>
      <c r="AZ114" s="133"/>
      <c r="BA114" s="133"/>
      <c r="BF114" s="109" t="s">
        <v>348</v>
      </c>
      <c r="BH114" s="105">
        <v>109</v>
      </c>
      <c r="BI114" s="105">
        <v>21724800</v>
      </c>
      <c r="BJ114" s="106">
        <v>185</v>
      </c>
      <c r="BK114" s="106">
        <v>1016.677851</v>
      </c>
      <c r="BL114" s="106">
        <v>225.56205199999999</v>
      </c>
      <c r="BM114" s="106">
        <v>5.660083201</v>
      </c>
      <c r="BN114" s="106">
        <v>-1016.677851</v>
      </c>
      <c r="BO114" s="106">
        <v>-197.22196700000001</v>
      </c>
      <c r="BP114" s="106">
        <v>-207.68000180000001</v>
      </c>
      <c r="BQ114" s="108">
        <f t="shared" si="14"/>
        <v>251.44444444444446</v>
      </c>
      <c r="BT114" s="105">
        <v>109</v>
      </c>
      <c r="BU114" s="105">
        <v>21724800</v>
      </c>
      <c r="BV114" s="106">
        <v>1041.2513980000001</v>
      </c>
      <c r="BW114" s="106">
        <v>1001.413392</v>
      </c>
      <c r="BX114" s="106">
        <v>-32.628633180000001</v>
      </c>
      <c r="BY114" s="106">
        <v>31.227061469999999</v>
      </c>
      <c r="BZ114" s="106">
        <v>-187.0321275</v>
      </c>
      <c r="CA114" s="106">
        <v>176.45294039999999</v>
      </c>
    </row>
    <row r="115" spans="2:79" ht="9.9499999999999993" customHeight="1" x14ac:dyDescent="0.25">
      <c r="B115" s="76"/>
      <c r="C115" s="58"/>
      <c r="D115" s="58"/>
      <c r="E115" s="58"/>
      <c r="F115" s="58"/>
      <c r="G115" s="58"/>
      <c r="H115" s="58"/>
      <c r="I115" s="58"/>
      <c r="J115" s="58"/>
      <c r="K115" s="58"/>
      <c r="L115" s="78"/>
      <c r="M115" s="78"/>
      <c r="N115" s="110">
        <v>109</v>
      </c>
      <c r="O115" s="100">
        <v>1</v>
      </c>
      <c r="P115" s="100">
        <v>2</v>
      </c>
      <c r="Q115" s="100">
        <v>2</v>
      </c>
      <c r="R115" s="110">
        <v>109</v>
      </c>
      <c r="S115" s="92" t="s">
        <v>349</v>
      </c>
      <c r="T115" s="110">
        <v>0</v>
      </c>
      <c r="U115" s="110">
        <v>-1</v>
      </c>
      <c r="V115" s="110">
        <v>0.1</v>
      </c>
      <c r="W115" s="111">
        <v>9.9999999999999995E-7</v>
      </c>
      <c r="X115" s="110">
        <v>0.1</v>
      </c>
      <c r="Y115" s="110">
        <v>0.3</v>
      </c>
      <c r="Z115" s="110">
        <v>0.11</v>
      </c>
      <c r="AA115" s="110">
        <v>3.5</v>
      </c>
      <c r="AB115" s="112" t="s">
        <v>60</v>
      </c>
      <c r="AC115" s="53" t="str">
        <f t="shared" si="15"/>
        <v>3,3</v>
      </c>
      <c r="AD115" s="53" t="str">
        <f t="shared" si="16"/>
        <v/>
      </c>
      <c r="AE115" s="59">
        <v>75</v>
      </c>
      <c r="AF115" s="59">
        <v>15768000</v>
      </c>
      <c r="AG115" s="59">
        <v>5</v>
      </c>
      <c r="AH115" s="59">
        <v>0</v>
      </c>
      <c r="AI115" s="59">
        <v>0.26220410355576401</v>
      </c>
      <c r="AJ115" s="59">
        <v>0.21</v>
      </c>
      <c r="AK115" s="59">
        <v>0</v>
      </c>
      <c r="AL115" s="59">
        <v>3.5315471136758399E-3</v>
      </c>
      <c r="AM115" s="59">
        <v>0</v>
      </c>
      <c r="AN115" s="59">
        <v>0</v>
      </c>
      <c r="AO115" s="59">
        <v>-0.25000000000002798</v>
      </c>
      <c r="AP115" s="59">
        <v>0</v>
      </c>
      <c r="AQ115" s="59">
        <v>0</v>
      </c>
      <c r="AR115" s="59">
        <v>0</v>
      </c>
      <c r="AS115" s="59">
        <v>0</v>
      </c>
      <c r="AT115" s="59">
        <v>0</v>
      </c>
      <c r="AU115" s="59">
        <v>182.5</v>
      </c>
      <c r="AV115" s="133"/>
      <c r="AW115" s="133"/>
      <c r="AX115" s="133"/>
      <c r="AY115" s="133"/>
      <c r="AZ115" s="133"/>
      <c r="BA115" s="133"/>
      <c r="BF115" s="109" t="s">
        <v>350</v>
      </c>
      <c r="BH115" s="105">
        <v>110</v>
      </c>
      <c r="BI115" s="105">
        <v>21900000</v>
      </c>
      <c r="BJ115" s="106">
        <v>185</v>
      </c>
      <c r="BK115" s="106">
        <v>1016.760086</v>
      </c>
      <c r="BL115" s="106">
        <v>225.65655820000001</v>
      </c>
      <c r="BM115" s="106">
        <v>5.6346227520000003</v>
      </c>
      <c r="BN115" s="106">
        <v>-1016.760086</v>
      </c>
      <c r="BO115" s="106">
        <v>-197.31998129999999</v>
      </c>
      <c r="BP115" s="106">
        <v>-207.70195409999999</v>
      </c>
      <c r="BQ115" s="108">
        <f t="shared" si="14"/>
        <v>253.47222222222223</v>
      </c>
      <c r="BT115" s="105">
        <v>110</v>
      </c>
      <c r="BU115" s="105">
        <v>21900000</v>
      </c>
      <c r="BV115" s="106">
        <v>1041.251469</v>
      </c>
      <c r="BW115" s="106">
        <v>1001.413706</v>
      </c>
      <c r="BX115" s="106">
        <v>-32.631692620000003</v>
      </c>
      <c r="BY115" s="106">
        <v>31.227061469999999</v>
      </c>
      <c r="BZ115" s="106">
        <v>-187.1015486</v>
      </c>
      <c r="CA115" s="106">
        <v>176.4748926</v>
      </c>
    </row>
    <row r="116" spans="2:79" ht="9.9499999999999993" customHeight="1" x14ac:dyDescent="0.25">
      <c r="B116" s="76"/>
      <c r="C116" s="58"/>
      <c r="D116" s="58"/>
      <c r="E116" s="58"/>
      <c r="F116" s="58"/>
      <c r="G116" s="58"/>
      <c r="H116" s="58"/>
      <c r="I116" s="58"/>
      <c r="J116" s="58"/>
      <c r="K116" s="58"/>
      <c r="L116" s="78"/>
      <c r="M116" s="78"/>
      <c r="N116" s="110">
        <v>110</v>
      </c>
      <c r="O116" s="100">
        <v>1</v>
      </c>
      <c r="P116" s="100">
        <v>2</v>
      </c>
      <c r="Q116" s="100">
        <v>3</v>
      </c>
      <c r="R116" s="110">
        <v>110</v>
      </c>
      <c r="S116" s="92" t="s">
        <v>351</v>
      </c>
      <c r="T116" s="110">
        <v>0</v>
      </c>
      <c r="U116" s="110">
        <v>-1</v>
      </c>
      <c r="V116" s="110">
        <v>0.1</v>
      </c>
      <c r="W116" s="111">
        <v>9.9999999999999995E-7</v>
      </c>
      <c r="X116" s="110">
        <v>0.1</v>
      </c>
      <c r="Y116" s="110">
        <v>0.3</v>
      </c>
      <c r="Z116" s="110">
        <v>0.11</v>
      </c>
      <c r="AA116" s="110">
        <v>3.5</v>
      </c>
      <c r="AB116" s="112" t="s">
        <v>60</v>
      </c>
      <c r="AC116" s="53" t="str">
        <f t="shared" si="15"/>
        <v>4,3</v>
      </c>
      <c r="AD116" s="53" t="str">
        <f t="shared" si="16"/>
        <v/>
      </c>
      <c r="AE116" s="59">
        <v>76</v>
      </c>
      <c r="AF116" s="59">
        <v>15943200</v>
      </c>
      <c r="AG116" s="59">
        <v>0.374999999999999</v>
      </c>
      <c r="AH116" s="59">
        <v>0</v>
      </c>
      <c r="AI116" s="59">
        <v>0.26220410355587498</v>
      </c>
      <c r="AJ116" s="59">
        <v>0.21</v>
      </c>
      <c r="AK116" s="59">
        <v>0</v>
      </c>
      <c r="AL116" s="59">
        <v>3.7023461901510399E-3</v>
      </c>
      <c r="AM116" s="59">
        <v>0</v>
      </c>
      <c r="AN116" s="59">
        <v>0</v>
      </c>
      <c r="AO116" s="59">
        <v>-0.24999999339648199</v>
      </c>
      <c r="AP116" s="59">
        <v>0</v>
      </c>
      <c r="AQ116" s="59">
        <v>0</v>
      </c>
      <c r="AR116" s="59">
        <v>0</v>
      </c>
      <c r="AS116" s="59">
        <v>0</v>
      </c>
      <c r="AT116" s="59">
        <v>0</v>
      </c>
      <c r="AU116" s="59">
        <v>184.527777777777</v>
      </c>
      <c r="AV116" s="133"/>
      <c r="AW116" s="133"/>
      <c r="AX116" s="133"/>
      <c r="AY116" s="133"/>
      <c r="AZ116" s="133"/>
      <c r="BA116" s="133"/>
      <c r="BF116" s="109" t="s">
        <v>352</v>
      </c>
      <c r="BH116" s="105">
        <v>111</v>
      </c>
      <c r="BI116" s="105">
        <v>22075200</v>
      </c>
      <c r="BJ116" s="106">
        <v>185</v>
      </c>
      <c r="BK116" s="106">
        <v>1016.840773</v>
      </c>
      <c r="BL116" s="106">
        <v>225.74904839999999</v>
      </c>
      <c r="BM116" s="106">
        <v>5.6096758869999999</v>
      </c>
      <c r="BN116" s="106">
        <v>-1016.840773</v>
      </c>
      <c r="BO116" s="106">
        <v>-197.41611649999999</v>
      </c>
      <c r="BP116" s="106">
        <v>-207.72325599999999</v>
      </c>
      <c r="BQ116" s="108">
        <f t="shared" si="14"/>
        <v>255.5</v>
      </c>
      <c r="BT116" s="105">
        <v>111</v>
      </c>
      <c r="BU116" s="105">
        <v>22075200</v>
      </c>
      <c r="BV116" s="106">
        <v>1041.25154</v>
      </c>
      <c r="BW116" s="106">
        <v>1001.414013</v>
      </c>
      <c r="BX116" s="106">
        <v>-32.63478851</v>
      </c>
      <c r="BY116" s="106">
        <v>31.227061469999999</v>
      </c>
      <c r="BZ116" s="106">
        <v>-187.16917770000001</v>
      </c>
      <c r="CA116" s="106">
        <v>176.4961946</v>
      </c>
    </row>
    <row r="117" spans="2:79" ht="9.9499999999999993" customHeight="1" x14ac:dyDescent="0.25">
      <c r="B117" s="76"/>
      <c r="C117" s="58"/>
      <c r="D117" s="58"/>
      <c r="E117" s="58"/>
      <c r="F117" s="58"/>
      <c r="G117" s="58"/>
      <c r="H117" s="58"/>
      <c r="I117" s="58"/>
      <c r="J117" s="58"/>
      <c r="K117" s="58"/>
      <c r="L117" s="78"/>
      <c r="M117" s="78"/>
      <c r="N117" s="110">
        <v>111</v>
      </c>
      <c r="O117" s="100">
        <v>1</v>
      </c>
      <c r="P117" s="100">
        <v>2</v>
      </c>
      <c r="Q117" s="100">
        <v>4</v>
      </c>
      <c r="R117" s="110">
        <v>111</v>
      </c>
      <c r="S117" s="92" t="s">
        <v>353</v>
      </c>
      <c r="T117" s="110">
        <v>0</v>
      </c>
      <c r="U117" s="110">
        <v>-1</v>
      </c>
      <c r="V117" s="110">
        <v>0.1</v>
      </c>
      <c r="W117" s="111">
        <v>9.9999999999999995E-7</v>
      </c>
      <c r="X117" s="110">
        <v>0.2</v>
      </c>
      <c r="Y117" s="110">
        <v>0.3</v>
      </c>
      <c r="Z117" s="110">
        <v>0.21</v>
      </c>
      <c r="AA117" s="110">
        <v>3.5</v>
      </c>
      <c r="AB117" s="112" t="s">
        <v>60</v>
      </c>
      <c r="AC117" s="53" t="str">
        <f t="shared" si="15"/>
        <v>5,3</v>
      </c>
      <c r="AD117" s="53" t="str">
        <f t="shared" si="16"/>
        <v/>
      </c>
      <c r="AE117" s="59">
        <v>77</v>
      </c>
      <c r="AF117" s="59">
        <v>16118400</v>
      </c>
      <c r="AG117" s="59">
        <v>0.374999999999999</v>
      </c>
      <c r="AH117" s="59">
        <v>0</v>
      </c>
      <c r="AI117" s="59">
        <v>0.26220410355587498</v>
      </c>
      <c r="AJ117" s="59">
        <v>0.21</v>
      </c>
      <c r="AK117" s="59">
        <v>0</v>
      </c>
      <c r="AL117" s="59">
        <v>3.8102276442204199E-3</v>
      </c>
      <c r="AM117" s="59">
        <v>0</v>
      </c>
      <c r="AN117" s="59">
        <v>0</v>
      </c>
      <c r="AO117" s="59">
        <v>-0.25000000000002798</v>
      </c>
      <c r="AP117" s="59">
        <v>0</v>
      </c>
      <c r="AQ117" s="59">
        <v>0</v>
      </c>
      <c r="AR117" s="59">
        <v>0</v>
      </c>
      <c r="AS117" s="59">
        <v>0</v>
      </c>
      <c r="AT117" s="59">
        <v>0</v>
      </c>
      <c r="AU117" s="59">
        <v>186.555555555555</v>
      </c>
      <c r="AV117" s="133"/>
      <c r="AW117" s="133"/>
      <c r="AX117" s="133"/>
      <c r="AY117" s="133"/>
      <c r="AZ117" s="133"/>
      <c r="BA117" s="133"/>
      <c r="BF117" s="109" t="s">
        <v>354</v>
      </c>
      <c r="BH117" s="105">
        <v>112</v>
      </c>
      <c r="BI117" s="105">
        <v>22250400</v>
      </c>
      <c r="BJ117" s="106">
        <v>185</v>
      </c>
      <c r="BK117" s="106">
        <v>1016.919684</v>
      </c>
      <c r="BL117" s="106">
        <v>225.83874019999999</v>
      </c>
      <c r="BM117" s="106">
        <v>5.5852958810000004</v>
      </c>
      <c r="BN117" s="106">
        <v>-1016.919684</v>
      </c>
      <c r="BO117" s="106">
        <v>-197.50956300000001</v>
      </c>
      <c r="BP117" s="106">
        <v>-207.7438813</v>
      </c>
      <c r="BQ117" s="108">
        <f t="shared" si="14"/>
        <v>257.52777777777777</v>
      </c>
      <c r="BT117" s="105">
        <v>112</v>
      </c>
      <c r="BU117" s="105">
        <v>22250400</v>
      </c>
      <c r="BV117" s="106">
        <v>1041.251612</v>
      </c>
      <c r="BW117" s="106">
        <v>1001.414311</v>
      </c>
      <c r="BX117" s="106">
        <v>-32.637909870000001</v>
      </c>
      <c r="BY117" s="106">
        <v>31.227061469999999</v>
      </c>
      <c r="BZ117" s="106">
        <v>-187.23484830000001</v>
      </c>
      <c r="CA117" s="106">
        <v>176.5168199</v>
      </c>
    </row>
    <row r="118" spans="2:79" ht="9.9499999999999993" customHeight="1" x14ac:dyDescent="0.25">
      <c r="B118" s="76"/>
      <c r="C118" s="58"/>
      <c r="D118" s="58"/>
      <c r="E118" s="58"/>
      <c r="F118" s="58"/>
      <c r="G118" s="58"/>
      <c r="H118" s="58"/>
      <c r="I118" s="58"/>
      <c r="J118" s="58"/>
      <c r="K118" s="58"/>
      <c r="L118" s="78"/>
      <c r="M118" s="78"/>
      <c r="N118" s="110">
        <v>112</v>
      </c>
      <c r="O118" s="100">
        <v>1</v>
      </c>
      <c r="P118" s="100">
        <v>2</v>
      </c>
      <c r="Q118" s="100">
        <v>5</v>
      </c>
      <c r="R118" s="110">
        <v>112</v>
      </c>
      <c r="S118" s="92" t="s">
        <v>355</v>
      </c>
      <c r="T118" s="110">
        <v>0</v>
      </c>
      <c r="U118" s="110">
        <v>-1</v>
      </c>
      <c r="V118" s="110">
        <v>0.1</v>
      </c>
      <c r="W118" s="111">
        <v>9.9999999999999995E-7</v>
      </c>
      <c r="X118" s="110">
        <v>0.2</v>
      </c>
      <c r="Y118" s="110">
        <v>0.3</v>
      </c>
      <c r="Z118" s="110">
        <v>0.21</v>
      </c>
      <c r="AA118" s="110">
        <v>3.5</v>
      </c>
      <c r="AB118" s="112" t="s">
        <v>60</v>
      </c>
      <c r="AC118" s="53" t="str">
        <f t="shared" si="15"/>
        <v>6,3</v>
      </c>
      <c r="AD118" s="53" t="str">
        <f t="shared" si="16"/>
        <v/>
      </c>
      <c r="AE118" s="59">
        <v>78</v>
      </c>
      <c r="AF118" s="59">
        <v>16293600</v>
      </c>
      <c r="AG118" s="59">
        <v>0.374999999999999</v>
      </c>
      <c r="AH118" s="59">
        <v>0</v>
      </c>
      <c r="AI118" s="59">
        <v>0.26220410355587498</v>
      </c>
      <c r="AJ118" s="59">
        <v>0.21</v>
      </c>
      <c r="AK118" s="59">
        <v>0</v>
      </c>
      <c r="AL118" s="59">
        <v>3.8614857937261399E-3</v>
      </c>
      <c r="AM118" s="59">
        <v>0</v>
      </c>
      <c r="AN118" s="59">
        <v>0</v>
      </c>
      <c r="AO118" s="59">
        <v>-0.249999999999964</v>
      </c>
      <c r="AP118" s="59">
        <v>0</v>
      </c>
      <c r="AQ118" s="59">
        <v>0</v>
      </c>
      <c r="AR118" s="59">
        <v>0</v>
      </c>
      <c r="AS118" s="59">
        <v>0</v>
      </c>
      <c r="AT118" s="59">
        <v>0</v>
      </c>
      <c r="AU118" s="59">
        <v>188.583333333333</v>
      </c>
      <c r="AV118" s="133"/>
      <c r="AW118" s="133"/>
      <c r="AX118" s="133"/>
      <c r="AY118" s="133"/>
      <c r="AZ118" s="133"/>
      <c r="BA118" s="133"/>
      <c r="BF118" s="109" t="s">
        <v>356</v>
      </c>
      <c r="BH118" s="105">
        <v>113</v>
      </c>
      <c r="BI118" s="105">
        <v>22425600</v>
      </c>
      <c r="BJ118" s="106">
        <v>185</v>
      </c>
      <c r="BK118" s="106">
        <v>1016.997286</v>
      </c>
      <c r="BL118" s="106">
        <v>225.9315115</v>
      </c>
      <c r="BM118" s="106">
        <v>5.561525713</v>
      </c>
      <c r="BN118" s="106">
        <v>-1016.997286</v>
      </c>
      <c r="BO118" s="106">
        <v>-197.6062766</v>
      </c>
      <c r="BP118" s="106">
        <v>-207.7637091</v>
      </c>
      <c r="BQ118" s="108">
        <f t="shared" si="14"/>
        <v>259.55555555555554</v>
      </c>
      <c r="BT118" s="105">
        <v>113</v>
      </c>
      <c r="BU118" s="105">
        <v>22425600</v>
      </c>
      <c r="BV118" s="106">
        <v>1041.2516840000001</v>
      </c>
      <c r="BW118" s="106">
        <v>1001.4146009999999</v>
      </c>
      <c r="BX118" s="106">
        <v>-32.641065949999998</v>
      </c>
      <c r="BY118" s="106">
        <v>31.227061469999999</v>
      </c>
      <c r="BZ118" s="106">
        <v>-187.29891860000001</v>
      </c>
      <c r="CA118" s="106">
        <v>176.53664760000001</v>
      </c>
    </row>
    <row r="119" spans="2:79" ht="9.9499999999999993" customHeight="1" x14ac:dyDescent="0.25">
      <c r="B119" s="76"/>
      <c r="C119" s="58"/>
      <c r="D119" s="58"/>
      <c r="E119" s="58"/>
      <c r="F119" s="58"/>
      <c r="G119" s="58"/>
      <c r="H119" s="58"/>
      <c r="I119" s="58"/>
      <c r="J119" s="58"/>
      <c r="K119" s="58"/>
      <c r="L119" s="78"/>
      <c r="M119" s="78"/>
      <c r="N119" s="110">
        <v>113</v>
      </c>
      <c r="O119" s="100">
        <v>1</v>
      </c>
      <c r="P119" s="100">
        <v>2</v>
      </c>
      <c r="Q119" s="100">
        <v>6</v>
      </c>
      <c r="R119" s="110">
        <v>113</v>
      </c>
      <c r="S119" s="92" t="s">
        <v>357</v>
      </c>
      <c r="T119" s="110">
        <v>0</v>
      </c>
      <c r="U119" s="110">
        <v>-1</v>
      </c>
      <c r="V119" s="110">
        <v>0.1</v>
      </c>
      <c r="W119" s="111">
        <v>9.9999999999999995E-7</v>
      </c>
      <c r="X119" s="110">
        <v>0.2</v>
      </c>
      <c r="Y119" s="110">
        <v>0.3</v>
      </c>
      <c r="Z119" s="110">
        <v>0.21</v>
      </c>
      <c r="AA119" s="110">
        <v>3.5</v>
      </c>
      <c r="AB119" s="112" t="s">
        <v>60</v>
      </c>
      <c r="AC119" s="53" t="str">
        <f t="shared" si="15"/>
        <v>7,3</v>
      </c>
      <c r="AD119" s="53" t="str">
        <f t="shared" si="16"/>
        <v/>
      </c>
      <c r="AE119" s="59">
        <v>79</v>
      </c>
      <c r="AF119" s="59">
        <v>16468800</v>
      </c>
      <c r="AG119" s="59">
        <v>0.374999999999999</v>
      </c>
      <c r="AH119" s="59">
        <v>0</v>
      </c>
      <c r="AI119" s="59">
        <v>0.26220410355587498</v>
      </c>
      <c r="AJ119" s="59">
        <v>0.21</v>
      </c>
      <c r="AK119" s="59">
        <v>0</v>
      </c>
      <c r="AL119" s="59">
        <v>3.8671916751150301E-3</v>
      </c>
      <c r="AM119" s="59">
        <v>0</v>
      </c>
      <c r="AN119" s="59">
        <v>0</v>
      </c>
      <c r="AO119" s="59">
        <v>-0.25000000000002798</v>
      </c>
      <c r="AP119" s="59">
        <v>0</v>
      </c>
      <c r="AQ119" s="59">
        <v>0</v>
      </c>
      <c r="AR119" s="59">
        <v>0</v>
      </c>
      <c r="AS119" s="59">
        <v>0</v>
      </c>
      <c r="AT119" s="59">
        <v>0</v>
      </c>
      <c r="AU119" s="59">
        <v>190.611111111111</v>
      </c>
      <c r="AV119" s="133"/>
      <c r="AW119" s="133"/>
      <c r="AX119" s="133"/>
      <c r="AY119" s="133"/>
      <c r="AZ119" s="133"/>
      <c r="BA119" s="133"/>
      <c r="BH119" s="105">
        <v>114</v>
      </c>
      <c r="BI119" s="105">
        <v>22600800</v>
      </c>
      <c r="BJ119" s="106">
        <v>185</v>
      </c>
      <c r="BK119" s="106">
        <v>1017.073184</v>
      </c>
      <c r="BL119" s="106">
        <v>226.02080849999999</v>
      </c>
      <c r="BM119" s="106">
        <v>5.5384447559999996</v>
      </c>
      <c r="BN119" s="106">
        <v>-1017.073184</v>
      </c>
      <c r="BO119" s="106">
        <v>-197.69965020000001</v>
      </c>
      <c r="BP119" s="106">
        <v>-207.7827135</v>
      </c>
      <c r="BQ119" s="108">
        <f t="shared" si="14"/>
        <v>261.58333333333331</v>
      </c>
      <c r="BT119" s="105">
        <v>114</v>
      </c>
      <c r="BU119" s="105">
        <v>22600800</v>
      </c>
      <c r="BV119" s="106">
        <v>1041.251757</v>
      </c>
      <c r="BW119" s="106">
        <v>1001.414883</v>
      </c>
      <c r="BX119" s="106">
        <v>-32.644243789999997</v>
      </c>
      <c r="BY119" s="106">
        <v>31.227061469999999</v>
      </c>
      <c r="BZ119" s="106">
        <v>-187.36108909999999</v>
      </c>
      <c r="CA119" s="106">
        <v>176.55565200000001</v>
      </c>
    </row>
    <row r="120" spans="2:79" ht="9.9499999999999993" customHeight="1" x14ac:dyDescent="0.25">
      <c r="B120" s="76"/>
      <c r="C120" s="58"/>
      <c r="D120" s="58"/>
      <c r="E120" s="58"/>
      <c r="F120" s="58"/>
      <c r="G120" s="58"/>
      <c r="H120" s="58"/>
      <c r="I120" s="58"/>
      <c r="J120" s="58"/>
      <c r="K120" s="58"/>
      <c r="L120" s="78"/>
      <c r="M120" s="78"/>
      <c r="N120" s="110">
        <v>114</v>
      </c>
      <c r="O120" s="100">
        <v>1</v>
      </c>
      <c r="P120" s="100">
        <v>2</v>
      </c>
      <c r="Q120" s="100">
        <v>7</v>
      </c>
      <c r="R120" s="110">
        <v>114</v>
      </c>
      <c r="S120" s="92" t="s">
        <v>358</v>
      </c>
      <c r="T120" s="110">
        <v>0</v>
      </c>
      <c r="U120" s="110">
        <v>-1</v>
      </c>
      <c r="V120" s="110">
        <v>0.1</v>
      </c>
      <c r="W120" s="111">
        <v>9.9999999999999995E-7</v>
      </c>
      <c r="X120" s="110">
        <v>0.2</v>
      </c>
      <c r="Y120" s="110">
        <v>0.3</v>
      </c>
      <c r="Z120" s="110">
        <v>0.21</v>
      </c>
      <c r="AA120" s="110">
        <v>3.5</v>
      </c>
      <c r="AB120" s="112" t="s">
        <v>60</v>
      </c>
      <c r="AC120" s="53" t="str">
        <f t="shared" si="15"/>
        <v>8,3</v>
      </c>
      <c r="AD120" s="53" t="str">
        <f t="shared" si="16"/>
        <v/>
      </c>
      <c r="AE120" s="59">
        <v>80</v>
      </c>
      <c r="AF120" s="59">
        <v>16644000</v>
      </c>
      <c r="AG120" s="59">
        <v>0.374999999999999</v>
      </c>
      <c r="AH120" s="59">
        <v>0</v>
      </c>
      <c r="AI120" s="59">
        <v>0.262204103555986</v>
      </c>
      <c r="AJ120" s="59">
        <v>0.21</v>
      </c>
      <c r="AK120" s="59">
        <v>0</v>
      </c>
      <c r="AL120" s="59">
        <v>3.8374888722189199E-3</v>
      </c>
      <c r="AM120" s="59">
        <v>0</v>
      </c>
      <c r="AN120" s="59">
        <v>0</v>
      </c>
      <c r="AO120" s="59">
        <v>-0.25000000000002798</v>
      </c>
      <c r="AP120" s="59">
        <v>0</v>
      </c>
      <c r="AQ120" s="59">
        <v>0</v>
      </c>
      <c r="AR120" s="59">
        <v>0</v>
      </c>
      <c r="AS120" s="59">
        <v>0</v>
      </c>
      <c r="AT120" s="59">
        <v>0</v>
      </c>
      <c r="AU120" s="59">
        <v>192.638888888888</v>
      </c>
      <c r="AV120" s="133"/>
      <c r="AW120" s="133"/>
      <c r="AX120" s="133"/>
      <c r="AY120" s="133"/>
      <c r="AZ120" s="133"/>
      <c r="BA120" s="133"/>
      <c r="BH120" s="105">
        <v>115</v>
      </c>
      <c r="BI120" s="105">
        <v>22776000</v>
      </c>
      <c r="BJ120" s="106">
        <v>185</v>
      </c>
      <c r="BK120" s="106">
        <v>1017.146562</v>
      </c>
      <c r="BL120" s="106">
        <v>226.1052555</v>
      </c>
      <c r="BM120" s="106">
        <v>5.5199205009999996</v>
      </c>
      <c r="BN120" s="106">
        <v>-1017.146562</v>
      </c>
      <c r="BO120" s="106">
        <v>-197.78819530000001</v>
      </c>
      <c r="BP120" s="106">
        <v>-207.7971397</v>
      </c>
      <c r="BQ120" s="108">
        <f t="shared" si="14"/>
        <v>263.61111111111109</v>
      </c>
      <c r="BT120" s="105">
        <v>115</v>
      </c>
      <c r="BU120" s="105">
        <v>22776000</v>
      </c>
      <c r="BV120" s="106">
        <v>1041.2518299999999</v>
      </c>
      <c r="BW120" s="106">
        <v>1001.415153</v>
      </c>
      <c r="BX120" s="106">
        <v>-32.647427469999997</v>
      </c>
      <c r="BY120" s="106">
        <v>31.227061469999999</v>
      </c>
      <c r="BZ120" s="106">
        <v>-187.420705</v>
      </c>
      <c r="CA120" s="106">
        <v>176.57007820000001</v>
      </c>
    </row>
    <row r="121" spans="2:79" ht="9.9499999999999993" customHeight="1" x14ac:dyDescent="0.25">
      <c r="B121" s="76"/>
      <c r="C121" s="58"/>
      <c r="D121" s="58"/>
      <c r="E121" s="58"/>
      <c r="F121" s="58"/>
      <c r="G121" s="58"/>
      <c r="H121" s="58"/>
      <c r="I121" s="58"/>
      <c r="J121" s="58"/>
      <c r="K121" s="58"/>
      <c r="L121" s="78"/>
      <c r="M121" s="78"/>
      <c r="N121" s="110">
        <v>115</v>
      </c>
      <c r="O121" s="100">
        <v>1</v>
      </c>
      <c r="P121" s="100">
        <v>3</v>
      </c>
      <c r="Q121" s="100">
        <v>0</v>
      </c>
      <c r="R121" s="110">
        <v>115</v>
      </c>
      <c r="S121" s="92" t="s">
        <v>359</v>
      </c>
      <c r="T121" s="110">
        <v>0</v>
      </c>
      <c r="U121" s="110">
        <v>-1</v>
      </c>
      <c r="V121" s="110">
        <v>0.1</v>
      </c>
      <c r="W121" s="111">
        <v>9.9999999999999995E-7</v>
      </c>
      <c r="X121" s="110">
        <v>0.2</v>
      </c>
      <c r="Y121" s="110">
        <v>0.3</v>
      </c>
      <c r="Z121" s="110">
        <v>0.21</v>
      </c>
      <c r="AA121" s="110">
        <v>3.5</v>
      </c>
      <c r="AB121" s="112" t="s">
        <v>60</v>
      </c>
      <c r="AC121" s="53" t="str">
        <f t="shared" si="15"/>
        <v>1,4</v>
      </c>
      <c r="AD121" s="53" t="str">
        <f t="shared" si="16"/>
        <v/>
      </c>
      <c r="AE121" s="59">
        <v>81</v>
      </c>
      <c r="AF121" s="59">
        <v>16819200</v>
      </c>
      <c r="AG121" s="59">
        <v>0.374999999999999</v>
      </c>
      <c r="AH121" s="59">
        <v>0</v>
      </c>
      <c r="AI121" s="59">
        <v>0.262204103555986</v>
      </c>
      <c r="AJ121" s="59">
        <v>0.21</v>
      </c>
      <c r="AK121" s="59">
        <v>0</v>
      </c>
      <c r="AL121" s="59">
        <v>3.7833555159129898E-3</v>
      </c>
      <c r="AM121" s="59">
        <v>0</v>
      </c>
      <c r="AN121" s="59">
        <v>0</v>
      </c>
      <c r="AO121" s="59">
        <v>-0.25000000000002798</v>
      </c>
      <c r="AP121" s="59">
        <v>0</v>
      </c>
      <c r="AQ121" s="59">
        <v>0</v>
      </c>
      <c r="AR121" s="59">
        <v>0</v>
      </c>
      <c r="AS121" s="59">
        <v>0</v>
      </c>
      <c r="AT121" s="59">
        <v>0</v>
      </c>
      <c r="AU121" s="59">
        <v>194.666666666666</v>
      </c>
      <c r="AV121" s="133"/>
      <c r="AW121" s="133"/>
      <c r="AX121" s="133"/>
      <c r="AY121" s="133"/>
      <c r="AZ121" s="133"/>
      <c r="BA121" s="133"/>
      <c r="BH121" s="105">
        <v>116</v>
      </c>
      <c r="BI121" s="105">
        <v>22951200</v>
      </c>
      <c r="BJ121" s="106">
        <v>185</v>
      </c>
      <c r="BK121" s="106">
        <v>1017.216591</v>
      </c>
      <c r="BL121" s="106">
        <v>226.18497550000001</v>
      </c>
      <c r="BM121" s="106">
        <v>5.5054119229999996</v>
      </c>
      <c r="BN121" s="106">
        <v>-1017.216591</v>
      </c>
      <c r="BO121" s="106">
        <v>-197.87161520000001</v>
      </c>
      <c r="BP121" s="106">
        <v>-207.80794829999999</v>
      </c>
      <c r="BQ121" s="108">
        <f t="shared" si="14"/>
        <v>265.63888888888891</v>
      </c>
      <c r="BT121" s="105">
        <v>116</v>
      </c>
      <c r="BU121" s="105">
        <v>22951200</v>
      </c>
      <c r="BV121" s="106">
        <v>1041.251904</v>
      </c>
      <c r="BW121" s="106">
        <v>1001.41541</v>
      </c>
      <c r="BX121" s="106">
        <v>-32.65060561</v>
      </c>
      <c r="BY121" s="106">
        <v>31.227061469999999</v>
      </c>
      <c r="BZ121" s="106">
        <v>-187.4773926</v>
      </c>
      <c r="CA121" s="106">
        <v>176.5808868</v>
      </c>
    </row>
    <row r="122" spans="2:79" ht="9.9499999999999993" customHeight="1" x14ac:dyDescent="0.25">
      <c r="B122" s="76"/>
      <c r="C122" s="58"/>
      <c r="D122" s="58"/>
      <c r="E122" s="58"/>
      <c r="F122" s="58"/>
      <c r="G122" s="58"/>
      <c r="H122" s="58"/>
      <c r="I122" s="58"/>
      <c r="J122" s="58"/>
      <c r="K122" s="58"/>
      <c r="L122" s="78"/>
      <c r="M122" s="78"/>
      <c r="N122" s="110">
        <v>116</v>
      </c>
      <c r="O122" s="100">
        <v>1</v>
      </c>
      <c r="P122" s="100">
        <v>3</v>
      </c>
      <c r="Q122" s="100">
        <v>1</v>
      </c>
      <c r="R122" s="110">
        <v>116</v>
      </c>
      <c r="S122" s="92" t="s">
        <v>360</v>
      </c>
      <c r="T122" s="110">
        <v>0</v>
      </c>
      <c r="U122" s="110">
        <v>-1</v>
      </c>
      <c r="V122" s="110">
        <v>0.1</v>
      </c>
      <c r="W122" s="111">
        <v>9.9999999999999995E-7</v>
      </c>
      <c r="X122" s="110">
        <v>0.2</v>
      </c>
      <c r="Y122" s="110">
        <v>0.3</v>
      </c>
      <c r="Z122" s="110">
        <v>0.21</v>
      </c>
      <c r="AA122" s="110">
        <v>3.5</v>
      </c>
      <c r="AB122" s="112" t="s">
        <v>60</v>
      </c>
      <c r="AC122" s="53" t="str">
        <f t="shared" si="15"/>
        <v>2,4</v>
      </c>
      <c r="AD122" s="53" t="str">
        <f t="shared" si="16"/>
        <v/>
      </c>
      <c r="AE122" s="59">
        <v>82</v>
      </c>
      <c r="AF122" s="59">
        <v>16994400</v>
      </c>
      <c r="AG122" s="59">
        <v>0.374999999999999</v>
      </c>
      <c r="AH122" s="59">
        <v>0</v>
      </c>
      <c r="AI122" s="59">
        <v>0.26220410355587498</v>
      </c>
      <c r="AJ122" s="59">
        <v>0.21</v>
      </c>
      <c r="AK122" s="59">
        <v>0</v>
      </c>
      <c r="AL122" s="59">
        <v>3.7134454291421499E-3</v>
      </c>
      <c r="AM122" s="59">
        <v>0</v>
      </c>
      <c r="AN122" s="59">
        <v>0</v>
      </c>
      <c r="AO122" s="59">
        <v>-0.249999999999964</v>
      </c>
      <c r="AP122" s="59">
        <v>0</v>
      </c>
      <c r="AQ122" s="59">
        <v>0</v>
      </c>
      <c r="AR122" s="59">
        <v>0</v>
      </c>
      <c r="AS122" s="59">
        <v>0</v>
      </c>
      <c r="AT122" s="59">
        <v>0</v>
      </c>
      <c r="AU122" s="59">
        <v>196.694444444444</v>
      </c>
      <c r="AV122" s="133"/>
      <c r="AW122" s="133"/>
      <c r="AX122" s="133"/>
      <c r="AY122" s="133"/>
      <c r="AZ122" s="133"/>
      <c r="BA122" s="133"/>
      <c r="BH122" s="105">
        <v>117</v>
      </c>
      <c r="BI122" s="105">
        <v>23126400</v>
      </c>
      <c r="BJ122" s="106">
        <v>185</v>
      </c>
      <c r="BK122" s="106">
        <v>1017.283889</v>
      </c>
      <c r="BL122" s="106">
        <v>226.26115830000001</v>
      </c>
      <c r="BM122" s="106">
        <v>5.4914379000000002</v>
      </c>
      <c r="BN122" s="106">
        <v>-1017.283889</v>
      </c>
      <c r="BO122" s="106">
        <v>-197.95097200000001</v>
      </c>
      <c r="BP122" s="106">
        <v>-207.8187484</v>
      </c>
      <c r="BQ122" s="108">
        <f t="shared" si="14"/>
        <v>267.66666666666669</v>
      </c>
      <c r="BT122" s="105">
        <v>117</v>
      </c>
      <c r="BU122" s="105">
        <v>23126400</v>
      </c>
      <c r="BV122" s="106">
        <v>1041.25198</v>
      </c>
      <c r="BW122" s="106">
        <v>1001.415654</v>
      </c>
      <c r="BX122" s="106">
        <v>-32.653935949999997</v>
      </c>
      <c r="BY122" s="106">
        <v>31.227061469999999</v>
      </c>
      <c r="BZ122" s="106">
        <v>-187.53142389999999</v>
      </c>
      <c r="CA122" s="106">
        <v>176.59168690000001</v>
      </c>
    </row>
    <row r="123" spans="2:79" ht="9.9499999999999993" customHeight="1" x14ac:dyDescent="0.25">
      <c r="B123" s="76"/>
      <c r="C123" s="58"/>
      <c r="D123" s="58"/>
      <c r="E123" s="58"/>
      <c r="F123" s="58"/>
      <c r="G123" s="58"/>
      <c r="H123" s="58"/>
      <c r="I123" s="58"/>
      <c r="J123" s="58"/>
      <c r="K123" s="58"/>
      <c r="L123" s="78"/>
      <c r="M123" s="78"/>
      <c r="N123" s="110">
        <v>117</v>
      </c>
      <c r="O123" s="100">
        <v>1</v>
      </c>
      <c r="P123" s="100">
        <v>3</v>
      </c>
      <c r="Q123" s="100">
        <v>2</v>
      </c>
      <c r="R123" s="110">
        <v>117</v>
      </c>
      <c r="S123" s="92" t="s">
        <v>361</v>
      </c>
      <c r="T123" s="110">
        <v>0</v>
      </c>
      <c r="U123" s="110">
        <v>-1</v>
      </c>
      <c r="V123" s="110">
        <v>0.1</v>
      </c>
      <c r="W123" s="111">
        <v>9.9999999999999995E-7</v>
      </c>
      <c r="X123" s="110">
        <v>0.2</v>
      </c>
      <c r="Y123" s="110">
        <v>0.3</v>
      </c>
      <c r="Z123" s="110">
        <v>0.21</v>
      </c>
      <c r="AA123" s="110">
        <v>3.5</v>
      </c>
      <c r="AB123" s="112" t="s">
        <v>60</v>
      </c>
      <c r="AC123" s="53" t="str">
        <f t="shared" si="15"/>
        <v>3,4</v>
      </c>
      <c r="AD123" s="53" t="str">
        <f t="shared" si="16"/>
        <v/>
      </c>
      <c r="AE123" s="59">
        <v>83</v>
      </c>
      <c r="AF123" s="59">
        <v>17169600</v>
      </c>
      <c r="AG123" s="59">
        <v>0.374999999999999</v>
      </c>
      <c r="AH123" s="59">
        <v>0</v>
      </c>
      <c r="AI123" s="59">
        <v>0.26220410355587498</v>
      </c>
      <c r="AJ123" s="59">
        <v>0.21</v>
      </c>
      <c r="AK123" s="59">
        <v>0</v>
      </c>
      <c r="AL123" s="59">
        <v>3.6346376382858699E-3</v>
      </c>
      <c r="AM123" s="59">
        <v>0</v>
      </c>
      <c r="AN123" s="59">
        <v>0</v>
      </c>
      <c r="AO123" s="59">
        <v>-0.25000000000009098</v>
      </c>
      <c r="AP123" s="59">
        <v>0</v>
      </c>
      <c r="AQ123" s="59">
        <v>0</v>
      </c>
      <c r="AR123" s="59">
        <v>0</v>
      </c>
      <c r="AS123" s="59">
        <v>0</v>
      </c>
      <c r="AT123" s="59">
        <v>0</v>
      </c>
      <c r="AU123" s="59">
        <v>198.722222222222</v>
      </c>
      <c r="AV123" s="133"/>
      <c r="AW123" s="133"/>
      <c r="AX123" s="133"/>
      <c r="AY123" s="133"/>
      <c r="AZ123" s="133"/>
      <c r="BA123" s="133"/>
      <c r="BH123" s="105">
        <v>118</v>
      </c>
      <c r="BI123" s="105">
        <v>23301600</v>
      </c>
      <c r="BJ123" s="106">
        <v>185</v>
      </c>
      <c r="BK123" s="106">
        <v>1017.349107</v>
      </c>
      <c r="BL123" s="106">
        <v>226.3346588</v>
      </c>
      <c r="BM123" s="106">
        <v>5.4778765280000004</v>
      </c>
      <c r="BN123" s="106">
        <v>-1017.349107</v>
      </c>
      <c r="BO123" s="106">
        <v>-198.02705560000001</v>
      </c>
      <c r="BP123" s="106">
        <v>-207.82972670000001</v>
      </c>
      <c r="BQ123" s="108">
        <f t="shared" si="14"/>
        <v>269.69444444444446</v>
      </c>
      <c r="BT123" s="105">
        <v>118</v>
      </c>
      <c r="BU123" s="105">
        <v>23301600</v>
      </c>
      <c r="BV123" s="106">
        <v>1041.2520629999999</v>
      </c>
      <c r="BW123" s="106">
        <v>1001.415888</v>
      </c>
      <c r="BX123" s="106">
        <v>-32.65754785</v>
      </c>
      <c r="BY123" s="106">
        <v>31.227061469999999</v>
      </c>
      <c r="BZ123" s="106">
        <v>-187.58312559999999</v>
      </c>
      <c r="CA123" s="106">
        <v>176.60266519999999</v>
      </c>
    </row>
    <row r="124" spans="2:79" ht="9.9499999999999993" customHeight="1" x14ac:dyDescent="0.25">
      <c r="B124" s="76"/>
      <c r="C124" s="58"/>
      <c r="D124" s="58"/>
      <c r="E124" s="58"/>
      <c r="F124" s="58"/>
      <c r="G124" s="58"/>
      <c r="H124" s="58"/>
      <c r="I124" s="58"/>
      <c r="J124" s="58"/>
      <c r="K124" s="58"/>
      <c r="L124" s="78"/>
      <c r="M124" s="78"/>
      <c r="N124" s="110">
        <v>118</v>
      </c>
      <c r="O124" s="100">
        <v>1</v>
      </c>
      <c r="P124" s="100">
        <v>3</v>
      </c>
      <c r="Q124" s="100">
        <v>3</v>
      </c>
      <c r="R124" s="110">
        <v>118</v>
      </c>
      <c r="S124" s="92" t="s">
        <v>362</v>
      </c>
      <c r="T124" s="110">
        <v>0</v>
      </c>
      <c r="U124" s="110">
        <v>-1</v>
      </c>
      <c r="V124" s="110">
        <v>0.1</v>
      </c>
      <c r="W124" s="111">
        <v>9.9999999999999995E-7</v>
      </c>
      <c r="X124" s="110">
        <v>0.1</v>
      </c>
      <c r="Y124" s="110">
        <v>0.3</v>
      </c>
      <c r="Z124" s="110">
        <v>0.11</v>
      </c>
      <c r="AA124" s="110">
        <v>3.5</v>
      </c>
      <c r="AB124" s="112" t="s">
        <v>60</v>
      </c>
      <c r="AC124" s="53" t="str">
        <f t="shared" si="15"/>
        <v>4,4</v>
      </c>
      <c r="AD124" s="53" t="str">
        <f t="shared" si="16"/>
        <v/>
      </c>
      <c r="AE124" s="59">
        <v>84</v>
      </c>
      <c r="AF124" s="59">
        <v>17344800</v>
      </c>
      <c r="AG124" s="59">
        <v>0.374999999999999</v>
      </c>
      <c r="AH124" s="59">
        <v>0</v>
      </c>
      <c r="AI124" s="59">
        <v>0.26220410355587498</v>
      </c>
      <c r="AJ124" s="59">
        <v>0.21</v>
      </c>
      <c r="AK124" s="59">
        <v>0</v>
      </c>
      <c r="AL124" s="59">
        <v>3.5521407105188699E-3</v>
      </c>
      <c r="AM124" s="59">
        <v>0</v>
      </c>
      <c r="AN124" s="59">
        <v>0</v>
      </c>
      <c r="AO124" s="59">
        <v>-0.25000000000002798</v>
      </c>
      <c r="AP124" s="59">
        <v>0</v>
      </c>
      <c r="AQ124" s="59">
        <v>0</v>
      </c>
      <c r="AR124" s="59">
        <v>0</v>
      </c>
      <c r="AS124" s="59">
        <v>0</v>
      </c>
      <c r="AT124" s="59">
        <v>0</v>
      </c>
      <c r="AU124" s="59">
        <v>200.75</v>
      </c>
      <c r="AV124" s="133"/>
      <c r="AW124" s="133"/>
      <c r="AX124" s="133"/>
      <c r="AY124" s="133"/>
      <c r="AZ124" s="133"/>
      <c r="BA124" s="133"/>
      <c r="BH124" s="105">
        <v>119</v>
      </c>
      <c r="BI124" s="105">
        <v>23476800</v>
      </c>
      <c r="BJ124" s="106">
        <v>185</v>
      </c>
      <c r="BK124" s="106">
        <v>1017.412401</v>
      </c>
      <c r="BL124" s="106">
        <v>226.405271</v>
      </c>
      <c r="BM124" s="106">
        <v>5.4645552449999997</v>
      </c>
      <c r="BN124" s="106">
        <v>-1017.412401</v>
      </c>
      <c r="BO124" s="106">
        <v>-198.09991909999999</v>
      </c>
      <c r="BP124" s="106">
        <v>-207.8407966</v>
      </c>
      <c r="BQ124" s="108">
        <f t="shared" si="14"/>
        <v>271.72222222222223</v>
      </c>
      <c r="BT124" s="105">
        <v>119</v>
      </c>
      <c r="BU124" s="105">
        <v>23476800</v>
      </c>
      <c r="BV124" s="106">
        <v>1041.2521509999999</v>
      </c>
      <c r="BW124" s="106">
        <v>1001.416112</v>
      </c>
      <c r="BX124" s="106">
        <v>-32.66138144</v>
      </c>
      <c r="BY124" s="106">
        <v>31.227061469999999</v>
      </c>
      <c r="BZ124" s="106">
        <v>-187.6325751</v>
      </c>
      <c r="CA124" s="106">
        <v>176.61373510000001</v>
      </c>
    </row>
    <row r="125" spans="2:79" ht="9.9499999999999993" customHeight="1" x14ac:dyDescent="0.25">
      <c r="B125" s="76"/>
      <c r="C125" s="58"/>
      <c r="D125" s="58"/>
      <c r="E125" s="58"/>
      <c r="F125" s="58"/>
      <c r="G125" s="58"/>
      <c r="H125" s="58"/>
      <c r="I125" s="58"/>
      <c r="J125" s="58"/>
      <c r="K125" s="58"/>
      <c r="L125" s="78"/>
      <c r="M125" s="78"/>
      <c r="N125" s="110">
        <v>119</v>
      </c>
      <c r="O125" s="100">
        <v>1</v>
      </c>
      <c r="P125" s="100">
        <v>3</v>
      </c>
      <c r="Q125" s="100">
        <v>4</v>
      </c>
      <c r="R125" s="110">
        <v>119</v>
      </c>
      <c r="S125" s="92" t="s">
        <v>363</v>
      </c>
      <c r="T125" s="110">
        <v>0</v>
      </c>
      <c r="U125" s="110">
        <v>-1</v>
      </c>
      <c r="V125" s="110">
        <v>0.1</v>
      </c>
      <c r="W125" s="111">
        <v>9.9999999999999995E-7</v>
      </c>
      <c r="X125" s="110">
        <v>0.1</v>
      </c>
      <c r="Y125" s="110">
        <v>0.3</v>
      </c>
      <c r="Z125" s="110">
        <v>0.11</v>
      </c>
      <c r="AA125" s="110">
        <v>3.5</v>
      </c>
      <c r="AB125" s="112" t="s">
        <v>60</v>
      </c>
      <c r="AC125" s="53" t="str">
        <f t="shared" si="15"/>
        <v>5,4</v>
      </c>
      <c r="AD125" s="53" t="str">
        <f t="shared" si="16"/>
        <v/>
      </c>
      <c r="AE125" s="59">
        <v>85</v>
      </c>
      <c r="AF125" s="59">
        <v>17520000</v>
      </c>
      <c r="AG125" s="59">
        <v>0.374999999999999</v>
      </c>
      <c r="AH125" s="59">
        <v>0</v>
      </c>
      <c r="AI125" s="59">
        <v>0.26220410355587498</v>
      </c>
      <c r="AJ125" s="59">
        <v>0.21</v>
      </c>
      <c r="AK125" s="59">
        <v>0</v>
      </c>
      <c r="AL125" s="59">
        <v>3.4697386703808199E-3</v>
      </c>
      <c r="AM125" s="59">
        <v>0</v>
      </c>
      <c r="AN125" s="59">
        <v>0</v>
      </c>
      <c r="AO125" s="59">
        <v>-0.25000000000009098</v>
      </c>
      <c r="AP125" s="59">
        <v>0</v>
      </c>
      <c r="AQ125" s="59">
        <v>0</v>
      </c>
      <c r="AR125" s="59">
        <v>0</v>
      </c>
      <c r="AS125" s="59">
        <v>0</v>
      </c>
      <c r="AT125" s="59">
        <v>0</v>
      </c>
      <c r="AU125" s="59">
        <v>202.777777777777</v>
      </c>
      <c r="AV125" s="133"/>
      <c r="AW125" s="133"/>
      <c r="AX125" s="133"/>
      <c r="AY125" s="133"/>
      <c r="AZ125" s="133"/>
      <c r="BA125" s="133"/>
      <c r="BH125" s="105">
        <v>120</v>
      </c>
      <c r="BI125" s="105">
        <v>23652000</v>
      </c>
      <c r="BJ125" s="106">
        <v>185</v>
      </c>
      <c r="BK125" s="106">
        <v>1017.473693</v>
      </c>
      <c r="BL125" s="106">
        <v>226.4722113</v>
      </c>
      <c r="BM125" s="106">
        <v>5.4513800039999998</v>
      </c>
      <c r="BN125" s="106">
        <v>-1017.473693</v>
      </c>
      <c r="BO125" s="106">
        <v>-198.16897560000001</v>
      </c>
      <c r="BP125" s="106">
        <v>-207.85185569999999</v>
      </c>
      <c r="BQ125" s="108">
        <f t="shared" si="14"/>
        <v>273.75</v>
      </c>
      <c r="BT125" s="105">
        <v>120</v>
      </c>
      <c r="BU125" s="105">
        <v>23652000</v>
      </c>
      <c r="BV125" s="106">
        <v>1041.2522429999999</v>
      </c>
      <c r="BW125" s="106">
        <v>1001.416326</v>
      </c>
      <c r="BX125" s="106">
        <v>-32.665373209999998</v>
      </c>
      <c r="BY125" s="106">
        <v>31.227061469999999</v>
      </c>
      <c r="BZ125" s="106">
        <v>-187.67968590000001</v>
      </c>
      <c r="CA125" s="106">
        <v>176.6247942</v>
      </c>
    </row>
    <row r="126" spans="2:79" ht="9.9499999999999993" customHeight="1" x14ac:dyDescent="0.25">
      <c r="B126" s="76"/>
      <c r="C126" s="58"/>
      <c r="D126" s="58"/>
      <c r="E126" s="58"/>
      <c r="F126" s="58"/>
      <c r="G126" s="58"/>
      <c r="H126" s="58"/>
      <c r="I126" s="58"/>
      <c r="J126" s="58"/>
      <c r="K126" s="58"/>
      <c r="L126" s="78"/>
      <c r="M126" s="78"/>
      <c r="N126" s="110">
        <v>120</v>
      </c>
      <c r="O126" s="100">
        <v>1</v>
      </c>
      <c r="P126" s="100">
        <v>3</v>
      </c>
      <c r="Q126" s="100">
        <v>5</v>
      </c>
      <c r="R126" s="110">
        <v>120</v>
      </c>
      <c r="S126" s="92" t="s">
        <v>364</v>
      </c>
      <c r="T126" s="110">
        <v>0</v>
      </c>
      <c r="U126" s="110">
        <v>-1</v>
      </c>
      <c r="V126" s="110">
        <v>0.1</v>
      </c>
      <c r="W126" s="111">
        <v>9.9999999999999995E-7</v>
      </c>
      <c r="X126" s="110">
        <v>0.1</v>
      </c>
      <c r="Y126" s="110">
        <v>0.3</v>
      </c>
      <c r="Z126" s="110">
        <v>0.11</v>
      </c>
      <c r="AA126" s="110">
        <v>3.5</v>
      </c>
      <c r="AB126" s="112" t="s">
        <v>60</v>
      </c>
      <c r="AC126" s="53" t="str">
        <f t="shared" si="15"/>
        <v>6,4</v>
      </c>
      <c r="AD126" s="53" t="str">
        <f t="shared" si="16"/>
        <v/>
      </c>
      <c r="AE126" s="59">
        <v>86</v>
      </c>
      <c r="AF126" s="59">
        <v>17695200</v>
      </c>
      <c r="AG126" s="59">
        <v>0.374999999999999</v>
      </c>
      <c r="AH126" s="59">
        <v>0</v>
      </c>
      <c r="AI126" s="59">
        <v>0.26086879350800901</v>
      </c>
      <c r="AJ126" s="59">
        <v>0.21</v>
      </c>
      <c r="AK126" s="59">
        <v>0</v>
      </c>
      <c r="AL126" s="59">
        <v>3.3900676469949399E-3</v>
      </c>
      <c r="AM126" s="59">
        <v>0</v>
      </c>
      <c r="AN126" s="59">
        <v>0</v>
      </c>
      <c r="AO126" s="59">
        <v>-0.25000000000002798</v>
      </c>
      <c r="AP126" s="59">
        <v>0</v>
      </c>
      <c r="AQ126" s="59">
        <v>0</v>
      </c>
      <c r="AR126" s="59">
        <v>0</v>
      </c>
      <c r="AS126" s="59">
        <v>0</v>
      </c>
      <c r="AT126" s="59">
        <v>0</v>
      </c>
      <c r="AU126" s="59">
        <v>204.805555555555</v>
      </c>
      <c r="AV126" s="133"/>
      <c r="AW126" s="133"/>
      <c r="AX126" s="133"/>
      <c r="AY126" s="133"/>
      <c r="AZ126" s="133"/>
      <c r="BA126" s="133"/>
      <c r="BH126" s="105">
        <v>121</v>
      </c>
      <c r="BI126" s="105">
        <v>23827200</v>
      </c>
      <c r="BJ126" s="106">
        <v>185</v>
      </c>
      <c r="BK126" s="106">
        <v>1017.532853</v>
      </c>
      <c r="BL126" s="106">
        <v>226.51043770000001</v>
      </c>
      <c r="BM126" s="106">
        <v>5.4383946520000004</v>
      </c>
      <c r="BN126" s="106">
        <v>-1017.532853</v>
      </c>
      <c r="BO126" s="106">
        <v>-198.20920140000001</v>
      </c>
      <c r="BP126" s="106">
        <v>-207.86284169999999</v>
      </c>
      <c r="BQ126" s="108">
        <f t="shared" si="14"/>
        <v>275.77777777777777</v>
      </c>
      <c r="BT126" s="105">
        <v>121</v>
      </c>
      <c r="BU126" s="105">
        <v>23827200</v>
      </c>
      <c r="BV126" s="106">
        <v>1041.252338</v>
      </c>
      <c r="BW126" s="106">
        <v>1001.416528</v>
      </c>
      <c r="BX126" s="106">
        <v>-32.669498369999999</v>
      </c>
      <c r="BY126" s="106">
        <v>31.227061469999999</v>
      </c>
      <c r="BZ126" s="106">
        <v>-187.7244269</v>
      </c>
      <c r="CA126" s="106">
        <v>176.6357802</v>
      </c>
    </row>
    <row r="127" spans="2:79" ht="9.9499999999999993" customHeight="1" x14ac:dyDescent="0.25">
      <c r="B127" s="76"/>
      <c r="C127" s="58"/>
      <c r="D127" s="58"/>
      <c r="E127" s="58"/>
      <c r="F127" s="58"/>
      <c r="G127" s="58"/>
      <c r="H127" s="58"/>
      <c r="I127" s="58"/>
      <c r="J127" s="58"/>
      <c r="K127" s="58"/>
      <c r="L127" s="78"/>
      <c r="M127" s="78"/>
      <c r="N127" s="110">
        <v>121</v>
      </c>
      <c r="O127" s="100">
        <v>1</v>
      </c>
      <c r="P127" s="100">
        <v>3</v>
      </c>
      <c r="Q127" s="100">
        <v>6</v>
      </c>
      <c r="R127" s="110">
        <v>121</v>
      </c>
      <c r="S127" s="92" t="s">
        <v>365</v>
      </c>
      <c r="T127" s="110">
        <v>0</v>
      </c>
      <c r="U127" s="110">
        <v>-1</v>
      </c>
      <c r="V127" s="110">
        <v>0.1</v>
      </c>
      <c r="W127" s="111">
        <v>9.9999999999999995E-7</v>
      </c>
      <c r="X127" s="110">
        <v>0.2</v>
      </c>
      <c r="Y127" s="110">
        <v>0.3</v>
      </c>
      <c r="Z127" s="110">
        <v>0.21</v>
      </c>
      <c r="AA127" s="110">
        <v>3.5</v>
      </c>
      <c r="AB127" s="112" t="s">
        <v>60</v>
      </c>
      <c r="AC127" s="53" t="str">
        <f t="shared" si="15"/>
        <v>7,4</v>
      </c>
      <c r="AD127" s="53" t="str">
        <f t="shared" si="16"/>
        <v/>
      </c>
      <c r="AE127" s="59">
        <v>87</v>
      </c>
      <c r="AF127" s="59">
        <v>17870400</v>
      </c>
      <c r="AG127" s="59">
        <v>0.374999999999999</v>
      </c>
      <c r="AH127" s="59">
        <v>0</v>
      </c>
      <c r="AI127" s="59">
        <v>0.25904102993635197</v>
      </c>
      <c r="AJ127" s="59">
        <v>0.21</v>
      </c>
      <c r="AK127" s="59">
        <v>0</v>
      </c>
      <c r="AL127" s="59">
        <v>3.3148757549113501E-3</v>
      </c>
      <c r="AM127" s="59">
        <v>0</v>
      </c>
      <c r="AN127" s="59">
        <v>0</v>
      </c>
      <c r="AO127" s="59">
        <v>-0.25000000000009098</v>
      </c>
      <c r="AP127" s="59">
        <v>0</v>
      </c>
      <c r="AQ127" s="59">
        <v>0</v>
      </c>
      <c r="AR127" s="59">
        <v>0</v>
      </c>
      <c r="AS127" s="59">
        <v>0</v>
      </c>
      <c r="AT127" s="59">
        <v>0</v>
      </c>
      <c r="AU127" s="59">
        <v>206.833333333333</v>
      </c>
      <c r="AV127" s="133"/>
      <c r="AW127" s="133"/>
      <c r="AX127" s="133"/>
      <c r="AY127" s="133"/>
      <c r="AZ127" s="133"/>
      <c r="BA127" s="133"/>
      <c r="BH127" s="105">
        <v>122</v>
      </c>
      <c r="BI127" s="105">
        <v>24002400</v>
      </c>
      <c r="BJ127" s="106">
        <v>185</v>
      </c>
      <c r="BK127" s="106">
        <v>1017.589665</v>
      </c>
      <c r="BL127" s="106">
        <v>226.56951330000001</v>
      </c>
      <c r="BM127" s="106">
        <v>5.4257737659999998</v>
      </c>
      <c r="BN127" s="106">
        <v>-1017.589665</v>
      </c>
      <c r="BO127" s="106">
        <v>-198.2700443</v>
      </c>
      <c r="BP127" s="106">
        <v>-207.87369519999999</v>
      </c>
      <c r="BQ127" s="108">
        <f t="shared" si="14"/>
        <v>277.80555555555554</v>
      </c>
      <c r="BT127" s="105">
        <v>122</v>
      </c>
      <c r="BU127" s="105">
        <v>24002400</v>
      </c>
      <c r="BV127" s="106">
        <v>1041.2524350000001</v>
      </c>
      <c r="BW127" s="106">
        <v>1001.4167200000001</v>
      </c>
      <c r="BX127" s="106">
        <v>-32.673717959999998</v>
      </c>
      <c r="BY127" s="106">
        <v>31.227061469999999</v>
      </c>
      <c r="BZ127" s="106">
        <v>-187.7667333</v>
      </c>
      <c r="CA127" s="106">
        <v>176.64663379999999</v>
      </c>
    </row>
    <row r="128" spans="2:79" ht="9.9499999999999993" customHeight="1" x14ac:dyDescent="0.25">
      <c r="B128" s="76"/>
      <c r="C128" s="58"/>
      <c r="D128" s="58"/>
      <c r="E128" s="58"/>
      <c r="F128" s="58"/>
      <c r="G128" s="58"/>
      <c r="H128" s="58"/>
      <c r="I128" s="58"/>
      <c r="J128" s="58"/>
      <c r="K128" s="58"/>
      <c r="L128" s="78"/>
      <c r="M128" s="78"/>
      <c r="N128" s="110">
        <v>122</v>
      </c>
      <c r="O128" s="100">
        <v>1</v>
      </c>
      <c r="P128" s="100">
        <v>3</v>
      </c>
      <c r="Q128" s="100">
        <v>7</v>
      </c>
      <c r="R128" s="110">
        <v>122</v>
      </c>
      <c r="S128" s="92" t="s">
        <v>366</v>
      </c>
      <c r="T128" s="110">
        <v>0</v>
      </c>
      <c r="U128" s="110">
        <v>-1</v>
      </c>
      <c r="V128" s="110">
        <v>0.1</v>
      </c>
      <c r="W128" s="111">
        <v>9.9999999999999995E-7</v>
      </c>
      <c r="X128" s="110">
        <v>0.2</v>
      </c>
      <c r="Y128" s="110">
        <v>0.3</v>
      </c>
      <c r="Z128" s="110">
        <v>0.21</v>
      </c>
      <c r="AA128" s="110">
        <v>3.5</v>
      </c>
      <c r="AB128" s="112" t="s">
        <v>60</v>
      </c>
      <c r="AC128" s="53" t="str">
        <f t="shared" si="15"/>
        <v>8,4</v>
      </c>
      <c r="AD128" s="53" t="str">
        <f t="shared" si="16"/>
        <v/>
      </c>
      <c r="AE128" s="59">
        <v>88</v>
      </c>
      <c r="AF128" s="59">
        <v>18045600</v>
      </c>
      <c r="AG128" s="59">
        <v>0.374999999999999</v>
      </c>
      <c r="AH128" s="59">
        <v>0</v>
      </c>
      <c r="AI128" s="59">
        <v>0.25648721184074702</v>
      </c>
      <c r="AJ128" s="59">
        <v>0.21</v>
      </c>
      <c r="AK128" s="59">
        <v>0</v>
      </c>
      <c r="AL128" s="59">
        <v>3.2452442549136401E-3</v>
      </c>
      <c r="AM128" s="59">
        <v>0</v>
      </c>
      <c r="AN128" s="59">
        <v>0</v>
      </c>
      <c r="AO128" s="59">
        <v>-0.25000000000002798</v>
      </c>
      <c r="AP128" s="59">
        <v>0</v>
      </c>
      <c r="AQ128" s="59">
        <v>0</v>
      </c>
      <c r="AR128" s="59">
        <v>0</v>
      </c>
      <c r="AS128" s="59">
        <v>0</v>
      </c>
      <c r="AT128" s="59">
        <v>0</v>
      </c>
      <c r="AU128" s="59">
        <v>208.861111111111</v>
      </c>
      <c r="AV128" s="133"/>
      <c r="AW128" s="133"/>
      <c r="AX128" s="133"/>
      <c r="AY128" s="133"/>
      <c r="AZ128" s="133"/>
      <c r="BA128" s="133"/>
      <c r="BH128" s="105">
        <v>123</v>
      </c>
      <c r="BI128" s="105">
        <v>24177600</v>
      </c>
      <c r="BJ128" s="106">
        <v>185</v>
      </c>
      <c r="BK128" s="106">
        <v>1017.644324</v>
      </c>
      <c r="BL128" s="106">
        <v>226.62614730000001</v>
      </c>
      <c r="BM128" s="106">
        <v>5.4134675090000002</v>
      </c>
      <c r="BN128" s="106">
        <v>-1017.644324</v>
      </c>
      <c r="BO128" s="106">
        <v>-198.3282609</v>
      </c>
      <c r="BP128" s="106">
        <v>-207.88441879999999</v>
      </c>
      <c r="BQ128" s="108">
        <f t="shared" si="14"/>
        <v>279.83333333333331</v>
      </c>
      <c r="BT128" s="105">
        <v>123</v>
      </c>
      <c r="BU128" s="105">
        <v>24177600</v>
      </c>
      <c r="BV128" s="106">
        <v>1041.252534</v>
      </c>
      <c r="BW128" s="106">
        <v>1001.4169010000001</v>
      </c>
      <c r="BX128" s="106">
        <v>-32.678024090000001</v>
      </c>
      <c r="BY128" s="106">
        <v>31.227061469999999</v>
      </c>
      <c r="BZ128" s="106">
        <v>-187.80681509999999</v>
      </c>
      <c r="CA128" s="106">
        <v>176.6573574</v>
      </c>
    </row>
    <row r="129" spans="2:79" ht="9.9499999999999993" customHeight="1" x14ac:dyDescent="0.25">
      <c r="B129" s="76"/>
      <c r="C129" s="58"/>
      <c r="D129" s="58"/>
      <c r="E129" s="58"/>
      <c r="F129" s="58"/>
      <c r="G129" s="58"/>
      <c r="H129" s="58"/>
      <c r="I129" s="58"/>
      <c r="J129" s="58"/>
      <c r="K129" s="58"/>
      <c r="L129" s="78"/>
      <c r="M129" s="78"/>
      <c r="N129" s="110">
        <v>123</v>
      </c>
      <c r="O129" s="100">
        <v>1</v>
      </c>
      <c r="P129" s="100">
        <v>3</v>
      </c>
      <c r="Q129" s="100">
        <v>8</v>
      </c>
      <c r="R129" s="110">
        <v>123</v>
      </c>
      <c r="S129" s="92" t="s">
        <v>367</v>
      </c>
      <c r="T129" s="110">
        <v>0</v>
      </c>
      <c r="U129" s="110">
        <v>-1</v>
      </c>
      <c r="V129" s="110">
        <v>0.1</v>
      </c>
      <c r="W129" s="111">
        <v>9.9999999999999995E-7</v>
      </c>
      <c r="X129" s="110">
        <v>0.2</v>
      </c>
      <c r="Y129" s="110">
        <v>0.3</v>
      </c>
      <c r="Z129" s="110">
        <v>0.21</v>
      </c>
      <c r="AA129" s="110">
        <v>3.5</v>
      </c>
      <c r="AB129" s="112" t="s">
        <v>60</v>
      </c>
      <c r="AC129" s="53" t="str">
        <f t="shared" si="15"/>
        <v>9,4</v>
      </c>
      <c r="AD129" s="53" t="str">
        <f t="shared" si="16"/>
        <v/>
      </c>
      <c r="AE129" s="59">
        <v>89</v>
      </c>
      <c r="AF129" s="59">
        <v>18220800</v>
      </c>
      <c r="AG129" s="59">
        <v>0.374999999999999</v>
      </c>
      <c r="AH129" s="59">
        <v>0</v>
      </c>
      <c r="AI129" s="59">
        <v>0.256370411840742</v>
      </c>
      <c r="AJ129" s="59">
        <v>0.21</v>
      </c>
      <c r="AK129" s="59">
        <v>0</v>
      </c>
      <c r="AL129" s="59">
        <v>3.1817622036388799E-3</v>
      </c>
      <c r="AM129" s="59">
        <v>0</v>
      </c>
      <c r="AN129" s="59">
        <v>0</v>
      </c>
      <c r="AO129" s="59">
        <v>-0.25000000000002798</v>
      </c>
      <c r="AP129" s="59">
        <v>0</v>
      </c>
      <c r="AQ129" s="59">
        <v>0</v>
      </c>
      <c r="AR129" s="59">
        <v>0</v>
      </c>
      <c r="AS129" s="59">
        <v>0</v>
      </c>
      <c r="AT129" s="59">
        <v>0</v>
      </c>
      <c r="AU129" s="59">
        <v>210.888888888888</v>
      </c>
      <c r="AV129" s="133"/>
      <c r="AW129" s="133"/>
      <c r="AX129" s="133"/>
      <c r="AY129" s="133"/>
      <c r="AZ129" s="133"/>
      <c r="BA129" s="133"/>
      <c r="BH129" s="105">
        <v>124</v>
      </c>
      <c r="BI129" s="105">
        <v>24352800</v>
      </c>
      <c r="BJ129" s="106">
        <v>185</v>
      </c>
      <c r="BK129" s="106">
        <v>1017.6970669999999</v>
      </c>
      <c r="BL129" s="106">
        <v>226.68138450000001</v>
      </c>
      <c r="BM129" s="106">
        <v>5.4014213839999998</v>
      </c>
      <c r="BN129" s="106">
        <v>-1017.6970669999999</v>
      </c>
      <c r="BO129" s="106">
        <v>-198.3850218</v>
      </c>
      <c r="BP129" s="106">
        <v>-207.8949413</v>
      </c>
      <c r="BQ129" s="108">
        <f t="shared" si="14"/>
        <v>281.86111111111109</v>
      </c>
      <c r="BT129" s="105">
        <v>124</v>
      </c>
      <c r="BU129" s="105">
        <v>24352800</v>
      </c>
      <c r="BV129" s="106">
        <v>1041.2526339999999</v>
      </c>
      <c r="BW129" s="106">
        <v>1001.417074</v>
      </c>
      <c r="BX129" s="106">
        <v>-32.682375890000003</v>
      </c>
      <c r="BY129" s="106">
        <v>31.227061469999999</v>
      </c>
      <c r="BZ129" s="106">
        <v>-187.8449066</v>
      </c>
      <c r="CA129" s="106">
        <v>176.66787980000001</v>
      </c>
    </row>
    <row r="130" spans="2:79" ht="9.9499999999999993" customHeight="1" x14ac:dyDescent="0.25">
      <c r="B130" s="76"/>
      <c r="C130" s="58"/>
      <c r="D130" s="58"/>
      <c r="E130" s="58"/>
      <c r="F130" s="58"/>
      <c r="G130" s="58"/>
      <c r="H130" s="58"/>
      <c r="I130" s="58"/>
      <c r="J130" s="58"/>
      <c r="K130" s="58"/>
      <c r="L130" s="78"/>
      <c r="M130" s="78"/>
      <c r="N130" s="110">
        <v>124</v>
      </c>
      <c r="O130" s="100">
        <v>1</v>
      </c>
      <c r="P130" s="100">
        <v>4</v>
      </c>
      <c r="Q130" s="100">
        <v>0</v>
      </c>
      <c r="R130" s="110">
        <v>124</v>
      </c>
      <c r="S130" s="92" t="s">
        <v>368</v>
      </c>
      <c r="T130" s="110">
        <v>0</v>
      </c>
      <c r="U130" s="110">
        <v>-1</v>
      </c>
      <c r="V130" s="110">
        <v>0.1</v>
      </c>
      <c r="W130" s="111">
        <v>9.9999999999999995E-7</v>
      </c>
      <c r="X130" s="110">
        <v>0.2</v>
      </c>
      <c r="Y130" s="110">
        <v>0.3</v>
      </c>
      <c r="Z130" s="110">
        <v>0.21</v>
      </c>
      <c r="AA130" s="110">
        <v>3.5</v>
      </c>
      <c r="AB130" s="112" t="s">
        <v>60</v>
      </c>
      <c r="AC130" s="53" t="str">
        <f t="shared" si="15"/>
        <v>1,5</v>
      </c>
      <c r="AD130" s="53" t="str">
        <f t="shared" si="16"/>
        <v/>
      </c>
      <c r="AE130" s="59">
        <v>90</v>
      </c>
      <c r="AF130" s="59">
        <v>18396000</v>
      </c>
      <c r="AG130" s="59">
        <v>0.374999999999999</v>
      </c>
      <c r="AH130" s="59">
        <v>0</v>
      </c>
      <c r="AI130" s="59">
        <v>0.25320733922119598</v>
      </c>
      <c r="AJ130" s="59">
        <v>0.21</v>
      </c>
      <c r="AK130" s="59">
        <v>0</v>
      </c>
      <c r="AL130" s="59">
        <v>3.12470515085777E-3</v>
      </c>
      <c r="AM130" s="59">
        <v>0</v>
      </c>
      <c r="AN130" s="59">
        <v>0</v>
      </c>
      <c r="AO130" s="59">
        <v>-0.25000000000002798</v>
      </c>
      <c r="AP130" s="59">
        <v>0</v>
      </c>
      <c r="AQ130" s="59">
        <v>0</v>
      </c>
      <c r="AR130" s="59">
        <v>0</v>
      </c>
      <c r="AS130" s="59">
        <v>0</v>
      </c>
      <c r="AT130" s="59">
        <v>0</v>
      </c>
      <c r="AU130" s="59">
        <v>212.916666666666</v>
      </c>
      <c r="AV130" s="133"/>
      <c r="AW130" s="133"/>
      <c r="AX130" s="133"/>
      <c r="AY130" s="133"/>
      <c r="AZ130" s="133"/>
      <c r="BA130" s="133"/>
      <c r="BH130" s="105">
        <v>125</v>
      </c>
      <c r="BI130" s="105">
        <v>24528000</v>
      </c>
      <c r="BJ130" s="106">
        <v>185</v>
      </c>
      <c r="BK130" s="106">
        <v>1017.7480420000001</v>
      </c>
      <c r="BL130" s="106">
        <v>226.734678</v>
      </c>
      <c r="BM130" s="106">
        <v>5.3896748670000001</v>
      </c>
      <c r="BN130" s="106">
        <v>-1017.7480420000001</v>
      </c>
      <c r="BO130" s="106">
        <v>-198.4397591</v>
      </c>
      <c r="BP130" s="106">
        <v>-207.90524400000001</v>
      </c>
      <c r="BQ130" s="108">
        <f t="shared" si="14"/>
        <v>283.88888888888891</v>
      </c>
      <c r="BT130" s="105">
        <v>125</v>
      </c>
      <c r="BU130" s="105">
        <v>24528000</v>
      </c>
      <c r="BV130" s="106">
        <v>1041.252735</v>
      </c>
      <c r="BW130" s="106">
        <v>1001.417238</v>
      </c>
      <c r="BX130" s="106">
        <v>-32.686772929999997</v>
      </c>
      <c r="BY130" s="106">
        <v>31.227061469999999</v>
      </c>
      <c r="BZ130" s="106">
        <v>-187.88117639999999</v>
      </c>
      <c r="CA130" s="106">
        <v>176.67818249999999</v>
      </c>
    </row>
    <row r="131" spans="2:79" ht="9.9499999999999993" customHeight="1" x14ac:dyDescent="0.25">
      <c r="B131" s="76"/>
      <c r="C131" s="58"/>
      <c r="D131" s="58"/>
      <c r="E131" s="58"/>
      <c r="F131" s="58"/>
      <c r="G131" s="58"/>
      <c r="H131" s="58"/>
      <c r="I131" s="58"/>
      <c r="J131" s="58"/>
      <c r="K131" s="58"/>
      <c r="L131" s="78"/>
      <c r="M131" s="78"/>
      <c r="N131" s="110">
        <v>125</v>
      </c>
      <c r="O131" s="100">
        <v>1</v>
      </c>
      <c r="P131" s="100">
        <v>4</v>
      </c>
      <c r="Q131" s="100">
        <v>1</v>
      </c>
      <c r="R131" s="110">
        <v>125</v>
      </c>
      <c r="S131" s="92" t="s">
        <v>369</v>
      </c>
      <c r="T131" s="110">
        <v>0</v>
      </c>
      <c r="U131" s="110">
        <v>-1</v>
      </c>
      <c r="V131" s="110">
        <v>0.1</v>
      </c>
      <c r="W131" s="111">
        <v>9.9999999999999995E-7</v>
      </c>
      <c r="X131" s="110">
        <v>0.2</v>
      </c>
      <c r="Y131" s="110">
        <v>0.3</v>
      </c>
      <c r="Z131" s="110">
        <v>0.21</v>
      </c>
      <c r="AA131" s="110">
        <v>3.5</v>
      </c>
      <c r="AB131" s="112" t="s">
        <v>60</v>
      </c>
      <c r="AC131" s="53" t="str">
        <f t="shared" si="15"/>
        <v>2,5</v>
      </c>
      <c r="AD131" s="53" t="str">
        <f t="shared" si="16"/>
        <v/>
      </c>
      <c r="AE131" s="59">
        <v>91</v>
      </c>
      <c r="AF131" s="59">
        <v>18571200</v>
      </c>
      <c r="AG131" s="59">
        <v>0.625</v>
      </c>
      <c r="AH131" s="59">
        <v>0</v>
      </c>
      <c r="AI131" s="59">
        <v>0.253090539221136</v>
      </c>
      <c r="AJ131" s="59">
        <v>0.21</v>
      </c>
      <c r="AK131" s="59">
        <v>0</v>
      </c>
      <c r="AL131" s="59">
        <v>3.1126812246905101E-3</v>
      </c>
      <c r="AM131" s="59">
        <v>0</v>
      </c>
      <c r="AN131" s="59">
        <v>0</v>
      </c>
      <c r="AO131" s="59">
        <v>-0.249999999999901</v>
      </c>
      <c r="AP131" s="59">
        <v>0</v>
      </c>
      <c r="AQ131" s="59">
        <v>0</v>
      </c>
      <c r="AR131" s="59">
        <v>0</v>
      </c>
      <c r="AS131" s="59">
        <v>0</v>
      </c>
      <c r="AT131" s="59">
        <v>0</v>
      </c>
      <c r="AU131" s="59">
        <v>214.944444444444</v>
      </c>
      <c r="AV131" s="133"/>
      <c r="AW131" s="133"/>
      <c r="AX131" s="133"/>
      <c r="AY131" s="133"/>
      <c r="AZ131" s="133"/>
      <c r="BA131" s="133"/>
      <c r="BH131" s="105">
        <v>126</v>
      </c>
      <c r="BI131" s="105">
        <v>24703200</v>
      </c>
      <c r="BJ131" s="106">
        <v>185</v>
      </c>
      <c r="BK131" s="106">
        <v>1017.797361</v>
      </c>
      <c r="BL131" s="106">
        <v>226.78595809999999</v>
      </c>
      <c r="BM131" s="106">
        <v>5.3782230530000001</v>
      </c>
      <c r="BN131" s="106">
        <v>-1017.797361</v>
      </c>
      <c r="BO131" s="106">
        <v>-198.49239009999999</v>
      </c>
      <c r="BP131" s="106">
        <v>-207.915345</v>
      </c>
      <c r="BQ131" s="108">
        <f t="shared" si="14"/>
        <v>285.91666666666669</v>
      </c>
      <c r="BT131" s="105">
        <v>126</v>
      </c>
      <c r="BU131" s="105">
        <v>24703200</v>
      </c>
      <c r="BV131" s="106">
        <v>1041.252837</v>
      </c>
      <c r="BW131" s="106">
        <v>1001.4173939999999</v>
      </c>
      <c r="BX131" s="106">
        <v>-32.691214780000003</v>
      </c>
      <c r="BY131" s="106">
        <v>31.227061469999999</v>
      </c>
      <c r="BZ131" s="106">
        <v>-187.9157515</v>
      </c>
      <c r="CA131" s="106">
        <v>176.68828350000001</v>
      </c>
    </row>
    <row r="132" spans="2:79" ht="9.9499999999999993" customHeight="1" x14ac:dyDescent="0.25">
      <c r="B132" s="76"/>
      <c r="C132" s="58"/>
      <c r="D132" s="58"/>
      <c r="E132" s="58"/>
      <c r="F132" s="58"/>
      <c r="G132" s="58"/>
      <c r="H132" s="58"/>
      <c r="I132" s="58"/>
      <c r="J132" s="58"/>
      <c r="K132" s="58"/>
      <c r="L132" s="78"/>
      <c r="M132" s="78"/>
      <c r="N132" s="110">
        <v>126</v>
      </c>
      <c r="O132" s="100">
        <v>1</v>
      </c>
      <c r="P132" s="100">
        <v>4</v>
      </c>
      <c r="Q132" s="100">
        <v>2</v>
      </c>
      <c r="R132" s="110">
        <v>126</v>
      </c>
      <c r="S132" s="92" t="s">
        <v>370</v>
      </c>
      <c r="T132" s="110">
        <v>0</v>
      </c>
      <c r="U132" s="110">
        <v>-1</v>
      </c>
      <c r="V132" s="110">
        <v>0.1</v>
      </c>
      <c r="W132" s="111">
        <v>9.9999999999999995E-7</v>
      </c>
      <c r="X132" s="110">
        <v>0.2</v>
      </c>
      <c r="Y132" s="110">
        <v>0.3</v>
      </c>
      <c r="Z132" s="110">
        <v>0.21</v>
      </c>
      <c r="AA132" s="110">
        <v>3.5</v>
      </c>
      <c r="AB132" s="112" t="s">
        <v>60</v>
      </c>
      <c r="AC132" s="53" t="str">
        <f t="shared" si="15"/>
        <v>3,5</v>
      </c>
      <c r="AD132" s="53" t="str">
        <f t="shared" si="16"/>
        <v/>
      </c>
      <c r="AE132" s="59">
        <v>92</v>
      </c>
      <c r="AF132" s="59">
        <v>18746400</v>
      </c>
      <c r="AG132" s="59">
        <v>0.625</v>
      </c>
      <c r="AH132" s="59">
        <v>0</v>
      </c>
      <c r="AI132" s="59">
        <v>0.24943501207770899</v>
      </c>
      <c r="AJ132" s="59">
        <v>0.21</v>
      </c>
      <c r="AK132" s="59">
        <v>0</v>
      </c>
      <c r="AL132" s="59">
        <v>3.15503380936678E-3</v>
      </c>
      <c r="AM132" s="59">
        <v>0</v>
      </c>
      <c r="AN132" s="59">
        <v>0</v>
      </c>
      <c r="AO132" s="59">
        <v>-0.25000000000009098</v>
      </c>
      <c r="AP132" s="59">
        <v>0</v>
      </c>
      <c r="AQ132" s="59">
        <v>0</v>
      </c>
      <c r="AR132" s="59">
        <v>0</v>
      </c>
      <c r="AS132" s="59">
        <v>0</v>
      </c>
      <c r="AT132" s="59">
        <v>0</v>
      </c>
      <c r="AU132" s="59">
        <v>216.972222222222</v>
      </c>
      <c r="AV132" s="133"/>
      <c r="AW132" s="133"/>
      <c r="AX132" s="133"/>
      <c r="AY132" s="133"/>
      <c r="AZ132" s="133"/>
      <c r="BA132" s="133"/>
      <c r="BH132" s="105">
        <v>127</v>
      </c>
      <c r="BI132" s="105">
        <v>24878400</v>
      </c>
      <c r="BJ132" s="106">
        <v>185</v>
      </c>
      <c r="BK132" s="106">
        <v>1017.844816</v>
      </c>
      <c r="BL132" s="106">
        <v>226.8350801</v>
      </c>
      <c r="BM132" s="106">
        <v>5.3698342290000003</v>
      </c>
      <c r="BN132" s="106">
        <v>-1017.844816</v>
      </c>
      <c r="BO132" s="106">
        <v>-198.54276820000001</v>
      </c>
      <c r="BP132" s="106">
        <v>-207.92247760000001</v>
      </c>
      <c r="BQ132" s="108">
        <f t="shared" si="14"/>
        <v>287.94444444444446</v>
      </c>
      <c r="BT132" s="105">
        <v>127</v>
      </c>
      <c r="BU132" s="105">
        <v>24878400</v>
      </c>
      <c r="BV132" s="106">
        <v>1041.2529400000001</v>
      </c>
      <c r="BW132" s="106">
        <v>1001.417542</v>
      </c>
      <c r="BX132" s="106">
        <v>-32.695697590000002</v>
      </c>
      <c r="BY132" s="106">
        <v>31.227061469999999</v>
      </c>
      <c r="BZ132" s="106">
        <v>-187.94843879999999</v>
      </c>
      <c r="CA132" s="106">
        <v>176.69541620000001</v>
      </c>
    </row>
    <row r="133" spans="2:79" ht="9.9499999999999993" customHeight="1" x14ac:dyDescent="0.25">
      <c r="B133" s="76"/>
      <c r="C133" s="58"/>
      <c r="D133" s="58"/>
      <c r="E133" s="58"/>
      <c r="F133" s="58"/>
      <c r="G133" s="58"/>
      <c r="H133" s="58"/>
      <c r="I133" s="58"/>
      <c r="J133" s="58"/>
      <c r="K133" s="58"/>
      <c r="L133" s="78"/>
      <c r="M133" s="78"/>
      <c r="N133" s="110">
        <v>127</v>
      </c>
      <c r="O133" s="100">
        <v>1</v>
      </c>
      <c r="P133" s="100">
        <v>4</v>
      </c>
      <c r="Q133" s="100">
        <v>3</v>
      </c>
      <c r="R133" s="110">
        <v>127</v>
      </c>
      <c r="S133" s="92" t="s">
        <v>371</v>
      </c>
      <c r="T133" s="110">
        <v>0</v>
      </c>
      <c r="U133" s="110">
        <v>-1</v>
      </c>
      <c r="V133" s="110">
        <v>0.1</v>
      </c>
      <c r="W133" s="111">
        <v>9.9999999999999995E-7</v>
      </c>
      <c r="X133" s="110">
        <v>0.1</v>
      </c>
      <c r="Y133" s="110">
        <v>0.3</v>
      </c>
      <c r="Z133" s="110">
        <v>0.11</v>
      </c>
      <c r="AA133" s="110">
        <v>3.5</v>
      </c>
      <c r="AB133" s="112" t="s">
        <v>60</v>
      </c>
      <c r="AC133" s="53" t="str">
        <f t="shared" si="15"/>
        <v>4,5</v>
      </c>
      <c r="AD133" s="53" t="str">
        <f t="shared" si="16"/>
        <v/>
      </c>
      <c r="AE133" s="59">
        <v>93</v>
      </c>
      <c r="AF133" s="59">
        <v>18921600</v>
      </c>
      <c r="AG133" s="59">
        <v>0.625</v>
      </c>
      <c r="AH133" s="59">
        <v>0</v>
      </c>
      <c r="AI133" s="59">
        <v>0.249318212077759</v>
      </c>
      <c r="AJ133" s="59">
        <v>0.21</v>
      </c>
      <c r="AK133" s="59">
        <v>0</v>
      </c>
      <c r="AL133" s="59">
        <v>3.2482908457572698E-3</v>
      </c>
      <c r="AM133" s="59">
        <v>0</v>
      </c>
      <c r="AN133" s="59">
        <v>0</v>
      </c>
      <c r="AO133" s="59">
        <v>-0.25000000000009098</v>
      </c>
      <c r="AP133" s="59">
        <v>0</v>
      </c>
      <c r="AQ133" s="59">
        <v>0</v>
      </c>
      <c r="AR133" s="59">
        <v>0</v>
      </c>
      <c r="AS133" s="59">
        <v>0</v>
      </c>
      <c r="AT133" s="59">
        <v>0</v>
      </c>
      <c r="AU133" s="59">
        <v>219</v>
      </c>
      <c r="AV133" s="133"/>
      <c r="AW133" s="133"/>
      <c r="AX133" s="133"/>
      <c r="AY133" s="133"/>
      <c r="AZ133" s="133"/>
      <c r="BA133" s="133"/>
      <c r="BH133" s="105">
        <v>128</v>
      </c>
      <c r="BI133" s="105">
        <v>25053600</v>
      </c>
      <c r="BJ133" s="106">
        <v>185</v>
      </c>
      <c r="BK133" s="106">
        <v>1017.890313</v>
      </c>
      <c r="BL133" s="106">
        <v>226.88200409999999</v>
      </c>
      <c r="BM133" s="106">
        <v>5.363886108</v>
      </c>
      <c r="BN133" s="106">
        <v>-1017.890313</v>
      </c>
      <c r="BO133" s="106">
        <v>-198.59085690000001</v>
      </c>
      <c r="BP133" s="106">
        <v>-207.92726110000001</v>
      </c>
      <c r="BQ133" s="108">
        <f t="shared" si="14"/>
        <v>289.97222222222223</v>
      </c>
      <c r="BT133" s="105">
        <v>128</v>
      </c>
      <c r="BU133" s="105">
        <v>25053600</v>
      </c>
      <c r="BV133" s="106">
        <v>1041.253044</v>
      </c>
      <c r="BW133" s="106">
        <v>1001.417681</v>
      </c>
      <c r="BX133" s="106">
        <v>-32.70021741</v>
      </c>
      <c r="BY133" s="106">
        <v>31.227061469999999</v>
      </c>
      <c r="BZ133" s="106">
        <v>-187.9791515</v>
      </c>
      <c r="CA133" s="106">
        <v>176.70019959999999</v>
      </c>
    </row>
    <row r="134" spans="2:79" ht="9.9499999999999993" customHeight="1" x14ac:dyDescent="0.25">
      <c r="B134" s="76"/>
      <c r="C134" s="58"/>
      <c r="D134" s="58"/>
      <c r="E134" s="58"/>
      <c r="F134" s="58"/>
      <c r="G134" s="58"/>
      <c r="H134" s="58"/>
      <c r="I134" s="58"/>
      <c r="J134" s="58"/>
      <c r="K134" s="58"/>
      <c r="L134" s="78"/>
      <c r="M134" s="78"/>
      <c r="N134" s="110">
        <v>128</v>
      </c>
      <c r="O134" s="100">
        <v>1</v>
      </c>
      <c r="P134" s="100">
        <v>4</v>
      </c>
      <c r="Q134" s="100">
        <v>4</v>
      </c>
      <c r="R134" s="110">
        <v>128</v>
      </c>
      <c r="S134" s="92" t="s">
        <v>372</v>
      </c>
      <c r="T134" s="110">
        <v>0</v>
      </c>
      <c r="U134" s="110">
        <v>-1</v>
      </c>
      <c r="V134" s="110">
        <v>0.1</v>
      </c>
      <c r="W134" s="111">
        <v>9.9999999999999995E-7</v>
      </c>
      <c r="X134" s="110">
        <v>0.1</v>
      </c>
      <c r="Y134" s="110">
        <v>0.3</v>
      </c>
      <c r="Z134" s="110">
        <v>0.11</v>
      </c>
      <c r="AA134" s="110">
        <v>3.5</v>
      </c>
      <c r="AB134" s="112" t="s">
        <v>60</v>
      </c>
      <c r="AC134" s="53" t="str">
        <f t="shared" si="15"/>
        <v>5,5</v>
      </c>
      <c r="AD134" s="53" t="str">
        <f t="shared" si="16"/>
        <v/>
      </c>
      <c r="AE134" s="59">
        <v>94</v>
      </c>
      <c r="AF134" s="59">
        <v>19096800</v>
      </c>
      <c r="AG134" s="59">
        <v>0.625</v>
      </c>
      <c r="AH134" s="59">
        <v>0</v>
      </c>
      <c r="AI134" s="59">
        <v>0.24920141207775401</v>
      </c>
      <c r="AJ134" s="59">
        <v>0.21</v>
      </c>
      <c r="AK134" s="59">
        <v>0</v>
      </c>
      <c r="AL134" s="59">
        <v>3.3910927074170798E-3</v>
      </c>
      <c r="AM134" s="59">
        <v>0</v>
      </c>
      <c r="AN134" s="59">
        <v>0</v>
      </c>
      <c r="AO134" s="59">
        <v>-0.25000000000002798</v>
      </c>
      <c r="AP134" s="59">
        <v>0</v>
      </c>
      <c r="AQ134" s="59">
        <v>0</v>
      </c>
      <c r="AR134" s="59">
        <v>0</v>
      </c>
      <c r="AS134" s="59">
        <v>0</v>
      </c>
      <c r="AT134" s="59">
        <v>0</v>
      </c>
      <c r="AU134" s="59">
        <v>221.027777777777</v>
      </c>
      <c r="AV134" s="133"/>
      <c r="AW134" s="133"/>
      <c r="AX134" s="133"/>
      <c r="AY134" s="133"/>
      <c r="AZ134" s="133"/>
      <c r="BA134" s="133"/>
      <c r="BH134" s="105">
        <v>129</v>
      </c>
      <c r="BI134" s="105">
        <v>25228800</v>
      </c>
      <c r="BJ134" s="106">
        <v>185</v>
      </c>
      <c r="BK134" s="106">
        <v>1017.934068</v>
      </c>
      <c r="BL134" s="106">
        <v>226.92842010000001</v>
      </c>
      <c r="BM134" s="106">
        <v>5.3578486730000003</v>
      </c>
      <c r="BN134" s="106">
        <v>-1017.934068</v>
      </c>
      <c r="BO134" s="106">
        <v>-198.6383501</v>
      </c>
      <c r="BP134" s="106">
        <v>-207.93222130000001</v>
      </c>
      <c r="BQ134" s="108">
        <f t="shared" ref="BQ134:BQ197" si="17">BI134/$BQ$4</f>
        <v>292</v>
      </c>
      <c r="BT134" s="105">
        <v>129</v>
      </c>
      <c r="BU134" s="105">
        <v>25228800</v>
      </c>
      <c r="BV134" s="106">
        <v>1041.2531489999999</v>
      </c>
      <c r="BW134" s="106">
        <v>1001.417812</v>
      </c>
      <c r="BX134" s="106">
        <v>-32.70476858</v>
      </c>
      <c r="BY134" s="106">
        <v>31.227061469999999</v>
      </c>
      <c r="BZ134" s="106">
        <v>-188.00811709999999</v>
      </c>
      <c r="CA134" s="106">
        <v>176.70515979999999</v>
      </c>
    </row>
    <row r="135" spans="2:79" ht="9.9499999999999993" customHeight="1" x14ac:dyDescent="0.25">
      <c r="B135" s="76"/>
      <c r="C135" s="58"/>
      <c r="D135" s="58"/>
      <c r="E135" s="58"/>
      <c r="F135" s="58"/>
      <c r="G135" s="58"/>
      <c r="H135" s="58"/>
      <c r="I135" s="58"/>
      <c r="J135" s="58"/>
      <c r="K135" s="58"/>
      <c r="L135" s="78"/>
      <c r="M135" s="78"/>
      <c r="N135" s="110">
        <v>129</v>
      </c>
      <c r="O135" s="100">
        <v>1</v>
      </c>
      <c r="P135" s="100">
        <v>4</v>
      </c>
      <c r="Q135" s="100">
        <v>5</v>
      </c>
      <c r="R135" s="110">
        <v>129</v>
      </c>
      <c r="S135" s="92" t="s">
        <v>373</v>
      </c>
      <c r="T135" s="110">
        <v>0</v>
      </c>
      <c r="U135" s="110">
        <v>-1</v>
      </c>
      <c r="V135" s="110">
        <v>0.1</v>
      </c>
      <c r="W135" s="111">
        <v>9.9999999999999995E-7</v>
      </c>
      <c r="X135" s="110">
        <v>0.1</v>
      </c>
      <c r="Y135" s="110">
        <v>0.3</v>
      </c>
      <c r="Z135" s="110">
        <v>0.11</v>
      </c>
      <c r="AA135" s="110">
        <v>3.5</v>
      </c>
      <c r="AB135" s="112" t="s">
        <v>60</v>
      </c>
      <c r="AC135" s="53" t="str">
        <f t="shared" ref="AC135:AC198" si="18">IF(AB135=$AB$3,_xlfn.CONCAT(Q135+1,",",P135+1),"")</f>
        <v>6,5</v>
      </c>
      <c r="AD135" s="53" t="str">
        <f t="shared" ref="AD135:AD198" si="19">IF(AB135=$AB$4,_xlfn.CONCAT(Q135+1,",",P135+1),"")</f>
        <v/>
      </c>
      <c r="AE135" s="59">
        <v>95</v>
      </c>
      <c r="AF135" s="59">
        <v>19272000</v>
      </c>
      <c r="AG135" s="59">
        <v>0.625</v>
      </c>
      <c r="AH135" s="59">
        <v>0</v>
      </c>
      <c r="AI135" s="59">
        <v>0.24908461207774901</v>
      </c>
      <c r="AJ135" s="59">
        <v>0.21</v>
      </c>
      <c r="AK135" s="59">
        <v>0</v>
      </c>
      <c r="AL135" s="59">
        <v>3.5854849768015202E-3</v>
      </c>
      <c r="AM135" s="59">
        <v>0</v>
      </c>
      <c r="AN135" s="59">
        <v>0</v>
      </c>
      <c r="AO135" s="59">
        <v>-0.25000000000009098</v>
      </c>
      <c r="AP135" s="59">
        <v>0</v>
      </c>
      <c r="AQ135" s="59">
        <v>0</v>
      </c>
      <c r="AR135" s="59">
        <v>0</v>
      </c>
      <c r="AS135" s="59">
        <v>0</v>
      </c>
      <c r="AT135" s="59">
        <v>0</v>
      </c>
      <c r="AU135" s="59">
        <v>223.055555555555</v>
      </c>
      <c r="AV135" s="133"/>
      <c r="AW135" s="133"/>
      <c r="AX135" s="133"/>
      <c r="AY135" s="133"/>
      <c r="AZ135" s="133"/>
      <c r="BA135" s="133"/>
      <c r="BH135" s="105">
        <v>130</v>
      </c>
      <c r="BI135" s="105">
        <v>25404000</v>
      </c>
      <c r="BJ135" s="106">
        <v>185</v>
      </c>
      <c r="BK135" s="106">
        <v>1017.976256</v>
      </c>
      <c r="BL135" s="106">
        <v>226.97444820000001</v>
      </c>
      <c r="BM135" s="106">
        <v>5.3517304960000001</v>
      </c>
      <c r="BN135" s="106">
        <v>-1017.976256</v>
      </c>
      <c r="BO135" s="106">
        <v>-198.68537459999999</v>
      </c>
      <c r="BP135" s="106">
        <v>-207.93734309999999</v>
      </c>
      <c r="BQ135" s="108">
        <f t="shared" si="17"/>
        <v>294.02777777777777</v>
      </c>
      <c r="BT135" s="105">
        <v>130</v>
      </c>
      <c r="BU135" s="105">
        <v>25404000</v>
      </c>
      <c r="BV135" s="106">
        <v>1041.253254</v>
      </c>
      <c r="BW135" s="106">
        <v>1001.4179360000001</v>
      </c>
      <c r="BX135" s="106">
        <v>-32.709344309999999</v>
      </c>
      <c r="BY135" s="106">
        <v>31.227061469999999</v>
      </c>
      <c r="BZ135" s="106">
        <v>-188.0355265</v>
      </c>
      <c r="CA135" s="106">
        <v>176.7102816</v>
      </c>
    </row>
    <row r="136" spans="2:79" ht="9.9499999999999993" customHeight="1" x14ac:dyDescent="0.25">
      <c r="B136" s="76"/>
      <c r="C136" s="58"/>
      <c r="D136" s="58"/>
      <c r="E136" s="58"/>
      <c r="F136" s="58"/>
      <c r="G136" s="58"/>
      <c r="H136" s="58"/>
      <c r="I136" s="58"/>
      <c r="J136" s="58"/>
      <c r="K136" s="58"/>
      <c r="L136" s="78"/>
      <c r="M136" s="78"/>
      <c r="N136" s="110">
        <v>130</v>
      </c>
      <c r="O136" s="100">
        <v>1</v>
      </c>
      <c r="P136" s="100">
        <v>4</v>
      </c>
      <c r="Q136" s="100">
        <v>6</v>
      </c>
      <c r="R136" s="110">
        <v>130</v>
      </c>
      <c r="S136" s="92" t="s">
        <v>374</v>
      </c>
      <c r="T136" s="110">
        <v>0</v>
      </c>
      <c r="U136" s="110">
        <v>-1</v>
      </c>
      <c r="V136" s="110">
        <v>0.1</v>
      </c>
      <c r="W136" s="111">
        <v>9.9999999999999995E-7</v>
      </c>
      <c r="X136" s="110">
        <v>0.1</v>
      </c>
      <c r="Y136" s="110">
        <v>0.3</v>
      </c>
      <c r="Z136" s="110">
        <v>0.11</v>
      </c>
      <c r="AA136" s="110">
        <v>3.5</v>
      </c>
      <c r="AB136" s="112" t="s">
        <v>60</v>
      </c>
      <c r="AC136" s="53" t="str">
        <f t="shared" si="18"/>
        <v>7,5</v>
      </c>
      <c r="AD136" s="53" t="str">
        <f t="shared" si="19"/>
        <v/>
      </c>
      <c r="AE136" s="59">
        <v>96</v>
      </c>
      <c r="AF136" s="59">
        <v>19447200</v>
      </c>
      <c r="AG136" s="59">
        <v>0.625</v>
      </c>
      <c r="AH136" s="59">
        <v>0</v>
      </c>
      <c r="AI136" s="59">
        <v>0.244819830410381</v>
      </c>
      <c r="AJ136" s="59">
        <v>0.21</v>
      </c>
      <c r="AK136" s="59">
        <v>0</v>
      </c>
      <c r="AL136" s="59">
        <v>3.83436608231807E-3</v>
      </c>
      <c r="AM136" s="59">
        <v>0</v>
      </c>
      <c r="AN136" s="59">
        <v>0</v>
      </c>
      <c r="AO136" s="59">
        <v>-0.25000000000009098</v>
      </c>
      <c r="AP136" s="59">
        <v>0</v>
      </c>
      <c r="AQ136" s="59">
        <v>0</v>
      </c>
      <c r="AR136" s="59">
        <v>0</v>
      </c>
      <c r="AS136" s="59">
        <v>0</v>
      </c>
      <c r="AT136" s="59">
        <v>0</v>
      </c>
      <c r="AU136" s="59">
        <v>225.083333333333</v>
      </c>
      <c r="AV136" s="133"/>
      <c r="AW136" s="133"/>
      <c r="AX136" s="133"/>
      <c r="AY136" s="133"/>
      <c r="AZ136" s="133"/>
      <c r="BA136" s="133"/>
      <c r="BH136" s="105">
        <v>131</v>
      </c>
      <c r="BI136" s="105">
        <v>25579200</v>
      </c>
      <c r="BJ136" s="106">
        <v>185</v>
      </c>
      <c r="BK136" s="106">
        <v>1018.0169100000001</v>
      </c>
      <c r="BL136" s="106">
        <v>227.01847889999999</v>
      </c>
      <c r="BM136" s="106">
        <v>5.3456373920000004</v>
      </c>
      <c r="BN136" s="106">
        <v>-1018.0169100000001</v>
      </c>
      <c r="BO136" s="106">
        <v>-198.73024799999999</v>
      </c>
      <c r="BP136" s="106">
        <v>-207.94259360000001</v>
      </c>
      <c r="BQ136" s="108">
        <f t="shared" si="17"/>
        <v>296.05555555555554</v>
      </c>
      <c r="BT136" s="105">
        <v>131</v>
      </c>
      <c r="BU136" s="105">
        <v>25579200</v>
      </c>
      <c r="BV136" s="106">
        <v>1041.253359</v>
      </c>
      <c r="BW136" s="106">
        <v>1001.418054</v>
      </c>
      <c r="BX136" s="106">
        <v>-32.713937440000002</v>
      </c>
      <c r="BY136" s="106">
        <v>31.227061469999999</v>
      </c>
      <c r="BZ136" s="106">
        <v>-188.06150539999999</v>
      </c>
      <c r="CA136" s="106">
        <v>176.71553209999999</v>
      </c>
    </row>
    <row r="137" spans="2:79" ht="9.9499999999999993" customHeight="1" x14ac:dyDescent="0.25">
      <c r="B137" s="76"/>
      <c r="C137" s="58"/>
      <c r="D137" s="58"/>
      <c r="E137" s="58"/>
      <c r="F137" s="58"/>
      <c r="G137" s="58"/>
      <c r="H137" s="58"/>
      <c r="I137" s="58"/>
      <c r="J137" s="58"/>
      <c r="K137" s="58"/>
      <c r="L137" s="78"/>
      <c r="M137" s="78"/>
      <c r="N137" s="110">
        <v>131</v>
      </c>
      <c r="O137" s="100">
        <v>1</v>
      </c>
      <c r="P137" s="100">
        <v>4</v>
      </c>
      <c r="Q137" s="100">
        <v>7</v>
      </c>
      <c r="R137" s="110">
        <v>131</v>
      </c>
      <c r="S137" s="92" t="s">
        <v>375</v>
      </c>
      <c r="T137" s="110">
        <v>0</v>
      </c>
      <c r="U137" s="110">
        <v>-1</v>
      </c>
      <c r="V137" s="110">
        <v>0.1</v>
      </c>
      <c r="W137" s="111">
        <v>9.9999999999999995E-7</v>
      </c>
      <c r="X137" s="110">
        <v>0.1</v>
      </c>
      <c r="Y137" s="110">
        <v>0.3</v>
      </c>
      <c r="Z137" s="110">
        <v>0.11</v>
      </c>
      <c r="AA137" s="110">
        <v>3.5</v>
      </c>
      <c r="AB137" s="112" t="s">
        <v>60</v>
      </c>
      <c r="AC137" s="53" t="str">
        <f t="shared" si="18"/>
        <v>8,5</v>
      </c>
      <c r="AD137" s="53" t="str">
        <f t="shared" si="19"/>
        <v/>
      </c>
      <c r="AE137" s="59">
        <v>97</v>
      </c>
      <c r="AF137" s="59">
        <v>19622400</v>
      </c>
      <c r="AG137" s="59">
        <v>0.625</v>
      </c>
      <c r="AH137" s="59">
        <v>0</v>
      </c>
      <c r="AI137" s="59">
        <v>0.24481983041043701</v>
      </c>
      <c r="AJ137" s="59">
        <v>0.21</v>
      </c>
      <c r="AK137" s="59">
        <v>0</v>
      </c>
      <c r="AL137" s="59">
        <v>4.13910019853407E-3</v>
      </c>
      <c r="AM137" s="59">
        <v>0</v>
      </c>
      <c r="AN137" s="59">
        <v>0</v>
      </c>
      <c r="AO137" s="59">
        <v>-0.25000000000009098</v>
      </c>
      <c r="AP137" s="59">
        <v>0</v>
      </c>
      <c r="AQ137" s="59">
        <v>0</v>
      </c>
      <c r="AR137" s="59">
        <v>0</v>
      </c>
      <c r="AS137" s="59">
        <v>0</v>
      </c>
      <c r="AT137" s="59">
        <v>0</v>
      </c>
      <c r="AU137" s="59">
        <v>227.111111111111</v>
      </c>
      <c r="AV137" s="133"/>
      <c r="AW137" s="133"/>
      <c r="AX137" s="133"/>
      <c r="AY137" s="133"/>
      <c r="AZ137" s="133"/>
      <c r="BA137" s="133"/>
      <c r="BH137" s="105">
        <v>132</v>
      </c>
      <c r="BI137" s="105">
        <v>25754400</v>
      </c>
      <c r="BJ137" s="106">
        <v>185</v>
      </c>
      <c r="BK137" s="106">
        <v>1018.055777</v>
      </c>
      <c r="BL137" s="106">
        <v>227.0596103</v>
      </c>
      <c r="BM137" s="106">
        <v>5.3398384349999999</v>
      </c>
      <c r="BN137" s="106">
        <v>-1018.055777</v>
      </c>
      <c r="BO137" s="106">
        <v>-198.7718634</v>
      </c>
      <c r="BP137" s="106">
        <v>-207.94790850000001</v>
      </c>
      <c r="BQ137" s="108">
        <f t="shared" si="17"/>
        <v>298.08333333333331</v>
      </c>
      <c r="BT137" s="105">
        <v>132</v>
      </c>
      <c r="BU137" s="105">
        <v>25754400</v>
      </c>
      <c r="BV137" s="106">
        <v>1041.253465</v>
      </c>
      <c r="BW137" s="106">
        <v>1001.418165</v>
      </c>
      <c r="BX137" s="106">
        <v>-32.718536180000001</v>
      </c>
      <c r="BY137" s="106">
        <v>31.227061469999999</v>
      </c>
      <c r="BZ137" s="106">
        <v>-188.08604249999999</v>
      </c>
      <c r="CA137" s="106">
        <v>176.72084699999999</v>
      </c>
    </row>
    <row r="138" spans="2:79" ht="9.9499999999999993" customHeight="1" x14ac:dyDescent="0.25">
      <c r="B138" s="76"/>
      <c r="C138" s="58"/>
      <c r="D138" s="58"/>
      <c r="E138" s="58"/>
      <c r="F138" s="58"/>
      <c r="G138" s="58"/>
      <c r="H138" s="58"/>
      <c r="I138" s="58"/>
      <c r="J138" s="58"/>
      <c r="K138" s="58"/>
      <c r="L138" s="78"/>
      <c r="M138" s="78"/>
      <c r="N138" s="110">
        <v>132</v>
      </c>
      <c r="O138" s="100">
        <v>1</v>
      </c>
      <c r="P138" s="100">
        <v>4</v>
      </c>
      <c r="Q138" s="100">
        <v>8</v>
      </c>
      <c r="R138" s="110">
        <v>132</v>
      </c>
      <c r="S138" s="92" t="s">
        <v>376</v>
      </c>
      <c r="T138" s="110">
        <v>0</v>
      </c>
      <c r="U138" s="110">
        <v>-1</v>
      </c>
      <c r="V138" s="110">
        <v>0.1</v>
      </c>
      <c r="W138" s="111">
        <v>9.9999999999999995E-7</v>
      </c>
      <c r="X138" s="110">
        <v>0.1</v>
      </c>
      <c r="Y138" s="110">
        <v>0.3</v>
      </c>
      <c r="Z138" s="110">
        <v>0.11</v>
      </c>
      <c r="AA138" s="110">
        <v>3.5</v>
      </c>
      <c r="AB138" s="112" t="s">
        <v>60</v>
      </c>
      <c r="AC138" s="53" t="str">
        <f t="shared" si="18"/>
        <v>9,5</v>
      </c>
      <c r="AD138" s="53" t="str">
        <f t="shared" si="19"/>
        <v/>
      </c>
      <c r="AE138" s="59">
        <v>98</v>
      </c>
      <c r="AF138" s="59">
        <v>19797600</v>
      </c>
      <c r="AG138" s="59">
        <v>0.625</v>
      </c>
      <c r="AH138" s="59">
        <v>0</v>
      </c>
      <c r="AI138" s="59">
        <v>0.244703030410376</v>
      </c>
      <c r="AJ138" s="59">
        <v>0.21</v>
      </c>
      <c r="AK138" s="59">
        <v>0</v>
      </c>
      <c r="AL138" s="59">
        <v>4.4986743277069903E-3</v>
      </c>
      <c r="AM138" s="59">
        <v>0</v>
      </c>
      <c r="AN138" s="59">
        <v>0</v>
      </c>
      <c r="AO138" s="59">
        <v>-0.25000000000009098</v>
      </c>
      <c r="AP138" s="59">
        <v>0</v>
      </c>
      <c r="AQ138" s="59">
        <v>0</v>
      </c>
      <c r="AR138" s="59">
        <v>0</v>
      </c>
      <c r="AS138" s="59">
        <v>0</v>
      </c>
      <c r="AT138" s="59">
        <v>0</v>
      </c>
      <c r="AU138" s="59">
        <v>229.138888888888</v>
      </c>
      <c r="AV138" s="133"/>
      <c r="AW138" s="133"/>
      <c r="AX138" s="133"/>
      <c r="AY138" s="133"/>
      <c r="AZ138" s="133"/>
      <c r="BA138" s="133"/>
      <c r="BH138" s="105">
        <v>133</v>
      </c>
      <c r="BI138" s="105">
        <v>25929600</v>
      </c>
      <c r="BJ138" s="106">
        <v>185</v>
      </c>
      <c r="BK138" s="106">
        <v>1018.092932</v>
      </c>
      <c r="BL138" s="106">
        <v>227.09854110000001</v>
      </c>
      <c r="BM138" s="106">
        <v>5.3343155080000004</v>
      </c>
      <c r="BN138" s="106">
        <v>-1018.092932</v>
      </c>
      <c r="BO138" s="106">
        <v>-198.81097149999999</v>
      </c>
      <c r="BP138" s="106">
        <v>-207.95325410000001</v>
      </c>
      <c r="BQ138" s="108">
        <f t="shared" si="17"/>
        <v>300.11111111111109</v>
      </c>
      <c r="BT138" s="105">
        <v>133</v>
      </c>
      <c r="BU138" s="105">
        <v>25929600</v>
      </c>
      <c r="BV138" s="106">
        <v>1041.253571</v>
      </c>
      <c r="BW138" s="106">
        <v>1001.41827</v>
      </c>
      <c r="BX138" s="106">
        <v>-32.72313029</v>
      </c>
      <c r="BY138" s="106">
        <v>31.227061469999999</v>
      </c>
      <c r="BZ138" s="106">
        <v>-188.10919079999999</v>
      </c>
      <c r="CA138" s="106">
        <v>176.72619259999999</v>
      </c>
    </row>
    <row r="139" spans="2:79" ht="9.9499999999999993" customHeight="1" x14ac:dyDescent="0.25">
      <c r="B139" s="76"/>
      <c r="C139" s="58"/>
      <c r="D139" s="58"/>
      <c r="E139" s="58"/>
      <c r="F139" s="58"/>
      <c r="G139" s="58"/>
      <c r="H139" s="58"/>
      <c r="I139" s="58"/>
      <c r="J139" s="58"/>
      <c r="K139" s="58"/>
      <c r="L139" s="78"/>
      <c r="M139" s="78"/>
      <c r="N139" s="110">
        <v>133</v>
      </c>
      <c r="O139" s="100">
        <v>1</v>
      </c>
      <c r="P139" s="100">
        <v>4</v>
      </c>
      <c r="Q139" s="100">
        <v>9</v>
      </c>
      <c r="R139" s="110">
        <v>133</v>
      </c>
      <c r="S139" s="92" t="s">
        <v>377</v>
      </c>
      <c r="T139" s="110">
        <v>0</v>
      </c>
      <c r="U139" s="110">
        <v>-1</v>
      </c>
      <c r="V139" s="110">
        <v>0.1</v>
      </c>
      <c r="W139" s="111">
        <v>9.9999999999999995E-7</v>
      </c>
      <c r="X139" s="110">
        <v>0.1</v>
      </c>
      <c r="Y139" s="110">
        <v>0.3</v>
      </c>
      <c r="Z139" s="110">
        <v>0.11</v>
      </c>
      <c r="AA139" s="110">
        <v>3.5</v>
      </c>
      <c r="AB139" s="112" t="s">
        <v>60</v>
      </c>
      <c r="AC139" s="53" t="str">
        <f t="shared" si="18"/>
        <v>10,5</v>
      </c>
      <c r="AD139" s="53" t="str">
        <f t="shared" si="19"/>
        <v/>
      </c>
      <c r="AE139" s="59">
        <v>99</v>
      </c>
      <c r="AF139" s="59">
        <v>19972800</v>
      </c>
      <c r="AG139" s="59">
        <v>0.625</v>
      </c>
      <c r="AH139" s="59">
        <v>0</v>
      </c>
      <c r="AI139" s="59">
        <v>0.244586230410371</v>
      </c>
      <c r="AJ139" s="59">
        <v>0.21</v>
      </c>
      <c r="AK139" s="59">
        <v>0</v>
      </c>
      <c r="AL139" s="59">
        <v>4.9088794297797098E-3</v>
      </c>
      <c r="AM139" s="59">
        <v>0</v>
      </c>
      <c r="AN139" s="59">
        <v>0</v>
      </c>
      <c r="AO139" s="59">
        <v>-0.25000000000009098</v>
      </c>
      <c r="AP139" s="59">
        <v>0</v>
      </c>
      <c r="AQ139" s="59">
        <v>0</v>
      </c>
      <c r="AR139" s="59">
        <v>0</v>
      </c>
      <c r="AS139" s="59">
        <v>0</v>
      </c>
      <c r="AT139" s="59">
        <v>0</v>
      </c>
      <c r="AU139" s="59">
        <v>231.166666666666</v>
      </c>
      <c r="AV139" s="133"/>
      <c r="AW139" s="133"/>
      <c r="AX139" s="133"/>
      <c r="AY139" s="133"/>
      <c r="AZ139" s="133"/>
      <c r="BA139" s="133"/>
      <c r="BH139" s="105">
        <v>134</v>
      </c>
      <c r="BI139" s="105">
        <v>26104800</v>
      </c>
      <c r="BJ139" s="106">
        <v>185</v>
      </c>
      <c r="BK139" s="106">
        <v>1018.128292</v>
      </c>
      <c r="BL139" s="106">
        <v>227.13498060000001</v>
      </c>
      <c r="BM139" s="106">
        <v>5.3290456119999998</v>
      </c>
      <c r="BN139" s="106">
        <v>-1018.128292</v>
      </c>
      <c r="BO139" s="106">
        <v>-198.84738329999999</v>
      </c>
      <c r="BP139" s="106">
        <v>-207.95855169999999</v>
      </c>
      <c r="BQ139" s="108">
        <f t="shared" si="17"/>
        <v>302.13888888888891</v>
      </c>
      <c r="BT139" s="105">
        <v>134</v>
      </c>
      <c r="BU139" s="105">
        <v>26104800</v>
      </c>
      <c r="BV139" s="106">
        <v>1041.2536749999999</v>
      </c>
      <c r="BW139" s="106">
        <v>1001.418368</v>
      </c>
      <c r="BX139" s="106">
        <v>-32.727683280000001</v>
      </c>
      <c r="BY139" s="106">
        <v>31.227061469999999</v>
      </c>
      <c r="BZ139" s="106">
        <v>-188.13087590000001</v>
      </c>
      <c r="CA139" s="106">
        <v>176.7314902</v>
      </c>
    </row>
    <row r="140" spans="2:79" ht="9.9499999999999993" customHeight="1" x14ac:dyDescent="0.25">
      <c r="B140" s="76"/>
      <c r="C140" s="58"/>
      <c r="D140" s="58"/>
      <c r="E140" s="58"/>
      <c r="F140" s="58"/>
      <c r="G140" s="58"/>
      <c r="H140" s="58"/>
      <c r="I140" s="58"/>
      <c r="J140" s="58"/>
      <c r="K140" s="58"/>
      <c r="L140" s="78"/>
      <c r="M140" s="78"/>
      <c r="N140" s="110">
        <v>134</v>
      </c>
      <c r="O140" s="100">
        <v>1</v>
      </c>
      <c r="P140" s="100">
        <v>5</v>
      </c>
      <c r="Q140" s="100">
        <v>0</v>
      </c>
      <c r="R140" s="110">
        <v>134</v>
      </c>
      <c r="S140" s="92" t="s">
        <v>378</v>
      </c>
      <c r="T140" s="110">
        <v>0</v>
      </c>
      <c r="U140" s="110">
        <v>-1</v>
      </c>
      <c r="V140" s="110">
        <v>0.1</v>
      </c>
      <c r="W140" s="111">
        <v>9.9999999999999995E-7</v>
      </c>
      <c r="X140" s="110">
        <v>0.2</v>
      </c>
      <c r="Y140" s="110">
        <v>0.3</v>
      </c>
      <c r="Z140" s="110">
        <v>0.21</v>
      </c>
      <c r="AA140" s="110">
        <v>3.5</v>
      </c>
      <c r="AB140" s="112" t="s">
        <v>60</v>
      </c>
      <c r="AC140" s="53" t="str">
        <f t="shared" si="18"/>
        <v>1,6</v>
      </c>
      <c r="AD140" s="53" t="str">
        <f t="shared" si="19"/>
        <v/>
      </c>
      <c r="AE140" s="59">
        <v>100</v>
      </c>
      <c r="AF140" s="59">
        <v>20148000</v>
      </c>
      <c r="AG140" s="59">
        <v>0.625</v>
      </c>
      <c r="AH140" s="59">
        <v>0</v>
      </c>
      <c r="AI140" s="59">
        <v>0.24446943041042199</v>
      </c>
      <c r="AJ140" s="59">
        <v>0.21</v>
      </c>
      <c r="AK140" s="59">
        <v>0</v>
      </c>
      <c r="AL140" s="59">
        <v>5.3624945840263401E-3</v>
      </c>
      <c r="AM140" s="59">
        <v>0</v>
      </c>
      <c r="AN140" s="59">
        <v>0</v>
      </c>
      <c r="AO140" s="59">
        <v>-0.25000000000009098</v>
      </c>
      <c r="AP140" s="59">
        <v>0</v>
      </c>
      <c r="AQ140" s="59">
        <v>0</v>
      </c>
      <c r="AR140" s="59">
        <v>0</v>
      </c>
      <c r="AS140" s="59">
        <v>0</v>
      </c>
      <c r="AT140" s="59">
        <v>0</v>
      </c>
      <c r="AU140" s="59">
        <v>233.194444444444</v>
      </c>
      <c r="AV140" s="133"/>
      <c r="AW140" s="133"/>
      <c r="AX140" s="133"/>
      <c r="AY140" s="133"/>
      <c r="AZ140" s="133"/>
      <c r="BA140" s="133"/>
      <c r="BH140" s="105">
        <v>135</v>
      </c>
      <c r="BI140" s="105">
        <v>26280000</v>
      </c>
      <c r="BJ140" s="106">
        <v>185</v>
      </c>
      <c r="BK140" s="106">
        <v>1018.161796</v>
      </c>
      <c r="BL140" s="106">
        <v>227.16856799999999</v>
      </c>
      <c r="BM140" s="106">
        <v>5.3239333919999998</v>
      </c>
      <c r="BN140" s="106">
        <v>-1018.161796</v>
      </c>
      <c r="BO140" s="106">
        <v>-198.88091600000001</v>
      </c>
      <c r="BP140" s="106">
        <v>-207.96371859999999</v>
      </c>
      <c r="BQ140" s="108">
        <f t="shared" si="17"/>
        <v>304.16666666666669</v>
      </c>
      <c r="BT140" s="105">
        <v>135</v>
      </c>
      <c r="BU140" s="105">
        <v>26280000</v>
      </c>
      <c r="BV140" s="106">
        <v>1041.253778</v>
      </c>
      <c r="BW140" s="106">
        <v>1001.418459</v>
      </c>
      <c r="BX140" s="106">
        <v>-32.732151399999999</v>
      </c>
      <c r="BY140" s="106">
        <v>31.227061469999999</v>
      </c>
      <c r="BZ140" s="106">
        <v>-188.15099040000001</v>
      </c>
      <c r="CA140" s="106">
        <v>176.7366571</v>
      </c>
    </row>
    <row r="141" spans="2:79" ht="9.9499999999999993" customHeight="1" x14ac:dyDescent="0.25">
      <c r="B141" s="76"/>
      <c r="C141" s="58"/>
      <c r="D141" s="58"/>
      <c r="E141" s="58"/>
      <c r="F141" s="58"/>
      <c r="G141" s="58"/>
      <c r="H141" s="58"/>
      <c r="I141" s="58"/>
      <c r="J141" s="58"/>
      <c r="K141" s="58"/>
      <c r="L141" s="78"/>
      <c r="M141" s="78"/>
      <c r="N141" s="110">
        <v>135</v>
      </c>
      <c r="O141" s="100">
        <v>1</v>
      </c>
      <c r="P141" s="100">
        <v>5</v>
      </c>
      <c r="Q141" s="100">
        <v>1</v>
      </c>
      <c r="R141" s="110">
        <v>135</v>
      </c>
      <c r="S141" s="92" t="s">
        <v>379</v>
      </c>
      <c r="T141" s="110">
        <v>0</v>
      </c>
      <c r="U141" s="110">
        <v>-1</v>
      </c>
      <c r="V141" s="110">
        <v>0.1</v>
      </c>
      <c r="W141" s="111">
        <v>9.9999999999999995E-7</v>
      </c>
      <c r="X141" s="110">
        <v>0.2</v>
      </c>
      <c r="Y141" s="110">
        <v>0.3</v>
      </c>
      <c r="Z141" s="110">
        <v>0.21</v>
      </c>
      <c r="AA141" s="110">
        <v>3.5</v>
      </c>
      <c r="AB141" s="112" t="s">
        <v>60</v>
      </c>
      <c r="AC141" s="53" t="str">
        <f t="shared" si="18"/>
        <v>2,6</v>
      </c>
      <c r="AD141" s="53" t="str">
        <f t="shared" si="19"/>
        <v/>
      </c>
      <c r="AE141" s="59">
        <v>101</v>
      </c>
      <c r="AF141" s="59">
        <v>20323200</v>
      </c>
      <c r="AG141" s="59">
        <v>0.625</v>
      </c>
      <c r="AH141" s="59">
        <v>0</v>
      </c>
      <c r="AI141" s="59">
        <v>0.24435263041041699</v>
      </c>
      <c r="AJ141" s="59">
        <v>0.21</v>
      </c>
      <c r="AK141" s="59">
        <v>0</v>
      </c>
      <c r="AL141" s="59">
        <v>5.8501828174864698E-3</v>
      </c>
      <c r="AM141" s="59">
        <v>0</v>
      </c>
      <c r="AN141" s="59">
        <v>0</v>
      </c>
      <c r="AO141" s="59">
        <v>-0.25000000000009098</v>
      </c>
      <c r="AP141" s="59">
        <v>0</v>
      </c>
      <c r="AQ141" s="59">
        <v>0</v>
      </c>
      <c r="AR141" s="59">
        <v>0</v>
      </c>
      <c r="AS141" s="59">
        <v>0</v>
      </c>
      <c r="AT141" s="59">
        <v>0</v>
      </c>
      <c r="AU141" s="59">
        <v>235.222222222222</v>
      </c>
      <c r="AV141" s="133"/>
      <c r="AW141" s="133"/>
      <c r="AX141" s="133"/>
      <c r="AY141" s="133"/>
      <c r="AZ141" s="133"/>
      <c r="BA141" s="133"/>
      <c r="BH141" s="105">
        <v>136</v>
      </c>
      <c r="BI141" s="105">
        <v>26455200</v>
      </c>
      <c r="BJ141" s="106">
        <v>185</v>
      </c>
      <c r="BK141" s="106">
        <v>1018.192806</v>
      </c>
      <c r="BL141" s="106">
        <v>227.17286590000001</v>
      </c>
      <c r="BM141" s="106">
        <v>5.3190280980000004</v>
      </c>
      <c r="BN141" s="106">
        <v>-1018.192806</v>
      </c>
      <c r="BO141" s="106">
        <v>-198.88522219999999</v>
      </c>
      <c r="BP141" s="106">
        <v>-207.96861559999999</v>
      </c>
      <c r="BQ141" s="108">
        <f t="shared" si="17"/>
        <v>306.19444444444446</v>
      </c>
      <c r="BT141" s="105">
        <v>136</v>
      </c>
      <c r="BU141" s="105">
        <v>26455200</v>
      </c>
      <c r="BV141" s="106">
        <v>1041.2538770000001</v>
      </c>
      <c r="BW141" s="106">
        <v>1001.418541</v>
      </c>
      <c r="BX141" s="106">
        <v>-32.736444949999999</v>
      </c>
      <c r="BY141" s="106">
        <v>31.227061469999999</v>
      </c>
      <c r="BZ141" s="106">
        <v>-188.16911429999999</v>
      </c>
      <c r="CA141" s="106">
        <v>176.7415541</v>
      </c>
    </row>
    <row r="142" spans="2:79" ht="9.9499999999999993" customHeight="1" x14ac:dyDescent="0.25">
      <c r="B142" s="76"/>
      <c r="C142" s="58"/>
      <c r="D142" s="58"/>
      <c r="E142" s="58"/>
      <c r="F142" s="58"/>
      <c r="G142" s="58"/>
      <c r="H142" s="58"/>
      <c r="I142" s="58"/>
      <c r="J142" s="58"/>
      <c r="K142" s="58"/>
      <c r="L142" s="78"/>
      <c r="M142" s="78"/>
      <c r="N142" s="110">
        <v>136</v>
      </c>
      <c r="O142" s="100">
        <v>1</v>
      </c>
      <c r="P142" s="100">
        <v>5</v>
      </c>
      <c r="Q142" s="100">
        <v>2</v>
      </c>
      <c r="R142" s="110">
        <v>136</v>
      </c>
      <c r="S142" s="92" t="s">
        <v>380</v>
      </c>
      <c r="T142" s="110">
        <v>0</v>
      </c>
      <c r="U142" s="110">
        <v>-1</v>
      </c>
      <c r="V142" s="110">
        <v>0.1</v>
      </c>
      <c r="W142" s="111">
        <v>9.9999999999999995E-7</v>
      </c>
      <c r="X142" s="110">
        <v>0.2</v>
      </c>
      <c r="Y142" s="110">
        <v>0.3</v>
      </c>
      <c r="Z142" s="110">
        <v>0.21</v>
      </c>
      <c r="AA142" s="110">
        <v>3.5</v>
      </c>
      <c r="AB142" s="112" t="s">
        <v>60</v>
      </c>
      <c r="AC142" s="53" t="str">
        <f t="shared" si="18"/>
        <v>3,6</v>
      </c>
      <c r="AD142" s="53" t="str">
        <f t="shared" si="19"/>
        <v/>
      </c>
      <c r="AE142" s="59">
        <v>102</v>
      </c>
      <c r="AF142" s="59">
        <v>20498400</v>
      </c>
      <c r="AG142" s="59">
        <v>0.625</v>
      </c>
      <c r="AH142" s="59">
        <v>0</v>
      </c>
      <c r="AI142" s="59">
        <v>0.24423583041035599</v>
      </c>
      <c r="AJ142" s="59">
        <v>0.21</v>
      </c>
      <c r="AK142" s="59">
        <v>0</v>
      </c>
      <c r="AL142" s="59">
        <v>6.3614947061856001E-3</v>
      </c>
      <c r="AM142" s="59">
        <v>0</v>
      </c>
      <c r="AN142" s="59">
        <v>0</v>
      </c>
      <c r="AO142" s="59">
        <v>-0.25000000000002798</v>
      </c>
      <c r="AP142" s="59">
        <v>0</v>
      </c>
      <c r="AQ142" s="59">
        <v>0</v>
      </c>
      <c r="AR142" s="59">
        <v>0</v>
      </c>
      <c r="AS142" s="59">
        <v>0</v>
      </c>
      <c r="AT142" s="59">
        <v>0</v>
      </c>
      <c r="AU142" s="59">
        <v>237.25</v>
      </c>
      <c r="AV142" s="133"/>
      <c r="AW142" s="133"/>
      <c r="AX142" s="133"/>
      <c r="AY142" s="133"/>
      <c r="AZ142" s="133"/>
      <c r="BA142" s="133"/>
      <c r="BH142" s="105">
        <v>137</v>
      </c>
      <c r="BI142" s="105">
        <v>26630400</v>
      </c>
      <c r="BJ142" s="106">
        <v>185</v>
      </c>
      <c r="BK142" s="106">
        <v>1018.22135</v>
      </c>
      <c r="BL142" s="106">
        <v>227.19904220000001</v>
      </c>
      <c r="BM142" s="106">
        <v>5.3144325449999998</v>
      </c>
      <c r="BN142" s="106">
        <v>-1018.22135</v>
      </c>
      <c r="BO142" s="106">
        <v>-198.9113796</v>
      </c>
      <c r="BP142" s="106">
        <v>-207.97323</v>
      </c>
      <c r="BQ142" s="108">
        <f t="shared" si="17"/>
        <v>308.22222222222223</v>
      </c>
      <c r="BT142" s="105">
        <v>137</v>
      </c>
      <c r="BU142" s="105">
        <v>26630400</v>
      </c>
      <c r="BV142" s="106">
        <v>1041.2539710000001</v>
      </c>
      <c r="BW142" s="106">
        <v>1001.418614</v>
      </c>
      <c r="BX142" s="106">
        <v>-32.740556239999997</v>
      </c>
      <c r="BY142" s="106">
        <v>31.227061469999999</v>
      </c>
      <c r="BZ142" s="106">
        <v>-188.18531060000001</v>
      </c>
      <c r="CA142" s="106">
        <v>176.7461686</v>
      </c>
    </row>
    <row r="143" spans="2:79" ht="9.9499999999999993" customHeight="1" x14ac:dyDescent="0.25">
      <c r="B143" s="76"/>
      <c r="C143" s="58"/>
      <c r="D143" s="58"/>
      <c r="E143" s="58"/>
      <c r="F143" s="58"/>
      <c r="G143" s="58"/>
      <c r="H143" s="58"/>
      <c r="I143" s="58"/>
      <c r="J143" s="58"/>
      <c r="K143" s="58"/>
      <c r="L143" s="78"/>
      <c r="M143" s="78"/>
      <c r="N143" s="110">
        <v>137</v>
      </c>
      <c r="O143" s="100">
        <v>1</v>
      </c>
      <c r="P143" s="100">
        <v>5</v>
      </c>
      <c r="Q143" s="100">
        <v>3</v>
      </c>
      <c r="R143" s="110">
        <v>137</v>
      </c>
      <c r="S143" s="92" t="s">
        <v>381</v>
      </c>
      <c r="T143" s="110">
        <v>0</v>
      </c>
      <c r="U143" s="110">
        <v>-1</v>
      </c>
      <c r="V143" s="110">
        <v>0.1</v>
      </c>
      <c r="W143" s="111">
        <v>9.9999999999999995E-7</v>
      </c>
      <c r="X143" s="110">
        <v>0.1</v>
      </c>
      <c r="Y143" s="110">
        <v>0.3</v>
      </c>
      <c r="Z143" s="110">
        <v>0.11</v>
      </c>
      <c r="AA143" s="110">
        <v>3.5</v>
      </c>
      <c r="AB143" s="112" t="s">
        <v>66</v>
      </c>
      <c r="AC143" s="53" t="str">
        <f t="shared" si="18"/>
        <v/>
      </c>
      <c r="AD143" s="53" t="str">
        <f t="shared" si="19"/>
        <v>4,6</v>
      </c>
      <c r="AE143" s="59">
        <v>103</v>
      </c>
      <c r="AF143" s="59">
        <v>20673600</v>
      </c>
      <c r="AG143" s="59">
        <v>0.625</v>
      </c>
      <c r="AH143" s="59">
        <v>0</v>
      </c>
      <c r="AI143" s="59">
        <v>0.239361794219102</v>
      </c>
      <c r="AJ143" s="59">
        <v>0.21</v>
      </c>
      <c r="AK143" s="59">
        <v>0</v>
      </c>
      <c r="AL143" s="59">
        <v>6.88606355084391E-3</v>
      </c>
      <c r="AM143" s="59">
        <v>0</v>
      </c>
      <c r="AN143" s="59">
        <v>0</v>
      </c>
      <c r="AO143" s="59">
        <v>-0.25000000000009098</v>
      </c>
      <c r="AP143" s="59">
        <v>0</v>
      </c>
      <c r="AQ143" s="59">
        <v>0</v>
      </c>
      <c r="AR143" s="59">
        <v>0</v>
      </c>
      <c r="AS143" s="59">
        <v>0</v>
      </c>
      <c r="AT143" s="59">
        <v>0</v>
      </c>
      <c r="AU143" s="59">
        <v>239.277777777777</v>
      </c>
      <c r="AV143" s="133"/>
      <c r="AW143" s="133"/>
      <c r="AX143" s="133"/>
      <c r="AY143" s="133"/>
      <c r="AZ143" s="133"/>
      <c r="BA143" s="133"/>
      <c r="BH143" s="105">
        <v>138</v>
      </c>
      <c r="BI143" s="105">
        <v>26805600</v>
      </c>
      <c r="BJ143" s="106">
        <v>185</v>
      </c>
      <c r="BK143" s="106">
        <v>1018.247624</v>
      </c>
      <c r="BL143" s="106">
        <v>227.22282920000001</v>
      </c>
      <c r="BM143" s="106">
        <v>5.3101016870000004</v>
      </c>
      <c r="BN143" s="106">
        <v>-1018.247624</v>
      </c>
      <c r="BO143" s="106">
        <v>-198.93515160000001</v>
      </c>
      <c r="BP143" s="106">
        <v>-207.97757590000001</v>
      </c>
      <c r="BQ143" s="108">
        <f t="shared" si="17"/>
        <v>310.25</v>
      </c>
      <c r="BT143" s="105">
        <v>138</v>
      </c>
      <c r="BU143" s="105">
        <v>26805600</v>
      </c>
      <c r="BV143" s="106">
        <v>1041.254062</v>
      </c>
      <c r="BW143" s="106">
        <v>1001.418679</v>
      </c>
      <c r="BX143" s="106">
        <v>-32.744492569999998</v>
      </c>
      <c r="BY143" s="106">
        <v>31.227061469999999</v>
      </c>
      <c r="BZ143" s="106">
        <v>-188.19976109999999</v>
      </c>
      <c r="CA143" s="106">
        <v>176.75051450000001</v>
      </c>
    </row>
    <row r="144" spans="2:79" ht="9.9499999999999993" customHeight="1" x14ac:dyDescent="0.25">
      <c r="B144" s="76"/>
      <c r="C144" s="58"/>
      <c r="D144" s="58"/>
      <c r="E144" s="58"/>
      <c r="F144" s="58"/>
      <c r="G144" s="58"/>
      <c r="H144" s="58"/>
      <c r="I144" s="58"/>
      <c r="J144" s="58"/>
      <c r="K144" s="58"/>
      <c r="L144" s="78"/>
      <c r="M144" s="78"/>
      <c r="N144" s="110">
        <v>138</v>
      </c>
      <c r="O144" s="100">
        <v>1</v>
      </c>
      <c r="P144" s="100">
        <v>5</v>
      </c>
      <c r="Q144" s="100">
        <v>4</v>
      </c>
      <c r="R144" s="110">
        <v>138</v>
      </c>
      <c r="S144" s="92" t="s">
        <v>382</v>
      </c>
      <c r="T144" s="110">
        <v>0</v>
      </c>
      <c r="U144" s="110">
        <v>-1</v>
      </c>
      <c r="V144" s="110">
        <v>0.1</v>
      </c>
      <c r="W144" s="111">
        <v>9.9999999999999995E-7</v>
      </c>
      <c r="X144" s="110">
        <v>0.1</v>
      </c>
      <c r="Y144" s="110">
        <v>0.3</v>
      </c>
      <c r="Z144" s="110">
        <v>0.11</v>
      </c>
      <c r="AA144" s="110">
        <v>3.5</v>
      </c>
      <c r="AB144" s="112" t="s">
        <v>66</v>
      </c>
      <c r="AC144" s="53" t="str">
        <f t="shared" si="18"/>
        <v/>
      </c>
      <c r="AD144" s="53" t="str">
        <f t="shared" si="19"/>
        <v>5,6</v>
      </c>
      <c r="AE144" s="59">
        <v>104</v>
      </c>
      <c r="AF144" s="59">
        <v>20848800</v>
      </c>
      <c r="AG144" s="59">
        <v>0.625</v>
      </c>
      <c r="AH144" s="59">
        <v>0</v>
      </c>
      <c r="AI144" s="59">
        <v>0.23936179421915699</v>
      </c>
      <c r="AJ144" s="59">
        <v>0.21</v>
      </c>
      <c r="AK144" s="59">
        <v>0</v>
      </c>
      <c r="AL144" s="59">
        <v>7.4146189287771901E-3</v>
      </c>
      <c r="AM144" s="59">
        <v>0</v>
      </c>
      <c r="AN144" s="59">
        <v>0</v>
      </c>
      <c r="AO144" s="59">
        <v>-0.25000000000009098</v>
      </c>
      <c r="AP144" s="59">
        <v>0</v>
      </c>
      <c r="AQ144" s="59">
        <v>0</v>
      </c>
      <c r="AR144" s="59">
        <v>0</v>
      </c>
      <c r="AS144" s="59">
        <v>0</v>
      </c>
      <c r="AT144" s="59">
        <v>0</v>
      </c>
      <c r="AU144" s="59">
        <v>241.305555555555</v>
      </c>
      <c r="AV144" s="133"/>
      <c r="AW144" s="133"/>
      <c r="AX144" s="133"/>
      <c r="AY144" s="133"/>
      <c r="AZ144" s="133"/>
      <c r="BA144" s="133"/>
      <c r="BH144" s="105">
        <v>139</v>
      </c>
      <c r="BI144" s="105">
        <v>26980800</v>
      </c>
      <c r="BJ144" s="106">
        <v>185</v>
      </c>
      <c r="BK144" s="106">
        <v>1018.271808</v>
      </c>
      <c r="BL144" s="106">
        <v>227.2444533</v>
      </c>
      <c r="BM144" s="106">
        <v>5.3060368369999997</v>
      </c>
      <c r="BN144" s="106">
        <v>-1018.271808</v>
      </c>
      <c r="BO144" s="106">
        <v>-198.95674980000001</v>
      </c>
      <c r="BP144" s="106">
        <v>-207.98166660000001</v>
      </c>
      <c r="BQ144" s="108">
        <f t="shared" si="17"/>
        <v>312.27777777777777</v>
      </c>
      <c r="BT144" s="105">
        <v>139</v>
      </c>
      <c r="BU144" s="105">
        <v>26980800</v>
      </c>
      <c r="BV144" s="106">
        <v>1041.254148</v>
      </c>
      <c r="BW144" s="106">
        <v>1001.418738</v>
      </c>
      <c r="BX144" s="106">
        <v>-32.7482617</v>
      </c>
      <c r="BY144" s="106">
        <v>31.227061469999999</v>
      </c>
      <c r="BZ144" s="106">
        <v>-188.2126366</v>
      </c>
      <c r="CA144" s="106">
        <v>176.75460509999999</v>
      </c>
    </row>
    <row r="145" spans="2:79" ht="9.9499999999999993" customHeight="1" x14ac:dyDescent="0.25">
      <c r="B145" s="76"/>
      <c r="C145" s="58"/>
      <c r="D145" s="58"/>
      <c r="E145" s="58"/>
      <c r="F145" s="58"/>
      <c r="G145" s="58"/>
      <c r="H145" s="58"/>
      <c r="I145" s="58"/>
      <c r="J145" s="58"/>
      <c r="K145" s="58"/>
      <c r="L145" s="78"/>
      <c r="M145" s="78"/>
      <c r="N145" s="110">
        <v>139</v>
      </c>
      <c r="O145" s="100">
        <v>1</v>
      </c>
      <c r="P145" s="100">
        <v>5</v>
      </c>
      <c r="Q145" s="100">
        <v>5</v>
      </c>
      <c r="R145" s="110">
        <v>139</v>
      </c>
      <c r="S145" s="92" t="s">
        <v>383</v>
      </c>
      <c r="T145" s="110">
        <v>0</v>
      </c>
      <c r="U145" s="110">
        <v>-1</v>
      </c>
      <c r="V145" s="110">
        <v>0.1</v>
      </c>
      <c r="W145" s="111">
        <v>9.9999999999999995E-7</v>
      </c>
      <c r="X145" s="110">
        <v>0.1</v>
      </c>
      <c r="Y145" s="110">
        <v>0.3</v>
      </c>
      <c r="Z145" s="110">
        <v>0.11</v>
      </c>
      <c r="AA145" s="110">
        <v>3.5</v>
      </c>
      <c r="AB145" s="112" t="s">
        <v>60</v>
      </c>
      <c r="AC145" s="53" t="str">
        <f t="shared" si="18"/>
        <v>6,6</v>
      </c>
      <c r="AD145" s="53" t="str">
        <f t="shared" si="19"/>
        <v/>
      </c>
      <c r="AE145" s="59">
        <v>105</v>
      </c>
      <c r="AF145" s="59">
        <v>21024000</v>
      </c>
      <c r="AG145" s="59">
        <v>0.625</v>
      </c>
      <c r="AH145" s="59">
        <v>0</v>
      </c>
      <c r="AI145" s="59">
        <v>0.23924499421915199</v>
      </c>
      <c r="AJ145" s="59">
        <v>0.21</v>
      </c>
      <c r="AK145" s="59">
        <v>0</v>
      </c>
      <c r="AL145" s="59">
        <v>7.9395477228665599E-3</v>
      </c>
      <c r="AM145" s="59">
        <v>0</v>
      </c>
      <c r="AN145" s="59">
        <v>0</v>
      </c>
      <c r="AO145" s="59">
        <v>-0.25000000000009098</v>
      </c>
      <c r="AP145" s="59">
        <v>0</v>
      </c>
      <c r="AQ145" s="59">
        <v>0</v>
      </c>
      <c r="AR145" s="59">
        <v>0</v>
      </c>
      <c r="AS145" s="59">
        <v>0</v>
      </c>
      <c r="AT145" s="59">
        <v>0</v>
      </c>
      <c r="AU145" s="59">
        <v>243.333333333333</v>
      </c>
      <c r="AV145" s="133"/>
      <c r="AW145" s="133"/>
      <c r="AX145" s="133"/>
      <c r="AY145" s="133"/>
      <c r="AZ145" s="133"/>
      <c r="BA145" s="133"/>
      <c r="BH145" s="105">
        <v>140</v>
      </c>
      <c r="BI145" s="105">
        <v>27156000</v>
      </c>
      <c r="BJ145" s="106">
        <v>185</v>
      </c>
      <c r="BK145" s="106">
        <v>1018.294082</v>
      </c>
      <c r="BL145" s="106">
        <v>227.26418849999999</v>
      </c>
      <c r="BM145" s="106">
        <v>5.3022258750000004</v>
      </c>
      <c r="BN145" s="106">
        <v>-1018.294082</v>
      </c>
      <c r="BO145" s="106">
        <v>-198.97644779999999</v>
      </c>
      <c r="BP145" s="106">
        <v>-207.9855148</v>
      </c>
      <c r="BQ145" s="108">
        <f t="shared" si="17"/>
        <v>314.30555555555554</v>
      </c>
      <c r="BT145" s="105">
        <v>140</v>
      </c>
      <c r="BU145" s="105">
        <v>27156000</v>
      </c>
      <c r="BV145" s="106">
        <v>1041.2542309999999</v>
      </c>
      <c r="BW145" s="106">
        <v>1001.4187889999999</v>
      </c>
      <c r="BX145" s="106">
        <v>-32.751870969999999</v>
      </c>
      <c r="BY145" s="106">
        <v>31.227061469999999</v>
      </c>
      <c r="BZ145" s="106">
        <v>-188.22409619999999</v>
      </c>
      <c r="CA145" s="106">
        <v>176.75845330000001</v>
      </c>
    </row>
    <row r="146" spans="2:79" ht="9.9499999999999993" customHeight="1" x14ac:dyDescent="0.25">
      <c r="B146" s="76"/>
      <c r="C146" s="58"/>
      <c r="D146" s="58"/>
      <c r="E146" s="58"/>
      <c r="F146" s="58"/>
      <c r="G146" s="58"/>
      <c r="H146" s="58"/>
      <c r="I146" s="58"/>
      <c r="J146" s="58"/>
      <c r="K146" s="58"/>
      <c r="L146" s="78"/>
      <c r="M146" s="78"/>
      <c r="N146" s="110">
        <v>140</v>
      </c>
      <c r="O146" s="100">
        <v>1</v>
      </c>
      <c r="P146" s="100">
        <v>5</v>
      </c>
      <c r="Q146" s="100">
        <v>6</v>
      </c>
      <c r="R146" s="110">
        <v>140</v>
      </c>
      <c r="S146" s="92" t="s">
        <v>384</v>
      </c>
      <c r="T146" s="110">
        <v>0</v>
      </c>
      <c r="U146" s="110">
        <v>-1</v>
      </c>
      <c r="V146" s="110">
        <v>0.1</v>
      </c>
      <c r="W146" s="111">
        <v>9.9999999999999995E-7</v>
      </c>
      <c r="X146" s="110">
        <v>0.1</v>
      </c>
      <c r="Y146" s="110">
        <v>0.3</v>
      </c>
      <c r="Z146" s="110">
        <v>0.11</v>
      </c>
      <c r="AA146" s="110">
        <v>3.5</v>
      </c>
      <c r="AB146" s="112" t="s">
        <v>60</v>
      </c>
      <c r="AC146" s="53" t="str">
        <f t="shared" si="18"/>
        <v>7,6</v>
      </c>
      <c r="AD146" s="53" t="str">
        <f t="shared" si="19"/>
        <v/>
      </c>
      <c r="AE146" s="59">
        <v>106</v>
      </c>
      <c r="AF146" s="59">
        <v>21199200</v>
      </c>
      <c r="AG146" s="59">
        <v>0.374999999999999</v>
      </c>
      <c r="AH146" s="59">
        <v>0</v>
      </c>
      <c r="AI146" s="59">
        <v>0.23912819421909201</v>
      </c>
      <c r="AJ146" s="59">
        <v>0.21</v>
      </c>
      <c r="AK146" s="59">
        <v>0</v>
      </c>
      <c r="AL146" s="59">
        <v>8.4161976768749296E-3</v>
      </c>
      <c r="AM146" s="59">
        <v>0</v>
      </c>
      <c r="AN146" s="59">
        <v>0</v>
      </c>
      <c r="AO146" s="59">
        <v>-0.24999999961810301</v>
      </c>
      <c r="AP146" s="59">
        <v>0</v>
      </c>
      <c r="AQ146" s="59">
        <v>0</v>
      </c>
      <c r="AR146" s="59">
        <v>0</v>
      </c>
      <c r="AS146" s="59">
        <v>0</v>
      </c>
      <c r="AT146" s="59">
        <v>0</v>
      </c>
      <c r="AU146" s="59">
        <v>245.361111111111</v>
      </c>
      <c r="AV146" s="133"/>
      <c r="AW146" s="133"/>
      <c r="AX146" s="133"/>
      <c r="AY146" s="133"/>
      <c r="AZ146" s="133"/>
      <c r="BA146" s="133"/>
      <c r="BH146" s="105">
        <v>141</v>
      </c>
      <c r="BI146" s="105">
        <v>27331200</v>
      </c>
      <c r="BJ146" s="106">
        <v>185</v>
      </c>
      <c r="BK146" s="106">
        <v>1018.314606</v>
      </c>
      <c r="BL146" s="106">
        <v>227.28220329999999</v>
      </c>
      <c r="BM146" s="106">
        <v>5.2986589180000001</v>
      </c>
      <c r="BN146" s="106">
        <v>-1018.314606</v>
      </c>
      <c r="BO146" s="106">
        <v>-198.99441210000001</v>
      </c>
      <c r="BP146" s="106">
        <v>-207.98913229999999</v>
      </c>
      <c r="BQ146" s="108">
        <f t="shared" si="17"/>
        <v>316.33333333333331</v>
      </c>
      <c r="BT146" s="105">
        <v>141</v>
      </c>
      <c r="BU146" s="105">
        <v>27331200</v>
      </c>
      <c r="BV146" s="106">
        <v>1041.25431</v>
      </c>
      <c r="BW146" s="106">
        <v>1001.4188349999999</v>
      </c>
      <c r="BX146" s="106">
        <v>-32.755327190000003</v>
      </c>
      <c r="BY146" s="106">
        <v>31.227061469999999</v>
      </c>
      <c r="BZ146" s="106">
        <v>-188.2342802</v>
      </c>
      <c r="CA146" s="106">
        <v>176.7620708</v>
      </c>
    </row>
    <row r="147" spans="2:79" ht="9.9499999999999993" customHeight="1" x14ac:dyDescent="0.25">
      <c r="B147" s="76"/>
      <c r="C147" s="58"/>
      <c r="D147" s="58"/>
      <c r="E147" s="58"/>
      <c r="F147" s="58"/>
      <c r="G147" s="58"/>
      <c r="H147" s="58"/>
      <c r="I147" s="58"/>
      <c r="J147" s="58"/>
      <c r="K147" s="58"/>
      <c r="L147" s="78"/>
      <c r="M147" s="78"/>
      <c r="N147" s="110">
        <v>141</v>
      </c>
      <c r="O147" s="100">
        <v>1</v>
      </c>
      <c r="P147" s="100">
        <v>5</v>
      </c>
      <c r="Q147" s="100">
        <v>7</v>
      </c>
      <c r="R147" s="110">
        <v>141</v>
      </c>
      <c r="S147" s="92" t="s">
        <v>385</v>
      </c>
      <c r="T147" s="110">
        <v>0</v>
      </c>
      <c r="U147" s="110">
        <v>-1</v>
      </c>
      <c r="V147" s="110">
        <v>0.1</v>
      </c>
      <c r="W147" s="111">
        <v>9.9999999999999995E-7</v>
      </c>
      <c r="X147" s="110">
        <v>0.1</v>
      </c>
      <c r="Y147" s="110">
        <v>0.3</v>
      </c>
      <c r="Z147" s="110">
        <v>0.11</v>
      </c>
      <c r="AA147" s="110">
        <v>3.5</v>
      </c>
      <c r="AB147" s="112" t="s">
        <v>60</v>
      </c>
      <c r="AC147" s="53" t="str">
        <f t="shared" si="18"/>
        <v>8,6</v>
      </c>
      <c r="AD147" s="53" t="str">
        <f t="shared" si="19"/>
        <v/>
      </c>
      <c r="AE147" s="59">
        <v>107</v>
      </c>
      <c r="AF147" s="59">
        <v>21374400</v>
      </c>
      <c r="AG147" s="59">
        <v>0.374999999999999</v>
      </c>
      <c r="AH147" s="59">
        <v>0</v>
      </c>
      <c r="AI147" s="59">
        <v>0.23901139421908699</v>
      </c>
      <c r="AJ147" s="59">
        <v>0.25883945557696197</v>
      </c>
      <c r="AK147" s="59">
        <v>0</v>
      </c>
      <c r="AL147" s="59">
        <v>8.8299525286259593E-3</v>
      </c>
      <c r="AM147" s="59">
        <v>0</v>
      </c>
      <c r="AN147" s="59">
        <v>0</v>
      </c>
      <c r="AO147" s="59">
        <v>-0.25000000000009098</v>
      </c>
      <c r="AP147" s="59">
        <v>0</v>
      </c>
      <c r="AQ147" s="59">
        <v>0</v>
      </c>
      <c r="AR147" s="59">
        <v>0</v>
      </c>
      <c r="AS147" s="59">
        <v>0</v>
      </c>
      <c r="AT147" s="59">
        <v>0</v>
      </c>
      <c r="AU147" s="59">
        <v>247.388888888888</v>
      </c>
      <c r="AV147" s="133"/>
      <c r="AW147" s="133"/>
      <c r="AX147" s="133"/>
      <c r="AY147" s="133"/>
      <c r="AZ147" s="133"/>
      <c r="BA147" s="133"/>
      <c r="BH147" s="105">
        <v>142</v>
      </c>
      <c r="BI147" s="105">
        <v>27506400</v>
      </c>
      <c r="BJ147" s="106">
        <v>185</v>
      </c>
      <c r="BK147" s="106">
        <v>1018.333514</v>
      </c>
      <c r="BL147" s="106">
        <v>227.2985018</v>
      </c>
      <c r="BM147" s="106">
        <v>5.295328832</v>
      </c>
      <c r="BN147" s="106">
        <v>-1018.333514</v>
      </c>
      <c r="BO147" s="106">
        <v>-199.01064389999999</v>
      </c>
      <c r="BP147" s="106">
        <v>-207.99252899999999</v>
      </c>
      <c r="BQ147" s="108">
        <f t="shared" si="17"/>
        <v>318.36111111111109</v>
      </c>
      <c r="BT147" s="105">
        <v>142</v>
      </c>
      <c r="BU147" s="105">
        <v>27506400</v>
      </c>
      <c r="BV147" s="106">
        <v>1041.2543860000001</v>
      </c>
      <c r="BW147" s="106">
        <v>1001.418876</v>
      </c>
      <c r="BX147" s="106">
        <v>-32.758636410000001</v>
      </c>
      <c r="BY147" s="106">
        <v>31.227061469999999</v>
      </c>
      <c r="BZ147" s="106">
        <v>-188.24330699999999</v>
      </c>
      <c r="CA147" s="106">
        <v>176.7654675</v>
      </c>
    </row>
    <row r="148" spans="2:79" ht="9.9499999999999993" customHeight="1" x14ac:dyDescent="0.25">
      <c r="B148" s="76"/>
      <c r="C148" s="58"/>
      <c r="D148" s="58"/>
      <c r="E148" s="58"/>
      <c r="F148" s="58"/>
      <c r="G148" s="58"/>
      <c r="H148" s="58"/>
      <c r="I148" s="58"/>
      <c r="J148" s="58"/>
      <c r="K148" s="58"/>
      <c r="L148" s="78"/>
      <c r="M148" s="78"/>
      <c r="N148" s="110">
        <v>142</v>
      </c>
      <c r="O148" s="100">
        <v>1</v>
      </c>
      <c r="P148" s="100">
        <v>5</v>
      </c>
      <c r="Q148" s="100">
        <v>8</v>
      </c>
      <c r="R148" s="110">
        <v>142</v>
      </c>
      <c r="S148" s="92" t="s">
        <v>386</v>
      </c>
      <c r="T148" s="110">
        <v>0</v>
      </c>
      <c r="U148" s="110">
        <v>-1</v>
      </c>
      <c r="V148" s="110">
        <v>0.1</v>
      </c>
      <c r="W148" s="111">
        <v>9.9999999999999995E-7</v>
      </c>
      <c r="X148" s="110">
        <v>0.2</v>
      </c>
      <c r="Y148" s="110">
        <v>0.3</v>
      </c>
      <c r="Z148" s="110">
        <v>0.21</v>
      </c>
      <c r="AA148" s="110">
        <v>3.5</v>
      </c>
      <c r="AB148" s="112" t="s">
        <v>60</v>
      </c>
      <c r="AC148" s="53" t="str">
        <f t="shared" si="18"/>
        <v>9,6</v>
      </c>
      <c r="AD148" s="53" t="str">
        <f t="shared" si="19"/>
        <v/>
      </c>
      <c r="AE148" s="59">
        <v>108</v>
      </c>
      <c r="AF148" s="59">
        <v>21549600</v>
      </c>
      <c r="AG148" s="59">
        <v>0.374999999999999</v>
      </c>
      <c r="AH148" s="59">
        <v>0</v>
      </c>
      <c r="AI148" s="59">
        <v>0.238894594219137</v>
      </c>
      <c r="AJ148" s="59">
        <v>0.25648721084072301</v>
      </c>
      <c r="AK148" s="59">
        <v>0</v>
      </c>
      <c r="AL148" s="59">
        <v>9.1811535774305592E-3</v>
      </c>
      <c r="AM148" s="59">
        <v>0</v>
      </c>
      <c r="AN148" s="59">
        <v>0</v>
      </c>
      <c r="AO148" s="59">
        <v>-0.249999999999964</v>
      </c>
      <c r="AP148" s="59">
        <v>0</v>
      </c>
      <c r="AQ148" s="59">
        <v>0</v>
      </c>
      <c r="AR148" s="59">
        <v>0</v>
      </c>
      <c r="AS148" s="59">
        <v>0</v>
      </c>
      <c r="AT148" s="59">
        <v>0</v>
      </c>
      <c r="AU148" s="59">
        <v>249.416666666666</v>
      </c>
      <c r="AV148" s="133"/>
      <c r="AW148" s="133"/>
      <c r="AX148" s="133"/>
      <c r="AY148" s="133"/>
      <c r="AZ148" s="133"/>
      <c r="BA148" s="133"/>
      <c r="BH148" s="105">
        <v>143</v>
      </c>
      <c r="BI148" s="105">
        <v>27681600</v>
      </c>
      <c r="BJ148" s="106">
        <v>185</v>
      </c>
      <c r="BK148" s="106">
        <v>1018.350918</v>
      </c>
      <c r="BL148" s="106">
        <v>227.31274490000001</v>
      </c>
      <c r="BM148" s="106">
        <v>5.2922287299999997</v>
      </c>
      <c r="BN148" s="106">
        <v>-1018.350918</v>
      </c>
      <c r="BO148" s="106">
        <v>-199.02480130000001</v>
      </c>
      <c r="BP148" s="106">
        <v>-207.9957148</v>
      </c>
      <c r="BQ148" s="108">
        <f t="shared" si="17"/>
        <v>320.38888888888891</v>
      </c>
      <c r="BT148" s="105">
        <v>143</v>
      </c>
      <c r="BU148" s="105">
        <v>27681600</v>
      </c>
      <c r="BV148" s="106">
        <v>1041.254459</v>
      </c>
      <c r="BW148" s="106">
        <v>1001.418912</v>
      </c>
      <c r="BX148" s="106">
        <v>-32.761804060000003</v>
      </c>
      <c r="BY148" s="106">
        <v>31.227061469999999</v>
      </c>
      <c r="BZ148" s="106">
        <v>-188.25127649999999</v>
      </c>
      <c r="CA148" s="106">
        <v>176.76865330000001</v>
      </c>
    </row>
    <row r="149" spans="2:79" ht="9.9499999999999993" customHeight="1" x14ac:dyDescent="0.25">
      <c r="B149" s="76"/>
      <c r="C149" s="58"/>
      <c r="D149" s="58"/>
      <c r="E149" s="58"/>
      <c r="F149" s="58"/>
      <c r="G149" s="58"/>
      <c r="H149" s="58"/>
      <c r="I149" s="58"/>
      <c r="J149" s="58"/>
      <c r="K149" s="58"/>
      <c r="L149" s="78"/>
      <c r="M149" s="78"/>
      <c r="N149" s="110">
        <v>143</v>
      </c>
      <c r="O149" s="100">
        <v>1</v>
      </c>
      <c r="P149" s="100">
        <v>5</v>
      </c>
      <c r="Q149" s="100">
        <v>9</v>
      </c>
      <c r="R149" s="110">
        <v>143</v>
      </c>
      <c r="S149" s="92" t="s">
        <v>387</v>
      </c>
      <c r="T149" s="110">
        <v>0</v>
      </c>
      <c r="U149" s="110">
        <v>-1</v>
      </c>
      <c r="V149" s="110">
        <v>0.1</v>
      </c>
      <c r="W149" s="111">
        <v>9.9999999999999995E-7</v>
      </c>
      <c r="X149" s="110">
        <v>0.2</v>
      </c>
      <c r="Y149" s="110">
        <v>0.3</v>
      </c>
      <c r="Z149" s="110">
        <v>0.21</v>
      </c>
      <c r="AA149" s="110">
        <v>3.5</v>
      </c>
      <c r="AB149" s="112" t="s">
        <v>60</v>
      </c>
      <c r="AC149" s="53" t="str">
        <f t="shared" si="18"/>
        <v>10,6</v>
      </c>
      <c r="AD149" s="53" t="str">
        <f t="shared" si="19"/>
        <v/>
      </c>
      <c r="AE149" s="59">
        <v>109</v>
      </c>
      <c r="AF149" s="59">
        <v>21724800</v>
      </c>
      <c r="AG149" s="59">
        <v>0.374999999999999</v>
      </c>
      <c r="AH149" s="59">
        <v>0</v>
      </c>
      <c r="AI149" s="59">
        <v>0.23877779421907699</v>
      </c>
      <c r="AJ149" s="59">
        <v>0.25646719548494401</v>
      </c>
      <c r="AK149" s="59">
        <v>0</v>
      </c>
      <c r="AL149" s="59">
        <v>9.4766930863522895E-3</v>
      </c>
      <c r="AM149" s="59">
        <v>0</v>
      </c>
      <c r="AN149" s="59">
        <v>0</v>
      </c>
      <c r="AO149" s="59">
        <v>-0.25000000000021799</v>
      </c>
      <c r="AP149" s="59">
        <v>0</v>
      </c>
      <c r="AQ149" s="59">
        <v>0</v>
      </c>
      <c r="AR149" s="59">
        <v>0</v>
      </c>
      <c r="AS149" s="59">
        <v>0</v>
      </c>
      <c r="AT149" s="59">
        <v>0</v>
      </c>
      <c r="AU149" s="59">
        <v>251.444444444444</v>
      </c>
      <c r="AV149" s="133"/>
      <c r="AW149" s="133"/>
      <c r="AX149" s="133"/>
      <c r="AY149" s="133"/>
      <c r="AZ149" s="133"/>
      <c r="BA149" s="133"/>
      <c r="BH149" s="105">
        <v>144</v>
      </c>
      <c r="BI149" s="105">
        <v>27856800</v>
      </c>
      <c r="BJ149" s="106">
        <v>185</v>
      </c>
      <c r="BK149" s="106">
        <v>1018.366927</v>
      </c>
      <c r="BL149" s="106">
        <v>227.3256232</v>
      </c>
      <c r="BM149" s="106">
        <v>5.2893521120000004</v>
      </c>
      <c r="BN149" s="106">
        <v>-1018.366927</v>
      </c>
      <c r="BO149" s="106">
        <v>-199.03757350000001</v>
      </c>
      <c r="BP149" s="106">
        <v>-207.99869760000001</v>
      </c>
      <c r="BQ149" s="108">
        <f t="shared" si="17"/>
        <v>322.41666666666669</v>
      </c>
      <c r="BT149" s="105">
        <v>144</v>
      </c>
      <c r="BU149" s="105">
        <v>27856800</v>
      </c>
      <c r="BV149" s="106">
        <v>1041.254529</v>
      </c>
      <c r="BW149" s="106">
        <v>1001.418944</v>
      </c>
      <c r="BX149" s="106">
        <v>-32.76483554</v>
      </c>
      <c r="BY149" s="106">
        <v>31.227061469999999</v>
      </c>
      <c r="BZ149" s="106">
        <v>-188.2582817</v>
      </c>
      <c r="CA149" s="106">
        <v>176.77163609999999</v>
      </c>
    </row>
    <row r="150" spans="2:79" ht="9.9499999999999993" customHeight="1" x14ac:dyDescent="0.25">
      <c r="B150" s="76"/>
      <c r="C150" s="58"/>
      <c r="D150" s="58"/>
      <c r="E150" s="58"/>
      <c r="F150" s="58"/>
      <c r="G150" s="58"/>
      <c r="H150" s="58"/>
      <c r="I150" s="58"/>
      <c r="J150" s="58"/>
      <c r="K150" s="58"/>
      <c r="L150" s="78"/>
      <c r="M150" s="78"/>
      <c r="N150" s="110">
        <v>144</v>
      </c>
      <c r="O150" s="100">
        <v>1</v>
      </c>
      <c r="P150" s="100">
        <v>6</v>
      </c>
      <c r="Q150" s="100">
        <v>0</v>
      </c>
      <c r="R150" s="110">
        <v>144</v>
      </c>
      <c r="S150" s="92" t="s">
        <v>388</v>
      </c>
      <c r="T150" s="110">
        <v>0</v>
      </c>
      <c r="U150" s="110">
        <v>-1</v>
      </c>
      <c r="V150" s="110">
        <v>0.1</v>
      </c>
      <c r="W150" s="111">
        <v>9.9999999999999995E-7</v>
      </c>
      <c r="X150" s="110">
        <v>0.2</v>
      </c>
      <c r="Y150" s="110">
        <v>0.3</v>
      </c>
      <c r="Z150" s="110">
        <v>0.21</v>
      </c>
      <c r="AA150" s="110">
        <v>3.5</v>
      </c>
      <c r="AB150" s="112" t="s">
        <v>60</v>
      </c>
      <c r="AC150" s="53" t="str">
        <f t="shared" si="18"/>
        <v>1,7</v>
      </c>
      <c r="AD150" s="53" t="str">
        <f t="shared" si="19"/>
        <v/>
      </c>
      <c r="AE150" s="59">
        <v>110</v>
      </c>
      <c r="AF150" s="59">
        <v>21900000</v>
      </c>
      <c r="AG150" s="59">
        <v>0.374999999999999</v>
      </c>
      <c r="AH150" s="59">
        <v>0</v>
      </c>
      <c r="AI150" s="59">
        <v>0.23866099421912701</v>
      </c>
      <c r="AJ150" s="59">
        <v>0.25637041084072199</v>
      </c>
      <c r="AK150" s="59">
        <v>0</v>
      </c>
      <c r="AL150" s="59">
        <v>9.7258942279365105E-3</v>
      </c>
      <c r="AM150" s="59">
        <v>0</v>
      </c>
      <c r="AN150" s="59">
        <v>0</v>
      </c>
      <c r="AO150" s="59">
        <v>-0.25000000000002798</v>
      </c>
      <c r="AP150" s="59">
        <v>0</v>
      </c>
      <c r="AQ150" s="59">
        <v>0</v>
      </c>
      <c r="AR150" s="59">
        <v>0</v>
      </c>
      <c r="AS150" s="59">
        <v>0</v>
      </c>
      <c r="AT150" s="59">
        <v>0</v>
      </c>
      <c r="AU150" s="59">
        <v>253.472222222222</v>
      </c>
      <c r="AV150" s="133"/>
      <c r="AW150" s="133"/>
      <c r="AX150" s="133"/>
      <c r="AY150" s="133"/>
      <c r="AZ150" s="133"/>
      <c r="BA150" s="133"/>
      <c r="BH150" s="105">
        <v>145</v>
      </c>
      <c r="BI150" s="105">
        <v>28032000</v>
      </c>
      <c r="BJ150" s="106">
        <v>185</v>
      </c>
      <c r="BK150" s="106">
        <v>1018.381638</v>
      </c>
      <c r="BL150" s="106">
        <v>227.33723689999999</v>
      </c>
      <c r="BM150" s="106">
        <v>5.2867001790000003</v>
      </c>
      <c r="BN150" s="106">
        <v>-1018.381638</v>
      </c>
      <c r="BO150" s="106">
        <v>-199.0490595</v>
      </c>
      <c r="BP150" s="106">
        <v>-208.0014773</v>
      </c>
      <c r="BQ150" s="108">
        <f t="shared" si="17"/>
        <v>324.44444444444446</v>
      </c>
      <c r="BT150" s="105">
        <v>145</v>
      </c>
      <c r="BU150" s="105">
        <v>28032000</v>
      </c>
      <c r="BV150" s="106">
        <v>1041.2545950000001</v>
      </c>
      <c r="BW150" s="106">
        <v>1001.4189720000001</v>
      </c>
      <c r="BX150" s="106">
        <v>-32.767736120000002</v>
      </c>
      <c r="BY150" s="106">
        <v>31.227061469999999</v>
      </c>
      <c r="BZ150" s="106">
        <v>-188.26440489999999</v>
      </c>
      <c r="CA150" s="106">
        <v>176.77441580000001</v>
      </c>
    </row>
    <row r="151" spans="2:79" ht="9.9499999999999993" customHeight="1" x14ac:dyDescent="0.25">
      <c r="B151" s="76"/>
      <c r="C151" s="58"/>
      <c r="D151" s="58"/>
      <c r="E151" s="58"/>
      <c r="F151" s="58"/>
      <c r="G151" s="58"/>
      <c r="H151" s="58"/>
      <c r="I151" s="58"/>
      <c r="J151" s="58"/>
      <c r="K151" s="58"/>
      <c r="L151" s="78"/>
      <c r="M151" s="78"/>
      <c r="N151" s="110">
        <v>145</v>
      </c>
      <c r="O151" s="100">
        <v>1</v>
      </c>
      <c r="P151" s="100">
        <v>6</v>
      </c>
      <c r="Q151" s="100">
        <v>1</v>
      </c>
      <c r="R151" s="110">
        <v>145</v>
      </c>
      <c r="S151" s="92" t="s">
        <v>389</v>
      </c>
      <c r="T151" s="110">
        <v>0</v>
      </c>
      <c r="U151" s="110">
        <v>-1</v>
      </c>
      <c r="V151" s="110">
        <v>0.1</v>
      </c>
      <c r="W151" s="111">
        <v>9.9999999999999995E-7</v>
      </c>
      <c r="X151" s="110">
        <v>0.2</v>
      </c>
      <c r="Y151" s="110">
        <v>0.3</v>
      </c>
      <c r="Z151" s="110">
        <v>0.21</v>
      </c>
      <c r="AA151" s="110">
        <v>3.5</v>
      </c>
      <c r="AB151" s="112" t="s">
        <v>60</v>
      </c>
      <c r="AC151" s="53" t="str">
        <f t="shared" si="18"/>
        <v>2,7</v>
      </c>
      <c r="AD151" s="53" t="str">
        <f t="shared" si="19"/>
        <v/>
      </c>
      <c r="AE151" s="59">
        <v>111</v>
      </c>
      <c r="AF151" s="59">
        <v>22075200</v>
      </c>
      <c r="AG151" s="59">
        <v>0.374999999999999</v>
      </c>
      <c r="AH151" s="59">
        <v>0</v>
      </c>
      <c r="AI151" s="59">
        <v>0.238544194219178</v>
      </c>
      <c r="AJ151" s="59">
        <v>0.25637041084072199</v>
      </c>
      <c r="AK151" s="59">
        <v>0</v>
      </c>
      <c r="AL151" s="59">
        <v>9.9472900276985892E-3</v>
      </c>
      <c r="AM151" s="59">
        <v>0</v>
      </c>
      <c r="AN151" s="59">
        <v>0</v>
      </c>
      <c r="AO151" s="59">
        <v>-0.25000000000002798</v>
      </c>
      <c r="AP151" s="59">
        <v>0</v>
      </c>
      <c r="AQ151" s="59">
        <v>0</v>
      </c>
      <c r="AR151" s="59">
        <v>0</v>
      </c>
      <c r="AS151" s="59">
        <v>0</v>
      </c>
      <c r="AT151" s="59">
        <v>0</v>
      </c>
      <c r="AU151" s="59">
        <v>255.5</v>
      </c>
      <c r="AV151" s="133"/>
      <c r="AW151" s="133"/>
      <c r="AX151" s="133"/>
      <c r="AY151" s="133"/>
      <c r="AZ151" s="133"/>
      <c r="BA151" s="133"/>
      <c r="BH151" s="105">
        <v>146</v>
      </c>
      <c r="BI151" s="105">
        <v>28207200</v>
      </c>
      <c r="BJ151" s="106">
        <v>185</v>
      </c>
      <c r="BK151" s="106">
        <v>1018.395135</v>
      </c>
      <c r="BL151" s="106">
        <v>227.34767199999999</v>
      </c>
      <c r="BM151" s="106">
        <v>5.2842941689999998</v>
      </c>
      <c r="BN151" s="106">
        <v>-1018.395135</v>
      </c>
      <c r="BO151" s="106">
        <v>-199.0593447</v>
      </c>
      <c r="BP151" s="106">
        <v>-208.00403320000001</v>
      </c>
      <c r="BQ151" s="108">
        <f t="shared" si="17"/>
        <v>326.47222222222223</v>
      </c>
      <c r="BT151" s="105">
        <v>146</v>
      </c>
      <c r="BU151" s="105">
        <v>28207200</v>
      </c>
      <c r="BV151" s="106">
        <v>1041.2546589999999</v>
      </c>
      <c r="BW151" s="106">
        <v>1001.418996</v>
      </c>
      <c r="BX151" s="106">
        <v>-32.770510649999999</v>
      </c>
      <c r="BY151" s="106">
        <v>31.227061469999999</v>
      </c>
      <c r="BZ151" s="106">
        <v>-188.26971639999999</v>
      </c>
      <c r="CA151" s="106">
        <v>176.77697169999999</v>
      </c>
    </row>
    <row r="152" spans="2:79" ht="9.9499999999999993" customHeight="1" x14ac:dyDescent="0.25">
      <c r="B152" s="76"/>
      <c r="C152" s="58"/>
      <c r="D152" s="58"/>
      <c r="E152" s="58"/>
      <c r="F152" s="58"/>
      <c r="G152" s="58"/>
      <c r="H152" s="58"/>
      <c r="I152" s="58"/>
      <c r="J152" s="58"/>
      <c r="K152" s="58"/>
      <c r="L152" s="78"/>
      <c r="M152" s="78"/>
      <c r="N152" s="110">
        <v>146</v>
      </c>
      <c r="O152" s="100">
        <v>1</v>
      </c>
      <c r="P152" s="100">
        <v>6</v>
      </c>
      <c r="Q152" s="100">
        <v>2</v>
      </c>
      <c r="R152" s="110">
        <v>146</v>
      </c>
      <c r="S152" s="92" t="s">
        <v>390</v>
      </c>
      <c r="T152" s="110">
        <v>0</v>
      </c>
      <c r="U152" s="110">
        <v>-1</v>
      </c>
      <c r="V152" s="110">
        <v>0.1</v>
      </c>
      <c r="W152" s="111">
        <v>9.9999999999999995E-7</v>
      </c>
      <c r="X152" s="110">
        <v>0.2</v>
      </c>
      <c r="Y152" s="110">
        <v>0.3</v>
      </c>
      <c r="Z152" s="110">
        <v>0.21</v>
      </c>
      <c r="AA152" s="110">
        <v>3.5</v>
      </c>
      <c r="AB152" s="112" t="s">
        <v>60</v>
      </c>
      <c r="AC152" s="53" t="str">
        <f t="shared" si="18"/>
        <v>3,7</v>
      </c>
      <c r="AD152" s="53" t="str">
        <f t="shared" si="19"/>
        <v/>
      </c>
      <c r="AE152" s="59">
        <v>112</v>
      </c>
      <c r="AF152" s="59">
        <v>22250400</v>
      </c>
      <c r="AG152" s="59">
        <v>0.374999999999999</v>
      </c>
      <c r="AH152" s="59">
        <v>0</v>
      </c>
      <c r="AI152" s="59">
        <v>0.23842739421911699</v>
      </c>
      <c r="AJ152" s="59">
        <v>0.254125600217946</v>
      </c>
      <c r="AK152" s="59">
        <v>0</v>
      </c>
      <c r="AL152" s="59">
        <v>1.0160783709557799E-2</v>
      </c>
      <c r="AM152" s="59">
        <v>0</v>
      </c>
      <c r="AN152" s="59">
        <v>0</v>
      </c>
      <c r="AO152" s="59">
        <v>-0.25000000000002798</v>
      </c>
      <c r="AP152" s="59">
        <v>0</v>
      </c>
      <c r="AQ152" s="59">
        <v>0</v>
      </c>
      <c r="AR152" s="59">
        <v>0</v>
      </c>
      <c r="AS152" s="59">
        <v>0</v>
      </c>
      <c r="AT152" s="59">
        <v>0</v>
      </c>
      <c r="AU152" s="59">
        <v>257.52777777777698</v>
      </c>
      <c r="AV152" s="133"/>
      <c r="AW152" s="133"/>
      <c r="AX152" s="133"/>
      <c r="AY152" s="133"/>
      <c r="AZ152" s="133"/>
      <c r="BA152" s="133"/>
      <c r="BH152" s="105">
        <v>147</v>
      </c>
      <c r="BI152" s="105">
        <v>28382400</v>
      </c>
      <c r="BJ152" s="106">
        <v>185</v>
      </c>
      <c r="BK152" s="106">
        <v>1018.407416</v>
      </c>
      <c r="BL152" s="106">
        <v>227.35697379999999</v>
      </c>
      <c r="BM152" s="106">
        <v>5.2822094169999998</v>
      </c>
      <c r="BN152" s="106">
        <v>-1018.407416</v>
      </c>
      <c r="BO152" s="106">
        <v>-199.06838740000001</v>
      </c>
      <c r="BP152" s="106">
        <v>-208.00637689999999</v>
      </c>
      <c r="BQ152" s="108">
        <f t="shared" si="17"/>
        <v>328.5</v>
      </c>
      <c r="BT152" s="105">
        <v>147</v>
      </c>
      <c r="BU152" s="105">
        <v>28382400</v>
      </c>
      <c r="BV152" s="106">
        <v>1041.2547199999999</v>
      </c>
      <c r="BW152" s="106">
        <v>1001.4190160000001</v>
      </c>
      <c r="BX152" s="106">
        <v>-32.773164860000001</v>
      </c>
      <c r="BY152" s="106">
        <v>31.227061469999999</v>
      </c>
      <c r="BZ152" s="106">
        <v>-188.27428230000001</v>
      </c>
      <c r="CA152" s="106">
        <v>176.7793154</v>
      </c>
    </row>
    <row r="153" spans="2:79" ht="9.9499999999999993" customHeight="1" x14ac:dyDescent="0.25">
      <c r="B153" s="76"/>
      <c r="C153" s="58"/>
      <c r="D153" s="58"/>
      <c r="E153" s="58"/>
      <c r="F153" s="58"/>
      <c r="G153" s="58"/>
      <c r="H153" s="58"/>
      <c r="I153" s="58"/>
      <c r="J153" s="58"/>
      <c r="K153" s="58"/>
      <c r="L153" s="78"/>
      <c r="M153" s="78"/>
      <c r="N153" s="110">
        <v>147</v>
      </c>
      <c r="O153" s="100">
        <v>1</v>
      </c>
      <c r="P153" s="100">
        <v>6</v>
      </c>
      <c r="Q153" s="100">
        <v>3</v>
      </c>
      <c r="R153" s="110">
        <v>147</v>
      </c>
      <c r="S153" s="92" t="s">
        <v>391</v>
      </c>
      <c r="T153" s="110">
        <v>0</v>
      </c>
      <c r="U153" s="110">
        <v>-1</v>
      </c>
      <c r="V153" s="110">
        <v>0.1</v>
      </c>
      <c r="W153" s="111">
        <v>9.9999999999999995E-7</v>
      </c>
      <c r="X153" s="110">
        <v>0.1</v>
      </c>
      <c r="Y153" s="110">
        <v>0.3</v>
      </c>
      <c r="Z153" s="110">
        <v>0.11</v>
      </c>
      <c r="AA153" s="110">
        <v>3.5</v>
      </c>
      <c r="AB153" s="112" t="s">
        <v>66</v>
      </c>
      <c r="AC153" s="53" t="str">
        <f t="shared" si="18"/>
        <v/>
      </c>
      <c r="AD153" s="53" t="str">
        <f t="shared" si="19"/>
        <v>4,7</v>
      </c>
      <c r="AE153" s="59">
        <v>113</v>
      </c>
      <c r="AF153" s="59">
        <v>22425600</v>
      </c>
      <c r="AG153" s="59">
        <v>0.374999999999999</v>
      </c>
      <c r="AH153" s="59">
        <v>0</v>
      </c>
      <c r="AI153" s="59">
        <v>0.23842739421906201</v>
      </c>
      <c r="AJ153" s="59">
        <v>0.25332413822118399</v>
      </c>
      <c r="AK153" s="59">
        <v>0</v>
      </c>
      <c r="AL153" s="59">
        <v>1.03797146841089E-2</v>
      </c>
      <c r="AM153" s="59">
        <v>0</v>
      </c>
      <c r="AN153" s="59">
        <v>0</v>
      </c>
      <c r="AO153" s="59">
        <v>-0.249999999999964</v>
      </c>
      <c r="AP153" s="59">
        <v>0</v>
      </c>
      <c r="AQ153" s="59">
        <v>0</v>
      </c>
      <c r="AR153" s="59">
        <v>0</v>
      </c>
      <c r="AS153" s="59">
        <v>0</v>
      </c>
      <c r="AT153" s="59">
        <v>0</v>
      </c>
      <c r="AU153" s="59">
        <v>259.55555555555497</v>
      </c>
      <c r="AV153" s="133"/>
      <c r="AW153" s="133"/>
      <c r="AX153" s="133"/>
      <c r="AY153" s="133"/>
      <c r="AZ153" s="133"/>
      <c r="BA153" s="133"/>
      <c r="BH153" s="105">
        <v>148</v>
      </c>
      <c r="BI153" s="105">
        <v>28557600</v>
      </c>
      <c r="BJ153" s="106">
        <v>185</v>
      </c>
      <c r="BK153" s="106">
        <v>1018.418794</v>
      </c>
      <c r="BL153" s="106">
        <v>227.3654641</v>
      </c>
      <c r="BM153" s="106">
        <v>5.2804722100000001</v>
      </c>
      <c r="BN153" s="106">
        <v>-1018.418794</v>
      </c>
      <c r="BO153" s="106">
        <v>-199.07634110000001</v>
      </c>
      <c r="BP153" s="106">
        <v>-208.0086508</v>
      </c>
      <c r="BQ153" s="108">
        <f t="shared" si="17"/>
        <v>330.52777777777777</v>
      </c>
      <c r="BT153" s="105">
        <v>148</v>
      </c>
      <c r="BU153" s="105">
        <v>28557600</v>
      </c>
      <c r="BV153" s="106">
        <v>1041.2547810000001</v>
      </c>
      <c r="BW153" s="106">
        <v>1001.419034</v>
      </c>
      <c r="BX153" s="106">
        <v>-32.775818870000002</v>
      </c>
      <c r="BY153" s="106">
        <v>31.227061469999999</v>
      </c>
      <c r="BZ153" s="106">
        <v>-188.27822610000001</v>
      </c>
      <c r="CA153" s="106">
        <v>176.78158930000001</v>
      </c>
    </row>
    <row r="154" spans="2:79" ht="9.9499999999999993" customHeight="1" x14ac:dyDescent="0.25">
      <c r="B154" s="76"/>
      <c r="C154" s="58"/>
      <c r="D154" s="58"/>
      <c r="E154" s="58"/>
      <c r="F154" s="58"/>
      <c r="G154" s="58"/>
      <c r="H154" s="58"/>
      <c r="I154" s="58"/>
      <c r="J154" s="58"/>
      <c r="K154" s="58"/>
      <c r="L154" s="78"/>
      <c r="M154" s="78"/>
      <c r="N154" s="110">
        <v>148</v>
      </c>
      <c r="O154" s="100">
        <v>1</v>
      </c>
      <c r="P154" s="100">
        <v>6</v>
      </c>
      <c r="Q154" s="100">
        <v>4</v>
      </c>
      <c r="R154" s="110">
        <v>148</v>
      </c>
      <c r="S154" s="92" t="s">
        <v>392</v>
      </c>
      <c r="T154" s="110">
        <v>0</v>
      </c>
      <c r="U154" s="110">
        <v>-1</v>
      </c>
      <c r="V154" s="110">
        <v>0.1</v>
      </c>
      <c r="W154" s="111">
        <v>9.9999999999999995E-7</v>
      </c>
      <c r="X154" s="110">
        <v>0.1</v>
      </c>
      <c r="Y154" s="110">
        <v>0.3</v>
      </c>
      <c r="Z154" s="110">
        <v>0.11</v>
      </c>
      <c r="AA154" s="110">
        <v>3.5</v>
      </c>
      <c r="AB154" s="112" t="s">
        <v>66</v>
      </c>
      <c r="AC154" s="53" t="str">
        <f t="shared" si="18"/>
        <v/>
      </c>
      <c r="AD154" s="53" t="str">
        <f t="shared" si="19"/>
        <v>5,7</v>
      </c>
      <c r="AE154" s="59">
        <v>114</v>
      </c>
      <c r="AF154" s="59">
        <v>22600800</v>
      </c>
      <c r="AG154" s="59">
        <v>0.374999999999999</v>
      </c>
      <c r="AH154" s="59">
        <v>0</v>
      </c>
      <c r="AI154" s="59">
        <v>0.238427394219173</v>
      </c>
      <c r="AJ154" s="59">
        <v>0.25326871942363999</v>
      </c>
      <c r="AK154" s="59">
        <v>0</v>
      </c>
      <c r="AL154" s="59">
        <v>1.0608531263726E-2</v>
      </c>
      <c r="AM154" s="59">
        <v>0</v>
      </c>
      <c r="AN154" s="59">
        <v>0</v>
      </c>
      <c r="AO154" s="59">
        <v>-0.249999999999996</v>
      </c>
      <c r="AP154" s="59">
        <v>0</v>
      </c>
      <c r="AQ154" s="59">
        <v>0</v>
      </c>
      <c r="AR154" s="59">
        <v>0</v>
      </c>
      <c r="AS154" s="59">
        <v>0</v>
      </c>
      <c r="AT154" s="59">
        <v>0</v>
      </c>
      <c r="AU154" s="59">
        <v>261.58333333333297</v>
      </c>
      <c r="AV154" s="133"/>
      <c r="AW154" s="133"/>
      <c r="AX154" s="133"/>
      <c r="AY154" s="133"/>
      <c r="AZ154" s="133"/>
      <c r="BA154" s="133"/>
      <c r="BH154" s="105">
        <v>149</v>
      </c>
      <c r="BI154" s="105">
        <v>28732800</v>
      </c>
      <c r="BJ154" s="106">
        <v>185</v>
      </c>
      <c r="BK154" s="106">
        <v>1018.429377</v>
      </c>
      <c r="BL154" s="106">
        <v>227.3728194</v>
      </c>
      <c r="BM154" s="106">
        <v>5.2790303139999999</v>
      </c>
      <c r="BN154" s="106">
        <v>-1018.429377</v>
      </c>
      <c r="BO154" s="106">
        <v>-199.08290930000001</v>
      </c>
      <c r="BP154" s="106">
        <v>-208.0108798</v>
      </c>
      <c r="BQ154" s="108">
        <f t="shared" si="17"/>
        <v>332.55555555555554</v>
      </c>
      <c r="BT154" s="105">
        <v>149</v>
      </c>
      <c r="BU154" s="105">
        <v>28732800</v>
      </c>
      <c r="BV154" s="106">
        <v>1041.2548420000001</v>
      </c>
      <c r="BW154" s="106">
        <v>1001.419049</v>
      </c>
      <c r="BX154" s="106">
        <v>-32.778487499999997</v>
      </c>
      <c r="BY154" s="106">
        <v>31.227061469999999</v>
      </c>
      <c r="BZ154" s="106">
        <v>-188.2815828</v>
      </c>
      <c r="CA154" s="106">
        <v>176.78381830000001</v>
      </c>
    </row>
    <row r="155" spans="2:79" ht="9.9499999999999993" customHeight="1" x14ac:dyDescent="0.25">
      <c r="B155" s="76"/>
      <c r="C155" s="58"/>
      <c r="D155" s="58"/>
      <c r="E155" s="58"/>
      <c r="F155" s="58"/>
      <c r="G155" s="58"/>
      <c r="H155" s="58"/>
      <c r="I155" s="58"/>
      <c r="J155" s="58"/>
      <c r="K155" s="58"/>
      <c r="L155" s="78"/>
      <c r="M155" s="78"/>
      <c r="N155" s="110">
        <v>149</v>
      </c>
      <c r="O155" s="100">
        <v>1</v>
      </c>
      <c r="P155" s="100">
        <v>6</v>
      </c>
      <c r="Q155" s="100">
        <v>5</v>
      </c>
      <c r="R155" s="110">
        <v>149</v>
      </c>
      <c r="S155" s="92" t="s">
        <v>393</v>
      </c>
      <c r="T155" s="110">
        <v>0</v>
      </c>
      <c r="U155" s="110">
        <v>-1</v>
      </c>
      <c r="V155" s="110">
        <v>0.1</v>
      </c>
      <c r="W155" s="111">
        <v>9.9999999999999995E-7</v>
      </c>
      <c r="X155" s="110">
        <v>0.1</v>
      </c>
      <c r="Y155" s="110">
        <v>0.3</v>
      </c>
      <c r="Z155" s="110">
        <v>0.11</v>
      </c>
      <c r="AA155" s="110">
        <v>3.5</v>
      </c>
      <c r="AB155" s="112" t="s">
        <v>60</v>
      </c>
      <c r="AC155" s="53" t="str">
        <f t="shared" si="18"/>
        <v>6,7</v>
      </c>
      <c r="AD155" s="53" t="str">
        <f t="shared" si="19"/>
        <v/>
      </c>
      <c r="AE155" s="59">
        <v>115</v>
      </c>
      <c r="AF155" s="59">
        <v>22776000</v>
      </c>
      <c r="AG155" s="59">
        <v>0.374999999999999</v>
      </c>
      <c r="AH155" s="59">
        <v>0</v>
      </c>
      <c r="AI155" s="59">
        <v>0.232944103503922</v>
      </c>
      <c r="AJ155" s="59">
        <v>0.25316960154082901</v>
      </c>
      <c r="AK155" s="59">
        <v>0</v>
      </c>
      <c r="AL155" s="59">
        <v>1.0846428336454699E-2</v>
      </c>
      <c r="AM155" s="59">
        <v>0</v>
      </c>
      <c r="AN155" s="59">
        <v>0</v>
      </c>
      <c r="AO155" s="59">
        <v>-0.249999999999964</v>
      </c>
      <c r="AP155" s="59">
        <v>0</v>
      </c>
      <c r="AQ155" s="59">
        <v>0</v>
      </c>
      <c r="AR155" s="59">
        <v>0</v>
      </c>
      <c r="AS155" s="59">
        <v>0</v>
      </c>
      <c r="AT155" s="59">
        <v>0</v>
      </c>
      <c r="AU155" s="59">
        <v>263.61111111111097</v>
      </c>
      <c r="AV155" s="133"/>
      <c r="AW155" s="133"/>
      <c r="AX155" s="133"/>
      <c r="AY155" s="133"/>
      <c r="AZ155" s="133"/>
      <c r="BA155" s="133"/>
      <c r="BH155" s="105">
        <v>150</v>
      </c>
      <c r="BI155" s="105">
        <v>28908000</v>
      </c>
      <c r="BJ155" s="106">
        <v>185</v>
      </c>
      <c r="BK155" s="106">
        <v>1018.439123</v>
      </c>
      <c r="BL155" s="106">
        <v>227.37900579999999</v>
      </c>
      <c r="BM155" s="106">
        <v>5.2778772209999998</v>
      </c>
      <c r="BN155" s="106">
        <v>-1018.439123</v>
      </c>
      <c r="BO155" s="106">
        <v>-199.08809289999999</v>
      </c>
      <c r="BP155" s="106">
        <v>-208.01303559999999</v>
      </c>
      <c r="BQ155" s="108">
        <f t="shared" si="17"/>
        <v>334.58333333333331</v>
      </c>
      <c r="BT155" s="105">
        <v>150</v>
      </c>
      <c r="BU155" s="105">
        <v>28908000</v>
      </c>
      <c r="BV155" s="106">
        <v>1041.254903</v>
      </c>
      <c r="BW155" s="106">
        <v>1001.4190620000001</v>
      </c>
      <c r="BX155" s="106">
        <v>-32.781140120000003</v>
      </c>
      <c r="BY155" s="106">
        <v>31.227061469999999</v>
      </c>
      <c r="BZ155" s="106">
        <v>-188.284367</v>
      </c>
      <c r="CA155" s="106">
        <v>176.7859742</v>
      </c>
    </row>
    <row r="156" spans="2:79" ht="9.9499999999999993" customHeight="1" x14ac:dyDescent="0.25">
      <c r="B156" s="76"/>
      <c r="C156" s="58"/>
      <c r="D156" s="58"/>
      <c r="E156" s="58"/>
      <c r="F156" s="58"/>
      <c r="G156" s="58"/>
      <c r="H156" s="58"/>
      <c r="I156" s="58"/>
      <c r="J156" s="58"/>
      <c r="K156" s="58"/>
      <c r="L156" s="78"/>
      <c r="M156" s="78"/>
      <c r="N156" s="110">
        <v>150</v>
      </c>
      <c r="O156" s="100">
        <v>1</v>
      </c>
      <c r="P156" s="100">
        <v>6</v>
      </c>
      <c r="Q156" s="100">
        <v>6</v>
      </c>
      <c r="R156" s="110">
        <v>150</v>
      </c>
      <c r="S156" s="92" t="s">
        <v>394</v>
      </c>
      <c r="T156" s="110">
        <v>0</v>
      </c>
      <c r="U156" s="110">
        <v>-1</v>
      </c>
      <c r="V156" s="110">
        <v>0.1</v>
      </c>
      <c r="W156" s="111">
        <v>9.9999999999999995E-7</v>
      </c>
      <c r="X156" s="110">
        <v>0.1</v>
      </c>
      <c r="Y156" s="110">
        <v>0.3</v>
      </c>
      <c r="Z156" s="110">
        <v>0.11</v>
      </c>
      <c r="AA156" s="110">
        <v>3.5</v>
      </c>
      <c r="AB156" s="112" t="s">
        <v>60</v>
      </c>
      <c r="AC156" s="53" t="str">
        <f t="shared" si="18"/>
        <v>7,7</v>
      </c>
      <c r="AD156" s="53" t="str">
        <f t="shared" si="19"/>
        <v/>
      </c>
      <c r="AE156" s="59">
        <v>116</v>
      </c>
      <c r="AF156" s="59">
        <v>22951200</v>
      </c>
      <c r="AG156" s="59">
        <v>0.374999999999999</v>
      </c>
      <c r="AH156" s="59">
        <v>0</v>
      </c>
      <c r="AI156" s="59">
        <v>0.23294410350397701</v>
      </c>
      <c r="AJ156" s="59">
        <v>0.25309053822118799</v>
      </c>
      <c r="AK156" s="59">
        <v>0</v>
      </c>
      <c r="AL156" s="59">
        <v>1.1090648209929801E-2</v>
      </c>
      <c r="AM156" s="59">
        <v>0</v>
      </c>
      <c r="AN156" s="59">
        <v>0</v>
      </c>
      <c r="AO156" s="59">
        <v>-0.249999999999996</v>
      </c>
      <c r="AP156" s="59">
        <v>0</v>
      </c>
      <c r="AQ156" s="59">
        <v>0</v>
      </c>
      <c r="AR156" s="59">
        <v>0</v>
      </c>
      <c r="AS156" s="59">
        <v>0</v>
      </c>
      <c r="AT156" s="59">
        <v>0</v>
      </c>
      <c r="AU156" s="59">
        <v>265.638888888888</v>
      </c>
      <c r="AV156" s="133"/>
      <c r="AW156" s="133"/>
      <c r="AX156" s="133"/>
      <c r="AY156" s="133"/>
      <c r="AZ156" s="133"/>
      <c r="BA156" s="133"/>
      <c r="BH156" s="105">
        <v>151</v>
      </c>
      <c r="BI156" s="105">
        <v>29083200</v>
      </c>
      <c r="BJ156" s="106">
        <v>185</v>
      </c>
      <c r="BK156" s="106">
        <v>1018.4485110000001</v>
      </c>
      <c r="BL156" s="106">
        <v>227.38553450000001</v>
      </c>
      <c r="BM156" s="106">
        <v>5.278072656</v>
      </c>
      <c r="BN156" s="106">
        <v>-1018.4485110000001</v>
      </c>
      <c r="BO156" s="106">
        <v>-199.09338930000001</v>
      </c>
      <c r="BP156" s="106">
        <v>-208.01407259999999</v>
      </c>
      <c r="BQ156" s="108">
        <f t="shared" si="17"/>
        <v>336.61111111111109</v>
      </c>
      <c r="BT156" s="105">
        <v>151</v>
      </c>
      <c r="BU156" s="105">
        <v>29083200</v>
      </c>
      <c r="BV156" s="106">
        <v>1041.2549650000001</v>
      </c>
      <c r="BW156" s="106">
        <v>1001.419073</v>
      </c>
      <c r="BX156" s="106">
        <v>-32.783839059999998</v>
      </c>
      <c r="BY156" s="106">
        <v>31.227061469999999</v>
      </c>
      <c r="BZ156" s="106">
        <v>-188.28688550000001</v>
      </c>
      <c r="CA156" s="106">
        <v>176.7870111</v>
      </c>
    </row>
    <row r="157" spans="2:79" ht="9.9499999999999993" customHeight="1" x14ac:dyDescent="0.25">
      <c r="B157" s="76"/>
      <c r="C157" s="58"/>
      <c r="D157" s="58"/>
      <c r="E157" s="58"/>
      <c r="F157" s="58"/>
      <c r="G157" s="58"/>
      <c r="H157" s="58"/>
      <c r="I157" s="58"/>
      <c r="J157" s="58"/>
      <c r="K157" s="58"/>
      <c r="L157" s="78"/>
      <c r="M157" s="78"/>
      <c r="N157" s="110">
        <v>151</v>
      </c>
      <c r="O157" s="100">
        <v>1</v>
      </c>
      <c r="P157" s="100">
        <v>6</v>
      </c>
      <c r="Q157" s="100">
        <v>7</v>
      </c>
      <c r="R157" s="110">
        <v>151</v>
      </c>
      <c r="S157" s="92" t="s">
        <v>395</v>
      </c>
      <c r="T157" s="110">
        <v>0</v>
      </c>
      <c r="U157" s="110">
        <v>-1</v>
      </c>
      <c r="V157" s="110">
        <v>0.1</v>
      </c>
      <c r="W157" s="111">
        <v>9.9999999999999995E-7</v>
      </c>
      <c r="X157" s="110">
        <v>0.1</v>
      </c>
      <c r="Y157" s="110">
        <v>0.3</v>
      </c>
      <c r="Z157" s="110">
        <v>0.11</v>
      </c>
      <c r="AA157" s="110">
        <v>3.5</v>
      </c>
      <c r="AB157" s="112" t="s">
        <v>60</v>
      </c>
      <c r="AC157" s="53" t="str">
        <f t="shared" si="18"/>
        <v>8,7</v>
      </c>
      <c r="AD157" s="53" t="str">
        <f t="shared" si="19"/>
        <v/>
      </c>
      <c r="AE157" s="59">
        <v>117</v>
      </c>
      <c r="AF157" s="59">
        <v>23126400</v>
      </c>
      <c r="AG157" s="59">
        <v>0.374999999999999</v>
      </c>
      <c r="AH157" s="59">
        <v>0</v>
      </c>
      <c r="AI157" s="59">
        <v>0.232944103503922</v>
      </c>
      <c r="AJ157" s="59">
        <v>0.25309053822118799</v>
      </c>
      <c r="AK157" s="59">
        <v>0</v>
      </c>
      <c r="AL157" s="59">
        <v>1.1338150774780001E-2</v>
      </c>
      <c r="AM157" s="59">
        <v>0</v>
      </c>
      <c r="AN157" s="59">
        <v>0</v>
      </c>
      <c r="AO157" s="59">
        <v>-0.249999999999996</v>
      </c>
      <c r="AP157" s="59">
        <v>0</v>
      </c>
      <c r="AQ157" s="59">
        <v>0</v>
      </c>
      <c r="AR157" s="59">
        <v>0</v>
      </c>
      <c r="AS157" s="59">
        <v>0</v>
      </c>
      <c r="AT157" s="59">
        <v>0</v>
      </c>
      <c r="AU157" s="59">
        <v>267.666666666666</v>
      </c>
      <c r="AV157" s="133"/>
      <c r="AW157" s="133"/>
      <c r="AX157" s="133"/>
      <c r="AY157" s="133"/>
      <c r="AZ157" s="133"/>
      <c r="BA157" s="133"/>
      <c r="BH157" s="105">
        <v>152</v>
      </c>
      <c r="BI157" s="105">
        <v>29258400</v>
      </c>
      <c r="BJ157" s="106">
        <v>185</v>
      </c>
      <c r="BK157" s="106">
        <v>1018.457434</v>
      </c>
      <c r="BL157" s="106">
        <v>227.39194409999999</v>
      </c>
      <c r="BM157" s="106">
        <v>5.2803363790000004</v>
      </c>
      <c r="BN157" s="106">
        <v>-1018.457434</v>
      </c>
      <c r="BO157" s="106">
        <v>-199.09840030000001</v>
      </c>
      <c r="BP157" s="106">
        <v>-208.0132074</v>
      </c>
      <c r="BQ157" s="108">
        <f t="shared" si="17"/>
        <v>338.63888888888891</v>
      </c>
      <c r="BT157" s="105">
        <v>152</v>
      </c>
      <c r="BU157" s="105">
        <v>29258400</v>
      </c>
      <c r="BV157" s="106">
        <v>1041.255028</v>
      </c>
      <c r="BW157" s="106">
        <v>1001.419083</v>
      </c>
      <c r="BX157" s="106">
        <v>-32.786566280000002</v>
      </c>
      <c r="BY157" s="106">
        <v>31.227061469999999</v>
      </c>
      <c r="BZ157" s="106">
        <v>-188.2890199</v>
      </c>
      <c r="CA157" s="106">
        <v>176.78614590000001</v>
      </c>
    </row>
    <row r="158" spans="2:79" ht="9.9499999999999993" customHeight="1" x14ac:dyDescent="0.25">
      <c r="B158" s="76"/>
      <c r="C158" s="58"/>
      <c r="D158" s="58"/>
      <c r="E158" s="58"/>
      <c r="F158" s="58"/>
      <c r="G158" s="58"/>
      <c r="H158" s="58"/>
      <c r="I158" s="58"/>
      <c r="J158" s="58"/>
      <c r="K158" s="58"/>
      <c r="L158" s="78"/>
      <c r="M158" s="78"/>
      <c r="N158" s="110">
        <v>152</v>
      </c>
      <c r="O158" s="100">
        <v>1</v>
      </c>
      <c r="P158" s="100">
        <v>6</v>
      </c>
      <c r="Q158" s="100">
        <v>8</v>
      </c>
      <c r="R158" s="110">
        <v>152</v>
      </c>
      <c r="S158" s="92" t="s">
        <v>396</v>
      </c>
      <c r="T158" s="110">
        <v>0</v>
      </c>
      <c r="U158" s="110">
        <v>-1</v>
      </c>
      <c r="V158" s="110">
        <v>0.1</v>
      </c>
      <c r="W158" s="111">
        <v>9.9999999999999995E-7</v>
      </c>
      <c r="X158" s="110">
        <v>0.2</v>
      </c>
      <c r="Y158" s="110">
        <v>0.3</v>
      </c>
      <c r="Z158" s="110">
        <v>0.21</v>
      </c>
      <c r="AA158" s="110">
        <v>3.5</v>
      </c>
      <c r="AB158" s="112" t="s">
        <v>60</v>
      </c>
      <c r="AC158" s="53" t="str">
        <f t="shared" si="18"/>
        <v>9,7</v>
      </c>
      <c r="AD158" s="53" t="str">
        <f t="shared" si="19"/>
        <v/>
      </c>
      <c r="AE158" s="59">
        <v>118</v>
      </c>
      <c r="AF158" s="59">
        <v>23301600</v>
      </c>
      <c r="AG158" s="59">
        <v>0.374999999999999</v>
      </c>
      <c r="AH158" s="59">
        <v>0</v>
      </c>
      <c r="AI158" s="59">
        <v>0.23282730350397199</v>
      </c>
      <c r="AJ158" s="59">
        <v>0.252441530413684</v>
      </c>
      <c r="AK158" s="59">
        <v>0</v>
      </c>
      <c r="AL158" s="59">
        <v>1.15861137937144E-2</v>
      </c>
      <c r="AM158" s="59">
        <v>0</v>
      </c>
      <c r="AN158" s="59">
        <v>0</v>
      </c>
      <c r="AO158" s="59">
        <v>-0.249999999999996</v>
      </c>
      <c r="AP158" s="59">
        <v>0</v>
      </c>
      <c r="AQ158" s="59">
        <v>0</v>
      </c>
      <c r="AR158" s="59">
        <v>0</v>
      </c>
      <c r="AS158" s="59">
        <v>0</v>
      </c>
      <c r="AT158" s="59">
        <v>0</v>
      </c>
      <c r="AU158" s="59">
        <v>269.694444444444</v>
      </c>
      <c r="AV158" s="133"/>
      <c r="AW158" s="133"/>
      <c r="AX158" s="133"/>
      <c r="AY158" s="133"/>
      <c r="AZ158" s="133"/>
      <c r="BA158" s="133"/>
      <c r="BH158" s="105">
        <v>153</v>
      </c>
      <c r="BI158" s="105">
        <v>29433600</v>
      </c>
      <c r="BJ158" s="106">
        <v>185</v>
      </c>
      <c r="BK158" s="106">
        <v>1018.465896</v>
      </c>
      <c r="BL158" s="106">
        <v>227.39810180000001</v>
      </c>
      <c r="BM158" s="106">
        <v>5.2825647570000003</v>
      </c>
      <c r="BN158" s="106">
        <v>-1018.465896</v>
      </c>
      <c r="BO158" s="106">
        <v>-199.10300659999999</v>
      </c>
      <c r="BP158" s="106">
        <v>-208.0125304</v>
      </c>
      <c r="BQ158" s="108">
        <f t="shared" si="17"/>
        <v>340.66666666666669</v>
      </c>
      <c r="BT158" s="105">
        <v>153</v>
      </c>
      <c r="BU158" s="105">
        <v>29433600</v>
      </c>
      <c r="BV158" s="106">
        <v>1041.2550900000001</v>
      </c>
      <c r="BW158" s="106">
        <v>1001.419091</v>
      </c>
      <c r="BX158" s="106">
        <v>-32.789291820000003</v>
      </c>
      <c r="BY158" s="106">
        <v>31.227061469999999</v>
      </c>
      <c r="BZ158" s="106">
        <v>-188.2908521</v>
      </c>
      <c r="CA158" s="106">
        <v>176.78546890000001</v>
      </c>
    </row>
    <row r="159" spans="2:79" ht="9.9499999999999993" customHeight="1" x14ac:dyDescent="0.25">
      <c r="B159" s="76"/>
      <c r="C159" s="58"/>
      <c r="D159" s="58"/>
      <c r="E159" s="58"/>
      <c r="F159" s="58"/>
      <c r="G159" s="58"/>
      <c r="H159" s="58"/>
      <c r="I159" s="58"/>
      <c r="J159" s="58"/>
      <c r="K159" s="58"/>
      <c r="L159" s="78"/>
      <c r="M159" s="78"/>
      <c r="N159" s="110">
        <v>153</v>
      </c>
      <c r="O159" s="100">
        <v>1</v>
      </c>
      <c r="P159" s="100">
        <v>7</v>
      </c>
      <c r="Q159" s="100">
        <v>1</v>
      </c>
      <c r="R159" s="110">
        <v>153</v>
      </c>
      <c r="S159" s="92" t="s">
        <v>397</v>
      </c>
      <c r="T159" s="110">
        <v>0</v>
      </c>
      <c r="U159" s="110">
        <v>-1</v>
      </c>
      <c r="V159" s="110">
        <v>0.1</v>
      </c>
      <c r="W159" s="111">
        <v>9.9999999999999995E-7</v>
      </c>
      <c r="X159" s="110">
        <v>0.2</v>
      </c>
      <c r="Y159" s="110">
        <v>0.3</v>
      </c>
      <c r="Z159" s="110">
        <v>0.21</v>
      </c>
      <c r="AA159" s="110">
        <v>3.5</v>
      </c>
      <c r="AB159" s="112" t="s">
        <v>60</v>
      </c>
      <c r="AC159" s="53" t="str">
        <f t="shared" si="18"/>
        <v>2,8</v>
      </c>
      <c r="AD159" s="53" t="str">
        <f t="shared" si="19"/>
        <v/>
      </c>
      <c r="AE159" s="59">
        <v>119</v>
      </c>
      <c r="AF159" s="59">
        <v>23476800</v>
      </c>
      <c r="AG159" s="59">
        <v>0.374999999999999</v>
      </c>
      <c r="AH159" s="59">
        <v>0</v>
      </c>
      <c r="AI159" s="59">
        <v>0.232710503504023</v>
      </c>
      <c r="AJ159" s="59">
        <v>0.24943501107774199</v>
      </c>
      <c r="AK159" s="59">
        <v>0</v>
      </c>
      <c r="AL159" s="59">
        <v>1.1832014782402899E-2</v>
      </c>
      <c r="AM159" s="59">
        <v>0</v>
      </c>
      <c r="AN159" s="59">
        <v>0</v>
      </c>
      <c r="AO159" s="59">
        <v>-0.249999999999996</v>
      </c>
      <c r="AP159" s="59">
        <v>0</v>
      </c>
      <c r="AQ159" s="59">
        <v>0</v>
      </c>
      <c r="AR159" s="59">
        <v>0</v>
      </c>
      <c r="AS159" s="59">
        <v>0</v>
      </c>
      <c r="AT159" s="59">
        <v>0</v>
      </c>
      <c r="AU159" s="59">
        <v>271.722222222222</v>
      </c>
      <c r="AV159" s="133"/>
      <c r="AW159" s="133"/>
      <c r="AX159" s="133"/>
      <c r="AY159" s="133"/>
      <c r="AZ159" s="133"/>
      <c r="BA159" s="133"/>
      <c r="BH159" s="105">
        <v>154</v>
      </c>
      <c r="BI159" s="105">
        <v>29608800</v>
      </c>
      <c r="BJ159" s="106">
        <v>185</v>
      </c>
      <c r="BK159" s="106">
        <v>1018.474017</v>
      </c>
      <c r="BL159" s="106">
        <v>227.4040626</v>
      </c>
      <c r="BM159" s="106">
        <v>5.2846851619999997</v>
      </c>
      <c r="BN159" s="106">
        <v>-1018.474017</v>
      </c>
      <c r="BO159" s="106">
        <v>-199.10736220000001</v>
      </c>
      <c r="BP159" s="106">
        <v>-208.0120153</v>
      </c>
      <c r="BQ159" s="108">
        <f t="shared" si="17"/>
        <v>342.69444444444446</v>
      </c>
      <c r="BT159" s="105">
        <v>154</v>
      </c>
      <c r="BU159" s="105">
        <v>29608800</v>
      </c>
      <c r="BV159" s="106">
        <v>1041.2551530000001</v>
      </c>
      <c r="BW159" s="106">
        <v>1001.419098</v>
      </c>
      <c r="BX159" s="106">
        <v>-32.7919999</v>
      </c>
      <c r="BY159" s="106">
        <v>31.227061469999999</v>
      </c>
      <c r="BZ159" s="106">
        <v>-188.29245069999999</v>
      </c>
      <c r="CA159" s="106">
        <v>176.78495380000001</v>
      </c>
    </row>
    <row r="160" spans="2:79" ht="9.9499999999999993" customHeight="1" x14ac:dyDescent="0.25">
      <c r="B160" s="76"/>
      <c r="C160" s="58"/>
      <c r="D160" s="58"/>
      <c r="E160" s="58"/>
      <c r="F160" s="58"/>
      <c r="G160" s="58"/>
      <c r="H160" s="58"/>
      <c r="I160" s="58"/>
      <c r="J160" s="58"/>
      <c r="K160" s="58"/>
      <c r="L160" s="78"/>
      <c r="M160" s="78"/>
      <c r="N160" s="110">
        <v>154</v>
      </c>
      <c r="O160" s="100">
        <v>1</v>
      </c>
      <c r="P160" s="100">
        <v>7</v>
      </c>
      <c r="Q160" s="100">
        <v>2</v>
      </c>
      <c r="R160" s="110">
        <v>154</v>
      </c>
      <c r="S160" s="92" t="s">
        <v>398</v>
      </c>
      <c r="T160" s="110">
        <v>0</v>
      </c>
      <c r="U160" s="110">
        <v>-1</v>
      </c>
      <c r="V160" s="110">
        <v>0.1</v>
      </c>
      <c r="W160" s="111">
        <v>9.9999999999999995E-7</v>
      </c>
      <c r="X160" s="110">
        <v>0.2</v>
      </c>
      <c r="Y160" s="110">
        <v>0.3</v>
      </c>
      <c r="Z160" s="110">
        <v>0.21</v>
      </c>
      <c r="AA160" s="110">
        <v>3.5</v>
      </c>
      <c r="AB160" s="112" t="s">
        <v>60</v>
      </c>
      <c r="AC160" s="53" t="str">
        <f t="shared" si="18"/>
        <v>3,8</v>
      </c>
      <c r="AD160" s="53" t="str">
        <f t="shared" si="19"/>
        <v/>
      </c>
      <c r="AE160" s="59">
        <v>120</v>
      </c>
      <c r="AF160" s="59">
        <v>23652000</v>
      </c>
      <c r="AG160" s="59">
        <v>0.374999999999999</v>
      </c>
      <c r="AH160" s="59">
        <v>0</v>
      </c>
      <c r="AI160" s="59">
        <v>0.23259370350390701</v>
      </c>
      <c r="AJ160" s="59">
        <v>0.24943501107774199</v>
      </c>
      <c r="AK160" s="59">
        <v>0</v>
      </c>
      <c r="AL160" s="59">
        <v>1.2094414279479101E-2</v>
      </c>
      <c r="AM160" s="59">
        <v>0</v>
      </c>
      <c r="AN160" s="59">
        <v>0</v>
      </c>
      <c r="AO160" s="59">
        <v>-0.249999999999964</v>
      </c>
      <c r="AP160" s="59">
        <v>0</v>
      </c>
      <c r="AQ160" s="59">
        <v>0</v>
      </c>
      <c r="AR160" s="59">
        <v>0</v>
      </c>
      <c r="AS160" s="59">
        <v>0</v>
      </c>
      <c r="AT160" s="59">
        <v>0</v>
      </c>
      <c r="AU160" s="59">
        <v>273.75</v>
      </c>
      <c r="AV160" s="133"/>
      <c r="AW160" s="133"/>
      <c r="AX160" s="133"/>
      <c r="AY160" s="133"/>
      <c r="AZ160" s="133"/>
      <c r="BA160" s="133"/>
      <c r="BH160" s="105">
        <v>155</v>
      </c>
      <c r="BI160" s="105">
        <v>29784000</v>
      </c>
      <c r="BJ160" s="106">
        <v>185</v>
      </c>
      <c r="BK160" s="106">
        <v>1018.481808</v>
      </c>
      <c r="BL160" s="106">
        <v>227.40976929999999</v>
      </c>
      <c r="BM160" s="106">
        <v>5.2866997299999996</v>
      </c>
      <c r="BN160" s="106">
        <v>-1018.481808</v>
      </c>
      <c r="BO160" s="106">
        <v>-199.11144060000001</v>
      </c>
      <c r="BP160" s="106">
        <v>-208.011629</v>
      </c>
      <c r="BQ160" s="108">
        <f t="shared" si="17"/>
        <v>344.72222222222223</v>
      </c>
      <c r="BT160" s="105">
        <v>155</v>
      </c>
      <c r="BU160" s="105">
        <v>29784000</v>
      </c>
      <c r="BV160" s="106">
        <v>1041.255214</v>
      </c>
      <c r="BW160" s="106">
        <v>1001.4191049999999</v>
      </c>
      <c r="BX160" s="106">
        <v>-32.794670179999997</v>
      </c>
      <c r="BY160" s="106">
        <v>31.227061469999999</v>
      </c>
      <c r="BZ160" s="106">
        <v>-188.29385569999999</v>
      </c>
      <c r="CA160" s="106">
        <v>176.78456750000001</v>
      </c>
    </row>
    <row r="161" spans="2:79" ht="9.9499999999999993" customHeight="1" x14ac:dyDescent="0.25">
      <c r="B161" s="76"/>
      <c r="C161" s="58"/>
      <c r="D161" s="58"/>
      <c r="E161" s="58"/>
      <c r="F161" s="58"/>
      <c r="G161" s="58"/>
      <c r="H161" s="58"/>
      <c r="I161" s="58"/>
      <c r="J161" s="58"/>
      <c r="K161" s="58"/>
      <c r="L161" s="78"/>
      <c r="M161" s="78"/>
      <c r="N161" s="110">
        <v>155</v>
      </c>
      <c r="O161" s="100">
        <v>1</v>
      </c>
      <c r="P161" s="100">
        <v>7</v>
      </c>
      <c r="Q161" s="100">
        <v>3</v>
      </c>
      <c r="R161" s="110">
        <v>155</v>
      </c>
      <c r="S161" s="92" t="s">
        <v>399</v>
      </c>
      <c r="T161" s="110">
        <v>0</v>
      </c>
      <c r="U161" s="110">
        <v>-1</v>
      </c>
      <c r="V161" s="110">
        <v>0.1</v>
      </c>
      <c r="W161" s="111">
        <v>9.9999999999999995E-7</v>
      </c>
      <c r="X161" s="110">
        <v>0.1</v>
      </c>
      <c r="Y161" s="110">
        <v>0.3</v>
      </c>
      <c r="Z161" s="110">
        <v>0.11</v>
      </c>
      <c r="AA161" s="110">
        <v>3.5</v>
      </c>
      <c r="AB161" s="112" t="s">
        <v>66</v>
      </c>
      <c r="AC161" s="53" t="str">
        <f t="shared" si="18"/>
        <v/>
      </c>
      <c r="AD161" s="53" t="str">
        <f t="shared" si="19"/>
        <v>4,8</v>
      </c>
      <c r="AE161" s="59">
        <v>121</v>
      </c>
      <c r="AF161" s="59">
        <v>23827200</v>
      </c>
      <c r="AG161" s="59">
        <v>0.25</v>
      </c>
      <c r="AH161" s="59">
        <v>0</v>
      </c>
      <c r="AI161" s="59">
        <v>0.232476903503957</v>
      </c>
      <c r="AJ161" s="59">
        <v>0.24943501107774199</v>
      </c>
      <c r="AK161" s="59">
        <v>0</v>
      </c>
      <c r="AL161" s="59">
        <v>1.25175668526772E-2</v>
      </c>
      <c r="AM161" s="59">
        <v>0</v>
      </c>
      <c r="AN161" s="59">
        <v>0</v>
      </c>
      <c r="AO161" s="59">
        <v>-0.24999999978878801</v>
      </c>
      <c r="AP161" s="59">
        <v>0</v>
      </c>
      <c r="AQ161" s="59">
        <v>0</v>
      </c>
      <c r="AR161" s="59">
        <v>0</v>
      </c>
      <c r="AS161" s="59">
        <v>0</v>
      </c>
      <c r="AT161" s="59">
        <v>0</v>
      </c>
      <c r="AU161" s="59">
        <v>275.77777777777698</v>
      </c>
      <c r="AV161" s="133"/>
      <c r="AW161" s="133"/>
      <c r="AX161" s="133"/>
      <c r="AY161" s="133"/>
      <c r="AZ161" s="133"/>
      <c r="BA161" s="133"/>
      <c r="BH161" s="105">
        <v>156</v>
      </c>
      <c r="BI161" s="105">
        <v>29959200</v>
      </c>
      <c r="BJ161" s="106">
        <v>185</v>
      </c>
      <c r="BK161" s="106">
        <v>1018.489461</v>
      </c>
      <c r="BL161" s="106">
        <v>227.4154317</v>
      </c>
      <c r="BM161" s="106">
        <v>5.2886057490000002</v>
      </c>
      <c r="BN161" s="106">
        <v>-1018.489461</v>
      </c>
      <c r="BO161" s="106">
        <v>-199.1154047</v>
      </c>
      <c r="BP161" s="106">
        <v>-208.0114212</v>
      </c>
      <c r="BQ161" s="108">
        <f t="shared" si="17"/>
        <v>346.75</v>
      </c>
      <c r="BT161" s="105">
        <v>156</v>
      </c>
      <c r="BU161" s="105">
        <v>29959200</v>
      </c>
      <c r="BV161" s="106">
        <v>1041.255275</v>
      </c>
      <c r="BW161" s="106">
        <v>1001.419111</v>
      </c>
      <c r="BX161" s="106">
        <v>-32.79735531</v>
      </c>
      <c r="BY161" s="106">
        <v>31.227061469999999</v>
      </c>
      <c r="BZ161" s="106">
        <v>-188.29514829999999</v>
      </c>
      <c r="CA161" s="106">
        <v>176.7843598</v>
      </c>
    </row>
    <row r="162" spans="2:79" ht="9.9499999999999993" customHeight="1" x14ac:dyDescent="0.25">
      <c r="B162" s="76"/>
      <c r="C162" s="58"/>
      <c r="D162" s="58"/>
      <c r="E162" s="58"/>
      <c r="F162" s="58"/>
      <c r="G162" s="58"/>
      <c r="H162" s="58"/>
      <c r="I162" s="58"/>
      <c r="J162" s="58"/>
      <c r="K162" s="58"/>
      <c r="L162" s="78"/>
      <c r="M162" s="78"/>
      <c r="N162" s="110">
        <v>156</v>
      </c>
      <c r="O162" s="100">
        <v>1</v>
      </c>
      <c r="P162" s="100">
        <v>7</v>
      </c>
      <c r="Q162" s="100">
        <v>4</v>
      </c>
      <c r="R162" s="110">
        <v>156</v>
      </c>
      <c r="S162" s="92" t="s">
        <v>400</v>
      </c>
      <c r="T162" s="110">
        <v>0</v>
      </c>
      <c r="U162" s="110">
        <v>-1</v>
      </c>
      <c r="V162" s="110">
        <v>0.1</v>
      </c>
      <c r="W162" s="111">
        <v>9.9999999999999995E-7</v>
      </c>
      <c r="X162" s="110">
        <v>0.1</v>
      </c>
      <c r="Y162" s="110">
        <v>0.3</v>
      </c>
      <c r="Z162" s="110">
        <v>0.11</v>
      </c>
      <c r="AA162" s="110">
        <v>3.5</v>
      </c>
      <c r="AB162" s="112" t="s">
        <v>66</v>
      </c>
      <c r="AC162" s="53" t="str">
        <f t="shared" si="18"/>
        <v/>
      </c>
      <c r="AD162" s="53" t="str">
        <f t="shared" si="19"/>
        <v>5,8</v>
      </c>
      <c r="AE162" s="59">
        <v>122</v>
      </c>
      <c r="AF162" s="59">
        <v>24002400</v>
      </c>
      <c r="AG162" s="59">
        <v>0.25</v>
      </c>
      <c r="AH162" s="59">
        <v>0</v>
      </c>
      <c r="AI162" s="59">
        <v>0.23236010350400799</v>
      </c>
      <c r="AJ162" s="59">
        <v>0.249349713380385</v>
      </c>
      <c r="AK162" s="59">
        <v>0</v>
      </c>
      <c r="AL162" s="59">
        <v>1.3103206292619801E-2</v>
      </c>
      <c r="AM162" s="59">
        <v>0</v>
      </c>
      <c r="AN162" s="59">
        <v>0</v>
      </c>
      <c r="AO162" s="59">
        <v>-0.25000000000009098</v>
      </c>
      <c r="AP162" s="59">
        <v>0</v>
      </c>
      <c r="AQ162" s="59">
        <v>0</v>
      </c>
      <c r="AR162" s="59">
        <v>0</v>
      </c>
      <c r="AS162" s="59">
        <v>0</v>
      </c>
      <c r="AT162" s="59">
        <v>0</v>
      </c>
      <c r="AU162" s="59">
        <v>277.80555555555497</v>
      </c>
      <c r="AV162" s="133"/>
      <c r="AW162" s="133"/>
      <c r="AX162" s="133"/>
      <c r="AY162" s="133"/>
      <c r="AZ162" s="133"/>
      <c r="BA162" s="133"/>
      <c r="BH162" s="105">
        <v>157</v>
      </c>
      <c r="BI162" s="105">
        <v>30134400</v>
      </c>
      <c r="BJ162" s="106">
        <v>185</v>
      </c>
      <c r="BK162" s="106">
        <v>1018.497016</v>
      </c>
      <c r="BL162" s="106">
        <v>227.42090540000001</v>
      </c>
      <c r="BM162" s="106">
        <v>5.2904167859999998</v>
      </c>
      <c r="BN162" s="106">
        <v>-1018.497016</v>
      </c>
      <c r="BO162" s="106">
        <v>-199.11909439999999</v>
      </c>
      <c r="BP162" s="106">
        <v>-208.01139430000001</v>
      </c>
      <c r="BQ162" s="108">
        <f t="shared" si="17"/>
        <v>348.77777777777777</v>
      </c>
      <c r="BT162" s="105">
        <v>157</v>
      </c>
      <c r="BU162" s="105">
        <v>30134400</v>
      </c>
      <c r="BV162" s="106">
        <v>1041.2553379999999</v>
      </c>
      <c r="BW162" s="106">
        <v>1001.419116</v>
      </c>
      <c r="BX162" s="106">
        <v>-32.800072329999999</v>
      </c>
      <c r="BY162" s="106">
        <v>31.227061469999999</v>
      </c>
      <c r="BZ162" s="106">
        <v>-188.29633419999999</v>
      </c>
      <c r="CA162" s="106">
        <v>176.78433279999999</v>
      </c>
    </row>
    <row r="163" spans="2:79" ht="9.9499999999999993" customHeight="1" x14ac:dyDescent="0.25">
      <c r="B163" s="76"/>
      <c r="C163" s="58"/>
      <c r="D163" s="58"/>
      <c r="E163" s="58"/>
      <c r="F163" s="58"/>
      <c r="G163" s="58"/>
      <c r="H163" s="58"/>
      <c r="I163" s="58"/>
      <c r="J163" s="58"/>
      <c r="K163" s="58"/>
      <c r="L163" s="78"/>
      <c r="M163" s="78"/>
      <c r="N163" s="110">
        <v>157</v>
      </c>
      <c r="O163" s="100">
        <v>1</v>
      </c>
      <c r="P163" s="100">
        <v>7</v>
      </c>
      <c r="Q163" s="100">
        <v>5</v>
      </c>
      <c r="R163" s="110">
        <v>157</v>
      </c>
      <c r="S163" s="92" t="s">
        <v>401</v>
      </c>
      <c r="T163" s="110">
        <v>0</v>
      </c>
      <c r="U163" s="110">
        <v>-1</v>
      </c>
      <c r="V163" s="110">
        <v>0.1</v>
      </c>
      <c r="W163" s="111">
        <v>9.9999999999999995E-7</v>
      </c>
      <c r="X163" s="110">
        <v>0.1</v>
      </c>
      <c r="Y163" s="110">
        <v>0.3</v>
      </c>
      <c r="Z163" s="110">
        <v>0.11</v>
      </c>
      <c r="AA163" s="110">
        <v>3.5</v>
      </c>
      <c r="AB163" s="112" t="s">
        <v>60</v>
      </c>
      <c r="AC163" s="53" t="str">
        <f t="shared" si="18"/>
        <v>6,8</v>
      </c>
      <c r="AD163" s="53" t="str">
        <f t="shared" si="19"/>
        <v/>
      </c>
      <c r="AE163" s="59">
        <v>123</v>
      </c>
      <c r="AF163" s="59">
        <v>24177600</v>
      </c>
      <c r="AG163" s="59">
        <v>0.25</v>
      </c>
      <c r="AH163" s="59">
        <v>0</v>
      </c>
      <c r="AI163" s="59">
        <v>0.23224330350400299</v>
      </c>
      <c r="AJ163" s="59">
        <v>0.24925600677693599</v>
      </c>
      <c r="AK163" s="59">
        <v>0</v>
      </c>
      <c r="AL163" s="59">
        <v>1.38059696707107E-2</v>
      </c>
      <c r="AM163" s="59">
        <v>0</v>
      </c>
      <c r="AN163" s="59">
        <v>0</v>
      </c>
      <c r="AO163" s="59">
        <v>-0.249999999999996</v>
      </c>
      <c r="AP163" s="59">
        <v>0</v>
      </c>
      <c r="AQ163" s="59">
        <v>0</v>
      </c>
      <c r="AR163" s="59">
        <v>0</v>
      </c>
      <c r="AS163" s="59">
        <v>0</v>
      </c>
      <c r="AT163" s="59">
        <v>0</v>
      </c>
      <c r="AU163" s="59">
        <v>279.83333333333297</v>
      </c>
      <c r="AV163" s="133"/>
      <c r="AW163" s="133"/>
      <c r="AX163" s="133"/>
      <c r="AY163" s="133"/>
      <c r="AZ163" s="133"/>
      <c r="BA163" s="133"/>
      <c r="BH163" s="105">
        <v>158</v>
      </c>
      <c r="BI163" s="105">
        <v>30309600</v>
      </c>
      <c r="BJ163" s="106">
        <v>185</v>
      </c>
      <c r="BK163" s="106">
        <v>1018.504415</v>
      </c>
      <c r="BL163" s="106">
        <v>227.4258834</v>
      </c>
      <c r="BM163" s="106">
        <v>5.2921579469999998</v>
      </c>
      <c r="BN163" s="106">
        <v>-1018.504415</v>
      </c>
      <c r="BO163" s="106">
        <v>-199.1221951</v>
      </c>
      <c r="BP163" s="106">
        <v>-208.0115304</v>
      </c>
      <c r="BQ163" s="108">
        <f t="shared" si="17"/>
        <v>350.80555555555554</v>
      </c>
      <c r="BT163" s="105">
        <v>158</v>
      </c>
      <c r="BU163" s="105">
        <v>30309600</v>
      </c>
      <c r="BV163" s="106">
        <v>1041.2554009999999</v>
      </c>
      <c r="BW163" s="106">
        <v>1001.419121</v>
      </c>
      <c r="BX163" s="106">
        <v>-32.802822679999998</v>
      </c>
      <c r="BY163" s="106">
        <v>31.227061469999999</v>
      </c>
      <c r="BZ163" s="106">
        <v>-188.2973566</v>
      </c>
      <c r="CA163" s="106">
        <v>176.78446890000001</v>
      </c>
    </row>
    <row r="164" spans="2:79" ht="9.9499999999999993" customHeight="1" x14ac:dyDescent="0.25">
      <c r="B164" s="76"/>
      <c r="C164" s="58"/>
      <c r="D164" s="58"/>
      <c r="E164" s="58"/>
      <c r="F164" s="58"/>
      <c r="G164" s="58"/>
      <c r="H164" s="58"/>
      <c r="I164" s="58"/>
      <c r="J164" s="58"/>
      <c r="K164" s="58"/>
      <c r="L164" s="78"/>
      <c r="M164" s="78"/>
      <c r="N164" s="110">
        <v>158</v>
      </c>
      <c r="O164" s="100">
        <v>1</v>
      </c>
      <c r="P164" s="100">
        <v>7</v>
      </c>
      <c r="Q164" s="100">
        <v>6</v>
      </c>
      <c r="R164" s="110">
        <v>158</v>
      </c>
      <c r="S164" s="92" t="s">
        <v>402</v>
      </c>
      <c r="T164" s="110">
        <v>0</v>
      </c>
      <c r="U164" s="110">
        <v>-1</v>
      </c>
      <c r="V164" s="110">
        <v>0.1</v>
      </c>
      <c r="W164" s="111">
        <v>9.9999999999999995E-7</v>
      </c>
      <c r="X164" s="110">
        <v>0.1</v>
      </c>
      <c r="Y164" s="110">
        <v>0.3</v>
      </c>
      <c r="Z164" s="110">
        <v>0.11</v>
      </c>
      <c r="AA164" s="110">
        <v>3.5</v>
      </c>
      <c r="AB164" s="112" t="s">
        <v>60</v>
      </c>
      <c r="AC164" s="53" t="str">
        <f t="shared" si="18"/>
        <v>7,8</v>
      </c>
      <c r="AD164" s="53" t="str">
        <f t="shared" si="19"/>
        <v/>
      </c>
      <c r="AE164" s="59">
        <v>124</v>
      </c>
      <c r="AF164" s="59">
        <v>24352800</v>
      </c>
      <c r="AG164" s="59">
        <v>0.25</v>
      </c>
      <c r="AH164" s="59">
        <v>0</v>
      </c>
      <c r="AI164" s="59">
        <v>0.23212650350394201</v>
      </c>
      <c r="AJ164" s="59">
        <v>0.24916246526533001</v>
      </c>
      <c r="AK164" s="59">
        <v>0</v>
      </c>
      <c r="AL164" s="59">
        <v>1.45684870954831E-2</v>
      </c>
      <c r="AM164" s="59">
        <v>0</v>
      </c>
      <c r="AN164" s="59">
        <v>0</v>
      </c>
      <c r="AO164" s="59">
        <v>-0.249999999999933</v>
      </c>
      <c r="AP164" s="59">
        <v>0</v>
      </c>
      <c r="AQ164" s="59">
        <v>0</v>
      </c>
      <c r="AR164" s="59">
        <v>0</v>
      </c>
      <c r="AS164" s="59">
        <v>0</v>
      </c>
      <c r="AT164" s="59">
        <v>0</v>
      </c>
      <c r="AU164" s="59">
        <v>281.86111111111097</v>
      </c>
      <c r="AV164" s="133"/>
      <c r="AW164" s="133"/>
      <c r="AX164" s="133"/>
      <c r="AY164" s="133"/>
      <c r="AZ164" s="133"/>
      <c r="BA164" s="133"/>
      <c r="BH164" s="105">
        <v>159</v>
      </c>
      <c r="BI164" s="105">
        <v>30484800</v>
      </c>
      <c r="BJ164" s="106">
        <v>185</v>
      </c>
      <c r="BK164" s="106">
        <v>1018.511557</v>
      </c>
      <c r="BL164" s="106">
        <v>227.43014869999999</v>
      </c>
      <c r="BM164" s="106">
        <v>5.2938582089999997</v>
      </c>
      <c r="BN164" s="106">
        <v>-1018.511557</v>
      </c>
      <c r="BO164" s="106">
        <v>-199.12448979999999</v>
      </c>
      <c r="BP164" s="106">
        <v>-208.01180070000001</v>
      </c>
      <c r="BQ164" s="108">
        <f t="shared" si="17"/>
        <v>352.83333333333331</v>
      </c>
      <c r="BT164" s="105">
        <v>159</v>
      </c>
      <c r="BU164" s="105">
        <v>30484800</v>
      </c>
      <c r="BV164" s="106">
        <v>1041.255465</v>
      </c>
      <c r="BW164" s="106">
        <v>1001.419124</v>
      </c>
      <c r="BX164" s="106">
        <v>-32.80559693</v>
      </c>
      <c r="BY164" s="106">
        <v>31.227061469999999</v>
      </c>
      <c r="BZ164" s="106">
        <v>-188.29814450000001</v>
      </c>
      <c r="CA164" s="106">
        <v>176.78473919999999</v>
      </c>
    </row>
    <row r="165" spans="2:79" ht="9.9499999999999993" customHeight="1" x14ac:dyDescent="0.25">
      <c r="B165" s="76"/>
      <c r="C165" s="58"/>
      <c r="D165" s="58"/>
      <c r="E165" s="58"/>
      <c r="F165" s="58"/>
      <c r="G165" s="58"/>
      <c r="H165" s="58"/>
      <c r="I165" s="58"/>
      <c r="J165" s="58"/>
      <c r="K165" s="58"/>
      <c r="L165" s="78"/>
      <c r="M165" s="78"/>
      <c r="N165" s="110">
        <v>159</v>
      </c>
      <c r="O165" s="100">
        <v>1</v>
      </c>
      <c r="P165" s="100">
        <v>7</v>
      </c>
      <c r="Q165" s="100">
        <v>7</v>
      </c>
      <c r="R165" s="110">
        <v>159</v>
      </c>
      <c r="S165" s="92" t="s">
        <v>403</v>
      </c>
      <c r="T165" s="110">
        <v>0</v>
      </c>
      <c r="U165" s="110">
        <v>-1</v>
      </c>
      <c r="V165" s="110">
        <v>0.1</v>
      </c>
      <c r="W165" s="111">
        <v>9.9999999999999995E-7</v>
      </c>
      <c r="X165" s="110">
        <v>0.2</v>
      </c>
      <c r="Y165" s="110">
        <v>0.3</v>
      </c>
      <c r="Z165" s="110">
        <v>0.21</v>
      </c>
      <c r="AA165" s="110">
        <v>3.5</v>
      </c>
      <c r="AB165" s="112" t="s">
        <v>60</v>
      </c>
      <c r="AC165" s="53" t="str">
        <f t="shared" si="18"/>
        <v>8,8</v>
      </c>
      <c r="AD165" s="53" t="str">
        <f t="shared" si="19"/>
        <v/>
      </c>
      <c r="AE165" s="59">
        <v>125</v>
      </c>
      <c r="AF165" s="59">
        <v>24528000</v>
      </c>
      <c r="AG165" s="59">
        <v>0.25</v>
      </c>
      <c r="AH165" s="59">
        <v>0</v>
      </c>
      <c r="AI165" s="59">
        <v>0.23210557183487801</v>
      </c>
      <c r="AJ165" s="59">
        <v>0.24908461107774099</v>
      </c>
      <c r="AK165" s="59">
        <v>0</v>
      </c>
      <c r="AL165" s="59">
        <v>1.53348940393213E-2</v>
      </c>
      <c r="AM165" s="59">
        <v>0</v>
      </c>
      <c r="AN165" s="59">
        <v>0</v>
      </c>
      <c r="AO165" s="59">
        <v>-0.249999999999964</v>
      </c>
      <c r="AP165" s="59">
        <v>0</v>
      </c>
      <c r="AQ165" s="59">
        <v>0</v>
      </c>
      <c r="AR165" s="59">
        <v>0</v>
      </c>
      <c r="AS165" s="59">
        <v>0</v>
      </c>
      <c r="AT165" s="59">
        <v>0</v>
      </c>
      <c r="AU165" s="59">
        <v>283.888888888888</v>
      </c>
      <c r="AV165" s="133"/>
      <c r="AW165" s="133"/>
      <c r="AX165" s="133"/>
      <c r="AY165" s="133"/>
      <c r="AZ165" s="133"/>
      <c r="BA165" s="133"/>
      <c r="BH165" s="105">
        <v>160</v>
      </c>
      <c r="BI165" s="105">
        <v>30660000</v>
      </c>
      <c r="BJ165" s="106">
        <v>185</v>
      </c>
      <c r="BK165" s="106">
        <v>1018.51838</v>
      </c>
      <c r="BL165" s="106">
        <v>227.43373800000001</v>
      </c>
      <c r="BM165" s="106">
        <v>5.2955375419999999</v>
      </c>
      <c r="BN165" s="106">
        <v>-1018.51838</v>
      </c>
      <c r="BO165" s="106">
        <v>-199.12601749999999</v>
      </c>
      <c r="BP165" s="106">
        <v>-208.0121829</v>
      </c>
      <c r="BQ165" s="108">
        <f t="shared" si="17"/>
        <v>354.86111111111109</v>
      </c>
      <c r="BT165" s="105">
        <v>160</v>
      </c>
      <c r="BU165" s="105">
        <v>30660000</v>
      </c>
      <c r="BV165" s="106">
        <v>1041.255529</v>
      </c>
      <c r="BW165" s="106">
        <v>1001.419127</v>
      </c>
      <c r="BX165" s="106">
        <v>-32.808385970000003</v>
      </c>
      <c r="BY165" s="106">
        <v>31.227061469999999</v>
      </c>
      <c r="BZ165" s="106">
        <v>-188.29866190000001</v>
      </c>
      <c r="CA165" s="106">
        <v>176.78512140000001</v>
      </c>
    </row>
    <row r="166" spans="2:79" ht="9.9499999999999993" customHeight="1" x14ac:dyDescent="0.25">
      <c r="B166" s="76"/>
      <c r="C166" s="58" t="str">
        <f>IF(ISNUMBER(#REF!),INDEX(#REF!,#REF!,1),"")</f>
        <v/>
      </c>
      <c r="D166" s="58" t="str">
        <f>IF(ISNUMBER(#REF!),INDEX(#REF!,#REF!,1),"")</f>
        <v/>
      </c>
      <c r="E166" s="58" t="str">
        <f>IF(ISNUMBER(#REF!),INDEX(#REF!,#REF!,1),"")</f>
        <v/>
      </c>
      <c r="F166" s="58" t="str">
        <f>IF(ISNUMBER(#REF!),INDEX(#REF!,#REF!,1),"")</f>
        <v/>
      </c>
      <c r="G166" s="58" t="str">
        <f>IF(ISNUMBER(#REF!),INDEX(#REF!,#REF!,1),"")</f>
        <v/>
      </c>
      <c r="H166" s="58" t="str">
        <f>IF(ISNUMBER(#REF!),INDEX(#REF!,#REF!,1),"")</f>
        <v/>
      </c>
      <c r="I166" s="58" t="str">
        <f>IF(ISNUMBER(#REF!),INDEX(#REF!,#REF!,1),"")</f>
        <v/>
      </c>
      <c r="J166" s="58" t="str">
        <f>IF(ISNUMBER(#REF!),INDEX(#REF!,#REF!,1),"")</f>
        <v/>
      </c>
      <c r="K166" s="58"/>
      <c r="L166" s="78"/>
      <c r="M166" s="78"/>
      <c r="N166" s="110">
        <v>160</v>
      </c>
      <c r="O166" s="100">
        <v>1</v>
      </c>
      <c r="P166" s="100">
        <v>7</v>
      </c>
      <c r="Q166" s="100">
        <v>8</v>
      </c>
      <c r="R166" s="110">
        <v>160</v>
      </c>
      <c r="S166" s="92" t="s">
        <v>404</v>
      </c>
      <c r="T166" s="110">
        <v>0</v>
      </c>
      <c r="U166" s="110">
        <v>-1</v>
      </c>
      <c r="V166" s="110">
        <v>0.1</v>
      </c>
      <c r="W166" s="111">
        <v>9.9999999999999995E-7</v>
      </c>
      <c r="X166" s="110">
        <v>0.2</v>
      </c>
      <c r="Y166" s="110">
        <v>0.3</v>
      </c>
      <c r="Z166" s="110">
        <v>0.21</v>
      </c>
      <c r="AA166" s="110">
        <v>3.5</v>
      </c>
      <c r="AB166" s="112" t="s">
        <v>60</v>
      </c>
      <c r="AC166" s="53" t="str">
        <f t="shared" si="18"/>
        <v>9,8</v>
      </c>
      <c r="AD166" s="53" t="str">
        <f t="shared" si="19"/>
        <v/>
      </c>
      <c r="AE166" s="59">
        <v>126</v>
      </c>
      <c r="AF166" s="59">
        <v>24703200</v>
      </c>
      <c r="AG166" s="59">
        <v>0.25</v>
      </c>
      <c r="AH166" s="59">
        <v>0</v>
      </c>
      <c r="AI166" s="59">
        <v>0.232009703503993</v>
      </c>
      <c r="AJ166" s="59">
        <v>0.24908461107774099</v>
      </c>
      <c r="AK166" s="59">
        <v>0</v>
      </c>
      <c r="AL166" s="59">
        <v>1.6064843067483899E-2</v>
      </c>
      <c r="AM166" s="59">
        <v>0</v>
      </c>
      <c r="AN166" s="59">
        <v>0</v>
      </c>
      <c r="AO166" s="59">
        <v>-0.25000000000006001</v>
      </c>
      <c r="AP166" s="59">
        <v>0</v>
      </c>
      <c r="AQ166" s="59">
        <v>0</v>
      </c>
      <c r="AR166" s="59">
        <v>0</v>
      </c>
      <c r="AS166" s="59">
        <v>0</v>
      </c>
      <c r="AT166" s="59">
        <v>0</v>
      </c>
      <c r="AU166" s="59">
        <v>285.916666666666</v>
      </c>
      <c r="AV166" s="133"/>
      <c r="AW166" s="133"/>
      <c r="AX166" s="133"/>
      <c r="AY166" s="133"/>
      <c r="AZ166" s="133"/>
      <c r="BA166" s="133"/>
      <c r="BH166" s="105">
        <v>161</v>
      </c>
      <c r="BI166" s="105">
        <v>30835200</v>
      </c>
      <c r="BJ166" s="106">
        <v>185</v>
      </c>
      <c r="BK166" s="106">
        <v>1018.52486</v>
      </c>
      <c r="BL166" s="106">
        <v>227.43672079999999</v>
      </c>
      <c r="BM166" s="106">
        <v>5.29720893</v>
      </c>
      <c r="BN166" s="106">
        <v>-1018.52486</v>
      </c>
      <c r="BO166" s="106">
        <v>-199.1268518</v>
      </c>
      <c r="BP166" s="106">
        <v>-208.01266010000001</v>
      </c>
      <c r="BQ166" s="108">
        <f t="shared" si="17"/>
        <v>356.88888888888891</v>
      </c>
      <c r="BT166" s="105">
        <v>161</v>
      </c>
      <c r="BU166" s="105">
        <v>30835200</v>
      </c>
      <c r="BV166" s="106">
        <v>1041.2555930000001</v>
      </c>
      <c r="BW166" s="106">
        <v>1001.419128</v>
      </c>
      <c r="BX166" s="106">
        <v>-32.811181949999998</v>
      </c>
      <c r="BY166" s="106">
        <v>31.227061469999999</v>
      </c>
      <c r="BZ166" s="106">
        <v>-188.29890159999999</v>
      </c>
      <c r="CA166" s="106">
        <v>176.78559859999999</v>
      </c>
    </row>
    <row r="167" spans="2:79" ht="9.9499999999999993" customHeight="1" x14ac:dyDescent="0.25">
      <c r="B167" s="76"/>
      <c r="C167" s="58" t="str">
        <f>IF(ISNUMBER(#REF!),INDEX(#REF!,#REF!,1),"")</f>
        <v/>
      </c>
      <c r="D167" s="58" t="str">
        <f>IF(ISNUMBER(#REF!),INDEX(#REF!,#REF!,1),"")</f>
        <v/>
      </c>
      <c r="E167" s="58" t="str">
        <f>IF(ISNUMBER(#REF!),INDEX(#REF!,#REF!,1),"")</f>
        <v/>
      </c>
      <c r="F167" s="58" t="str">
        <f>IF(ISNUMBER(#REF!),INDEX(#REF!,#REF!,1),"")</f>
        <v/>
      </c>
      <c r="G167" s="58" t="str">
        <f>IF(ISNUMBER(#REF!),INDEX(#REF!,#REF!,1),"")</f>
        <v/>
      </c>
      <c r="H167" s="58" t="str">
        <f>IF(ISNUMBER(#REF!),INDEX(#REF!,#REF!,1),"")</f>
        <v/>
      </c>
      <c r="I167" s="58" t="str">
        <f>IF(ISNUMBER(#REF!),INDEX(#REF!,#REF!,1),"")</f>
        <v/>
      </c>
      <c r="J167" s="58" t="str">
        <f>IF(ISNUMBER(#REF!),INDEX(#REF!,#REF!,1),"")</f>
        <v/>
      </c>
      <c r="K167" s="58"/>
      <c r="L167" s="78"/>
      <c r="M167" s="78"/>
      <c r="N167" s="110">
        <v>161</v>
      </c>
      <c r="O167" s="100">
        <v>1</v>
      </c>
      <c r="P167" s="100">
        <v>8</v>
      </c>
      <c r="Q167" s="100">
        <v>1</v>
      </c>
      <c r="R167" s="110">
        <v>161</v>
      </c>
      <c r="S167" s="92" t="s">
        <v>405</v>
      </c>
      <c r="T167" s="110">
        <v>0</v>
      </c>
      <c r="U167" s="110">
        <v>-1</v>
      </c>
      <c r="V167" s="110">
        <v>0.1</v>
      </c>
      <c r="W167" s="111">
        <v>9.9999999999999995E-7</v>
      </c>
      <c r="X167" s="110">
        <v>0.2</v>
      </c>
      <c r="Y167" s="110">
        <v>0.3</v>
      </c>
      <c r="Z167" s="110">
        <v>0.21</v>
      </c>
      <c r="AA167" s="110">
        <v>3.5</v>
      </c>
      <c r="AB167" s="112" t="s">
        <v>60</v>
      </c>
      <c r="AC167" s="53" t="str">
        <f t="shared" si="18"/>
        <v>2,9</v>
      </c>
      <c r="AD167" s="53" t="str">
        <f t="shared" si="19"/>
        <v/>
      </c>
      <c r="AE167" s="59">
        <v>127</v>
      </c>
      <c r="AF167" s="59">
        <v>24878400</v>
      </c>
      <c r="AG167" s="59">
        <v>0.25</v>
      </c>
      <c r="AH167" s="59">
        <v>0</v>
      </c>
      <c r="AI167" s="59">
        <v>0.231892903503988</v>
      </c>
      <c r="AJ167" s="59">
        <v>0.24908461107774099</v>
      </c>
      <c r="AK167" s="59">
        <v>0</v>
      </c>
      <c r="AL167" s="59">
        <v>1.67438048183658E-2</v>
      </c>
      <c r="AM167" s="59">
        <v>0</v>
      </c>
      <c r="AN167" s="59">
        <v>0</v>
      </c>
      <c r="AO167" s="59">
        <v>-0.249999999999964</v>
      </c>
      <c r="AP167" s="59">
        <v>0</v>
      </c>
      <c r="AQ167" s="59">
        <v>0</v>
      </c>
      <c r="AR167" s="59">
        <v>0</v>
      </c>
      <c r="AS167" s="59">
        <v>0</v>
      </c>
      <c r="AT167" s="59">
        <v>0</v>
      </c>
      <c r="AU167" s="59">
        <v>287.944444444444</v>
      </c>
      <c r="AV167" s="133"/>
      <c r="AW167" s="133"/>
      <c r="AX167" s="133"/>
      <c r="AY167" s="133"/>
      <c r="AZ167" s="133"/>
      <c r="BA167" s="133"/>
      <c r="BH167" s="105">
        <v>162</v>
      </c>
      <c r="BI167" s="105">
        <v>31010400</v>
      </c>
      <c r="BJ167" s="106">
        <v>185</v>
      </c>
      <c r="BK167" s="106">
        <v>1018.530989</v>
      </c>
      <c r="BL167" s="106">
        <v>227.43920739999999</v>
      </c>
      <c r="BM167" s="106">
        <v>5.2988828019999996</v>
      </c>
      <c r="BN167" s="106">
        <v>-1018.530989</v>
      </c>
      <c r="BO167" s="106">
        <v>-199.12710960000001</v>
      </c>
      <c r="BP167" s="106">
        <v>-208.013215</v>
      </c>
      <c r="BQ167" s="108">
        <f t="shared" si="17"/>
        <v>358.91666666666669</v>
      </c>
      <c r="BT167" s="105">
        <v>162</v>
      </c>
      <c r="BU167" s="105">
        <v>31010400</v>
      </c>
      <c r="BV167" s="106">
        <v>1041.2556569999999</v>
      </c>
      <c r="BW167" s="106">
        <v>1001.419128</v>
      </c>
      <c r="BX167" s="106">
        <v>-32.813977270000002</v>
      </c>
      <c r="BY167" s="106">
        <v>31.227061469999999</v>
      </c>
      <c r="BZ167" s="106">
        <v>-188.29887400000001</v>
      </c>
      <c r="CA167" s="106">
        <v>176.78615350000001</v>
      </c>
    </row>
    <row r="168" spans="2:79" ht="9.9499999999999993" customHeight="1" x14ac:dyDescent="0.25">
      <c r="B168" s="76"/>
      <c r="C168" s="58" t="str">
        <f>IF(ISNUMBER(#REF!),INDEX(#REF!,#REF!,1),"")</f>
        <v/>
      </c>
      <c r="D168" s="58" t="str">
        <f>IF(ISNUMBER(#REF!),INDEX(#REF!,#REF!,1),"")</f>
        <v/>
      </c>
      <c r="E168" s="58" t="str">
        <f>IF(ISNUMBER(#REF!),INDEX(#REF!,#REF!,1),"")</f>
        <v/>
      </c>
      <c r="F168" s="58" t="str">
        <f>IF(ISNUMBER(#REF!),INDEX(#REF!,#REF!,1),"")</f>
        <v/>
      </c>
      <c r="G168" s="58" t="str">
        <f>IF(ISNUMBER(#REF!),INDEX(#REF!,#REF!,1),"")</f>
        <v/>
      </c>
      <c r="H168" s="58" t="str">
        <f>IF(ISNUMBER(#REF!),INDEX(#REF!,#REF!,1),"")</f>
        <v/>
      </c>
      <c r="I168" s="58" t="str">
        <f>IF(ISNUMBER(#REF!),INDEX(#REF!,#REF!,1),"")</f>
        <v/>
      </c>
      <c r="J168" s="58" t="str">
        <f>IF(ISNUMBER(#REF!),INDEX(#REF!,#REF!,1),"")</f>
        <v/>
      </c>
      <c r="K168" s="58"/>
      <c r="L168" s="78"/>
      <c r="M168" s="78"/>
      <c r="N168" s="110">
        <v>162</v>
      </c>
      <c r="O168" s="100">
        <v>1</v>
      </c>
      <c r="P168" s="100">
        <v>8</v>
      </c>
      <c r="Q168" s="100">
        <v>2</v>
      </c>
      <c r="R168" s="110">
        <v>162</v>
      </c>
      <c r="S168" s="92" t="s">
        <v>406</v>
      </c>
      <c r="T168" s="110">
        <v>0</v>
      </c>
      <c r="U168" s="110">
        <v>-1</v>
      </c>
      <c r="V168" s="110">
        <v>0.1</v>
      </c>
      <c r="W168" s="111">
        <v>9.9999999999999995E-7</v>
      </c>
      <c r="X168" s="110">
        <v>0.2</v>
      </c>
      <c r="Y168" s="110">
        <v>0.3</v>
      </c>
      <c r="Z168" s="110">
        <v>0.21</v>
      </c>
      <c r="AA168" s="110">
        <v>3.5</v>
      </c>
      <c r="AB168" s="112" t="s">
        <v>60</v>
      </c>
      <c r="AC168" s="53" t="str">
        <f t="shared" si="18"/>
        <v>3,9</v>
      </c>
      <c r="AD168" s="53" t="str">
        <f t="shared" si="19"/>
        <v/>
      </c>
      <c r="AE168" s="59">
        <v>128</v>
      </c>
      <c r="AF168" s="59">
        <v>25053600</v>
      </c>
      <c r="AG168" s="59">
        <v>0.25</v>
      </c>
      <c r="AH168" s="59">
        <v>0</v>
      </c>
      <c r="AI168" s="59">
        <v>0.23177610350392699</v>
      </c>
      <c r="AJ168" s="59">
        <v>0.24908461107774099</v>
      </c>
      <c r="AK168" s="59">
        <v>0</v>
      </c>
      <c r="AL168" s="59">
        <v>1.73696278811316E-2</v>
      </c>
      <c r="AM168" s="59">
        <v>0</v>
      </c>
      <c r="AN168" s="59">
        <v>0</v>
      </c>
      <c r="AO168" s="59">
        <v>-0.249999999999964</v>
      </c>
      <c r="AP168" s="59">
        <v>0</v>
      </c>
      <c r="AQ168" s="59">
        <v>0</v>
      </c>
      <c r="AR168" s="59">
        <v>0</v>
      </c>
      <c r="AS168" s="59">
        <v>0</v>
      </c>
      <c r="AT168" s="59">
        <v>0</v>
      </c>
      <c r="AU168" s="59">
        <v>289.972222222222</v>
      </c>
      <c r="AV168" s="133"/>
      <c r="AW168" s="133"/>
      <c r="AX168" s="133"/>
      <c r="AY168" s="133"/>
      <c r="AZ168" s="133"/>
      <c r="BA168" s="133"/>
      <c r="BH168" s="105">
        <v>163</v>
      </c>
      <c r="BI168" s="105">
        <v>31185600</v>
      </c>
      <c r="BJ168" s="106">
        <v>185</v>
      </c>
      <c r="BK168" s="106">
        <v>1018.5367680000001</v>
      </c>
      <c r="BL168" s="106">
        <v>227.44129770000001</v>
      </c>
      <c r="BM168" s="106">
        <v>5.3005696269999998</v>
      </c>
      <c r="BN168" s="106">
        <v>-1018.5367680000001</v>
      </c>
      <c r="BO168" s="106">
        <v>-199.12689409999999</v>
      </c>
      <c r="BP168" s="106">
        <v>-208.01383390000001</v>
      </c>
      <c r="BQ168" s="108">
        <f t="shared" si="17"/>
        <v>360.94444444444446</v>
      </c>
      <c r="BT168" s="105">
        <v>163</v>
      </c>
      <c r="BU168" s="105">
        <v>31185600</v>
      </c>
      <c r="BV168" s="106">
        <v>1041.255721</v>
      </c>
      <c r="BW168" s="106">
        <v>1001.419126</v>
      </c>
      <c r="BX168" s="106">
        <v>-32.816765320000002</v>
      </c>
      <c r="BY168" s="106">
        <v>31.227061469999999</v>
      </c>
      <c r="BZ168" s="106">
        <v>-188.2985955</v>
      </c>
      <c r="CA168" s="106">
        <v>176.78677239999999</v>
      </c>
    </row>
    <row r="169" spans="2:79" ht="9.9499999999999993" customHeight="1" x14ac:dyDescent="0.25">
      <c r="B169" s="76"/>
      <c r="C169" s="58" t="str">
        <f>IF(ISNUMBER(#REF!),INDEX(#REF!,#REF!,1),"")</f>
        <v/>
      </c>
      <c r="D169" s="58" t="str">
        <f>IF(ISNUMBER(#REF!),INDEX(#REF!,#REF!,1),"")</f>
        <v/>
      </c>
      <c r="E169" s="58" t="str">
        <f>IF(ISNUMBER(#REF!),INDEX(#REF!,#REF!,1),"")</f>
        <v/>
      </c>
      <c r="F169" s="58" t="str">
        <f>IF(ISNUMBER(#REF!),INDEX(#REF!,#REF!,1),"")</f>
        <v/>
      </c>
      <c r="G169" s="58" t="str">
        <f>IF(ISNUMBER(#REF!),INDEX(#REF!,#REF!,1),"")</f>
        <v/>
      </c>
      <c r="H169" s="58" t="str">
        <f>IF(ISNUMBER(#REF!),INDEX(#REF!,#REF!,1),"")</f>
        <v/>
      </c>
      <c r="I169" s="58" t="str">
        <f>IF(ISNUMBER(#REF!),INDEX(#REF!,#REF!,1),"")</f>
        <v/>
      </c>
      <c r="J169" s="58" t="str">
        <f>IF(ISNUMBER(#REF!),INDEX(#REF!,#REF!,1),"")</f>
        <v/>
      </c>
      <c r="K169" s="58"/>
      <c r="L169" s="78"/>
      <c r="M169" s="78"/>
      <c r="N169" s="110">
        <v>163</v>
      </c>
      <c r="O169" s="100">
        <v>1</v>
      </c>
      <c r="P169" s="100">
        <v>8</v>
      </c>
      <c r="Q169" s="100">
        <v>3</v>
      </c>
      <c r="R169" s="110">
        <v>163</v>
      </c>
      <c r="S169" s="92" t="s">
        <v>407</v>
      </c>
      <c r="T169" s="110">
        <v>0</v>
      </c>
      <c r="U169" s="110">
        <v>-1</v>
      </c>
      <c r="V169" s="110">
        <v>0.1</v>
      </c>
      <c r="W169" s="111">
        <v>9.9999999999999995E-7</v>
      </c>
      <c r="X169" s="110">
        <v>0.1</v>
      </c>
      <c r="Y169" s="110">
        <v>0.3</v>
      </c>
      <c r="Z169" s="110">
        <v>0.11</v>
      </c>
      <c r="AA169" s="110">
        <v>3.5</v>
      </c>
      <c r="AB169" s="112" t="s">
        <v>66</v>
      </c>
      <c r="AC169" s="53" t="str">
        <f t="shared" si="18"/>
        <v/>
      </c>
      <c r="AD169" s="53" t="str">
        <f t="shared" si="19"/>
        <v>4,9</v>
      </c>
      <c r="AE169" s="59">
        <v>129</v>
      </c>
      <c r="AF169" s="59">
        <v>25228800</v>
      </c>
      <c r="AG169" s="59">
        <v>0.25</v>
      </c>
      <c r="AH169" s="59">
        <v>0</v>
      </c>
      <c r="AI169" s="59">
        <v>0.231659303503922</v>
      </c>
      <c r="AJ169" s="59">
        <v>0.24844956507393301</v>
      </c>
      <c r="AK169" s="59">
        <v>0</v>
      </c>
      <c r="AL169" s="59">
        <v>1.79450341911549E-2</v>
      </c>
      <c r="AM169" s="59">
        <v>0</v>
      </c>
      <c r="AN169" s="59">
        <v>0</v>
      </c>
      <c r="AO169" s="59">
        <v>-0.25000000000002798</v>
      </c>
      <c r="AP169" s="59">
        <v>0</v>
      </c>
      <c r="AQ169" s="59">
        <v>0</v>
      </c>
      <c r="AR169" s="59">
        <v>0</v>
      </c>
      <c r="AS169" s="59">
        <v>0</v>
      </c>
      <c r="AT169" s="59">
        <v>0</v>
      </c>
      <c r="AU169" s="59">
        <v>292</v>
      </c>
      <c r="AV169" s="133"/>
      <c r="AW169" s="133"/>
      <c r="AX169" s="133"/>
      <c r="AY169" s="133"/>
      <c r="AZ169" s="133"/>
      <c r="BA169" s="133"/>
      <c r="BH169" s="105">
        <v>164</v>
      </c>
      <c r="BI169" s="105">
        <v>31360800</v>
      </c>
      <c r="BJ169" s="106">
        <v>185</v>
      </c>
      <c r="BK169" s="106">
        <v>1018.542203</v>
      </c>
      <c r="BL169" s="106">
        <v>227.4429327</v>
      </c>
      <c r="BM169" s="106">
        <v>5.3022665739999999</v>
      </c>
      <c r="BN169" s="106">
        <v>-1018.542203</v>
      </c>
      <c r="BO169" s="106">
        <v>-199.12616249999999</v>
      </c>
      <c r="BP169" s="106">
        <v>-208.01450360000001</v>
      </c>
      <c r="BQ169" s="108">
        <f t="shared" si="17"/>
        <v>362.97222222222223</v>
      </c>
      <c r="BT169" s="105">
        <v>164</v>
      </c>
      <c r="BU169" s="105">
        <v>31360800</v>
      </c>
      <c r="BV169" s="106">
        <v>1041.2557850000001</v>
      </c>
      <c r="BW169" s="106">
        <v>1001.419124</v>
      </c>
      <c r="BX169" s="106">
        <v>-32.819539810000002</v>
      </c>
      <c r="BY169" s="106">
        <v>31.227061469999999</v>
      </c>
      <c r="BZ169" s="106">
        <v>-188.29807529999999</v>
      </c>
      <c r="CA169" s="106">
        <v>176.78744219999999</v>
      </c>
    </row>
    <row r="170" spans="2:79" ht="9.9499999999999993" customHeight="1" x14ac:dyDescent="0.25">
      <c r="B170" s="76"/>
      <c r="C170" s="58" t="str">
        <f>IF(ISNUMBER(#REF!),INDEX(#REF!,#REF!,1),"")</f>
        <v/>
      </c>
      <c r="D170" s="58" t="str">
        <f>IF(ISNUMBER(#REF!),INDEX(#REF!,#REF!,1),"")</f>
        <v/>
      </c>
      <c r="E170" s="58" t="str">
        <f>IF(ISNUMBER(#REF!),INDEX(#REF!,#REF!,1),"")</f>
        <v/>
      </c>
      <c r="F170" s="58" t="str">
        <f>IF(ISNUMBER(#REF!),INDEX(#REF!,#REF!,1),"")</f>
        <v/>
      </c>
      <c r="G170" s="58" t="str">
        <f>IF(ISNUMBER(#REF!),INDEX(#REF!,#REF!,1),"")</f>
        <v/>
      </c>
      <c r="H170" s="58" t="str">
        <f>IF(ISNUMBER(#REF!),INDEX(#REF!,#REF!,1),"")</f>
        <v/>
      </c>
      <c r="I170" s="58" t="str">
        <f>IF(ISNUMBER(#REF!),INDEX(#REF!,#REF!,1),"")</f>
        <v/>
      </c>
      <c r="J170" s="58" t="str">
        <f>IF(ISNUMBER(#REF!),INDEX(#REF!,#REF!,1),"")</f>
        <v/>
      </c>
      <c r="K170" s="58"/>
      <c r="L170" s="78"/>
      <c r="M170" s="78"/>
      <c r="N170" s="110">
        <v>164</v>
      </c>
      <c r="O170" s="100">
        <v>1</v>
      </c>
      <c r="P170" s="100">
        <v>8</v>
      </c>
      <c r="Q170" s="100">
        <v>4</v>
      </c>
      <c r="R170" s="110">
        <v>164</v>
      </c>
      <c r="S170" s="92" t="s">
        <v>408</v>
      </c>
      <c r="T170" s="110">
        <v>0</v>
      </c>
      <c r="U170" s="110">
        <v>-1</v>
      </c>
      <c r="V170" s="110">
        <v>0.1</v>
      </c>
      <c r="W170" s="111">
        <v>9.9999999999999995E-7</v>
      </c>
      <c r="X170" s="110">
        <v>0.1</v>
      </c>
      <c r="Y170" s="110">
        <v>0.3</v>
      </c>
      <c r="Z170" s="110">
        <v>0.11</v>
      </c>
      <c r="AA170" s="110">
        <v>3.5</v>
      </c>
      <c r="AB170" s="112" t="s">
        <v>66</v>
      </c>
      <c r="AC170" s="53" t="str">
        <f t="shared" si="18"/>
        <v/>
      </c>
      <c r="AD170" s="53" t="str">
        <f t="shared" si="19"/>
        <v>5,9</v>
      </c>
      <c r="AE170" s="59">
        <v>130</v>
      </c>
      <c r="AF170" s="59">
        <v>25404000</v>
      </c>
      <c r="AG170" s="59">
        <v>0.25</v>
      </c>
      <c r="AH170" s="59">
        <v>0</v>
      </c>
      <c r="AI170" s="59">
        <v>0.23154250350397301</v>
      </c>
      <c r="AJ170" s="59">
        <v>0.24527434005489701</v>
      </c>
      <c r="AK170" s="59">
        <v>0</v>
      </c>
      <c r="AL170" s="59">
        <v>1.84746384132187E-2</v>
      </c>
      <c r="AM170" s="59">
        <v>0</v>
      </c>
      <c r="AN170" s="59">
        <v>0</v>
      </c>
      <c r="AO170" s="59">
        <v>-0.25000000000002798</v>
      </c>
      <c r="AP170" s="59">
        <v>0</v>
      </c>
      <c r="AQ170" s="59">
        <v>0</v>
      </c>
      <c r="AR170" s="59">
        <v>0</v>
      </c>
      <c r="AS170" s="59">
        <v>0</v>
      </c>
      <c r="AT170" s="59">
        <v>0</v>
      </c>
      <c r="AU170" s="59">
        <v>294.02777777777698</v>
      </c>
      <c r="AV170" s="133"/>
      <c r="AW170" s="133"/>
      <c r="AX170" s="133"/>
      <c r="AY170" s="133"/>
      <c r="AZ170" s="133"/>
      <c r="BA170" s="133"/>
      <c r="BH170" s="105">
        <v>165</v>
      </c>
      <c r="BI170" s="105">
        <v>31536000</v>
      </c>
      <c r="BJ170" s="106">
        <v>185</v>
      </c>
      <c r="BK170" s="106">
        <v>1018.547459</v>
      </c>
      <c r="BL170" s="106">
        <v>227.44461609999999</v>
      </c>
      <c r="BM170" s="106">
        <v>5.3039643720000003</v>
      </c>
      <c r="BN170" s="106">
        <v>-1018.547459</v>
      </c>
      <c r="BO170" s="106">
        <v>-199.12540910000001</v>
      </c>
      <c r="BP170" s="106">
        <v>-208.01524269999999</v>
      </c>
      <c r="BQ170" s="108">
        <f t="shared" si="17"/>
        <v>365</v>
      </c>
      <c r="BT170" s="105">
        <v>165</v>
      </c>
      <c r="BU170" s="105">
        <v>31536000</v>
      </c>
      <c r="BV170" s="106">
        <v>1041.255848</v>
      </c>
      <c r="BW170" s="106">
        <v>1001.419121</v>
      </c>
      <c r="BX170" s="106">
        <v>-32.8223135</v>
      </c>
      <c r="BY170" s="106">
        <v>31.227061469999999</v>
      </c>
      <c r="BZ170" s="106">
        <v>-188.29744930000001</v>
      </c>
      <c r="CA170" s="106">
        <v>176.7881812</v>
      </c>
    </row>
    <row r="171" spans="2:79" ht="9.9499999999999993" customHeight="1" x14ac:dyDescent="0.25">
      <c r="B171" s="76"/>
      <c r="C171" s="58" t="str">
        <f>IF(ISNUMBER(#REF!),INDEX(#REF!,#REF!,1),"")</f>
        <v/>
      </c>
      <c r="D171" s="58" t="str">
        <f>IF(ISNUMBER(#REF!),INDEX(#REF!,#REF!,1),"")</f>
        <v/>
      </c>
      <c r="E171" s="58" t="str">
        <f>IF(ISNUMBER(#REF!),INDEX(#REF!,#REF!,1),"")</f>
        <v/>
      </c>
      <c r="F171" s="58" t="str">
        <f>IF(ISNUMBER(#REF!),INDEX(#REF!,#REF!,1),"")</f>
        <v/>
      </c>
      <c r="G171" s="58" t="str">
        <f>IF(ISNUMBER(#REF!),INDEX(#REF!,#REF!,1),"")</f>
        <v/>
      </c>
      <c r="H171" s="58" t="str">
        <f>IF(ISNUMBER(#REF!),INDEX(#REF!,#REF!,1),"")</f>
        <v/>
      </c>
      <c r="I171" s="58" t="str">
        <f>IF(ISNUMBER(#REF!),INDEX(#REF!,#REF!,1),"")</f>
        <v/>
      </c>
      <c r="J171" s="58" t="str">
        <f>IF(ISNUMBER(#REF!),INDEX(#REF!,#REF!,1),"")</f>
        <v/>
      </c>
      <c r="K171" s="58"/>
      <c r="L171" s="78"/>
      <c r="M171" s="78"/>
      <c r="N171" s="110">
        <v>165</v>
      </c>
      <c r="O171" s="100">
        <v>1</v>
      </c>
      <c r="P171" s="100">
        <v>8</v>
      </c>
      <c r="Q171" s="100">
        <v>5</v>
      </c>
      <c r="R171" s="110">
        <v>165</v>
      </c>
      <c r="S171" s="92" t="s">
        <v>409</v>
      </c>
      <c r="T171" s="110">
        <v>0</v>
      </c>
      <c r="U171" s="110">
        <v>-1</v>
      </c>
      <c r="V171" s="110">
        <v>0.1</v>
      </c>
      <c r="W171" s="111">
        <v>9.9999999999999995E-7</v>
      </c>
      <c r="X171" s="110">
        <v>0.1</v>
      </c>
      <c r="Y171" s="110">
        <v>0.3</v>
      </c>
      <c r="Z171" s="110">
        <v>0.11</v>
      </c>
      <c r="AA171" s="110">
        <v>3.5</v>
      </c>
      <c r="AB171" s="112" t="s">
        <v>60</v>
      </c>
      <c r="AC171" s="53" t="str">
        <f t="shared" si="18"/>
        <v>6,9</v>
      </c>
      <c r="AD171" s="53" t="str">
        <f t="shared" si="19"/>
        <v/>
      </c>
      <c r="AE171" s="59">
        <v>131</v>
      </c>
      <c r="AF171" s="59">
        <v>25579200</v>
      </c>
      <c r="AG171" s="59">
        <v>0.25</v>
      </c>
      <c r="AH171" s="59">
        <v>0</v>
      </c>
      <c r="AI171" s="59">
        <v>0.23142570350396799</v>
      </c>
      <c r="AJ171" s="59">
        <v>0.24481982941038799</v>
      </c>
      <c r="AK171" s="59">
        <v>0</v>
      </c>
      <c r="AL171" s="59">
        <v>1.92626718614398E-2</v>
      </c>
      <c r="AM171" s="59">
        <v>0</v>
      </c>
      <c r="AN171" s="59">
        <v>0</v>
      </c>
      <c r="AO171" s="59">
        <v>-0.249999999999933</v>
      </c>
      <c r="AP171" s="59">
        <v>0</v>
      </c>
      <c r="AQ171" s="59">
        <v>0</v>
      </c>
      <c r="AR171" s="59">
        <v>0</v>
      </c>
      <c r="AS171" s="59">
        <v>0</v>
      </c>
      <c r="AT171" s="59">
        <v>0</v>
      </c>
      <c r="AU171" s="59">
        <v>296.05555555555497</v>
      </c>
      <c r="AV171" s="133"/>
      <c r="AW171" s="133"/>
      <c r="AX171" s="133"/>
      <c r="AY171" s="133"/>
      <c r="AZ171" s="133"/>
      <c r="BA171" s="133"/>
      <c r="BH171" s="105">
        <v>166</v>
      </c>
      <c r="BI171" s="105">
        <v>31711200</v>
      </c>
      <c r="BJ171" s="106">
        <v>185</v>
      </c>
      <c r="BK171" s="106">
        <v>1018.5526170000001</v>
      </c>
      <c r="BL171" s="106">
        <v>227.4297148</v>
      </c>
      <c r="BM171" s="106">
        <v>5.3056266460000003</v>
      </c>
      <c r="BN171" s="106">
        <v>-1018.5526170000001</v>
      </c>
      <c r="BO171" s="106">
        <v>-199.1080341</v>
      </c>
      <c r="BP171" s="106">
        <v>-208.01605409999999</v>
      </c>
      <c r="BQ171" s="108">
        <f t="shared" si="17"/>
        <v>367.02777777777777</v>
      </c>
      <c r="BT171" s="105">
        <v>166</v>
      </c>
      <c r="BU171" s="105">
        <v>31711200</v>
      </c>
      <c r="BV171" s="106">
        <v>1041.2559120000001</v>
      </c>
      <c r="BW171" s="106">
        <v>1001.419118</v>
      </c>
      <c r="BX171" s="106">
        <v>-32.825087310000001</v>
      </c>
      <c r="BY171" s="106">
        <v>31.227061469999999</v>
      </c>
      <c r="BZ171" s="106">
        <v>-188.29678849999999</v>
      </c>
      <c r="CA171" s="106">
        <v>176.7889926</v>
      </c>
    </row>
    <row r="172" spans="2:79" ht="9.9499999999999993" customHeight="1" x14ac:dyDescent="0.25">
      <c r="B172" s="76"/>
      <c r="C172" s="58" t="str">
        <f>IF(ISNUMBER(#REF!),INDEX(#REF!,#REF!,1),"")</f>
        <v/>
      </c>
      <c r="D172" s="58" t="str">
        <f>IF(ISNUMBER(#REF!),INDEX(#REF!,#REF!,1),"")</f>
        <v/>
      </c>
      <c r="E172" s="58" t="str">
        <f>IF(ISNUMBER(#REF!),INDEX(#REF!,#REF!,1),"")</f>
        <v/>
      </c>
      <c r="F172" s="58" t="str">
        <f>IF(ISNUMBER(#REF!),INDEX(#REF!,#REF!,1),"")</f>
        <v/>
      </c>
      <c r="G172" s="58" t="str">
        <f>IF(ISNUMBER(#REF!),INDEX(#REF!,#REF!,1),"")</f>
        <v/>
      </c>
      <c r="H172" s="58" t="str">
        <f>IF(ISNUMBER(#REF!),INDEX(#REF!,#REF!,1),"")</f>
        <v/>
      </c>
      <c r="I172" s="58" t="str">
        <f>IF(ISNUMBER(#REF!),INDEX(#REF!,#REF!,1),"")</f>
        <v/>
      </c>
      <c r="J172" s="58" t="str">
        <f>IF(ISNUMBER(#REF!),INDEX(#REF!,#REF!,1),"")</f>
        <v/>
      </c>
      <c r="K172" s="58"/>
      <c r="L172" s="78"/>
      <c r="M172" s="78"/>
      <c r="N172" s="110">
        <v>166</v>
      </c>
      <c r="O172" s="100">
        <v>1</v>
      </c>
      <c r="P172" s="100">
        <v>8</v>
      </c>
      <c r="Q172" s="100">
        <v>6</v>
      </c>
      <c r="R172" s="110">
        <v>166</v>
      </c>
      <c r="S172" s="92" t="s">
        <v>410</v>
      </c>
      <c r="T172" s="110">
        <v>0</v>
      </c>
      <c r="U172" s="110">
        <v>-1</v>
      </c>
      <c r="V172" s="110">
        <v>0.1</v>
      </c>
      <c r="W172" s="111">
        <v>9.9999999999999995E-7</v>
      </c>
      <c r="X172" s="110">
        <v>0.1</v>
      </c>
      <c r="Y172" s="110">
        <v>0.3</v>
      </c>
      <c r="Z172" s="110">
        <v>0.11</v>
      </c>
      <c r="AA172" s="110">
        <v>3.5</v>
      </c>
      <c r="AB172" s="112" t="s">
        <v>60</v>
      </c>
      <c r="AC172" s="53" t="str">
        <f t="shared" si="18"/>
        <v>7,9</v>
      </c>
      <c r="AD172" s="53" t="str">
        <f t="shared" si="19"/>
        <v/>
      </c>
      <c r="AE172" s="59">
        <v>132</v>
      </c>
      <c r="AF172" s="59">
        <v>25754400</v>
      </c>
      <c r="AG172" s="59">
        <v>0.25</v>
      </c>
      <c r="AH172" s="59">
        <v>0</v>
      </c>
      <c r="AI172" s="59">
        <v>0.23130890350396299</v>
      </c>
      <c r="AJ172" s="59">
        <v>0.24481982941038799</v>
      </c>
      <c r="AK172" s="59">
        <v>0</v>
      </c>
      <c r="AL172" s="59">
        <v>2.07872860714816E-2</v>
      </c>
      <c r="AM172" s="59">
        <v>0</v>
      </c>
      <c r="AN172" s="59">
        <v>0</v>
      </c>
      <c r="AO172" s="59">
        <v>-0.249999999999964</v>
      </c>
      <c r="AP172" s="59">
        <v>0</v>
      </c>
      <c r="AQ172" s="59">
        <v>0</v>
      </c>
      <c r="AR172" s="59">
        <v>0</v>
      </c>
      <c r="AS172" s="59">
        <v>0</v>
      </c>
      <c r="AT172" s="59">
        <v>0</v>
      </c>
      <c r="AU172" s="59">
        <v>298.08333333333297</v>
      </c>
      <c r="AV172" s="133"/>
      <c r="AW172" s="133"/>
      <c r="AX172" s="133"/>
      <c r="AY172" s="133"/>
      <c r="AZ172" s="133"/>
      <c r="BA172" s="133"/>
      <c r="BH172" s="105">
        <v>167</v>
      </c>
      <c r="BI172" s="105">
        <v>31886400</v>
      </c>
      <c r="BJ172" s="106">
        <v>185</v>
      </c>
      <c r="BK172" s="106">
        <v>1018.557566</v>
      </c>
      <c r="BL172" s="106">
        <v>227.43112199999999</v>
      </c>
      <c r="BM172" s="106">
        <v>5.3073123310000003</v>
      </c>
      <c r="BN172" s="106">
        <v>-1018.557566</v>
      </c>
      <c r="BO172" s="106">
        <v>-199.10690399999999</v>
      </c>
      <c r="BP172" s="106">
        <v>-208.0169057</v>
      </c>
      <c r="BQ172" s="108">
        <f t="shared" si="17"/>
        <v>369.05555555555554</v>
      </c>
      <c r="BT172" s="105">
        <v>167</v>
      </c>
      <c r="BU172" s="105">
        <v>31886400</v>
      </c>
      <c r="BV172" s="106">
        <v>1041.255975</v>
      </c>
      <c r="BW172" s="106">
        <v>1001.419115</v>
      </c>
      <c r="BX172" s="106">
        <v>-32.827839390000001</v>
      </c>
      <c r="BY172" s="106">
        <v>31.227061469999999</v>
      </c>
      <c r="BZ172" s="106">
        <v>-188.2960205</v>
      </c>
      <c r="CA172" s="106">
        <v>176.7898442</v>
      </c>
    </row>
    <row r="173" spans="2:79" ht="9.9499999999999993" customHeight="1" x14ac:dyDescent="0.25">
      <c r="B173" s="76"/>
      <c r="C173" s="58" t="str">
        <f>IF(ISNUMBER(#REF!),INDEX(#REF!,#REF!,1),"")</f>
        <v/>
      </c>
      <c r="D173" s="58" t="str">
        <f>IF(ISNUMBER(#REF!),INDEX(#REF!,#REF!,1),"")</f>
        <v/>
      </c>
      <c r="E173" s="58" t="str">
        <f>IF(ISNUMBER(#REF!),INDEX(#REF!,#REF!,1),"")</f>
        <v/>
      </c>
      <c r="F173" s="58" t="str">
        <f>IF(ISNUMBER(#REF!),INDEX(#REF!,#REF!,1),"")</f>
        <v/>
      </c>
      <c r="G173" s="58" t="str">
        <f>IF(ISNUMBER(#REF!),INDEX(#REF!,#REF!,1),"")</f>
        <v/>
      </c>
      <c r="H173" s="58" t="str">
        <f>IF(ISNUMBER(#REF!),INDEX(#REF!,#REF!,1),"")</f>
        <v/>
      </c>
      <c r="I173" s="58" t="str">
        <f>IF(ISNUMBER(#REF!),INDEX(#REF!,#REF!,1),"")</f>
        <v/>
      </c>
      <c r="J173" s="58" t="str">
        <f>IF(ISNUMBER(#REF!),INDEX(#REF!,#REF!,1),"")</f>
        <v/>
      </c>
      <c r="K173" s="58"/>
      <c r="L173" s="78"/>
      <c r="M173" s="78"/>
      <c r="N173" s="110">
        <v>167</v>
      </c>
      <c r="O173" s="100">
        <v>1</v>
      </c>
      <c r="P173" s="100">
        <v>8</v>
      </c>
      <c r="Q173" s="100">
        <v>7</v>
      </c>
      <c r="R173" s="110">
        <v>167</v>
      </c>
      <c r="S173" s="92" t="s">
        <v>411</v>
      </c>
      <c r="T173" s="110">
        <v>0</v>
      </c>
      <c r="U173" s="110">
        <v>-1</v>
      </c>
      <c r="V173" s="110">
        <v>0.1</v>
      </c>
      <c r="W173" s="111">
        <v>9.9999999999999995E-7</v>
      </c>
      <c r="X173" s="110">
        <v>0.2</v>
      </c>
      <c r="Y173" s="110">
        <v>0.3</v>
      </c>
      <c r="Z173" s="110">
        <v>0.21</v>
      </c>
      <c r="AA173" s="110">
        <v>3.5</v>
      </c>
      <c r="AB173" s="112" t="s">
        <v>60</v>
      </c>
      <c r="AC173" s="53" t="str">
        <f t="shared" si="18"/>
        <v>8,9</v>
      </c>
      <c r="AD173" s="53" t="str">
        <f t="shared" si="19"/>
        <v/>
      </c>
      <c r="AE173" s="59">
        <v>133</v>
      </c>
      <c r="AF173" s="59">
        <v>25929600</v>
      </c>
      <c r="AG173" s="59">
        <v>0.25</v>
      </c>
      <c r="AH173" s="59">
        <v>0</v>
      </c>
      <c r="AI173" s="59">
        <v>0.231192103503958</v>
      </c>
      <c r="AJ173" s="59">
        <v>0.24481982941038799</v>
      </c>
      <c r="AK173" s="59">
        <v>0</v>
      </c>
      <c r="AL173" s="59">
        <v>2.3094967148311201E-2</v>
      </c>
      <c r="AM173" s="59">
        <v>0</v>
      </c>
      <c r="AN173" s="59">
        <v>0</v>
      </c>
      <c r="AO173" s="59">
        <v>-0.249999999999964</v>
      </c>
      <c r="AP173" s="59">
        <v>0</v>
      </c>
      <c r="AQ173" s="59">
        <v>0</v>
      </c>
      <c r="AR173" s="59">
        <v>0</v>
      </c>
      <c r="AS173" s="59">
        <v>0</v>
      </c>
      <c r="AT173" s="59">
        <v>0</v>
      </c>
      <c r="AU173" s="59">
        <v>300.11111111111097</v>
      </c>
      <c r="AV173" s="133"/>
      <c r="AW173" s="133"/>
      <c r="AX173" s="133"/>
      <c r="AY173" s="133"/>
      <c r="AZ173" s="133"/>
      <c r="BA173" s="133"/>
      <c r="BH173" s="105">
        <v>168</v>
      </c>
      <c r="BI173" s="105">
        <v>32061600</v>
      </c>
      <c r="BJ173" s="106">
        <v>185</v>
      </c>
      <c r="BK173" s="106">
        <v>1018.562302</v>
      </c>
      <c r="BL173" s="106">
        <v>227.4323536</v>
      </c>
      <c r="BM173" s="106">
        <v>5.3090028079999998</v>
      </c>
      <c r="BN173" s="106">
        <v>-1018.562302</v>
      </c>
      <c r="BO173" s="106">
        <v>-199.10556270000001</v>
      </c>
      <c r="BP173" s="106">
        <v>-208.017788</v>
      </c>
      <c r="BQ173" s="108">
        <f t="shared" si="17"/>
        <v>371.08333333333331</v>
      </c>
      <c r="BT173" s="105">
        <v>168</v>
      </c>
      <c r="BU173" s="105">
        <v>32061600</v>
      </c>
      <c r="BV173" s="106">
        <v>1041.256038</v>
      </c>
      <c r="BW173" s="106">
        <v>1001.419111</v>
      </c>
      <c r="BX173" s="106">
        <v>-32.830561920000001</v>
      </c>
      <c r="BY173" s="106">
        <v>31.227061469999999</v>
      </c>
      <c r="BZ173" s="106">
        <v>-188.2951635</v>
      </c>
      <c r="CA173" s="106">
        <v>176.79072650000001</v>
      </c>
    </row>
    <row r="174" spans="2:79" ht="9.9499999999999993" customHeight="1" x14ac:dyDescent="0.25">
      <c r="B174" s="76"/>
      <c r="C174" s="58" t="str">
        <f>IF(ISNUMBER(#REF!),INDEX(#REF!,#REF!,1),"")</f>
        <v/>
      </c>
      <c r="D174" s="58" t="str">
        <f>IF(ISNUMBER(#REF!),INDEX(#REF!,#REF!,1),"")</f>
        <v/>
      </c>
      <c r="E174" s="58" t="str">
        <f>IF(ISNUMBER(#REF!),INDEX(#REF!,#REF!,1),"")</f>
        <v/>
      </c>
      <c r="F174" s="58" t="str">
        <f>IF(ISNUMBER(#REF!),INDEX(#REF!,#REF!,1),"")</f>
        <v/>
      </c>
      <c r="G174" s="58" t="str">
        <f>IF(ISNUMBER(#REF!),INDEX(#REF!,#REF!,1),"")</f>
        <v/>
      </c>
      <c r="H174" s="58" t="str">
        <f>IF(ISNUMBER(#REF!),INDEX(#REF!,#REF!,1),"")</f>
        <v/>
      </c>
      <c r="I174" s="58" t="str">
        <f>IF(ISNUMBER(#REF!),INDEX(#REF!,#REF!,1),"")</f>
        <v/>
      </c>
      <c r="J174" s="58" t="str">
        <f>IF(ISNUMBER(#REF!),INDEX(#REF!,#REF!,1),"")</f>
        <v/>
      </c>
      <c r="K174" s="58"/>
      <c r="L174" s="78"/>
      <c r="M174" s="78"/>
      <c r="N174" s="110">
        <v>168</v>
      </c>
      <c r="O174" s="100">
        <v>1</v>
      </c>
      <c r="P174" s="100">
        <v>8</v>
      </c>
      <c r="Q174" s="100">
        <v>8</v>
      </c>
      <c r="R174" s="110">
        <v>168</v>
      </c>
      <c r="S174" s="92" t="s">
        <v>412</v>
      </c>
      <c r="T174" s="110">
        <v>0</v>
      </c>
      <c r="U174" s="110">
        <v>-1</v>
      </c>
      <c r="V174" s="110">
        <v>0.1</v>
      </c>
      <c r="W174" s="111">
        <v>9.9999999999999995E-7</v>
      </c>
      <c r="X174" s="110">
        <v>0.2</v>
      </c>
      <c r="Y174" s="110">
        <v>0.3</v>
      </c>
      <c r="Z174" s="110">
        <v>0.21</v>
      </c>
      <c r="AA174" s="110">
        <v>3.5</v>
      </c>
      <c r="AB174" s="112" t="s">
        <v>60</v>
      </c>
      <c r="AC174" s="53" t="str">
        <f t="shared" si="18"/>
        <v>9,9</v>
      </c>
      <c r="AD174" s="53" t="str">
        <f t="shared" si="19"/>
        <v/>
      </c>
      <c r="AE174" s="59">
        <v>134</v>
      </c>
      <c r="AF174" s="59">
        <v>26104800</v>
      </c>
      <c r="AG174" s="59">
        <v>0.25</v>
      </c>
      <c r="AH174" s="59">
        <v>0</v>
      </c>
      <c r="AI174" s="59">
        <v>0.231192103503958</v>
      </c>
      <c r="AJ174" s="59">
        <v>0.24481982941038799</v>
      </c>
      <c r="AK174" s="59">
        <v>0</v>
      </c>
      <c r="AL174" s="59">
        <v>2.6904161670144401E-2</v>
      </c>
      <c r="AM174" s="59">
        <v>0</v>
      </c>
      <c r="AN174" s="59">
        <v>0</v>
      </c>
      <c r="AO174" s="59">
        <v>-0.249999999999996</v>
      </c>
      <c r="AP174" s="59">
        <v>0</v>
      </c>
      <c r="AQ174" s="59">
        <v>0</v>
      </c>
      <c r="AR174" s="59">
        <v>0</v>
      </c>
      <c r="AS174" s="59">
        <v>0</v>
      </c>
      <c r="AT174" s="59">
        <v>0</v>
      </c>
      <c r="AU174" s="59">
        <v>302.138888888888</v>
      </c>
      <c r="AV174" s="133"/>
      <c r="AW174" s="133"/>
      <c r="AX174" s="133"/>
      <c r="AY174" s="133"/>
      <c r="AZ174" s="133"/>
      <c r="BA174" s="133"/>
      <c r="BH174" s="105">
        <v>169</v>
      </c>
      <c r="BI174" s="105">
        <v>32236800</v>
      </c>
      <c r="BJ174" s="106">
        <v>185</v>
      </c>
      <c r="BK174" s="106">
        <v>1018.566836</v>
      </c>
      <c r="BL174" s="106">
        <v>227.4334848</v>
      </c>
      <c r="BM174" s="106">
        <v>5.3106957670000003</v>
      </c>
      <c r="BN174" s="106">
        <v>-1018.566836</v>
      </c>
      <c r="BO174" s="106">
        <v>-199.10409849999999</v>
      </c>
      <c r="BP174" s="106">
        <v>-208.01869049999999</v>
      </c>
      <c r="BQ174" s="108">
        <f t="shared" si="17"/>
        <v>373.11111111111109</v>
      </c>
      <c r="BT174" s="105">
        <v>169</v>
      </c>
      <c r="BU174" s="105">
        <v>32236800</v>
      </c>
      <c r="BV174" s="106">
        <v>1041.2560989999999</v>
      </c>
      <c r="BW174" s="106">
        <v>1001.4191070000001</v>
      </c>
      <c r="BX174" s="106">
        <v>-32.833245759999997</v>
      </c>
      <c r="BY174" s="106">
        <v>31.227061469999999</v>
      </c>
      <c r="BZ174" s="106">
        <v>-188.2942443</v>
      </c>
      <c r="CA174" s="106">
        <v>176.791629</v>
      </c>
    </row>
    <row r="175" spans="2:79" ht="9.9499999999999993" customHeight="1" x14ac:dyDescent="0.25">
      <c r="B175" s="29">
        <f>COUNT(C5:L5)</f>
        <v>10</v>
      </c>
      <c r="C175" s="29">
        <v>1</v>
      </c>
      <c r="D175" s="29">
        <f t="shared" ref="D175:L175" si="20">IF(ISNUMBER(D176),C175+1,"")</f>
        <v>2</v>
      </c>
      <c r="E175" s="29">
        <f t="shared" si="20"/>
        <v>3</v>
      </c>
      <c r="F175" s="29">
        <f t="shared" si="20"/>
        <v>4</v>
      </c>
      <c r="G175" s="29">
        <f t="shared" si="20"/>
        <v>5</v>
      </c>
      <c r="H175" s="29">
        <f t="shared" si="20"/>
        <v>6</v>
      </c>
      <c r="I175" s="29">
        <f t="shared" si="20"/>
        <v>7</v>
      </c>
      <c r="J175" s="29">
        <f t="shared" si="20"/>
        <v>8</v>
      </c>
      <c r="K175" s="29">
        <f t="shared" si="20"/>
        <v>9</v>
      </c>
      <c r="L175" s="29">
        <f t="shared" si="20"/>
        <v>10</v>
      </c>
      <c r="M175" s="79">
        <f>COUNT(C175:L175)</f>
        <v>10</v>
      </c>
      <c r="N175" s="110">
        <v>169</v>
      </c>
      <c r="O175" s="100">
        <v>1</v>
      </c>
      <c r="P175" s="100">
        <v>9</v>
      </c>
      <c r="Q175" s="100">
        <v>1</v>
      </c>
      <c r="R175" s="110">
        <v>169</v>
      </c>
      <c r="S175" s="92" t="s">
        <v>413</v>
      </c>
      <c r="T175" s="110">
        <v>0</v>
      </c>
      <c r="U175" s="110">
        <v>-1</v>
      </c>
      <c r="V175" s="110">
        <v>0.1</v>
      </c>
      <c r="W175" s="111">
        <v>9.9999999999999995E-7</v>
      </c>
      <c r="X175" s="110">
        <v>0.2</v>
      </c>
      <c r="Y175" s="110">
        <v>0.3</v>
      </c>
      <c r="Z175" s="110">
        <v>0.21</v>
      </c>
      <c r="AA175" s="110">
        <v>3.5</v>
      </c>
      <c r="AB175" s="112" t="s">
        <v>60</v>
      </c>
      <c r="AC175" s="53" t="str">
        <f t="shared" si="18"/>
        <v>2,10</v>
      </c>
      <c r="AD175" s="53" t="str">
        <f t="shared" si="19"/>
        <v/>
      </c>
      <c r="AE175" s="59">
        <v>135</v>
      </c>
      <c r="AF175" s="59">
        <v>26280000</v>
      </c>
      <c r="AG175" s="59">
        <v>0.25</v>
      </c>
      <c r="AH175" s="59">
        <v>0</v>
      </c>
      <c r="AI175" s="59">
        <v>0.231075303503953</v>
      </c>
      <c r="AJ175" s="59">
        <v>0.244763762442163</v>
      </c>
      <c r="AK175" s="59">
        <v>0</v>
      </c>
      <c r="AL175" s="59">
        <v>3.1101016072486699E-2</v>
      </c>
      <c r="AM175" s="59">
        <v>0</v>
      </c>
      <c r="AN175" s="59">
        <v>0</v>
      </c>
      <c r="AO175" s="59">
        <v>-0.249999999999996</v>
      </c>
      <c r="AP175" s="59">
        <v>0</v>
      </c>
      <c r="AQ175" s="59">
        <v>0</v>
      </c>
      <c r="AR175" s="59">
        <v>0</v>
      </c>
      <c r="AS175" s="59">
        <v>0</v>
      </c>
      <c r="AT175" s="59">
        <v>0</v>
      </c>
      <c r="AU175" s="59">
        <v>304.166666666666</v>
      </c>
      <c r="AV175" s="133"/>
      <c r="AW175" s="133"/>
      <c r="AX175" s="133"/>
      <c r="AY175" s="133"/>
      <c r="AZ175" s="133"/>
      <c r="BA175" s="133"/>
      <c r="BH175" s="105">
        <v>170</v>
      </c>
      <c r="BI175" s="105">
        <v>32412000</v>
      </c>
      <c r="BJ175" s="106">
        <v>185</v>
      </c>
      <c r="BK175" s="106">
        <v>1018.571192</v>
      </c>
      <c r="BL175" s="106">
        <v>227.4345381</v>
      </c>
      <c r="BM175" s="106">
        <v>5.3123797609999999</v>
      </c>
      <c r="BN175" s="106">
        <v>-1018.571192</v>
      </c>
      <c r="BO175" s="106">
        <v>-199.1025545</v>
      </c>
      <c r="BP175" s="106">
        <v>-208.0196038</v>
      </c>
      <c r="BQ175" s="108">
        <f t="shared" si="17"/>
        <v>375.13888888888891</v>
      </c>
      <c r="BT175" s="105">
        <v>170</v>
      </c>
      <c r="BU175" s="105">
        <v>32412000</v>
      </c>
      <c r="BV175" s="106">
        <v>1041.2561599999999</v>
      </c>
      <c r="BW175" s="106">
        <v>1001.419102</v>
      </c>
      <c r="BX175" s="106">
        <v>-32.835884100000001</v>
      </c>
      <c r="BY175" s="106">
        <v>31.227061469999999</v>
      </c>
      <c r="BZ175" s="106">
        <v>-188.29328599999999</v>
      </c>
      <c r="CA175" s="106">
        <v>176.79254230000001</v>
      </c>
    </row>
    <row r="176" spans="2:79" ht="9.9499999999999993" customHeight="1" x14ac:dyDescent="0.25">
      <c r="B176" s="29">
        <f>COUNT(B6:B20)</f>
        <v>15</v>
      </c>
      <c r="C176" s="29">
        <f>ROW()</f>
        <v>176</v>
      </c>
      <c r="D176" s="29">
        <f>ROW()</f>
        <v>176</v>
      </c>
      <c r="E176" s="29">
        <f>ROW()</f>
        <v>176</v>
      </c>
      <c r="F176" s="29">
        <f>ROW()</f>
        <v>176</v>
      </c>
      <c r="G176" s="29">
        <f>ROW()</f>
        <v>176</v>
      </c>
      <c r="H176" s="29">
        <f>ROW()</f>
        <v>176</v>
      </c>
      <c r="I176" s="29">
        <f>ROW()</f>
        <v>176</v>
      </c>
      <c r="J176" s="29">
        <f>ROW()</f>
        <v>176</v>
      </c>
      <c r="K176" s="29">
        <f>ROW()</f>
        <v>176</v>
      </c>
      <c r="L176" s="29">
        <f>ROW()</f>
        <v>176</v>
      </c>
      <c r="M176" s="79">
        <f>COUNT(B177:B191)</f>
        <v>15</v>
      </c>
      <c r="N176" s="110">
        <v>170</v>
      </c>
      <c r="O176" s="100">
        <v>1</v>
      </c>
      <c r="P176" s="100">
        <v>9</v>
      </c>
      <c r="Q176" s="100">
        <v>2</v>
      </c>
      <c r="R176" s="110">
        <v>170</v>
      </c>
      <c r="S176" s="92" t="s">
        <v>414</v>
      </c>
      <c r="T176" s="110">
        <v>0</v>
      </c>
      <c r="U176" s="110">
        <v>-1</v>
      </c>
      <c r="V176" s="110">
        <v>0.1</v>
      </c>
      <c r="W176" s="111">
        <v>9.9999999999999995E-7</v>
      </c>
      <c r="X176" s="110">
        <v>0.2</v>
      </c>
      <c r="Y176" s="110">
        <v>0.3</v>
      </c>
      <c r="Z176" s="110">
        <v>0.21</v>
      </c>
      <c r="AA176" s="110">
        <v>3.5</v>
      </c>
      <c r="AB176" s="112" t="s">
        <v>60</v>
      </c>
      <c r="AC176" s="53" t="str">
        <f t="shared" si="18"/>
        <v>3,10</v>
      </c>
      <c r="AD176" s="53" t="str">
        <f t="shared" si="19"/>
        <v/>
      </c>
      <c r="AE176" s="59">
        <v>136</v>
      </c>
      <c r="AF176" s="59">
        <v>26455200</v>
      </c>
      <c r="AG176" s="59">
        <v>0.125</v>
      </c>
      <c r="AH176" s="59">
        <v>0</v>
      </c>
      <c r="AI176" s="59">
        <v>0.230958503503948</v>
      </c>
      <c r="AJ176" s="59">
        <v>0.24467947448275301</v>
      </c>
      <c r="AK176" s="59">
        <v>0</v>
      </c>
      <c r="AL176" s="59">
        <v>3.4963048829423103E-2</v>
      </c>
      <c r="AM176" s="59">
        <v>0</v>
      </c>
      <c r="AN176" s="59">
        <v>0</v>
      </c>
      <c r="AO176" s="59">
        <v>-0.24999999973783901</v>
      </c>
      <c r="AP176" s="59">
        <v>0</v>
      </c>
      <c r="AQ176" s="59">
        <v>0</v>
      </c>
      <c r="AR176" s="59">
        <v>0</v>
      </c>
      <c r="AS176" s="59">
        <v>0</v>
      </c>
      <c r="AT176" s="59">
        <v>0</v>
      </c>
      <c r="AU176" s="59">
        <v>306.194444444444</v>
      </c>
      <c r="AV176" s="133"/>
      <c r="AW176" s="133"/>
      <c r="AX176" s="133"/>
      <c r="AY176" s="133"/>
      <c r="AZ176" s="133"/>
      <c r="BA176" s="133"/>
      <c r="BH176" s="105">
        <v>171</v>
      </c>
      <c r="BI176" s="105">
        <v>32587200</v>
      </c>
      <c r="BJ176" s="106">
        <v>185</v>
      </c>
      <c r="BK176" s="106">
        <v>1018.575388</v>
      </c>
      <c r="BL176" s="106">
        <v>227.43554889999999</v>
      </c>
      <c r="BM176" s="106">
        <v>5.3140548829999998</v>
      </c>
      <c r="BN176" s="106">
        <v>-1018.575388</v>
      </c>
      <c r="BO176" s="106">
        <v>-199.10096970000001</v>
      </c>
      <c r="BP176" s="106">
        <v>-208.02052430000001</v>
      </c>
      <c r="BQ176" s="108">
        <f t="shared" si="17"/>
        <v>377.16666666666669</v>
      </c>
      <c r="BT176" s="105">
        <v>171</v>
      </c>
      <c r="BU176" s="105">
        <v>32587200</v>
      </c>
      <c r="BV176" s="106">
        <v>1041.2562190000001</v>
      </c>
      <c r="BW176" s="106">
        <v>1001.419098</v>
      </c>
      <c r="BX176" s="106">
        <v>-32.838473360000002</v>
      </c>
      <c r="BY176" s="106">
        <v>31.227061469999999</v>
      </c>
      <c r="BZ176" s="106">
        <v>-188.29231239999999</v>
      </c>
      <c r="CA176" s="106">
        <v>176.79346279999999</v>
      </c>
    </row>
    <row r="177" spans="2:79" ht="9.9499999999999993" customHeight="1" x14ac:dyDescent="0.25">
      <c r="B177" s="29">
        <f>COLUMN()</f>
        <v>2</v>
      </c>
      <c r="C177" s="60" t="str">
        <f t="shared" ref="C177:L191" si="21">_xlfn.CONCAT(COLUMN()-$B177,",",ROW()-C$176)</f>
        <v>1,1</v>
      </c>
      <c r="D177" s="60" t="str">
        <f t="shared" si="21"/>
        <v>2,1</v>
      </c>
      <c r="E177" s="60" t="str">
        <f t="shared" si="21"/>
        <v>3,1</v>
      </c>
      <c r="F177" s="60" t="str">
        <f t="shared" si="21"/>
        <v>4,1</v>
      </c>
      <c r="G177" s="60" t="str">
        <f t="shared" si="21"/>
        <v>5,1</v>
      </c>
      <c r="H177" s="60" t="str">
        <f t="shared" si="21"/>
        <v>6,1</v>
      </c>
      <c r="I177" s="60" t="str">
        <f t="shared" si="21"/>
        <v>7,1</v>
      </c>
      <c r="J177" s="60" t="str">
        <f t="shared" si="21"/>
        <v>8,1</v>
      </c>
      <c r="K177" s="60" t="str">
        <f t="shared" si="21"/>
        <v>9,1</v>
      </c>
      <c r="L177" s="60" t="str">
        <f t="shared" si="21"/>
        <v>10,1</v>
      </c>
      <c r="M177" s="29">
        <v>10</v>
      </c>
      <c r="N177" s="110">
        <v>171</v>
      </c>
      <c r="O177" s="100">
        <v>1</v>
      </c>
      <c r="P177" s="100">
        <v>9</v>
      </c>
      <c r="Q177" s="100">
        <v>3</v>
      </c>
      <c r="R177" s="110">
        <v>171</v>
      </c>
      <c r="S177" s="92" t="s">
        <v>415</v>
      </c>
      <c r="T177" s="110">
        <v>0</v>
      </c>
      <c r="U177" s="110">
        <v>-1</v>
      </c>
      <c r="V177" s="110">
        <v>0.1</v>
      </c>
      <c r="W177" s="111">
        <v>9.9999999999999995E-7</v>
      </c>
      <c r="X177" s="110">
        <v>0.1</v>
      </c>
      <c r="Y177" s="110">
        <v>0.3</v>
      </c>
      <c r="Z177" s="110">
        <v>0.11</v>
      </c>
      <c r="AA177" s="110">
        <v>3.5</v>
      </c>
      <c r="AB177" s="112" t="s">
        <v>66</v>
      </c>
      <c r="AC177" s="53" t="str">
        <f t="shared" si="18"/>
        <v/>
      </c>
      <c r="AD177" s="53" t="str">
        <f t="shared" si="19"/>
        <v>4,10</v>
      </c>
      <c r="AE177" s="59">
        <v>137</v>
      </c>
      <c r="AF177" s="59">
        <v>26630400</v>
      </c>
      <c r="AG177" s="59">
        <v>0.125</v>
      </c>
      <c r="AH177" s="59">
        <v>0</v>
      </c>
      <c r="AI177" s="59">
        <v>0.23084170350394301</v>
      </c>
      <c r="AJ177" s="59">
        <v>0.24458622941038799</v>
      </c>
      <c r="AK177" s="59">
        <v>0</v>
      </c>
      <c r="AL177" s="59">
        <v>3.8104005030081302E-2</v>
      </c>
      <c r="AM177" s="59">
        <v>0</v>
      </c>
      <c r="AN177" s="59">
        <v>0</v>
      </c>
      <c r="AO177" s="59">
        <v>-0.249999999999996</v>
      </c>
      <c r="AP177" s="59">
        <v>0</v>
      </c>
      <c r="AQ177" s="59">
        <v>0</v>
      </c>
      <c r="AR177" s="59">
        <v>0</v>
      </c>
      <c r="AS177" s="59">
        <v>0</v>
      </c>
      <c r="AT177" s="59">
        <v>0</v>
      </c>
      <c r="AU177" s="59">
        <v>308.222222222222</v>
      </c>
      <c r="AV177" s="133"/>
      <c r="AW177" s="133"/>
      <c r="AX177" s="133"/>
      <c r="AY177" s="133"/>
      <c r="AZ177" s="133"/>
      <c r="BA177" s="133"/>
      <c r="BH177" s="105">
        <v>172</v>
      </c>
      <c r="BI177" s="105">
        <v>32762400</v>
      </c>
      <c r="BJ177" s="106">
        <v>185</v>
      </c>
      <c r="BK177" s="106">
        <v>1018.579442</v>
      </c>
      <c r="BL177" s="106">
        <v>227.43654369999999</v>
      </c>
      <c r="BM177" s="106">
        <v>5.3157175240000001</v>
      </c>
      <c r="BN177" s="106">
        <v>-1018.579442</v>
      </c>
      <c r="BO177" s="106">
        <v>-199.09937740000001</v>
      </c>
      <c r="BP177" s="106">
        <v>-208.0214488</v>
      </c>
      <c r="BQ177" s="108">
        <f t="shared" si="17"/>
        <v>379.19444444444446</v>
      </c>
      <c r="BT177" s="105">
        <v>172</v>
      </c>
      <c r="BU177" s="105">
        <v>32762400</v>
      </c>
      <c r="BV177" s="106">
        <v>1041.256277</v>
      </c>
      <c r="BW177" s="106">
        <v>1001.419093</v>
      </c>
      <c r="BX177" s="106">
        <v>-32.841011029999997</v>
      </c>
      <c r="BY177" s="106">
        <v>31.227061469999999</v>
      </c>
      <c r="BZ177" s="106">
        <v>-188.2913436</v>
      </c>
      <c r="CA177" s="106">
        <v>176.79438730000001</v>
      </c>
    </row>
    <row r="178" spans="2:79" ht="9.9499999999999993" customHeight="1" x14ac:dyDescent="0.25">
      <c r="B178" s="29">
        <f>COLUMN()</f>
        <v>2</v>
      </c>
      <c r="C178" s="60" t="str">
        <f t="shared" si="21"/>
        <v>1,2</v>
      </c>
      <c r="D178" s="60" t="str">
        <f t="shared" si="21"/>
        <v>2,2</v>
      </c>
      <c r="E178" s="60" t="str">
        <f t="shared" si="21"/>
        <v>3,2</v>
      </c>
      <c r="F178" s="60" t="str">
        <f t="shared" si="21"/>
        <v>4,2</v>
      </c>
      <c r="G178" s="60" t="str">
        <f t="shared" si="21"/>
        <v>5,2</v>
      </c>
      <c r="H178" s="60" t="str">
        <f t="shared" si="21"/>
        <v>6,2</v>
      </c>
      <c r="I178" s="60" t="str">
        <f t="shared" si="21"/>
        <v>7,2</v>
      </c>
      <c r="J178" s="60" t="str">
        <f t="shared" si="21"/>
        <v>8,2</v>
      </c>
      <c r="K178" s="60" t="str">
        <f t="shared" si="21"/>
        <v>9,2</v>
      </c>
      <c r="L178" s="60" t="str">
        <f t="shared" si="21"/>
        <v>10,2</v>
      </c>
      <c r="M178" s="29">
        <v>15</v>
      </c>
      <c r="N178" s="110">
        <v>172</v>
      </c>
      <c r="O178" s="100">
        <v>1</v>
      </c>
      <c r="P178" s="100">
        <v>9</v>
      </c>
      <c r="Q178" s="100">
        <v>4</v>
      </c>
      <c r="R178" s="110">
        <v>172</v>
      </c>
      <c r="S178" s="92" t="s">
        <v>416</v>
      </c>
      <c r="T178" s="110">
        <v>0</v>
      </c>
      <c r="U178" s="110">
        <v>-1</v>
      </c>
      <c r="V178" s="110">
        <v>0.1</v>
      </c>
      <c r="W178" s="111">
        <v>9.9999999999999995E-7</v>
      </c>
      <c r="X178" s="110">
        <v>0.1</v>
      </c>
      <c r="Y178" s="110">
        <v>0.3</v>
      </c>
      <c r="Z178" s="110">
        <v>0.11</v>
      </c>
      <c r="AA178" s="110">
        <v>3.5</v>
      </c>
      <c r="AB178" s="112" t="s">
        <v>66</v>
      </c>
      <c r="AC178" s="53" t="str">
        <f t="shared" si="18"/>
        <v/>
      </c>
      <c r="AD178" s="53" t="str">
        <f t="shared" si="19"/>
        <v>5,10</v>
      </c>
      <c r="AE178" s="59">
        <v>138</v>
      </c>
      <c r="AF178" s="59">
        <v>26805600</v>
      </c>
      <c r="AG178" s="59">
        <v>0.125</v>
      </c>
      <c r="AH178" s="59">
        <v>0</v>
      </c>
      <c r="AI178" s="59">
        <v>0.23072490350393801</v>
      </c>
      <c r="AJ178" s="59">
        <v>0.244478685887388</v>
      </c>
      <c r="AK178" s="59">
        <v>0</v>
      </c>
      <c r="AL178" s="59">
        <v>4.0478522082275002E-2</v>
      </c>
      <c r="AM178" s="59">
        <v>0</v>
      </c>
      <c r="AN178" s="59">
        <v>0</v>
      </c>
      <c r="AO178" s="59">
        <v>-0.249999999999996</v>
      </c>
      <c r="AP178" s="59">
        <v>0</v>
      </c>
      <c r="AQ178" s="59">
        <v>0</v>
      </c>
      <c r="AR178" s="59">
        <v>0</v>
      </c>
      <c r="AS178" s="59">
        <v>0</v>
      </c>
      <c r="AT178" s="59">
        <v>0</v>
      </c>
      <c r="AU178" s="59">
        <v>310.25</v>
      </c>
      <c r="AV178" s="133"/>
      <c r="AW178" s="133"/>
      <c r="AX178" s="133"/>
      <c r="AY178" s="133"/>
      <c r="AZ178" s="133"/>
      <c r="BA178" s="133"/>
      <c r="BH178" s="105">
        <v>173</v>
      </c>
      <c r="BI178" s="105">
        <v>32937600</v>
      </c>
      <c r="BJ178" s="106">
        <v>185</v>
      </c>
      <c r="BK178" s="106">
        <v>1018.583357</v>
      </c>
      <c r="BL178" s="106">
        <v>227.43750009999999</v>
      </c>
      <c r="BM178" s="106">
        <v>5.3173685009999998</v>
      </c>
      <c r="BN178" s="106">
        <v>-1018.583357</v>
      </c>
      <c r="BO178" s="106">
        <v>-199.09776149999999</v>
      </c>
      <c r="BP178" s="106">
        <v>-208.02237009999999</v>
      </c>
      <c r="BQ178" s="108">
        <f t="shared" si="17"/>
        <v>381.22222222222223</v>
      </c>
      <c r="BT178" s="105">
        <v>173</v>
      </c>
      <c r="BU178" s="105">
        <v>32937600</v>
      </c>
      <c r="BV178" s="106">
        <v>1041.2563339999999</v>
      </c>
      <c r="BW178" s="106">
        <v>1001.419089</v>
      </c>
      <c r="BX178" s="106">
        <v>-32.843491540000002</v>
      </c>
      <c r="BY178" s="106">
        <v>31.227061469999999</v>
      </c>
      <c r="BZ178" s="106">
        <v>-188.2903925</v>
      </c>
      <c r="CA178" s="106">
        <v>176.7953086</v>
      </c>
    </row>
    <row r="179" spans="2:79" ht="9.9499999999999993" customHeight="1" x14ac:dyDescent="0.25">
      <c r="B179" s="29">
        <f>COLUMN()</f>
        <v>2</v>
      </c>
      <c r="C179" s="60" t="str">
        <f t="shared" si="21"/>
        <v>1,3</v>
      </c>
      <c r="D179" s="60" t="str">
        <f t="shared" si="21"/>
        <v>2,3</v>
      </c>
      <c r="E179" s="60" t="str">
        <f t="shared" si="21"/>
        <v>3,3</v>
      </c>
      <c r="F179" s="60" t="str">
        <f t="shared" si="21"/>
        <v>4,3</v>
      </c>
      <c r="G179" s="60" t="str">
        <f t="shared" si="21"/>
        <v>5,3</v>
      </c>
      <c r="H179" s="60" t="str">
        <f t="shared" si="21"/>
        <v>6,3</v>
      </c>
      <c r="I179" s="60" t="str">
        <f t="shared" si="21"/>
        <v>7,3</v>
      </c>
      <c r="J179" s="60" t="str">
        <f t="shared" si="21"/>
        <v>8,3</v>
      </c>
      <c r="K179" s="60" t="str">
        <f t="shared" si="21"/>
        <v>9,3</v>
      </c>
      <c r="L179" s="60" t="str">
        <f t="shared" si="21"/>
        <v>10,3</v>
      </c>
      <c r="M179" s="29">
        <v>1</v>
      </c>
      <c r="N179" s="110">
        <v>173</v>
      </c>
      <c r="O179" s="100">
        <v>1</v>
      </c>
      <c r="P179" s="100">
        <v>9</v>
      </c>
      <c r="Q179" s="100">
        <v>5</v>
      </c>
      <c r="R179" s="110">
        <v>173</v>
      </c>
      <c r="S179" s="92" t="s">
        <v>417</v>
      </c>
      <c r="T179" s="110">
        <v>0</v>
      </c>
      <c r="U179" s="110">
        <v>-1</v>
      </c>
      <c r="V179" s="110">
        <v>0.1</v>
      </c>
      <c r="W179" s="111">
        <v>9.9999999999999995E-7</v>
      </c>
      <c r="X179" s="110">
        <v>0.1</v>
      </c>
      <c r="Y179" s="110">
        <v>0.3</v>
      </c>
      <c r="Z179" s="110">
        <v>0.11</v>
      </c>
      <c r="AA179" s="110">
        <v>3.5</v>
      </c>
      <c r="AB179" s="112" t="s">
        <v>60</v>
      </c>
      <c r="AC179" s="53" t="str">
        <f t="shared" si="18"/>
        <v>6,10</v>
      </c>
      <c r="AD179" s="53" t="str">
        <f t="shared" si="19"/>
        <v/>
      </c>
      <c r="AE179" s="59">
        <v>139</v>
      </c>
      <c r="AF179" s="59">
        <v>26980800</v>
      </c>
      <c r="AG179" s="59">
        <v>0.125</v>
      </c>
      <c r="AH179" s="59">
        <v>0</v>
      </c>
      <c r="AI179" s="59">
        <v>0.230724903503993</v>
      </c>
      <c r="AJ179" s="59">
        <v>0.244395094715532</v>
      </c>
      <c r="AK179" s="59">
        <v>0</v>
      </c>
      <c r="AL179" s="59">
        <v>4.2126665476851601E-2</v>
      </c>
      <c r="AM179" s="59">
        <v>0</v>
      </c>
      <c r="AN179" s="59">
        <v>0</v>
      </c>
      <c r="AO179" s="59">
        <v>-0.25000000000002798</v>
      </c>
      <c r="AP179" s="59">
        <v>0</v>
      </c>
      <c r="AQ179" s="59">
        <v>0</v>
      </c>
      <c r="AR179" s="59">
        <v>0</v>
      </c>
      <c r="AS179" s="59">
        <v>0</v>
      </c>
      <c r="AT179" s="59">
        <v>0</v>
      </c>
      <c r="AU179" s="59">
        <v>312.27777777777698</v>
      </c>
      <c r="AV179" s="133"/>
      <c r="AW179" s="133"/>
      <c r="AX179" s="133"/>
      <c r="AY179" s="133"/>
      <c r="AZ179" s="133"/>
      <c r="BA179" s="133"/>
      <c r="BH179" s="105">
        <v>174</v>
      </c>
      <c r="BI179" s="105">
        <v>33112800</v>
      </c>
      <c r="BJ179" s="106">
        <v>185</v>
      </c>
      <c r="BK179" s="106">
        <v>1018.587132</v>
      </c>
      <c r="BL179" s="106">
        <v>227.43842179999999</v>
      </c>
      <c r="BM179" s="106">
        <v>5.3190079030000001</v>
      </c>
      <c r="BN179" s="106">
        <v>-1018.587132</v>
      </c>
      <c r="BO179" s="106">
        <v>-199.0961336</v>
      </c>
      <c r="BP179" s="106">
        <v>-208.02328030000001</v>
      </c>
      <c r="BQ179" s="108">
        <f t="shared" si="17"/>
        <v>383.25</v>
      </c>
      <c r="BT179" s="105">
        <v>174</v>
      </c>
      <c r="BU179" s="105">
        <v>33112800</v>
      </c>
      <c r="BV179" s="106">
        <v>1041.25639</v>
      </c>
      <c r="BW179" s="106">
        <v>1001.419085</v>
      </c>
      <c r="BX179" s="106">
        <v>-32.845908970000004</v>
      </c>
      <c r="BY179" s="106">
        <v>31.227061469999999</v>
      </c>
      <c r="BZ179" s="106">
        <v>-188.28946740000001</v>
      </c>
      <c r="CA179" s="106">
        <v>176.79621879999999</v>
      </c>
    </row>
    <row r="180" spans="2:79" ht="9.9499999999999993" customHeight="1" x14ac:dyDescent="0.25">
      <c r="B180" s="29">
        <f>COLUMN()</f>
        <v>2</v>
      </c>
      <c r="C180" s="60" t="str">
        <f t="shared" si="21"/>
        <v>1,4</v>
      </c>
      <c r="D180" s="60" t="str">
        <f t="shared" si="21"/>
        <v>2,4</v>
      </c>
      <c r="E180" s="60" t="str">
        <f t="shared" si="21"/>
        <v>3,4</v>
      </c>
      <c r="F180" s="60" t="str">
        <f t="shared" si="21"/>
        <v>4,4</v>
      </c>
      <c r="G180" s="60" t="str">
        <f t="shared" si="21"/>
        <v>5,4</v>
      </c>
      <c r="H180" s="60" t="str">
        <f t="shared" si="21"/>
        <v>6,4</v>
      </c>
      <c r="I180" s="60" t="str">
        <f t="shared" si="21"/>
        <v>7,4</v>
      </c>
      <c r="J180" s="60" t="str">
        <f t="shared" si="21"/>
        <v>8,4</v>
      </c>
      <c r="K180" s="60" t="str">
        <f t="shared" si="21"/>
        <v>9,4</v>
      </c>
      <c r="L180" s="60" t="str">
        <f t="shared" si="21"/>
        <v>10,4</v>
      </c>
      <c r="M180" s="29"/>
      <c r="N180" s="110">
        <v>174</v>
      </c>
      <c r="O180" s="100">
        <v>1</v>
      </c>
      <c r="P180" s="100">
        <v>9</v>
      </c>
      <c r="Q180" s="100">
        <v>8</v>
      </c>
      <c r="R180" s="110">
        <v>174</v>
      </c>
      <c r="S180" s="92" t="s">
        <v>418</v>
      </c>
      <c r="T180" s="110">
        <v>0</v>
      </c>
      <c r="U180" s="110">
        <v>-1</v>
      </c>
      <c r="V180" s="110">
        <v>0.1</v>
      </c>
      <c r="W180" s="111">
        <v>9.9999999999999995E-7</v>
      </c>
      <c r="X180" s="110">
        <v>0.2</v>
      </c>
      <c r="Y180" s="110">
        <v>0.3</v>
      </c>
      <c r="Z180" s="110">
        <v>0.21</v>
      </c>
      <c r="AA180" s="110">
        <v>3.5</v>
      </c>
      <c r="AB180" s="112" t="s">
        <v>60</v>
      </c>
      <c r="AC180" s="53" t="str">
        <f t="shared" si="18"/>
        <v>9,10</v>
      </c>
      <c r="AD180" s="53" t="str">
        <f t="shared" si="19"/>
        <v/>
      </c>
      <c r="AE180" s="59">
        <v>140</v>
      </c>
      <c r="AF180" s="59">
        <v>27156000</v>
      </c>
      <c r="AG180" s="59">
        <v>0.125</v>
      </c>
      <c r="AH180" s="59">
        <v>0</v>
      </c>
      <c r="AI180" s="59">
        <v>0.23072490350393801</v>
      </c>
      <c r="AJ180" s="59">
        <v>0.24431174794767599</v>
      </c>
      <c r="AK180" s="59">
        <v>0</v>
      </c>
      <c r="AL180" s="59">
        <v>4.3095404684282301E-2</v>
      </c>
      <c r="AM180" s="59">
        <v>0</v>
      </c>
      <c r="AN180" s="59">
        <v>0</v>
      </c>
      <c r="AO180" s="59">
        <v>-0.25000000000006001</v>
      </c>
      <c r="AP180" s="59">
        <v>0</v>
      </c>
      <c r="AQ180" s="59">
        <v>0</v>
      </c>
      <c r="AR180" s="59">
        <v>0</v>
      </c>
      <c r="AS180" s="59">
        <v>0</v>
      </c>
      <c r="AT180" s="59">
        <v>0</v>
      </c>
      <c r="AU180" s="59">
        <v>314.30555555555497</v>
      </c>
      <c r="AV180" s="133"/>
      <c r="AW180" s="133"/>
      <c r="AX180" s="133"/>
      <c r="AY180" s="133"/>
      <c r="AZ180" s="133"/>
      <c r="BA180" s="133"/>
      <c r="BH180" s="105">
        <v>175</v>
      </c>
      <c r="BI180" s="105">
        <v>33288000</v>
      </c>
      <c r="BJ180" s="106">
        <v>185</v>
      </c>
      <c r="BK180" s="106">
        <v>1018.590771</v>
      </c>
      <c r="BL180" s="106">
        <v>227.43932419999999</v>
      </c>
      <c r="BM180" s="106">
        <v>5.3206338049999999</v>
      </c>
      <c r="BN180" s="106">
        <v>-1018.590771</v>
      </c>
      <c r="BO180" s="106">
        <v>-199.09451569999999</v>
      </c>
      <c r="BP180" s="106">
        <v>-208.02417460000001</v>
      </c>
      <c r="BQ180" s="108">
        <f t="shared" si="17"/>
        <v>385.27777777777777</v>
      </c>
      <c r="BT180" s="105">
        <v>175</v>
      </c>
      <c r="BU180" s="105">
        <v>33288000</v>
      </c>
      <c r="BV180" s="106">
        <v>1041.2564440000001</v>
      </c>
      <c r="BW180" s="106">
        <v>1001.419081</v>
      </c>
      <c r="BX180" s="106">
        <v>-32.848260420000003</v>
      </c>
      <c r="BY180" s="106">
        <v>31.227061469999999</v>
      </c>
      <c r="BZ180" s="106">
        <v>-188.2885747</v>
      </c>
      <c r="CA180" s="106">
        <v>176.79711309999999</v>
      </c>
    </row>
    <row r="181" spans="2:79" ht="9.9499999999999993" customHeight="1" x14ac:dyDescent="0.25">
      <c r="B181" s="29">
        <f>COLUMN()</f>
        <v>2</v>
      </c>
      <c r="C181" s="60" t="str">
        <f t="shared" si="21"/>
        <v>1,5</v>
      </c>
      <c r="D181" s="60" t="str">
        <f t="shared" si="21"/>
        <v>2,5</v>
      </c>
      <c r="E181" s="60" t="str">
        <f t="shared" si="21"/>
        <v>3,5</v>
      </c>
      <c r="F181" s="60" t="str">
        <f t="shared" si="21"/>
        <v>4,5</v>
      </c>
      <c r="G181" s="60" t="str">
        <f t="shared" si="21"/>
        <v>5,5</v>
      </c>
      <c r="H181" s="60" t="str">
        <f t="shared" si="21"/>
        <v>6,5</v>
      </c>
      <c r="I181" s="60" t="str">
        <f t="shared" si="21"/>
        <v>7,5</v>
      </c>
      <c r="J181" s="60" t="str">
        <f t="shared" si="21"/>
        <v>8,5</v>
      </c>
      <c r="K181" s="60" t="str">
        <f t="shared" si="21"/>
        <v>9,5</v>
      </c>
      <c r="L181" s="60" t="str">
        <f t="shared" si="21"/>
        <v>10,5</v>
      </c>
      <c r="M181" s="29"/>
      <c r="N181" s="110">
        <v>175</v>
      </c>
      <c r="O181" s="100">
        <v>1</v>
      </c>
      <c r="P181" s="100">
        <v>9</v>
      </c>
      <c r="Q181" s="100">
        <v>9</v>
      </c>
      <c r="R181" s="110">
        <v>175</v>
      </c>
      <c r="S181" s="92" t="s">
        <v>419</v>
      </c>
      <c r="T181" s="110">
        <v>0</v>
      </c>
      <c r="U181" s="110">
        <v>-1</v>
      </c>
      <c r="V181" s="110">
        <v>0.1</v>
      </c>
      <c r="W181" s="111">
        <v>9.9999999999999995E-7</v>
      </c>
      <c r="X181" s="110">
        <v>0.2</v>
      </c>
      <c r="Y181" s="110">
        <v>0.3</v>
      </c>
      <c r="Z181" s="110">
        <v>0.21</v>
      </c>
      <c r="AA181" s="110">
        <v>3.5</v>
      </c>
      <c r="AB181" s="112" t="s">
        <v>60</v>
      </c>
      <c r="AC181" s="53" t="str">
        <f t="shared" si="18"/>
        <v>10,10</v>
      </c>
      <c r="AD181" s="53" t="str">
        <f t="shared" si="19"/>
        <v/>
      </c>
      <c r="AE181" s="59">
        <v>141</v>
      </c>
      <c r="AF181" s="59">
        <v>27331200</v>
      </c>
      <c r="AG181" s="59">
        <v>0.125</v>
      </c>
      <c r="AH181" s="59">
        <v>0</v>
      </c>
      <c r="AI181" s="59">
        <v>0.23072490350393801</v>
      </c>
      <c r="AJ181" s="59">
        <v>0.24423582941038599</v>
      </c>
      <c r="AK181" s="59">
        <v>0</v>
      </c>
      <c r="AL181" s="59">
        <v>4.3392635795581301E-2</v>
      </c>
      <c r="AM181" s="59">
        <v>0</v>
      </c>
      <c r="AN181" s="59">
        <v>0</v>
      </c>
      <c r="AO181" s="59">
        <v>-0.249999999999964</v>
      </c>
      <c r="AP181" s="59">
        <v>0</v>
      </c>
      <c r="AQ181" s="59">
        <v>0</v>
      </c>
      <c r="AR181" s="59">
        <v>0</v>
      </c>
      <c r="AS181" s="59">
        <v>0</v>
      </c>
      <c r="AT181" s="59">
        <v>0</v>
      </c>
      <c r="AU181" s="59">
        <v>316.33333333333297</v>
      </c>
      <c r="AV181" s="133"/>
      <c r="AW181" s="133"/>
      <c r="AX181" s="133"/>
      <c r="AY181" s="133"/>
      <c r="AZ181" s="133"/>
      <c r="BA181" s="133"/>
      <c r="BH181" s="105">
        <v>176</v>
      </c>
      <c r="BI181" s="105">
        <v>33463200</v>
      </c>
      <c r="BJ181" s="106">
        <v>185</v>
      </c>
      <c r="BK181" s="106">
        <v>1018.594275</v>
      </c>
      <c r="BL181" s="106">
        <v>227.4401938</v>
      </c>
      <c r="BM181" s="106">
        <v>5.3222470230000001</v>
      </c>
      <c r="BN181" s="106">
        <v>-1018.594275</v>
      </c>
      <c r="BO181" s="106">
        <v>-199.09289849999999</v>
      </c>
      <c r="BP181" s="106">
        <v>-208.02504830000001</v>
      </c>
      <c r="BQ181" s="108">
        <f t="shared" si="17"/>
        <v>387.30555555555554</v>
      </c>
      <c r="BT181" s="105">
        <v>176</v>
      </c>
      <c r="BU181" s="105">
        <v>33463200</v>
      </c>
      <c r="BV181" s="106">
        <v>1041.256496</v>
      </c>
      <c r="BW181" s="106">
        <v>1001.419077</v>
      </c>
      <c r="BX181" s="106">
        <v>-32.850545070000003</v>
      </c>
      <c r="BY181" s="106">
        <v>31.227061469999999</v>
      </c>
      <c r="BZ181" s="106">
        <v>-188.28771499999999</v>
      </c>
      <c r="CA181" s="106">
        <v>176.79798679999999</v>
      </c>
    </row>
    <row r="182" spans="2:79" ht="9.9499999999999993" customHeight="1" x14ac:dyDescent="0.25">
      <c r="B182" s="29">
        <f>COLUMN()</f>
        <v>2</v>
      </c>
      <c r="C182" s="60" t="str">
        <f t="shared" si="21"/>
        <v>1,6</v>
      </c>
      <c r="D182" s="60" t="str">
        <f t="shared" si="21"/>
        <v>2,6</v>
      </c>
      <c r="E182" s="60" t="str">
        <f t="shared" si="21"/>
        <v>3,6</v>
      </c>
      <c r="F182" s="60" t="str">
        <f t="shared" si="21"/>
        <v>4,6</v>
      </c>
      <c r="G182" s="60" t="str">
        <f t="shared" si="21"/>
        <v>5,6</v>
      </c>
      <c r="H182" s="60" t="str">
        <f t="shared" si="21"/>
        <v>6,6</v>
      </c>
      <c r="I182" s="60" t="str">
        <f t="shared" si="21"/>
        <v>7,6</v>
      </c>
      <c r="J182" s="60" t="str">
        <f t="shared" si="21"/>
        <v>8,6</v>
      </c>
      <c r="K182" s="60" t="str">
        <f t="shared" si="21"/>
        <v>9,6</v>
      </c>
      <c r="L182" s="60" t="str">
        <f t="shared" si="21"/>
        <v>10,6</v>
      </c>
      <c r="M182" s="29"/>
      <c r="N182" s="110">
        <v>176</v>
      </c>
      <c r="O182" s="100">
        <v>1</v>
      </c>
      <c r="P182" s="100">
        <v>10</v>
      </c>
      <c r="Q182" s="100">
        <v>1</v>
      </c>
      <c r="R182" s="110">
        <v>176</v>
      </c>
      <c r="S182" s="92" t="s">
        <v>420</v>
      </c>
      <c r="T182" s="110">
        <v>0</v>
      </c>
      <c r="U182" s="110">
        <v>-1</v>
      </c>
      <c r="V182" s="110">
        <v>0.1</v>
      </c>
      <c r="W182" s="111">
        <v>9.9999999999999995E-7</v>
      </c>
      <c r="X182" s="110">
        <v>0.2</v>
      </c>
      <c r="Y182" s="110">
        <v>0.3</v>
      </c>
      <c r="Z182" s="110">
        <v>0.21</v>
      </c>
      <c r="AA182" s="110">
        <v>3.5</v>
      </c>
      <c r="AB182" s="112" t="s">
        <v>60</v>
      </c>
      <c r="AC182" s="53" t="str">
        <f t="shared" si="18"/>
        <v>2,11</v>
      </c>
      <c r="AD182" s="53" t="str">
        <f t="shared" si="19"/>
        <v/>
      </c>
      <c r="AE182" s="59">
        <v>142</v>
      </c>
      <c r="AF182" s="59">
        <v>27506400</v>
      </c>
      <c r="AG182" s="59">
        <v>0.125</v>
      </c>
      <c r="AH182" s="59">
        <v>0</v>
      </c>
      <c r="AI182" s="59">
        <v>0.23072490350393801</v>
      </c>
      <c r="AJ182" s="59">
        <v>0.24423582941038599</v>
      </c>
      <c r="AK182" s="59">
        <v>0</v>
      </c>
      <c r="AL182" s="59">
        <v>4.8274199150686002E-2</v>
      </c>
      <c r="AM182" s="59">
        <v>0</v>
      </c>
      <c r="AN182" s="59">
        <v>0</v>
      </c>
      <c r="AO182" s="59">
        <v>-0.249999999999996</v>
      </c>
      <c r="AP182" s="59">
        <v>0</v>
      </c>
      <c r="AQ182" s="59">
        <v>0</v>
      </c>
      <c r="AR182" s="59">
        <v>0</v>
      </c>
      <c r="AS182" s="59">
        <v>0</v>
      </c>
      <c r="AT182" s="59">
        <v>0</v>
      </c>
      <c r="AU182" s="59">
        <v>318.36111111111097</v>
      </c>
      <c r="AV182" s="133"/>
      <c r="AW182" s="133"/>
      <c r="AX182" s="133"/>
      <c r="AY182" s="133"/>
      <c r="AZ182" s="133"/>
      <c r="BA182" s="133"/>
      <c r="BH182" s="105">
        <v>177</v>
      </c>
      <c r="BI182" s="105">
        <v>33638400</v>
      </c>
      <c r="BJ182" s="106">
        <v>185</v>
      </c>
      <c r="BK182" s="106">
        <v>1018.597651</v>
      </c>
      <c r="BL182" s="106">
        <v>227.44103250000001</v>
      </c>
      <c r="BM182" s="106">
        <v>5.3238476959999996</v>
      </c>
      <c r="BN182" s="106">
        <v>-1018.597651</v>
      </c>
      <c r="BO182" s="106">
        <v>-199.09128530000001</v>
      </c>
      <c r="BP182" s="106">
        <v>-208.02589950000001</v>
      </c>
      <c r="BQ182" s="108">
        <f t="shared" si="17"/>
        <v>389.33333333333331</v>
      </c>
      <c r="BT182" s="105">
        <v>177</v>
      </c>
      <c r="BU182" s="105">
        <v>33638400</v>
      </c>
      <c r="BV182" s="106">
        <v>1041.256547</v>
      </c>
      <c r="BW182" s="106">
        <v>1001.419073</v>
      </c>
      <c r="BX182" s="106">
        <v>-32.852764120000003</v>
      </c>
      <c r="BY182" s="106">
        <v>31.227061469999999</v>
      </c>
      <c r="BZ182" s="106">
        <v>-188.286889</v>
      </c>
      <c r="CA182" s="106">
        <v>176.79883810000001</v>
      </c>
    </row>
    <row r="183" spans="2:79" ht="9.9499999999999993" customHeight="1" x14ac:dyDescent="0.25">
      <c r="B183" s="29">
        <f>COLUMN()</f>
        <v>2</v>
      </c>
      <c r="C183" s="60" t="str">
        <f t="shared" si="21"/>
        <v>1,7</v>
      </c>
      <c r="D183" s="60" t="str">
        <f t="shared" si="21"/>
        <v>2,7</v>
      </c>
      <c r="E183" s="60" t="str">
        <f t="shared" si="21"/>
        <v>3,7</v>
      </c>
      <c r="F183" s="60" t="str">
        <f t="shared" si="21"/>
        <v>4,7</v>
      </c>
      <c r="G183" s="60" t="str">
        <f t="shared" si="21"/>
        <v>5,7</v>
      </c>
      <c r="H183" s="60" t="str">
        <f t="shared" si="21"/>
        <v>6,7</v>
      </c>
      <c r="I183" s="60" t="str">
        <f t="shared" si="21"/>
        <v>7,7</v>
      </c>
      <c r="J183" s="60" t="str">
        <f t="shared" si="21"/>
        <v>8,7</v>
      </c>
      <c r="K183" s="60" t="str">
        <f t="shared" si="21"/>
        <v>9,7</v>
      </c>
      <c r="L183" s="60" t="str">
        <f t="shared" si="21"/>
        <v>10,7</v>
      </c>
      <c r="M183" s="29"/>
      <c r="N183" s="110">
        <v>177</v>
      </c>
      <c r="O183" s="100">
        <v>1</v>
      </c>
      <c r="P183" s="100">
        <v>10</v>
      </c>
      <c r="Q183" s="100">
        <v>5</v>
      </c>
      <c r="R183" s="110">
        <v>177</v>
      </c>
      <c r="S183" s="92" t="s">
        <v>421</v>
      </c>
      <c r="T183" s="110">
        <v>0</v>
      </c>
      <c r="U183" s="110">
        <v>-1</v>
      </c>
      <c r="V183" s="110">
        <v>0.1</v>
      </c>
      <c r="W183" s="111">
        <v>9.9999999999999995E-7</v>
      </c>
      <c r="X183" s="110">
        <v>0.1</v>
      </c>
      <c r="Y183" s="110">
        <v>0.3</v>
      </c>
      <c r="Z183" s="110">
        <v>0.11</v>
      </c>
      <c r="AA183" s="110">
        <v>3.5</v>
      </c>
      <c r="AB183" s="112" t="s">
        <v>60</v>
      </c>
      <c r="AC183" s="53" t="str">
        <f t="shared" si="18"/>
        <v>6,11</v>
      </c>
      <c r="AD183" s="53" t="str">
        <f t="shared" si="19"/>
        <v/>
      </c>
      <c r="AE183" s="59">
        <v>143</v>
      </c>
      <c r="AF183" s="59">
        <v>27681600</v>
      </c>
      <c r="AG183" s="59">
        <v>0.125</v>
      </c>
      <c r="AH183" s="59">
        <v>0</v>
      </c>
      <c r="AI183" s="59">
        <v>0.22463235826491201</v>
      </c>
      <c r="AJ183" s="59">
        <v>0.24423582941038599</v>
      </c>
      <c r="AK183" s="59">
        <v>0</v>
      </c>
      <c r="AL183" s="59">
        <v>5.9244496952310197E-2</v>
      </c>
      <c r="AM183" s="59">
        <v>0</v>
      </c>
      <c r="AN183" s="59">
        <v>0</v>
      </c>
      <c r="AO183" s="59">
        <v>-0.25000000000002798</v>
      </c>
      <c r="AP183" s="59">
        <v>0</v>
      </c>
      <c r="AQ183" s="59">
        <v>0</v>
      </c>
      <c r="AR183" s="59">
        <v>0</v>
      </c>
      <c r="AS183" s="59">
        <v>0</v>
      </c>
      <c r="AT183" s="59">
        <v>0</v>
      </c>
      <c r="AU183" s="59">
        <v>320.388888888888</v>
      </c>
      <c r="AV183" s="133"/>
      <c r="AW183" s="133"/>
      <c r="AX183" s="133"/>
      <c r="AY183" s="133"/>
      <c r="AZ183" s="133"/>
      <c r="BA183" s="133"/>
      <c r="BH183" s="105">
        <v>178</v>
      </c>
      <c r="BI183" s="105">
        <v>33813600</v>
      </c>
      <c r="BJ183" s="106">
        <v>185</v>
      </c>
      <c r="BK183" s="106">
        <v>1018.600908</v>
      </c>
      <c r="BL183" s="106">
        <v>227.4418446</v>
      </c>
      <c r="BM183" s="106">
        <v>5.3254347409999996</v>
      </c>
      <c r="BN183" s="106">
        <v>-1018.600908</v>
      </c>
      <c r="BO183" s="106">
        <v>-199.08968100000001</v>
      </c>
      <c r="BP183" s="106">
        <v>-208.0267288</v>
      </c>
      <c r="BQ183" s="108">
        <f t="shared" si="17"/>
        <v>391.36111111111109</v>
      </c>
      <c r="BT183" s="105">
        <v>178</v>
      </c>
      <c r="BU183" s="105">
        <v>33813600</v>
      </c>
      <c r="BV183" s="106">
        <v>1041.2565959999999</v>
      </c>
      <c r="BW183" s="106">
        <v>1001.41907</v>
      </c>
      <c r="BX183" s="106">
        <v>-32.85491949</v>
      </c>
      <c r="BY183" s="106">
        <v>31.227061469999999</v>
      </c>
      <c r="BZ183" s="106">
        <v>-188.28609890000001</v>
      </c>
      <c r="CA183" s="106">
        <v>176.79966730000001</v>
      </c>
    </row>
    <row r="184" spans="2:79" ht="9.9499999999999993" customHeight="1" x14ac:dyDescent="0.25">
      <c r="B184" s="29">
        <f>COLUMN()</f>
        <v>2</v>
      </c>
      <c r="C184" s="60" t="str">
        <f t="shared" si="21"/>
        <v>1,8</v>
      </c>
      <c r="D184" s="60" t="str">
        <f t="shared" si="21"/>
        <v>2,8</v>
      </c>
      <c r="E184" s="60" t="str">
        <f t="shared" si="21"/>
        <v>3,8</v>
      </c>
      <c r="F184" s="60" t="str">
        <f t="shared" si="21"/>
        <v>4,8</v>
      </c>
      <c r="G184" s="60" t="str">
        <f t="shared" si="21"/>
        <v>5,8</v>
      </c>
      <c r="H184" s="60" t="str">
        <f t="shared" si="21"/>
        <v>6,8</v>
      </c>
      <c r="I184" s="60" t="str">
        <f t="shared" si="21"/>
        <v>7,8</v>
      </c>
      <c r="J184" s="60" t="str">
        <f t="shared" si="21"/>
        <v>8,8</v>
      </c>
      <c r="K184" s="60" t="str">
        <f t="shared" si="21"/>
        <v>9,8</v>
      </c>
      <c r="L184" s="60" t="str">
        <f t="shared" si="21"/>
        <v>10,8</v>
      </c>
      <c r="M184" s="29"/>
      <c r="N184" s="110">
        <v>178</v>
      </c>
      <c r="O184" s="100">
        <v>1</v>
      </c>
      <c r="P184" s="100">
        <v>10</v>
      </c>
      <c r="Q184" s="100">
        <v>8</v>
      </c>
      <c r="R184" s="110">
        <v>178</v>
      </c>
      <c r="S184" s="92" t="s">
        <v>422</v>
      </c>
      <c r="T184" s="110">
        <v>0</v>
      </c>
      <c r="U184" s="110">
        <v>-1</v>
      </c>
      <c r="V184" s="110">
        <v>0.1</v>
      </c>
      <c r="W184" s="111">
        <v>9.9999999999999995E-7</v>
      </c>
      <c r="X184" s="110">
        <v>0.2</v>
      </c>
      <c r="Y184" s="110">
        <v>0.3</v>
      </c>
      <c r="Z184" s="110">
        <v>0.21</v>
      </c>
      <c r="AA184" s="110">
        <v>3.5</v>
      </c>
      <c r="AB184" s="112" t="s">
        <v>60</v>
      </c>
      <c r="AC184" s="53" t="str">
        <f t="shared" si="18"/>
        <v>9,11</v>
      </c>
      <c r="AD184" s="53" t="str">
        <f t="shared" si="19"/>
        <v/>
      </c>
      <c r="AE184" s="59">
        <v>144</v>
      </c>
      <c r="AF184" s="59">
        <v>27856800</v>
      </c>
      <c r="AG184" s="59">
        <v>0.125</v>
      </c>
      <c r="AH184" s="59">
        <v>0</v>
      </c>
      <c r="AI184" s="59">
        <v>0.22463235826491201</v>
      </c>
      <c r="AJ184" s="59">
        <v>0.24423582941038599</v>
      </c>
      <c r="AK184" s="59">
        <v>0</v>
      </c>
      <c r="AL184" s="59">
        <v>6.5321545707222095E-2</v>
      </c>
      <c r="AM184" s="59">
        <v>0</v>
      </c>
      <c r="AN184" s="59">
        <v>0</v>
      </c>
      <c r="AO184" s="59">
        <v>-0.249999999999996</v>
      </c>
      <c r="AP184" s="59">
        <v>0</v>
      </c>
      <c r="AQ184" s="59">
        <v>0</v>
      </c>
      <c r="AR184" s="59">
        <v>0</v>
      </c>
      <c r="AS184" s="59">
        <v>0</v>
      </c>
      <c r="AT184" s="59">
        <v>0</v>
      </c>
      <c r="AU184" s="59">
        <v>322.416666666666</v>
      </c>
      <c r="AV184" s="133"/>
      <c r="AW184" s="133"/>
      <c r="AX184" s="133"/>
      <c r="AY184" s="133"/>
      <c r="AZ184" s="133"/>
      <c r="BA184" s="133"/>
      <c r="BH184" s="105">
        <v>179</v>
      </c>
      <c r="BI184" s="105">
        <v>33988800</v>
      </c>
      <c r="BJ184" s="106">
        <v>185</v>
      </c>
      <c r="BK184" s="106">
        <v>1018.604055</v>
      </c>
      <c r="BL184" s="106">
        <v>227.44263989999999</v>
      </c>
      <c r="BM184" s="106">
        <v>5.3270068650000004</v>
      </c>
      <c r="BN184" s="106">
        <v>-1018.604055</v>
      </c>
      <c r="BO184" s="106">
        <v>-199.08809640000001</v>
      </c>
      <c r="BP184" s="106">
        <v>-208.02753659999999</v>
      </c>
      <c r="BQ184" s="108">
        <f t="shared" si="17"/>
        <v>393.38888888888891</v>
      </c>
      <c r="BT184" s="105">
        <v>179</v>
      </c>
      <c r="BU184" s="105">
        <v>33988800</v>
      </c>
      <c r="BV184" s="106">
        <v>1041.2566449999999</v>
      </c>
      <c r="BW184" s="106">
        <v>1001.419066</v>
      </c>
      <c r="BX184" s="106">
        <v>-32.857013029999997</v>
      </c>
      <c r="BY184" s="106">
        <v>31.227061469999999</v>
      </c>
      <c r="BZ184" s="106">
        <v>-188.2853475</v>
      </c>
      <c r="CA184" s="106">
        <v>176.8004751</v>
      </c>
    </row>
    <row r="185" spans="2:79" ht="9.9499999999999993" customHeight="1" x14ac:dyDescent="0.25">
      <c r="B185" s="29">
        <f>COLUMN()</f>
        <v>2</v>
      </c>
      <c r="C185" s="60" t="str">
        <f t="shared" si="21"/>
        <v>1,9</v>
      </c>
      <c r="D185" s="60" t="str">
        <f t="shared" si="21"/>
        <v>2,9</v>
      </c>
      <c r="E185" s="60" t="str">
        <f t="shared" si="21"/>
        <v>3,9</v>
      </c>
      <c r="F185" s="60" t="str">
        <f t="shared" si="21"/>
        <v>4,9</v>
      </c>
      <c r="G185" s="60" t="str">
        <f t="shared" si="21"/>
        <v>5,9</v>
      </c>
      <c r="H185" s="60" t="str">
        <f t="shared" si="21"/>
        <v>6,9</v>
      </c>
      <c r="I185" s="60" t="str">
        <f t="shared" si="21"/>
        <v>7,9</v>
      </c>
      <c r="J185" s="60" t="str">
        <f t="shared" si="21"/>
        <v>8,9</v>
      </c>
      <c r="K185" s="60" t="str">
        <f t="shared" si="21"/>
        <v>9,9</v>
      </c>
      <c r="L185" s="60" t="str">
        <f t="shared" si="21"/>
        <v>10,9</v>
      </c>
      <c r="M185" s="29"/>
      <c r="N185" s="110">
        <v>179</v>
      </c>
      <c r="O185" s="100">
        <v>1</v>
      </c>
      <c r="P185" s="100">
        <v>11</v>
      </c>
      <c r="Q185" s="100">
        <v>0</v>
      </c>
      <c r="R185" s="110">
        <v>179</v>
      </c>
      <c r="S185" s="92" t="s">
        <v>423</v>
      </c>
      <c r="T185" s="110">
        <v>0</v>
      </c>
      <c r="U185" s="110">
        <v>-1</v>
      </c>
      <c r="V185" s="110">
        <v>0.1</v>
      </c>
      <c r="W185" s="111">
        <v>9.9999999999999995E-7</v>
      </c>
      <c r="X185" s="110">
        <v>0.2</v>
      </c>
      <c r="Y185" s="110">
        <v>0.3</v>
      </c>
      <c r="Z185" s="110">
        <v>0.21</v>
      </c>
      <c r="AA185" s="110">
        <v>3.5</v>
      </c>
      <c r="AB185" s="112" t="s">
        <v>60</v>
      </c>
      <c r="AC185" s="53" t="str">
        <f t="shared" si="18"/>
        <v>1,12</v>
      </c>
      <c r="AD185" s="53" t="str">
        <f t="shared" si="19"/>
        <v/>
      </c>
      <c r="AE185" s="59">
        <v>145</v>
      </c>
      <c r="AF185" s="59">
        <v>28032000</v>
      </c>
      <c r="AG185" s="59">
        <v>0.125</v>
      </c>
      <c r="AH185" s="59">
        <v>0</v>
      </c>
      <c r="AI185" s="59">
        <v>0.224632358264856</v>
      </c>
      <c r="AJ185" s="59">
        <v>0.24423582941038599</v>
      </c>
      <c r="AK185" s="59">
        <v>0</v>
      </c>
      <c r="AL185" s="59">
        <v>6.8292043564045807E-2</v>
      </c>
      <c r="AM185" s="59">
        <v>0</v>
      </c>
      <c r="AN185" s="59">
        <v>0</v>
      </c>
      <c r="AO185" s="59">
        <v>-0.249999999999996</v>
      </c>
      <c r="AP185" s="59">
        <v>0</v>
      </c>
      <c r="AQ185" s="59">
        <v>0</v>
      </c>
      <c r="AR185" s="59">
        <v>0</v>
      </c>
      <c r="AS185" s="59">
        <v>0</v>
      </c>
      <c r="AT185" s="59">
        <v>0</v>
      </c>
      <c r="AU185" s="59">
        <v>324.444444444444</v>
      </c>
      <c r="AV185" s="133"/>
      <c r="AW185" s="133"/>
      <c r="AX185" s="133"/>
      <c r="AY185" s="133"/>
      <c r="AZ185" s="133"/>
      <c r="BA185" s="133"/>
      <c r="BH185" s="105">
        <v>180</v>
      </c>
      <c r="BI185" s="105">
        <v>34164000</v>
      </c>
      <c r="BJ185" s="106">
        <v>185</v>
      </c>
      <c r="BK185" s="106">
        <v>1018.607115</v>
      </c>
      <c r="BL185" s="106">
        <v>227.44344219999999</v>
      </c>
      <c r="BM185" s="106">
        <v>5.3285558059999998</v>
      </c>
      <c r="BN185" s="106">
        <v>-1018.607115</v>
      </c>
      <c r="BO185" s="106">
        <v>-199.0865584</v>
      </c>
      <c r="BP185" s="106">
        <v>-208.02832799999999</v>
      </c>
      <c r="BQ185" s="108">
        <f t="shared" si="17"/>
        <v>395.41666666666669</v>
      </c>
      <c r="BT185" s="105">
        <v>180</v>
      </c>
      <c r="BU185" s="105">
        <v>34164000</v>
      </c>
      <c r="BV185" s="106">
        <v>1041.256691</v>
      </c>
      <c r="BW185" s="106">
        <v>1001.4190630000001</v>
      </c>
      <c r="BX185" s="106">
        <v>-32.859049290000002</v>
      </c>
      <c r="BY185" s="106">
        <v>31.227061469999999</v>
      </c>
      <c r="BZ185" s="106">
        <v>-188.28464210000001</v>
      </c>
      <c r="CA185" s="106">
        <v>176.8012665</v>
      </c>
    </row>
    <row r="186" spans="2:79" ht="9.9499999999999993" customHeight="1" x14ac:dyDescent="0.25">
      <c r="B186" s="29">
        <f>COLUMN()</f>
        <v>2</v>
      </c>
      <c r="C186" s="60" t="str">
        <f t="shared" si="21"/>
        <v>1,10</v>
      </c>
      <c r="D186" s="60" t="str">
        <f t="shared" si="21"/>
        <v>2,10</v>
      </c>
      <c r="E186" s="60" t="str">
        <f t="shared" si="21"/>
        <v>3,10</v>
      </c>
      <c r="F186" s="60" t="str">
        <f t="shared" si="21"/>
        <v>4,10</v>
      </c>
      <c r="G186" s="60" t="str">
        <f t="shared" si="21"/>
        <v>5,10</v>
      </c>
      <c r="H186" s="60" t="str">
        <f t="shared" si="21"/>
        <v>6,10</v>
      </c>
      <c r="I186" s="60" t="str">
        <f t="shared" si="21"/>
        <v>7,10</v>
      </c>
      <c r="J186" s="60" t="str">
        <f t="shared" si="21"/>
        <v>8,10</v>
      </c>
      <c r="K186" s="60" t="str">
        <f t="shared" si="21"/>
        <v>9,10</v>
      </c>
      <c r="L186" s="60" t="str">
        <f t="shared" si="21"/>
        <v>10,10</v>
      </c>
      <c r="M186" s="29"/>
      <c r="N186" s="110">
        <v>180</v>
      </c>
      <c r="O186" s="100">
        <v>1</v>
      </c>
      <c r="P186" s="100">
        <v>11</v>
      </c>
      <c r="Q186" s="100">
        <v>1</v>
      </c>
      <c r="R186" s="110">
        <v>180</v>
      </c>
      <c r="S186" s="92" t="s">
        <v>424</v>
      </c>
      <c r="T186" s="110">
        <v>0</v>
      </c>
      <c r="U186" s="110">
        <v>-1</v>
      </c>
      <c r="V186" s="110">
        <v>0.1</v>
      </c>
      <c r="W186" s="111">
        <v>9.9999999999999995E-7</v>
      </c>
      <c r="X186" s="110">
        <v>0.2</v>
      </c>
      <c r="Y186" s="110">
        <v>0.3</v>
      </c>
      <c r="Z186" s="110">
        <v>0.21</v>
      </c>
      <c r="AA186" s="110">
        <v>3.5</v>
      </c>
      <c r="AB186" s="112" t="s">
        <v>60</v>
      </c>
      <c r="AC186" s="53" t="str">
        <f t="shared" si="18"/>
        <v>2,12</v>
      </c>
      <c r="AD186" s="53" t="str">
        <f t="shared" si="19"/>
        <v/>
      </c>
      <c r="AE186" s="59">
        <v>146</v>
      </c>
      <c r="AF186" s="59">
        <v>28207200</v>
      </c>
      <c r="AG186" s="59">
        <v>0.125</v>
      </c>
      <c r="AH186" s="59">
        <v>0</v>
      </c>
      <c r="AI186" s="59">
        <v>0.224632358264967</v>
      </c>
      <c r="AJ186" s="59">
        <v>0.24423582941038599</v>
      </c>
      <c r="AK186" s="59">
        <v>0</v>
      </c>
      <c r="AL186" s="59">
        <v>6.9241201913771394E-2</v>
      </c>
      <c r="AM186" s="59">
        <v>0</v>
      </c>
      <c r="AN186" s="59">
        <v>0</v>
      </c>
      <c r="AO186" s="59">
        <v>-0.249999999999996</v>
      </c>
      <c r="AP186" s="59">
        <v>0</v>
      </c>
      <c r="AQ186" s="59">
        <v>0</v>
      </c>
      <c r="AR186" s="59">
        <v>0</v>
      </c>
      <c r="AS186" s="59">
        <v>0</v>
      </c>
      <c r="AT186" s="59">
        <v>0</v>
      </c>
      <c r="AU186" s="59">
        <v>326.472222222222</v>
      </c>
      <c r="AV186" s="133"/>
      <c r="AW186" s="133"/>
      <c r="AX186" s="133"/>
      <c r="AY186" s="133"/>
      <c r="AZ186" s="133"/>
      <c r="BA186" s="133"/>
      <c r="BH186" s="105">
        <v>181</v>
      </c>
      <c r="BI186" s="105">
        <v>34339200</v>
      </c>
      <c r="BJ186" s="106">
        <v>185</v>
      </c>
      <c r="BK186" s="106">
        <v>1018.610147</v>
      </c>
      <c r="BL186" s="106">
        <v>228.43754100000001</v>
      </c>
      <c r="BM186" s="106">
        <v>5.3316706050000002</v>
      </c>
      <c r="BN186" s="106">
        <v>-1018.610147</v>
      </c>
      <c r="BO186" s="106">
        <v>-200.0767487</v>
      </c>
      <c r="BP186" s="106">
        <v>-208.02912180000001</v>
      </c>
      <c r="BQ186" s="108">
        <f t="shared" si="17"/>
        <v>397.44444444444446</v>
      </c>
      <c r="BT186" s="105">
        <v>181</v>
      </c>
      <c r="BU186" s="105">
        <v>34339200</v>
      </c>
      <c r="BV186" s="106">
        <v>1041.2567369999999</v>
      </c>
      <c r="BW186" s="106">
        <v>1001.4190599999999</v>
      </c>
      <c r="BX186" s="106">
        <v>-32.861051170000003</v>
      </c>
      <c r="BY186" s="106">
        <v>31.227061469999999</v>
      </c>
      <c r="BZ186" s="106">
        <v>-188.28400120000001</v>
      </c>
      <c r="CA186" s="106">
        <v>176.80206029999999</v>
      </c>
    </row>
    <row r="187" spans="2:79" ht="9.9499999999999993" customHeight="1" x14ac:dyDescent="0.25">
      <c r="B187" s="29">
        <f>COLUMN()</f>
        <v>2</v>
      </c>
      <c r="C187" s="60" t="str">
        <f t="shared" si="21"/>
        <v>1,11</v>
      </c>
      <c r="D187" s="60" t="str">
        <f t="shared" si="21"/>
        <v>2,11</v>
      </c>
      <c r="E187" s="60" t="str">
        <f t="shared" si="21"/>
        <v>3,11</v>
      </c>
      <c r="F187" s="60" t="str">
        <f t="shared" si="21"/>
        <v>4,11</v>
      </c>
      <c r="G187" s="60" t="str">
        <f t="shared" si="21"/>
        <v>5,11</v>
      </c>
      <c r="H187" s="60" t="str">
        <f t="shared" si="21"/>
        <v>6,11</v>
      </c>
      <c r="I187" s="60" t="str">
        <f t="shared" si="21"/>
        <v>7,11</v>
      </c>
      <c r="J187" s="60" t="str">
        <f t="shared" si="21"/>
        <v>8,11</v>
      </c>
      <c r="K187" s="60" t="str">
        <f t="shared" si="21"/>
        <v>9,11</v>
      </c>
      <c r="L187" s="60" t="str">
        <f t="shared" si="21"/>
        <v>10,11</v>
      </c>
      <c r="M187" s="29"/>
      <c r="N187" s="110">
        <v>181</v>
      </c>
      <c r="O187" s="100">
        <v>1</v>
      </c>
      <c r="P187" s="100">
        <v>11</v>
      </c>
      <c r="Q187" s="100">
        <v>5</v>
      </c>
      <c r="R187" s="110">
        <v>181</v>
      </c>
      <c r="S187" s="92" t="s">
        <v>425</v>
      </c>
      <c r="T187" s="110">
        <v>0</v>
      </c>
      <c r="U187" s="110">
        <v>-1</v>
      </c>
      <c r="V187" s="110">
        <v>0.1</v>
      </c>
      <c r="W187" s="111">
        <v>9.9999999999999995E-7</v>
      </c>
      <c r="X187" s="110">
        <v>0.1</v>
      </c>
      <c r="Y187" s="110">
        <v>0.3</v>
      </c>
      <c r="Z187" s="110">
        <v>0.11</v>
      </c>
      <c r="AA187" s="110">
        <v>3.5</v>
      </c>
      <c r="AB187" s="112" t="s">
        <v>60</v>
      </c>
      <c r="AC187" s="53" t="str">
        <f t="shared" si="18"/>
        <v>6,12</v>
      </c>
      <c r="AD187" s="53" t="str">
        <f t="shared" si="19"/>
        <v/>
      </c>
      <c r="AE187" s="59">
        <v>147</v>
      </c>
      <c r="AF187" s="59">
        <v>28382400</v>
      </c>
      <c r="AG187" s="59">
        <v>0.125</v>
      </c>
      <c r="AH187" s="59">
        <v>0</v>
      </c>
      <c r="AI187" s="59">
        <v>0.224632358264856</v>
      </c>
      <c r="AJ187" s="59">
        <v>0.241756638131435</v>
      </c>
      <c r="AK187" s="59">
        <v>0</v>
      </c>
      <c r="AL187" s="59">
        <v>6.89169311430846E-2</v>
      </c>
      <c r="AM187" s="59">
        <v>0</v>
      </c>
      <c r="AN187" s="59">
        <v>0</v>
      </c>
      <c r="AO187" s="59">
        <v>-0.249999999999933</v>
      </c>
      <c r="AP187" s="59">
        <v>0</v>
      </c>
      <c r="AQ187" s="59">
        <v>0</v>
      </c>
      <c r="AR187" s="59">
        <v>0</v>
      </c>
      <c r="AS187" s="59">
        <v>0</v>
      </c>
      <c r="AT187" s="59">
        <v>0</v>
      </c>
      <c r="AU187" s="59">
        <v>328.5</v>
      </c>
      <c r="AV187" s="133"/>
      <c r="AW187" s="133"/>
      <c r="AX187" s="133"/>
      <c r="AY187" s="133"/>
      <c r="AZ187" s="133"/>
      <c r="BA187" s="133"/>
      <c r="BH187" s="105">
        <v>182</v>
      </c>
      <c r="BI187" s="105">
        <v>34514400</v>
      </c>
      <c r="BJ187" s="106">
        <v>185</v>
      </c>
      <c r="BK187" s="106">
        <v>1018.613118</v>
      </c>
      <c r="BL187" s="106">
        <v>228.43836300000001</v>
      </c>
      <c r="BM187" s="106">
        <v>5.3332045600000004</v>
      </c>
      <c r="BN187" s="106">
        <v>-1018.613118</v>
      </c>
      <c r="BO187" s="106">
        <v>-200.07526340000001</v>
      </c>
      <c r="BP187" s="106">
        <v>-208.0298951</v>
      </c>
      <c r="BQ187" s="108">
        <f t="shared" si="17"/>
        <v>399.47222222222223</v>
      </c>
      <c r="BT187" s="105">
        <v>182</v>
      </c>
      <c r="BU187" s="105">
        <v>34514400</v>
      </c>
      <c r="BV187" s="106">
        <v>1041.2567819999999</v>
      </c>
      <c r="BW187" s="106">
        <v>1001.4190579999999</v>
      </c>
      <c r="BX187" s="106">
        <v>-32.863011370000002</v>
      </c>
      <c r="BY187" s="106">
        <v>31.227061469999999</v>
      </c>
      <c r="BZ187" s="106">
        <v>-188.28340109999999</v>
      </c>
      <c r="CA187" s="106">
        <v>176.80283360000001</v>
      </c>
    </row>
    <row r="188" spans="2:79" ht="9.9499999999999993" customHeight="1" x14ac:dyDescent="0.25">
      <c r="B188" s="29">
        <f>COLUMN()</f>
        <v>2</v>
      </c>
      <c r="C188" s="60" t="str">
        <f t="shared" si="21"/>
        <v>1,12</v>
      </c>
      <c r="D188" s="60" t="str">
        <f t="shared" si="21"/>
        <v>2,12</v>
      </c>
      <c r="E188" s="60" t="str">
        <f t="shared" si="21"/>
        <v>3,12</v>
      </c>
      <c r="F188" s="60" t="str">
        <f t="shared" si="21"/>
        <v>4,12</v>
      </c>
      <c r="G188" s="60" t="str">
        <f t="shared" si="21"/>
        <v>5,12</v>
      </c>
      <c r="H188" s="60" t="str">
        <f t="shared" si="21"/>
        <v>6,12</v>
      </c>
      <c r="I188" s="60" t="str">
        <f t="shared" si="21"/>
        <v>7,12</v>
      </c>
      <c r="J188" s="60" t="str">
        <f t="shared" si="21"/>
        <v>8,12</v>
      </c>
      <c r="K188" s="60" t="str">
        <f t="shared" si="21"/>
        <v>9,12</v>
      </c>
      <c r="L188" s="60" t="str">
        <f t="shared" si="21"/>
        <v>10,12</v>
      </c>
      <c r="M188" s="29"/>
      <c r="N188" s="110">
        <v>182</v>
      </c>
      <c r="O188" s="100">
        <v>1</v>
      </c>
      <c r="P188" s="100">
        <v>11</v>
      </c>
      <c r="Q188" s="100">
        <v>6</v>
      </c>
      <c r="R188" s="110">
        <v>182</v>
      </c>
      <c r="S188" s="92" t="s">
        <v>426</v>
      </c>
      <c r="T188" s="110">
        <v>0</v>
      </c>
      <c r="U188" s="110">
        <v>-1</v>
      </c>
      <c r="V188" s="110">
        <v>0.1</v>
      </c>
      <c r="W188" s="111">
        <v>9.9999999999999995E-7</v>
      </c>
      <c r="X188" s="110">
        <v>0.1</v>
      </c>
      <c r="Y188" s="110">
        <v>0.3</v>
      </c>
      <c r="Z188" s="110">
        <v>0.11</v>
      </c>
      <c r="AA188" s="110">
        <v>3.5</v>
      </c>
      <c r="AB188" s="112" t="s">
        <v>60</v>
      </c>
      <c r="AC188" s="53" t="str">
        <f t="shared" si="18"/>
        <v>7,12</v>
      </c>
      <c r="AD188" s="53" t="str">
        <f t="shared" si="19"/>
        <v/>
      </c>
      <c r="AE188" s="59">
        <v>148</v>
      </c>
      <c r="AF188" s="59">
        <v>28557600</v>
      </c>
      <c r="AG188" s="59">
        <v>0.125</v>
      </c>
      <c r="AH188" s="59">
        <v>0</v>
      </c>
      <c r="AI188" s="59">
        <v>0.224632358264856</v>
      </c>
      <c r="AJ188" s="59">
        <v>0.23936179321912601</v>
      </c>
      <c r="AK188" s="59">
        <v>0</v>
      </c>
      <c r="AL188" s="59">
        <v>6.8199255198711103E-2</v>
      </c>
      <c r="AM188" s="59">
        <v>0</v>
      </c>
      <c r="AN188" s="59">
        <v>0</v>
      </c>
      <c r="AO188" s="59">
        <v>-0.25000000000002798</v>
      </c>
      <c r="AP188" s="59">
        <v>0</v>
      </c>
      <c r="AQ188" s="59">
        <v>0</v>
      </c>
      <c r="AR188" s="59">
        <v>0</v>
      </c>
      <c r="AS188" s="59">
        <v>0</v>
      </c>
      <c r="AT188" s="59">
        <v>0</v>
      </c>
      <c r="AU188" s="59">
        <v>330.52777777777698</v>
      </c>
      <c r="AV188" s="133"/>
      <c r="AW188" s="133"/>
      <c r="AX188" s="133"/>
      <c r="AY188" s="133"/>
      <c r="AZ188" s="133"/>
      <c r="BA188" s="133"/>
      <c r="BH188" s="105">
        <v>183</v>
      </c>
      <c r="BI188" s="105">
        <v>34689600</v>
      </c>
      <c r="BJ188" s="106">
        <v>185</v>
      </c>
      <c r="BK188" s="106">
        <v>1018.617904</v>
      </c>
      <c r="BL188" s="106">
        <v>228.439955</v>
      </c>
      <c r="BM188" s="106">
        <v>5.3328244969999998</v>
      </c>
      <c r="BN188" s="106">
        <v>-1018.617904</v>
      </c>
      <c r="BO188" s="106">
        <v>-200.07649119999999</v>
      </c>
      <c r="BP188" s="106">
        <v>-208.03063929999999</v>
      </c>
      <c r="BQ188" s="108">
        <f t="shared" si="17"/>
        <v>401.5</v>
      </c>
      <c r="BT188" s="105">
        <v>183</v>
      </c>
      <c r="BU188" s="105">
        <v>34689600</v>
      </c>
      <c r="BV188" s="106">
        <v>1041.256826</v>
      </c>
      <c r="BW188" s="106">
        <v>1001.419055</v>
      </c>
      <c r="BX188" s="106">
        <v>-32.864922970000002</v>
      </c>
      <c r="BY188" s="106">
        <v>31.227061469999999</v>
      </c>
      <c r="BZ188" s="106">
        <v>-188.2828154</v>
      </c>
      <c r="CA188" s="106">
        <v>176.8035778</v>
      </c>
    </row>
    <row r="189" spans="2:79" ht="9.9499999999999993" customHeight="1" x14ac:dyDescent="0.25">
      <c r="B189" s="29">
        <f>COLUMN()</f>
        <v>2</v>
      </c>
      <c r="C189" s="60" t="str">
        <f t="shared" si="21"/>
        <v>1,13</v>
      </c>
      <c r="D189" s="60" t="str">
        <f t="shared" si="21"/>
        <v>2,13</v>
      </c>
      <c r="E189" s="60" t="str">
        <f t="shared" si="21"/>
        <v>3,13</v>
      </c>
      <c r="F189" s="60" t="str">
        <f t="shared" si="21"/>
        <v>4,13</v>
      </c>
      <c r="G189" s="60" t="str">
        <f t="shared" si="21"/>
        <v>5,13</v>
      </c>
      <c r="H189" s="60" t="str">
        <f t="shared" si="21"/>
        <v>6,13</v>
      </c>
      <c r="I189" s="60" t="str">
        <f t="shared" si="21"/>
        <v>7,13</v>
      </c>
      <c r="J189" s="60" t="str">
        <f t="shared" si="21"/>
        <v>8,13</v>
      </c>
      <c r="K189" s="60" t="str">
        <f t="shared" si="21"/>
        <v>9,13</v>
      </c>
      <c r="L189" s="60" t="str">
        <f t="shared" si="21"/>
        <v>10,13</v>
      </c>
      <c r="M189" s="29"/>
      <c r="N189" s="110">
        <v>183</v>
      </c>
      <c r="O189" s="100">
        <v>1</v>
      </c>
      <c r="P189" s="100">
        <v>11</v>
      </c>
      <c r="Q189" s="100">
        <v>7</v>
      </c>
      <c r="R189" s="110">
        <v>183</v>
      </c>
      <c r="S189" s="92" t="s">
        <v>427</v>
      </c>
      <c r="T189" s="110">
        <v>0</v>
      </c>
      <c r="U189" s="110">
        <v>-1</v>
      </c>
      <c r="V189" s="110">
        <v>0.1</v>
      </c>
      <c r="W189" s="111">
        <v>9.9999999999999995E-7</v>
      </c>
      <c r="X189" s="110">
        <v>0.2</v>
      </c>
      <c r="Y189" s="110">
        <v>0.3</v>
      </c>
      <c r="Z189" s="110">
        <v>0.21</v>
      </c>
      <c r="AA189" s="110">
        <v>3.5</v>
      </c>
      <c r="AB189" s="112" t="s">
        <v>60</v>
      </c>
      <c r="AC189" s="53" t="str">
        <f t="shared" si="18"/>
        <v>8,12</v>
      </c>
      <c r="AD189" s="53" t="str">
        <f t="shared" si="19"/>
        <v/>
      </c>
      <c r="AE189" s="59">
        <v>149</v>
      </c>
      <c r="AF189" s="59">
        <v>28732800</v>
      </c>
      <c r="AG189" s="59">
        <v>0.125</v>
      </c>
      <c r="AH189" s="59">
        <v>0</v>
      </c>
      <c r="AI189" s="59">
        <v>0.22463235826491201</v>
      </c>
      <c r="AJ189" s="59">
        <v>0.23936179321912601</v>
      </c>
      <c r="AK189" s="59">
        <v>0</v>
      </c>
      <c r="AL189" s="59">
        <v>6.7211347361966503E-2</v>
      </c>
      <c r="AM189" s="59">
        <v>0</v>
      </c>
      <c r="AN189" s="59">
        <v>0</v>
      </c>
      <c r="AO189" s="59">
        <v>-0.249999999999964</v>
      </c>
      <c r="AP189" s="59">
        <v>0</v>
      </c>
      <c r="AQ189" s="59">
        <v>0</v>
      </c>
      <c r="AR189" s="59">
        <v>0</v>
      </c>
      <c r="AS189" s="59">
        <v>0</v>
      </c>
      <c r="AT189" s="59">
        <v>0</v>
      </c>
      <c r="AU189" s="59">
        <v>332.55555555555497</v>
      </c>
      <c r="AV189" s="133"/>
      <c r="AW189" s="133"/>
      <c r="AX189" s="133"/>
      <c r="AY189" s="133"/>
      <c r="AZ189" s="133"/>
      <c r="BA189" s="133"/>
      <c r="BH189" s="105">
        <v>184</v>
      </c>
      <c r="BI189" s="105">
        <v>34864800</v>
      </c>
      <c r="BJ189" s="106">
        <v>185</v>
      </c>
      <c r="BK189" s="106">
        <v>1018.6518610000001</v>
      </c>
      <c r="BL189" s="106">
        <v>228.45585539999999</v>
      </c>
      <c r="BM189" s="106">
        <v>5.3032260989999997</v>
      </c>
      <c r="BN189" s="106">
        <v>-1018.6518610000001</v>
      </c>
      <c r="BO189" s="106">
        <v>-200.121274</v>
      </c>
      <c r="BP189" s="106">
        <v>-208.0313553</v>
      </c>
      <c r="BQ189" s="108">
        <f t="shared" si="17"/>
        <v>403.52777777777777</v>
      </c>
      <c r="BT189" s="105">
        <v>184</v>
      </c>
      <c r="BU189" s="105">
        <v>34864800</v>
      </c>
      <c r="BV189" s="106">
        <v>1041.2568690000001</v>
      </c>
      <c r="BW189" s="106">
        <v>1001.419052</v>
      </c>
      <c r="BX189" s="106">
        <v>-32.866786660000002</v>
      </c>
      <c r="BY189" s="106">
        <v>31.227061469999999</v>
      </c>
      <c r="BZ189" s="106">
        <v>-188.28224610000001</v>
      </c>
      <c r="CA189" s="106">
        <v>176.80429380000001</v>
      </c>
    </row>
    <row r="190" spans="2:79" ht="9.9499999999999993" customHeight="1" x14ac:dyDescent="0.25">
      <c r="B190" s="29">
        <f>COLUMN()</f>
        <v>2</v>
      </c>
      <c r="C190" s="60" t="str">
        <f t="shared" si="21"/>
        <v>1,14</v>
      </c>
      <c r="D190" s="60" t="str">
        <f t="shared" si="21"/>
        <v>2,14</v>
      </c>
      <c r="E190" s="60" t="str">
        <f t="shared" si="21"/>
        <v>3,14</v>
      </c>
      <c r="F190" s="60" t="str">
        <f t="shared" si="21"/>
        <v>4,14</v>
      </c>
      <c r="G190" s="60" t="str">
        <f t="shared" si="21"/>
        <v>5,14</v>
      </c>
      <c r="H190" s="60" t="str">
        <f t="shared" si="21"/>
        <v>6,14</v>
      </c>
      <c r="I190" s="60" t="str">
        <f t="shared" si="21"/>
        <v>7,14</v>
      </c>
      <c r="J190" s="60" t="str">
        <f t="shared" si="21"/>
        <v>8,14</v>
      </c>
      <c r="K190" s="60" t="str">
        <f t="shared" si="21"/>
        <v>9,14</v>
      </c>
      <c r="L190" s="60" t="str">
        <f t="shared" si="21"/>
        <v>10,14</v>
      </c>
      <c r="M190" s="29"/>
      <c r="N190" s="110">
        <v>184</v>
      </c>
      <c r="O190" s="100">
        <v>1</v>
      </c>
      <c r="P190" s="100">
        <v>11</v>
      </c>
      <c r="Q190" s="100">
        <v>8</v>
      </c>
      <c r="R190" s="110">
        <v>184</v>
      </c>
      <c r="S190" s="92" t="s">
        <v>428</v>
      </c>
      <c r="T190" s="110">
        <v>0</v>
      </c>
      <c r="U190" s="110">
        <v>-1</v>
      </c>
      <c r="V190" s="110">
        <v>0.1</v>
      </c>
      <c r="W190" s="111">
        <v>9.9999999999999995E-7</v>
      </c>
      <c r="X190" s="110">
        <v>0.2</v>
      </c>
      <c r="Y190" s="110">
        <v>0.3</v>
      </c>
      <c r="Z190" s="110">
        <v>0.21</v>
      </c>
      <c r="AA190" s="110">
        <v>3.5</v>
      </c>
      <c r="AB190" s="112" t="s">
        <v>60</v>
      </c>
      <c r="AC190" s="53" t="str">
        <f t="shared" si="18"/>
        <v>9,12</v>
      </c>
      <c r="AD190" s="53" t="str">
        <f t="shared" si="19"/>
        <v/>
      </c>
      <c r="AE190" s="59">
        <v>150</v>
      </c>
      <c r="AF190" s="59">
        <v>28908000</v>
      </c>
      <c r="AG190" s="59">
        <v>0.125</v>
      </c>
      <c r="AH190" s="59">
        <v>0</v>
      </c>
      <c r="AI190" s="59">
        <v>0.224632358264856</v>
      </c>
      <c r="AJ190" s="59">
        <v>0.23936179321912601</v>
      </c>
      <c r="AK190" s="59">
        <v>0</v>
      </c>
      <c r="AL190" s="59">
        <v>6.5997137899793307E-2</v>
      </c>
      <c r="AM190" s="59">
        <v>0</v>
      </c>
      <c r="AN190" s="59">
        <v>0</v>
      </c>
      <c r="AO190" s="59">
        <v>-0.25000000000002798</v>
      </c>
      <c r="AP190" s="59">
        <v>0</v>
      </c>
      <c r="AQ190" s="59">
        <v>0</v>
      </c>
      <c r="AR190" s="59">
        <v>0</v>
      </c>
      <c r="AS190" s="59">
        <v>0</v>
      </c>
      <c r="AT190" s="59">
        <v>0</v>
      </c>
      <c r="AU190" s="59">
        <v>334.58333333333297</v>
      </c>
      <c r="AV190" s="133"/>
      <c r="AW190" s="133"/>
      <c r="AX190" s="133"/>
      <c r="AY190" s="133"/>
      <c r="AZ190" s="133"/>
      <c r="BA190" s="133"/>
      <c r="BH190" s="105">
        <v>185</v>
      </c>
      <c r="BI190" s="105">
        <v>35040000</v>
      </c>
      <c r="BJ190" s="106">
        <v>185</v>
      </c>
      <c r="BK190" s="106">
        <v>1018.683417</v>
      </c>
      <c r="BL190" s="106">
        <v>228.47047760000001</v>
      </c>
      <c r="BM190" s="106">
        <v>5.2759270230000004</v>
      </c>
      <c r="BN190" s="106">
        <v>-1018.683417</v>
      </c>
      <c r="BO190" s="106">
        <v>-200.1625052</v>
      </c>
      <c r="BP190" s="106">
        <v>-208.03204529999999</v>
      </c>
      <c r="BQ190" s="108">
        <f t="shared" si="17"/>
        <v>405.55555555555554</v>
      </c>
      <c r="BT190" s="105">
        <v>185</v>
      </c>
      <c r="BU190" s="105">
        <v>35040000</v>
      </c>
      <c r="BV190" s="106">
        <v>1041.2569100000001</v>
      </c>
      <c r="BW190" s="106">
        <v>1001.41905</v>
      </c>
      <c r="BX190" s="106">
        <v>-32.868604189999999</v>
      </c>
      <c r="BY190" s="106">
        <v>31.227061469999999</v>
      </c>
      <c r="BZ190" s="106">
        <v>-188.28169249999999</v>
      </c>
      <c r="CA190" s="106">
        <v>176.8049839</v>
      </c>
    </row>
    <row r="191" spans="2:79" ht="9.9499999999999993" customHeight="1" x14ac:dyDescent="0.25">
      <c r="B191" s="29">
        <f>COLUMN()</f>
        <v>2</v>
      </c>
      <c r="C191" s="60" t="str">
        <f t="shared" si="21"/>
        <v>1,15</v>
      </c>
      <c r="D191" s="60" t="str">
        <f t="shared" si="21"/>
        <v>2,15</v>
      </c>
      <c r="E191" s="60" t="str">
        <f t="shared" si="21"/>
        <v>3,15</v>
      </c>
      <c r="F191" s="60" t="str">
        <f t="shared" si="21"/>
        <v>4,15</v>
      </c>
      <c r="G191" s="60" t="str">
        <f t="shared" si="21"/>
        <v>5,15</v>
      </c>
      <c r="H191" s="60" t="str">
        <f t="shared" si="21"/>
        <v>6,15</v>
      </c>
      <c r="I191" s="60" t="str">
        <f t="shared" si="21"/>
        <v>7,15</v>
      </c>
      <c r="J191" s="60" t="str">
        <f t="shared" si="21"/>
        <v>8,15</v>
      </c>
      <c r="K191" s="60" t="str">
        <f t="shared" si="21"/>
        <v>9,15</v>
      </c>
      <c r="L191" s="60" t="str">
        <f t="shared" si="21"/>
        <v>10,15</v>
      </c>
      <c r="M191" s="29"/>
      <c r="N191" s="110">
        <v>185</v>
      </c>
      <c r="O191" s="100">
        <v>1</v>
      </c>
      <c r="P191" s="100">
        <v>12</v>
      </c>
      <c r="Q191" s="100">
        <v>0</v>
      </c>
      <c r="R191" s="110">
        <v>185</v>
      </c>
      <c r="S191" s="92" t="s">
        <v>429</v>
      </c>
      <c r="T191" s="110">
        <v>0</v>
      </c>
      <c r="U191" s="110">
        <v>-1</v>
      </c>
      <c r="V191" s="110">
        <v>0.1</v>
      </c>
      <c r="W191" s="111">
        <v>9.9999999999999995E-7</v>
      </c>
      <c r="X191" s="110">
        <v>0.1</v>
      </c>
      <c r="Y191" s="110">
        <v>0.3</v>
      </c>
      <c r="Z191" s="110">
        <v>0.11</v>
      </c>
      <c r="AA191" s="110">
        <v>3.5</v>
      </c>
      <c r="AB191" s="112" t="s">
        <v>60</v>
      </c>
      <c r="AC191" s="53" t="str">
        <f t="shared" si="18"/>
        <v>1,13</v>
      </c>
      <c r="AD191" s="53" t="str">
        <f t="shared" si="19"/>
        <v/>
      </c>
      <c r="AE191" s="59">
        <v>151</v>
      </c>
      <c r="AF191" s="59">
        <v>29083200</v>
      </c>
      <c r="AG191" s="59">
        <v>0.125</v>
      </c>
      <c r="AH191" s="59">
        <v>0</v>
      </c>
      <c r="AI191" s="59">
        <v>0.22451555826485101</v>
      </c>
      <c r="AJ191" s="59">
        <v>0.23936179321912601</v>
      </c>
      <c r="AK191" s="59">
        <v>0</v>
      </c>
      <c r="AL191" s="59">
        <v>6.4752003388442197E-2</v>
      </c>
      <c r="AM191" s="59">
        <v>0</v>
      </c>
      <c r="AN191" s="59">
        <v>0</v>
      </c>
      <c r="AO191" s="59">
        <v>-0.249999999999996</v>
      </c>
      <c r="AP191" s="59">
        <v>0</v>
      </c>
      <c r="AQ191" s="59">
        <v>0</v>
      </c>
      <c r="AR191" s="59">
        <v>0</v>
      </c>
      <c r="AS191" s="59">
        <v>0</v>
      </c>
      <c r="AT191" s="59">
        <v>0</v>
      </c>
      <c r="AU191" s="59">
        <v>336.61111111111097</v>
      </c>
      <c r="AV191" s="133"/>
      <c r="AW191" s="133"/>
      <c r="AX191" s="133"/>
      <c r="AY191" s="133"/>
      <c r="AZ191" s="133"/>
      <c r="BA191" s="133"/>
      <c r="BH191" s="105">
        <v>186</v>
      </c>
      <c r="BI191" s="105">
        <v>35215200</v>
      </c>
      <c r="BJ191" s="106">
        <v>185</v>
      </c>
      <c r="BK191" s="106">
        <v>1018.712812</v>
      </c>
      <c r="BL191" s="106">
        <v>228.48400950000001</v>
      </c>
      <c r="BM191" s="106">
        <v>5.2506851440000002</v>
      </c>
      <c r="BN191" s="106">
        <v>-1018.712812</v>
      </c>
      <c r="BO191" s="106">
        <v>-200.2006135</v>
      </c>
      <c r="BP191" s="106">
        <v>-208.03271079999999</v>
      </c>
      <c r="BQ191" s="108">
        <f t="shared" si="17"/>
        <v>407.58333333333331</v>
      </c>
      <c r="BT191" s="105">
        <v>186</v>
      </c>
      <c r="BU191" s="105">
        <v>35215200</v>
      </c>
      <c r="BV191" s="106">
        <v>1041.2569510000001</v>
      </c>
      <c r="BW191" s="106">
        <v>1001.419047</v>
      </c>
      <c r="BX191" s="106">
        <v>-32.87037711</v>
      </c>
      <c r="BY191" s="106">
        <v>31.227061469999999</v>
      </c>
      <c r="BZ191" s="106">
        <v>-188.2811476</v>
      </c>
      <c r="CA191" s="106">
        <v>176.80564939999999</v>
      </c>
    </row>
    <row r="192" spans="2:79" ht="9.9499999999999993" customHeight="1" x14ac:dyDescent="0.25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10">
        <v>186</v>
      </c>
      <c r="O192" s="100">
        <v>1</v>
      </c>
      <c r="P192" s="100">
        <v>12</v>
      </c>
      <c r="Q192" s="100">
        <v>1</v>
      </c>
      <c r="R192" s="110">
        <v>186</v>
      </c>
      <c r="S192" s="92" t="s">
        <v>430</v>
      </c>
      <c r="T192" s="110">
        <v>0</v>
      </c>
      <c r="U192" s="110">
        <v>-1</v>
      </c>
      <c r="V192" s="110">
        <v>0.1</v>
      </c>
      <c r="W192" s="111">
        <v>9.9999999999999995E-7</v>
      </c>
      <c r="X192" s="110">
        <v>0.1</v>
      </c>
      <c r="Y192" s="110">
        <v>0.3</v>
      </c>
      <c r="Z192" s="110">
        <v>0.11</v>
      </c>
      <c r="AA192" s="110">
        <v>3.5</v>
      </c>
      <c r="AB192" s="112" t="s">
        <v>60</v>
      </c>
      <c r="AC192" s="53" t="str">
        <f t="shared" si="18"/>
        <v>2,13</v>
      </c>
      <c r="AD192" s="53" t="str">
        <f t="shared" si="19"/>
        <v/>
      </c>
      <c r="AE192" s="59">
        <v>152</v>
      </c>
      <c r="AF192" s="59">
        <v>29258400</v>
      </c>
      <c r="AG192" s="59">
        <v>0.125</v>
      </c>
      <c r="AH192" s="59">
        <v>0</v>
      </c>
      <c r="AI192" s="59">
        <v>0.22439875826487399</v>
      </c>
      <c r="AJ192" s="59">
        <v>0.23936179321912601</v>
      </c>
      <c r="AK192" s="59">
        <v>0</v>
      </c>
      <c r="AL192" s="59">
        <v>6.3567731230474295E-2</v>
      </c>
      <c r="AM192" s="59">
        <v>0</v>
      </c>
      <c r="AN192" s="59">
        <v>0</v>
      </c>
      <c r="AO192" s="59">
        <v>-0.25000000000002798</v>
      </c>
      <c r="AP192" s="59">
        <v>0</v>
      </c>
      <c r="AQ192" s="59">
        <v>0</v>
      </c>
      <c r="AR192" s="59">
        <v>0</v>
      </c>
      <c r="AS192" s="59">
        <v>0</v>
      </c>
      <c r="AT192" s="59">
        <v>0</v>
      </c>
      <c r="AU192" s="59">
        <v>338.638888888888</v>
      </c>
      <c r="AV192" s="133"/>
      <c r="AW192" s="133"/>
      <c r="AX192" s="133"/>
      <c r="AY192" s="133"/>
      <c r="AZ192" s="133"/>
      <c r="BA192" s="133"/>
      <c r="BH192" s="105">
        <v>187</v>
      </c>
      <c r="BI192" s="105">
        <v>35390400</v>
      </c>
      <c r="BJ192" s="106">
        <v>185</v>
      </c>
      <c r="BK192" s="106">
        <v>1018.7401630000001</v>
      </c>
      <c r="BL192" s="106">
        <v>228.49661639999999</v>
      </c>
      <c r="BM192" s="106">
        <v>5.2273839530000004</v>
      </c>
      <c r="BN192" s="106">
        <v>-1018.7401630000001</v>
      </c>
      <c r="BO192" s="106">
        <v>-200.2358844</v>
      </c>
      <c r="BP192" s="106">
        <v>-208.03334810000001</v>
      </c>
      <c r="BQ192" s="108">
        <f t="shared" si="17"/>
        <v>409.61111111111109</v>
      </c>
      <c r="BT192" s="105">
        <v>187</v>
      </c>
      <c r="BU192" s="105">
        <v>35390400</v>
      </c>
      <c r="BV192" s="106">
        <v>1041.256991</v>
      </c>
      <c r="BW192" s="106">
        <v>1001.419045</v>
      </c>
      <c r="BX192" s="106">
        <v>-32.872102349999999</v>
      </c>
      <c r="BY192" s="106">
        <v>31.227061469999999</v>
      </c>
      <c r="BZ192" s="106">
        <v>-188.28061679999999</v>
      </c>
      <c r="CA192" s="106">
        <v>176.80628659999999</v>
      </c>
    </row>
    <row r="193" spans="2:79" ht="9.9499999999999993" customHeight="1" x14ac:dyDescent="0.25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10">
        <v>187</v>
      </c>
      <c r="O193" s="100">
        <v>1</v>
      </c>
      <c r="P193" s="100">
        <v>12</v>
      </c>
      <c r="Q193" s="100">
        <v>5</v>
      </c>
      <c r="R193" s="110">
        <v>187</v>
      </c>
      <c r="S193" s="92" t="s">
        <v>431</v>
      </c>
      <c r="T193" s="110">
        <v>0</v>
      </c>
      <c r="U193" s="110">
        <v>-1</v>
      </c>
      <c r="V193" s="110">
        <v>0.1</v>
      </c>
      <c r="W193" s="111">
        <v>9.9999999999999995E-7</v>
      </c>
      <c r="X193" s="110">
        <v>0.1</v>
      </c>
      <c r="Y193" s="110">
        <v>0.3</v>
      </c>
      <c r="Z193" s="110">
        <v>0.11</v>
      </c>
      <c r="AA193" s="110">
        <v>3.5</v>
      </c>
      <c r="AB193" s="112" t="s">
        <v>60</v>
      </c>
      <c r="AC193" s="53" t="str">
        <f t="shared" si="18"/>
        <v>6,13</v>
      </c>
      <c r="AD193" s="53" t="str">
        <f t="shared" si="19"/>
        <v/>
      </c>
      <c r="AE193" s="59">
        <v>153</v>
      </c>
      <c r="AF193" s="59">
        <v>29433600</v>
      </c>
      <c r="AG193" s="59">
        <v>0.125</v>
      </c>
      <c r="AH193" s="59">
        <v>0</v>
      </c>
      <c r="AI193" s="59">
        <v>0.22428195826486899</v>
      </c>
      <c r="AJ193" s="59">
        <v>0.23936179321912601</v>
      </c>
      <c r="AK193" s="59">
        <v>0</v>
      </c>
      <c r="AL193" s="59">
        <v>6.2468338900891103E-2</v>
      </c>
      <c r="AM193" s="59">
        <v>0</v>
      </c>
      <c r="AN193" s="59">
        <v>0</v>
      </c>
      <c r="AO193" s="59">
        <v>-0.249999999999996</v>
      </c>
      <c r="AP193" s="59">
        <v>0</v>
      </c>
      <c r="AQ193" s="59">
        <v>0</v>
      </c>
      <c r="AR193" s="59">
        <v>0</v>
      </c>
      <c r="AS193" s="59">
        <v>0</v>
      </c>
      <c r="AT193" s="59">
        <v>0</v>
      </c>
      <c r="AU193" s="59">
        <v>340.666666666666</v>
      </c>
      <c r="AV193" s="133"/>
      <c r="AW193" s="133"/>
      <c r="AX193" s="133"/>
      <c r="AY193" s="133"/>
      <c r="AZ193" s="133"/>
      <c r="BA193" s="133"/>
      <c r="BH193" s="105">
        <v>188</v>
      </c>
      <c r="BI193" s="105">
        <v>35565600</v>
      </c>
      <c r="BJ193" s="106">
        <v>185</v>
      </c>
      <c r="BK193" s="106">
        <v>1018.765592</v>
      </c>
      <c r="BL193" s="106">
        <v>228.50835499999999</v>
      </c>
      <c r="BM193" s="106">
        <v>5.2058812090000002</v>
      </c>
      <c r="BN193" s="106">
        <v>-1018.765592</v>
      </c>
      <c r="BO193" s="106">
        <v>-200.26852919999999</v>
      </c>
      <c r="BP193" s="106">
        <v>-208.03394460000001</v>
      </c>
      <c r="BQ193" s="108">
        <f t="shared" si="17"/>
        <v>411.63888888888891</v>
      </c>
      <c r="BT193" s="105">
        <v>188</v>
      </c>
      <c r="BU193" s="105">
        <v>35565600</v>
      </c>
      <c r="BV193" s="106">
        <v>1041.2570290000001</v>
      </c>
      <c r="BW193" s="106">
        <v>1001.419043</v>
      </c>
      <c r="BX193" s="106">
        <v>-32.873770139999998</v>
      </c>
      <c r="BY193" s="106">
        <v>31.227061469999999</v>
      </c>
      <c r="BZ193" s="106">
        <v>-188.28009789999999</v>
      </c>
      <c r="CA193" s="106">
        <v>176.80688319999999</v>
      </c>
    </row>
    <row r="194" spans="2:79" ht="9.9499999999999993" customHeight="1" x14ac:dyDescent="0.25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10">
        <v>188</v>
      </c>
      <c r="O194" s="100">
        <v>1</v>
      </c>
      <c r="P194" s="100">
        <v>12</v>
      </c>
      <c r="Q194" s="100">
        <v>6</v>
      </c>
      <c r="R194" s="110">
        <v>188</v>
      </c>
      <c r="S194" s="92" t="s">
        <v>432</v>
      </c>
      <c r="T194" s="110">
        <v>0</v>
      </c>
      <c r="U194" s="110">
        <v>-1</v>
      </c>
      <c r="V194" s="110">
        <v>0.1</v>
      </c>
      <c r="W194" s="111">
        <v>9.9999999999999995E-7</v>
      </c>
      <c r="X194" s="110">
        <v>0.1</v>
      </c>
      <c r="Y194" s="110">
        <v>0.3</v>
      </c>
      <c r="Z194" s="110">
        <v>0.11</v>
      </c>
      <c r="AA194" s="110">
        <v>3.5</v>
      </c>
      <c r="AB194" s="112" t="s">
        <v>60</v>
      </c>
      <c r="AC194" s="53" t="str">
        <f t="shared" si="18"/>
        <v>7,13</v>
      </c>
      <c r="AD194" s="53" t="str">
        <f t="shared" si="19"/>
        <v/>
      </c>
      <c r="AE194" s="59">
        <v>154</v>
      </c>
      <c r="AF194" s="59">
        <v>29608800</v>
      </c>
      <c r="AG194" s="59">
        <v>0.125</v>
      </c>
      <c r="AH194" s="59">
        <v>0</v>
      </c>
      <c r="AI194" s="59">
        <v>0.22428195826486899</v>
      </c>
      <c r="AJ194" s="59">
        <v>0.23936179321912601</v>
      </c>
      <c r="AK194" s="59">
        <v>0</v>
      </c>
      <c r="AL194" s="59">
        <v>6.1444305588232301E-2</v>
      </c>
      <c r="AM194" s="59">
        <v>0</v>
      </c>
      <c r="AN194" s="59">
        <v>0</v>
      </c>
      <c r="AO194" s="59">
        <v>-0.249999999999996</v>
      </c>
      <c r="AP194" s="59">
        <v>0</v>
      </c>
      <c r="AQ194" s="59">
        <v>0</v>
      </c>
      <c r="AR194" s="59">
        <v>0</v>
      </c>
      <c r="AS194" s="59">
        <v>0</v>
      </c>
      <c r="AT194" s="59">
        <v>0</v>
      </c>
      <c r="AU194" s="59">
        <v>342.694444444444</v>
      </c>
      <c r="AV194" s="133"/>
      <c r="AW194" s="133"/>
      <c r="AX194" s="133"/>
      <c r="AY194" s="133"/>
      <c r="AZ194" s="133"/>
      <c r="BA194" s="133"/>
      <c r="BH194" s="105">
        <v>189</v>
      </c>
      <c r="BI194" s="105">
        <v>35740800</v>
      </c>
      <c r="BJ194" s="106">
        <v>185</v>
      </c>
      <c r="BK194" s="106">
        <v>1018.881178</v>
      </c>
      <c r="BL194" s="106">
        <v>228.61262830000001</v>
      </c>
      <c r="BM194" s="106">
        <v>5.1884869739999999</v>
      </c>
      <c r="BN194" s="106">
        <v>-1018.881178</v>
      </c>
      <c r="BO194" s="106">
        <v>-200.38964920000001</v>
      </c>
      <c r="BP194" s="106">
        <v>-208.03449209999999</v>
      </c>
      <c r="BQ194" s="108">
        <f t="shared" si="17"/>
        <v>413.66666666666669</v>
      </c>
      <c r="BT194" s="105">
        <v>189</v>
      </c>
      <c r="BU194" s="105">
        <v>35740800</v>
      </c>
      <c r="BV194" s="106">
        <v>1041.2570659999999</v>
      </c>
      <c r="BW194" s="106">
        <v>1001.41904</v>
      </c>
      <c r="BX194" s="106">
        <v>-32.875374270000002</v>
      </c>
      <c r="BY194" s="106">
        <v>31.227061469999999</v>
      </c>
      <c r="BZ194" s="106">
        <v>-188.2795845</v>
      </c>
      <c r="CA194" s="106">
        <v>176.8074306</v>
      </c>
    </row>
    <row r="195" spans="2:79" ht="9.9499999999999993" customHeight="1" x14ac:dyDescent="0.25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10">
        <v>189</v>
      </c>
      <c r="O195" s="100">
        <v>1</v>
      </c>
      <c r="P195" s="100">
        <v>12</v>
      </c>
      <c r="Q195" s="100">
        <v>7</v>
      </c>
      <c r="R195" s="110">
        <v>189</v>
      </c>
      <c r="S195" s="92" t="s">
        <v>433</v>
      </c>
      <c r="T195" s="110">
        <v>0</v>
      </c>
      <c r="U195" s="110">
        <v>-1</v>
      </c>
      <c r="V195" s="110">
        <v>0.1</v>
      </c>
      <c r="W195" s="111">
        <v>9.9999999999999995E-7</v>
      </c>
      <c r="X195" s="110">
        <v>0.1</v>
      </c>
      <c r="Y195" s="110">
        <v>0.3</v>
      </c>
      <c r="Z195" s="110">
        <v>0.11</v>
      </c>
      <c r="AA195" s="110">
        <v>3.5</v>
      </c>
      <c r="AB195" s="112" t="s">
        <v>60</v>
      </c>
      <c r="AC195" s="53" t="str">
        <f t="shared" si="18"/>
        <v>8,13</v>
      </c>
      <c r="AD195" s="53" t="str">
        <f t="shared" si="19"/>
        <v/>
      </c>
      <c r="AE195" s="59">
        <v>155</v>
      </c>
      <c r="AF195" s="59">
        <v>29784000</v>
      </c>
      <c r="AG195" s="59">
        <v>0.125</v>
      </c>
      <c r="AH195" s="59">
        <v>0</v>
      </c>
      <c r="AI195" s="59">
        <v>0.22416515826483599</v>
      </c>
      <c r="AJ195" s="59">
        <v>0.23936179321912601</v>
      </c>
      <c r="AK195" s="59">
        <v>0</v>
      </c>
      <c r="AL195" s="59">
        <v>6.04888001758703E-2</v>
      </c>
      <c r="AM195" s="59">
        <v>0</v>
      </c>
      <c r="AN195" s="59">
        <v>0</v>
      </c>
      <c r="AO195" s="59">
        <v>-0.249999999999964</v>
      </c>
      <c r="AP195" s="59">
        <v>0</v>
      </c>
      <c r="AQ195" s="59">
        <v>0</v>
      </c>
      <c r="AR195" s="59">
        <v>0</v>
      </c>
      <c r="AS195" s="59">
        <v>0</v>
      </c>
      <c r="AT195" s="59">
        <v>0</v>
      </c>
      <c r="AU195" s="59">
        <v>344.722222222222</v>
      </c>
      <c r="AV195" s="133"/>
      <c r="AW195" s="133"/>
      <c r="AX195" s="133"/>
      <c r="AY195" s="133"/>
      <c r="AZ195" s="133"/>
      <c r="BA195" s="133"/>
      <c r="BH195" s="105">
        <v>190</v>
      </c>
      <c r="BI195" s="105">
        <v>35916000</v>
      </c>
      <c r="BJ195" s="106">
        <v>185</v>
      </c>
      <c r="BK195" s="106">
        <v>1019.0902599999999</v>
      </c>
      <c r="BL195" s="106">
        <v>228.8145025</v>
      </c>
      <c r="BM195" s="106">
        <v>5.1786800550000001</v>
      </c>
      <c r="BN195" s="106">
        <v>-1019.0902599999999</v>
      </c>
      <c r="BO195" s="106">
        <v>-200.60083059999999</v>
      </c>
      <c r="BP195" s="106">
        <v>-208.0349918</v>
      </c>
      <c r="BQ195" s="108">
        <f t="shared" si="17"/>
        <v>415.69444444444446</v>
      </c>
      <c r="BT195" s="105">
        <v>190</v>
      </c>
      <c r="BU195" s="105">
        <v>35916000</v>
      </c>
      <c r="BV195" s="106">
        <v>1041.2571009999999</v>
      </c>
      <c r="BW195" s="106">
        <v>1001.419038</v>
      </c>
      <c r="BX195" s="106">
        <v>-32.876916379999997</v>
      </c>
      <c r="BY195" s="106">
        <v>31.227061469999999</v>
      </c>
      <c r="BZ195" s="106">
        <v>-188.2790679</v>
      </c>
      <c r="CA195" s="106">
        <v>176.80793030000001</v>
      </c>
    </row>
    <row r="196" spans="2:79" ht="9.9499999999999993" customHeight="1" x14ac:dyDescent="0.25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10">
        <v>190</v>
      </c>
      <c r="O196" s="100">
        <v>1</v>
      </c>
      <c r="P196" s="100">
        <v>12</v>
      </c>
      <c r="Q196" s="100">
        <v>8</v>
      </c>
      <c r="R196" s="110">
        <v>190</v>
      </c>
      <c r="S196" s="92" t="s">
        <v>434</v>
      </c>
      <c r="T196" s="110">
        <v>0</v>
      </c>
      <c r="U196" s="110">
        <v>-1</v>
      </c>
      <c r="V196" s="110">
        <v>0.1</v>
      </c>
      <c r="W196" s="111">
        <v>9.9999999999999995E-7</v>
      </c>
      <c r="X196" s="110">
        <v>0.1</v>
      </c>
      <c r="Y196" s="110">
        <v>0.3</v>
      </c>
      <c r="Z196" s="110">
        <v>0.11</v>
      </c>
      <c r="AA196" s="110">
        <v>3.5</v>
      </c>
      <c r="AB196" s="112" t="s">
        <v>60</v>
      </c>
      <c r="AC196" s="53" t="str">
        <f t="shared" si="18"/>
        <v>9,13</v>
      </c>
      <c r="AD196" s="53" t="str">
        <f t="shared" si="19"/>
        <v/>
      </c>
      <c r="AE196" s="59">
        <v>156</v>
      </c>
      <c r="AF196" s="59">
        <v>29959200</v>
      </c>
      <c r="AG196" s="59">
        <v>0.125</v>
      </c>
      <c r="AH196" s="59">
        <v>0</v>
      </c>
      <c r="AI196" s="59">
        <v>0.224048358264887</v>
      </c>
      <c r="AJ196" s="59">
        <v>0.23934468872919701</v>
      </c>
      <c r="AK196" s="59">
        <v>0</v>
      </c>
      <c r="AL196" s="59">
        <v>5.95335338135679E-2</v>
      </c>
      <c r="AM196" s="59">
        <v>0</v>
      </c>
      <c r="AN196" s="59">
        <v>0</v>
      </c>
      <c r="AO196" s="59">
        <v>-0.249999999999996</v>
      </c>
      <c r="AP196" s="59">
        <v>0</v>
      </c>
      <c r="AQ196" s="59">
        <v>0</v>
      </c>
      <c r="AR196" s="59">
        <v>0</v>
      </c>
      <c r="AS196" s="59">
        <v>0</v>
      </c>
      <c r="AT196" s="59">
        <v>0</v>
      </c>
      <c r="AU196" s="59">
        <v>346.75</v>
      </c>
      <c r="AV196" s="133"/>
      <c r="AW196" s="133"/>
      <c r="AX196" s="133"/>
      <c r="AY196" s="133"/>
      <c r="AZ196" s="133"/>
      <c r="BA196" s="133"/>
      <c r="BH196" s="105">
        <v>191</v>
      </c>
      <c r="BI196" s="105">
        <v>36091200</v>
      </c>
      <c r="BJ196" s="106">
        <v>185</v>
      </c>
      <c r="BK196" s="106">
        <v>1019.205773</v>
      </c>
      <c r="BL196" s="106">
        <v>228.92511150000001</v>
      </c>
      <c r="BM196" s="106">
        <v>5.1737667199999997</v>
      </c>
      <c r="BN196" s="106">
        <v>-1019.205773</v>
      </c>
      <c r="BO196" s="106">
        <v>-200.71590130000001</v>
      </c>
      <c r="BP196" s="106">
        <v>-208.03544350000001</v>
      </c>
      <c r="BQ196" s="108">
        <f t="shared" si="17"/>
        <v>417.72222222222223</v>
      </c>
      <c r="BT196" s="105">
        <v>191</v>
      </c>
      <c r="BU196" s="105">
        <v>36091200</v>
      </c>
      <c r="BV196" s="106">
        <v>1041.2571350000001</v>
      </c>
      <c r="BW196" s="106">
        <v>1001.419036</v>
      </c>
      <c r="BX196" s="106">
        <v>-32.878396850000001</v>
      </c>
      <c r="BY196" s="106">
        <v>31.227061469999999</v>
      </c>
      <c r="BZ196" s="106">
        <v>-188.27853669999999</v>
      </c>
      <c r="CA196" s="106">
        <v>176.80838199999999</v>
      </c>
    </row>
    <row r="197" spans="2:79" ht="9.9499999999999993" customHeight="1" x14ac:dyDescent="0.25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10">
        <v>191</v>
      </c>
      <c r="O197" s="100">
        <v>1</v>
      </c>
      <c r="P197" s="100">
        <v>13</v>
      </c>
      <c r="Q197" s="100">
        <v>1</v>
      </c>
      <c r="R197" s="110">
        <v>191</v>
      </c>
      <c r="S197" s="92" t="s">
        <v>435</v>
      </c>
      <c r="T197" s="110">
        <v>0</v>
      </c>
      <c r="U197" s="110">
        <v>-1</v>
      </c>
      <c r="V197" s="110">
        <v>0.1</v>
      </c>
      <c r="W197" s="111">
        <v>9.9999999999999995E-7</v>
      </c>
      <c r="X197" s="110">
        <v>0.2</v>
      </c>
      <c r="Y197" s="110">
        <v>0.3</v>
      </c>
      <c r="Z197" s="110">
        <v>0.21</v>
      </c>
      <c r="AA197" s="110">
        <v>3.5</v>
      </c>
      <c r="AB197" s="112" t="s">
        <v>60</v>
      </c>
      <c r="AC197" s="53" t="str">
        <f t="shared" si="18"/>
        <v>2,14</v>
      </c>
      <c r="AD197" s="53" t="str">
        <f t="shared" si="19"/>
        <v/>
      </c>
      <c r="AE197" s="59">
        <v>157</v>
      </c>
      <c r="AF197" s="59">
        <v>30134400</v>
      </c>
      <c r="AG197" s="59">
        <v>0.125</v>
      </c>
      <c r="AH197" s="59">
        <v>0</v>
      </c>
      <c r="AI197" s="59">
        <v>0.22393155826488201</v>
      </c>
      <c r="AJ197" s="59">
        <v>0.23924499321912401</v>
      </c>
      <c r="AK197" s="59">
        <v>0</v>
      </c>
      <c r="AL197" s="59">
        <v>5.8502576605044099E-2</v>
      </c>
      <c r="AM197" s="59">
        <v>0</v>
      </c>
      <c r="AN197" s="59">
        <v>0</v>
      </c>
      <c r="AO197" s="59">
        <v>-0.25000000000002798</v>
      </c>
      <c r="AP197" s="59">
        <v>0</v>
      </c>
      <c r="AQ197" s="59">
        <v>0</v>
      </c>
      <c r="AR197" s="59">
        <v>0</v>
      </c>
      <c r="AS197" s="59">
        <v>0</v>
      </c>
      <c r="AT197" s="59">
        <v>0</v>
      </c>
      <c r="AU197" s="59">
        <v>348.77777777777698</v>
      </c>
      <c r="AV197" s="133"/>
      <c r="AW197" s="133"/>
      <c r="AX197" s="133"/>
      <c r="AY197" s="133"/>
      <c r="AZ197" s="133"/>
      <c r="BA197" s="133"/>
      <c r="BH197" s="105">
        <v>192</v>
      </c>
      <c r="BI197" s="105">
        <v>36266400</v>
      </c>
      <c r="BJ197" s="106">
        <v>185</v>
      </c>
      <c r="BK197" s="106">
        <v>1019.271865</v>
      </c>
      <c r="BL197" s="106">
        <v>228.9875255</v>
      </c>
      <c r="BM197" s="106">
        <v>5.1714281299999998</v>
      </c>
      <c r="BN197" s="106">
        <v>-1019.271865</v>
      </c>
      <c r="BO197" s="106">
        <v>-200.7802494</v>
      </c>
      <c r="BP197" s="106">
        <v>-208.03584789999999</v>
      </c>
      <c r="BQ197" s="108">
        <f t="shared" si="17"/>
        <v>419.75</v>
      </c>
      <c r="BT197" s="105">
        <v>192</v>
      </c>
      <c r="BU197" s="105">
        <v>36266400</v>
      </c>
      <c r="BV197" s="106">
        <v>1041.2571680000001</v>
      </c>
      <c r="BW197" s="106">
        <v>1001.419033</v>
      </c>
      <c r="BX197" s="106">
        <v>-32.87981688</v>
      </c>
      <c r="BY197" s="106">
        <v>31.227061469999999</v>
      </c>
      <c r="BZ197" s="106">
        <v>-188.2779822</v>
      </c>
      <c r="CA197" s="106">
        <v>176.8087865</v>
      </c>
    </row>
    <row r="198" spans="2:79" ht="9.9499999999999993" customHeight="1" x14ac:dyDescent="0.25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10">
        <v>192</v>
      </c>
      <c r="O198" s="100">
        <v>1</v>
      </c>
      <c r="P198" s="100">
        <v>13</v>
      </c>
      <c r="Q198" s="100">
        <v>5</v>
      </c>
      <c r="R198" s="110">
        <v>192</v>
      </c>
      <c r="S198" s="92" t="s">
        <v>436</v>
      </c>
      <c r="T198" s="110">
        <v>0</v>
      </c>
      <c r="U198" s="110">
        <v>-1</v>
      </c>
      <c r="V198" s="110">
        <v>0.1</v>
      </c>
      <c r="W198" s="111">
        <v>9.9999999999999995E-7</v>
      </c>
      <c r="X198" s="110">
        <v>0.2</v>
      </c>
      <c r="Y198" s="110">
        <v>0.3</v>
      </c>
      <c r="Z198" s="110">
        <v>0.21</v>
      </c>
      <c r="AA198" s="110">
        <v>3.5</v>
      </c>
      <c r="AB198" s="112" t="s">
        <v>60</v>
      </c>
      <c r="AC198" s="53" t="str">
        <f t="shared" si="18"/>
        <v>6,14</v>
      </c>
      <c r="AD198" s="53" t="str">
        <f t="shared" si="19"/>
        <v/>
      </c>
      <c r="AE198" s="59">
        <v>158</v>
      </c>
      <c r="AF198" s="59">
        <v>30309600</v>
      </c>
      <c r="AG198" s="59">
        <v>0.125</v>
      </c>
      <c r="AH198" s="59">
        <v>0</v>
      </c>
      <c r="AI198" s="59">
        <v>0.22393155826488201</v>
      </c>
      <c r="AJ198" s="59">
        <v>0.23916246127054699</v>
      </c>
      <c r="AK198" s="59">
        <v>0</v>
      </c>
      <c r="AL198" s="59">
        <v>5.75308915552704E-2</v>
      </c>
      <c r="AM198" s="59">
        <v>0</v>
      </c>
      <c r="AN198" s="59">
        <v>0</v>
      </c>
      <c r="AO198" s="59">
        <v>-0.249999999999996</v>
      </c>
      <c r="AP198" s="59">
        <v>0</v>
      </c>
      <c r="AQ198" s="59">
        <v>0</v>
      </c>
      <c r="AR198" s="59">
        <v>0</v>
      </c>
      <c r="AS198" s="59">
        <v>0</v>
      </c>
      <c r="AT198" s="59">
        <v>0</v>
      </c>
      <c r="AU198" s="59">
        <v>350.80555555555497</v>
      </c>
      <c r="AV198" s="133"/>
      <c r="AW198" s="133"/>
      <c r="AX198" s="133"/>
      <c r="AY198" s="133"/>
      <c r="AZ198" s="133"/>
      <c r="BA198" s="133"/>
      <c r="BH198" s="105">
        <v>193</v>
      </c>
      <c r="BI198" s="105">
        <v>36441600</v>
      </c>
      <c r="BJ198" s="106">
        <v>185</v>
      </c>
      <c r="BK198" s="106">
        <v>1019.310547</v>
      </c>
      <c r="BL198" s="106">
        <v>229.02322939999999</v>
      </c>
      <c r="BM198" s="106">
        <v>5.1705079080000003</v>
      </c>
      <c r="BN198" s="106">
        <v>-1019.310547</v>
      </c>
      <c r="BO198" s="106">
        <v>-200.81651049999999</v>
      </c>
      <c r="BP198" s="106">
        <v>-208.03621100000001</v>
      </c>
      <c r="BQ198" s="108">
        <f t="shared" ref="BQ198:BQ261" si="22">BI198/$BQ$4</f>
        <v>421.77777777777777</v>
      </c>
      <c r="BT198" s="105">
        <v>193</v>
      </c>
      <c r="BU198" s="105">
        <v>36441600</v>
      </c>
      <c r="BV198" s="106">
        <v>1041.2571989999999</v>
      </c>
      <c r="BW198" s="106">
        <v>1001.41903</v>
      </c>
      <c r="BX198" s="106">
        <v>-32.881181329999997</v>
      </c>
      <c r="BY198" s="106">
        <v>31.227061469999999</v>
      </c>
      <c r="BZ198" s="106">
        <v>-188.27740299999999</v>
      </c>
      <c r="CA198" s="106">
        <v>176.80914960000001</v>
      </c>
    </row>
    <row r="199" spans="2:79" ht="9.9499999999999993" customHeight="1" x14ac:dyDescent="0.25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10">
        <v>193</v>
      </c>
      <c r="O199" s="100">
        <v>1</v>
      </c>
      <c r="P199" s="100">
        <v>13</v>
      </c>
      <c r="Q199" s="100">
        <v>6</v>
      </c>
      <c r="R199" s="110">
        <v>193</v>
      </c>
      <c r="S199" s="92" t="s">
        <v>437</v>
      </c>
      <c r="T199" s="110">
        <v>0</v>
      </c>
      <c r="U199" s="110">
        <v>-1</v>
      </c>
      <c r="V199" s="110">
        <v>0.1</v>
      </c>
      <c r="W199" s="111">
        <v>9.9999999999999995E-7</v>
      </c>
      <c r="X199" s="110">
        <v>0.2</v>
      </c>
      <c r="Y199" s="110">
        <v>0.3</v>
      </c>
      <c r="Z199" s="110">
        <v>0.21</v>
      </c>
      <c r="AA199" s="110">
        <v>3.5</v>
      </c>
      <c r="AB199" s="112" t="s">
        <v>60</v>
      </c>
      <c r="AC199" s="53" t="str">
        <f t="shared" ref="AC199:AC205" si="23">IF(AB199=$AB$3,_xlfn.CONCAT(Q199+1,",",P199+1),"")</f>
        <v>7,14</v>
      </c>
      <c r="AD199" s="53" t="str">
        <f t="shared" ref="AD199:AD205" si="24">IF(AB199=$AB$4,_xlfn.CONCAT(Q199+1,",",P199+1),"")</f>
        <v/>
      </c>
      <c r="AE199" s="59">
        <v>159</v>
      </c>
      <c r="AF199" s="59">
        <v>30484800</v>
      </c>
      <c r="AG199" s="59">
        <v>0.125</v>
      </c>
      <c r="AH199" s="59">
        <v>0</v>
      </c>
      <c r="AI199" s="59">
        <v>0.22381475826487701</v>
      </c>
      <c r="AJ199" s="59">
        <v>0.23909753058498601</v>
      </c>
      <c r="AK199" s="59">
        <v>0</v>
      </c>
      <c r="AL199" s="59">
        <v>5.6613047934655603E-2</v>
      </c>
      <c r="AM199" s="59">
        <v>0</v>
      </c>
      <c r="AN199" s="59">
        <v>0</v>
      </c>
      <c r="AO199" s="59">
        <v>-0.249999999999996</v>
      </c>
      <c r="AP199" s="59">
        <v>0</v>
      </c>
      <c r="AQ199" s="59">
        <v>0</v>
      </c>
      <c r="AR199" s="59">
        <v>0</v>
      </c>
      <c r="AS199" s="59">
        <v>0</v>
      </c>
      <c r="AT199" s="59">
        <v>0</v>
      </c>
      <c r="AU199" s="59">
        <v>352.83333333333297</v>
      </c>
      <c r="AV199" s="133"/>
      <c r="AW199" s="133"/>
      <c r="AX199" s="133"/>
      <c r="AY199" s="133"/>
      <c r="AZ199" s="133"/>
      <c r="BA199" s="133"/>
      <c r="BH199" s="105">
        <v>194</v>
      </c>
      <c r="BI199" s="105">
        <v>36616800</v>
      </c>
      <c r="BJ199" s="106">
        <v>185</v>
      </c>
      <c r="BK199" s="106">
        <v>1019.333526</v>
      </c>
      <c r="BL199" s="106">
        <v>229.04365799999999</v>
      </c>
      <c r="BM199" s="106">
        <v>5.1703905929999996</v>
      </c>
      <c r="BN199" s="106">
        <v>-1019.333526</v>
      </c>
      <c r="BO199" s="106">
        <v>-200.83672910000001</v>
      </c>
      <c r="BP199" s="106">
        <v>-208.03653829999999</v>
      </c>
      <c r="BQ199" s="108">
        <f t="shared" si="22"/>
        <v>423.80555555555554</v>
      </c>
      <c r="BT199" s="105">
        <v>194</v>
      </c>
      <c r="BU199" s="105">
        <v>36616800</v>
      </c>
      <c r="BV199" s="106">
        <v>1041.2572290000001</v>
      </c>
      <c r="BW199" s="106">
        <v>1001.419028</v>
      </c>
      <c r="BX199" s="106">
        <v>-32.882494700000002</v>
      </c>
      <c r="BY199" s="106">
        <v>31.227061469999999</v>
      </c>
      <c r="BZ199" s="106">
        <v>-188.2768021</v>
      </c>
      <c r="CA199" s="106">
        <v>176.80947689999999</v>
      </c>
    </row>
    <row r="200" spans="2:79" ht="9.9499999999999993" customHeight="1" x14ac:dyDescent="0.25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10">
        <v>194</v>
      </c>
      <c r="O200" s="100">
        <v>1</v>
      </c>
      <c r="P200" s="100">
        <v>13</v>
      </c>
      <c r="Q200" s="100">
        <v>7</v>
      </c>
      <c r="R200" s="110">
        <v>194</v>
      </c>
      <c r="S200" s="92" t="s">
        <v>438</v>
      </c>
      <c r="T200" s="110">
        <v>0</v>
      </c>
      <c r="U200" s="110">
        <v>-1</v>
      </c>
      <c r="V200" s="110">
        <v>0.1</v>
      </c>
      <c r="W200" s="111">
        <v>9.9999999999999995E-7</v>
      </c>
      <c r="X200" s="110">
        <v>0.2</v>
      </c>
      <c r="Y200" s="110">
        <v>0.3</v>
      </c>
      <c r="Z200" s="110">
        <v>0.21</v>
      </c>
      <c r="AA200" s="110">
        <v>3.5</v>
      </c>
      <c r="AB200" s="112" t="s">
        <v>60</v>
      </c>
      <c r="AC200" s="53" t="str">
        <f t="shared" si="23"/>
        <v>8,14</v>
      </c>
      <c r="AD200" s="53" t="str">
        <f t="shared" si="24"/>
        <v/>
      </c>
      <c r="AE200" s="59">
        <v>160</v>
      </c>
      <c r="AF200" s="59">
        <v>30660000</v>
      </c>
      <c r="AG200" s="59">
        <v>0.125</v>
      </c>
      <c r="AH200" s="59">
        <v>0</v>
      </c>
      <c r="AI200" s="59">
        <v>0.22369795826487199</v>
      </c>
      <c r="AJ200" s="59">
        <v>0.23901139321912401</v>
      </c>
      <c r="AK200" s="59">
        <v>0</v>
      </c>
      <c r="AL200" s="59">
        <v>5.539076165061E-2</v>
      </c>
      <c r="AM200" s="59">
        <v>0</v>
      </c>
      <c r="AN200" s="59">
        <v>0</v>
      </c>
      <c r="AO200" s="59">
        <v>-0.25000000000006001</v>
      </c>
      <c r="AP200" s="59">
        <v>0</v>
      </c>
      <c r="AQ200" s="59">
        <v>0</v>
      </c>
      <c r="AR200" s="59">
        <v>0</v>
      </c>
      <c r="AS200" s="59">
        <v>0</v>
      </c>
      <c r="AT200" s="59">
        <v>0</v>
      </c>
      <c r="AU200" s="59">
        <v>354.86111111111097</v>
      </c>
      <c r="AV200" s="133"/>
      <c r="AW200" s="133"/>
      <c r="AX200" s="133"/>
      <c r="AY200" s="133"/>
      <c r="AZ200" s="133"/>
      <c r="BA200" s="133"/>
      <c r="BH200" s="105">
        <v>195</v>
      </c>
      <c r="BI200" s="105">
        <v>36792000</v>
      </c>
      <c r="BJ200" s="106">
        <v>185</v>
      </c>
      <c r="BK200" s="106">
        <v>1019.347346</v>
      </c>
      <c r="BL200" s="106">
        <v>229.0552131</v>
      </c>
      <c r="BM200" s="106">
        <v>5.1707322319999998</v>
      </c>
      <c r="BN200" s="106">
        <v>-1019.347346</v>
      </c>
      <c r="BO200" s="106">
        <v>-200.84764530000001</v>
      </c>
      <c r="BP200" s="106">
        <v>-208.03683559999999</v>
      </c>
      <c r="BQ200" s="108">
        <f t="shared" si="22"/>
        <v>425.83333333333331</v>
      </c>
      <c r="BT200" s="105">
        <v>195</v>
      </c>
      <c r="BU200" s="105">
        <v>36792000</v>
      </c>
      <c r="BV200" s="106">
        <v>1041.2572580000001</v>
      </c>
      <c r="BW200" s="106">
        <v>1001.419025</v>
      </c>
      <c r="BX200" s="106">
        <v>-32.883761560000003</v>
      </c>
      <c r="BY200" s="106">
        <v>31.227061469999999</v>
      </c>
      <c r="BZ200" s="106">
        <v>-188.27618709999999</v>
      </c>
      <c r="CA200" s="106">
        <v>176.8097741</v>
      </c>
    </row>
    <row r="201" spans="2:79" ht="9.9499999999999993" customHeight="1" x14ac:dyDescent="0.25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10">
        <v>195</v>
      </c>
      <c r="O201" s="100">
        <v>1</v>
      </c>
      <c r="P201" s="100">
        <v>13</v>
      </c>
      <c r="Q201" s="100">
        <v>8</v>
      </c>
      <c r="R201" s="110">
        <v>195</v>
      </c>
      <c r="S201" s="92" t="s">
        <v>439</v>
      </c>
      <c r="T201" s="110">
        <v>0</v>
      </c>
      <c r="U201" s="110">
        <v>-1</v>
      </c>
      <c r="V201" s="110">
        <v>0.1</v>
      </c>
      <c r="W201" s="111">
        <v>9.9999999999999995E-7</v>
      </c>
      <c r="X201" s="110">
        <v>0.1</v>
      </c>
      <c r="Y201" s="110">
        <v>0.3</v>
      </c>
      <c r="Z201" s="110">
        <v>0.11</v>
      </c>
      <c r="AA201" s="110">
        <v>3.5</v>
      </c>
      <c r="AB201" s="112" t="s">
        <v>60</v>
      </c>
      <c r="AC201" s="53" t="str">
        <f t="shared" si="23"/>
        <v>9,14</v>
      </c>
      <c r="AD201" s="53" t="str">
        <f t="shared" si="24"/>
        <v/>
      </c>
      <c r="AE201" s="59">
        <v>161</v>
      </c>
      <c r="AF201" s="59">
        <v>30835200</v>
      </c>
      <c r="AG201" s="59">
        <v>0.125</v>
      </c>
      <c r="AH201" s="59">
        <v>0</v>
      </c>
      <c r="AI201" s="59">
        <v>0.22369795826489899</v>
      </c>
      <c r="AJ201" s="59">
        <v>0.23891633294379599</v>
      </c>
      <c r="AK201" s="59">
        <v>0</v>
      </c>
      <c r="AL201" s="59">
        <v>5.3879295006826297E-2</v>
      </c>
      <c r="AM201" s="59">
        <v>0</v>
      </c>
      <c r="AN201" s="59">
        <v>0</v>
      </c>
      <c r="AO201" s="59">
        <v>-0.249999999999996</v>
      </c>
      <c r="AP201" s="59">
        <v>0</v>
      </c>
      <c r="AQ201" s="59">
        <v>0</v>
      </c>
      <c r="AR201" s="59">
        <v>0</v>
      </c>
      <c r="AS201" s="59">
        <v>0</v>
      </c>
      <c r="AT201" s="59">
        <v>0</v>
      </c>
      <c r="AU201" s="59">
        <v>356.888888888888</v>
      </c>
      <c r="AV201" s="133"/>
      <c r="AW201" s="133"/>
      <c r="AX201" s="133"/>
      <c r="AY201" s="133"/>
      <c r="AZ201" s="133"/>
      <c r="BA201" s="133"/>
      <c r="BH201" s="105">
        <v>196</v>
      </c>
      <c r="BI201" s="105">
        <v>36967200</v>
      </c>
      <c r="BJ201" s="106">
        <v>185</v>
      </c>
      <c r="BK201" s="106">
        <v>1018.933098</v>
      </c>
      <c r="BL201" s="106">
        <v>227.888521</v>
      </c>
      <c r="BM201" s="106">
        <v>5.1736029559999999</v>
      </c>
      <c r="BN201" s="106">
        <v>-1018.933098</v>
      </c>
      <c r="BO201" s="106">
        <v>-199.67780590000001</v>
      </c>
      <c r="BP201" s="106">
        <v>-208.0371121</v>
      </c>
      <c r="BQ201" s="108">
        <f t="shared" si="22"/>
        <v>427.86111111111109</v>
      </c>
      <c r="BT201" s="105">
        <v>196</v>
      </c>
      <c r="BU201" s="105">
        <v>36967200</v>
      </c>
      <c r="BV201" s="106">
        <v>1041.257286</v>
      </c>
      <c r="BW201" s="106">
        <v>1001.419022</v>
      </c>
      <c r="BX201" s="106">
        <v>-32.884989400000002</v>
      </c>
      <c r="BY201" s="106">
        <v>31.227061469999999</v>
      </c>
      <c r="BZ201" s="106">
        <v>-188.2755631</v>
      </c>
      <c r="CA201" s="106">
        <v>176.81005070000001</v>
      </c>
    </row>
    <row r="202" spans="2:79" ht="9.9499999999999993" customHeight="1" x14ac:dyDescent="0.25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10">
        <v>196</v>
      </c>
      <c r="O202" s="100">
        <v>1</v>
      </c>
      <c r="P202" s="100">
        <v>14</v>
      </c>
      <c r="Q202" s="100">
        <v>2</v>
      </c>
      <c r="R202" s="110">
        <v>196</v>
      </c>
      <c r="S202" s="92" t="s">
        <v>440</v>
      </c>
      <c r="T202" s="110">
        <v>0</v>
      </c>
      <c r="U202" s="110">
        <v>-1</v>
      </c>
      <c r="V202" s="110">
        <v>0.1</v>
      </c>
      <c r="W202" s="111">
        <v>9.9999999999999995E-7</v>
      </c>
      <c r="X202" s="110">
        <v>0.2</v>
      </c>
      <c r="Y202" s="110">
        <v>0.3</v>
      </c>
      <c r="Z202" s="110">
        <v>0.21</v>
      </c>
      <c r="AA202" s="110">
        <v>3.5</v>
      </c>
      <c r="AB202" s="112" t="s">
        <v>60</v>
      </c>
      <c r="AC202" s="53" t="str">
        <f t="shared" si="23"/>
        <v>3,15</v>
      </c>
      <c r="AD202" s="53" t="str">
        <f t="shared" si="24"/>
        <v/>
      </c>
      <c r="AE202" s="59">
        <v>162</v>
      </c>
      <c r="AF202" s="59">
        <v>31010400</v>
      </c>
      <c r="AG202" s="59">
        <v>0.125</v>
      </c>
      <c r="AH202" s="59">
        <v>0</v>
      </c>
      <c r="AI202" s="59">
        <v>0.223581158264894</v>
      </c>
      <c r="AJ202" s="59">
        <v>0.238852541494079</v>
      </c>
      <c r="AK202" s="59">
        <v>0</v>
      </c>
      <c r="AL202" s="59">
        <v>5.2144677189355303E-2</v>
      </c>
      <c r="AM202" s="59">
        <v>0</v>
      </c>
      <c r="AN202" s="59">
        <v>0</v>
      </c>
      <c r="AO202" s="59">
        <v>-0.249999999999964</v>
      </c>
      <c r="AP202" s="59">
        <v>0</v>
      </c>
      <c r="AQ202" s="59">
        <v>0</v>
      </c>
      <c r="AR202" s="59">
        <v>0</v>
      </c>
      <c r="AS202" s="59">
        <v>0</v>
      </c>
      <c r="AT202" s="59">
        <v>0</v>
      </c>
      <c r="AU202" s="59">
        <v>358.916666666666</v>
      </c>
      <c r="AV202" s="133"/>
      <c r="AW202" s="133"/>
      <c r="AX202" s="133"/>
      <c r="AY202" s="133"/>
      <c r="AZ202" s="133"/>
      <c r="BA202" s="133"/>
      <c r="BH202" s="105">
        <v>197</v>
      </c>
      <c r="BI202" s="105">
        <v>37142400</v>
      </c>
      <c r="BJ202" s="106">
        <v>185</v>
      </c>
      <c r="BK202" s="106">
        <v>1018.8943850000001</v>
      </c>
      <c r="BL202" s="106">
        <v>227.85167709999999</v>
      </c>
      <c r="BM202" s="106">
        <v>5.1822203650000001</v>
      </c>
      <c r="BN202" s="106">
        <v>-1018.8943850000001</v>
      </c>
      <c r="BO202" s="106">
        <v>-199.6320829</v>
      </c>
      <c r="BP202" s="106">
        <v>-208.03737390000001</v>
      </c>
      <c r="BQ202" s="108">
        <f t="shared" si="22"/>
        <v>429.88888888888891</v>
      </c>
      <c r="BT202" s="105">
        <v>197</v>
      </c>
      <c r="BU202" s="105">
        <v>37142400</v>
      </c>
      <c r="BV202" s="106">
        <v>1041.257314</v>
      </c>
      <c r="BW202" s="106">
        <v>1001.419019</v>
      </c>
      <c r="BX202" s="106">
        <v>-32.886183430000003</v>
      </c>
      <c r="BY202" s="106">
        <v>31.227061469999999</v>
      </c>
      <c r="BZ202" s="106">
        <v>-188.27493480000001</v>
      </c>
      <c r="CA202" s="106">
        <v>176.81031239999999</v>
      </c>
    </row>
    <row r="203" spans="2:79" ht="9.9499999999999993" customHeight="1" x14ac:dyDescent="0.25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10">
        <v>197</v>
      </c>
      <c r="O203" s="100">
        <v>1</v>
      </c>
      <c r="P203" s="100">
        <v>14</v>
      </c>
      <c r="Q203" s="100">
        <v>3</v>
      </c>
      <c r="R203" s="110">
        <v>197</v>
      </c>
      <c r="S203" s="92" t="s">
        <v>441</v>
      </c>
      <c r="T203" s="110">
        <v>0</v>
      </c>
      <c r="U203" s="110">
        <v>-1</v>
      </c>
      <c r="V203" s="110">
        <v>0.1</v>
      </c>
      <c r="W203" s="111">
        <v>9.9999999999999995E-7</v>
      </c>
      <c r="X203" s="110">
        <v>0.2</v>
      </c>
      <c r="Y203" s="110">
        <v>0.3</v>
      </c>
      <c r="Z203" s="110">
        <v>0.21</v>
      </c>
      <c r="AA203" s="110">
        <v>3.5</v>
      </c>
      <c r="AB203" s="112" t="s">
        <v>60</v>
      </c>
      <c r="AC203" s="53" t="str">
        <f t="shared" si="23"/>
        <v>4,15</v>
      </c>
      <c r="AD203" s="53" t="str">
        <f t="shared" si="24"/>
        <v/>
      </c>
      <c r="AE203" s="59">
        <v>163</v>
      </c>
      <c r="AF203" s="59">
        <v>31185600</v>
      </c>
      <c r="AG203" s="59">
        <v>0.125</v>
      </c>
      <c r="AH203" s="59">
        <v>0</v>
      </c>
      <c r="AI203" s="59">
        <v>0.223464358264889</v>
      </c>
      <c r="AJ203" s="59">
        <v>0.23877779321912801</v>
      </c>
      <c r="AK203" s="59">
        <v>0</v>
      </c>
      <c r="AL203" s="59">
        <v>5.0282468758042702E-2</v>
      </c>
      <c r="AM203" s="59">
        <v>0</v>
      </c>
      <c r="AN203" s="59">
        <v>0</v>
      </c>
      <c r="AO203" s="59">
        <v>-0.249999999999964</v>
      </c>
      <c r="AP203" s="59">
        <v>0</v>
      </c>
      <c r="AQ203" s="59">
        <v>0</v>
      </c>
      <c r="AR203" s="59">
        <v>0</v>
      </c>
      <c r="AS203" s="59">
        <v>0</v>
      </c>
      <c r="AT203" s="59">
        <v>0</v>
      </c>
      <c r="AU203" s="59">
        <v>360.944444444444</v>
      </c>
      <c r="AV203" s="133"/>
      <c r="AW203" s="133"/>
      <c r="AX203" s="133"/>
      <c r="AY203" s="133"/>
      <c r="AZ203" s="133"/>
      <c r="BA203" s="133"/>
      <c r="BH203" s="105">
        <v>198</v>
      </c>
      <c r="BI203" s="105">
        <v>37317600</v>
      </c>
      <c r="BJ203" s="106">
        <v>185</v>
      </c>
      <c r="BK203" s="106">
        <v>1018.861301</v>
      </c>
      <c r="BL203" s="106">
        <v>227.81998390000001</v>
      </c>
      <c r="BM203" s="106">
        <v>5.1897365669999997</v>
      </c>
      <c r="BN203" s="106">
        <v>-1018.861301</v>
      </c>
      <c r="BO203" s="106">
        <v>-199.5926254</v>
      </c>
      <c r="BP203" s="106">
        <v>-208.0376219</v>
      </c>
      <c r="BQ203" s="108">
        <f t="shared" si="22"/>
        <v>431.91666666666669</v>
      </c>
      <c r="BT203" s="105">
        <v>198</v>
      </c>
      <c r="BU203" s="105">
        <v>37317600</v>
      </c>
      <c r="BV203" s="106">
        <v>1041.2573400000001</v>
      </c>
      <c r="BW203" s="106">
        <v>1001.4190160000001</v>
      </c>
      <c r="BX203" s="106">
        <v>-32.887344290000001</v>
      </c>
      <c r="BY203" s="106">
        <v>31.227061469999999</v>
      </c>
      <c r="BZ203" s="106">
        <v>-188.27430799999999</v>
      </c>
      <c r="CA203" s="106">
        <v>176.81056050000001</v>
      </c>
    </row>
    <row r="204" spans="2:79" ht="9.9499999999999993" customHeight="1" x14ac:dyDescent="0.25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10">
        <v>198</v>
      </c>
      <c r="O204" s="100">
        <v>1</v>
      </c>
      <c r="P204" s="100">
        <v>14</v>
      </c>
      <c r="Q204" s="100">
        <v>4</v>
      </c>
      <c r="R204" s="110">
        <v>198</v>
      </c>
      <c r="S204" s="92" t="s">
        <v>442</v>
      </c>
      <c r="T204" s="110">
        <v>0</v>
      </c>
      <c r="U204" s="110">
        <v>-1</v>
      </c>
      <c r="V204" s="110">
        <v>0.1</v>
      </c>
      <c r="W204" s="111">
        <v>9.9999999999999995E-7</v>
      </c>
      <c r="X204" s="110">
        <v>0.2</v>
      </c>
      <c r="Y204" s="110">
        <v>0.3</v>
      </c>
      <c r="Z204" s="110">
        <v>0.21</v>
      </c>
      <c r="AA204" s="110">
        <v>3.5</v>
      </c>
      <c r="AB204" s="112" t="s">
        <v>60</v>
      </c>
      <c r="AC204" s="53" t="str">
        <f t="shared" si="23"/>
        <v>5,15</v>
      </c>
      <c r="AD204" s="53" t="str">
        <f t="shared" si="24"/>
        <v/>
      </c>
      <c r="AE204" s="59">
        <v>164</v>
      </c>
      <c r="AF204" s="59">
        <v>31360800</v>
      </c>
      <c r="AG204" s="59">
        <v>0.125</v>
      </c>
      <c r="AH204" s="59">
        <v>0</v>
      </c>
      <c r="AI204" s="59">
        <v>0.22334755826488401</v>
      </c>
      <c r="AJ204" s="59">
        <v>0.23867241333346301</v>
      </c>
      <c r="AK204" s="59">
        <v>0</v>
      </c>
      <c r="AL204" s="59">
        <v>4.8441812759291901E-2</v>
      </c>
      <c r="AM204" s="59">
        <v>0</v>
      </c>
      <c r="AN204" s="59">
        <v>0</v>
      </c>
      <c r="AO204" s="59">
        <v>-0.25000000000002798</v>
      </c>
      <c r="AP204" s="59">
        <v>0</v>
      </c>
      <c r="AQ204" s="59">
        <v>0</v>
      </c>
      <c r="AR204" s="59">
        <v>0</v>
      </c>
      <c r="AS204" s="59">
        <v>0</v>
      </c>
      <c r="AT204" s="59">
        <v>0</v>
      </c>
      <c r="AU204" s="59">
        <v>362.972222222222</v>
      </c>
      <c r="AV204" s="133"/>
      <c r="AW204" s="133"/>
      <c r="AX204" s="133"/>
      <c r="AY204" s="133"/>
      <c r="AZ204" s="133"/>
      <c r="BA204" s="133"/>
      <c r="BH204" s="105">
        <v>199</v>
      </c>
      <c r="BI204" s="105">
        <v>37492800</v>
      </c>
      <c r="BJ204" s="106">
        <v>185</v>
      </c>
      <c r="BK204" s="106">
        <v>1018.8332820000001</v>
      </c>
      <c r="BL204" s="106">
        <v>227.79294959999999</v>
      </c>
      <c r="BM204" s="106">
        <v>5.1962612190000002</v>
      </c>
      <c r="BN204" s="106">
        <v>-1018.8332820000001</v>
      </c>
      <c r="BO204" s="106">
        <v>-199.55882819999999</v>
      </c>
      <c r="BP204" s="106">
        <v>-208.03786020000001</v>
      </c>
      <c r="BQ204" s="108">
        <f t="shared" si="22"/>
        <v>433.94444444444446</v>
      </c>
      <c r="BT204" s="105">
        <v>199</v>
      </c>
      <c r="BU204" s="105">
        <v>37492800</v>
      </c>
      <c r="BV204" s="106">
        <v>1041.257366</v>
      </c>
      <c r="BW204" s="106">
        <v>1001.4190139999999</v>
      </c>
      <c r="BX204" s="106">
        <v>-32.888475049999997</v>
      </c>
      <c r="BY204" s="106">
        <v>31.227061469999999</v>
      </c>
      <c r="BZ204" s="106">
        <v>-188.27369189999999</v>
      </c>
      <c r="CA204" s="106">
        <v>176.81079869999999</v>
      </c>
    </row>
    <row r="205" spans="2:79" ht="9.9499999999999993" customHeight="1" x14ac:dyDescent="0.25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10">
        <v>199</v>
      </c>
      <c r="O205" s="100">
        <v>1</v>
      </c>
      <c r="P205" s="100">
        <v>14</v>
      </c>
      <c r="Q205" s="100">
        <v>5</v>
      </c>
      <c r="R205" s="110">
        <v>199</v>
      </c>
      <c r="S205" s="92" t="s">
        <v>443</v>
      </c>
      <c r="T205" s="110">
        <v>0</v>
      </c>
      <c r="U205" s="110">
        <v>-1</v>
      </c>
      <c r="V205" s="110">
        <v>0.1</v>
      </c>
      <c r="W205" s="111">
        <v>9.9999999999999995E-7</v>
      </c>
      <c r="X205" s="110">
        <v>0.2</v>
      </c>
      <c r="Y205" s="110">
        <v>0.3</v>
      </c>
      <c r="Z205" s="110">
        <v>0.21</v>
      </c>
      <c r="AA205" s="110">
        <v>3.5</v>
      </c>
      <c r="AB205" s="112" t="s">
        <v>60</v>
      </c>
      <c r="AC205" s="53" t="str">
        <f t="shared" si="23"/>
        <v>6,15</v>
      </c>
      <c r="AD205" s="53" t="str">
        <f t="shared" si="24"/>
        <v/>
      </c>
      <c r="AE205" s="59">
        <v>165</v>
      </c>
      <c r="AF205" s="59">
        <v>31536000</v>
      </c>
      <c r="AG205" s="59">
        <v>0.125</v>
      </c>
      <c r="AH205" s="59">
        <v>0</v>
      </c>
      <c r="AI205" s="59">
        <v>0.22940542323350499</v>
      </c>
      <c r="AJ205" s="59">
        <v>0.23860978569333999</v>
      </c>
      <c r="AK205" s="59">
        <v>0</v>
      </c>
      <c r="AL205" s="59">
        <v>4.6582760836012399E-2</v>
      </c>
      <c r="AM205" s="59">
        <v>0</v>
      </c>
      <c r="AN205" s="59">
        <v>0</v>
      </c>
      <c r="AO205" s="59">
        <v>-0.249999999999996</v>
      </c>
      <c r="AP205" s="59">
        <v>0</v>
      </c>
      <c r="AQ205" s="59">
        <v>0</v>
      </c>
      <c r="AR205" s="59">
        <v>0</v>
      </c>
      <c r="AS205" s="59">
        <v>0</v>
      </c>
      <c r="AT205" s="59">
        <v>0</v>
      </c>
      <c r="AU205" s="59">
        <v>365</v>
      </c>
      <c r="AV205" s="133"/>
      <c r="AW205" s="133"/>
      <c r="AX205" s="133"/>
      <c r="AY205" s="133"/>
      <c r="AZ205" s="133"/>
      <c r="BA205" s="133"/>
      <c r="BH205" s="105">
        <v>200</v>
      </c>
      <c r="BI205" s="105">
        <v>37668000</v>
      </c>
      <c r="BJ205" s="106">
        <v>185</v>
      </c>
      <c r="BK205" s="106">
        <v>1018.80972</v>
      </c>
      <c r="BL205" s="106">
        <v>227.77002529999999</v>
      </c>
      <c r="BM205" s="106">
        <v>5.2019116790000002</v>
      </c>
      <c r="BN205" s="106">
        <v>-1018.80972</v>
      </c>
      <c r="BO205" s="106">
        <v>-199.5300211</v>
      </c>
      <c r="BP205" s="106">
        <v>-208.0380925</v>
      </c>
      <c r="BQ205" s="108">
        <f t="shared" si="22"/>
        <v>435.97222222222223</v>
      </c>
      <c r="BT205" s="105">
        <v>200</v>
      </c>
      <c r="BU205" s="105">
        <v>37668000</v>
      </c>
      <c r="BV205" s="106">
        <v>1041.2573910000001</v>
      </c>
      <c r="BW205" s="106">
        <v>1001.419011</v>
      </c>
      <c r="BX205" s="106">
        <v>-32.88957886</v>
      </c>
      <c r="BY205" s="106">
        <v>31.227061469999999</v>
      </c>
      <c r="BZ205" s="106">
        <v>-188.27309529999999</v>
      </c>
      <c r="CA205" s="106">
        <v>176.81103110000001</v>
      </c>
    </row>
    <row r="206" spans="2:79" ht="9.9499999999999993" customHeight="1" x14ac:dyDescent="0.25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AE206" s="59">
        <v>166</v>
      </c>
      <c r="AF206" s="59">
        <v>31711200</v>
      </c>
      <c r="AG206" s="59">
        <v>4.1750000000000002E-2</v>
      </c>
      <c r="AH206" s="59">
        <v>0</v>
      </c>
      <c r="AI206" s="59">
        <v>0.22894665874627401</v>
      </c>
      <c r="AJ206" s="59">
        <v>0.23854419321912401</v>
      </c>
      <c r="AK206" s="59">
        <v>0</v>
      </c>
      <c r="AL206" s="59">
        <v>4.4784320250029E-2</v>
      </c>
      <c r="AM206" s="59">
        <v>0</v>
      </c>
      <c r="AN206" s="59">
        <v>0</v>
      </c>
      <c r="AO206" s="59">
        <v>-0.24999999437765399</v>
      </c>
      <c r="AP206" s="59">
        <v>0</v>
      </c>
      <c r="AQ206" s="59">
        <v>0</v>
      </c>
      <c r="AR206" s="59">
        <v>0</v>
      </c>
      <c r="AS206" s="59">
        <v>0</v>
      </c>
      <c r="AT206" s="59">
        <v>0</v>
      </c>
      <c r="AU206" s="59">
        <v>367.02777777777698</v>
      </c>
      <c r="AV206" s="133"/>
      <c r="AW206" s="133"/>
      <c r="AX206" s="133"/>
      <c r="AY206" s="133"/>
      <c r="AZ206" s="133"/>
      <c r="BA206" s="133"/>
      <c r="BH206" s="105">
        <v>201</v>
      </c>
      <c r="BI206" s="105">
        <v>37843200</v>
      </c>
      <c r="BJ206" s="106">
        <v>185</v>
      </c>
      <c r="BK206" s="106">
        <v>1018.802105</v>
      </c>
      <c r="BL206" s="106">
        <v>227.76282</v>
      </c>
      <c r="BM206" s="106">
        <v>5.2068856129999999</v>
      </c>
      <c r="BN206" s="106">
        <v>-1018.802105</v>
      </c>
      <c r="BO206" s="106">
        <v>-199.51761200000001</v>
      </c>
      <c r="BP206" s="106">
        <v>-208.0383224</v>
      </c>
      <c r="BQ206" s="108">
        <f t="shared" si="22"/>
        <v>438</v>
      </c>
      <c r="BT206" s="105">
        <v>201</v>
      </c>
      <c r="BU206" s="105">
        <v>37843200</v>
      </c>
      <c r="BV206" s="106">
        <v>1041.2574159999999</v>
      </c>
      <c r="BW206" s="106">
        <v>1001.419008</v>
      </c>
      <c r="BX206" s="106">
        <v>-32.890658500000001</v>
      </c>
      <c r="BY206" s="106">
        <v>31.227061469999999</v>
      </c>
      <c r="BZ206" s="106">
        <v>-188.27252580000001</v>
      </c>
      <c r="CA206" s="106">
        <v>176.81126090000001</v>
      </c>
    </row>
    <row r="207" spans="2:79" ht="9.9499999999999993" customHeight="1" x14ac:dyDescent="0.25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AE207" s="59">
        <v>167</v>
      </c>
      <c r="AF207" s="59">
        <v>31886400</v>
      </c>
      <c r="AG207" s="59">
        <v>4.1750000000000002E-2</v>
      </c>
      <c r="AH207" s="59">
        <v>0</v>
      </c>
      <c r="AI207" s="59">
        <v>0.22894665874630099</v>
      </c>
      <c r="AJ207" s="59">
        <v>0.23843076774661701</v>
      </c>
      <c r="AK207" s="59">
        <v>0</v>
      </c>
      <c r="AL207" s="59">
        <v>4.3175394661506702E-2</v>
      </c>
      <c r="AM207" s="59">
        <v>0</v>
      </c>
      <c r="AN207" s="59">
        <v>0</v>
      </c>
      <c r="AO207" s="59">
        <v>-0.249999999999964</v>
      </c>
      <c r="AP207" s="59">
        <v>0</v>
      </c>
      <c r="AQ207" s="59">
        <v>0</v>
      </c>
      <c r="AR207" s="59">
        <v>0</v>
      </c>
      <c r="AS207" s="59">
        <v>0</v>
      </c>
      <c r="AT207" s="59">
        <v>0</v>
      </c>
      <c r="AU207" s="59">
        <v>369.05555555555497</v>
      </c>
      <c r="AV207" s="133"/>
      <c r="AW207" s="133"/>
      <c r="AX207" s="133"/>
      <c r="AY207" s="133"/>
      <c r="AZ207" s="133"/>
      <c r="BA207" s="133"/>
      <c r="BH207" s="105">
        <v>202</v>
      </c>
      <c r="BI207" s="105">
        <v>38018400</v>
      </c>
      <c r="BJ207" s="106">
        <v>185</v>
      </c>
      <c r="BK207" s="106">
        <v>1018.799866</v>
      </c>
      <c r="BL207" s="106">
        <v>227.76090350000001</v>
      </c>
      <c r="BM207" s="106">
        <v>5.2115230559999999</v>
      </c>
      <c r="BN207" s="106">
        <v>-1018.799866</v>
      </c>
      <c r="BO207" s="106">
        <v>-199.5108275</v>
      </c>
      <c r="BP207" s="106">
        <v>-208.03855290000001</v>
      </c>
      <c r="BQ207" s="108">
        <f t="shared" si="22"/>
        <v>440.02777777777777</v>
      </c>
      <c r="BT207" s="105">
        <v>202</v>
      </c>
      <c r="BU207" s="105">
        <v>38018400</v>
      </c>
      <c r="BV207" s="106">
        <v>1041.2574400000001</v>
      </c>
      <c r="BW207" s="106">
        <v>1001.419006</v>
      </c>
      <c r="BX207" s="106">
        <v>-32.891716449999997</v>
      </c>
      <c r="BY207" s="106">
        <v>31.227061469999999</v>
      </c>
      <c r="BZ207" s="106">
        <v>-188.27198920000001</v>
      </c>
      <c r="CA207" s="106">
        <v>176.81149139999999</v>
      </c>
    </row>
    <row r="208" spans="2:79" ht="9.9499999999999993" customHeight="1" x14ac:dyDescent="0.25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AE208" s="59">
        <v>168</v>
      </c>
      <c r="AF208" s="59">
        <v>32061600</v>
      </c>
      <c r="AG208" s="59">
        <v>4.1750000000000002E-2</v>
      </c>
      <c r="AH208" s="59">
        <v>0</v>
      </c>
      <c r="AI208" s="59">
        <v>0.22882985874626899</v>
      </c>
      <c r="AJ208" s="59">
        <v>0.23842739321912601</v>
      </c>
      <c r="AK208" s="59">
        <v>0</v>
      </c>
      <c r="AL208" s="59">
        <v>4.1642219472120101E-2</v>
      </c>
      <c r="AM208" s="59">
        <v>0</v>
      </c>
      <c r="AN208" s="59">
        <v>0</v>
      </c>
      <c r="AO208" s="59">
        <v>-0.249999999999933</v>
      </c>
      <c r="AP208" s="59">
        <v>0</v>
      </c>
      <c r="AQ208" s="59">
        <v>0</v>
      </c>
      <c r="AR208" s="59">
        <v>0</v>
      </c>
      <c r="AS208" s="59">
        <v>0</v>
      </c>
      <c r="AT208" s="59">
        <v>0</v>
      </c>
      <c r="AU208" s="59">
        <v>371.08333333333297</v>
      </c>
      <c r="AV208" s="133"/>
      <c r="AW208" s="133"/>
      <c r="AX208" s="133"/>
      <c r="AY208" s="133"/>
      <c r="AZ208" s="133"/>
      <c r="BA208" s="133"/>
      <c r="BH208" s="105">
        <v>203</v>
      </c>
      <c r="BI208" s="105">
        <v>38193600</v>
      </c>
      <c r="BJ208" s="106">
        <v>185</v>
      </c>
      <c r="BK208" s="106">
        <v>1018.797828</v>
      </c>
      <c r="BL208" s="106">
        <v>227.759131</v>
      </c>
      <c r="BM208" s="106">
        <v>5.2159450630000004</v>
      </c>
      <c r="BN208" s="106">
        <v>-1018.797828</v>
      </c>
      <c r="BO208" s="106">
        <v>-199.5044115</v>
      </c>
      <c r="BP208" s="106">
        <v>-208.03877439999999</v>
      </c>
      <c r="BQ208" s="108">
        <f t="shared" si="22"/>
        <v>442.05555555555554</v>
      </c>
      <c r="BT208" s="105">
        <v>203</v>
      </c>
      <c r="BU208" s="105">
        <v>38193600</v>
      </c>
      <c r="BV208" s="106">
        <v>1041.257464</v>
      </c>
      <c r="BW208" s="106">
        <v>1001.419004</v>
      </c>
      <c r="BX208" s="106">
        <v>-32.892754930000002</v>
      </c>
      <c r="BY208" s="106">
        <v>31.227061469999999</v>
      </c>
      <c r="BZ208" s="106">
        <v>-188.27148740000001</v>
      </c>
      <c r="CA208" s="106">
        <v>176.8117129</v>
      </c>
    </row>
    <row r="209" spans="2:79" ht="9.9499999999999993" customHeight="1" x14ac:dyDescent="0.25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AE209" s="59">
        <v>169</v>
      </c>
      <c r="AF209" s="59">
        <v>32236800</v>
      </c>
      <c r="AG209" s="59">
        <v>4.1750000000000002E-2</v>
      </c>
      <c r="AH209" s="59">
        <v>0</v>
      </c>
      <c r="AI209" s="59">
        <v>0.22840240313724899</v>
      </c>
      <c r="AJ209" s="59">
        <v>0.23842739321912601</v>
      </c>
      <c r="AK209" s="59">
        <v>0</v>
      </c>
      <c r="AL209" s="59">
        <v>4.0254507191479903E-2</v>
      </c>
      <c r="AM209" s="59">
        <v>0</v>
      </c>
      <c r="AN209" s="59">
        <v>0</v>
      </c>
      <c r="AO209" s="59">
        <v>-0.249999999999996</v>
      </c>
      <c r="AP209" s="59">
        <v>0</v>
      </c>
      <c r="AQ209" s="59">
        <v>0</v>
      </c>
      <c r="AR209" s="59">
        <v>0</v>
      </c>
      <c r="AS209" s="59">
        <v>0</v>
      </c>
      <c r="AT209" s="59">
        <v>0</v>
      </c>
      <c r="AU209" s="59">
        <v>373.11111111111097</v>
      </c>
      <c r="AV209" s="133"/>
      <c r="AW209" s="133"/>
      <c r="AX209" s="133"/>
      <c r="AY209" s="133"/>
      <c r="AZ209" s="133"/>
      <c r="BA209" s="133"/>
      <c r="BH209" s="105">
        <v>204</v>
      </c>
      <c r="BI209" s="105">
        <v>38368800</v>
      </c>
      <c r="BJ209" s="106">
        <v>185</v>
      </c>
      <c r="BK209" s="106">
        <v>1018.795985</v>
      </c>
      <c r="BL209" s="106">
        <v>227.7575023</v>
      </c>
      <c r="BM209" s="106">
        <v>5.2201657309999998</v>
      </c>
      <c r="BN209" s="106">
        <v>-1018.795985</v>
      </c>
      <c r="BO209" s="106">
        <v>-199.4983478</v>
      </c>
      <c r="BP209" s="106">
        <v>-208.0389888</v>
      </c>
      <c r="BQ209" s="108">
        <f t="shared" si="22"/>
        <v>444.08333333333331</v>
      </c>
      <c r="BT209" s="105">
        <v>204</v>
      </c>
      <c r="BU209" s="105">
        <v>38368800</v>
      </c>
      <c r="BV209" s="106">
        <v>1041.257488</v>
      </c>
      <c r="BW209" s="106">
        <v>1001.419002</v>
      </c>
      <c r="BX209" s="106">
        <v>-32.89377614</v>
      </c>
      <c r="BY209" s="106">
        <v>31.227061469999999</v>
      </c>
      <c r="BZ209" s="106">
        <v>-188.27102260000001</v>
      </c>
      <c r="CA209" s="106">
        <v>176.81192730000001</v>
      </c>
    </row>
    <row r="210" spans="2:79" ht="9.9499999999999993" customHeight="1" x14ac:dyDescent="0.25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AE210" s="59">
        <v>170</v>
      </c>
      <c r="AF210" s="59">
        <v>32412000</v>
      </c>
      <c r="AG210" s="59">
        <v>4.1750000000000002E-2</v>
      </c>
      <c r="AH210" s="59">
        <v>0</v>
      </c>
      <c r="AI210" s="59">
        <v>0.228285603137244</v>
      </c>
      <c r="AJ210" s="59">
        <v>0.23842739321912601</v>
      </c>
      <c r="AK210" s="59">
        <v>0</v>
      </c>
      <c r="AL210" s="59">
        <v>3.9196870154138003E-2</v>
      </c>
      <c r="AM210" s="59">
        <v>0</v>
      </c>
      <c r="AN210" s="59">
        <v>0</v>
      </c>
      <c r="AO210" s="59">
        <v>-0.249999999999996</v>
      </c>
      <c r="AP210" s="59">
        <v>0</v>
      </c>
      <c r="AQ210" s="59">
        <v>0</v>
      </c>
      <c r="AR210" s="59">
        <v>0</v>
      </c>
      <c r="AS210" s="59">
        <v>0</v>
      </c>
      <c r="AT210" s="59">
        <v>0</v>
      </c>
      <c r="AU210" s="59">
        <v>375.138888888888</v>
      </c>
      <c r="AV210" s="133"/>
      <c r="AW210" s="133"/>
      <c r="AX210" s="133"/>
      <c r="AY210" s="133"/>
      <c r="AZ210" s="133"/>
      <c r="BA210" s="133"/>
      <c r="BH210" s="105">
        <v>205</v>
      </c>
      <c r="BI210" s="105">
        <v>38544000</v>
      </c>
      <c r="BJ210" s="106">
        <v>185</v>
      </c>
      <c r="BK210" s="106">
        <v>1018.7943310000001</v>
      </c>
      <c r="BL210" s="106">
        <v>227.75601829999999</v>
      </c>
      <c r="BM210" s="106">
        <v>5.2241945410000001</v>
      </c>
      <c r="BN210" s="106">
        <v>-1018.7943310000001</v>
      </c>
      <c r="BO210" s="106">
        <v>-199.49262350000001</v>
      </c>
      <c r="BP210" s="106">
        <v>-208.0392003</v>
      </c>
      <c r="BQ210" s="108">
        <f t="shared" si="22"/>
        <v>446.11111111111109</v>
      </c>
      <c r="BT210" s="105">
        <v>205</v>
      </c>
      <c r="BU210" s="105">
        <v>38544000</v>
      </c>
      <c r="BV210" s="106">
        <v>1041.257511</v>
      </c>
      <c r="BW210" s="106">
        <v>1001.419</v>
      </c>
      <c r="BX210" s="106">
        <v>-32.894781950000002</v>
      </c>
      <c r="BY210" s="106">
        <v>31.227061469999999</v>
      </c>
      <c r="BZ210" s="106">
        <v>-188.27059840000001</v>
      </c>
      <c r="CA210" s="106">
        <v>176.81213880000001</v>
      </c>
    </row>
    <row r="211" spans="2:79" ht="9.9499999999999993" customHeight="1" x14ac:dyDescent="0.25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AE211" s="59">
        <v>171</v>
      </c>
      <c r="AF211" s="59">
        <v>32587200</v>
      </c>
      <c r="AG211" s="59">
        <v>4.1750000000000002E-2</v>
      </c>
      <c r="AH211" s="59">
        <v>0</v>
      </c>
      <c r="AI211" s="59">
        <v>0.228168803137239</v>
      </c>
      <c r="AJ211" s="59">
        <v>0.23842739321912601</v>
      </c>
      <c r="AK211" s="59">
        <v>0</v>
      </c>
      <c r="AL211" s="59">
        <v>3.8374535769760902E-2</v>
      </c>
      <c r="AM211" s="59">
        <v>0</v>
      </c>
      <c r="AN211" s="59">
        <v>0</v>
      </c>
      <c r="AO211" s="59">
        <v>-0.249999999999964</v>
      </c>
      <c r="AP211" s="59">
        <v>0</v>
      </c>
      <c r="AQ211" s="59">
        <v>0</v>
      </c>
      <c r="AR211" s="59">
        <v>0</v>
      </c>
      <c r="AS211" s="59">
        <v>0</v>
      </c>
      <c r="AT211" s="59">
        <v>0</v>
      </c>
      <c r="AU211" s="59">
        <v>377.166666666666</v>
      </c>
      <c r="AV211" s="133"/>
      <c r="AW211" s="133"/>
      <c r="AX211" s="133"/>
      <c r="AY211" s="133"/>
      <c r="AZ211" s="133"/>
      <c r="BA211" s="133"/>
      <c r="BH211" s="105">
        <v>206</v>
      </c>
      <c r="BI211" s="105">
        <v>38719200</v>
      </c>
      <c r="BJ211" s="106">
        <v>185</v>
      </c>
      <c r="BK211" s="106">
        <v>1018.792863</v>
      </c>
      <c r="BL211" s="106">
        <v>227.7546811</v>
      </c>
      <c r="BM211" s="106">
        <v>5.2280390539999999</v>
      </c>
      <c r="BN211" s="106">
        <v>-1018.792863</v>
      </c>
      <c r="BO211" s="106">
        <v>-199.4872297</v>
      </c>
      <c r="BP211" s="106">
        <v>-208.03941230000001</v>
      </c>
      <c r="BQ211" s="108">
        <f t="shared" si="22"/>
        <v>448.13888888888891</v>
      </c>
      <c r="BT211" s="105">
        <v>206</v>
      </c>
      <c r="BU211" s="105">
        <v>38719200</v>
      </c>
      <c r="BV211" s="106">
        <v>1041.257533</v>
      </c>
      <c r="BW211" s="106">
        <v>1001.418998</v>
      </c>
      <c r="BX211" s="106">
        <v>-32.89577371</v>
      </c>
      <c r="BY211" s="106">
        <v>31.227061469999999</v>
      </c>
      <c r="BZ211" s="106">
        <v>-188.2702184</v>
      </c>
      <c r="CA211" s="106">
        <v>176.81235090000001</v>
      </c>
    </row>
    <row r="212" spans="2:79" ht="9.9499999999999993" customHeight="1" x14ac:dyDescent="0.25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AE212" s="59">
        <v>172</v>
      </c>
      <c r="AF212" s="59">
        <v>32762400</v>
      </c>
      <c r="AG212" s="59">
        <v>4.1750000000000002E-2</v>
      </c>
      <c r="AH212" s="59">
        <v>0</v>
      </c>
      <c r="AI212" s="59">
        <v>0.22765585640637101</v>
      </c>
      <c r="AJ212" s="59">
        <v>0.23842739321912601</v>
      </c>
      <c r="AK212" s="59">
        <v>0</v>
      </c>
      <c r="AL212" s="59">
        <v>3.7714770374476202E-2</v>
      </c>
      <c r="AM212" s="59">
        <v>0</v>
      </c>
      <c r="AN212" s="59">
        <v>0</v>
      </c>
      <c r="AO212" s="59">
        <v>-0.249999999999996</v>
      </c>
      <c r="AP212" s="59">
        <v>0</v>
      </c>
      <c r="AQ212" s="59">
        <v>0</v>
      </c>
      <c r="AR212" s="59">
        <v>0</v>
      </c>
      <c r="AS212" s="59">
        <v>0</v>
      </c>
      <c r="AT212" s="59">
        <v>0</v>
      </c>
      <c r="AU212" s="59">
        <v>379.194444444444</v>
      </c>
      <c r="AV212" s="133"/>
      <c r="AW212" s="133"/>
      <c r="AX212" s="133"/>
      <c r="AY212" s="133"/>
      <c r="AZ212" s="133"/>
      <c r="BA212" s="133"/>
      <c r="BH212" s="105">
        <v>207</v>
      </c>
      <c r="BI212" s="105">
        <v>38894400</v>
      </c>
      <c r="BJ212" s="106">
        <v>185</v>
      </c>
      <c r="BK212" s="106">
        <v>1018.791577</v>
      </c>
      <c r="BL212" s="106">
        <v>227.7534861</v>
      </c>
      <c r="BM212" s="106">
        <v>5.2317073189999999</v>
      </c>
      <c r="BN212" s="106">
        <v>-1018.791577</v>
      </c>
      <c r="BO212" s="106">
        <v>-199.48215110000001</v>
      </c>
      <c r="BP212" s="106">
        <v>-208.03962770000001</v>
      </c>
      <c r="BQ212" s="108">
        <f t="shared" si="22"/>
        <v>450.16666666666669</v>
      </c>
      <c r="BT212" s="105">
        <v>207</v>
      </c>
      <c r="BU212" s="105">
        <v>38894400</v>
      </c>
      <c r="BV212" s="106">
        <v>1041.257556</v>
      </c>
      <c r="BW212" s="106">
        <v>1001.418996</v>
      </c>
      <c r="BX212" s="106">
        <v>-32.896752849999999</v>
      </c>
      <c r="BY212" s="106">
        <v>31.227061469999999</v>
      </c>
      <c r="BZ212" s="106">
        <v>-188.26988499999999</v>
      </c>
      <c r="CA212" s="106">
        <v>176.81256619999999</v>
      </c>
    </row>
    <row r="213" spans="2:79" ht="9.9499999999999993" customHeight="1" x14ac:dyDescent="0.25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AE213" s="59">
        <v>173</v>
      </c>
      <c r="AF213" s="59">
        <v>32937600</v>
      </c>
      <c r="AG213" s="59">
        <v>4.1750000000000002E-2</v>
      </c>
      <c r="AH213" s="59">
        <v>0</v>
      </c>
      <c r="AI213" s="59">
        <v>0.22753905640636601</v>
      </c>
      <c r="AJ213" s="59">
        <v>0.23842739321912601</v>
      </c>
      <c r="AK213" s="59">
        <v>0</v>
      </c>
      <c r="AL213" s="59">
        <v>4.15471092291574E-2</v>
      </c>
      <c r="AM213" s="59">
        <v>0</v>
      </c>
      <c r="AN213" s="59">
        <v>0</v>
      </c>
      <c r="AO213" s="59">
        <v>-0.249999999999933</v>
      </c>
      <c r="AP213" s="59">
        <v>0</v>
      </c>
      <c r="AQ213" s="59">
        <v>0</v>
      </c>
      <c r="AR213" s="59">
        <v>0</v>
      </c>
      <c r="AS213" s="59">
        <v>0</v>
      </c>
      <c r="AT213" s="59">
        <v>0</v>
      </c>
      <c r="AU213" s="59">
        <v>381.222222222222</v>
      </c>
      <c r="AV213" s="133"/>
      <c r="AW213" s="133"/>
      <c r="AX213" s="133"/>
      <c r="AY213" s="133"/>
      <c r="AZ213" s="133"/>
      <c r="BA213" s="133"/>
      <c r="BH213" s="105">
        <v>208</v>
      </c>
      <c r="BI213" s="105">
        <v>39069600</v>
      </c>
      <c r="BJ213" s="106">
        <v>185</v>
      </c>
      <c r="BK213" s="106">
        <v>1018.790468</v>
      </c>
      <c r="BL213" s="106">
        <v>227.75243029999999</v>
      </c>
      <c r="BM213" s="106">
        <v>5.2352070939999997</v>
      </c>
      <c r="BN213" s="106">
        <v>-1018.790468</v>
      </c>
      <c r="BO213" s="106">
        <v>-199.4773749</v>
      </c>
      <c r="BP213" s="106">
        <v>-208.03984840000001</v>
      </c>
      <c r="BQ213" s="108">
        <f t="shared" si="22"/>
        <v>452.19444444444446</v>
      </c>
      <c r="BT213" s="105">
        <v>208</v>
      </c>
      <c r="BU213" s="105">
        <v>39069600</v>
      </c>
      <c r="BV213" s="106">
        <v>1041.257578</v>
      </c>
      <c r="BW213" s="106">
        <v>1001.418995</v>
      </c>
      <c r="BX213" s="106">
        <v>-32.897720489999998</v>
      </c>
      <c r="BY213" s="106">
        <v>31.227061469999999</v>
      </c>
      <c r="BZ213" s="106">
        <v>-188.2695995</v>
      </c>
      <c r="CA213" s="106">
        <v>176.81278689999999</v>
      </c>
    </row>
    <row r="214" spans="2:79" ht="9.9499999999999993" customHeight="1" x14ac:dyDescent="0.25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AE214" s="59">
        <v>174</v>
      </c>
      <c r="AF214" s="59">
        <v>33112800</v>
      </c>
      <c r="AG214" s="59">
        <v>4.1750000000000002E-2</v>
      </c>
      <c r="AH214" s="59">
        <v>0</v>
      </c>
      <c r="AI214" s="59">
        <v>0.22742225640636099</v>
      </c>
      <c r="AJ214" s="59">
        <v>0.23842739321912601</v>
      </c>
      <c r="AK214" s="59">
        <v>0</v>
      </c>
      <c r="AL214" s="59">
        <v>4.3684932370748303E-2</v>
      </c>
      <c r="AM214" s="59">
        <v>0</v>
      </c>
      <c r="AN214" s="59">
        <v>0</v>
      </c>
      <c r="AO214" s="59">
        <v>-0.249999999999964</v>
      </c>
      <c r="AP214" s="59">
        <v>0</v>
      </c>
      <c r="AQ214" s="59">
        <v>0</v>
      </c>
      <c r="AR214" s="59">
        <v>0</v>
      </c>
      <c r="AS214" s="59">
        <v>0</v>
      </c>
      <c r="AT214" s="59">
        <v>0</v>
      </c>
      <c r="AU214" s="59">
        <v>383.25</v>
      </c>
      <c r="AV214" s="133"/>
      <c r="AW214" s="133"/>
      <c r="AX214" s="133"/>
      <c r="AY214" s="133"/>
      <c r="AZ214" s="133"/>
      <c r="BA214" s="133"/>
      <c r="BH214" s="105">
        <v>209</v>
      </c>
      <c r="BI214" s="105">
        <v>39244800</v>
      </c>
      <c r="BJ214" s="106">
        <v>185</v>
      </c>
      <c r="BK214" s="106">
        <v>1018.789525</v>
      </c>
      <c r="BL214" s="106">
        <v>227.7514989</v>
      </c>
      <c r="BM214" s="106">
        <v>5.2385476320000004</v>
      </c>
      <c r="BN214" s="106">
        <v>-1018.789525</v>
      </c>
      <c r="BO214" s="106">
        <v>-199.47287739999999</v>
      </c>
      <c r="BP214" s="106">
        <v>-208.04007379999999</v>
      </c>
      <c r="BQ214" s="108">
        <f t="shared" si="22"/>
        <v>454.22222222222223</v>
      </c>
      <c r="BT214" s="105">
        <v>209</v>
      </c>
      <c r="BU214" s="105">
        <v>39244800</v>
      </c>
      <c r="BV214" s="106">
        <v>1041.2575999999999</v>
      </c>
      <c r="BW214" s="106">
        <v>1001.418994</v>
      </c>
      <c r="BX214" s="106">
        <v>-32.898676860000002</v>
      </c>
      <c r="BY214" s="106">
        <v>31.227061469999999</v>
      </c>
      <c r="BZ214" s="106">
        <v>-188.26935889999999</v>
      </c>
      <c r="CA214" s="106">
        <v>176.8130123</v>
      </c>
    </row>
    <row r="215" spans="2:79" ht="9.9499999999999993" customHeight="1" x14ac:dyDescent="0.25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AE215" s="59">
        <v>175</v>
      </c>
      <c r="AF215" s="59">
        <v>33288000</v>
      </c>
      <c r="AG215" s="59">
        <v>4.1750000000000002E-2</v>
      </c>
      <c r="AH215" s="59">
        <v>0</v>
      </c>
      <c r="AI215" s="59">
        <v>0.227305456406384</v>
      </c>
      <c r="AJ215" s="59">
        <v>0.23842739321912601</v>
      </c>
      <c r="AK215" s="59">
        <v>0</v>
      </c>
      <c r="AL215" s="59">
        <v>4.43667984639219E-2</v>
      </c>
      <c r="AM215" s="59">
        <v>0</v>
      </c>
      <c r="AN215" s="59">
        <v>0</v>
      </c>
      <c r="AO215" s="59">
        <v>-0.249999999999996</v>
      </c>
      <c r="AP215" s="59">
        <v>0</v>
      </c>
      <c r="AQ215" s="59">
        <v>0</v>
      </c>
      <c r="AR215" s="59">
        <v>0</v>
      </c>
      <c r="AS215" s="59">
        <v>0</v>
      </c>
      <c r="AT215" s="59">
        <v>0</v>
      </c>
      <c r="AU215" s="59">
        <v>385.27777777777698</v>
      </c>
      <c r="AV215" s="133"/>
      <c r="AW215" s="133"/>
      <c r="AX215" s="133"/>
      <c r="AY215" s="133"/>
      <c r="AZ215" s="133"/>
      <c r="BA215" s="133"/>
      <c r="BH215" s="105">
        <v>210</v>
      </c>
      <c r="BI215" s="105">
        <v>39420000</v>
      </c>
      <c r="BJ215" s="106">
        <v>185</v>
      </c>
      <c r="BK215" s="106">
        <v>1018.788724</v>
      </c>
      <c r="BL215" s="106">
        <v>227.75064839999999</v>
      </c>
      <c r="BM215" s="106">
        <v>5.2417405429999997</v>
      </c>
      <c r="BN215" s="106">
        <v>-1018.788724</v>
      </c>
      <c r="BO215" s="106">
        <v>-199.4686074</v>
      </c>
      <c r="BP215" s="106">
        <v>-208.0403005</v>
      </c>
      <c r="BQ215" s="108">
        <f t="shared" si="22"/>
        <v>456.25</v>
      </c>
      <c r="BT215" s="105">
        <v>210</v>
      </c>
      <c r="BU215" s="105">
        <v>39420000</v>
      </c>
      <c r="BV215" s="106">
        <v>1041.2576220000001</v>
      </c>
      <c r="BW215" s="106">
        <v>1001.418993</v>
      </c>
      <c r="BX215" s="106">
        <v>-32.899621269999997</v>
      </c>
      <c r="BY215" s="106">
        <v>31.227061469999999</v>
      </c>
      <c r="BZ215" s="106">
        <v>-188.26914959999999</v>
      </c>
      <c r="CA215" s="106">
        <v>176.81323900000001</v>
      </c>
    </row>
    <row r="216" spans="2:79" ht="9.9499999999999993" customHeight="1" x14ac:dyDescent="0.25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AE216" s="59">
        <v>176</v>
      </c>
      <c r="AF216" s="59">
        <v>33463200</v>
      </c>
      <c r="AG216" s="59">
        <v>4.1750000000000002E-2</v>
      </c>
      <c r="AH216" s="59">
        <v>0</v>
      </c>
      <c r="AI216" s="59">
        <v>0.227305456406384</v>
      </c>
      <c r="AJ216" s="59">
        <v>0.23842739321912601</v>
      </c>
      <c r="AK216" s="59">
        <v>0</v>
      </c>
      <c r="AL216" s="59">
        <v>4.4252544939662401E-2</v>
      </c>
      <c r="AM216" s="59">
        <v>0</v>
      </c>
      <c r="AN216" s="59">
        <v>0</v>
      </c>
      <c r="AO216" s="59">
        <v>-0.249999999999996</v>
      </c>
      <c r="AP216" s="59">
        <v>0</v>
      </c>
      <c r="AQ216" s="59">
        <v>0</v>
      </c>
      <c r="AR216" s="59">
        <v>0</v>
      </c>
      <c r="AS216" s="59">
        <v>0</v>
      </c>
      <c r="AT216" s="59">
        <v>0</v>
      </c>
      <c r="AU216" s="59">
        <v>387.30555555555497</v>
      </c>
      <c r="AV216" s="133"/>
      <c r="AW216" s="133"/>
      <c r="AX216" s="133"/>
      <c r="AY216" s="133"/>
      <c r="AZ216" s="133"/>
      <c r="BA216" s="133"/>
      <c r="BH216" s="105">
        <v>211</v>
      </c>
      <c r="BI216" s="105">
        <v>39595200</v>
      </c>
      <c r="BJ216" s="106">
        <v>185</v>
      </c>
      <c r="BK216" s="106">
        <v>1018.788024</v>
      </c>
      <c r="BL216" s="106">
        <v>228.00020290000001</v>
      </c>
      <c r="BM216" s="106">
        <v>5.2451970269999997</v>
      </c>
      <c r="BN216" s="106">
        <v>-1018.788024</v>
      </c>
      <c r="BO216" s="106">
        <v>-199.7144845</v>
      </c>
      <c r="BP216" s="106">
        <v>-208.04052129999999</v>
      </c>
      <c r="BQ216" s="108">
        <f t="shared" si="22"/>
        <v>458.27777777777777</v>
      </c>
      <c r="BT216" s="105">
        <v>211</v>
      </c>
      <c r="BU216" s="105">
        <v>39595200</v>
      </c>
      <c r="BV216" s="106">
        <v>1041.2576429999999</v>
      </c>
      <c r="BW216" s="106">
        <v>1001.418992</v>
      </c>
      <c r="BX216" s="106">
        <v>-32.900550510000002</v>
      </c>
      <c r="BY216" s="106">
        <v>31.227061469999999</v>
      </c>
      <c r="BZ216" s="106">
        <v>-188.26894630000001</v>
      </c>
      <c r="CA216" s="106">
        <v>176.8134599</v>
      </c>
    </row>
    <row r="217" spans="2:79" ht="9.9499999999999993" customHeight="1" x14ac:dyDescent="0.25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AE217" s="59">
        <v>177</v>
      </c>
      <c r="AF217" s="59">
        <v>33638400</v>
      </c>
      <c r="AG217" s="59">
        <v>4.1750000000000002E-2</v>
      </c>
      <c r="AH217" s="59">
        <v>0</v>
      </c>
      <c r="AI217" s="59">
        <v>0.226707018553751</v>
      </c>
      <c r="AJ217" s="59">
        <v>0.23842739321912601</v>
      </c>
      <c r="AK217" s="59">
        <v>0</v>
      </c>
      <c r="AL217" s="59">
        <v>4.3723070007157097E-2</v>
      </c>
      <c r="AM217" s="59">
        <v>0</v>
      </c>
      <c r="AN217" s="59">
        <v>0</v>
      </c>
      <c r="AO217" s="59">
        <v>-0.249999999999933</v>
      </c>
      <c r="AP217" s="59">
        <v>0</v>
      </c>
      <c r="AQ217" s="59">
        <v>0</v>
      </c>
      <c r="AR217" s="59">
        <v>0</v>
      </c>
      <c r="AS217" s="59">
        <v>0</v>
      </c>
      <c r="AT217" s="59">
        <v>0</v>
      </c>
      <c r="AU217" s="59">
        <v>389.33333333333297</v>
      </c>
      <c r="AV217" s="133"/>
      <c r="AW217" s="133"/>
      <c r="AX217" s="133"/>
      <c r="AY217" s="133"/>
      <c r="AZ217" s="133"/>
      <c r="BA217" s="133"/>
      <c r="BH217" s="105">
        <v>212</v>
      </c>
      <c r="BI217" s="105">
        <v>39770400</v>
      </c>
      <c r="BJ217" s="106">
        <v>185</v>
      </c>
      <c r="BK217" s="106">
        <v>1018.794143</v>
      </c>
      <c r="BL217" s="106">
        <v>228.00268890000001</v>
      </c>
      <c r="BM217" s="106">
        <v>5.2413866489999998</v>
      </c>
      <c r="BN217" s="106">
        <v>-1018.794143</v>
      </c>
      <c r="BO217" s="106">
        <v>-199.7205654</v>
      </c>
      <c r="BP217" s="106">
        <v>-208.04073690000001</v>
      </c>
      <c r="BQ217" s="108">
        <f t="shared" si="22"/>
        <v>460.30555555555554</v>
      </c>
      <c r="BT217" s="105">
        <v>212</v>
      </c>
      <c r="BU217" s="105">
        <v>39770400</v>
      </c>
      <c r="BV217" s="106">
        <v>1041.257664</v>
      </c>
      <c r="BW217" s="106">
        <v>1001.418991</v>
      </c>
      <c r="BX217" s="106">
        <v>-32.901462279999997</v>
      </c>
      <c r="BY217" s="106">
        <v>31.227061469999999</v>
      </c>
      <c r="BZ217" s="106">
        <v>-188.26872850000001</v>
      </c>
      <c r="CA217" s="106">
        <v>176.81367539999999</v>
      </c>
    </row>
    <row r="218" spans="2:79" ht="9.9499999999999993" customHeight="1" x14ac:dyDescent="0.25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AE218" s="59">
        <v>178</v>
      </c>
      <c r="AF218" s="59">
        <v>33813600</v>
      </c>
      <c r="AG218" s="59">
        <v>4.1750000000000002E-2</v>
      </c>
      <c r="AH218" s="59">
        <v>0</v>
      </c>
      <c r="AI218" s="59">
        <v>0.22659021855369099</v>
      </c>
      <c r="AJ218" s="59">
        <v>0.23842739321912601</v>
      </c>
      <c r="AK218" s="59">
        <v>0</v>
      </c>
      <c r="AL218" s="59">
        <v>4.2911052610024203E-2</v>
      </c>
      <c r="AM218" s="59">
        <v>0</v>
      </c>
      <c r="AN218" s="59">
        <v>0</v>
      </c>
      <c r="AO218" s="59">
        <v>-0.249999999999964</v>
      </c>
      <c r="AP218" s="59">
        <v>0</v>
      </c>
      <c r="AQ218" s="59">
        <v>0</v>
      </c>
      <c r="AR218" s="59">
        <v>0</v>
      </c>
      <c r="AS218" s="59">
        <v>0</v>
      </c>
      <c r="AT218" s="59">
        <v>0</v>
      </c>
      <c r="AU218" s="59">
        <v>391.36111111111097</v>
      </c>
      <c r="AV218" s="133"/>
      <c r="AW218" s="133"/>
      <c r="AX218" s="133"/>
      <c r="AY218" s="133"/>
      <c r="AZ218" s="133"/>
      <c r="BA218" s="133"/>
      <c r="BH218" s="105">
        <v>213</v>
      </c>
      <c r="BI218" s="105">
        <v>39945600</v>
      </c>
      <c r="BJ218" s="106">
        <v>185</v>
      </c>
      <c r="BK218" s="106">
        <v>1018.800193</v>
      </c>
      <c r="BL218" s="106">
        <v>228.00502030000001</v>
      </c>
      <c r="BM218" s="106">
        <v>5.2375527059999998</v>
      </c>
      <c r="BN218" s="106">
        <v>-1018.800193</v>
      </c>
      <c r="BO218" s="106">
        <v>-199.7265214</v>
      </c>
      <c r="BP218" s="106">
        <v>-208.04094610000001</v>
      </c>
      <c r="BQ218" s="108">
        <f t="shared" si="22"/>
        <v>462.33333333333331</v>
      </c>
      <c r="BT218" s="105">
        <v>213</v>
      </c>
      <c r="BU218" s="105">
        <v>39945600</v>
      </c>
      <c r="BV218" s="106">
        <v>1041.2576839999999</v>
      </c>
      <c r="BW218" s="106">
        <v>1001.41899</v>
      </c>
      <c r="BX218" s="106">
        <v>-32.902354469999999</v>
      </c>
      <c r="BY218" s="106">
        <v>31.227061469999999</v>
      </c>
      <c r="BZ218" s="106">
        <v>-188.26846939999999</v>
      </c>
      <c r="CA218" s="106">
        <v>176.81388469999999</v>
      </c>
    </row>
    <row r="219" spans="2:79" ht="9.9499999999999993" customHeight="1" x14ac:dyDescent="0.25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AE219" s="59">
        <v>179</v>
      </c>
      <c r="AF219" s="59">
        <v>33988800</v>
      </c>
      <c r="AG219" s="59">
        <v>4.1750000000000002E-2</v>
      </c>
      <c r="AH219" s="59">
        <v>0</v>
      </c>
      <c r="AI219" s="59">
        <v>0.226473418553713</v>
      </c>
      <c r="AJ219" s="59">
        <v>0.23842739321912601</v>
      </c>
      <c r="AK219" s="59">
        <v>0</v>
      </c>
      <c r="AL219" s="59">
        <v>4.18640266473915E-2</v>
      </c>
      <c r="AM219" s="59">
        <v>0</v>
      </c>
      <c r="AN219" s="59">
        <v>0</v>
      </c>
      <c r="AO219" s="59">
        <v>-0.249999999999933</v>
      </c>
      <c r="AP219" s="59">
        <v>0</v>
      </c>
      <c r="AQ219" s="59">
        <v>0</v>
      </c>
      <c r="AR219" s="59">
        <v>0</v>
      </c>
      <c r="AS219" s="59">
        <v>0</v>
      </c>
      <c r="AT219" s="59">
        <v>0</v>
      </c>
      <c r="AU219" s="59">
        <v>393.388888888888</v>
      </c>
      <c r="AV219" s="133"/>
      <c r="AW219" s="133"/>
      <c r="AX219" s="133"/>
      <c r="AY219" s="133"/>
      <c r="AZ219" s="133"/>
      <c r="BA219" s="133"/>
      <c r="BH219" s="105">
        <v>214</v>
      </c>
      <c r="BI219" s="105">
        <v>40120800</v>
      </c>
      <c r="BJ219" s="106">
        <v>185</v>
      </c>
      <c r="BK219" s="106">
        <v>1018.805802</v>
      </c>
      <c r="BL219" s="106">
        <v>228.00699</v>
      </c>
      <c r="BM219" s="106">
        <v>5.2340412929999998</v>
      </c>
      <c r="BN219" s="106">
        <v>-1018.805802</v>
      </c>
      <c r="BO219" s="106">
        <v>-199.73180669999999</v>
      </c>
      <c r="BP219" s="106">
        <v>-208.0411421</v>
      </c>
      <c r="BQ219" s="108">
        <f t="shared" si="22"/>
        <v>464.36111111111109</v>
      </c>
      <c r="BT219" s="105">
        <v>214</v>
      </c>
      <c r="BU219" s="105">
        <v>40120800</v>
      </c>
      <c r="BV219" s="106">
        <v>1041.2577040000001</v>
      </c>
      <c r="BW219" s="106">
        <v>1001.418989</v>
      </c>
      <c r="BX219" s="106">
        <v>-32.90322518</v>
      </c>
      <c r="BY219" s="106">
        <v>31.227061469999999</v>
      </c>
      <c r="BZ219" s="106">
        <v>-188.26814519999999</v>
      </c>
      <c r="CA219" s="106">
        <v>176.81408060000001</v>
      </c>
    </row>
    <row r="220" spans="2:79" ht="9.9499999999999993" customHeight="1" x14ac:dyDescent="0.25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AE220" s="59">
        <v>180</v>
      </c>
      <c r="AF220" s="59">
        <v>34164000</v>
      </c>
      <c r="AG220" s="59">
        <v>4.1750000000000002E-2</v>
      </c>
      <c r="AH220" s="59">
        <v>0</v>
      </c>
      <c r="AI220" s="59">
        <v>0.22635661855373601</v>
      </c>
      <c r="AJ220" s="59">
        <v>0.23690479714398499</v>
      </c>
      <c r="AK220" s="59">
        <v>0</v>
      </c>
      <c r="AL220" s="59">
        <v>4.07434491607424E-2</v>
      </c>
      <c r="AM220" s="59">
        <v>0</v>
      </c>
      <c r="AN220" s="59">
        <v>0</v>
      </c>
      <c r="AO220" s="59">
        <v>-0.25000000000002798</v>
      </c>
      <c r="AP220" s="59">
        <v>0</v>
      </c>
      <c r="AQ220" s="59">
        <v>0</v>
      </c>
      <c r="AR220" s="59">
        <v>0</v>
      </c>
      <c r="AS220" s="59">
        <v>0</v>
      </c>
      <c r="AT220" s="59">
        <v>0</v>
      </c>
      <c r="AU220" s="59">
        <v>395.416666666666</v>
      </c>
      <c r="AV220" s="133"/>
      <c r="AW220" s="133"/>
      <c r="AX220" s="133"/>
      <c r="AY220" s="133"/>
      <c r="AZ220" s="133"/>
      <c r="BA220" s="133"/>
      <c r="BH220" s="105">
        <v>215</v>
      </c>
      <c r="BI220" s="105">
        <v>40296000</v>
      </c>
      <c r="BJ220" s="106">
        <v>185</v>
      </c>
      <c r="BK220" s="106">
        <v>1018.810962</v>
      </c>
      <c r="BL220" s="106">
        <v>228.00858389999999</v>
      </c>
      <c r="BM220" s="106">
        <v>5.2308390119999997</v>
      </c>
      <c r="BN220" s="106">
        <v>-1018.810962</v>
      </c>
      <c r="BO220" s="106">
        <v>-199.73642649999999</v>
      </c>
      <c r="BP220" s="106">
        <v>-208.04131839999999</v>
      </c>
      <c r="BQ220" s="108">
        <f t="shared" si="22"/>
        <v>466.38888888888891</v>
      </c>
      <c r="BT220" s="105">
        <v>215</v>
      </c>
      <c r="BU220" s="105">
        <v>40296000</v>
      </c>
      <c r="BV220" s="106">
        <v>1041.2577240000001</v>
      </c>
      <c r="BW220" s="106">
        <v>1001.418987</v>
      </c>
      <c r="BX220" s="106">
        <v>-32.904071960000003</v>
      </c>
      <c r="BY220" s="106">
        <v>31.227061469999999</v>
      </c>
      <c r="BZ220" s="106">
        <v>-188.2677334</v>
      </c>
      <c r="CA220" s="106">
        <v>176.8142569</v>
      </c>
    </row>
    <row r="221" spans="2:79" ht="9.9499999999999993" customHeight="1" x14ac:dyDescent="0.25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AE221" s="59">
        <v>181</v>
      </c>
      <c r="AF221" s="59">
        <v>34339200</v>
      </c>
      <c r="AG221" s="59">
        <v>5</v>
      </c>
      <c r="AH221" s="59">
        <v>0</v>
      </c>
      <c r="AI221" s="59">
        <v>0.22623981855370401</v>
      </c>
      <c r="AJ221" s="59">
        <v>0.23431638551624501</v>
      </c>
      <c r="AK221" s="59">
        <v>0</v>
      </c>
      <c r="AL221" s="59">
        <v>3.9634186576558303E-2</v>
      </c>
      <c r="AM221" s="59">
        <v>0</v>
      </c>
      <c r="AN221" s="59">
        <v>0</v>
      </c>
      <c r="AO221" s="59">
        <v>-0.249999999999901</v>
      </c>
      <c r="AP221" s="59">
        <v>0</v>
      </c>
      <c r="AQ221" s="59">
        <v>0</v>
      </c>
      <c r="AR221" s="59">
        <v>0</v>
      </c>
      <c r="AS221" s="59">
        <v>0</v>
      </c>
      <c r="AT221" s="59">
        <v>0</v>
      </c>
      <c r="AU221" s="59">
        <v>397.444444444444</v>
      </c>
      <c r="AV221" s="133"/>
      <c r="AW221" s="133"/>
      <c r="AX221" s="133"/>
      <c r="AY221" s="133"/>
      <c r="AZ221" s="133"/>
      <c r="BA221" s="133"/>
      <c r="BH221" s="105">
        <v>216</v>
      </c>
      <c r="BI221" s="105">
        <v>40471200</v>
      </c>
      <c r="BJ221" s="106">
        <v>185</v>
      </c>
      <c r="BK221" s="106">
        <v>1018.81567</v>
      </c>
      <c r="BL221" s="106">
        <v>228.0098035</v>
      </c>
      <c r="BM221" s="106">
        <v>5.2279312840000003</v>
      </c>
      <c r="BN221" s="106">
        <v>-1018.81567</v>
      </c>
      <c r="BO221" s="106">
        <v>-199.74040249999999</v>
      </c>
      <c r="BP221" s="106">
        <v>-208.04146969999999</v>
      </c>
      <c r="BQ221" s="108">
        <f t="shared" si="22"/>
        <v>468.41666666666669</v>
      </c>
      <c r="BT221" s="105">
        <v>216</v>
      </c>
      <c r="BU221" s="105">
        <v>40471200</v>
      </c>
      <c r="BV221" s="106">
        <v>1041.2577429999999</v>
      </c>
      <c r="BW221" s="106">
        <v>1001.418984</v>
      </c>
      <c r="BX221" s="106">
        <v>-32.904892189999998</v>
      </c>
      <c r="BY221" s="106">
        <v>31.227061469999999</v>
      </c>
      <c r="BZ221" s="106">
        <v>-188.26721889999999</v>
      </c>
      <c r="CA221" s="106">
        <v>176.8144082</v>
      </c>
    </row>
    <row r="222" spans="2:79" ht="9.9499999999999993" customHeight="1" x14ac:dyDescent="0.25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AE222" s="59">
        <v>182</v>
      </c>
      <c r="AF222" s="59">
        <v>34514400</v>
      </c>
      <c r="AG222" s="59">
        <v>5</v>
      </c>
      <c r="AH222" s="59">
        <v>0</v>
      </c>
      <c r="AI222" s="59">
        <v>0.22623981855373099</v>
      </c>
      <c r="AJ222" s="59">
        <v>0.232944102503958</v>
      </c>
      <c r="AK222" s="59">
        <v>0</v>
      </c>
      <c r="AL222" s="59">
        <v>3.8588599591287499E-2</v>
      </c>
      <c r="AM222" s="59">
        <v>0</v>
      </c>
      <c r="AN222" s="59">
        <v>0</v>
      </c>
      <c r="AO222" s="59">
        <v>-0.25000000000002798</v>
      </c>
      <c r="AP222" s="59">
        <v>0</v>
      </c>
      <c r="AQ222" s="59">
        <v>0</v>
      </c>
      <c r="AR222" s="59">
        <v>0</v>
      </c>
      <c r="AS222" s="59">
        <v>0</v>
      </c>
      <c r="AT222" s="59">
        <v>0</v>
      </c>
      <c r="AU222" s="59">
        <v>399.472222222222</v>
      </c>
      <c r="AV222" s="133"/>
      <c r="AW222" s="133"/>
      <c r="AX222" s="133"/>
      <c r="AY222" s="133"/>
      <c r="AZ222" s="133"/>
      <c r="BA222" s="133"/>
      <c r="BH222" s="105">
        <v>217</v>
      </c>
      <c r="BI222" s="105">
        <v>40646400</v>
      </c>
      <c r="BJ222" s="106">
        <v>185</v>
      </c>
      <c r="BK222" s="106">
        <v>1018.819926</v>
      </c>
      <c r="BL222" s="106">
        <v>228.0106572</v>
      </c>
      <c r="BM222" s="106">
        <v>5.2253045189999998</v>
      </c>
      <c r="BN222" s="106">
        <v>-1018.819926</v>
      </c>
      <c r="BO222" s="106">
        <v>-199.74376179999999</v>
      </c>
      <c r="BP222" s="106">
        <v>-208.04159079999999</v>
      </c>
      <c r="BQ222" s="108">
        <f t="shared" si="22"/>
        <v>470.44444444444446</v>
      </c>
      <c r="BT222" s="105">
        <v>217</v>
      </c>
      <c r="BU222" s="105">
        <v>40646400</v>
      </c>
      <c r="BV222" s="106">
        <v>1041.2577610000001</v>
      </c>
      <c r="BW222" s="106">
        <v>1001.418982</v>
      </c>
      <c r="BX222" s="106">
        <v>-32.905683519999997</v>
      </c>
      <c r="BY222" s="106">
        <v>31.227061469999999</v>
      </c>
      <c r="BZ222" s="106">
        <v>-188.2665911</v>
      </c>
      <c r="CA222" s="106">
        <v>176.8145294</v>
      </c>
    </row>
    <row r="223" spans="2:79" ht="9.9499999999999993" customHeight="1" x14ac:dyDescent="0.25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AE223" s="59">
        <v>183</v>
      </c>
      <c r="AF223" s="59">
        <v>34689600</v>
      </c>
      <c r="AG223" s="59">
        <v>5</v>
      </c>
      <c r="AH223" s="59">
        <v>0</v>
      </c>
      <c r="AI223" s="59">
        <v>0.22555588957922201</v>
      </c>
      <c r="AJ223" s="59">
        <v>0.232944102503958</v>
      </c>
      <c r="AK223" s="59">
        <v>0</v>
      </c>
      <c r="AL223" s="59">
        <v>3.7690757624734797E-2</v>
      </c>
      <c r="AM223" s="59">
        <v>0</v>
      </c>
      <c r="AN223" s="59">
        <v>0</v>
      </c>
      <c r="AO223" s="59">
        <v>-0.249999999999933</v>
      </c>
      <c r="AP223" s="59">
        <v>0</v>
      </c>
      <c r="AQ223" s="59">
        <v>0</v>
      </c>
      <c r="AR223" s="59">
        <v>0</v>
      </c>
      <c r="AS223" s="59">
        <v>0</v>
      </c>
      <c r="AT223" s="59">
        <v>0</v>
      </c>
      <c r="AU223" s="59">
        <v>401.5</v>
      </c>
      <c r="AV223" s="133"/>
      <c r="AW223" s="133"/>
      <c r="AX223" s="133"/>
      <c r="AY223" s="133"/>
      <c r="AZ223" s="133"/>
      <c r="BA223" s="133"/>
      <c r="BH223" s="105">
        <v>218</v>
      </c>
      <c r="BI223" s="105">
        <v>40821600</v>
      </c>
      <c r="BJ223" s="106">
        <v>185</v>
      </c>
      <c r="BK223" s="106">
        <v>1018.823738</v>
      </c>
      <c r="BL223" s="106">
        <v>228.01117009999999</v>
      </c>
      <c r="BM223" s="106">
        <v>5.2229440900000004</v>
      </c>
      <c r="BN223" s="106">
        <v>-1018.823738</v>
      </c>
      <c r="BO223" s="106">
        <v>-199.7465468</v>
      </c>
      <c r="BP223" s="106">
        <v>-208.0416792</v>
      </c>
      <c r="BQ223" s="108">
        <f t="shared" si="22"/>
        <v>472.47222222222223</v>
      </c>
      <c r="BT223" s="105">
        <v>218</v>
      </c>
      <c r="BU223" s="105">
        <v>40821600</v>
      </c>
      <c r="BV223" s="106">
        <v>1041.2577779999999</v>
      </c>
      <c r="BW223" s="106">
        <v>1001.418978</v>
      </c>
      <c r="BX223" s="106">
        <v>-32.906445189999999</v>
      </c>
      <c r="BY223" s="106">
        <v>31.227061469999999</v>
      </c>
      <c r="BZ223" s="106">
        <v>-188.26584320000001</v>
      </c>
      <c r="CA223" s="106">
        <v>176.81461780000001</v>
      </c>
    </row>
    <row r="224" spans="2:79" ht="9.9499999999999993" customHeight="1" x14ac:dyDescent="0.25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AE224" s="59">
        <v>184</v>
      </c>
      <c r="AF224" s="59">
        <v>34864800</v>
      </c>
      <c r="AG224" s="59">
        <v>5</v>
      </c>
      <c r="AH224" s="59">
        <v>0</v>
      </c>
      <c r="AI224" s="59">
        <v>0.225439089579273</v>
      </c>
      <c r="AJ224" s="59">
        <v>0.232944102503958</v>
      </c>
      <c r="AK224" s="59">
        <v>0</v>
      </c>
      <c r="AL224" s="59">
        <v>3.6936583265102699E-2</v>
      </c>
      <c r="AM224" s="59">
        <v>0</v>
      </c>
      <c r="AN224" s="59">
        <v>0</v>
      </c>
      <c r="AO224" s="59">
        <v>-0.249999999999964</v>
      </c>
      <c r="AP224" s="59">
        <v>0</v>
      </c>
      <c r="AQ224" s="59">
        <v>0</v>
      </c>
      <c r="AR224" s="59">
        <v>0</v>
      </c>
      <c r="AS224" s="59">
        <v>0</v>
      </c>
      <c r="AT224" s="59">
        <v>0</v>
      </c>
      <c r="AU224" s="59">
        <v>403.52777777777698</v>
      </c>
      <c r="AV224" s="133"/>
      <c r="AW224" s="133"/>
      <c r="AX224" s="133"/>
      <c r="AY224" s="133"/>
      <c r="AZ224" s="133"/>
      <c r="BA224" s="133"/>
      <c r="BH224" s="105">
        <v>219</v>
      </c>
      <c r="BI224" s="105">
        <v>40996800</v>
      </c>
      <c r="BJ224" s="106">
        <v>185</v>
      </c>
      <c r="BK224" s="106">
        <v>1018.827116</v>
      </c>
      <c r="BL224" s="106">
        <v>228.0113297</v>
      </c>
      <c r="BM224" s="106">
        <v>5.2208364290000002</v>
      </c>
      <c r="BN224" s="106">
        <v>-1018.827116</v>
      </c>
      <c r="BO224" s="106">
        <v>-199.748761</v>
      </c>
      <c r="BP224" s="106">
        <v>-208.04173230000001</v>
      </c>
      <c r="BQ224" s="108">
        <f t="shared" si="22"/>
        <v>474.5</v>
      </c>
      <c r="BT224" s="105">
        <v>219</v>
      </c>
      <c r="BU224" s="105">
        <v>40996800</v>
      </c>
      <c r="BV224" s="106">
        <v>1041.257795</v>
      </c>
      <c r="BW224" s="106">
        <v>1001.418974</v>
      </c>
      <c r="BX224" s="106">
        <v>-32.907175619999997</v>
      </c>
      <c r="BY224" s="106">
        <v>31.227061469999999</v>
      </c>
      <c r="BZ224" s="106">
        <v>-188.26497180000001</v>
      </c>
      <c r="CA224" s="106">
        <v>176.81467079999999</v>
      </c>
    </row>
    <row r="225" spans="2:79" ht="9.9499999999999993" customHeight="1" x14ac:dyDescent="0.25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AE225" s="59">
        <v>185</v>
      </c>
      <c r="AF225" s="59">
        <v>35040000</v>
      </c>
      <c r="AG225" s="59">
        <v>5</v>
      </c>
      <c r="AH225" s="59">
        <v>0</v>
      </c>
      <c r="AI225" s="59">
        <v>0.225439089579273</v>
      </c>
      <c r="AJ225" s="59">
        <v>0.232944102503958</v>
      </c>
      <c r="AK225" s="59">
        <v>0</v>
      </c>
      <c r="AL225" s="59">
        <v>3.6206040435232602E-2</v>
      </c>
      <c r="AM225" s="59">
        <v>0</v>
      </c>
      <c r="AN225" s="59">
        <v>0</v>
      </c>
      <c r="AO225" s="59">
        <v>-0.249999999999996</v>
      </c>
      <c r="AP225" s="59">
        <v>0</v>
      </c>
      <c r="AQ225" s="59">
        <v>0</v>
      </c>
      <c r="AR225" s="59">
        <v>0</v>
      </c>
      <c r="AS225" s="59">
        <v>0</v>
      </c>
      <c r="AT225" s="59">
        <v>0</v>
      </c>
      <c r="AU225" s="59">
        <v>405.55555555555497</v>
      </c>
      <c r="AV225" s="133"/>
      <c r="AW225" s="133"/>
      <c r="AX225" s="133"/>
      <c r="AY225" s="133"/>
      <c r="AZ225" s="133"/>
      <c r="BA225" s="133"/>
      <c r="BH225" s="105">
        <v>220</v>
      </c>
      <c r="BI225" s="105">
        <v>41172000</v>
      </c>
      <c r="BJ225" s="106">
        <v>185</v>
      </c>
      <c r="BK225" s="106">
        <v>1018.830248</v>
      </c>
      <c r="BL225" s="106">
        <v>228.01153070000001</v>
      </c>
      <c r="BM225" s="106">
        <v>5.2188891359999996</v>
      </c>
      <c r="BN225" s="106">
        <v>-1018.830248</v>
      </c>
      <c r="BO225" s="106">
        <v>-199.75081900000001</v>
      </c>
      <c r="BP225" s="106">
        <v>-208.04182259999999</v>
      </c>
      <c r="BQ225" s="108">
        <f t="shared" si="22"/>
        <v>476.52777777777777</v>
      </c>
      <c r="BT225" s="105">
        <v>220</v>
      </c>
      <c r="BU225" s="105">
        <v>41172000</v>
      </c>
      <c r="BV225" s="106">
        <v>1041.2578109999999</v>
      </c>
      <c r="BW225" s="106">
        <v>1001.4189699999999</v>
      </c>
      <c r="BX225" s="106">
        <v>-32.907895250000003</v>
      </c>
      <c r="BY225" s="106">
        <v>31.227061469999999</v>
      </c>
      <c r="BZ225" s="106">
        <v>-188.26408559999999</v>
      </c>
      <c r="CA225" s="106">
        <v>176.8147611</v>
      </c>
    </row>
    <row r="226" spans="2:79" ht="9.9499999999999993" customHeight="1" x14ac:dyDescent="0.25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AE226" s="59">
        <v>186</v>
      </c>
      <c r="AF226" s="59">
        <v>35215200</v>
      </c>
      <c r="AG226" s="59">
        <v>5</v>
      </c>
      <c r="AH226" s="59">
        <v>0</v>
      </c>
      <c r="AI226" s="59">
        <v>0.225322289579268</v>
      </c>
      <c r="AJ226" s="59">
        <v>0.232944102503958</v>
      </c>
      <c r="AK226" s="59">
        <v>0</v>
      </c>
      <c r="AL226" s="59">
        <v>3.5501864771328301E-2</v>
      </c>
      <c r="AM226" s="59">
        <v>0</v>
      </c>
      <c r="AN226" s="59">
        <v>0</v>
      </c>
      <c r="AO226" s="59">
        <v>-0.249999999999964</v>
      </c>
      <c r="AP226" s="59">
        <v>0</v>
      </c>
      <c r="AQ226" s="59">
        <v>0</v>
      </c>
      <c r="AR226" s="59">
        <v>0</v>
      </c>
      <c r="AS226" s="59">
        <v>0</v>
      </c>
      <c r="AT226" s="59">
        <v>0</v>
      </c>
      <c r="AU226" s="59">
        <v>407.58333333333297</v>
      </c>
      <c r="AV226" s="133"/>
      <c r="AW226" s="133"/>
      <c r="AX226" s="133"/>
      <c r="AY226" s="133"/>
      <c r="AZ226" s="133"/>
      <c r="BA226" s="133"/>
      <c r="BH226" s="105">
        <v>221</v>
      </c>
      <c r="BI226" s="105">
        <v>41347200</v>
      </c>
      <c r="BJ226" s="106">
        <v>185</v>
      </c>
      <c r="BK226" s="106">
        <v>1018.8442209999999</v>
      </c>
      <c r="BL226" s="106">
        <v>228.0228468</v>
      </c>
      <c r="BM226" s="106">
        <v>5.2173132009999996</v>
      </c>
      <c r="BN226" s="106">
        <v>-1018.8442209999999</v>
      </c>
      <c r="BO226" s="106">
        <v>-199.7635713</v>
      </c>
      <c r="BP226" s="106">
        <v>-208.04196229999999</v>
      </c>
      <c r="BQ226" s="108">
        <f t="shared" si="22"/>
        <v>478.55555555555554</v>
      </c>
      <c r="BT226" s="105">
        <v>221</v>
      </c>
      <c r="BU226" s="105">
        <v>41347200</v>
      </c>
      <c r="BV226" s="106">
        <v>1041.257828</v>
      </c>
      <c r="BW226" s="106">
        <v>1001.418966</v>
      </c>
      <c r="BX226" s="106">
        <v>-32.908608319999999</v>
      </c>
      <c r="BY226" s="106">
        <v>31.227061469999999</v>
      </c>
      <c r="BZ226" s="106">
        <v>-188.26320530000001</v>
      </c>
      <c r="CA226" s="106">
        <v>176.8149008</v>
      </c>
    </row>
    <row r="227" spans="2:79" ht="9.9499999999999993" customHeight="1" x14ac:dyDescent="0.25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AE227" s="59">
        <v>187</v>
      </c>
      <c r="AF227" s="59">
        <v>35390400</v>
      </c>
      <c r="AG227" s="59">
        <v>5</v>
      </c>
      <c r="AH227" s="59">
        <v>0</v>
      </c>
      <c r="AI227" s="59">
        <v>0.22520548957926301</v>
      </c>
      <c r="AJ227" s="59">
        <v>0.232944102503958</v>
      </c>
      <c r="AK227" s="59">
        <v>0</v>
      </c>
      <c r="AL227" s="59">
        <v>3.4807814089707297E-2</v>
      </c>
      <c r="AM227" s="59">
        <v>0</v>
      </c>
      <c r="AN227" s="59">
        <v>0</v>
      </c>
      <c r="AO227" s="59">
        <v>-0.249999999999996</v>
      </c>
      <c r="AP227" s="59">
        <v>0</v>
      </c>
      <c r="AQ227" s="59">
        <v>0</v>
      </c>
      <c r="AR227" s="59">
        <v>0</v>
      </c>
      <c r="AS227" s="59">
        <v>0</v>
      </c>
      <c r="AT227" s="59">
        <v>0</v>
      </c>
      <c r="AU227" s="59">
        <v>409.61111111111097</v>
      </c>
      <c r="AV227" s="133"/>
      <c r="AW227" s="133"/>
      <c r="AX227" s="133"/>
      <c r="AY227" s="133"/>
      <c r="AZ227" s="133"/>
      <c r="BA227" s="133"/>
      <c r="BH227" s="105">
        <v>222</v>
      </c>
      <c r="BI227" s="105">
        <v>41522400</v>
      </c>
      <c r="BJ227" s="106">
        <v>185</v>
      </c>
      <c r="BK227" s="106">
        <v>1018.860139</v>
      </c>
      <c r="BL227" s="106">
        <v>228.03650529999999</v>
      </c>
      <c r="BM227" s="106">
        <v>5.2166160039999996</v>
      </c>
      <c r="BN227" s="106">
        <v>-1018.860139</v>
      </c>
      <c r="BO227" s="106">
        <v>-199.7781033</v>
      </c>
      <c r="BP227" s="106">
        <v>-208.041786</v>
      </c>
      <c r="BQ227" s="108">
        <f t="shared" si="22"/>
        <v>480.58333333333331</v>
      </c>
      <c r="BT227" s="105">
        <v>222</v>
      </c>
      <c r="BU227" s="105">
        <v>41522400</v>
      </c>
      <c r="BV227" s="106">
        <v>1041.257844</v>
      </c>
      <c r="BW227" s="106">
        <v>1001.418962</v>
      </c>
      <c r="BX227" s="106">
        <v>-32.909322510000003</v>
      </c>
      <c r="BY227" s="106">
        <v>31.227061469999999</v>
      </c>
      <c r="BZ227" s="106">
        <v>-188.26235270000001</v>
      </c>
      <c r="CA227" s="106">
        <v>176.81472450000001</v>
      </c>
    </row>
    <row r="228" spans="2:79" ht="9.9499999999999993" customHeight="1" x14ac:dyDescent="0.25">
      <c r="AE228" s="59">
        <v>188</v>
      </c>
      <c r="AF228" s="59">
        <v>35565600</v>
      </c>
      <c r="AG228" s="59">
        <v>5</v>
      </c>
      <c r="AH228" s="59">
        <v>0</v>
      </c>
      <c r="AI228" s="59">
        <v>0.22508868957925801</v>
      </c>
      <c r="AJ228" s="59">
        <v>0.232944102503958</v>
      </c>
      <c r="AK228" s="59">
        <v>0</v>
      </c>
      <c r="AL228" s="59">
        <v>3.4118497607483603E-2</v>
      </c>
      <c r="AM228" s="59">
        <v>0</v>
      </c>
      <c r="AN228" s="59">
        <v>0</v>
      </c>
      <c r="AO228" s="59">
        <v>-0.249999999999964</v>
      </c>
      <c r="AP228" s="59">
        <v>0</v>
      </c>
      <c r="AQ228" s="59">
        <v>0</v>
      </c>
      <c r="AR228" s="59">
        <v>0</v>
      </c>
      <c r="AS228" s="59">
        <v>0</v>
      </c>
      <c r="AT228" s="59">
        <v>0</v>
      </c>
      <c r="AU228" s="59">
        <v>411.638888888888</v>
      </c>
      <c r="AV228" s="133"/>
      <c r="AW228" s="133"/>
      <c r="AX228" s="133"/>
      <c r="AY228" s="133"/>
      <c r="AZ228" s="133"/>
      <c r="BA228" s="133"/>
      <c r="BH228" s="105">
        <v>223</v>
      </c>
      <c r="BI228" s="105">
        <v>41697600</v>
      </c>
      <c r="BJ228" s="106">
        <v>185</v>
      </c>
      <c r="BK228" s="106">
        <v>1018.871561</v>
      </c>
      <c r="BL228" s="106">
        <v>228.04602259999999</v>
      </c>
      <c r="BM228" s="106">
        <v>5.2166546479999996</v>
      </c>
      <c r="BN228" s="106">
        <v>-1018.871561</v>
      </c>
      <c r="BO228" s="106">
        <v>-199.7880189</v>
      </c>
      <c r="BP228" s="106">
        <v>-208.041349</v>
      </c>
      <c r="BQ228" s="108">
        <f t="shared" si="22"/>
        <v>482.61111111111109</v>
      </c>
      <c r="BT228" s="105">
        <v>223</v>
      </c>
      <c r="BU228" s="105">
        <v>41697600</v>
      </c>
      <c r="BV228" s="106">
        <v>1041.257861</v>
      </c>
      <c r="BW228" s="106">
        <v>1001.418959</v>
      </c>
      <c r="BX228" s="106">
        <v>-32.910041540000002</v>
      </c>
      <c r="BY228" s="106">
        <v>31.227061469999999</v>
      </c>
      <c r="BZ228" s="106">
        <v>-188.26154819999999</v>
      </c>
      <c r="CA228" s="106">
        <v>176.81428750000001</v>
      </c>
    </row>
    <row r="229" spans="2:79" ht="9.9499999999999993" customHeight="1" x14ac:dyDescent="0.25">
      <c r="AE229" s="59">
        <v>189</v>
      </c>
      <c r="AF229" s="59">
        <v>35740800</v>
      </c>
      <c r="AG229" s="59">
        <v>5</v>
      </c>
      <c r="AH229" s="59">
        <v>0</v>
      </c>
      <c r="AI229" s="59">
        <v>0.22508868957925801</v>
      </c>
      <c r="AJ229" s="59">
        <v>0.232944102503958</v>
      </c>
      <c r="AK229" s="59">
        <v>0</v>
      </c>
      <c r="AL229" s="59">
        <v>0.90093259957313998</v>
      </c>
      <c r="AM229" s="59">
        <v>0</v>
      </c>
      <c r="AN229" s="59">
        <v>0</v>
      </c>
      <c r="AO229" s="59">
        <v>-0.249999999999964</v>
      </c>
      <c r="AP229" s="59">
        <v>0</v>
      </c>
      <c r="AQ229" s="59">
        <v>0</v>
      </c>
      <c r="AR229" s="59">
        <v>0</v>
      </c>
      <c r="AS229" s="59">
        <v>0</v>
      </c>
      <c r="AT229" s="59">
        <v>0</v>
      </c>
      <c r="AU229" s="59">
        <v>413.666666666666</v>
      </c>
      <c r="AV229" s="133"/>
      <c r="AW229" s="133"/>
      <c r="AX229" s="133"/>
      <c r="AY229" s="133"/>
      <c r="AZ229" s="133"/>
      <c r="BA229" s="133"/>
      <c r="BH229" s="105">
        <v>224</v>
      </c>
      <c r="BI229" s="105">
        <v>41872800</v>
      </c>
      <c r="BJ229" s="106">
        <v>185</v>
      </c>
      <c r="BK229" s="106">
        <v>1018.879781</v>
      </c>
      <c r="BL229" s="106">
        <v>228.0524929</v>
      </c>
      <c r="BM229" s="106">
        <v>5.2167349700000001</v>
      </c>
      <c r="BN229" s="106">
        <v>-1018.879781</v>
      </c>
      <c r="BO229" s="106">
        <v>-199.79454659999999</v>
      </c>
      <c r="BP229" s="106">
        <v>-208.04121119999999</v>
      </c>
      <c r="BQ229" s="108">
        <f t="shared" si="22"/>
        <v>484.63888888888891</v>
      </c>
      <c r="BT229" s="105">
        <v>224</v>
      </c>
      <c r="BU229" s="105">
        <v>41872800</v>
      </c>
      <c r="BV229" s="106">
        <v>1041.257877</v>
      </c>
      <c r="BW229" s="106">
        <v>1001.418955</v>
      </c>
      <c r="BX229" s="106">
        <v>-32.910763609999997</v>
      </c>
      <c r="BY229" s="106">
        <v>31.227061469999999</v>
      </c>
      <c r="BZ229" s="106">
        <v>-188.26080540000001</v>
      </c>
      <c r="CA229" s="106">
        <v>176.8141498</v>
      </c>
    </row>
    <row r="230" spans="2:79" ht="9.9499999999999993" customHeight="1" x14ac:dyDescent="0.25">
      <c r="AE230" s="59">
        <v>190</v>
      </c>
      <c r="AF230" s="59">
        <v>35916000</v>
      </c>
      <c r="AG230" s="59">
        <v>5</v>
      </c>
      <c r="AH230" s="59">
        <v>0</v>
      </c>
      <c r="AI230" s="59">
        <v>0.22497188957925299</v>
      </c>
      <c r="AJ230" s="59">
        <v>0.232944102503958</v>
      </c>
      <c r="AK230" s="59">
        <v>0</v>
      </c>
      <c r="AL230" s="59">
        <v>1.49637984459873</v>
      </c>
      <c r="AM230" s="59">
        <v>0</v>
      </c>
      <c r="AN230" s="59">
        <v>0</v>
      </c>
      <c r="AO230" s="59">
        <v>-0.249999999999964</v>
      </c>
      <c r="AP230" s="59">
        <v>0</v>
      </c>
      <c r="AQ230" s="59">
        <v>0</v>
      </c>
      <c r="AR230" s="59">
        <v>0</v>
      </c>
      <c r="AS230" s="59">
        <v>0</v>
      </c>
      <c r="AT230" s="59">
        <v>0</v>
      </c>
      <c r="AU230" s="59">
        <v>415.694444444444</v>
      </c>
      <c r="AV230" s="133"/>
      <c r="AW230" s="133"/>
      <c r="AX230" s="133"/>
      <c r="AY230" s="133"/>
      <c r="AZ230" s="133"/>
      <c r="BA230" s="133"/>
      <c r="BH230" s="105">
        <v>225</v>
      </c>
      <c r="BI230" s="105">
        <v>42048000</v>
      </c>
      <c r="BJ230" s="106">
        <v>185</v>
      </c>
      <c r="BK230" s="106">
        <v>1018.885726</v>
      </c>
      <c r="BL230" s="106">
        <v>228.056805</v>
      </c>
      <c r="BM230" s="106">
        <v>5.2167864750000001</v>
      </c>
      <c r="BN230" s="106">
        <v>-1018.885726</v>
      </c>
      <c r="BO230" s="106">
        <v>-199.7986712</v>
      </c>
      <c r="BP230" s="106">
        <v>-208.04134730000001</v>
      </c>
      <c r="BQ230" s="108">
        <f t="shared" si="22"/>
        <v>486.66666666666669</v>
      </c>
      <c r="BT230" s="105">
        <v>225</v>
      </c>
      <c r="BU230" s="105">
        <v>42048000</v>
      </c>
      <c r="BV230" s="106">
        <v>1041.2578940000001</v>
      </c>
      <c r="BW230" s="106">
        <v>1001.418952</v>
      </c>
      <c r="BX230" s="106">
        <v>-32.91148664</v>
      </c>
      <c r="BY230" s="106">
        <v>31.227061469999999</v>
      </c>
      <c r="BZ230" s="106">
        <v>-188.2601468</v>
      </c>
      <c r="CA230" s="106">
        <v>176.81428579999999</v>
      </c>
    </row>
    <row r="231" spans="2:79" ht="9.9499999999999993" customHeight="1" x14ac:dyDescent="0.25">
      <c r="AE231" s="59">
        <v>191</v>
      </c>
      <c r="AF231" s="59">
        <v>36091200</v>
      </c>
      <c r="AG231" s="59">
        <v>5</v>
      </c>
      <c r="AH231" s="59">
        <v>0</v>
      </c>
      <c r="AI231" s="59">
        <v>0.22420246948300701</v>
      </c>
      <c r="AJ231" s="59">
        <v>0.232944102503958</v>
      </c>
      <c r="AK231" s="59">
        <v>0</v>
      </c>
      <c r="AL231" s="59">
        <v>1.4335320797259901</v>
      </c>
      <c r="AM231" s="59">
        <v>0</v>
      </c>
      <c r="AN231" s="59">
        <v>0</v>
      </c>
      <c r="AO231" s="59">
        <v>-0.249999999999964</v>
      </c>
      <c r="AP231" s="59">
        <v>0</v>
      </c>
      <c r="AQ231" s="59">
        <v>0</v>
      </c>
      <c r="AR231" s="59">
        <v>0</v>
      </c>
      <c r="AS231" s="59">
        <v>0</v>
      </c>
      <c r="AT231" s="59">
        <v>0</v>
      </c>
      <c r="AU231" s="59">
        <v>417.722222222222</v>
      </c>
      <c r="AV231" s="133"/>
      <c r="AW231" s="133"/>
      <c r="AX231" s="133"/>
      <c r="AY231" s="133"/>
      <c r="AZ231" s="133"/>
      <c r="BA231" s="133"/>
      <c r="BH231" s="105">
        <v>226</v>
      </c>
      <c r="BI231" s="105">
        <v>42223200</v>
      </c>
      <c r="BJ231" s="106">
        <v>185</v>
      </c>
      <c r="BK231" s="106">
        <v>1018.919246</v>
      </c>
      <c r="BL231" s="106">
        <v>228.2133451</v>
      </c>
      <c r="BM231" s="106">
        <v>5.215603378</v>
      </c>
      <c r="BN231" s="106">
        <v>-1018.919246</v>
      </c>
      <c r="BO231" s="106">
        <v>-199.95601439999999</v>
      </c>
      <c r="BP231" s="106">
        <v>-208.04172729999999</v>
      </c>
      <c r="BQ231" s="108">
        <f t="shared" si="22"/>
        <v>488.69444444444446</v>
      </c>
      <c r="BT231" s="105">
        <v>226</v>
      </c>
      <c r="BU231" s="105">
        <v>42223200</v>
      </c>
      <c r="BV231" s="106">
        <v>1041.25791</v>
      </c>
      <c r="BW231" s="106">
        <v>1001.41895</v>
      </c>
      <c r="BX231" s="106">
        <v>-32.912208509999999</v>
      </c>
      <c r="BY231" s="106">
        <v>31.227061469999999</v>
      </c>
      <c r="BZ231" s="106">
        <v>-188.25958259999999</v>
      </c>
      <c r="CA231" s="106">
        <v>176.81466589999999</v>
      </c>
    </row>
    <row r="232" spans="2:79" ht="9.9499999999999993" customHeight="1" x14ac:dyDescent="0.25">
      <c r="AE232" s="59">
        <v>192</v>
      </c>
      <c r="AF232" s="59">
        <v>36266400</v>
      </c>
      <c r="AG232" s="59">
        <v>5</v>
      </c>
      <c r="AH232" s="59">
        <v>0</v>
      </c>
      <c r="AI232" s="59">
        <v>0.224202469482951</v>
      </c>
      <c r="AJ232" s="59">
        <v>0.232944102503958</v>
      </c>
      <c r="AK232" s="59">
        <v>0</v>
      </c>
      <c r="AL232" s="59">
        <v>1.3543699273438301</v>
      </c>
      <c r="AM232" s="59">
        <v>0</v>
      </c>
      <c r="AN232" s="59">
        <v>0</v>
      </c>
      <c r="AO232" s="59">
        <v>-0.249999999999933</v>
      </c>
      <c r="AP232" s="59">
        <v>0</v>
      </c>
      <c r="AQ232" s="59">
        <v>0</v>
      </c>
      <c r="AR232" s="59">
        <v>0</v>
      </c>
      <c r="AS232" s="59">
        <v>0</v>
      </c>
      <c r="AT232" s="59">
        <v>0</v>
      </c>
      <c r="AU232" s="59">
        <v>419.75</v>
      </c>
      <c r="AV232" s="133"/>
      <c r="AW232" s="133"/>
      <c r="AX232" s="133"/>
      <c r="AY232" s="133"/>
      <c r="AZ232" s="133"/>
      <c r="BA232" s="133"/>
      <c r="BH232" s="105">
        <v>227</v>
      </c>
      <c r="BI232" s="105">
        <v>42398400</v>
      </c>
      <c r="BJ232" s="106">
        <v>185</v>
      </c>
      <c r="BK232" s="106">
        <v>1018.94971</v>
      </c>
      <c r="BL232" s="106">
        <v>228.24124699999999</v>
      </c>
      <c r="BM232" s="106">
        <v>5.2132561539999998</v>
      </c>
      <c r="BN232" s="106">
        <v>-1018.94971</v>
      </c>
      <c r="BO232" s="106">
        <v>-199.9856643</v>
      </c>
      <c r="BP232" s="106">
        <v>-208.0423265</v>
      </c>
      <c r="BQ232" s="108">
        <f t="shared" si="22"/>
        <v>490.72222222222223</v>
      </c>
      <c r="BT232" s="105">
        <v>227</v>
      </c>
      <c r="BU232" s="105">
        <v>42398400</v>
      </c>
      <c r="BV232" s="106">
        <v>1041.2579270000001</v>
      </c>
      <c r="BW232" s="106">
        <v>1001.418948</v>
      </c>
      <c r="BX232" s="106">
        <v>-32.912928309999998</v>
      </c>
      <c r="BY232" s="106">
        <v>31.227061469999999</v>
      </c>
      <c r="BZ232" s="106">
        <v>-188.2591214</v>
      </c>
      <c r="CA232" s="106">
        <v>176.81526500000001</v>
      </c>
    </row>
    <row r="233" spans="2:79" ht="9.9499999999999993" customHeight="1" x14ac:dyDescent="0.25">
      <c r="AE233" s="59">
        <v>193</v>
      </c>
      <c r="AF233" s="59">
        <v>36441600</v>
      </c>
      <c r="AG233" s="59">
        <v>5</v>
      </c>
      <c r="AH233" s="59">
        <v>0</v>
      </c>
      <c r="AI233" s="59">
        <v>0.22408566948300199</v>
      </c>
      <c r="AJ233" s="59">
        <v>0.232944102503958</v>
      </c>
      <c r="AK233" s="59">
        <v>0</v>
      </c>
      <c r="AL233" s="59">
        <v>1.28503530609737</v>
      </c>
      <c r="AM233" s="59">
        <v>0</v>
      </c>
      <c r="AN233" s="59">
        <v>0</v>
      </c>
      <c r="AO233" s="59">
        <v>-0.249999999999901</v>
      </c>
      <c r="AP233" s="59">
        <v>0</v>
      </c>
      <c r="AQ233" s="59">
        <v>0</v>
      </c>
      <c r="AR233" s="59">
        <v>0</v>
      </c>
      <c r="AS233" s="59">
        <v>0</v>
      </c>
      <c r="AT233" s="59">
        <v>0</v>
      </c>
      <c r="AU233" s="59">
        <v>421.77777777777698</v>
      </c>
      <c r="AV233" s="133"/>
      <c r="AW233" s="133"/>
      <c r="AX233" s="133"/>
      <c r="AY233" s="133"/>
      <c r="AZ233" s="133"/>
      <c r="BA233" s="133"/>
      <c r="BH233" s="105">
        <v>228</v>
      </c>
      <c r="BI233" s="105">
        <v>42573600</v>
      </c>
      <c r="BJ233" s="106">
        <v>185</v>
      </c>
      <c r="BK233" s="106">
        <v>1018.970415</v>
      </c>
      <c r="BL233" s="106">
        <v>228.25974339999999</v>
      </c>
      <c r="BM233" s="106">
        <v>5.2115831630000002</v>
      </c>
      <c r="BN233" s="106">
        <v>-1018.970415</v>
      </c>
      <c r="BO233" s="106">
        <v>-200.0050908</v>
      </c>
      <c r="BP233" s="106">
        <v>-208.04306940000001</v>
      </c>
      <c r="BQ233" s="108">
        <f t="shared" si="22"/>
        <v>492.75</v>
      </c>
      <c r="BT233" s="105">
        <v>228</v>
      </c>
      <c r="BU233" s="105">
        <v>42573600</v>
      </c>
      <c r="BV233" s="106">
        <v>1041.2579430000001</v>
      </c>
      <c r="BW233" s="106">
        <v>1001.418946</v>
      </c>
      <c r="BX233" s="106">
        <v>-32.91364343</v>
      </c>
      <c r="BY233" s="106">
        <v>31.227061469999999</v>
      </c>
      <c r="BZ233" s="106">
        <v>-188.25874400000001</v>
      </c>
      <c r="CA233" s="106">
        <v>176.81600789999999</v>
      </c>
    </row>
    <row r="234" spans="2:79" ht="9.9499999999999993" customHeight="1" x14ac:dyDescent="0.25">
      <c r="AE234" s="59">
        <v>194</v>
      </c>
      <c r="AF234" s="59">
        <v>36616800</v>
      </c>
      <c r="AG234" s="59">
        <v>5</v>
      </c>
      <c r="AH234" s="59">
        <v>0</v>
      </c>
      <c r="AI234" s="59">
        <v>0.22396886948299699</v>
      </c>
      <c r="AJ234" s="59">
        <v>0.232944102503958</v>
      </c>
      <c r="AK234" s="59">
        <v>0</v>
      </c>
      <c r="AL234" s="59">
        <v>1.2267397019367601</v>
      </c>
      <c r="AM234" s="59">
        <v>0</v>
      </c>
      <c r="AN234" s="59">
        <v>0</v>
      </c>
      <c r="AO234" s="59">
        <v>-0.249999999999964</v>
      </c>
      <c r="AP234" s="59">
        <v>0</v>
      </c>
      <c r="AQ234" s="59">
        <v>0</v>
      </c>
      <c r="AR234" s="59">
        <v>0</v>
      </c>
      <c r="AS234" s="59">
        <v>0</v>
      </c>
      <c r="AT234" s="59">
        <v>0</v>
      </c>
      <c r="AU234" s="59">
        <v>423.80555555555497</v>
      </c>
      <c r="AV234" s="133"/>
      <c r="AW234" s="133"/>
      <c r="AX234" s="133"/>
      <c r="AY234" s="133"/>
      <c r="AZ234" s="133"/>
      <c r="BA234" s="133"/>
      <c r="BH234" s="105">
        <v>229</v>
      </c>
      <c r="BI234" s="105">
        <v>42748800</v>
      </c>
      <c r="BJ234" s="106">
        <v>185</v>
      </c>
      <c r="BK234" s="106">
        <v>1018.9846230000001</v>
      </c>
      <c r="BL234" s="106">
        <v>228.27203499999999</v>
      </c>
      <c r="BM234" s="106">
        <v>5.2101991270000001</v>
      </c>
      <c r="BN234" s="106">
        <v>-1018.9846230000001</v>
      </c>
      <c r="BO234" s="106">
        <v>-200.01776430000001</v>
      </c>
      <c r="BP234" s="106">
        <v>-208.0440716</v>
      </c>
      <c r="BQ234" s="108">
        <f t="shared" si="22"/>
        <v>494.77777777777777</v>
      </c>
      <c r="BT234" s="105">
        <v>229</v>
      </c>
      <c r="BU234" s="105">
        <v>42748800</v>
      </c>
      <c r="BV234" s="106">
        <v>1041.257959</v>
      </c>
      <c r="BW234" s="106">
        <v>1001.418945</v>
      </c>
      <c r="BX234" s="106">
        <v>-32.91435422</v>
      </c>
      <c r="BY234" s="106">
        <v>31.227061469999999</v>
      </c>
      <c r="BZ234" s="106">
        <v>-188.25847959999999</v>
      </c>
      <c r="CA234" s="106">
        <v>176.8170101</v>
      </c>
    </row>
    <row r="235" spans="2:79" ht="9.9499999999999993" customHeight="1" x14ac:dyDescent="0.25">
      <c r="AE235" s="59">
        <v>195</v>
      </c>
      <c r="AF235" s="59">
        <v>36792000</v>
      </c>
      <c r="AG235" s="59">
        <v>5</v>
      </c>
      <c r="AH235" s="59">
        <v>0</v>
      </c>
      <c r="AI235" s="59">
        <v>0.22396886948294101</v>
      </c>
      <c r="AJ235" s="59">
        <v>0.232944102503958</v>
      </c>
      <c r="AK235" s="59">
        <v>0</v>
      </c>
      <c r="AL235" s="59">
        <v>1.17766103531231</v>
      </c>
      <c r="AM235" s="59">
        <v>0</v>
      </c>
      <c r="AN235" s="59">
        <v>0</v>
      </c>
      <c r="AO235" s="59">
        <v>-0.249999999999996</v>
      </c>
      <c r="AP235" s="59">
        <v>0</v>
      </c>
      <c r="AQ235" s="59">
        <v>0</v>
      </c>
      <c r="AR235" s="59">
        <v>0</v>
      </c>
      <c r="AS235" s="59">
        <v>0</v>
      </c>
      <c r="AT235" s="59">
        <v>0</v>
      </c>
      <c r="AU235" s="59">
        <v>425.83333333333297</v>
      </c>
      <c r="AV235" s="133"/>
      <c r="AW235" s="133"/>
      <c r="AX235" s="133"/>
      <c r="AY235" s="133"/>
      <c r="AZ235" s="133"/>
      <c r="BA235" s="133"/>
      <c r="BH235" s="105">
        <v>230</v>
      </c>
      <c r="BI235" s="105">
        <v>42924000</v>
      </c>
      <c r="BJ235" s="106">
        <v>185</v>
      </c>
      <c r="BK235" s="106">
        <v>1018.994541</v>
      </c>
      <c r="BL235" s="106">
        <v>228.28027410000001</v>
      </c>
      <c r="BM235" s="106">
        <v>5.2088740080000004</v>
      </c>
      <c r="BN235" s="106">
        <v>-1018.994541</v>
      </c>
      <c r="BO235" s="106">
        <v>-200.0260159</v>
      </c>
      <c r="BP235" s="106">
        <v>-208.0453842</v>
      </c>
      <c r="BQ235" s="108">
        <f t="shared" si="22"/>
        <v>496.80555555555554</v>
      </c>
      <c r="BT235" s="105">
        <v>230</v>
      </c>
      <c r="BU235" s="105">
        <v>42924000</v>
      </c>
      <c r="BV235" s="106">
        <v>1041.2579760000001</v>
      </c>
      <c r="BW235" s="106">
        <v>1001.418944</v>
      </c>
      <c r="BX235" s="106">
        <v>-32.915062749999997</v>
      </c>
      <c r="BY235" s="106">
        <v>31.227061469999999</v>
      </c>
      <c r="BZ235" s="106">
        <v>-188.2583668</v>
      </c>
      <c r="CA235" s="106">
        <v>176.81832270000001</v>
      </c>
    </row>
    <row r="236" spans="2:79" ht="9.9499999999999993" customHeight="1" x14ac:dyDescent="0.25">
      <c r="AE236" s="59">
        <v>196</v>
      </c>
      <c r="AF236" s="59">
        <v>36967200</v>
      </c>
      <c r="AG236" s="59">
        <v>1.25</v>
      </c>
      <c r="AH236" s="59">
        <v>0</v>
      </c>
      <c r="AI236" s="59">
        <v>0.22385206948299199</v>
      </c>
      <c r="AJ236" s="59">
        <v>0.232944102503958</v>
      </c>
      <c r="AK236" s="59">
        <v>0</v>
      </c>
      <c r="AL236" s="59">
        <v>1.1306748964284901</v>
      </c>
      <c r="AM236" s="59">
        <v>0</v>
      </c>
      <c r="AN236" s="59">
        <v>0</v>
      </c>
      <c r="AO236" s="59">
        <v>-0.24999999586359201</v>
      </c>
      <c r="AP236" s="59">
        <v>0</v>
      </c>
      <c r="AQ236" s="59">
        <v>0</v>
      </c>
      <c r="AR236" s="59">
        <v>0</v>
      </c>
      <c r="AS236" s="59">
        <v>0</v>
      </c>
      <c r="AT236" s="59">
        <v>0</v>
      </c>
      <c r="AU236" s="59">
        <v>427.86111111111097</v>
      </c>
      <c r="AV236" s="133"/>
      <c r="AW236" s="133"/>
      <c r="AX236" s="133"/>
      <c r="AY236" s="133"/>
      <c r="AZ236" s="133"/>
      <c r="BA236" s="133"/>
      <c r="BH236" s="105">
        <v>231</v>
      </c>
      <c r="BI236" s="105">
        <v>43099200</v>
      </c>
      <c r="BJ236" s="106">
        <v>185</v>
      </c>
      <c r="BK236" s="106">
        <v>1019.001625</v>
      </c>
      <c r="BL236" s="106">
        <v>228.28585570000001</v>
      </c>
      <c r="BM236" s="106">
        <v>5.2075202169999999</v>
      </c>
      <c r="BN236" s="106">
        <v>-1019.001625</v>
      </c>
      <c r="BO236" s="106">
        <v>-200.03135940000001</v>
      </c>
      <c r="BP236" s="106">
        <v>-208.04697609999999</v>
      </c>
      <c r="BQ236" s="108">
        <f t="shared" si="22"/>
        <v>498.83333333333331</v>
      </c>
      <c r="BT236" s="105">
        <v>231</v>
      </c>
      <c r="BU236" s="105">
        <v>43099200</v>
      </c>
      <c r="BV236" s="106">
        <v>1041.2579920000001</v>
      </c>
      <c r="BW236" s="106">
        <v>1001.418945</v>
      </c>
      <c r="BX236" s="106">
        <v>-32.915769619999999</v>
      </c>
      <c r="BY236" s="106">
        <v>31.227061469999999</v>
      </c>
      <c r="BZ236" s="106">
        <v>-188.2584315</v>
      </c>
      <c r="CA236" s="106">
        <v>176.8199146</v>
      </c>
    </row>
    <row r="237" spans="2:79" ht="9.9499999999999993" customHeight="1" x14ac:dyDescent="0.25">
      <c r="AE237" s="59">
        <v>197</v>
      </c>
      <c r="AF237" s="59">
        <v>37142400</v>
      </c>
      <c r="AG237" s="59">
        <v>1.25</v>
      </c>
      <c r="AH237" s="59">
        <v>0</v>
      </c>
      <c r="AI237" s="59">
        <v>0.22373526948293099</v>
      </c>
      <c r="AJ237" s="59">
        <v>0.232944102503958</v>
      </c>
      <c r="AK237" s="59">
        <v>0</v>
      </c>
      <c r="AL237" s="59">
        <v>1.0830254711634899</v>
      </c>
      <c r="AM237" s="59">
        <v>0</v>
      </c>
      <c r="AN237" s="59">
        <v>0</v>
      </c>
      <c r="AO237" s="59">
        <v>-0.249999999999964</v>
      </c>
      <c r="AP237" s="59">
        <v>0</v>
      </c>
      <c r="AQ237" s="59">
        <v>0</v>
      </c>
      <c r="AR237" s="59">
        <v>0</v>
      </c>
      <c r="AS237" s="59">
        <v>0</v>
      </c>
      <c r="AT237" s="59">
        <v>0</v>
      </c>
      <c r="AU237" s="59">
        <v>429.888888888888</v>
      </c>
      <c r="AV237" s="133"/>
      <c r="AW237" s="133"/>
      <c r="AX237" s="133"/>
      <c r="AY237" s="133"/>
      <c r="AZ237" s="133"/>
      <c r="BA237" s="133"/>
      <c r="BH237" s="105">
        <v>232</v>
      </c>
      <c r="BI237" s="105">
        <v>43274400</v>
      </c>
      <c r="BJ237" s="106">
        <v>185</v>
      </c>
      <c r="BK237" s="106">
        <v>1019.0068649999999</v>
      </c>
      <c r="BL237" s="106">
        <v>228.2897256</v>
      </c>
      <c r="BM237" s="106">
        <v>5.2060870650000002</v>
      </c>
      <c r="BN237" s="106">
        <v>-1019.0068649999999</v>
      </c>
      <c r="BO237" s="106">
        <v>-200.03482099999999</v>
      </c>
      <c r="BP237" s="106">
        <v>-208.04881750000001</v>
      </c>
      <c r="BQ237" s="108">
        <f t="shared" si="22"/>
        <v>500.86111111111109</v>
      </c>
      <c r="BT237" s="105">
        <v>232</v>
      </c>
      <c r="BU237" s="105">
        <v>43274400</v>
      </c>
      <c r="BV237" s="106">
        <v>1041.258008</v>
      </c>
      <c r="BW237" s="106">
        <v>1001.418946</v>
      </c>
      <c r="BX237" s="106">
        <v>-32.916475409999997</v>
      </c>
      <c r="BY237" s="106">
        <v>31.227061469999999</v>
      </c>
      <c r="BZ237" s="106">
        <v>-188.25869220000001</v>
      </c>
      <c r="CA237" s="106">
        <v>176.82175609999999</v>
      </c>
    </row>
    <row r="238" spans="2:79" ht="9.9499999999999993" customHeight="1" x14ac:dyDescent="0.25">
      <c r="AE238" s="59">
        <v>198</v>
      </c>
      <c r="AF238" s="59">
        <v>37317600</v>
      </c>
      <c r="AG238" s="59">
        <v>1.25</v>
      </c>
      <c r="AH238" s="59">
        <v>0</v>
      </c>
      <c r="AI238" s="59">
        <v>0.223618469482982</v>
      </c>
      <c r="AJ238" s="59">
        <v>0.23293273562348699</v>
      </c>
      <c r="AK238" s="59">
        <v>0</v>
      </c>
      <c r="AL238" s="59">
        <v>1.0720837691725</v>
      </c>
      <c r="AM238" s="59">
        <v>0</v>
      </c>
      <c r="AN238" s="59">
        <v>0</v>
      </c>
      <c r="AO238" s="59">
        <v>-0.249999999999964</v>
      </c>
      <c r="AP238" s="59">
        <v>0</v>
      </c>
      <c r="AQ238" s="59">
        <v>0</v>
      </c>
      <c r="AR238" s="59">
        <v>0</v>
      </c>
      <c r="AS238" s="59">
        <v>0</v>
      </c>
      <c r="AT238" s="59">
        <v>0</v>
      </c>
      <c r="AU238" s="59">
        <v>431.916666666666</v>
      </c>
      <c r="AV238" s="133"/>
      <c r="AW238" s="133"/>
      <c r="AX238" s="133"/>
      <c r="AY238" s="133"/>
      <c r="AZ238" s="133"/>
      <c r="BA238" s="133"/>
      <c r="BH238" s="105">
        <v>233</v>
      </c>
      <c r="BI238" s="105">
        <v>43449600</v>
      </c>
      <c r="BJ238" s="106">
        <v>185</v>
      </c>
      <c r="BK238" s="106">
        <v>1019.010866</v>
      </c>
      <c r="BL238" s="106">
        <v>228.29242959999999</v>
      </c>
      <c r="BM238" s="106">
        <v>5.2046095450000003</v>
      </c>
      <c r="BN238" s="106">
        <v>-1019.010866</v>
      </c>
      <c r="BO238" s="106">
        <v>-200.03700180000001</v>
      </c>
      <c r="BP238" s="106">
        <v>-208.05081820000001</v>
      </c>
      <c r="BQ238" s="108">
        <f t="shared" si="22"/>
        <v>502.88888888888891</v>
      </c>
      <c r="BT238" s="105">
        <v>233</v>
      </c>
      <c r="BU238" s="105">
        <v>43449600</v>
      </c>
      <c r="BV238" s="106">
        <v>1041.258024</v>
      </c>
      <c r="BW238" s="106">
        <v>1001.418948</v>
      </c>
      <c r="BX238" s="106">
        <v>-32.917177049999999</v>
      </c>
      <c r="BY238" s="106">
        <v>31.227061469999999</v>
      </c>
      <c r="BZ238" s="106">
        <v>-188.25913650000001</v>
      </c>
      <c r="CA238" s="106">
        <v>176.82375669999999</v>
      </c>
    </row>
    <row r="239" spans="2:79" ht="9.9499999999999993" customHeight="1" x14ac:dyDescent="0.25">
      <c r="AE239" s="59">
        <v>199</v>
      </c>
      <c r="AF239" s="59">
        <v>37492800</v>
      </c>
      <c r="AG239" s="59">
        <v>1.25</v>
      </c>
      <c r="AH239" s="59">
        <v>0</v>
      </c>
      <c r="AI239" s="59">
        <v>0.22361846948292599</v>
      </c>
      <c r="AJ239" s="59">
        <v>0.232827302503956</v>
      </c>
      <c r="AK239" s="59">
        <v>0</v>
      </c>
      <c r="AL239" s="59">
        <v>1.06767512877077</v>
      </c>
      <c r="AM239" s="59">
        <v>0</v>
      </c>
      <c r="AN239" s="59">
        <v>0</v>
      </c>
      <c r="AO239" s="59">
        <v>-0.249999999999901</v>
      </c>
      <c r="AP239" s="59">
        <v>0</v>
      </c>
      <c r="AQ239" s="59">
        <v>0</v>
      </c>
      <c r="AR239" s="59">
        <v>0</v>
      </c>
      <c r="AS239" s="59">
        <v>0</v>
      </c>
      <c r="AT239" s="59">
        <v>0</v>
      </c>
      <c r="AU239" s="59">
        <v>433.944444444444</v>
      </c>
      <c r="AV239" s="133"/>
      <c r="AW239" s="133"/>
      <c r="AX239" s="133"/>
      <c r="AY239" s="133"/>
      <c r="AZ239" s="133"/>
      <c r="BA239" s="133"/>
      <c r="BH239" s="105">
        <v>234</v>
      </c>
      <c r="BI239" s="105">
        <v>43624800</v>
      </c>
      <c r="BJ239" s="106">
        <v>185</v>
      </c>
      <c r="BK239" s="106">
        <v>1019.0141190000001</v>
      </c>
      <c r="BL239" s="106">
        <v>228.2944608</v>
      </c>
      <c r="BM239" s="106">
        <v>5.2030654460000001</v>
      </c>
      <c r="BN239" s="106">
        <v>-1019.0141190000001</v>
      </c>
      <c r="BO239" s="106">
        <v>-200.0384358</v>
      </c>
      <c r="BP239" s="106">
        <v>-208.05295949999999</v>
      </c>
      <c r="BQ239" s="108">
        <f t="shared" si="22"/>
        <v>504.91666666666669</v>
      </c>
      <c r="BT239" s="105">
        <v>234</v>
      </c>
      <c r="BU239" s="105">
        <v>43624800</v>
      </c>
      <c r="BV239" s="106">
        <v>1041.2580399999999</v>
      </c>
      <c r="BW239" s="106">
        <v>1001.418951</v>
      </c>
      <c r="BX239" s="106">
        <v>-32.917874730000001</v>
      </c>
      <c r="BY239" s="106">
        <v>31.227061469999999</v>
      </c>
      <c r="BZ239" s="106">
        <v>-188.2597652</v>
      </c>
      <c r="CA239" s="106">
        <v>176.82589809999999</v>
      </c>
    </row>
    <row r="240" spans="2:79" ht="9.9499999999999993" customHeight="1" x14ac:dyDescent="0.25">
      <c r="AE240" s="59">
        <v>200</v>
      </c>
      <c r="AF240" s="59">
        <v>37668000</v>
      </c>
      <c r="AG240" s="59">
        <v>1.25</v>
      </c>
      <c r="AH240" s="59">
        <v>0</v>
      </c>
      <c r="AI240" s="59">
        <v>0.22350166948297701</v>
      </c>
      <c r="AJ240" s="59">
        <v>0.232795100830021</v>
      </c>
      <c r="AK240" s="59">
        <v>0</v>
      </c>
      <c r="AL240" s="59">
        <v>1.0626831345365</v>
      </c>
      <c r="AM240" s="59">
        <v>0</v>
      </c>
      <c r="AN240" s="59">
        <v>0</v>
      </c>
      <c r="AO240" s="59">
        <v>-0.249999999999964</v>
      </c>
      <c r="AP240" s="59">
        <v>0</v>
      </c>
      <c r="AQ240" s="59">
        <v>0</v>
      </c>
      <c r="AR240" s="59">
        <v>0</v>
      </c>
      <c r="AS240" s="59">
        <v>0</v>
      </c>
      <c r="AT240" s="59">
        <v>0</v>
      </c>
      <c r="AU240" s="59">
        <v>435.972222222222</v>
      </c>
      <c r="AV240" s="133"/>
      <c r="AW240" s="133"/>
      <c r="AX240" s="133"/>
      <c r="AY240" s="133"/>
      <c r="AZ240" s="133"/>
      <c r="BA240" s="133"/>
      <c r="BH240" s="105">
        <v>235</v>
      </c>
      <c r="BI240" s="105">
        <v>43800000</v>
      </c>
      <c r="BJ240" s="106">
        <v>185</v>
      </c>
      <c r="BK240" s="106">
        <v>1019.016889</v>
      </c>
      <c r="BL240" s="106">
        <v>228.29605129999999</v>
      </c>
      <c r="BM240" s="106">
        <v>5.2014851069999999</v>
      </c>
      <c r="BN240" s="106">
        <v>-1019.016889</v>
      </c>
      <c r="BO240" s="106">
        <v>-200.0393794</v>
      </c>
      <c r="BP240" s="106">
        <v>-208.0551869</v>
      </c>
      <c r="BQ240" s="108">
        <f t="shared" si="22"/>
        <v>506.94444444444446</v>
      </c>
      <c r="BT240" s="105">
        <v>235</v>
      </c>
      <c r="BU240" s="105">
        <v>43800000</v>
      </c>
      <c r="BV240" s="106">
        <v>1041.2580559999999</v>
      </c>
      <c r="BW240" s="106">
        <v>1001.418954</v>
      </c>
      <c r="BX240" s="106">
        <v>-32.918567920000001</v>
      </c>
      <c r="BY240" s="106">
        <v>31.227061469999999</v>
      </c>
      <c r="BZ240" s="106">
        <v>-188.26055959999999</v>
      </c>
      <c r="CA240" s="106">
        <v>176.8281254</v>
      </c>
    </row>
    <row r="241" spans="31:79" ht="9.9499999999999993" customHeight="1" x14ac:dyDescent="0.25">
      <c r="AE241" s="59">
        <v>201</v>
      </c>
      <c r="AF241" s="59">
        <v>37843200</v>
      </c>
      <c r="AG241" s="59">
        <v>1.25</v>
      </c>
      <c r="AH241" s="59">
        <v>0</v>
      </c>
      <c r="AI241" s="59">
        <v>0.22350166948292099</v>
      </c>
      <c r="AJ241" s="59">
        <v>0.232710502503958</v>
      </c>
      <c r="AK241" s="59">
        <v>0</v>
      </c>
      <c r="AL241" s="59">
        <v>1.05805457425808</v>
      </c>
      <c r="AM241" s="59">
        <v>0</v>
      </c>
      <c r="AN241" s="59">
        <v>0</v>
      </c>
      <c r="AO241" s="59">
        <v>-0.249999999999933</v>
      </c>
      <c r="AP241" s="59">
        <v>0</v>
      </c>
      <c r="AQ241" s="59">
        <v>0</v>
      </c>
      <c r="AR241" s="59">
        <v>0</v>
      </c>
      <c r="AS241" s="59">
        <v>0</v>
      </c>
      <c r="AT241" s="59">
        <v>0</v>
      </c>
      <c r="AU241" s="59">
        <v>438</v>
      </c>
      <c r="AV241" s="133"/>
      <c r="AW241" s="133"/>
      <c r="AX241" s="133"/>
      <c r="AY241" s="133"/>
      <c r="AZ241" s="133"/>
      <c r="BA241" s="133"/>
      <c r="BH241" s="105">
        <v>236</v>
      </c>
      <c r="BI241" s="105">
        <v>43975200</v>
      </c>
      <c r="BJ241" s="106">
        <v>185</v>
      </c>
      <c r="BK241" s="106">
        <v>1019.020563</v>
      </c>
      <c r="BL241" s="106">
        <v>228.29861650000001</v>
      </c>
      <c r="BM241" s="106">
        <v>5.1896156580000001</v>
      </c>
      <c r="BN241" s="106">
        <v>-1019.020563</v>
      </c>
      <c r="BO241" s="106">
        <v>-200.04125959999999</v>
      </c>
      <c r="BP241" s="106">
        <v>-208.0677412</v>
      </c>
      <c r="BQ241" s="108">
        <f t="shared" si="22"/>
        <v>508.97222222222223</v>
      </c>
      <c r="BT241" s="105">
        <v>236</v>
      </c>
      <c r="BU241" s="105">
        <v>43975200</v>
      </c>
      <c r="BV241" s="106">
        <v>1041.2580720000001</v>
      </c>
      <c r="BW241" s="106">
        <v>1001.418964</v>
      </c>
      <c r="BX241" s="106">
        <v>-32.919257940000001</v>
      </c>
      <c r="BY241" s="106">
        <v>31.227061469999999</v>
      </c>
      <c r="BZ241" s="106">
        <v>-188.2626917</v>
      </c>
      <c r="CA241" s="106">
        <v>176.8406798</v>
      </c>
    </row>
    <row r="242" spans="31:79" ht="9.9499999999999993" customHeight="1" x14ac:dyDescent="0.25">
      <c r="AE242" s="59">
        <v>202</v>
      </c>
      <c r="AF242" s="59">
        <v>38018400</v>
      </c>
      <c r="AG242" s="59">
        <v>1.25</v>
      </c>
      <c r="AH242" s="59">
        <v>0</v>
      </c>
      <c r="AI242" s="59">
        <v>0.22264675826488201</v>
      </c>
      <c r="AJ242" s="59">
        <v>0.23265863660724501</v>
      </c>
      <c r="AK242" s="59">
        <v>0</v>
      </c>
      <c r="AL242" s="59">
        <v>1.0539139694368</v>
      </c>
      <c r="AM242" s="59">
        <v>0</v>
      </c>
      <c r="AN242" s="59">
        <v>0</v>
      </c>
      <c r="AO242" s="59">
        <v>-0.249999999999964</v>
      </c>
      <c r="AP242" s="59">
        <v>0</v>
      </c>
      <c r="AQ242" s="59">
        <v>0</v>
      </c>
      <c r="AR242" s="59">
        <v>0</v>
      </c>
      <c r="AS242" s="59">
        <v>0</v>
      </c>
      <c r="AT242" s="59">
        <v>0</v>
      </c>
      <c r="AU242" s="59">
        <v>440.02777777777698</v>
      </c>
      <c r="AV242" s="133"/>
      <c r="AW242" s="133"/>
      <c r="AX242" s="133"/>
      <c r="AY242" s="133"/>
      <c r="AZ242" s="133"/>
      <c r="BA242" s="133"/>
      <c r="BH242" s="105">
        <v>237</v>
      </c>
      <c r="BI242" s="105">
        <v>44150400</v>
      </c>
      <c r="BJ242" s="106">
        <v>185</v>
      </c>
      <c r="BK242" s="106">
        <v>1019.025724</v>
      </c>
      <c r="BL242" s="106">
        <v>228.30274130000001</v>
      </c>
      <c r="BM242" s="106">
        <v>5.1728604999999996</v>
      </c>
      <c r="BN242" s="106">
        <v>-1019.025724</v>
      </c>
      <c r="BO242" s="106">
        <v>-200.0446705</v>
      </c>
      <c r="BP242" s="106">
        <v>-208.0852103</v>
      </c>
      <c r="BQ242" s="108">
        <f t="shared" si="22"/>
        <v>511</v>
      </c>
      <c r="BT242" s="105">
        <v>237</v>
      </c>
      <c r="BU242" s="105">
        <v>44150400</v>
      </c>
      <c r="BV242" s="106">
        <v>1041.258088</v>
      </c>
      <c r="BW242" s="106">
        <v>1001.418982</v>
      </c>
      <c r="BX242" s="106">
        <v>-32.919946789999997</v>
      </c>
      <c r="BY242" s="106">
        <v>31.227061469999999</v>
      </c>
      <c r="BZ242" s="106">
        <v>-188.26658750000001</v>
      </c>
      <c r="CA242" s="106">
        <v>176.8581489</v>
      </c>
    </row>
    <row r="243" spans="31:79" ht="9.9499999999999993" customHeight="1" x14ac:dyDescent="0.25">
      <c r="AE243" s="59">
        <v>203</v>
      </c>
      <c r="AF243" s="59">
        <v>38193600</v>
      </c>
      <c r="AG243" s="59">
        <v>1.25</v>
      </c>
      <c r="AH243" s="59">
        <v>0</v>
      </c>
      <c r="AI243" s="59">
        <v>0.22264675826488201</v>
      </c>
      <c r="AJ243" s="59">
        <v>0.232593702503957</v>
      </c>
      <c r="AK243" s="59">
        <v>0</v>
      </c>
      <c r="AL243" s="59">
        <v>1.0490146083201299</v>
      </c>
      <c r="AM243" s="59">
        <v>0</v>
      </c>
      <c r="AN243" s="59">
        <v>0</v>
      </c>
      <c r="AO243" s="59">
        <v>-0.249999999999964</v>
      </c>
      <c r="AP243" s="59">
        <v>0</v>
      </c>
      <c r="AQ243" s="59">
        <v>0</v>
      </c>
      <c r="AR243" s="59">
        <v>0</v>
      </c>
      <c r="AS243" s="59">
        <v>0</v>
      </c>
      <c r="AT243" s="59">
        <v>0</v>
      </c>
      <c r="AU243" s="59">
        <v>442.05555555555497</v>
      </c>
      <c r="AV243" s="133"/>
      <c r="AW243" s="133"/>
      <c r="AX243" s="133"/>
      <c r="AY243" s="133"/>
      <c r="AZ243" s="133"/>
      <c r="BA243" s="133"/>
      <c r="BH243" s="105">
        <v>238</v>
      </c>
      <c r="BI243" s="105">
        <v>44325600</v>
      </c>
      <c r="BJ243" s="106">
        <v>185</v>
      </c>
      <c r="BK243" s="106">
        <v>1019.0321</v>
      </c>
      <c r="BL243" s="106">
        <v>228.30813330000001</v>
      </c>
      <c r="BM243" s="106">
        <v>5.1576950180000001</v>
      </c>
      <c r="BN243" s="106">
        <v>-1019.0321</v>
      </c>
      <c r="BO243" s="106">
        <v>-200.0493281</v>
      </c>
      <c r="BP243" s="106">
        <v>-208.10111019999999</v>
      </c>
      <c r="BQ243" s="108">
        <f t="shared" si="22"/>
        <v>513.02777777777783</v>
      </c>
      <c r="BT243" s="105">
        <v>238</v>
      </c>
      <c r="BU243" s="105">
        <v>44325600</v>
      </c>
      <c r="BV243" s="106">
        <v>1041.2581029999999</v>
      </c>
      <c r="BW243" s="106">
        <v>1001.419005</v>
      </c>
      <c r="BX243" s="106">
        <v>-32.920635910000001</v>
      </c>
      <c r="BY243" s="106">
        <v>31.227061469999999</v>
      </c>
      <c r="BZ243" s="106">
        <v>-188.27187129999999</v>
      </c>
      <c r="CA243" s="106">
        <v>176.8740487</v>
      </c>
    </row>
    <row r="244" spans="31:79" ht="9.9499999999999993" customHeight="1" x14ac:dyDescent="0.25">
      <c r="AE244" s="59">
        <v>204</v>
      </c>
      <c r="AF244" s="59">
        <v>38368800</v>
      </c>
      <c r="AG244" s="59">
        <v>1.25</v>
      </c>
      <c r="AH244" s="59">
        <v>0</v>
      </c>
      <c r="AI244" s="59">
        <v>0.22252995826487701</v>
      </c>
      <c r="AJ244" s="59">
        <v>0.23252336745692001</v>
      </c>
      <c r="AK244" s="59">
        <v>0</v>
      </c>
      <c r="AL244" s="59">
        <v>1.0450465528491</v>
      </c>
      <c r="AM244" s="59">
        <v>0</v>
      </c>
      <c r="AN244" s="59">
        <v>0</v>
      </c>
      <c r="AO244" s="59">
        <v>-0.249999999999964</v>
      </c>
      <c r="AP244" s="59">
        <v>0</v>
      </c>
      <c r="AQ244" s="59">
        <v>0</v>
      </c>
      <c r="AR244" s="59">
        <v>0</v>
      </c>
      <c r="AS244" s="59">
        <v>0</v>
      </c>
      <c r="AT244" s="59">
        <v>0</v>
      </c>
      <c r="AU244" s="59">
        <v>444.08333333333297</v>
      </c>
      <c r="AV244" s="133"/>
      <c r="AW244" s="133"/>
      <c r="AX244" s="133"/>
      <c r="AY244" s="133"/>
      <c r="AZ244" s="133"/>
      <c r="BA244" s="133"/>
      <c r="BH244" s="105">
        <v>239</v>
      </c>
      <c r="BI244" s="105">
        <v>44500800</v>
      </c>
      <c r="BJ244" s="106">
        <v>185</v>
      </c>
      <c r="BK244" s="106">
        <v>1019.039501</v>
      </c>
      <c r="BL244" s="106">
        <v>228.3145974</v>
      </c>
      <c r="BM244" s="106">
        <v>5.1434797669999996</v>
      </c>
      <c r="BN244" s="106">
        <v>-1019.039501</v>
      </c>
      <c r="BO244" s="106">
        <v>-200.05504339999999</v>
      </c>
      <c r="BP244" s="106">
        <v>-208.11607420000001</v>
      </c>
      <c r="BQ244" s="108">
        <f t="shared" si="22"/>
        <v>515.05555555555554</v>
      </c>
      <c r="BT244" s="105">
        <v>239</v>
      </c>
      <c r="BU244" s="105">
        <v>44500800</v>
      </c>
      <c r="BV244" s="106">
        <v>1041.2581190000001</v>
      </c>
      <c r="BW244" s="106">
        <v>1001.419034</v>
      </c>
      <c r="BX244" s="106">
        <v>-32.921326039999997</v>
      </c>
      <c r="BY244" s="106">
        <v>31.227061469999999</v>
      </c>
      <c r="BZ244" s="106">
        <v>-188.27828360000001</v>
      </c>
      <c r="CA244" s="106">
        <v>176.88901269999999</v>
      </c>
    </row>
    <row r="245" spans="31:79" ht="9.9499999999999993" customHeight="1" x14ac:dyDescent="0.25">
      <c r="AE245" s="59">
        <v>205</v>
      </c>
      <c r="AF245" s="59">
        <v>38544000</v>
      </c>
      <c r="AG245" s="59">
        <v>1.25</v>
      </c>
      <c r="AH245" s="59">
        <v>0</v>
      </c>
      <c r="AI245" s="59">
        <v>0.22252995826487701</v>
      </c>
      <c r="AJ245" s="59">
        <v>0.232476902503958</v>
      </c>
      <c r="AK245" s="59">
        <v>0</v>
      </c>
      <c r="AL245" s="59">
        <v>1.0410292262057801</v>
      </c>
      <c r="AM245" s="59">
        <v>0</v>
      </c>
      <c r="AN245" s="59">
        <v>0</v>
      </c>
      <c r="AO245" s="59">
        <v>-0.249999999999996</v>
      </c>
      <c r="AP245" s="59">
        <v>0</v>
      </c>
      <c r="AQ245" s="59">
        <v>0</v>
      </c>
      <c r="AR245" s="59">
        <v>0</v>
      </c>
      <c r="AS245" s="59">
        <v>0</v>
      </c>
      <c r="AT245" s="59">
        <v>0</v>
      </c>
      <c r="AU245" s="59">
        <v>446.11111111111097</v>
      </c>
      <c r="AV245" s="133"/>
      <c r="AW245" s="133"/>
      <c r="AX245" s="133"/>
      <c r="AY245" s="133"/>
      <c r="AZ245" s="133"/>
      <c r="BA245" s="133"/>
      <c r="BH245" s="105">
        <v>240</v>
      </c>
      <c r="BI245" s="105">
        <v>44676000</v>
      </c>
      <c r="BJ245" s="106">
        <v>185</v>
      </c>
      <c r="BK245" s="106">
        <v>1019.047756</v>
      </c>
      <c r="BL245" s="106">
        <v>228.32195999999999</v>
      </c>
      <c r="BM245" s="106">
        <v>5.1301512709999999</v>
      </c>
      <c r="BN245" s="106">
        <v>-1019.047756</v>
      </c>
      <c r="BO245" s="106">
        <v>-200.06164709999999</v>
      </c>
      <c r="BP245" s="106">
        <v>-208.13016160000001</v>
      </c>
      <c r="BQ245" s="108">
        <f t="shared" si="22"/>
        <v>517.08333333333337</v>
      </c>
      <c r="BT245" s="105">
        <v>240</v>
      </c>
      <c r="BU245" s="105">
        <v>44676000</v>
      </c>
      <c r="BV245" s="106">
        <v>1041.258135</v>
      </c>
      <c r="BW245" s="106">
        <v>1001.419067</v>
      </c>
      <c r="BX245" s="106">
        <v>-32.922017910000001</v>
      </c>
      <c r="BY245" s="106">
        <v>31.227061469999999</v>
      </c>
      <c r="BZ245" s="106">
        <v>-188.28560239999999</v>
      </c>
      <c r="CA245" s="106">
        <v>176.90310009999999</v>
      </c>
    </row>
    <row r="246" spans="31:79" ht="9.9499999999999993" customHeight="1" x14ac:dyDescent="0.25">
      <c r="AE246" s="59">
        <v>206</v>
      </c>
      <c r="AF246" s="59">
        <v>38719200</v>
      </c>
      <c r="AG246" s="59">
        <v>1.25</v>
      </c>
      <c r="AH246" s="59">
        <v>0</v>
      </c>
      <c r="AI246" s="59">
        <v>0.22241315826487201</v>
      </c>
      <c r="AJ246" s="59">
        <v>0.23238931814564401</v>
      </c>
      <c r="AK246" s="59">
        <v>0</v>
      </c>
      <c r="AL246" s="59">
        <v>1.0343815534152601</v>
      </c>
      <c r="AM246" s="59">
        <v>0</v>
      </c>
      <c r="AN246" s="59">
        <v>0</v>
      </c>
      <c r="AO246" s="59">
        <v>-0.25000000000002798</v>
      </c>
      <c r="AP246" s="59">
        <v>0</v>
      </c>
      <c r="AQ246" s="59">
        <v>0</v>
      </c>
      <c r="AR246" s="59">
        <v>0</v>
      </c>
      <c r="AS246" s="59">
        <v>0</v>
      </c>
      <c r="AT246" s="59">
        <v>0</v>
      </c>
      <c r="AU246" s="59">
        <v>448.138888888888</v>
      </c>
      <c r="AV246" s="133"/>
      <c r="AW246" s="133"/>
      <c r="AX246" s="133"/>
      <c r="AY246" s="133"/>
      <c r="AZ246" s="133"/>
      <c r="BA246" s="133"/>
      <c r="BH246" s="105">
        <v>241</v>
      </c>
      <c r="BI246" s="105">
        <v>44851200</v>
      </c>
      <c r="BJ246" s="106">
        <v>185</v>
      </c>
      <c r="BK246" s="106">
        <v>1019.2225079999999</v>
      </c>
      <c r="BL246" s="106">
        <v>228.87090689999999</v>
      </c>
      <c r="BM246" s="106">
        <v>5.1146459259999997</v>
      </c>
      <c r="BN246" s="106">
        <v>-1019.2225079999999</v>
      </c>
      <c r="BO246" s="106">
        <v>-200.61271049999999</v>
      </c>
      <c r="BP246" s="106">
        <v>-208.1435506</v>
      </c>
      <c r="BQ246" s="108">
        <f t="shared" si="22"/>
        <v>519.11111111111109</v>
      </c>
      <c r="BT246" s="105">
        <v>241</v>
      </c>
      <c r="BU246" s="105">
        <v>44851200</v>
      </c>
      <c r="BV246" s="106">
        <v>1041.2581520000001</v>
      </c>
      <c r="BW246" s="106">
        <v>1001.4191049999999</v>
      </c>
      <c r="BX246" s="106">
        <v>-32.922739989999997</v>
      </c>
      <c r="BY246" s="106">
        <v>31.227061469999999</v>
      </c>
      <c r="BZ246" s="106">
        <v>-188.29398950000001</v>
      </c>
      <c r="CA246" s="106">
        <v>176.91648910000001</v>
      </c>
    </row>
    <row r="247" spans="31:79" ht="9.9499999999999993" customHeight="1" x14ac:dyDescent="0.25">
      <c r="AE247" s="59">
        <v>207</v>
      </c>
      <c r="AF247" s="59">
        <v>38894400</v>
      </c>
      <c r="AG247" s="59">
        <v>1.25</v>
      </c>
      <c r="AH247" s="59">
        <v>0</v>
      </c>
      <c r="AI247" s="59">
        <v>0.25866519563811302</v>
      </c>
      <c r="AJ247" s="59">
        <v>0.232360102503957</v>
      </c>
      <c r="AK247" s="59">
        <v>0</v>
      </c>
      <c r="AL247" s="59">
        <v>1.0235236944299499</v>
      </c>
      <c r="AM247" s="59">
        <v>0</v>
      </c>
      <c r="AN247" s="59">
        <v>0</v>
      </c>
      <c r="AO247" s="59">
        <v>-0.249999999999933</v>
      </c>
      <c r="AP247" s="59">
        <v>0</v>
      </c>
      <c r="AQ247" s="59">
        <v>0</v>
      </c>
      <c r="AR247" s="59">
        <v>0</v>
      </c>
      <c r="AS247" s="59">
        <v>0</v>
      </c>
      <c r="AT247" s="59">
        <v>0</v>
      </c>
      <c r="AU247" s="59">
        <v>450.166666666666</v>
      </c>
      <c r="AV247" s="133"/>
      <c r="AW247" s="133"/>
      <c r="AX247" s="133"/>
      <c r="AY247" s="133"/>
      <c r="AZ247" s="133"/>
      <c r="BA247" s="133"/>
      <c r="BH247" s="105">
        <v>242</v>
      </c>
      <c r="BI247" s="105">
        <v>45026400</v>
      </c>
      <c r="BJ247" s="106">
        <v>185</v>
      </c>
      <c r="BK247" s="106">
        <v>1019.317916</v>
      </c>
      <c r="BL247" s="106">
        <v>228.9672362</v>
      </c>
      <c r="BM247" s="106">
        <v>5.0981165209999997</v>
      </c>
      <c r="BN247" s="106">
        <v>-1019.317916</v>
      </c>
      <c r="BO247" s="106">
        <v>-200.71256990000001</v>
      </c>
      <c r="BP247" s="106">
        <v>-208.15654979999999</v>
      </c>
      <c r="BQ247" s="108">
        <f t="shared" si="22"/>
        <v>521.13888888888891</v>
      </c>
      <c r="BT247" s="105">
        <v>242</v>
      </c>
      <c r="BU247" s="105">
        <v>45026400</v>
      </c>
      <c r="BV247" s="106">
        <v>1041.2581700000001</v>
      </c>
      <c r="BW247" s="106">
        <v>1001.4191520000001</v>
      </c>
      <c r="BX247" s="106">
        <v>-32.923545320000002</v>
      </c>
      <c r="BY247" s="106">
        <v>31.227061469999999</v>
      </c>
      <c r="BZ247" s="106">
        <v>-188.3043993</v>
      </c>
      <c r="CA247" s="106">
        <v>176.9294883</v>
      </c>
    </row>
    <row r="248" spans="31:79" ht="9.9499999999999993" customHeight="1" x14ac:dyDescent="0.25">
      <c r="AE248" s="59">
        <v>208</v>
      </c>
      <c r="AF248" s="59">
        <v>39069600</v>
      </c>
      <c r="AG248" s="59">
        <v>1.25</v>
      </c>
      <c r="AH248" s="59">
        <v>0</v>
      </c>
      <c r="AI248" s="59">
        <v>0.25664722512819999</v>
      </c>
      <c r="AJ248" s="59">
        <v>0.232256513691523</v>
      </c>
      <c r="AK248" s="59">
        <v>0</v>
      </c>
      <c r="AL248" s="59">
        <v>1.0132579303462199</v>
      </c>
      <c r="AM248" s="59">
        <v>0</v>
      </c>
      <c r="AN248" s="59">
        <v>0</v>
      </c>
      <c r="AO248" s="59">
        <v>-0.249999999999964</v>
      </c>
      <c r="AP248" s="59">
        <v>0</v>
      </c>
      <c r="AQ248" s="59">
        <v>0</v>
      </c>
      <c r="AR248" s="59">
        <v>0</v>
      </c>
      <c r="AS248" s="59">
        <v>0</v>
      </c>
      <c r="AT248" s="59">
        <v>0</v>
      </c>
      <c r="AU248" s="59">
        <v>452.194444444444</v>
      </c>
      <c r="AV248" s="133"/>
      <c r="AW248" s="133"/>
      <c r="AX248" s="133"/>
      <c r="AY248" s="133"/>
      <c r="AZ248" s="133"/>
      <c r="BA248" s="133"/>
      <c r="BH248" s="105">
        <v>243</v>
      </c>
      <c r="BI248" s="105">
        <v>45201600</v>
      </c>
      <c r="BJ248" s="106">
        <v>185</v>
      </c>
      <c r="BK248" s="106">
        <v>1019.38585</v>
      </c>
      <c r="BL248" s="106">
        <v>229.0422629</v>
      </c>
      <c r="BM248" s="106">
        <v>5.0835881990000003</v>
      </c>
      <c r="BN248" s="106">
        <v>-1019.38585</v>
      </c>
      <c r="BO248" s="106">
        <v>-200.78940220000001</v>
      </c>
      <c r="BP248" s="106">
        <v>-208.16927250000001</v>
      </c>
      <c r="BQ248" s="108">
        <f t="shared" si="22"/>
        <v>523.16666666666663</v>
      </c>
      <c r="BT248" s="105">
        <v>243</v>
      </c>
      <c r="BU248" s="105">
        <v>45201600</v>
      </c>
      <c r="BV248" s="106">
        <v>1041.2581909999999</v>
      </c>
      <c r="BW248" s="106">
        <v>1001.419212</v>
      </c>
      <c r="BX248" s="106">
        <v>-32.924458850000001</v>
      </c>
      <c r="BY248" s="106">
        <v>31.227061469999999</v>
      </c>
      <c r="BZ248" s="106">
        <v>-188.31763129999999</v>
      </c>
      <c r="CA248" s="106">
        <v>176.94221099999999</v>
      </c>
    </row>
    <row r="249" spans="31:79" ht="9.9499999999999993" customHeight="1" x14ac:dyDescent="0.25">
      <c r="AE249" s="59">
        <v>209</v>
      </c>
      <c r="AF249" s="59">
        <v>39244800</v>
      </c>
      <c r="AG249" s="59">
        <v>1.25</v>
      </c>
      <c r="AH249" s="59">
        <v>0</v>
      </c>
      <c r="AI249" s="59">
        <v>0.254249020516361</v>
      </c>
      <c r="AJ249" s="59">
        <v>0.232241793107136</v>
      </c>
      <c r="AK249" s="59">
        <v>0</v>
      </c>
      <c r="AL249" s="59">
        <v>1.0058409875066201</v>
      </c>
      <c r="AM249" s="59">
        <v>0</v>
      </c>
      <c r="AN249" s="59">
        <v>0</v>
      </c>
      <c r="AO249" s="59">
        <v>-0.249999999999996</v>
      </c>
      <c r="AP249" s="59">
        <v>0</v>
      </c>
      <c r="AQ249" s="59">
        <v>0</v>
      </c>
      <c r="AR249" s="59">
        <v>0</v>
      </c>
      <c r="AS249" s="59">
        <v>0</v>
      </c>
      <c r="AT249" s="59">
        <v>0</v>
      </c>
      <c r="AU249" s="59">
        <v>454.222222222222</v>
      </c>
      <c r="AV249" s="133"/>
      <c r="AW249" s="133"/>
      <c r="AX249" s="133"/>
      <c r="AY249" s="133"/>
      <c r="AZ249" s="133"/>
      <c r="BA249" s="133"/>
      <c r="BH249" s="105">
        <v>244</v>
      </c>
      <c r="BI249" s="105">
        <v>45376800</v>
      </c>
      <c r="BJ249" s="106">
        <v>185</v>
      </c>
      <c r="BK249" s="106">
        <v>1019.4401810000001</v>
      </c>
      <c r="BL249" s="106">
        <v>229.1055149</v>
      </c>
      <c r="BM249" s="106">
        <v>5.0700847519999996</v>
      </c>
      <c r="BN249" s="106">
        <v>-1019.4401810000001</v>
      </c>
      <c r="BO249" s="106">
        <v>-200.85346999999999</v>
      </c>
      <c r="BP249" s="106">
        <v>-208.1819601</v>
      </c>
      <c r="BQ249" s="108">
        <f t="shared" si="22"/>
        <v>525.19444444444446</v>
      </c>
      <c r="BT249" s="105">
        <v>244</v>
      </c>
      <c r="BU249" s="105">
        <v>45376800</v>
      </c>
      <c r="BV249" s="106">
        <v>1041.2582150000001</v>
      </c>
      <c r="BW249" s="106">
        <v>1001.4192839999999</v>
      </c>
      <c r="BX249" s="106">
        <v>-32.925486020000001</v>
      </c>
      <c r="BY249" s="106">
        <v>31.227061469999999</v>
      </c>
      <c r="BZ249" s="106">
        <v>-188.333495</v>
      </c>
      <c r="CA249" s="106">
        <v>176.9548987</v>
      </c>
    </row>
    <row r="250" spans="31:79" ht="9.9499999999999993" customHeight="1" x14ac:dyDescent="0.25">
      <c r="AE250" s="59">
        <v>210</v>
      </c>
      <c r="AF250" s="59">
        <v>39420000</v>
      </c>
      <c r="AG250" s="59">
        <v>1.25</v>
      </c>
      <c r="AH250" s="59">
        <v>0</v>
      </c>
      <c r="AI250" s="59">
        <v>0.25413222051635598</v>
      </c>
      <c r="AJ250" s="59">
        <v>0.232126502503957</v>
      </c>
      <c r="AK250" s="59">
        <v>0</v>
      </c>
      <c r="AL250" s="59">
        <v>0.99782908699943496</v>
      </c>
      <c r="AM250" s="59">
        <v>0</v>
      </c>
      <c r="AN250" s="59">
        <v>0</v>
      </c>
      <c r="AO250" s="59">
        <v>-0.249999999999996</v>
      </c>
      <c r="AP250" s="59">
        <v>0</v>
      </c>
      <c r="AQ250" s="59">
        <v>0</v>
      </c>
      <c r="AR250" s="59">
        <v>0</v>
      </c>
      <c r="AS250" s="59">
        <v>0</v>
      </c>
      <c r="AT250" s="59">
        <v>0</v>
      </c>
      <c r="AU250" s="59">
        <v>456.25</v>
      </c>
      <c r="AV250" s="133"/>
      <c r="AW250" s="133"/>
      <c r="AX250" s="133"/>
      <c r="AY250" s="133"/>
      <c r="AZ250" s="133"/>
      <c r="BA250" s="133"/>
      <c r="BH250" s="105">
        <v>245</v>
      </c>
      <c r="BI250" s="105">
        <v>45552000</v>
      </c>
      <c r="BJ250" s="106">
        <v>185</v>
      </c>
      <c r="BK250" s="106">
        <v>1019.487248</v>
      </c>
      <c r="BL250" s="106">
        <v>229.16125199999999</v>
      </c>
      <c r="BM250" s="106">
        <v>5.0572215959999998</v>
      </c>
      <c r="BN250" s="106">
        <v>-1019.487248</v>
      </c>
      <c r="BO250" s="106">
        <v>-200.90940079999999</v>
      </c>
      <c r="BP250" s="106">
        <v>-208.19462960000001</v>
      </c>
      <c r="BQ250" s="108">
        <f t="shared" si="22"/>
        <v>527.22222222222217</v>
      </c>
      <c r="BT250" s="105">
        <v>245</v>
      </c>
      <c r="BU250" s="105">
        <v>45552000</v>
      </c>
      <c r="BV250" s="106">
        <v>1041.258241</v>
      </c>
      <c r="BW250" s="106">
        <v>1001.419366</v>
      </c>
      <c r="BX250" s="106">
        <v>-32.926620130000003</v>
      </c>
      <c r="BY250" s="106">
        <v>31.227061469999999</v>
      </c>
      <c r="BZ250" s="106">
        <v>-188.35152199999999</v>
      </c>
      <c r="CA250" s="106">
        <v>176.96756809999999</v>
      </c>
    </row>
    <row r="251" spans="31:79" ht="9.9499999999999993" customHeight="1" x14ac:dyDescent="0.25">
      <c r="AE251" s="59">
        <v>211</v>
      </c>
      <c r="AF251" s="59">
        <v>39595200</v>
      </c>
      <c r="AG251" s="59">
        <v>2.5</v>
      </c>
      <c r="AH251" s="59">
        <v>0</v>
      </c>
      <c r="AI251" s="59">
        <v>0.251470581802541</v>
      </c>
      <c r="AJ251" s="59">
        <v>0.23211167632492899</v>
      </c>
      <c r="AK251" s="59">
        <v>0</v>
      </c>
      <c r="AL251" s="59">
        <v>0.98983853105700803</v>
      </c>
      <c r="AM251" s="59">
        <v>0</v>
      </c>
      <c r="AN251" s="59">
        <v>0</v>
      </c>
      <c r="AO251" s="59">
        <v>-0.25000000000006001</v>
      </c>
      <c r="AP251" s="59">
        <v>0</v>
      </c>
      <c r="AQ251" s="59">
        <v>0</v>
      </c>
      <c r="AR251" s="59">
        <v>0</v>
      </c>
      <c r="AS251" s="59">
        <v>0</v>
      </c>
      <c r="AT251" s="59">
        <v>0</v>
      </c>
      <c r="AU251" s="59">
        <v>458.27777777777698</v>
      </c>
      <c r="AV251" s="133"/>
      <c r="AW251" s="133"/>
      <c r="AX251" s="133"/>
      <c r="AY251" s="133"/>
      <c r="AZ251" s="133"/>
      <c r="BA251" s="133"/>
      <c r="BH251" s="105">
        <v>246</v>
      </c>
      <c r="BI251" s="105">
        <v>45727200</v>
      </c>
      <c r="BJ251" s="106">
        <v>185</v>
      </c>
      <c r="BK251" s="106">
        <v>1019.5300580000001</v>
      </c>
      <c r="BL251" s="106">
        <v>229.21223309999999</v>
      </c>
      <c r="BM251" s="106">
        <v>5.0481002799999999</v>
      </c>
      <c r="BN251" s="106">
        <v>-1019.5300580000001</v>
      </c>
      <c r="BO251" s="106">
        <v>-200.96016270000001</v>
      </c>
      <c r="BP251" s="106">
        <v>-208.20397019999999</v>
      </c>
      <c r="BQ251" s="108">
        <f t="shared" si="22"/>
        <v>529.25</v>
      </c>
      <c r="BT251" s="105">
        <v>246</v>
      </c>
      <c r="BU251" s="105">
        <v>45727200</v>
      </c>
      <c r="BV251" s="106">
        <v>1041.2582689999999</v>
      </c>
      <c r="BW251" s="106">
        <v>1001.419453</v>
      </c>
      <c r="BX251" s="106">
        <v>-32.927853859999999</v>
      </c>
      <c r="BY251" s="106">
        <v>31.227061469999999</v>
      </c>
      <c r="BZ251" s="106">
        <v>-188.37095149999999</v>
      </c>
      <c r="CA251" s="106">
        <v>176.9769087</v>
      </c>
    </row>
    <row r="252" spans="31:79" ht="9.9499999999999993" customHeight="1" x14ac:dyDescent="0.25">
      <c r="AE252" s="59">
        <v>212</v>
      </c>
      <c r="AF252" s="59">
        <v>39770400</v>
      </c>
      <c r="AG252" s="59">
        <v>2.5</v>
      </c>
      <c r="AH252" s="59">
        <v>0</v>
      </c>
      <c r="AI252" s="59">
        <v>0.25135378180253598</v>
      </c>
      <c r="AJ252" s="59">
        <v>0.232009702503959</v>
      </c>
      <c r="AK252" s="59">
        <v>0</v>
      </c>
      <c r="AL252" s="59">
        <v>0.98139663086025497</v>
      </c>
      <c r="AM252" s="59">
        <v>0</v>
      </c>
      <c r="AN252" s="59">
        <v>0</v>
      </c>
      <c r="AO252" s="59">
        <v>-0.25000000000002798</v>
      </c>
      <c r="AP252" s="59">
        <v>0</v>
      </c>
      <c r="AQ252" s="59">
        <v>0</v>
      </c>
      <c r="AR252" s="59">
        <v>0</v>
      </c>
      <c r="AS252" s="59">
        <v>0</v>
      </c>
      <c r="AT252" s="59">
        <v>0</v>
      </c>
      <c r="AU252" s="59">
        <v>460.30555555555497</v>
      </c>
      <c r="AV252" s="133"/>
      <c r="AW252" s="133"/>
      <c r="AX252" s="133"/>
      <c r="AY252" s="133"/>
      <c r="AZ252" s="133"/>
      <c r="BA252" s="133"/>
      <c r="BH252" s="105">
        <v>247</v>
      </c>
      <c r="BI252" s="105">
        <v>45902400</v>
      </c>
      <c r="BJ252" s="106">
        <v>185</v>
      </c>
      <c r="BK252" s="106">
        <v>1019.570658</v>
      </c>
      <c r="BL252" s="106">
        <v>229.26084270000001</v>
      </c>
      <c r="BM252" s="106">
        <v>5.0401269979999999</v>
      </c>
      <c r="BN252" s="106">
        <v>-1019.570658</v>
      </c>
      <c r="BO252" s="106">
        <v>-201.00826699999999</v>
      </c>
      <c r="BP252" s="106">
        <v>-208.21244870000001</v>
      </c>
      <c r="BQ252" s="108">
        <f t="shared" si="22"/>
        <v>531.27777777777783</v>
      </c>
      <c r="BT252" s="105">
        <v>247</v>
      </c>
      <c r="BU252" s="105">
        <v>45902400</v>
      </c>
      <c r="BV252" s="106">
        <v>1041.2582990000001</v>
      </c>
      <c r="BW252" s="106">
        <v>1001.419546</v>
      </c>
      <c r="BX252" s="106">
        <v>-32.92918495</v>
      </c>
      <c r="BY252" s="106">
        <v>31.227061469999999</v>
      </c>
      <c r="BZ252" s="106">
        <v>-188.3914801</v>
      </c>
      <c r="CA252" s="106">
        <v>176.98538719999999</v>
      </c>
    </row>
    <row r="253" spans="31:79" ht="9.9499999999999993" customHeight="1" x14ac:dyDescent="0.25">
      <c r="AE253" s="59">
        <v>213</v>
      </c>
      <c r="AF253" s="59">
        <v>39945600</v>
      </c>
      <c r="AG253" s="59">
        <v>2.5</v>
      </c>
      <c r="AH253" s="59">
        <v>0</v>
      </c>
      <c r="AI253" s="59">
        <v>0.25123698180253101</v>
      </c>
      <c r="AJ253" s="59">
        <v>0.231982869822351</v>
      </c>
      <c r="AK253" s="59">
        <v>0</v>
      </c>
      <c r="AL253" s="59">
        <v>0.974792853553196</v>
      </c>
      <c r="AM253" s="59">
        <v>0</v>
      </c>
      <c r="AN253" s="59">
        <v>0</v>
      </c>
      <c r="AO253" s="59">
        <v>-0.25000000000006001</v>
      </c>
      <c r="AP253" s="59">
        <v>0</v>
      </c>
      <c r="AQ253" s="59">
        <v>0</v>
      </c>
      <c r="AR253" s="59">
        <v>0</v>
      </c>
      <c r="AS253" s="59">
        <v>0</v>
      </c>
      <c r="AT253" s="59">
        <v>0</v>
      </c>
      <c r="AU253" s="59">
        <v>462.33333333333297</v>
      </c>
      <c r="AV253" s="133"/>
      <c r="AW253" s="133"/>
      <c r="AX253" s="133"/>
      <c r="AY253" s="133"/>
      <c r="AZ253" s="133"/>
      <c r="BA253" s="133"/>
      <c r="BH253" s="105">
        <v>248</v>
      </c>
      <c r="BI253" s="105">
        <v>46077600</v>
      </c>
      <c r="BJ253" s="106">
        <v>185</v>
      </c>
      <c r="BK253" s="106">
        <v>1019.610326</v>
      </c>
      <c r="BL253" s="106">
        <v>229.3083938</v>
      </c>
      <c r="BM253" s="106">
        <v>5.0319994039999996</v>
      </c>
      <c r="BN253" s="106">
        <v>-1019.610326</v>
      </c>
      <c r="BO253" s="106">
        <v>-201.0551006</v>
      </c>
      <c r="BP253" s="106">
        <v>-208.22129390000001</v>
      </c>
      <c r="BQ253" s="108">
        <f t="shared" si="22"/>
        <v>533.30555555555554</v>
      </c>
      <c r="BT253" s="105">
        <v>248</v>
      </c>
      <c r="BU253" s="105">
        <v>46077600</v>
      </c>
      <c r="BV253" s="106">
        <v>1041.2583320000001</v>
      </c>
      <c r="BW253" s="106">
        <v>1001.419643</v>
      </c>
      <c r="BX253" s="106">
        <v>-32.930613379999997</v>
      </c>
      <c r="BY253" s="106">
        <v>31.227061469999999</v>
      </c>
      <c r="BZ253" s="106">
        <v>-188.4129969</v>
      </c>
      <c r="CA253" s="106">
        <v>176.99423239999999</v>
      </c>
    </row>
    <row r="254" spans="31:79" ht="9.9499999999999993" customHeight="1" x14ac:dyDescent="0.25">
      <c r="AE254" s="59">
        <v>214</v>
      </c>
      <c r="AF254" s="59">
        <v>40120800</v>
      </c>
      <c r="AG254" s="59">
        <v>2.5</v>
      </c>
      <c r="AH254" s="59">
        <v>0</v>
      </c>
      <c r="AI254" s="59">
        <v>0.248195108986733</v>
      </c>
      <c r="AJ254" s="59">
        <v>0.231892902503957</v>
      </c>
      <c r="AK254" s="59">
        <v>0</v>
      </c>
      <c r="AL254" s="59">
        <v>0.96839920556612602</v>
      </c>
      <c r="AM254" s="59">
        <v>0</v>
      </c>
      <c r="AN254" s="59">
        <v>0</v>
      </c>
      <c r="AO254" s="59">
        <v>-0.25000000000002798</v>
      </c>
      <c r="AP254" s="59">
        <v>0</v>
      </c>
      <c r="AQ254" s="59">
        <v>0</v>
      </c>
      <c r="AR254" s="59">
        <v>0</v>
      </c>
      <c r="AS254" s="59">
        <v>0</v>
      </c>
      <c r="AT254" s="59">
        <v>0</v>
      </c>
      <c r="AU254" s="59">
        <v>464.36111111111097</v>
      </c>
      <c r="AV254" s="133"/>
      <c r="AW254" s="133"/>
      <c r="AX254" s="133"/>
      <c r="AY254" s="133"/>
      <c r="AZ254" s="133"/>
      <c r="BA254" s="133"/>
      <c r="BH254" s="105">
        <v>249</v>
      </c>
      <c r="BI254" s="105">
        <v>46252800</v>
      </c>
      <c r="BJ254" s="106">
        <v>185</v>
      </c>
      <c r="BK254" s="106">
        <v>1019.650432</v>
      </c>
      <c r="BL254" s="106">
        <v>229.3564475</v>
      </c>
      <c r="BM254" s="106">
        <v>5.0234178460000001</v>
      </c>
      <c r="BN254" s="106">
        <v>-1019.650432</v>
      </c>
      <c r="BO254" s="106">
        <v>-201.10229659999999</v>
      </c>
      <c r="BP254" s="106">
        <v>-208.23073310000001</v>
      </c>
      <c r="BQ254" s="108">
        <f t="shared" si="22"/>
        <v>535.33333333333337</v>
      </c>
      <c r="BT254" s="105">
        <v>249</v>
      </c>
      <c r="BU254" s="105">
        <v>46252800</v>
      </c>
      <c r="BV254" s="106">
        <v>1041.2583669999999</v>
      </c>
      <c r="BW254" s="106">
        <v>1001.419745</v>
      </c>
      <c r="BX254" s="106">
        <v>-32.932140369999999</v>
      </c>
      <c r="BY254" s="106">
        <v>31.227061469999999</v>
      </c>
      <c r="BZ254" s="106">
        <v>-188.4354673</v>
      </c>
      <c r="CA254" s="106">
        <v>177.00367159999999</v>
      </c>
    </row>
    <row r="255" spans="31:79" ht="9.9499999999999993" customHeight="1" x14ac:dyDescent="0.25">
      <c r="AE255" s="59">
        <v>215</v>
      </c>
      <c r="AF255" s="59">
        <v>40296000</v>
      </c>
      <c r="AG255" s="59">
        <v>2.5</v>
      </c>
      <c r="AH255" s="59">
        <v>0</v>
      </c>
      <c r="AI255" s="59">
        <v>0.248078308986728</v>
      </c>
      <c r="AJ255" s="59">
        <v>0.231855399062046</v>
      </c>
      <c r="AK255" s="59">
        <v>0</v>
      </c>
      <c r="AL255" s="59">
        <v>0.96144923428997997</v>
      </c>
      <c r="AM255" s="59">
        <v>0</v>
      </c>
      <c r="AN255" s="59">
        <v>0</v>
      </c>
      <c r="AO255" s="59">
        <v>-0.25000000000006001</v>
      </c>
      <c r="AP255" s="59">
        <v>0</v>
      </c>
      <c r="AQ255" s="59">
        <v>0</v>
      </c>
      <c r="AR255" s="59">
        <v>0</v>
      </c>
      <c r="AS255" s="59">
        <v>0</v>
      </c>
      <c r="AT255" s="59">
        <v>0</v>
      </c>
      <c r="AU255" s="59">
        <v>466.388888888888</v>
      </c>
      <c r="AV255" s="133"/>
      <c r="AW255" s="133"/>
      <c r="AX255" s="133"/>
      <c r="AY255" s="133"/>
      <c r="AZ255" s="133"/>
      <c r="BA255" s="133"/>
      <c r="BH255" s="105">
        <v>250</v>
      </c>
      <c r="BI255" s="105">
        <v>46428000</v>
      </c>
      <c r="BJ255" s="106">
        <v>185</v>
      </c>
      <c r="BK255" s="106">
        <v>1019.692408</v>
      </c>
      <c r="BL255" s="106">
        <v>229.40661919999999</v>
      </c>
      <c r="BM255" s="106">
        <v>5.0143521700000004</v>
      </c>
      <c r="BN255" s="106">
        <v>-1019.692408</v>
      </c>
      <c r="BO255" s="106">
        <v>-201.15155279999999</v>
      </c>
      <c r="BP255" s="106">
        <v>-208.24071420000001</v>
      </c>
      <c r="BQ255" s="108">
        <f t="shared" si="22"/>
        <v>537.36111111111109</v>
      </c>
      <c r="BT255" s="105">
        <v>250</v>
      </c>
      <c r="BU255" s="105">
        <v>46428000</v>
      </c>
      <c r="BV255" s="106">
        <v>1041.2584039999999</v>
      </c>
      <c r="BW255" s="106">
        <v>1001.419851</v>
      </c>
      <c r="BX255" s="106">
        <v>-32.933762219999998</v>
      </c>
      <c r="BY255" s="106">
        <v>31.227061469999999</v>
      </c>
      <c r="BZ255" s="106">
        <v>-188.45884029999999</v>
      </c>
      <c r="CA255" s="106">
        <v>177.01365279999999</v>
      </c>
    </row>
    <row r="256" spans="31:79" ht="9.9499999999999993" customHeight="1" x14ac:dyDescent="0.25">
      <c r="AE256" s="59">
        <v>216</v>
      </c>
      <c r="AF256" s="59">
        <v>40471200</v>
      </c>
      <c r="AG256" s="59">
        <v>2.5</v>
      </c>
      <c r="AH256" s="59">
        <v>0</v>
      </c>
      <c r="AI256" s="59">
        <v>0.24796150898672301</v>
      </c>
      <c r="AJ256" s="59">
        <v>0.231776102503959</v>
      </c>
      <c r="AK256" s="59">
        <v>0</v>
      </c>
      <c r="AL256" s="59">
        <v>0.95507517495106398</v>
      </c>
      <c r="AM256" s="59">
        <v>0</v>
      </c>
      <c r="AN256" s="59">
        <v>0</v>
      </c>
      <c r="AO256" s="59">
        <v>-0.249999999999964</v>
      </c>
      <c r="AP256" s="59">
        <v>0</v>
      </c>
      <c r="AQ256" s="59">
        <v>0</v>
      </c>
      <c r="AR256" s="59">
        <v>0</v>
      </c>
      <c r="AS256" s="59">
        <v>0</v>
      </c>
      <c r="AT256" s="59">
        <v>0</v>
      </c>
      <c r="AU256" s="59">
        <v>468.416666666666</v>
      </c>
      <c r="AV256" s="133"/>
      <c r="AW256" s="133"/>
      <c r="AX256" s="133"/>
      <c r="AY256" s="133"/>
      <c r="AZ256" s="133"/>
      <c r="BA256" s="133"/>
      <c r="BH256" s="105">
        <v>251</v>
      </c>
      <c r="BI256" s="105">
        <v>46603200</v>
      </c>
      <c r="BJ256" s="106">
        <v>185</v>
      </c>
      <c r="BK256" s="106">
        <v>1019.73578</v>
      </c>
      <c r="BL256" s="106">
        <v>229.45805709999999</v>
      </c>
      <c r="BM256" s="106">
        <v>5.0048686079999998</v>
      </c>
      <c r="BN256" s="106">
        <v>-1019.73578</v>
      </c>
      <c r="BO256" s="106">
        <v>-201.20199959999999</v>
      </c>
      <c r="BP256" s="106">
        <v>-208.25118879999999</v>
      </c>
      <c r="BQ256" s="108">
        <f t="shared" si="22"/>
        <v>539.38888888888891</v>
      </c>
      <c r="BT256" s="105">
        <v>251</v>
      </c>
      <c r="BU256" s="105">
        <v>46603200</v>
      </c>
      <c r="BV256" s="106">
        <v>1041.2584440000001</v>
      </c>
      <c r="BW256" s="106">
        <v>1001.4199599999999</v>
      </c>
      <c r="BX256" s="106">
        <v>-32.935476190000003</v>
      </c>
      <c r="BY256" s="106">
        <v>31.227061469999999</v>
      </c>
      <c r="BZ256" s="106">
        <v>-188.4830437</v>
      </c>
      <c r="CA256" s="106">
        <v>177.0241274</v>
      </c>
    </row>
    <row r="257" spans="31:79" ht="9.9499999999999993" customHeight="1" x14ac:dyDescent="0.25">
      <c r="AE257" s="59">
        <v>217</v>
      </c>
      <c r="AF257" s="59">
        <v>40646400</v>
      </c>
      <c r="AG257" s="59">
        <v>2.5</v>
      </c>
      <c r="AH257" s="59">
        <v>0</v>
      </c>
      <c r="AI257" s="59">
        <v>0.24442260206893901</v>
      </c>
      <c r="AJ257" s="59">
        <v>0.23172928966907599</v>
      </c>
      <c r="AK257" s="59">
        <v>0</v>
      </c>
      <c r="AL257" s="59">
        <v>0.95029798848813996</v>
      </c>
      <c r="AM257" s="59">
        <v>0</v>
      </c>
      <c r="AN257" s="59">
        <v>0</v>
      </c>
      <c r="AO257" s="59">
        <v>-0.25000000000002798</v>
      </c>
      <c r="AP257" s="59">
        <v>0</v>
      </c>
      <c r="AQ257" s="59">
        <v>0</v>
      </c>
      <c r="AR257" s="59">
        <v>0</v>
      </c>
      <c r="AS257" s="59">
        <v>0</v>
      </c>
      <c r="AT257" s="59">
        <v>0</v>
      </c>
      <c r="AU257" s="59">
        <v>470.444444444444</v>
      </c>
      <c r="AV257" s="133"/>
      <c r="AW257" s="133"/>
      <c r="AX257" s="133"/>
      <c r="AY257" s="133"/>
      <c r="AZ257" s="133"/>
      <c r="BA257" s="133"/>
      <c r="BH257" s="105">
        <v>252</v>
      </c>
      <c r="BI257" s="105">
        <v>46778400</v>
      </c>
      <c r="BJ257" s="106">
        <v>185</v>
      </c>
      <c r="BK257" s="106">
        <v>1019.7814519999999</v>
      </c>
      <c r="BL257" s="106">
        <v>229.51196820000001</v>
      </c>
      <c r="BM257" s="106">
        <v>4.9927226019999997</v>
      </c>
      <c r="BN257" s="106">
        <v>-1019.7814519999999</v>
      </c>
      <c r="BO257" s="106">
        <v>-201.25488110000001</v>
      </c>
      <c r="BP257" s="106">
        <v>-208.2643645</v>
      </c>
      <c r="BQ257" s="108">
        <f t="shared" si="22"/>
        <v>541.41666666666663</v>
      </c>
      <c r="BT257" s="105">
        <v>252</v>
      </c>
      <c r="BU257" s="105">
        <v>46778400</v>
      </c>
      <c r="BV257" s="106">
        <v>1041.2584850000001</v>
      </c>
      <c r="BW257" s="106">
        <v>1001.420074</v>
      </c>
      <c r="BX257" s="106">
        <v>-32.937280710000003</v>
      </c>
      <c r="BY257" s="106">
        <v>31.227061469999999</v>
      </c>
      <c r="BZ257" s="106">
        <v>-188.5082936</v>
      </c>
      <c r="CA257" s="106">
        <v>177.03730300000001</v>
      </c>
    </row>
    <row r="258" spans="31:79" ht="9.9499999999999993" customHeight="1" x14ac:dyDescent="0.25">
      <c r="AE258" s="59">
        <v>218</v>
      </c>
      <c r="AF258" s="59">
        <v>40821600</v>
      </c>
      <c r="AG258" s="59">
        <v>2.5</v>
      </c>
      <c r="AH258" s="59">
        <v>0</v>
      </c>
      <c r="AI258" s="59">
        <v>0.24442260206899499</v>
      </c>
      <c r="AJ258" s="59">
        <v>0.231659302503957</v>
      </c>
      <c r="AK258" s="59">
        <v>0</v>
      </c>
      <c r="AL258" s="59">
        <v>0.944592384680641</v>
      </c>
      <c r="AM258" s="59">
        <v>0</v>
      </c>
      <c r="AN258" s="59">
        <v>0</v>
      </c>
      <c r="AO258" s="59">
        <v>-0.249999999999996</v>
      </c>
      <c r="AP258" s="59">
        <v>0</v>
      </c>
      <c r="AQ258" s="59">
        <v>0</v>
      </c>
      <c r="AR258" s="59">
        <v>0</v>
      </c>
      <c r="AS258" s="59">
        <v>0</v>
      </c>
      <c r="AT258" s="59">
        <v>0</v>
      </c>
      <c r="AU258" s="59">
        <v>472.472222222222</v>
      </c>
      <c r="AV258" s="133"/>
      <c r="AW258" s="133"/>
      <c r="AX258" s="133"/>
      <c r="AY258" s="133"/>
      <c r="AZ258" s="133"/>
      <c r="BA258" s="133"/>
      <c r="BH258" s="105">
        <v>253</v>
      </c>
      <c r="BI258" s="105">
        <v>46953600</v>
      </c>
      <c r="BJ258" s="106">
        <v>185</v>
      </c>
      <c r="BK258" s="106">
        <v>1019.8471919999999</v>
      </c>
      <c r="BL258" s="106">
        <v>229.5703646</v>
      </c>
      <c r="BM258" s="106">
        <v>4.9504028360000003</v>
      </c>
      <c r="BN258" s="106">
        <v>-1019.8471919999999</v>
      </c>
      <c r="BO258" s="106">
        <v>-201.3121749</v>
      </c>
      <c r="BP258" s="106">
        <v>-208.3077869</v>
      </c>
      <c r="BQ258" s="108">
        <f t="shared" si="22"/>
        <v>543.44444444444446</v>
      </c>
      <c r="BT258" s="105">
        <v>253</v>
      </c>
      <c r="BU258" s="105">
        <v>46953600</v>
      </c>
      <c r="BV258" s="106">
        <v>1041.2585280000001</v>
      </c>
      <c r="BW258" s="106">
        <v>1001.420208</v>
      </c>
      <c r="BX258" s="106">
        <v>-32.93916651</v>
      </c>
      <c r="BY258" s="106">
        <v>31.227061469999999</v>
      </c>
      <c r="BZ258" s="106">
        <v>-188.53777629999999</v>
      </c>
      <c r="CA258" s="106">
        <v>177.08072540000001</v>
      </c>
    </row>
    <row r="259" spans="31:79" ht="9.9499999999999993" customHeight="1" x14ac:dyDescent="0.25">
      <c r="AE259" s="59">
        <v>219</v>
      </c>
      <c r="AF259" s="59">
        <v>40996800</v>
      </c>
      <c r="AG259" s="59">
        <v>2.5</v>
      </c>
      <c r="AH259" s="59">
        <v>0</v>
      </c>
      <c r="AI259" s="59">
        <v>0.24430580206893401</v>
      </c>
      <c r="AJ259" s="59">
        <v>0.23160456741063101</v>
      </c>
      <c r="AK259" s="59">
        <v>0</v>
      </c>
      <c r="AL259" s="59">
        <v>0.93607999444472201</v>
      </c>
      <c r="AM259" s="59">
        <v>0</v>
      </c>
      <c r="AN259" s="59">
        <v>0</v>
      </c>
      <c r="AO259" s="59">
        <v>-0.249999999999964</v>
      </c>
      <c r="AP259" s="59">
        <v>0</v>
      </c>
      <c r="AQ259" s="59">
        <v>0</v>
      </c>
      <c r="AR259" s="59">
        <v>0</v>
      </c>
      <c r="AS259" s="59">
        <v>0</v>
      </c>
      <c r="AT259" s="59">
        <v>0</v>
      </c>
      <c r="AU259" s="59">
        <v>474.5</v>
      </c>
      <c r="AV259" s="133"/>
      <c r="AW259" s="133"/>
      <c r="AX259" s="133"/>
      <c r="AY259" s="133"/>
      <c r="AZ259" s="133"/>
      <c r="BA259" s="133"/>
      <c r="BH259" s="105">
        <v>254</v>
      </c>
      <c r="BI259" s="105">
        <v>47128800</v>
      </c>
      <c r="BJ259" s="106">
        <v>185</v>
      </c>
      <c r="BK259" s="106">
        <v>1019.933527</v>
      </c>
      <c r="BL259" s="106">
        <v>229.63270510000001</v>
      </c>
      <c r="BM259" s="106">
        <v>4.8933316140000001</v>
      </c>
      <c r="BN259" s="106">
        <v>-1019.933527</v>
      </c>
      <c r="BO259" s="106">
        <v>-201.37330829999999</v>
      </c>
      <c r="BP259" s="106">
        <v>-208.36606520000001</v>
      </c>
      <c r="BQ259" s="108">
        <f t="shared" si="22"/>
        <v>545.47222222222217</v>
      </c>
      <c r="BT259" s="105">
        <v>254</v>
      </c>
      <c r="BU259" s="105">
        <v>47128800</v>
      </c>
      <c r="BV259" s="106">
        <v>1041.2585730000001</v>
      </c>
      <c r="BW259" s="106">
        <v>1001.4203639999999</v>
      </c>
      <c r="BX259" s="106">
        <v>-32.941120359999999</v>
      </c>
      <c r="BY259" s="106">
        <v>31.227061469999999</v>
      </c>
      <c r="BZ259" s="106">
        <v>-188.57243299999999</v>
      </c>
      <c r="CA259" s="106">
        <v>177.13900380000001</v>
      </c>
    </row>
    <row r="260" spans="31:79" ht="9.9499999999999993" customHeight="1" x14ac:dyDescent="0.25">
      <c r="AE260" s="59">
        <v>220</v>
      </c>
      <c r="AF260" s="59">
        <v>41172000</v>
      </c>
      <c r="AG260" s="59">
        <v>2.5</v>
      </c>
      <c r="AH260" s="59">
        <v>0</v>
      </c>
      <c r="AI260" s="59">
        <v>0.244189002068985</v>
      </c>
      <c r="AJ260" s="59">
        <v>0.231542502503959</v>
      </c>
      <c r="AK260" s="59">
        <v>0</v>
      </c>
      <c r="AL260" s="59">
        <v>0.93388238307541405</v>
      </c>
      <c r="AM260" s="59">
        <v>0</v>
      </c>
      <c r="AN260" s="59">
        <v>0</v>
      </c>
      <c r="AO260" s="59">
        <v>-0.249999999999964</v>
      </c>
      <c r="AP260" s="59">
        <v>0</v>
      </c>
      <c r="AQ260" s="59">
        <v>0</v>
      </c>
      <c r="AR260" s="59">
        <v>0</v>
      </c>
      <c r="AS260" s="59">
        <v>0</v>
      </c>
      <c r="AT260" s="59">
        <v>0</v>
      </c>
      <c r="AU260" s="59">
        <v>476.52777777777698</v>
      </c>
      <c r="AV260" s="133"/>
      <c r="AW260" s="133"/>
      <c r="AX260" s="133"/>
      <c r="AY260" s="133"/>
      <c r="AZ260" s="133"/>
      <c r="BA260" s="133"/>
      <c r="BH260" s="105">
        <v>255</v>
      </c>
      <c r="BI260" s="105">
        <v>47304000</v>
      </c>
      <c r="BJ260" s="106">
        <v>185</v>
      </c>
      <c r="BK260" s="106">
        <v>1020.022638</v>
      </c>
      <c r="BL260" s="106">
        <v>229.6986244</v>
      </c>
      <c r="BM260" s="106">
        <v>4.831893022</v>
      </c>
      <c r="BN260" s="106">
        <v>-1020.022638</v>
      </c>
      <c r="BO260" s="106">
        <v>-201.43790870000001</v>
      </c>
      <c r="BP260" s="106">
        <v>-208.42882259999999</v>
      </c>
      <c r="BQ260" s="108">
        <f t="shared" si="22"/>
        <v>547.5</v>
      </c>
      <c r="BT260" s="105">
        <v>255</v>
      </c>
      <c r="BU260" s="105">
        <v>47304000</v>
      </c>
      <c r="BV260" s="106">
        <v>1041.258619</v>
      </c>
      <c r="BW260" s="106">
        <v>1001.420543</v>
      </c>
      <c r="BX260" s="106">
        <v>-32.943132499999997</v>
      </c>
      <c r="BY260" s="106">
        <v>31.227061469999999</v>
      </c>
      <c r="BZ260" s="106">
        <v>-188.6120095</v>
      </c>
      <c r="CA260" s="106">
        <v>177.2017611</v>
      </c>
    </row>
    <row r="261" spans="31:79" ht="9.9499999999999993" customHeight="1" x14ac:dyDescent="0.25">
      <c r="AE261" s="59">
        <v>221</v>
      </c>
      <c r="AF261" s="59">
        <v>41347200</v>
      </c>
      <c r="AG261" s="59">
        <v>2.5</v>
      </c>
      <c r="AH261" s="59">
        <v>0</v>
      </c>
      <c r="AI261" s="59">
        <v>0.24407220206892399</v>
      </c>
      <c r="AJ261" s="59">
        <v>0.231481258174497</v>
      </c>
      <c r="AK261" s="59">
        <v>0</v>
      </c>
      <c r="AL261" s="59">
        <v>0.93391996955518297</v>
      </c>
      <c r="AM261" s="59">
        <v>0</v>
      </c>
      <c r="AN261" s="59">
        <v>0</v>
      </c>
      <c r="AO261" s="59">
        <v>-0.249999999999964</v>
      </c>
      <c r="AP261" s="59">
        <v>0</v>
      </c>
      <c r="AQ261" s="59">
        <v>0</v>
      </c>
      <c r="AR261" s="59">
        <v>0</v>
      </c>
      <c r="AS261" s="59">
        <v>0</v>
      </c>
      <c r="AT261" s="59">
        <v>0</v>
      </c>
      <c r="AU261" s="59">
        <v>478.55555555555497</v>
      </c>
      <c r="AV261" s="133"/>
      <c r="AW261" s="133"/>
      <c r="AX261" s="133"/>
      <c r="AY261" s="133"/>
      <c r="AZ261" s="133"/>
      <c r="BA261" s="133"/>
      <c r="BH261" s="105">
        <v>256</v>
      </c>
      <c r="BI261" s="105">
        <v>47479200</v>
      </c>
      <c r="BJ261" s="106">
        <v>185</v>
      </c>
      <c r="BK261" s="106">
        <v>1019.481904</v>
      </c>
      <c r="BL261" s="106">
        <v>228.2082188</v>
      </c>
      <c r="BM261" s="106">
        <v>4.7699937090000004</v>
      </c>
      <c r="BN261" s="106">
        <v>-1019.481904</v>
      </c>
      <c r="BO261" s="106">
        <v>-199.94629230000001</v>
      </c>
      <c r="BP261" s="106">
        <v>-208.4919328</v>
      </c>
      <c r="BQ261" s="108">
        <f t="shared" si="22"/>
        <v>549.52777777777783</v>
      </c>
      <c r="BT261" s="105">
        <v>256</v>
      </c>
      <c r="BU261" s="105">
        <v>47479200</v>
      </c>
      <c r="BV261" s="106">
        <v>1041.2586670000001</v>
      </c>
      <c r="BW261" s="106">
        <v>1001.420742</v>
      </c>
      <c r="BX261" s="106">
        <v>-32.945212410000003</v>
      </c>
      <c r="BY261" s="106">
        <v>31.227061469999999</v>
      </c>
      <c r="BZ261" s="106">
        <v>-188.65594770000001</v>
      </c>
      <c r="CA261" s="106">
        <v>177.26487130000001</v>
      </c>
    </row>
    <row r="262" spans="31:79" ht="9.9499999999999993" customHeight="1" x14ac:dyDescent="0.25">
      <c r="AE262" s="59">
        <v>222</v>
      </c>
      <c r="AF262" s="59">
        <v>41522400</v>
      </c>
      <c r="AG262" s="59">
        <v>2.5</v>
      </c>
      <c r="AH262" s="59">
        <v>0</v>
      </c>
      <c r="AI262" s="59">
        <v>0.24026986104921899</v>
      </c>
      <c r="AJ262" s="59">
        <v>0.231425702503957</v>
      </c>
      <c r="AK262" s="59">
        <v>0</v>
      </c>
      <c r="AL262" s="59">
        <v>0.93387877968625199</v>
      </c>
      <c r="AM262" s="59">
        <v>0</v>
      </c>
      <c r="AN262" s="59">
        <v>0</v>
      </c>
      <c r="AO262" s="59">
        <v>-0.249999999999964</v>
      </c>
      <c r="AP262" s="59">
        <v>0</v>
      </c>
      <c r="AQ262" s="59">
        <v>0</v>
      </c>
      <c r="AR262" s="59">
        <v>0</v>
      </c>
      <c r="AS262" s="59">
        <v>0</v>
      </c>
      <c r="AT262" s="59">
        <v>0</v>
      </c>
      <c r="AU262" s="59">
        <v>480.58333333333297</v>
      </c>
      <c r="AV262" s="133"/>
      <c r="AW262" s="133"/>
      <c r="AX262" s="133"/>
      <c r="AY262" s="133"/>
      <c r="AZ262" s="133"/>
      <c r="BA262" s="133"/>
      <c r="BH262" s="105">
        <v>257</v>
      </c>
      <c r="BI262" s="105">
        <v>47654400</v>
      </c>
      <c r="BJ262" s="106">
        <v>185</v>
      </c>
      <c r="BK262" s="106">
        <v>1019.548964</v>
      </c>
      <c r="BL262" s="106">
        <v>228.25668709999999</v>
      </c>
      <c r="BM262" s="106">
        <v>4.7161670630000003</v>
      </c>
      <c r="BN262" s="106">
        <v>-1019.548964</v>
      </c>
      <c r="BO262" s="106">
        <v>-199.98695810000001</v>
      </c>
      <c r="BP262" s="106">
        <v>-208.55356190000001</v>
      </c>
      <c r="BQ262" s="108">
        <f t="shared" ref="BQ262:BQ325" si="25">BI262/$BQ$4</f>
        <v>551.55555555555554</v>
      </c>
      <c r="BT262" s="105">
        <v>257</v>
      </c>
      <c r="BU262" s="105">
        <v>47654400</v>
      </c>
      <c r="BV262" s="106">
        <v>1041.258716</v>
      </c>
      <c r="BW262" s="106">
        <v>1001.420957</v>
      </c>
      <c r="BX262" s="106">
        <v>-32.94737885</v>
      </c>
      <c r="BY262" s="106">
        <v>31.227061469999999</v>
      </c>
      <c r="BZ262" s="106">
        <v>-188.70372839999999</v>
      </c>
      <c r="CA262" s="106">
        <v>177.32650039999999</v>
      </c>
    </row>
    <row r="263" spans="31:79" ht="9.9499999999999993" customHeight="1" x14ac:dyDescent="0.25">
      <c r="AE263" s="59">
        <v>223</v>
      </c>
      <c r="AF263" s="59">
        <v>41697600</v>
      </c>
      <c r="AG263" s="59">
        <v>2.5</v>
      </c>
      <c r="AH263" s="59">
        <v>0</v>
      </c>
      <c r="AI263" s="59">
        <v>0.24015306104915901</v>
      </c>
      <c r="AJ263" s="59">
        <v>0.231359387946168</v>
      </c>
      <c r="AK263" s="59">
        <v>0</v>
      </c>
      <c r="AL263" s="59">
        <v>0.933634308802615</v>
      </c>
      <c r="AM263" s="59">
        <v>0</v>
      </c>
      <c r="AN263" s="59">
        <v>0</v>
      </c>
      <c r="AO263" s="59">
        <v>-0.249999999999964</v>
      </c>
      <c r="AP263" s="59">
        <v>0</v>
      </c>
      <c r="AQ263" s="59">
        <v>0</v>
      </c>
      <c r="AR263" s="59">
        <v>0</v>
      </c>
      <c r="AS263" s="59">
        <v>0</v>
      </c>
      <c r="AT263" s="59">
        <v>0</v>
      </c>
      <c r="AU263" s="59">
        <v>482.61111111111097</v>
      </c>
      <c r="AV263" s="133"/>
      <c r="AW263" s="133"/>
      <c r="AX263" s="133"/>
      <c r="AY263" s="133"/>
      <c r="AZ263" s="133"/>
      <c r="BA263" s="133"/>
      <c r="BH263" s="105">
        <v>258</v>
      </c>
      <c r="BI263" s="105">
        <v>47829600</v>
      </c>
      <c r="BJ263" s="106">
        <v>185</v>
      </c>
      <c r="BK263" s="106">
        <v>1019.62023</v>
      </c>
      <c r="BL263" s="106">
        <v>228.31003519999999</v>
      </c>
      <c r="BM263" s="106">
        <v>4.6630363399999997</v>
      </c>
      <c r="BN263" s="106">
        <v>-1019.62023</v>
      </c>
      <c r="BO263" s="106">
        <v>-200.03296940000001</v>
      </c>
      <c r="BP263" s="106">
        <v>-208.61402939999999</v>
      </c>
      <c r="BQ263" s="108">
        <f t="shared" si="25"/>
        <v>553.58333333333337</v>
      </c>
      <c r="BT263" s="105">
        <v>258</v>
      </c>
      <c r="BU263" s="105">
        <v>47829600</v>
      </c>
      <c r="BV263" s="106">
        <v>1041.2587679999999</v>
      </c>
      <c r="BW263" s="106">
        <v>1001.421189</v>
      </c>
      <c r="BX263" s="106">
        <v>-32.94963782</v>
      </c>
      <c r="BY263" s="106">
        <v>31.227061469999999</v>
      </c>
      <c r="BZ263" s="106">
        <v>-188.75489920000001</v>
      </c>
      <c r="CA263" s="106">
        <v>177.3869679</v>
      </c>
    </row>
    <row r="264" spans="31:79" ht="9.9499999999999993" customHeight="1" x14ac:dyDescent="0.25">
      <c r="AE264" s="59">
        <v>224</v>
      </c>
      <c r="AF264" s="59">
        <v>41872800</v>
      </c>
      <c r="AG264" s="59">
        <v>2.5</v>
      </c>
      <c r="AH264" s="59">
        <v>0</v>
      </c>
      <c r="AI264" s="59">
        <v>0.24015306104915901</v>
      </c>
      <c r="AJ264" s="59">
        <v>0.231308902503956</v>
      </c>
      <c r="AK264" s="59">
        <v>0</v>
      </c>
      <c r="AL264" s="59">
        <v>0.93300370699728397</v>
      </c>
      <c r="AM264" s="59">
        <v>0</v>
      </c>
      <c r="AN264" s="59">
        <v>0</v>
      </c>
      <c r="AO264" s="59">
        <v>-0.249999999999996</v>
      </c>
      <c r="AP264" s="59">
        <v>0</v>
      </c>
      <c r="AQ264" s="59">
        <v>0</v>
      </c>
      <c r="AR264" s="59">
        <v>0</v>
      </c>
      <c r="AS264" s="59">
        <v>0</v>
      </c>
      <c r="AT264" s="59">
        <v>0</v>
      </c>
      <c r="AU264" s="59">
        <v>484.638888888888</v>
      </c>
      <c r="AV264" s="133"/>
      <c r="AW264" s="133"/>
      <c r="AX264" s="133"/>
      <c r="AY264" s="133"/>
      <c r="AZ264" s="133"/>
      <c r="BA264" s="133"/>
      <c r="BH264" s="105">
        <v>259</v>
      </c>
      <c r="BI264" s="105">
        <v>48004800</v>
      </c>
      <c r="BJ264" s="106">
        <v>185</v>
      </c>
      <c r="BK264" s="106">
        <v>1019.695563</v>
      </c>
      <c r="BL264" s="106">
        <v>228.3684724</v>
      </c>
      <c r="BM264" s="106">
        <v>4.6104239509999996</v>
      </c>
      <c r="BN264" s="106">
        <v>-1019.695563</v>
      </c>
      <c r="BO264" s="106">
        <v>-200.0845602</v>
      </c>
      <c r="BP264" s="106">
        <v>-208.67348820000001</v>
      </c>
      <c r="BQ264" s="108">
        <f t="shared" si="25"/>
        <v>555.61111111111109</v>
      </c>
      <c r="BT264" s="105">
        <v>259</v>
      </c>
      <c r="BU264" s="105">
        <v>48004800</v>
      </c>
      <c r="BV264" s="106">
        <v>1041.258822</v>
      </c>
      <c r="BW264" s="106">
        <v>1001.421434</v>
      </c>
      <c r="BX264" s="106">
        <v>-32.951999100000002</v>
      </c>
      <c r="BY264" s="106">
        <v>31.227061469999999</v>
      </c>
      <c r="BZ264" s="106">
        <v>-188.8091503</v>
      </c>
      <c r="CA264" s="106">
        <v>177.44642669999999</v>
      </c>
    </row>
    <row r="265" spans="31:79" ht="9.9499999999999993" customHeight="1" x14ac:dyDescent="0.25">
      <c r="AE265" s="59">
        <v>225</v>
      </c>
      <c r="AF265" s="59">
        <v>42048000</v>
      </c>
      <c r="AG265" s="59">
        <v>2.5</v>
      </c>
      <c r="AH265" s="59">
        <v>0</v>
      </c>
      <c r="AI265" s="59">
        <v>0.240036261049209</v>
      </c>
      <c r="AJ265" s="59">
        <v>0.23123898278465299</v>
      </c>
      <c r="AK265" s="59">
        <v>0</v>
      </c>
      <c r="AL265" s="59">
        <v>0.93203941329915196</v>
      </c>
      <c r="AM265" s="59">
        <v>0</v>
      </c>
      <c r="AN265" s="59">
        <v>0</v>
      </c>
      <c r="AO265" s="59">
        <v>-0.249999999999964</v>
      </c>
      <c r="AP265" s="59">
        <v>0</v>
      </c>
      <c r="AQ265" s="59">
        <v>0</v>
      </c>
      <c r="AR265" s="59">
        <v>0</v>
      </c>
      <c r="AS265" s="59">
        <v>0</v>
      </c>
      <c r="AT265" s="59">
        <v>0</v>
      </c>
      <c r="AU265" s="59">
        <v>486.666666666666</v>
      </c>
      <c r="AV265" s="133"/>
      <c r="AW265" s="133"/>
      <c r="AX265" s="133"/>
      <c r="AY265" s="133"/>
      <c r="AZ265" s="133"/>
      <c r="BA265" s="133"/>
      <c r="BH265" s="105">
        <v>260</v>
      </c>
      <c r="BI265" s="105">
        <v>48180000</v>
      </c>
      <c r="BJ265" s="106">
        <v>185</v>
      </c>
      <c r="BK265" s="106">
        <v>1019.806634</v>
      </c>
      <c r="BL265" s="106">
        <v>228.4395495</v>
      </c>
      <c r="BM265" s="106">
        <v>4.5305326079999997</v>
      </c>
      <c r="BN265" s="106">
        <v>-1019.806634</v>
      </c>
      <c r="BO265" s="106">
        <v>-200.14960540000001</v>
      </c>
      <c r="BP265" s="106">
        <v>-208.7594115</v>
      </c>
      <c r="BQ265" s="108">
        <f t="shared" si="25"/>
        <v>557.63888888888891</v>
      </c>
      <c r="BT265" s="105">
        <v>260</v>
      </c>
      <c r="BU265" s="105">
        <v>48180000</v>
      </c>
      <c r="BV265" s="106">
        <v>1041.2588800000001</v>
      </c>
      <c r="BW265" s="106">
        <v>1001.42171</v>
      </c>
      <c r="BX265" s="106">
        <v>-32.954513900000002</v>
      </c>
      <c r="BY265" s="106">
        <v>31.227061469999999</v>
      </c>
      <c r="BZ265" s="106">
        <v>-188.8703232</v>
      </c>
      <c r="CA265" s="106">
        <v>177.53235000000001</v>
      </c>
    </row>
    <row r="266" spans="31:79" ht="9.9499999999999993" customHeight="1" x14ac:dyDescent="0.25">
      <c r="AE266" s="59">
        <v>226</v>
      </c>
      <c r="AF266" s="59">
        <v>42223200</v>
      </c>
      <c r="AG266" s="59">
        <v>3.125</v>
      </c>
      <c r="AH266" s="59">
        <v>0</v>
      </c>
      <c r="AI266" s="59">
        <v>0.23991946104914899</v>
      </c>
      <c r="AJ266" s="59">
        <v>0.23119803118656301</v>
      </c>
      <c r="AK266" s="59">
        <v>0</v>
      </c>
      <c r="AL266" s="59">
        <v>0.93093527744493199</v>
      </c>
      <c r="AM266" s="59">
        <v>0</v>
      </c>
      <c r="AN266" s="59">
        <v>0</v>
      </c>
      <c r="AO266" s="59">
        <v>-0.249999999999964</v>
      </c>
      <c r="AP266" s="59">
        <v>0</v>
      </c>
      <c r="AQ266" s="59">
        <v>0</v>
      </c>
      <c r="AR266" s="59">
        <v>0</v>
      </c>
      <c r="AS266" s="59">
        <v>0</v>
      </c>
      <c r="AT266" s="59">
        <v>0</v>
      </c>
      <c r="AU266" s="59">
        <v>488.694444444444</v>
      </c>
      <c r="AV266" s="133"/>
      <c r="AW266" s="133"/>
      <c r="AX266" s="133"/>
      <c r="AY266" s="133"/>
      <c r="AZ266" s="133"/>
      <c r="BA266" s="133"/>
      <c r="BH266" s="105">
        <v>261</v>
      </c>
      <c r="BI266" s="105">
        <v>48355200</v>
      </c>
      <c r="BJ266" s="106">
        <v>185</v>
      </c>
      <c r="BK266" s="106">
        <v>1019.929585</v>
      </c>
      <c r="BL266" s="106">
        <v>228.52872600000001</v>
      </c>
      <c r="BM266" s="106">
        <v>4.4485171130000003</v>
      </c>
      <c r="BN266" s="106">
        <v>-1019.929585</v>
      </c>
      <c r="BO266" s="106">
        <v>-200.23383870000001</v>
      </c>
      <c r="BP266" s="106">
        <v>-208.84637029999999</v>
      </c>
      <c r="BQ266" s="108">
        <f t="shared" si="25"/>
        <v>559.66666666666663</v>
      </c>
      <c r="BT266" s="105">
        <v>261</v>
      </c>
      <c r="BU266" s="105">
        <v>48355200</v>
      </c>
      <c r="BV266" s="106">
        <v>1041.2589419999999</v>
      </c>
      <c r="BW266" s="106">
        <v>1001.422022</v>
      </c>
      <c r="BX266" s="106">
        <v>-32.957231319999998</v>
      </c>
      <c r="BY266" s="106">
        <v>31.227061469999999</v>
      </c>
      <c r="BZ266" s="106">
        <v>-188.9394638</v>
      </c>
      <c r="CA266" s="106">
        <v>177.6193088</v>
      </c>
    </row>
    <row r="267" spans="31:79" ht="9.9499999999999993" customHeight="1" x14ac:dyDescent="0.25">
      <c r="AE267" s="59">
        <v>227</v>
      </c>
      <c r="AF267" s="59">
        <v>42398400</v>
      </c>
      <c r="AG267" s="59">
        <v>3.125</v>
      </c>
      <c r="AH267" s="59">
        <v>0</v>
      </c>
      <c r="AI267" s="59">
        <v>0.23991946204918199</v>
      </c>
      <c r="AJ267" s="59">
        <v>0.23119092506614999</v>
      </c>
      <c r="AK267" s="59">
        <v>0</v>
      </c>
      <c r="AL267" s="59">
        <v>0.92986384978562897</v>
      </c>
      <c r="AM267" s="59">
        <v>0</v>
      </c>
      <c r="AN267" s="59">
        <v>0</v>
      </c>
      <c r="AO267" s="59">
        <v>-0.249999999999964</v>
      </c>
      <c r="AP267" s="59">
        <v>0</v>
      </c>
      <c r="AQ267" s="59">
        <v>0</v>
      </c>
      <c r="AR267" s="59">
        <v>0</v>
      </c>
      <c r="AS267" s="59">
        <v>0</v>
      </c>
      <c r="AT267" s="59">
        <v>0</v>
      </c>
      <c r="AU267" s="59">
        <v>490.722222222222</v>
      </c>
      <c r="AV267" s="133"/>
      <c r="AW267" s="133"/>
      <c r="AX267" s="133"/>
      <c r="AY267" s="133"/>
      <c r="AZ267" s="133"/>
      <c r="BA267" s="133"/>
      <c r="BH267" s="105">
        <v>262</v>
      </c>
      <c r="BI267" s="105">
        <v>48530400</v>
      </c>
      <c r="BJ267" s="106">
        <v>185</v>
      </c>
      <c r="BK267" s="106">
        <v>1020.062591</v>
      </c>
      <c r="BL267" s="106">
        <v>228.6331701</v>
      </c>
      <c r="BM267" s="106">
        <v>4.3490576580000004</v>
      </c>
      <c r="BN267" s="106">
        <v>-1020.062591</v>
      </c>
      <c r="BO267" s="106">
        <v>-200.33430440000001</v>
      </c>
      <c r="BP267" s="106">
        <v>-208.94980810000001</v>
      </c>
      <c r="BQ267" s="108">
        <f t="shared" si="25"/>
        <v>561.69444444444446</v>
      </c>
      <c r="BT267" s="105">
        <v>262</v>
      </c>
      <c r="BU267" s="105">
        <v>48530400</v>
      </c>
      <c r="BV267" s="106">
        <v>1041.2590090000001</v>
      </c>
      <c r="BW267" s="106">
        <v>1001.422377</v>
      </c>
      <c r="BX267" s="106">
        <v>-32.960165549999999</v>
      </c>
      <c r="BY267" s="106">
        <v>31.227061469999999</v>
      </c>
      <c r="BZ267" s="106">
        <v>-189.01811380000001</v>
      </c>
      <c r="CA267" s="106">
        <v>177.72274659999999</v>
      </c>
    </row>
    <row r="268" spans="31:79" ht="9.9499999999999993" customHeight="1" x14ac:dyDescent="0.25">
      <c r="AE268" s="59">
        <v>228</v>
      </c>
      <c r="AF268" s="59">
        <v>42573600</v>
      </c>
      <c r="AG268" s="59">
        <v>3.125</v>
      </c>
      <c r="AH268" s="59">
        <v>0</v>
      </c>
      <c r="AI268" s="59">
        <v>0.23991946204918199</v>
      </c>
      <c r="AJ268" s="59">
        <v>0.231120068797003</v>
      </c>
      <c r="AK268" s="59">
        <v>0</v>
      </c>
      <c r="AL268" s="59">
        <v>0.92888801795951603</v>
      </c>
      <c r="AM268" s="59">
        <v>0</v>
      </c>
      <c r="AN268" s="59">
        <v>0</v>
      </c>
      <c r="AO268" s="59">
        <v>-0.249999999999964</v>
      </c>
      <c r="AP268" s="59">
        <v>0</v>
      </c>
      <c r="AQ268" s="59">
        <v>0</v>
      </c>
      <c r="AR268" s="59">
        <v>0</v>
      </c>
      <c r="AS268" s="59">
        <v>0</v>
      </c>
      <c r="AT268" s="59">
        <v>0</v>
      </c>
      <c r="AU268" s="59">
        <v>492.75</v>
      </c>
      <c r="AV268" s="133"/>
      <c r="AW268" s="133"/>
      <c r="AX268" s="133"/>
      <c r="AY268" s="133"/>
      <c r="AZ268" s="133"/>
      <c r="BA268" s="133"/>
      <c r="BH268" s="105">
        <v>263</v>
      </c>
      <c r="BI268" s="105">
        <v>48705600</v>
      </c>
      <c r="BJ268" s="106">
        <v>185</v>
      </c>
      <c r="BK268" s="106">
        <v>1020.2058500000001</v>
      </c>
      <c r="BL268" s="106">
        <v>228.7500292</v>
      </c>
      <c r="BM268" s="106">
        <v>4.2395976040000001</v>
      </c>
      <c r="BN268" s="106">
        <v>-1020.2058500000001</v>
      </c>
      <c r="BO268" s="106">
        <v>-200.4480508</v>
      </c>
      <c r="BP268" s="106">
        <v>-209.0623808</v>
      </c>
      <c r="BQ268" s="108">
        <f t="shared" si="25"/>
        <v>563.72222222222217</v>
      </c>
      <c r="BT268" s="105">
        <v>263</v>
      </c>
      <c r="BU268" s="105">
        <v>48705600</v>
      </c>
      <c r="BV268" s="106">
        <v>1041.259082</v>
      </c>
      <c r="BW268" s="106">
        <v>1001.422775</v>
      </c>
      <c r="BX268" s="106">
        <v>-32.963320359999997</v>
      </c>
      <c r="BY268" s="106">
        <v>31.227061469999999</v>
      </c>
      <c r="BZ268" s="106">
        <v>-189.10629650000001</v>
      </c>
      <c r="CA268" s="106">
        <v>177.8353194</v>
      </c>
    </row>
    <row r="269" spans="31:79" ht="9.9499999999999993" customHeight="1" x14ac:dyDescent="0.25">
      <c r="AE269" s="59">
        <v>229</v>
      </c>
      <c r="AF269" s="59">
        <v>42748800</v>
      </c>
      <c r="AG269" s="59">
        <v>3.125</v>
      </c>
      <c r="AH269" s="59">
        <v>0</v>
      </c>
      <c r="AI269" s="59">
        <v>0.239919462049238</v>
      </c>
      <c r="AJ269" s="59">
        <v>0.231075302503956</v>
      </c>
      <c r="AK269" s="59">
        <v>0</v>
      </c>
      <c r="AL269" s="59">
        <v>0.92773125307595905</v>
      </c>
      <c r="AM269" s="59">
        <v>0</v>
      </c>
      <c r="AN269" s="59">
        <v>0</v>
      </c>
      <c r="AO269" s="59">
        <v>-0.249999999999964</v>
      </c>
      <c r="AP269" s="59">
        <v>0</v>
      </c>
      <c r="AQ269" s="59">
        <v>0</v>
      </c>
      <c r="AR269" s="59">
        <v>0</v>
      </c>
      <c r="AS269" s="59">
        <v>0</v>
      </c>
      <c r="AT269" s="59">
        <v>0</v>
      </c>
      <c r="AU269" s="59">
        <v>494.77777777777698</v>
      </c>
      <c r="AV269" s="133"/>
      <c r="AW269" s="133"/>
      <c r="AX269" s="133"/>
      <c r="AY269" s="133"/>
      <c r="AZ269" s="133"/>
      <c r="BA269" s="133"/>
      <c r="BH269" s="105">
        <v>264</v>
      </c>
      <c r="BI269" s="105">
        <v>48880800</v>
      </c>
      <c r="BJ269" s="106">
        <v>185</v>
      </c>
      <c r="BK269" s="106">
        <v>1020.3576430000001</v>
      </c>
      <c r="BL269" s="106">
        <v>228.87688180000001</v>
      </c>
      <c r="BM269" s="106">
        <v>4.1335836749999997</v>
      </c>
      <c r="BN269" s="106">
        <v>-1020.3576430000001</v>
      </c>
      <c r="BO269" s="106">
        <v>-200.57256369999999</v>
      </c>
      <c r="BP269" s="106">
        <v>-209.17073450000001</v>
      </c>
      <c r="BQ269" s="108">
        <f t="shared" si="25"/>
        <v>565.75</v>
      </c>
      <c r="BT269" s="105">
        <v>264</v>
      </c>
      <c r="BU269" s="105">
        <v>48880800</v>
      </c>
      <c r="BV269" s="106">
        <v>1041.259159</v>
      </c>
      <c r="BW269" s="106">
        <v>1001.423209</v>
      </c>
      <c r="BX269" s="106">
        <v>-32.966687499999999</v>
      </c>
      <c r="BY269" s="106">
        <v>31.227061469999999</v>
      </c>
      <c r="BZ269" s="106">
        <v>-189.2023882</v>
      </c>
      <c r="CA269" s="106">
        <v>177.94367299999999</v>
      </c>
    </row>
    <row r="270" spans="31:79" ht="9.9499999999999993" customHeight="1" x14ac:dyDescent="0.25">
      <c r="AE270" s="59">
        <v>230</v>
      </c>
      <c r="AF270" s="59">
        <v>42924000</v>
      </c>
      <c r="AG270" s="59">
        <v>3.125</v>
      </c>
      <c r="AH270" s="59">
        <v>0</v>
      </c>
      <c r="AI270" s="59">
        <v>0.239919462049238</v>
      </c>
      <c r="AJ270" s="59">
        <v>0.23100267211144301</v>
      </c>
      <c r="AK270" s="59">
        <v>0</v>
      </c>
      <c r="AL270" s="59">
        <v>0.92686524922329905</v>
      </c>
      <c r="AM270" s="59">
        <v>0</v>
      </c>
      <c r="AN270" s="59">
        <v>0</v>
      </c>
      <c r="AO270" s="59">
        <v>-0.249999999999964</v>
      </c>
      <c r="AP270" s="59">
        <v>0</v>
      </c>
      <c r="AQ270" s="59">
        <v>0</v>
      </c>
      <c r="AR270" s="59">
        <v>0</v>
      </c>
      <c r="AS270" s="59">
        <v>0</v>
      </c>
      <c r="AT270" s="59">
        <v>0</v>
      </c>
      <c r="AU270" s="59">
        <v>496.80555555555497</v>
      </c>
      <c r="AV270" s="133"/>
      <c r="AW270" s="133"/>
      <c r="AX270" s="133"/>
      <c r="AY270" s="133"/>
      <c r="AZ270" s="133"/>
      <c r="BA270" s="133"/>
      <c r="BH270" s="105">
        <v>265</v>
      </c>
      <c r="BI270" s="105">
        <v>49056000</v>
      </c>
      <c r="BJ270" s="106">
        <v>185</v>
      </c>
      <c r="BK270" s="106">
        <v>1020.5169079999999</v>
      </c>
      <c r="BL270" s="106">
        <v>229.0142616</v>
      </c>
      <c r="BM270" s="106">
        <v>4.0307649259999998</v>
      </c>
      <c r="BN270" s="106">
        <v>-1020.5169079999999</v>
      </c>
      <c r="BO270" s="106">
        <v>-200.7083107</v>
      </c>
      <c r="BP270" s="106">
        <v>-209.27518599999999</v>
      </c>
      <c r="BQ270" s="108">
        <f t="shared" si="25"/>
        <v>567.77777777777783</v>
      </c>
      <c r="BT270" s="105">
        <v>265</v>
      </c>
      <c r="BU270" s="105">
        <v>49056000</v>
      </c>
      <c r="BV270" s="106">
        <v>1041.259241</v>
      </c>
      <c r="BW270" s="106">
        <v>1001.423674</v>
      </c>
      <c r="BX270" s="106">
        <v>-32.970276409999997</v>
      </c>
      <c r="BY270" s="106">
        <v>31.227061469999999</v>
      </c>
      <c r="BZ270" s="106">
        <v>-189.30527950000001</v>
      </c>
      <c r="CA270" s="106">
        <v>178.0481245</v>
      </c>
    </row>
    <row r="271" spans="31:79" ht="9.9499999999999993" customHeight="1" x14ac:dyDescent="0.25">
      <c r="AE271" s="59">
        <v>231</v>
      </c>
      <c r="AF271" s="59">
        <v>43099200</v>
      </c>
      <c r="AG271" s="59">
        <v>3.125</v>
      </c>
      <c r="AH271" s="59">
        <v>0</v>
      </c>
      <c r="AI271" s="59">
        <v>0.239919462049238</v>
      </c>
      <c r="AJ271" s="59">
        <v>0.230958502503956</v>
      </c>
      <c r="AK271" s="59">
        <v>0</v>
      </c>
      <c r="AL271" s="59">
        <v>0.92577326205809696</v>
      </c>
      <c r="AM271" s="59">
        <v>0</v>
      </c>
      <c r="AN271" s="59">
        <v>0</v>
      </c>
      <c r="AO271" s="59">
        <v>-0.249999999999901</v>
      </c>
      <c r="AP271" s="59">
        <v>0</v>
      </c>
      <c r="AQ271" s="59">
        <v>0</v>
      </c>
      <c r="AR271" s="59">
        <v>0</v>
      </c>
      <c r="AS271" s="59">
        <v>0</v>
      </c>
      <c r="AT271" s="59">
        <v>0</v>
      </c>
      <c r="AU271" s="59">
        <v>498.83333333333297</v>
      </c>
      <c r="AV271" s="133"/>
      <c r="AW271" s="133"/>
      <c r="AX271" s="133"/>
      <c r="AY271" s="133"/>
      <c r="AZ271" s="133"/>
      <c r="BA271" s="133"/>
      <c r="BH271" s="105">
        <v>266</v>
      </c>
      <c r="BI271" s="105">
        <v>49231200</v>
      </c>
      <c r="BJ271" s="106">
        <v>185</v>
      </c>
      <c r="BK271" s="106">
        <v>1020.682418</v>
      </c>
      <c r="BL271" s="106">
        <v>229.1597798</v>
      </c>
      <c r="BM271" s="106">
        <v>3.930966959</v>
      </c>
      <c r="BN271" s="106">
        <v>-1020.682418</v>
      </c>
      <c r="BO271" s="106">
        <v>-200.8528192</v>
      </c>
      <c r="BP271" s="106">
        <v>-209.37599370000001</v>
      </c>
      <c r="BQ271" s="108">
        <f t="shared" si="25"/>
        <v>569.80555555555554</v>
      </c>
      <c r="BT271" s="105">
        <v>266</v>
      </c>
      <c r="BU271" s="105">
        <v>49231200</v>
      </c>
      <c r="BV271" s="106">
        <v>1041.2593280000001</v>
      </c>
      <c r="BW271" s="106">
        <v>1001.424163</v>
      </c>
      <c r="BX271" s="106">
        <v>-32.974091950000002</v>
      </c>
      <c r="BY271" s="106">
        <v>31.227061469999999</v>
      </c>
      <c r="BZ271" s="106">
        <v>-189.41378760000001</v>
      </c>
      <c r="CA271" s="106">
        <v>178.14893219999999</v>
      </c>
    </row>
    <row r="272" spans="31:79" ht="9.9499999999999993" customHeight="1" x14ac:dyDescent="0.25">
      <c r="AE272" s="59">
        <v>232</v>
      </c>
      <c r="AF272" s="59">
        <v>43274400</v>
      </c>
      <c r="AG272" s="59">
        <v>3.125</v>
      </c>
      <c r="AH272" s="59">
        <v>0</v>
      </c>
      <c r="AI272" s="59">
        <v>0.239919462049238</v>
      </c>
      <c r="AJ272" s="59">
        <v>0.230886818849213</v>
      </c>
      <c r="AK272" s="59">
        <v>0</v>
      </c>
      <c r="AL272" s="59">
        <v>0.91711351999471602</v>
      </c>
      <c r="AM272" s="59">
        <v>0</v>
      </c>
      <c r="AN272" s="59">
        <v>0</v>
      </c>
      <c r="AO272" s="59">
        <v>-0.249999999999964</v>
      </c>
      <c r="AP272" s="59">
        <v>0</v>
      </c>
      <c r="AQ272" s="59">
        <v>0</v>
      </c>
      <c r="AR272" s="59">
        <v>0</v>
      </c>
      <c r="AS272" s="59">
        <v>0</v>
      </c>
      <c r="AT272" s="59">
        <v>0</v>
      </c>
      <c r="AU272" s="59">
        <v>500.86111111111097</v>
      </c>
      <c r="AV272" s="133"/>
      <c r="AW272" s="133"/>
      <c r="AX272" s="133"/>
      <c r="AY272" s="133"/>
      <c r="AZ272" s="133"/>
      <c r="BA272" s="133"/>
      <c r="BH272" s="105">
        <v>267</v>
      </c>
      <c r="BI272" s="105">
        <v>49406400</v>
      </c>
      <c r="BJ272" s="106">
        <v>185</v>
      </c>
      <c r="BK272" s="106">
        <v>1020.854641</v>
      </c>
      <c r="BL272" s="106">
        <v>229.31556180000001</v>
      </c>
      <c r="BM272" s="106">
        <v>3.833525603</v>
      </c>
      <c r="BN272" s="106">
        <v>-1020.854641</v>
      </c>
      <c r="BO272" s="106">
        <v>-201.00814339999999</v>
      </c>
      <c r="BP272" s="106">
        <v>-209.47389279999999</v>
      </c>
      <c r="BQ272" s="108">
        <f t="shared" si="25"/>
        <v>571.83333333333337</v>
      </c>
      <c r="BT272" s="105">
        <v>267</v>
      </c>
      <c r="BU272" s="105">
        <v>49406400</v>
      </c>
      <c r="BV272" s="106">
        <v>1041.2594220000001</v>
      </c>
      <c r="BW272" s="106">
        <v>1001.424679</v>
      </c>
      <c r="BX272" s="106">
        <v>-32.978192030000002</v>
      </c>
      <c r="BY272" s="106">
        <v>31.227061469999999</v>
      </c>
      <c r="BZ272" s="106">
        <v>-189.5280735</v>
      </c>
      <c r="CA272" s="106">
        <v>178.2468313</v>
      </c>
    </row>
    <row r="273" spans="31:79" ht="9.9499999999999993" customHeight="1" x14ac:dyDescent="0.25">
      <c r="AE273" s="59">
        <v>233</v>
      </c>
      <c r="AF273" s="59">
        <v>43449600</v>
      </c>
      <c r="AG273" s="59">
        <v>3.125</v>
      </c>
      <c r="AH273" s="59">
        <v>0</v>
      </c>
      <c r="AI273" s="59">
        <v>0.25027634679238198</v>
      </c>
      <c r="AJ273" s="59">
        <v>0.230841702503957</v>
      </c>
      <c r="AK273" s="59">
        <v>0</v>
      </c>
      <c r="AL273" s="59">
        <v>0.89085209564915502</v>
      </c>
      <c r="AM273" s="59">
        <v>0</v>
      </c>
      <c r="AN273" s="59">
        <v>0</v>
      </c>
      <c r="AO273" s="59">
        <v>-0.24999999999983799</v>
      </c>
      <c r="AP273" s="59">
        <v>0</v>
      </c>
      <c r="AQ273" s="59">
        <v>0</v>
      </c>
      <c r="AR273" s="59">
        <v>0</v>
      </c>
      <c r="AS273" s="59">
        <v>0</v>
      </c>
      <c r="AT273" s="59">
        <v>0</v>
      </c>
      <c r="AU273" s="59">
        <v>502.888888888888</v>
      </c>
      <c r="AV273" s="133"/>
      <c r="AW273" s="133"/>
      <c r="AX273" s="133"/>
      <c r="AY273" s="133"/>
      <c r="AZ273" s="133"/>
      <c r="BA273" s="133"/>
      <c r="BH273" s="105">
        <v>268</v>
      </c>
      <c r="BI273" s="105">
        <v>49581600</v>
      </c>
      <c r="BJ273" s="106">
        <v>185</v>
      </c>
      <c r="BK273" s="106">
        <v>1021.035515</v>
      </c>
      <c r="BL273" s="106">
        <v>229.4904895</v>
      </c>
      <c r="BM273" s="106">
        <v>3.738010418</v>
      </c>
      <c r="BN273" s="106">
        <v>-1021.035515</v>
      </c>
      <c r="BO273" s="106">
        <v>-201.18331040000001</v>
      </c>
      <c r="BP273" s="106">
        <v>-209.56916870000001</v>
      </c>
      <c r="BQ273" s="108">
        <f t="shared" si="25"/>
        <v>573.86111111111109</v>
      </c>
      <c r="BT273" s="105">
        <v>268</v>
      </c>
      <c r="BU273" s="105">
        <v>49581600</v>
      </c>
      <c r="BV273" s="106">
        <v>1041.2595240000001</v>
      </c>
      <c r="BW273" s="106">
        <v>1001.425226</v>
      </c>
      <c r="BX273" s="106">
        <v>-32.982633559999996</v>
      </c>
      <c r="BY273" s="106">
        <v>31.227061469999999</v>
      </c>
      <c r="BZ273" s="106">
        <v>-189.6494218</v>
      </c>
      <c r="CA273" s="106">
        <v>178.34210730000001</v>
      </c>
    </row>
    <row r="274" spans="31:79" ht="9.9499999999999993" customHeight="1" x14ac:dyDescent="0.25">
      <c r="AE274" s="59">
        <v>234</v>
      </c>
      <c r="AF274" s="59">
        <v>43624800</v>
      </c>
      <c r="AG274" s="59">
        <v>3.125</v>
      </c>
      <c r="AH274" s="59">
        <v>0</v>
      </c>
      <c r="AI274" s="59">
        <v>0.25027634679238198</v>
      </c>
      <c r="AJ274" s="59">
        <v>0.230772535095112</v>
      </c>
      <c r="AK274" s="59">
        <v>0</v>
      </c>
      <c r="AL274" s="59">
        <v>0.86200465271915905</v>
      </c>
      <c r="AM274" s="59">
        <v>0</v>
      </c>
      <c r="AN274" s="59">
        <v>0</v>
      </c>
      <c r="AO274" s="59">
        <v>-0.249999999999901</v>
      </c>
      <c r="AP274" s="59">
        <v>0</v>
      </c>
      <c r="AQ274" s="59">
        <v>0</v>
      </c>
      <c r="AR274" s="59">
        <v>0</v>
      </c>
      <c r="AS274" s="59">
        <v>0</v>
      </c>
      <c r="AT274" s="59">
        <v>0</v>
      </c>
      <c r="AU274" s="59">
        <v>504.916666666666</v>
      </c>
      <c r="AV274" s="133"/>
      <c r="AW274" s="133"/>
      <c r="AX274" s="133"/>
      <c r="AY274" s="133"/>
      <c r="AZ274" s="133"/>
      <c r="BA274" s="133"/>
      <c r="BH274" s="105">
        <v>269</v>
      </c>
      <c r="BI274" s="105">
        <v>49756800</v>
      </c>
      <c r="BJ274" s="106">
        <v>185</v>
      </c>
      <c r="BK274" s="106">
        <v>1021.223936</v>
      </c>
      <c r="BL274" s="106">
        <v>229.6750424</v>
      </c>
      <c r="BM274" s="106">
        <v>3.6446494469999999</v>
      </c>
      <c r="BN274" s="106">
        <v>-1021.223936</v>
      </c>
      <c r="BO274" s="106">
        <v>-201.36864019999999</v>
      </c>
      <c r="BP274" s="106">
        <v>-209.66175279999999</v>
      </c>
      <c r="BQ274" s="108">
        <f t="shared" si="25"/>
        <v>575.88888888888891</v>
      </c>
      <c r="BT274" s="105">
        <v>269</v>
      </c>
      <c r="BU274" s="105">
        <v>49756800</v>
      </c>
      <c r="BV274" s="106">
        <v>1041.2596349999999</v>
      </c>
      <c r="BW274" s="106">
        <v>1001.4258</v>
      </c>
      <c r="BX274" s="106">
        <v>-32.987489490000002</v>
      </c>
      <c r="BY274" s="106">
        <v>31.227061469999999</v>
      </c>
      <c r="BZ274" s="106">
        <v>-189.7767882</v>
      </c>
      <c r="CA274" s="106">
        <v>178.4346913</v>
      </c>
    </row>
    <row r="275" spans="31:79" ht="9.9499999999999993" customHeight="1" x14ac:dyDescent="0.25">
      <c r="AE275" s="59">
        <v>235</v>
      </c>
      <c r="AF275" s="59">
        <v>43800000</v>
      </c>
      <c r="AG275" s="59">
        <v>3.125</v>
      </c>
      <c r="AH275" s="59">
        <v>0</v>
      </c>
      <c r="AI275" s="59">
        <v>0.25027634679238198</v>
      </c>
      <c r="AJ275" s="59">
        <v>0.230724902503956</v>
      </c>
      <c r="AK275" s="59">
        <v>0</v>
      </c>
      <c r="AL275" s="59">
        <v>0.83767407914777903</v>
      </c>
      <c r="AM275" s="59">
        <v>0</v>
      </c>
      <c r="AN275" s="59">
        <v>0</v>
      </c>
      <c r="AO275" s="59">
        <v>-0.249999999999964</v>
      </c>
      <c r="AP275" s="59">
        <v>0</v>
      </c>
      <c r="AQ275" s="59">
        <v>0</v>
      </c>
      <c r="AR275" s="59">
        <v>0</v>
      </c>
      <c r="AS275" s="59">
        <v>0</v>
      </c>
      <c r="AT275" s="59">
        <v>0</v>
      </c>
      <c r="AU275" s="59">
        <v>506.944444444444</v>
      </c>
      <c r="AV275" s="133"/>
      <c r="AW275" s="133"/>
      <c r="AX275" s="133"/>
      <c r="AY275" s="133"/>
      <c r="AZ275" s="133"/>
      <c r="BA275" s="133"/>
      <c r="BH275" s="105">
        <v>270</v>
      </c>
      <c r="BI275" s="105">
        <v>49932000</v>
      </c>
      <c r="BJ275" s="106">
        <v>185</v>
      </c>
      <c r="BK275" s="106">
        <v>1021.418241</v>
      </c>
      <c r="BL275" s="106">
        <v>229.8697335</v>
      </c>
      <c r="BM275" s="106">
        <v>3.5542147489999998</v>
      </c>
      <c r="BN275" s="106">
        <v>-1021.418241</v>
      </c>
      <c r="BO275" s="106">
        <v>-201.56452659999999</v>
      </c>
      <c r="BP275" s="106">
        <v>-209.75099220000001</v>
      </c>
      <c r="BQ275" s="108">
        <f t="shared" si="25"/>
        <v>577.91666666666663</v>
      </c>
      <c r="BT275" s="105">
        <v>270</v>
      </c>
      <c r="BU275" s="105">
        <v>49932000</v>
      </c>
      <c r="BV275" s="106">
        <v>1041.2597559999999</v>
      </c>
      <c r="BW275" s="106">
        <v>1001.4263979999999</v>
      </c>
      <c r="BX275" s="106">
        <v>-32.992775479999999</v>
      </c>
      <c r="BY275" s="106">
        <v>31.227061469999999</v>
      </c>
      <c r="BZ275" s="106">
        <v>-189.90934780000001</v>
      </c>
      <c r="CA275" s="106">
        <v>178.52393079999999</v>
      </c>
    </row>
    <row r="276" spans="31:79" ht="9.9499999999999993" customHeight="1" x14ac:dyDescent="0.25">
      <c r="AE276" s="59">
        <v>236</v>
      </c>
      <c r="AF276" s="59">
        <v>43975200</v>
      </c>
      <c r="AG276" s="59">
        <v>3.125</v>
      </c>
      <c r="AH276" s="59">
        <v>0</v>
      </c>
      <c r="AI276" s="59">
        <v>0.25027634679227101</v>
      </c>
      <c r="AJ276" s="59">
        <v>0.230724902503956</v>
      </c>
      <c r="AK276" s="59">
        <v>0</v>
      </c>
      <c r="AL276" s="59">
        <v>0.82396775001385403</v>
      </c>
      <c r="AM276" s="59">
        <v>0</v>
      </c>
      <c r="AN276" s="59">
        <v>0</v>
      </c>
      <c r="AO276" s="59">
        <v>-0.249999999999964</v>
      </c>
      <c r="AP276" s="59">
        <v>0</v>
      </c>
      <c r="AQ276" s="59">
        <v>0</v>
      </c>
      <c r="AR276" s="59">
        <v>0</v>
      </c>
      <c r="AS276" s="59">
        <v>0</v>
      </c>
      <c r="AT276" s="59">
        <v>0</v>
      </c>
      <c r="AU276" s="59">
        <v>508.972222222222</v>
      </c>
      <c r="AV276" s="133"/>
      <c r="AW276" s="133"/>
      <c r="AX276" s="133"/>
      <c r="AY276" s="133"/>
      <c r="AZ276" s="133"/>
      <c r="BA276" s="133"/>
      <c r="BH276" s="105">
        <v>271</v>
      </c>
      <c r="BI276" s="105">
        <v>50107200</v>
      </c>
      <c r="BJ276" s="106">
        <v>185</v>
      </c>
      <c r="BK276" s="106">
        <v>1021.655287</v>
      </c>
      <c r="BL276" s="106">
        <v>230.1642454</v>
      </c>
      <c r="BM276" s="106">
        <v>3.4730182169999999</v>
      </c>
      <c r="BN276" s="106">
        <v>-1021.655287</v>
      </c>
      <c r="BO276" s="106">
        <v>-201.8601918</v>
      </c>
      <c r="BP276" s="106">
        <v>-209.83103539999999</v>
      </c>
      <c r="BQ276" s="108">
        <f t="shared" si="25"/>
        <v>579.94444444444446</v>
      </c>
      <c r="BT276" s="105">
        <v>271</v>
      </c>
      <c r="BU276" s="105">
        <v>50107200</v>
      </c>
      <c r="BV276" s="106">
        <v>1041.2598860000001</v>
      </c>
      <c r="BW276" s="106">
        <v>1001.42701</v>
      </c>
      <c r="BX276" s="106">
        <v>-32.998430720000002</v>
      </c>
      <c r="BY276" s="106">
        <v>31.227061469999999</v>
      </c>
      <c r="BZ276" s="106">
        <v>-190.04521270000001</v>
      </c>
      <c r="CA276" s="106">
        <v>178.6039739</v>
      </c>
    </row>
    <row r="277" spans="31:79" ht="9.9499999999999993" customHeight="1" x14ac:dyDescent="0.25">
      <c r="AE277" s="59">
        <v>237</v>
      </c>
      <c r="AF277" s="59">
        <v>44150400</v>
      </c>
      <c r="AG277" s="59">
        <v>3.125</v>
      </c>
      <c r="AH277" s="59">
        <v>0</v>
      </c>
      <c r="AI277" s="59">
        <v>0.25027634679227101</v>
      </c>
      <c r="AJ277" s="59">
        <v>0.230724902503956</v>
      </c>
      <c r="AK277" s="59">
        <v>0</v>
      </c>
      <c r="AL277" s="59">
        <v>0.78944658105726195</v>
      </c>
      <c r="AM277" s="59">
        <v>0</v>
      </c>
      <c r="AN277" s="59">
        <v>0</v>
      </c>
      <c r="AO277" s="59">
        <v>-0.249999999999964</v>
      </c>
      <c r="AP277" s="59">
        <v>0</v>
      </c>
      <c r="AQ277" s="59">
        <v>0</v>
      </c>
      <c r="AR277" s="59">
        <v>0</v>
      </c>
      <c r="AS277" s="59">
        <v>0</v>
      </c>
      <c r="AT277" s="59">
        <v>0</v>
      </c>
      <c r="AU277" s="59">
        <v>511</v>
      </c>
      <c r="AV277" s="133"/>
      <c r="AW277" s="133"/>
      <c r="AX277" s="133"/>
      <c r="AY277" s="133"/>
      <c r="AZ277" s="133"/>
      <c r="BA277" s="133"/>
      <c r="BH277" s="105">
        <v>272</v>
      </c>
      <c r="BI277" s="105">
        <v>50282400</v>
      </c>
      <c r="BJ277" s="106">
        <v>185</v>
      </c>
      <c r="BK277" s="106">
        <v>1021.848194</v>
      </c>
      <c r="BL277" s="106">
        <v>230.36965789999999</v>
      </c>
      <c r="BM277" s="106">
        <v>3.4017143359999999</v>
      </c>
      <c r="BN277" s="106">
        <v>-1021.848194</v>
      </c>
      <c r="BO277" s="106">
        <v>-202.06672130000001</v>
      </c>
      <c r="BP277" s="106">
        <v>-209.9012223</v>
      </c>
      <c r="BQ277" s="108">
        <f t="shared" si="25"/>
        <v>581.97222222222217</v>
      </c>
      <c r="BT277" s="105">
        <v>272</v>
      </c>
      <c r="BU277" s="105">
        <v>50282400</v>
      </c>
      <c r="BV277" s="106">
        <v>1041.260025</v>
      </c>
      <c r="BW277" s="106">
        <v>1001.427629</v>
      </c>
      <c r="BX277" s="106">
        <v>-33.004518689999998</v>
      </c>
      <c r="BY277" s="106">
        <v>31.227061469999999</v>
      </c>
      <c r="BZ277" s="106">
        <v>-190.18274880000001</v>
      </c>
      <c r="CA277" s="106">
        <v>178.67416080000001</v>
      </c>
    </row>
    <row r="278" spans="31:79" ht="9.9499999999999993" customHeight="1" x14ac:dyDescent="0.25">
      <c r="AE278" s="59">
        <v>238</v>
      </c>
      <c r="AF278" s="59">
        <v>44325600</v>
      </c>
      <c r="AG278" s="59">
        <v>3.125</v>
      </c>
      <c r="AH278" s="59">
        <v>0</v>
      </c>
      <c r="AI278" s="59">
        <v>0.25027634679227101</v>
      </c>
      <c r="AJ278" s="59">
        <v>0.230724902503956</v>
      </c>
      <c r="AK278" s="59">
        <v>0</v>
      </c>
      <c r="AL278" s="59">
        <v>0.78471811634655397</v>
      </c>
      <c r="AM278" s="59">
        <v>0</v>
      </c>
      <c r="AN278" s="59">
        <v>0</v>
      </c>
      <c r="AO278" s="59">
        <v>-0.249999999999964</v>
      </c>
      <c r="AP278" s="59">
        <v>0</v>
      </c>
      <c r="AQ278" s="59">
        <v>0</v>
      </c>
      <c r="AR278" s="59">
        <v>0</v>
      </c>
      <c r="AS278" s="59">
        <v>0</v>
      </c>
      <c r="AT278" s="59">
        <v>0</v>
      </c>
      <c r="AU278" s="59">
        <v>513.02777777777703</v>
      </c>
      <c r="AV278" s="133"/>
      <c r="AW278" s="133"/>
      <c r="AX278" s="133"/>
      <c r="AY278" s="133"/>
      <c r="AZ278" s="133"/>
      <c r="BA278" s="133"/>
      <c r="BH278" s="105">
        <v>273</v>
      </c>
      <c r="BI278" s="105">
        <v>50457600</v>
      </c>
      <c r="BJ278" s="106">
        <v>185</v>
      </c>
      <c r="BK278" s="106">
        <v>1022.128293</v>
      </c>
      <c r="BL278" s="106">
        <v>230.6714915</v>
      </c>
      <c r="BM278" s="106">
        <v>3.3478007490000001</v>
      </c>
      <c r="BN278" s="106">
        <v>-1022.128293</v>
      </c>
      <c r="BO278" s="106">
        <v>-202.36675729999999</v>
      </c>
      <c r="BP278" s="106">
        <v>-209.9569334</v>
      </c>
      <c r="BQ278" s="108">
        <f t="shared" si="25"/>
        <v>584</v>
      </c>
      <c r="BT278" s="105">
        <v>273</v>
      </c>
      <c r="BU278" s="105">
        <v>50457600</v>
      </c>
      <c r="BV278" s="106">
        <v>1041.2601770000001</v>
      </c>
      <c r="BW278" s="106">
        <v>1001.4282480000001</v>
      </c>
      <c r="BX278" s="106">
        <v>-33.011130119999997</v>
      </c>
      <c r="BY278" s="106">
        <v>31.227061469999999</v>
      </c>
      <c r="BZ278" s="106">
        <v>-190.32013480000001</v>
      </c>
      <c r="CA278" s="106">
        <v>178.72987190000001</v>
      </c>
    </row>
    <row r="279" spans="31:79" ht="9.9499999999999993" customHeight="1" x14ac:dyDescent="0.25">
      <c r="AE279" s="59">
        <v>239</v>
      </c>
      <c r="AF279" s="59">
        <v>44500800</v>
      </c>
      <c r="AG279" s="59">
        <v>3.125</v>
      </c>
      <c r="AH279" s="59">
        <v>0</v>
      </c>
      <c r="AI279" s="59">
        <v>0.25027634679227101</v>
      </c>
      <c r="AJ279" s="59">
        <v>0.230724902503956</v>
      </c>
      <c r="AK279" s="59">
        <v>0</v>
      </c>
      <c r="AL279" s="59">
        <v>0.74836810642506801</v>
      </c>
      <c r="AM279" s="59">
        <v>0</v>
      </c>
      <c r="AN279" s="59">
        <v>0</v>
      </c>
      <c r="AO279" s="59">
        <v>-0.25000000000009098</v>
      </c>
      <c r="AP279" s="59">
        <v>0</v>
      </c>
      <c r="AQ279" s="59">
        <v>0</v>
      </c>
      <c r="AR279" s="59">
        <v>0</v>
      </c>
      <c r="AS279" s="59">
        <v>0</v>
      </c>
      <c r="AT279" s="59">
        <v>0</v>
      </c>
      <c r="AU279" s="59">
        <v>515.05555555555497</v>
      </c>
      <c r="AV279" s="133"/>
      <c r="AW279" s="133"/>
      <c r="AX279" s="133"/>
      <c r="AY279" s="133"/>
      <c r="AZ279" s="133"/>
      <c r="BA279" s="133"/>
      <c r="BH279" s="105">
        <v>274</v>
      </c>
      <c r="BI279" s="105">
        <v>50632800</v>
      </c>
      <c r="BJ279" s="106">
        <v>185</v>
      </c>
      <c r="BK279" s="106">
        <v>1022.476279</v>
      </c>
      <c r="BL279" s="106">
        <v>231.043621</v>
      </c>
      <c r="BM279" s="106">
        <v>3.3038122630000002</v>
      </c>
      <c r="BN279" s="106">
        <v>-1022.476279</v>
      </c>
      <c r="BO279" s="106">
        <v>-202.7334597</v>
      </c>
      <c r="BP279" s="106">
        <v>-210.006349</v>
      </c>
      <c r="BQ279" s="108">
        <f t="shared" si="25"/>
        <v>586.02777777777783</v>
      </c>
      <c r="BT279" s="105">
        <v>274</v>
      </c>
      <c r="BU279" s="105">
        <v>50632800</v>
      </c>
      <c r="BV279" s="106">
        <v>1041.2603409999999</v>
      </c>
      <c r="BW279" s="106">
        <v>1001.428862</v>
      </c>
      <c r="BX279" s="106">
        <v>-33.018323260000003</v>
      </c>
      <c r="BY279" s="106">
        <v>31.227061469999999</v>
      </c>
      <c r="BZ279" s="106">
        <v>-190.45655869999999</v>
      </c>
      <c r="CA279" s="106">
        <v>178.77928750000001</v>
      </c>
    </row>
    <row r="280" spans="31:79" ht="9.9499999999999993" customHeight="1" x14ac:dyDescent="0.25">
      <c r="AE280" s="59">
        <v>240</v>
      </c>
      <c r="AF280" s="59">
        <v>44676000</v>
      </c>
      <c r="AG280" s="59">
        <v>3.125</v>
      </c>
      <c r="AH280" s="59">
        <v>0</v>
      </c>
      <c r="AI280" s="59">
        <v>0.25027634679238198</v>
      </c>
      <c r="AJ280" s="59">
        <v>0.230724902503956</v>
      </c>
      <c r="AK280" s="59">
        <v>0</v>
      </c>
      <c r="AL280" s="59">
        <v>0.75074442905140604</v>
      </c>
      <c r="AM280" s="59">
        <v>0</v>
      </c>
      <c r="AN280" s="59">
        <v>0</v>
      </c>
      <c r="AO280" s="59">
        <v>-0.249999999999901</v>
      </c>
      <c r="AP280" s="59">
        <v>0</v>
      </c>
      <c r="AQ280" s="59">
        <v>0</v>
      </c>
      <c r="AR280" s="59">
        <v>0</v>
      </c>
      <c r="AS280" s="59">
        <v>0</v>
      </c>
      <c r="AT280" s="59">
        <v>0</v>
      </c>
      <c r="AU280" s="59">
        <v>517.08333333333303</v>
      </c>
      <c r="AV280" s="133"/>
      <c r="AW280" s="133"/>
      <c r="AX280" s="133"/>
      <c r="AY280" s="133"/>
      <c r="AZ280" s="133"/>
      <c r="BA280" s="133"/>
      <c r="BH280" s="105">
        <v>275</v>
      </c>
      <c r="BI280" s="105">
        <v>50808000</v>
      </c>
      <c r="BJ280" s="106">
        <v>185</v>
      </c>
      <c r="BK280" s="106">
        <v>1022.7651059999999</v>
      </c>
      <c r="BL280" s="106">
        <v>231.36095800000001</v>
      </c>
      <c r="BM280" s="106">
        <v>3.2744692579999999</v>
      </c>
      <c r="BN280" s="106">
        <v>-1022.7651059999999</v>
      </c>
      <c r="BO280" s="106">
        <v>-203.0432758</v>
      </c>
      <c r="BP280" s="106">
        <v>-210.04321300000001</v>
      </c>
      <c r="BQ280" s="108">
        <f t="shared" si="25"/>
        <v>588.05555555555554</v>
      </c>
      <c r="BT280" s="105">
        <v>275</v>
      </c>
      <c r="BU280" s="105">
        <v>50808000</v>
      </c>
      <c r="BV280" s="106">
        <v>1041.260522</v>
      </c>
      <c r="BW280" s="106">
        <v>1001.4294650000001</v>
      </c>
      <c r="BX280" s="106">
        <v>-33.026209020000003</v>
      </c>
      <c r="BY280" s="106">
        <v>31.227061469999999</v>
      </c>
      <c r="BZ280" s="106">
        <v>-190.59058229999999</v>
      </c>
      <c r="CA280" s="106">
        <v>178.81615149999999</v>
      </c>
    </row>
    <row r="281" spans="31:79" ht="9.9499999999999993" customHeight="1" x14ac:dyDescent="0.25">
      <c r="AE281" s="59">
        <v>241</v>
      </c>
      <c r="AF281" s="59">
        <v>44851200</v>
      </c>
      <c r="AG281" s="59">
        <v>5</v>
      </c>
      <c r="AH281" s="59">
        <v>0</v>
      </c>
      <c r="AI281" s="59">
        <v>0.25027634679227101</v>
      </c>
      <c r="AJ281" s="59">
        <v>0.230724902503956</v>
      </c>
      <c r="AK281" s="59">
        <v>0</v>
      </c>
      <c r="AL281" s="59">
        <v>0.71420531916794905</v>
      </c>
      <c r="AM281" s="59">
        <v>0</v>
      </c>
      <c r="AN281" s="59">
        <v>0</v>
      </c>
      <c r="AO281" s="59">
        <v>-0.249999999999964</v>
      </c>
      <c r="AP281" s="59">
        <v>0</v>
      </c>
      <c r="AQ281" s="59">
        <v>0</v>
      </c>
      <c r="AR281" s="59">
        <v>0</v>
      </c>
      <c r="AS281" s="59">
        <v>0</v>
      </c>
      <c r="AT281" s="59">
        <v>0</v>
      </c>
      <c r="AU281" s="59">
        <v>519.11111111111097</v>
      </c>
      <c r="AV281" s="133"/>
      <c r="AW281" s="133"/>
      <c r="AX281" s="133"/>
      <c r="AY281" s="133"/>
      <c r="AZ281" s="133"/>
      <c r="BA281" s="133"/>
      <c r="BH281" s="105">
        <v>276</v>
      </c>
      <c r="BI281" s="105">
        <v>50983200</v>
      </c>
      <c r="BJ281" s="106">
        <v>185</v>
      </c>
      <c r="BK281" s="106">
        <v>1023.005513</v>
      </c>
      <c r="BL281" s="106">
        <v>231.6308951</v>
      </c>
      <c r="BM281" s="106">
        <v>3.2487454640000002</v>
      </c>
      <c r="BN281" s="106">
        <v>-1023.005513</v>
      </c>
      <c r="BO281" s="106">
        <v>-203.3045731</v>
      </c>
      <c r="BP281" s="106">
        <v>-210.07757649999999</v>
      </c>
      <c r="BQ281" s="108">
        <f t="shared" si="25"/>
        <v>590.08333333333337</v>
      </c>
      <c r="BT281" s="105">
        <v>276</v>
      </c>
      <c r="BU281" s="105">
        <v>50983200</v>
      </c>
      <c r="BV281" s="106">
        <v>1041.2607170000001</v>
      </c>
      <c r="BW281" s="106">
        <v>1001.430057</v>
      </c>
      <c r="BX281" s="106">
        <v>-33.034740290000002</v>
      </c>
      <c r="BY281" s="106">
        <v>31.227061469999999</v>
      </c>
      <c r="BZ281" s="106">
        <v>-190.72206800000001</v>
      </c>
      <c r="CA281" s="106">
        <v>178.8505151</v>
      </c>
    </row>
    <row r="282" spans="31:79" ht="9.9499999999999993" customHeight="1" x14ac:dyDescent="0.25">
      <c r="AE282" s="59">
        <v>242</v>
      </c>
      <c r="AF282" s="59">
        <v>45026400</v>
      </c>
      <c r="AG282" s="59">
        <v>5</v>
      </c>
      <c r="AH282" s="59">
        <v>0</v>
      </c>
      <c r="AI282" s="59">
        <v>0.25391967568373403</v>
      </c>
      <c r="AJ282" s="59">
        <v>0.230724902503956</v>
      </c>
      <c r="AK282" s="59">
        <v>0</v>
      </c>
      <c r="AL282" s="59">
        <v>0.70575887227537204</v>
      </c>
      <c r="AM282" s="59">
        <v>0</v>
      </c>
      <c r="AN282" s="59">
        <v>0</v>
      </c>
      <c r="AO282" s="59">
        <v>-0.249999999999901</v>
      </c>
      <c r="AP282" s="59">
        <v>0</v>
      </c>
      <c r="AQ282" s="59">
        <v>0</v>
      </c>
      <c r="AR282" s="59">
        <v>0</v>
      </c>
      <c r="AS282" s="59">
        <v>0</v>
      </c>
      <c r="AT282" s="59">
        <v>0</v>
      </c>
      <c r="AU282" s="59">
        <v>521.138888888888</v>
      </c>
      <c r="AV282" s="133"/>
      <c r="AW282" s="133"/>
      <c r="AX282" s="133"/>
      <c r="AY282" s="133"/>
      <c r="AZ282" s="133"/>
      <c r="BA282" s="133"/>
      <c r="BH282" s="105">
        <v>277</v>
      </c>
      <c r="BI282" s="105">
        <v>51158400</v>
      </c>
      <c r="BJ282" s="106">
        <v>185</v>
      </c>
      <c r="BK282" s="106">
        <v>1023.2184559999999</v>
      </c>
      <c r="BL282" s="106">
        <v>231.86543639999999</v>
      </c>
      <c r="BM282" s="106">
        <v>3.2273687550000001</v>
      </c>
      <c r="BN282" s="106">
        <v>-1023.2184559999999</v>
      </c>
      <c r="BO282" s="106">
        <v>-203.52975670000001</v>
      </c>
      <c r="BP282" s="106">
        <v>-210.10831089999999</v>
      </c>
      <c r="BQ282" s="108">
        <f t="shared" si="25"/>
        <v>592.11111111111109</v>
      </c>
      <c r="BT282" s="105">
        <v>277</v>
      </c>
      <c r="BU282" s="105">
        <v>51158400</v>
      </c>
      <c r="BV282" s="106">
        <v>1041.260925</v>
      </c>
      <c r="BW282" s="106">
        <v>1001.4306309999999</v>
      </c>
      <c r="BX282" s="106">
        <v>-33.043817509999997</v>
      </c>
      <c r="BY282" s="106">
        <v>31.227061469999999</v>
      </c>
      <c r="BZ282" s="106">
        <v>-190.84975489999999</v>
      </c>
      <c r="CA282" s="106">
        <v>178.8812495</v>
      </c>
    </row>
    <row r="283" spans="31:79" ht="9.9499999999999993" customHeight="1" x14ac:dyDescent="0.25">
      <c r="AE283" s="59">
        <v>243</v>
      </c>
      <c r="AF283" s="59">
        <v>45201600</v>
      </c>
      <c r="AG283" s="59">
        <v>5</v>
      </c>
      <c r="AH283" s="59">
        <v>0</v>
      </c>
      <c r="AI283" s="59">
        <v>0.253919675683623</v>
      </c>
      <c r="AJ283" s="59">
        <v>0.230724902503956</v>
      </c>
      <c r="AK283" s="59">
        <v>0</v>
      </c>
      <c r="AL283" s="59">
        <v>0.70792059504704996</v>
      </c>
      <c r="AM283" s="59">
        <v>0</v>
      </c>
      <c r="AN283" s="59">
        <v>0</v>
      </c>
      <c r="AO283" s="59">
        <v>-0.249999999999964</v>
      </c>
      <c r="AP283" s="59">
        <v>0</v>
      </c>
      <c r="AQ283" s="59">
        <v>0</v>
      </c>
      <c r="AR283" s="59">
        <v>0</v>
      </c>
      <c r="AS283" s="59">
        <v>0</v>
      </c>
      <c r="AT283" s="59">
        <v>0</v>
      </c>
      <c r="AU283" s="59">
        <v>523.16666666666595</v>
      </c>
      <c r="AV283" s="133"/>
      <c r="AW283" s="133"/>
      <c r="AX283" s="133"/>
      <c r="AY283" s="133"/>
      <c r="AZ283" s="133"/>
      <c r="BA283" s="133"/>
      <c r="BH283" s="105">
        <v>278</v>
      </c>
      <c r="BI283" s="105">
        <v>51333600</v>
      </c>
      <c r="BJ283" s="106">
        <v>185</v>
      </c>
      <c r="BK283" s="106">
        <v>1023.410914</v>
      </c>
      <c r="BL283" s="106">
        <v>232.07614079999999</v>
      </c>
      <c r="BM283" s="106">
        <v>3.212363227</v>
      </c>
      <c r="BN283" s="106">
        <v>-1023.410914</v>
      </c>
      <c r="BO283" s="106">
        <v>-203.73054970000001</v>
      </c>
      <c r="BP283" s="106">
        <v>-210.13322790000001</v>
      </c>
      <c r="BQ283" s="108">
        <f t="shared" si="25"/>
        <v>594.13888888888891</v>
      </c>
      <c r="BT283" s="105">
        <v>278</v>
      </c>
      <c r="BU283" s="105">
        <v>51333600</v>
      </c>
      <c r="BV283" s="106">
        <v>1041.2611440000001</v>
      </c>
      <c r="BW283" s="106">
        <v>1001.431183</v>
      </c>
      <c r="BX283" s="106">
        <v>-33.053383369999999</v>
      </c>
      <c r="BY283" s="106">
        <v>31.227061469999999</v>
      </c>
      <c r="BZ283" s="106">
        <v>-190.97252359999999</v>
      </c>
      <c r="CA283" s="106">
        <v>178.90616639999999</v>
      </c>
    </row>
    <row r="284" spans="31:79" ht="9.9499999999999993" customHeight="1" x14ac:dyDescent="0.25">
      <c r="AE284" s="59">
        <v>244</v>
      </c>
      <c r="AF284" s="59">
        <v>45376800</v>
      </c>
      <c r="AG284" s="59">
        <v>5</v>
      </c>
      <c r="AH284" s="59">
        <v>0</v>
      </c>
      <c r="AI284" s="59">
        <v>0.25391967568384499</v>
      </c>
      <c r="AJ284" s="59">
        <v>0.230724902503956</v>
      </c>
      <c r="AK284" s="59">
        <v>0</v>
      </c>
      <c r="AL284" s="59">
        <v>0.66086689712769098</v>
      </c>
      <c r="AM284" s="59">
        <v>0</v>
      </c>
      <c r="AN284" s="59">
        <v>0</v>
      </c>
      <c r="AO284" s="59">
        <v>-0.249999999999964</v>
      </c>
      <c r="AP284" s="59">
        <v>0</v>
      </c>
      <c r="AQ284" s="59">
        <v>0</v>
      </c>
      <c r="AR284" s="59">
        <v>0</v>
      </c>
      <c r="AS284" s="59">
        <v>0</v>
      </c>
      <c r="AT284" s="59">
        <v>0</v>
      </c>
      <c r="AU284" s="59">
        <v>525.194444444444</v>
      </c>
      <c r="AV284" s="133"/>
      <c r="AW284" s="133"/>
      <c r="AX284" s="133"/>
      <c r="AY284" s="133"/>
      <c r="AZ284" s="133"/>
      <c r="BA284" s="133"/>
      <c r="BH284" s="105">
        <v>279</v>
      </c>
      <c r="BI284" s="105">
        <v>51508800</v>
      </c>
      <c r="BJ284" s="106">
        <v>185</v>
      </c>
      <c r="BK284" s="106">
        <v>1023.5876929999999</v>
      </c>
      <c r="BL284" s="106">
        <v>232.27219059999999</v>
      </c>
      <c r="BM284" s="106">
        <v>3.2014365410000001</v>
      </c>
      <c r="BN284" s="106">
        <v>-1023.5876929999999</v>
      </c>
      <c r="BO284" s="106">
        <v>-203.91626260000001</v>
      </c>
      <c r="BP284" s="106">
        <v>-210.15449140000001</v>
      </c>
      <c r="BQ284" s="108">
        <f t="shared" si="25"/>
        <v>596.16666666666663</v>
      </c>
      <c r="BT284" s="105">
        <v>279</v>
      </c>
      <c r="BU284" s="105">
        <v>51508800</v>
      </c>
      <c r="BV284" s="106">
        <v>1041.2613719999999</v>
      </c>
      <c r="BW284" s="106">
        <v>1001.43171</v>
      </c>
      <c r="BX284" s="106">
        <v>-33.063357150000002</v>
      </c>
      <c r="BY284" s="106">
        <v>31.227061469999999</v>
      </c>
      <c r="BZ284" s="106">
        <v>-191.08973599999999</v>
      </c>
      <c r="CA284" s="106">
        <v>178.92742999999999</v>
      </c>
    </row>
    <row r="285" spans="31:79" ht="9.9499999999999993" customHeight="1" x14ac:dyDescent="0.25">
      <c r="AE285" s="59">
        <v>245</v>
      </c>
      <c r="AF285" s="59">
        <v>45552000</v>
      </c>
      <c r="AG285" s="59">
        <v>5</v>
      </c>
      <c r="AH285" s="59">
        <v>0</v>
      </c>
      <c r="AI285" s="59">
        <v>0.253919675683623</v>
      </c>
      <c r="AJ285" s="59">
        <v>0.230724902503956</v>
      </c>
      <c r="AK285" s="59">
        <v>0</v>
      </c>
      <c r="AL285" s="59">
        <v>0.65979361426149297</v>
      </c>
      <c r="AM285" s="59">
        <v>0</v>
      </c>
      <c r="AN285" s="59">
        <v>0</v>
      </c>
      <c r="AO285" s="59">
        <v>-0.249999999999901</v>
      </c>
      <c r="AP285" s="59">
        <v>0</v>
      </c>
      <c r="AQ285" s="59">
        <v>0</v>
      </c>
      <c r="AR285" s="59">
        <v>0</v>
      </c>
      <c r="AS285" s="59">
        <v>0</v>
      </c>
      <c r="AT285" s="59">
        <v>0</v>
      </c>
      <c r="AU285" s="59">
        <v>527.22222222222194</v>
      </c>
      <c r="AV285" s="133"/>
      <c r="AW285" s="133"/>
      <c r="AX285" s="133"/>
      <c r="AY285" s="133"/>
      <c r="AZ285" s="133"/>
      <c r="BA285" s="133"/>
      <c r="BH285" s="105">
        <v>280</v>
      </c>
      <c r="BI285" s="105">
        <v>51684000</v>
      </c>
      <c r="BJ285" s="106">
        <v>185</v>
      </c>
      <c r="BK285" s="106">
        <v>1023.7568649999999</v>
      </c>
      <c r="BL285" s="106">
        <v>232.45753959999999</v>
      </c>
      <c r="BM285" s="106">
        <v>3.1896373159999998</v>
      </c>
      <c r="BN285" s="106">
        <v>-1023.7568649999999</v>
      </c>
      <c r="BO285" s="106">
        <v>-204.09093010000001</v>
      </c>
      <c r="BP285" s="106">
        <v>-210.17697219999999</v>
      </c>
      <c r="BQ285" s="108">
        <f t="shared" si="25"/>
        <v>598.19444444444446</v>
      </c>
      <c r="BT285" s="105">
        <v>280</v>
      </c>
      <c r="BU285" s="105">
        <v>51684000</v>
      </c>
      <c r="BV285" s="106">
        <v>1041.261608</v>
      </c>
      <c r="BW285" s="106">
        <v>1001.432213</v>
      </c>
      <c r="BX285" s="106">
        <v>-33.073674850000003</v>
      </c>
      <c r="BY285" s="106">
        <v>31.227061469999999</v>
      </c>
      <c r="BZ285" s="106">
        <v>-191.20156470000001</v>
      </c>
      <c r="CA285" s="106">
        <v>178.9499107</v>
      </c>
    </row>
    <row r="286" spans="31:79" ht="9.9499999999999993" customHeight="1" x14ac:dyDescent="0.25">
      <c r="AE286" s="59">
        <v>246</v>
      </c>
      <c r="AF286" s="59">
        <v>45727200</v>
      </c>
      <c r="AG286" s="59">
        <v>5</v>
      </c>
      <c r="AH286" s="59">
        <v>0</v>
      </c>
      <c r="AI286" s="59">
        <v>0.253919675683623</v>
      </c>
      <c r="AJ286" s="59">
        <v>0.230724902503956</v>
      </c>
      <c r="AK286" s="59">
        <v>0</v>
      </c>
      <c r="AL286" s="59">
        <v>0.66225852130764495</v>
      </c>
      <c r="AM286" s="59">
        <v>0</v>
      </c>
      <c r="AN286" s="59">
        <v>0</v>
      </c>
      <c r="AO286" s="59">
        <v>-0.249999999999964</v>
      </c>
      <c r="AP286" s="59">
        <v>0</v>
      </c>
      <c r="AQ286" s="59">
        <v>0</v>
      </c>
      <c r="AR286" s="59">
        <v>0</v>
      </c>
      <c r="AS286" s="59">
        <v>0</v>
      </c>
      <c r="AT286" s="59">
        <v>0</v>
      </c>
      <c r="AU286" s="59">
        <v>529.25</v>
      </c>
      <c r="AV286" s="133"/>
      <c r="AW286" s="133"/>
      <c r="AX286" s="133"/>
      <c r="AY286" s="133"/>
      <c r="AZ286" s="133"/>
      <c r="BA286" s="133"/>
      <c r="BH286" s="105">
        <v>281</v>
      </c>
      <c r="BI286" s="105">
        <v>51859200</v>
      </c>
      <c r="BJ286" s="106">
        <v>185</v>
      </c>
      <c r="BK286" s="106">
        <v>1023.918517</v>
      </c>
      <c r="BL286" s="106">
        <v>232.632589</v>
      </c>
      <c r="BM286" s="106">
        <v>3.1848010819999999</v>
      </c>
      <c r="BN286" s="106">
        <v>-1023.918517</v>
      </c>
      <c r="BO286" s="106">
        <v>-204.25500099999999</v>
      </c>
      <c r="BP286" s="106">
        <v>-210.19278689999999</v>
      </c>
      <c r="BQ286" s="108">
        <f t="shared" si="25"/>
        <v>600.22222222222217</v>
      </c>
      <c r="BT286" s="105">
        <v>281</v>
      </c>
      <c r="BU286" s="105">
        <v>51859200</v>
      </c>
      <c r="BV286" s="106">
        <v>1041.261851</v>
      </c>
      <c r="BW286" s="106">
        <v>1001.432688</v>
      </c>
      <c r="BX286" s="106">
        <v>-33.084298429999997</v>
      </c>
      <c r="BY286" s="106">
        <v>31.227061469999999</v>
      </c>
      <c r="BZ286" s="106">
        <v>-191.30734150000001</v>
      </c>
      <c r="CA286" s="106">
        <v>178.96572549999999</v>
      </c>
    </row>
    <row r="287" spans="31:79" ht="9.9499999999999993" customHeight="1" x14ac:dyDescent="0.25">
      <c r="AE287" s="59">
        <v>247</v>
      </c>
      <c r="AF287" s="59">
        <v>45902400</v>
      </c>
      <c r="AG287" s="59">
        <v>5</v>
      </c>
      <c r="AH287" s="59">
        <v>0</v>
      </c>
      <c r="AI287" s="59">
        <v>0.253919675683623</v>
      </c>
      <c r="AJ287" s="59">
        <v>0.230724902503956</v>
      </c>
      <c r="AK287" s="59">
        <v>0</v>
      </c>
      <c r="AL287" s="59">
        <v>0.63570929275221599</v>
      </c>
      <c r="AM287" s="59">
        <v>0</v>
      </c>
      <c r="AN287" s="59">
        <v>0</v>
      </c>
      <c r="AO287" s="59">
        <v>-0.249999999999964</v>
      </c>
      <c r="AP287" s="59">
        <v>0</v>
      </c>
      <c r="AQ287" s="59">
        <v>0</v>
      </c>
      <c r="AR287" s="59">
        <v>0</v>
      </c>
      <c r="AS287" s="59">
        <v>0</v>
      </c>
      <c r="AT287" s="59">
        <v>0</v>
      </c>
      <c r="AU287" s="59">
        <v>531.27777777777703</v>
      </c>
      <c r="AV287" s="133"/>
      <c r="AW287" s="133"/>
      <c r="AX287" s="133"/>
      <c r="AY287" s="133"/>
      <c r="AZ287" s="133"/>
      <c r="BA287" s="133"/>
      <c r="BH287" s="105">
        <v>282</v>
      </c>
      <c r="BI287" s="105">
        <v>52034400</v>
      </c>
      <c r="BJ287" s="106">
        <v>185</v>
      </c>
      <c r="BK287" s="106">
        <v>1024.0728529999999</v>
      </c>
      <c r="BL287" s="106">
        <v>232.7979842</v>
      </c>
      <c r="BM287" s="106">
        <v>3.1790347259999998</v>
      </c>
      <c r="BN287" s="106">
        <v>-1024.0728529999999</v>
      </c>
      <c r="BO287" s="106">
        <v>-204.40912829999999</v>
      </c>
      <c r="BP287" s="106">
        <v>-210.20982119999999</v>
      </c>
      <c r="BQ287" s="108">
        <f t="shared" si="25"/>
        <v>602.25</v>
      </c>
      <c r="BT287" s="105">
        <v>282</v>
      </c>
      <c r="BU287" s="105">
        <v>52034400</v>
      </c>
      <c r="BV287" s="106">
        <v>1041.262101</v>
      </c>
      <c r="BW287" s="106">
        <v>1001.433139</v>
      </c>
      <c r="BX287" s="106">
        <v>-33.095220230000002</v>
      </c>
      <c r="BY287" s="106">
        <v>31.227061469999999</v>
      </c>
      <c r="BZ287" s="106">
        <v>-191.40753219999999</v>
      </c>
      <c r="CA287" s="106">
        <v>178.9827597</v>
      </c>
    </row>
    <row r="288" spans="31:79" ht="9.9499999999999993" customHeight="1" x14ac:dyDescent="0.25">
      <c r="AE288" s="59">
        <v>248</v>
      </c>
      <c r="AF288" s="59">
        <v>46077600</v>
      </c>
      <c r="AG288" s="59">
        <v>5</v>
      </c>
      <c r="AH288" s="59">
        <v>0</v>
      </c>
      <c r="AI288" s="59">
        <v>0.253919675683623</v>
      </c>
      <c r="AJ288" s="59">
        <v>0.230724902503956</v>
      </c>
      <c r="AK288" s="59">
        <v>0</v>
      </c>
      <c r="AL288" s="59">
        <v>0.61138202439272005</v>
      </c>
      <c r="AM288" s="59">
        <v>0</v>
      </c>
      <c r="AN288" s="59">
        <v>0</v>
      </c>
      <c r="AO288" s="59">
        <v>-0.249999999999964</v>
      </c>
      <c r="AP288" s="59">
        <v>0</v>
      </c>
      <c r="AQ288" s="59">
        <v>0</v>
      </c>
      <c r="AR288" s="59">
        <v>0</v>
      </c>
      <c r="AS288" s="59">
        <v>0</v>
      </c>
      <c r="AT288" s="59">
        <v>0</v>
      </c>
      <c r="AU288" s="59">
        <v>533.30555555555497</v>
      </c>
      <c r="AV288" s="133"/>
      <c r="AW288" s="133"/>
      <c r="AX288" s="133"/>
      <c r="AY288" s="133"/>
      <c r="AZ288" s="133"/>
      <c r="BA288" s="133"/>
      <c r="BH288" s="105">
        <v>283</v>
      </c>
      <c r="BI288" s="105">
        <v>52209600</v>
      </c>
      <c r="BJ288" s="106">
        <v>185</v>
      </c>
      <c r="BK288" s="106">
        <v>1024.2244700000001</v>
      </c>
      <c r="BL288" s="106">
        <v>232.96121880000001</v>
      </c>
      <c r="BM288" s="106">
        <v>3.1736786499999998</v>
      </c>
      <c r="BN288" s="106">
        <v>-1024.2244700000001</v>
      </c>
      <c r="BO288" s="106">
        <v>-204.5609067</v>
      </c>
      <c r="BP288" s="106">
        <v>-210.2266334</v>
      </c>
      <c r="BQ288" s="108">
        <f t="shared" si="25"/>
        <v>604.27777777777783</v>
      </c>
      <c r="BT288" s="105">
        <v>283</v>
      </c>
      <c r="BU288" s="105">
        <v>52209600</v>
      </c>
      <c r="BV288" s="106">
        <v>1041.262356</v>
      </c>
      <c r="BW288" s="106">
        <v>1001.433565</v>
      </c>
      <c r="BX288" s="106">
        <v>-33.106355299999997</v>
      </c>
      <c r="BY288" s="106">
        <v>31.227061469999999</v>
      </c>
      <c r="BZ288" s="106">
        <v>-191.50247920000001</v>
      </c>
      <c r="CA288" s="106">
        <v>178.99957190000001</v>
      </c>
    </row>
    <row r="289" spans="31:79" ht="9.9499999999999993" customHeight="1" x14ac:dyDescent="0.25">
      <c r="AE289" s="59">
        <v>249</v>
      </c>
      <c r="AF289" s="59">
        <v>46252800</v>
      </c>
      <c r="AG289" s="59">
        <v>5</v>
      </c>
      <c r="AH289" s="59">
        <v>0</v>
      </c>
      <c r="AI289" s="59">
        <v>0.25391967568384499</v>
      </c>
      <c r="AJ289" s="59">
        <v>0.230724902503956</v>
      </c>
      <c r="AK289" s="59">
        <v>0</v>
      </c>
      <c r="AL289" s="59">
        <v>0.61418036359599404</v>
      </c>
      <c r="AM289" s="59">
        <v>0</v>
      </c>
      <c r="AN289" s="59">
        <v>0</v>
      </c>
      <c r="AO289" s="59">
        <v>-0.249999999999901</v>
      </c>
      <c r="AP289" s="59">
        <v>0</v>
      </c>
      <c r="AQ289" s="59">
        <v>0</v>
      </c>
      <c r="AR289" s="59">
        <v>0</v>
      </c>
      <c r="AS289" s="59">
        <v>0</v>
      </c>
      <c r="AT289" s="59">
        <v>0</v>
      </c>
      <c r="AU289" s="59">
        <v>535.33333333333303</v>
      </c>
      <c r="AV289" s="133"/>
      <c r="AW289" s="133"/>
      <c r="AX289" s="133"/>
      <c r="AY289" s="133"/>
      <c r="AZ289" s="133"/>
      <c r="BA289" s="133"/>
      <c r="BH289" s="105">
        <v>284</v>
      </c>
      <c r="BI289" s="105">
        <v>52384800</v>
      </c>
      <c r="BJ289" s="106">
        <v>185</v>
      </c>
      <c r="BK289" s="106">
        <v>1024.388123</v>
      </c>
      <c r="BL289" s="106">
        <v>233.16480329999999</v>
      </c>
      <c r="BM289" s="106">
        <v>3.1724492230000001</v>
      </c>
      <c r="BN289" s="106">
        <v>-1024.388123</v>
      </c>
      <c r="BO289" s="106">
        <v>-204.7527939</v>
      </c>
      <c r="BP289" s="106">
        <v>-210.23956029999999</v>
      </c>
      <c r="BQ289" s="108">
        <f t="shared" si="25"/>
        <v>606.30555555555554</v>
      </c>
      <c r="BT289" s="105">
        <v>284</v>
      </c>
      <c r="BU289" s="105">
        <v>52384800</v>
      </c>
      <c r="BV289" s="106">
        <v>1041.2626170000001</v>
      </c>
      <c r="BW289" s="106">
        <v>1001.433982</v>
      </c>
      <c r="BX289" s="106">
        <v>-33.11776991</v>
      </c>
      <c r="BY289" s="106">
        <v>31.227061469999999</v>
      </c>
      <c r="BZ289" s="106">
        <v>-191.5953322</v>
      </c>
      <c r="CA289" s="106">
        <v>179.0124988</v>
      </c>
    </row>
    <row r="290" spans="31:79" ht="9.9499999999999993" customHeight="1" x14ac:dyDescent="0.25">
      <c r="AE290" s="59">
        <v>250</v>
      </c>
      <c r="AF290" s="59">
        <v>46428000</v>
      </c>
      <c r="AG290" s="59">
        <v>5</v>
      </c>
      <c r="AH290" s="59">
        <v>0</v>
      </c>
      <c r="AI290" s="59">
        <v>0.253919675683623</v>
      </c>
      <c r="AJ290" s="59">
        <v>0.230724902503956</v>
      </c>
      <c r="AK290" s="59">
        <v>0</v>
      </c>
      <c r="AL290" s="59">
        <v>0.61371854969272199</v>
      </c>
      <c r="AM290" s="59">
        <v>0</v>
      </c>
      <c r="AN290" s="59">
        <v>0</v>
      </c>
      <c r="AO290" s="59">
        <v>-0.249999999999901</v>
      </c>
      <c r="AP290" s="59">
        <v>0</v>
      </c>
      <c r="AQ290" s="59">
        <v>0</v>
      </c>
      <c r="AR290" s="59">
        <v>0</v>
      </c>
      <c r="AS290" s="59">
        <v>0</v>
      </c>
      <c r="AT290" s="59">
        <v>0</v>
      </c>
      <c r="AU290" s="59">
        <v>537.36111111111097</v>
      </c>
      <c r="AV290" s="133"/>
      <c r="AW290" s="133"/>
      <c r="AX290" s="133"/>
      <c r="AY290" s="133"/>
      <c r="AZ290" s="133"/>
      <c r="BA290" s="133"/>
      <c r="BH290" s="105">
        <v>285</v>
      </c>
      <c r="BI290" s="105">
        <v>52560000</v>
      </c>
      <c r="BJ290" s="106">
        <v>185</v>
      </c>
      <c r="BK290" s="106">
        <v>1024.5394699999999</v>
      </c>
      <c r="BL290" s="106">
        <v>233.33657479999999</v>
      </c>
      <c r="BM290" s="106">
        <v>3.1700216120000002</v>
      </c>
      <c r="BN290" s="106">
        <v>-1024.5394699999999</v>
      </c>
      <c r="BO290" s="106">
        <v>-204.91239049999999</v>
      </c>
      <c r="BP290" s="106">
        <v>-210.25416269999999</v>
      </c>
      <c r="BQ290" s="108">
        <f t="shared" si="25"/>
        <v>608.33333333333337</v>
      </c>
      <c r="BT290" s="105">
        <v>285</v>
      </c>
      <c r="BU290" s="105">
        <v>52560000</v>
      </c>
      <c r="BV290" s="106">
        <v>1041.2628890000001</v>
      </c>
      <c r="BW290" s="106">
        <v>1001.434379</v>
      </c>
      <c r="BX290" s="106">
        <v>-33.129653390000001</v>
      </c>
      <c r="BY290" s="106">
        <v>31.227061469999999</v>
      </c>
      <c r="BZ290" s="106">
        <v>-191.68379759999999</v>
      </c>
      <c r="CA290" s="106">
        <v>179.0271012</v>
      </c>
    </row>
    <row r="291" spans="31:79" ht="9.9499999999999993" customHeight="1" x14ac:dyDescent="0.25">
      <c r="AE291" s="59">
        <v>251</v>
      </c>
      <c r="AF291" s="59">
        <v>46603200</v>
      </c>
      <c r="AG291" s="59">
        <v>5</v>
      </c>
      <c r="AH291" s="59">
        <v>0</v>
      </c>
      <c r="AI291" s="59">
        <v>0.253919675683623</v>
      </c>
      <c r="AJ291" s="59">
        <v>0.230724902503956</v>
      </c>
      <c r="AK291" s="59">
        <v>0</v>
      </c>
      <c r="AL291" s="59">
        <v>0.60321148873568098</v>
      </c>
      <c r="AM291" s="59">
        <v>0</v>
      </c>
      <c r="AN291" s="59">
        <v>0</v>
      </c>
      <c r="AO291" s="59">
        <v>-0.249999999999964</v>
      </c>
      <c r="AP291" s="59">
        <v>0</v>
      </c>
      <c r="AQ291" s="59">
        <v>0</v>
      </c>
      <c r="AR291" s="59">
        <v>0</v>
      </c>
      <c r="AS291" s="59">
        <v>0</v>
      </c>
      <c r="AT291" s="59">
        <v>0</v>
      </c>
      <c r="AU291" s="59">
        <v>539.388888888888</v>
      </c>
      <c r="AV291" s="133"/>
      <c r="AW291" s="133"/>
      <c r="AX291" s="133"/>
      <c r="AY291" s="133"/>
      <c r="AZ291" s="133"/>
      <c r="BA291" s="133"/>
      <c r="BH291" s="105">
        <v>286</v>
      </c>
      <c r="BI291" s="105">
        <v>52735200</v>
      </c>
      <c r="BJ291" s="106">
        <v>185</v>
      </c>
      <c r="BK291" s="106">
        <v>1024.6293989999999</v>
      </c>
      <c r="BL291" s="106">
        <v>233.38864960000001</v>
      </c>
      <c r="BM291" s="106">
        <v>3.168246501</v>
      </c>
      <c r="BN291" s="106">
        <v>-1024.6293989999999</v>
      </c>
      <c r="BO291" s="106">
        <v>-204.95218919999999</v>
      </c>
      <c r="BP291" s="106">
        <v>-210.268214</v>
      </c>
      <c r="BQ291" s="108">
        <f t="shared" si="25"/>
        <v>610.36111111111109</v>
      </c>
      <c r="BT291" s="105">
        <v>286</v>
      </c>
      <c r="BU291" s="105">
        <v>52735200</v>
      </c>
      <c r="BV291" s="106">
        <v>1041.2631690000001</v>
      </c>
      <c r="BW291" s="106">
        <v>1001.434755</v>
      </c>
      <c r="BX291" s="106">
        <v>-33.14192783</v>
      </c>
      <c r="BY291" s="106">
        <v>31.227061469999999</v>
      </c>
      <c r="BZ291" s="106">
        <v>-191.76736149999999</v>
      </c>
      <c r="CA291" s="106">
        <v>179.04115250000001</v>
      </c>
    </row>
    <row r="292" spans="31:79" ht="9.9499999999999993" customHeight="1" x14ac:dyDescent="0.25">
      <c r="AE292" s="59">
        <v>252</v>
      </c>
      <c r="AF292" s="59">
        <v>46778400</v>
      </c>
      <c r="AG292" s="59">
        <v>5</v>
      </c>
      <c r="AH292" s="59">
        <v>0</v>
      </c>
      <c r="AI292" s="59">
        <v>0.253919675683623</v>
      </c>
      <c r="AJ292" s="59">
        <v>0.230724902503956</v>
      </c>
      <c r="AK292" s="59">
        <v>0</v>
      </c>
      <c r="AL292" s="59">
        <v>0.59130038428999798</v>
      </c>
      <c r="AM292" s="59">
        <v>0</v>
      </c>
      <c r="AN292" s="59">
        <v>0</v>
      </c>
      <c r="AO292" s="59">
        <v>-0.249999999999964</v>
      </c>
      <c r="AP292" s="59">
        <v>0</v>
      </c>
      <c r="AQ292" s="59">
        <v>0</v>
      </c>
      <c r="AR292" s="59">
        <v>0</v>
      </c>
      <c r="AS292" s="59">
        <v>0</v>
      </c>
      <c r="AT292" s="59">
        <v>0</v>
      </c>
      <c r="AU292" s="59">
        <v>541.41666666666595</v>
      </c>
      <c r="AV292" s="133"/>
      <c r="AW292" s="133"/>
      <c r="AX292" s="133"/>
      <c r="AY292" s="133"/>
      <c r="AZ292" s="133"/>
      <c r="BA292" s="133"/>
      <c r="BH292" s="105">
        <v>287</v>
      </c>
      <c r="BI292" s="105">
        <v>52910400</v>
      </c>
      <c r="BJ292" s="106">
        <v>185</v>
      </c>
      <c r="BK292" s="106">
        <v>1024.7615699999999</v>
      </c>
      <c r="BL292" s="106">
        <v>233.53008410000001</v>
      </c>
      <c r="BM292" s="106">
        <v>3.1707380399999998</v>
      </c>
      <c r="BN292" s="106">
        <v>-1024.7615699999999</v>
      </c>
      <c r="BO292" s="106">
        <v>-205.08080509999999</v>
      </c>
      <c r="BP292" s="106">
        <v>-210.2785409</v>
      </c>
      <c r="BQ292" s="108">
        <f t="shared" si="25"/>
        <v>612.38888888888891</v>
      </c>
      <c r="BT292" s="105">
        <v>287</v>
      </c>
      <c r="BU292" s="105">
        <v>52910400</v>
      </c>
      <c r="BV292" s="106">
        <v>1041.2634559999999</v>
      </c>
      <c r="BW292" s="106">
        <v>1001.435107</v>
      </c>
      <c r="BX292" s="106">
        <v>-33.154464079999997</v>
      </c>
      <c r="BY292" s="106">
        <v>31.227061469999999</v>
      </c>
      <c r="BZ292" s="106">
        <v>-191.84581370000001</v>
      </c>
      <c r="CA292" s="106">
        <v>179.0514795</v>
      </c>
    </row>
    <row r="293" spans="31:79" ht="9.9499999999999993" customHeight="1" x14ac:dyDescent="0.25">
      <c r="AE293" s="59">
        <v>253</v>
      </c>
      <c r="AF293" s="59">
        <v>46953600</v>
      </c>
      <c r="AG293" s="59">
        <v>5</v>
      </c>
      <c r="AH293" s="59">
        <v>0</v>
      </c>
      <c r="AI293" s="59">
        <v>0.26220410355576401</v>
      </c>
      <c r="AJ293" s="59">
        <v>0.230724902503956</v>
      </c>
      <c r="AK293" s="59">
        <v>0</v>
      </c>
      <c r="AL293" s="59">
        <v>0.58067394974822695</v>
      </c>
      <c r="AM293" s="59">
        <v>0</v>
      </c>
      <c r="AN293" s="59">
        <v>0</v>
      </c>
      <c r="AO293" s="59">
        <v>-0.249999999999964</v>
      </c>
      <c r="AP293" s="59">
        <v>0</v>
      </c>
      <c r="AQ293" s="59">
        <v>0</v>
      </c>
      <c r="AR293" s="59">
        <v>0</v>
      </c>
      <c r="AS293" s="59">
        <v>0</v>
      </c>
      <c r="AT293" s="59">
        <v>0</v>
      </c>
      <c r="AU293" s="59">
        <v>543.444444444444</v>
      </c>
      <c r="AV293" s="133"/>
      <c r="AW293" s="133"/>
      <c r="AX293" s="133"/>
      <c r="AY293" s="133"/>
      <c r="AZ293" s="133"/>
      <c r="BA293" s="133"/>
      <c r="BH293" s="105">
        <v>288</v>
      </c>
      <c r="BI293" s="105">
        <v>53085600</v>
      </c>
      <c r="BJ293" s="106">
        <v>185</v>
      </c>
      <c r="BK293" s="106">
        <v>1024.889968</v>
      </c>
      <c r="BL293" s="106">
        <v>233.6726103</v>
      </c>
      <c r="BM293" s="106">
        <v>3.1720152260000001</v>
      </c>
      <c r="BN293" s="106">
        <v>-1024.889968</v>
      </c>
      <c r="BO293" s="106">
        <v>-205.21012010000001</v>
      </c>
      <c r="BP293" s="106">
        <v>-210.29047499999999</v>
      </c>
      <c r="BQ293" s="108">
        <f t="shared" si="25"/>
        <v>614.41666666666663</v>
      </c>
      <c r="BT293" s="105">
        <v>288</v>
      </c>
      <c r="BU293" s="105">
        <v>53085600</v>
      </c>
      <c r="BV293" s="106">
        <v>1041.2637520000001</v>
      </c>
      <c r="BW293" s="106">
        <v>1001.435439</v>
      </c>
      <c r="BX293" s="106">
        <v>-33.1674036</v>
      </c>
      <c r="BY293" s="106">
        <v>31.227061469999999</v>
      </c>
      <c r="BZ293" s="106">
        <v>-191.9199241</v>
      </c>
      <c r="CA293" s="106">
        <v>179.0634135</v>
      </c>
    </row>
    <row r="294" spans="31:79" ht="9.9499999999999993" customHeight="1" x14ac:dyDescent="0.25">
      <c r="AE294" s="59">
        <v>254</v>
      </c>
      <c r="AF294" s="59">
        <v>47128800</v>
      </c>
      <c r="AG294" s="59">
        <v>5</v>
      </c>
      <c r="AH294" s="59">
        <v>0</v>
      </c>
      <c r="AI294" s="59">
        <v>0.26220410355576401</v>
      </c>
      <c r="AJ294" s="59">
        <v>0.230724902503956</v>
      </c>
      <c r="AK294" s="59">
        <v>0</v>
      </c>
      <c r="AL294" s="59">
        <v>0.57014296568780298</v>
      </c>
      <c r="AM294" s="59">
        <v>0</v>
      </c>
      <c r="AN294" s="59">
        <v>0</v>
      </c>
      <c r="AO294" s="59">
        <v>-0.249999999999964</v>
      </c>
      <c r="AP294" s="59">
        <v>0</v>
      </c>
      <c r="AQ294" s="59">
        <v>0</v>
      </c>
      <c r="AR294" s="59">
        <v>0</v>
      </c>
      <c r="AS294" s="59">
        <v>0</v>
      </c>
      <c r="AT294" s="59">
        <v>0</v>
      </c>
      <c r="AU294" s="59">
        <v>545.47222222222194</v>
      </c>
      <c r="AV294" s="133"/>
      <c r="AW294" s="133"/>
      <c r="AX294" s="133"/>
      <c r="AY294" s="133"/>
      <c r="AZ294" s="133"/>
      <c r="BA294" s="133"/>
      <c r="BH294" s="105">
        <v>289</v>
      </c>
      <c r="BI294" s="105">
        <v>53260800</v>
      </c>
      <c r="BJ294" s="106">
        <v>185</v>
      </c>
      <c r="BK294" s="106">
        <v>1025.0137110000001</v>
      </c>
      <c r="BL294" s="106">
        <v>233.80909829999999</v>
      </c>
      <c r="BM294" s="106">
        <v>3.1722566040000002</v>
      </c>
      <c r="BN294" s="106">
        <v>-1025.0137110000001</v>
      </c>
      <c r="BO294" s="106">
        <v>-205.3330507</v>
      </c>
      <c r="BP294" s="106">
        <v>-210.30379110000001</v>
      </c>
      <c r="BQ294" s="108">
        <f t="shared" si="25"/>
        <v>616.44444444444446</v>
      </c>
      <c r="BT294" s="105">
        <v>289</v>
      </c>
      <c r="BU294" s="105">
        <v>53260800</v>
      </c>
      <c r="BV294" s="106">
        <v>1041.2640550000001</v>
      </c>
      <c r="BW294" s="106">
        <v>1001.435754</v>
      </c>
      <c r="BX294" s="106">
        <v>-33.180699689999997</v>
      </c>
      <c r="BY294" s="106">
        <v>31.227061469999999</v>
      </c>
      <c r="BZ294" s="106">
        <v>-191.99007209999999</v>
      </c>
      <c r="CA294" s="106">
        <v>179.07672959999999</v>
      </c>
    </row>
    <row r="295" spans="31:79" ht="9.9499999999999993" customHeight="1" x14ac:dyDescent="0.25">
      <c r="AE295" s="59">
        <v>255</v>
      </c>
      <c r="AF295" s="59">
        <v>47304000</v>
      </c>
      <c r="AG295" s="59">
        <v>5</v>
      </c>
      <c r="AH295" s="59">
        <v>0</v>
      </c>
      <c r="AI295" s="59">
        <v>0.262204103555986</v>
      </c>
      <c r="AJ295" s="59">
        <v>0.230724902503956</v>
      </c>
      <c r="AK295" s="59">
        <v>0</v>
      </c>
      <c r="AL295" s="59">
        <v>0.56058812299861704</v>
      </c>
      <c r="AM295" s="59">
        <v>0</v>
      </c>
      <c r="AN295" s="59">
        <v>0</v>
      </c>
      <c r="AO295" s="59">
        <v>-0.25000000000002798</v>
      </c>
      <c r="AP295" s="59">
        <v>0</v>
      </c>
      <c r="AQ295" s="59">
        <v>0</v>
      </c>
      <c r="AR295" s="59">
        <v>0</v>
      </c>
      <c r="AS295" s="59">
        <v>0</v>
      </c>
      <c r="AT295" s="59">
        <v>0</v>
      </c>
      <c r="AU295" s="59">
        <v>547.5</v>
      </c>
      <c r="AV295" s="133"/>
      <c r="AW295" s="133"/>
      <c r="AX295" s="133"/>
      <c r="AY295" s="133"/>
      <c r="AZ295" s="133"/>
      <c r="BA295" s="133"/>
      <c r="BH295" s="105">
        <v>290</v>
      </c>
      <c r="BI295" s="105">
        <v>53436000</v>
      </c>
      <c r="BJ295" s="106">
        <v>185</v>
      </c>
      <c r="BK295" s="106">
        <v>1025.130324</v>
      </c>
      <c r="BL295" s="106">
        <v>233.9338223</v>
      </c>
      <c r="BM295" s="106">
        <v>3.1716621009999999</v>
      </c>
      <c r="BN295" s="106">
        <v>-1025.130324</v>
      </c>
      <c r="BO295" s="106">
        <v>-205.44397180000001</v>
      </c>
      <c r="BP295" s="106">
        <v>-210.3181884</v>
      </c>
      <c r="BQ295" s="108">
        <f t="shared" si="25"/>
        <v>618.47222222222217</v>
      </c>
      <c r="BT295" s="105">
        <v>290</v>
      </c>
      <c r="BU295" s="105">
        <v>53436000</v>
      </c>
      <c r="BV295" s="106">
        <v>1041.264365</v>
      </c>
      <c r="BW295" s="106">
        <v>1001.43605</v>
      </c>
      <c r="BX295" s="106">
        <v>-33.194251440000002</v>
      </c>
      <c r="BY295" s="106">
        <v>31.227061469999999</v>
      </c>
      <c r="BZ295" s="106">
        <v>-192.05602239999999</v>
      </c>
      <c r="CA295" s="106">
        <v>179.09112690000001</v>
      </c>
    </row>
    <row r="296" spans="31:79" ht="9.9499999999999993" customHeight="1" x14ac:dyDescent="0.25">
      <c r="AE296" s="59">
        <v>256</v>
      </c>
      <c r="AF296" s="59">
        <v>47479200</v>
      </c>
      <c r="AG296" s="59">
        <v>0.374999999999999</v>
      </c>
      <c r="AH296" s="59">
        <v>0</v>
      </c>
      <c r="AI296" s="59">
        <v>0.26220410355587498</v>
      </c>
      <c r="AJ296" s="59">
        <v>0.230724902503956</v>
      </c>
      <c r="AK296" s="59">
        <v>0</v>
      </c>
      <c r="AL296" s="59">
        <v>0.55127897739503895</v>
      </c>
      <c r="AM296" s="59">
        <v>0</v>
      </c>
      <c r="AN296" s="59">
        <v>0</v>
      </c>
      <c r="AO296" s="59">
        <v>-0.24999999339641901</v>
      </c>
      <c r="AP296" s="59">
        <v>0</v>
      </c>
      <c r="AQ296" s="59">
        <v>0</v>
      </c>
      <c r="AR296" s="59">
        <v>0</v>
      </c>
      <c r="AS296" s="59">
        <v>0</v>
      </c>
      <c r="AT296" s="59">
        <v>0</v>
      </c>
      <c r="AU296" s="59">
        <v>549.52777777777703</v>
      </c>
      <c r="AV296" s="133"/>
      <c r="AW296" s="133"/>
      <c r="AX296" s="133"/>
      <c r="AY296" s="133"/>
      <c r="AZ296" s="133"/>
      <c r="BA296" s="133"/>
      <c r="BH296" s="105">
        <v>291</v>
      </c>
      <c r="BI296" s="105">
        <v>53611200</v>
      </c>
      <c r="BJ296" s="106">
        <v>185</v>
      </c>
      <c r="BK296" s="106">
        <v>1025.2403400000001</v>
      </c>
      <c r="BL296" s="106">
        <v>234.04908399999999</v>
      </c>
      <c r="BM296" s="106">
        <v>3.1703068179999998</v>
      </c>
      <c r="BN296" s="106">
        <v>-1025.2403400000001</v>
      </c>
      <c r="BO296" s="106">
        <v>-205.5452756</v>
      </c>
      <c r="BP296" s="106">
        <v>-210.33350150000001</v>
      </c>
      <c r="BQ296" s="108">
        <f t="shared" si="25"/>
        <v>620.5</v>
      </c>
      <c r="BT296" s="105">
        <v>291</v>
      </c>
      <c r="BU296" s="105">
        <v>53611200</v>
      </c>
      <c r="BV296" s="106">
        <v>1041.264678</v>
      </c>
      <c r="BW296" s="106">
        <v>1001.436329</v>
      </c>
      <c r="BX296" s="106">
        <v>-33.207967940000003</v>
      </c>
      <c r="BY296" s="106">
        <v>31.227061469999999</v>
      </c>
      <c r="BZ296" s="106">
        <v>-192.1181277</v>
      </c>
      <c r="CA296" s="106">
        <v>179.10644009999999</v>
      </c>
    </row>
    <row r="297" spans="31:79" ht="9.9499999999999993" customHeight="1" x14ac:dyDescent="0.25">
      <c r="AE297" s="59">
        <v>257</v>
      </c>
      <c r="AF297" s="59">
        <v>47654400</v>
      </c>
      <c r="AG297" s="59">
        <v>0.374999999999999</v>
      </c>
      <c r="AH297" s="59">
        <v>0</v>
      </c>
      <c r="AI297" s="59">
        <v>0.26220410355587498</v>
      </c>
      <c r="AJ297" s="59">
        <v>0.230724902503956</v>
      </c>
      <c r="AK297" s="59">
        <v>0</v>
      </c>
      <c r="AL297" s="59">
        <v>0.53806713224074398</v>
      </c>
      <c r="AM297" s="59">
        <v>0</v>
      </c>
      <c r="AN297" s="59">
        <v>0</v>
      </c>
      <c r="AO297" s="59">
        <v>-0.249999999999901</v>
      </c>
      <c r="AP297" s="59">
        <v>0</v>
      </c>
      <c r="AQ297" s="59">
        <v>0</v>
      </c>
      <c r="AR297" s="59">
        <v>0</v>
      </c>
      <c r="AS297" s="59">
        <v>0</v>
      </c>
      <c r="AT297" s="59">
        <v>0</v>
      </c>
      <c r="AU297" s="59">
        <v>551.55555555555497</v>
      </c>
      <c r="AV297" s="133"/>
      <c r="AW297" s="133"/>
      <c r="AX297" s="133"/>
      <c r="AY297" s="133"/>
      <c r="AZ297" s="133"/>
      <c r="BA297" s="133"/>
      <c r="BH297" s="105">
        <v>292</v>
      </c>
      <c r="BI297" s="105">
        <v>53786400</v>
      </c>
      <c r="BJ297" s="106">
        <v>185</v>
      </c>
      <c r="BK297" s="106">
        <v>1025.3426420000001</v>
      </c>
      <c r="BL297" s="106">
        <v>234.15766249999999</v>
      </c>
      <c r="BM297" s="106">
        <v>3.171504144</v>
      </c>
      <c r="BN297" s="106">
        <v>-1025.3426420000001</v>
      </c>
      <c r="BO297" s="106">
        <v>-205.63981279999999</v>
      </c>
      <c r="BP297" s="106">
        <v>-210.34634550000001</v>
      </c>
      <c r="BQ297" s="108">
        <f t="shared" si="25"/>
        <v>622.52777777777783</v>
      </c>
      <c r="BT297" s="105">
        <v>292</v>
      </c>
      <c r="BU297" s="105">
        <v>53786400</v>
      </c>
      <c r="BV297" s="106">
        <v>1041.2649939999999</v>
      </c>
      <c r="BW297" s="106">
        <v>1001.43659</v>
      </c>
      <c r="BX297" s="106">
        <v>-33.221781249999999</v>
      </c>
      <c r="BY297" s="106">
        <v>31.227061469999999</v>
      </c>
      <c r="BZ297" s="106">
        <v>-192.17648310000001</v>
      </c>
      <c r="CA297" s="106">
        <v>179.11928409999999</v>
      </c>
    </row>
    <row r="298" spans="31:79" ht="9.9499999999999993" customHeight="1" x14ac:dyDescent="0.25">
      <c r="AE298" s="59">
        <v>258</v>
      </c>
      <c r="AF298" s="59">
        <v>47829600</v>
      </c>
      <c r="AG298" s="59">
        <v>0.374999999999999</v>
      </c>
      <c r="AH298" s="59">
        <v>0</v>
      </c>
      <c r="AI298" s="59">
        <v>0.26220410355587498</v>
      </c>
      <c r="AJ298" s="59">
        <v>0.230724902503956</v>
      </c>
      <c r="AK298" s="59">
        <v>0</v>
      </c>
      <c r="AL298" s="59">
        <v>0.53803183896302298</v>
      </c>
      <c r="AM298" s="59">
        <v>0</v>
      </c>
      <c r="AN298" s="59">
        <v>0</v>
      </c>
      <c r="AO298" s="59">
        <v>-0.25000000000002798</v>
      </c>
      <c r="AP298" s="59">
        <v>0</v>
      </c>
      <c r="AQ298" s="59">
        <v>0</v>
      </c>
      <c r="AR298" s="59">
        <v>0</v>
      </c>
      <c r="AS298" s="59">
        <v>0</v>
      </c>
      <c r="AT298" s="59">
        <v>0</v>
      </c>
      <c r="AU298" s="59">
        <v>553.58333333333303</v>
      </c>
      <c r="AV298" s="133"/>
      <c r="AW298" s="133"/>
      <c r="AX298" s="133"/>
      <c r="AY298" s="133"/>
      <c r="AZ298" s="133"/>
      <c r="BA298" s="133"/>
      <c r="BH298" s="105">
        <v>293</v>
      </c>
      <c r="BI298" s="105">
        <v>53961600</v>
      </c>
      <c r="BJ298" s="106">
        <v>185</v>
      </c>
      <c r="BK298" s="106">
        <v>1025.438762</v>
      </c>
      <c r="BL298" s="106">
        <v>234.2606303</v>
      </c>
      <c r="BM298" s="106">
        <v>3.174003935</v>
      </c>
      <c r="BN298" s="106">
        <v>-1025.438762</v>
      </c>
      <c r="BO298" s="106">
        <v>-205.7287958</v>
      </c>
      <c r="BP298" s="106">
        <v>-210.3578306</v>
      </c>
      <c r="BQ298" s="108">
        <f t="shared" si="25"/>
        <v>624.55555555555554</v>
      </c>
      <c r="BT298" s="105">
        <v>293</v>
      </c>
      <c r="BU298" s="105">
        <v>53961600</v>
      </c>
      <c r="BV298" s="106">
        <v>1041.265308</v>
      </c>
      <c r="BW298" s="106">
        <v>1001.436836</v>
      </c>
      <c r="BX298" s="106">
        <v>-33.235551360000002</v>
      </c>
      <c r="BY298" s="106">
        <v>31.227061469999999</v>
      </c>
      <c r="BZ298" s="106">
        <v>-192.2312191</v>
      </c>
      <c r="CA298" s="106">
        <v>179.13076910000001</v>
      </c>
    </row>
    <row r="299" spans="31:79" ht="9.9499999999999993" customHeight="1" x14ac:dyDescent="0.25">
      <c r="AE299" s="59">
        <v>259</v>
      </c>
      <c r="AF299" s="59">
        <v>48004800</v>
      </c>
      <c r="AG299" s="59">
        <v>0.374999999999999</v>
      </c>
      <c r="AH299" s="59">
        <v>0</v>
      </c>
      <c r="AI299" s="59">
        <v>0.26220410355587498</v>
      </c>
      <c r="AJ299" s="59">
        <v>0.230724902503956</v>
      </c>
      <c r="AK299" s="59">
        <v>0</v>
      </c>
      <c r="AL299" s="59">
        <v>0.53930482200357099</v>
      </c>
      <c r="AM299" s="59">
        <v>0</v>
      </c>
      <c r="AN299" s="59">
        <v>0</v>
      </c>
      <c r="AO299" s="59">
        <v>-0.249999999999964</v>
      </c>
      <c r="AP299" s="59">
        <v>0</v>
      </c>
      <c r="AQ299" s="59">
        <v>0</v>
      </c>
      <c r="AR299" s="59">
        <v>0</v>
      </c>
      <c r="AS299" s="59">
        <v>0</v>
      </c>
      <c r="AT299" s="59">
        <v>0</v>
      </c>
      <c r="AU299" s="59">
        <v>555.61111111111097</v>
      </c>
      <c r="AV299" s="133"/>
      <c r="AW299" s="133"/>
      <c r="AX299" s="133"/>
      <c r="AY299" s="133"/>
      <c r="AZ299" s="133"/>
      <c r="BA299" s="133"/>
      <c r="BH299" s="105">
        <v>294</v>
      </c>
      <c r="BI299" s="105">
        <v>54136800</v>
      </c>
      <c r="BJ299" s="106">
        <v>185</v>
      </c>
      <c r="BK299" s="106">
        <v>1025.5306109999999</v>
      </c>
      <c r="BL299" s="106">
        <v>234.35742139999999</v>
      </c>
      <c r="BM299" s="106">
        <v>3.1755929890000001</v>
      </c>
      <c r="BN299" s="106">
        <v>-1025.5306109999999</v>
      </c>
      <c r="BO299" s="106">
        <v>-205.81173219999999</v>
      </c>
      <c r="BP299" s="106">
        <v>-210.37009620000001</v>
      </c>
      <c r="BQ299" s="108">
        <f t="shared" si="25"/>
        <v>626.58333333333337</v>
      </c>
      <c r="BT299" s="105">
        <v>294</v>
      </c>
      <c r="BU299" s="105">
        <v>54136800</v>
      </c>
      <c r="BV299" s="106">
        <v>1041.2656199999999</v>
      </c>
      <c r="BW299" s="106">
        <v>1001.437067</v>
      </c>
      <c r="BX299" s="106">
        <v>-33.24920273</v>
      </c>
      <c r="BY299" s="106">
        <v>31.227061469999999</v>
      </c>
      <c r="BZ299" s="106">
        <v>-192.2826766</v>
      </c>
      <c r="CA299" s="106">
        <v>179.14303469999999</v>
      </c>
    </row>
    <row r="300" spans="31:79" ht="9.9499999999999993" customHeight="1" x14ac:dyDescent="0.25">
      <c r="AE300" s="59">
        <v>260</v>
      </c>
      <c r="AF300" s="59">
        <v>48180000</v>
      </c>
      <c r="AG300" s="59">
        <v>0.374999999999999</v>
      </c>
      <c r="AH300" s="59">
        <v>0</v>
      </c>
      <c r="AI300" s="59">
        <v>0.262204103555986</v>
      </c>
      <c r="AJ300" s="59">
        <v>0.230724902503956</v>
      </c>
      <c r="AK300" s="59">
        <v>0</v>
      </c>
      <c r="AL300" s="59">
        <v>0.54035869230338796</v>
      </c>
      <c r="AM300" s="59">
        <v>0</v>
      </c>
      <c r="AN300" s="59">
        <v>0</v>
      </c>
      <c r="AO300" s="59">
        <v>-0.249999999999964</v>
      </c>
      <c r="AP300" s="59">
        <v>0</v>
      </c>
      <c r="AQ300" s="59">
        <v>0</v>
      </c>
      <c r="AR300" s="59">
        <v>0</v>
      </c>
      <c r="AS300" s="59">
        <v>0</v>
      </c>
      <c r="AT300" s="59">
        <v>0</v>
      </c>
      <c r="AU300" s="59">
        <v>557.638888888888</v>
      </c>
      <c r="AV300" s="133"/>
      <c r="AW300" s="133"/>
      <c r="AX300" s="133"/>
      <c r="AY300" s="133"/>
      <c r="AZ300" s="133"/>
      <c r="BA300" s="133"/>
      <c r="BH300" s="105">
        <v>295</v>
      </c>
      <c r="BI300" s="105">
        <v>54312000</v>
      </c>
      <c r="BJ300" s="106">
        <v>185</v>
      </c>
      <c r="BK300" s="106">
        <v>1025.618723</v>
      </c>
      <c r="BL300" s="106">
        <v>234.44914360000001</v>
      </c>
      <c r="BM300" s="106">
        <v>3.1763468420000001</v>
      </c>
      <c r="BN300" s="106">
        <v>-1025.618723</v>
      </c>
      <c r="BO300" s="106">
        <v>-205.8897781</v>
      </c>
      <c r="BP300" s="106">
        <v>-210.38301870000001</v>
      </c>
      <c r="BQ300" s="108">
        <f t="shared" si="25"/>
        <v>628.61111111111109</v>
      </c>
      <c r="BT300" s="105">
        <v>295</v>
      </c>
      <c r="BU300" s="105">
        <v>54312000</v>
      </c>
      <c r="BV300" s="106">
        <v>1041.265928</v>
      </c>
      <c r="BW300" s="106">
        <v>1001.437284</v>
      </c>
      <c r="BX300" s="106">
        <v>-33.262686100000003</v>
      </c>
      <c r="BY300" s="106">
        <v>31.227061469999999</v>
      </c>
      <c r="BZ300" s="106">
        <v>-192.33122040000001</v>
      </c>
      <c r="CA300" s="106">
        <v>179.15595719999999</v>
      </c>
    </row>
    <row r="301" spans="31:79" ht="9.9499999999999993" customHeight="1" x14ac:dyDescent="0.25">
      <c r="AE301" s="59">
        <v>261</v>
      </c>
      <c r="AF301" s="59">
        <v>48355200</v>
      </c>
      <c r="AG301" s="59">
        <v>0.374999999999999</v>
      </c>
      <c r="AH301" s="59">
        <v>0</v>
      </c>
      <c r="AI301" s="59">
        <v>0.26220410355587498</v>
      </c>
      <c r="AJ301" s="59">
        <v>0.230724902503958</v>
      </c>
      <c r="AK301" s="59">
        <v>0</v>
      </c>
      <c r="AL301" s="59">
        <v>0.54113687866912796</v>
      </c>
      <c r="AM301" s="59">
        <v>0</v>
      </c>
      <c r="AN301" s="59">
        <v>0</v>
      </c>
      <c r="AO301" s="59">
        <v>-0.249999999999901</v>
      </c>
      <c r="AP301" s="59">
        <v>0</v>
      </c>
      <c r="AQ301" s="59">
        <v>0</v>
      </c>
      <c r="AR301" s="59">
        <v>0</v>
      </c>
      <c r="AS301" s="59">
        <v>0</v>
      </c>
      <c r="AT301" s="59">
        <v>0</v>
      </c>
      <c r="AU301" s="59">
        <v>559.66666666666595</v>
      </c>
      <c r="AV301" s="133"/>
      <c r="AW301" s="133"/>
      <c r="AX301" s="133"/>
      <c r="AY301" s="133"/>
      <c r="AZ301" s="133"/>
      <c r="BA301" s="133"/>
      <c r="BH301" s="105">
        <v>296</v>
      </c>
      <c r="BI301" s="105">
        <v>54487200</v>
      </c>
      <c r="BJ301" s="106">
        <v>185</v>
      </c>
      <c r="BK301" s="106">
        <v>1025.703107</v>
      </c>
      <c r="BL301" s="106">
        <v>234.53596769999999</v>
      </c>
      <c r="BM301" s="106">
        <v>3.1794726209999999</v>
      </c>
      <c r="BN301" s="106">
        <v>-1025.703107</v>
      </c>
      <c r="BO301" s="106">
        <v>-205.96314079999999</v>
      </c>
      <c r="BP301" s="106">
        <v>-210.3933543</v>
      </c>
      <c r="BQ301" s="108">
        <f t="shared" si="25"/>
        <v>630.63888888888891</v>
      </c>
      <c r="BT301" s="105">
        <v>296</v>
      </c>
      <c r="BU301" s="105">
        <v>54487200</v>
      </c>
      <c r="BV301" s="106">
        <v>1041.2662310000001</v>
      </c>
      <c r="BW301" s="106">
        <v>1001.437488</v>
      </c>
      <c r="BX301" s="106">
        <v>-33.275965990000003</v>
      </c>
      <c r="BY301" s="106">
        <v>31.227061469999999</v>
      </c>
      <c r="BZ301" s="106">
        <v>-192.37672509999999</v>
      </c>
      <c r="CA301" s="106">
        <v>179.16629280000001</v>
      </c>
    </row>
    <row r="302" spans="31:79" ht="9.9499999999999993" customHeight="1" x14ac:dyDescent="0.25">
      <c r="AE302" s="59">
        <v>262</v>
      </c>
      <c r="AF302" s="59">
        <v>48530400</v>
      </c>
      <c r="AG302" s="59">
        <v>0.374999999999999</v>
      </c>
      <c r="AH302" s="59">
        <v>0</v>
      </c>
      <c r="AI302" s="59">
        <v>0.262204103555986</v>
      </c>
      <c r="AJ302" s="59">
        <v>0.230724902503958</v>
      </c>
      <c r="AK302" s="59">
        <v>0</v>
      </c>
      <c r="AL302" s="59">
        <v>0.541599107277415</v>
      </c>
      <c r="AM302" s="59">
        <v>0</v>
      </c>
      <c r="AN302" s="59">
        <v>0</v>
      </c>
      <c r="AO302" s="59">
        <v>-0.25000000000002798</v>
      </c>
      <c r="AP302" s="59">
        <v>0</v>
      </c>
      <c r="AQ302" s="59">
        <v>0</v>
      </c>
      <c r="AR302" s="59">
        <v>0</v>
      </c>
      <c r="AS302" s="59">
        <v>0</v>
      </c>
      <c r="AT302" s="59">
        <v>0</v>
      </c>
      <c r="AU302" s="59">
        <v>561.694444444444</v>
      </c>
      <c r="AV302" s="133"/>
      <c r="AW302" s="133"/>
      <c r="AX302" s="133"/>
      <c r="AY302" s="133"/>
      <c r="AZ302" s="133"/>
      <c r="BA302" s="133"/>
      <c r="BH302" s="105">
        <v>297</v>
      </c>
      <c r="BI302" s="105">
        <v>54662400</v>
      </c>
      <c r="BJ302" s="106">
        <v>185</v>
      </c>
      <c r="BK302" s="106">
        <v>1025.782719</v>
      </c>
      <c r="BL302" s="106">
        <v>234.61612880000001</v>
      </c>
      <c r="BM302" s="106">
        <v>3.1839886590000002</v>
      </c>
      <c r="BN302" s="106">
        <v>-1025.782719</v>
      </c>
      <c r="BO302" s="106">
        <v>-206.0301192</v>
      </c>
      <c r="BP302" s="106">
        <v>-210.40202099999999</v>
      </c>
      <c r="BQ302" s="108">
        <f t="shared" si="25"/>
        <v>632.66666666666663</v>
      </c>
      <c r="BT302" s="105">
        <v>297</v>
      </c>
      <c r="BU302" s="105">
        <v>54662400</v>
      </c>
      <c r="BV302" s="106">
        <v>1041.2665280000001</v>
      </c>
      <c r="BW302" s="106">
        <v>1001.437678</v>
      </c>
      <c r="BX302" s="106">
        <v>-33.28897911</v>
      </c>
      <c r="BY302" s="106">
        <v>31.227061469999999</v>
      </c>
      <c r="BZ302" s="106">
        <v>-192.41901709999999</v>
      </c>
      <c r="CA302" s="106">
        <v>179.1749595</v>
      </c>
    </row>
    <row r="303" spans="31:79" ht="9.9499999999999993" customHeight="1" x14ac:dyDescent="0.25">
      <c r="AE303" s="59">
        <v>263</v>
      </c>
      <c r="AF303" s="59">
        <v>48705600</v>
      </c>
      <c r="AG303" s="59">
        <v>0.374999999999999</v>
      </c>
      <c r="AH303" s="59">
        <v>0</v>
      </c>
      <c r="AI303" s="59">
        <v>0.26220410355587498</v>
      </c>
      <c r="AJ303" s="59">
        <v>0.244072202068956</v>
      </c>
      <c r="AK303" s="59">
        <v>0</v>
      </c>
      <c r="AL303" s="59">
        <v>0.54204572509554905</v>
      </c>
      <c r="AM303" s="59">
        <v>0</v>
      </c>
      <c r="AN303" s="59">
        <v>0</v>
      </c>
      <c r="AO303" s="59">
        <v>-0.25000000000009098</v>
      </c>
      <c r="AP303" s="59">
        <v>0</v>
      </c>
      <c r="AQ303" s="59">
        <v>0</v>
      </c>
      <c r="AR303" s="59">
        <v>0</v>
      </c>
      <c r="AS303" s="59">
        <v>0</v>
      </c>
      <c r="AT303" s="59">
        <v>0</v>
      </c>
      <c r="AU303" s="59">
        <v>563.72222222222194</v>
      </c>
      <c r="AV303" s="133"/>
      <c r="AW303" s="133"/>
      <c r="AX303" s="133"/>
      <c r="AY303" s="133"/>
      <c r="AZ303" s="133"/>
      <c r="BA303" s="133"/>
      <c r="BH303" s="105">
        <v>298</v>
      </c>
      <c r="BI303" s="105">
        <v>54837600</v>
      </c>
      <c r="BJ303" s="106">
        <v>185</v>
      </c>
      <c r="BK303" s="106">
        <v>1025.85671</v>
      </c>
      <c r="BL303" s="106">
        <v>234.68741779999999</v>
      </c>
      <c r="BM303" s="106">
        <v>3.1876111630000001</v>
      </c>
      <c r="BN303" s="106">
        <v>-1025.85671</v>
      </c>
      <c r="BO303" s="106">
        <v>-206.08852730000001</v>
      </c>
      <c r="BP303" s="106">
        <v>-210.41127940000001</v>
      </c>
      <c r="BQ303" s="108">
        <f t="shared" si="25"/>
        <v>634.69444444444446</v>
      </c>
      <c r="BT303" s="105">
        <v>298</v>
      </c>
      <c r="BU303" s="105">
        <v>54837600</v>
      </c>
      <c r="BV303" s="106">
        <v>1041.2668180000001</v>
      </c>
      <c r="BW303" s="106">
        <v>1001.437853</v>
      </c>
      <c r="BX303" s="106">
        <v>-33.30170193</v>
      </c>
      <c r="BY303" s="106">
        <v>31.227061469999999</v>
      </c>
      <c r="BZ303" s="106">
        <v>-192.45808589999999</v>
      </c>
      <c r="CA303" s="106">
        <v>179.18421789999999</v>
      </c>
    </row>
    <row r="304" spans="31:79" ht="9.9499999999999993" customHeight="1" x14ac:dyDescent="0.25">
      <c r="AE304" s="59">
        <v>264</v>
      </c>
      <c r="AF304" s="59">
        <v>48880800</v>
      </c>
      <c r="AG304" s="59">
        <v>0.374999999999999</v>
      </c>
      <c r="AH304" s="59">
        <v>0</v>
      </c>
      <c r="AI304" s="59">
        <v>0.26220410355587498</v>
      </c>
      <c r="AJ304" s="59">
        <v>0.244072202068956</v>
      </c>
      <c r="AK304" s="59">
        <v>0</v>
      </c>
      <c r="AL304" s="59">
        <v>0.54229770459610704</v>
      </c>
      <c r="AM304" s="59">
        <v>0</v>
      </c>
      <c r="AN304" s="59">
        <v>0</v>
      </c>
      <c r="AO304" s="59">
        <v>-0.25000000000009098</v>
      </c>
      <c r="AP304" s="59">
        <v>0</v>
      </c>
      <c r="AQ304" s="59">
        <v>0</v>
      </c>
      <c r="AR304" s="59">
        <v>0</v>
      </c>
      <c r="AS304" s="59">
        <v>0</v>
      </c>
      <c r="AT304" s="59">
        <v>0</v>
      </c>
      <c r="AU304" s="59">
        <v>565.75</v>
      </c>
      <c r="AV304" s="133"/>
      <c r="AW304" s="133"/>
      <c r="AX304" s="133"/>
      <c r="AY304" s="133"/>
      <c r="AZ304" s="133"/>
      <c r="BA304" s="133"/>
      <c r="BH304" s="105">
        <v>299</v>
      </c>
      <c r="BI304" s="105">
        <v>55012800</v>
      </c>
      <c r="BJ304" s="106">
        <v>185</v>
      </c>
      <c r="BK304" s="106">
        <v>1025.9260549999999</v>
      </c>
      <c r="BL304" s="106">
        <v>234.75253699999999</v>
      </c>
      <c r="BM304" s="106">
        <v>3.1903072020000001</v>
      </c>
      <c r="BN304" s="106">
        <v>-1025.9260549999999</v>
      </c>
      <c r="BO304" s="106">
        <v>-206.14110719999999</v>
      </c>
      <c r="BP304" s="106">
        <v>-210.42112270000001</v>
      </c>
      <c r="BQ304" s="108">
        <f t="shared" si="25"/>
        <v>636.72222222222217</v>
      </c>
      <c r="BT304" s="105">
        <v>299</v>
      </c>
      <c r="BU304" s="105">
        <v>55012800</v>
      </c>
      <c r="BV304" s="106">
        <v>1041.2671009999999</v>
      </c>
      <c r="BW304" s="106">
        <v>1001.438015</v>
      </c>
      <c r="BX304" s="106">
        <v>-33.31409386</v>
      </c>
      <c r="BY304" s="106">
        <v>31.227061469999999</v>
      </c>
      <c r="BZ304" s="106">
        <v>-192.49420119999999</v>
      </c>
      <c r="CA304" s="106">
        <v>179.19406119999999</v>
      </c>
    </row>
    <row r="305" spans="31:79" ht="9.9499999999999993" customHeight="1" x14ac:dyDescent="0.25">
      <c r="AE305" s="59">
        <v>265</v>
      </c>
      <c r="AF305" s="59">
        <v>49056000</v>
      </c>
      <c r="AG305" s="59">
        <v>0.374999999999999</v>
      </c>
      <c r="AH305" s="59">
        <v>0</v>
      </c>
      <c r="AI305" s="59">
        <v>0.26220410355587498</v>
      </c>
      <c r="AJ305" s="59">
        <v>0.244072202068956</v>
      </c>
      <c r="AK305" s="59">
        <v>0</v>
      </c>
      <c r="AL305" s="59">
        <v>0.54282857662540895</v>
      </c>
      <c r="AM305" s="59">
        <v>0</v>
      </c>
      <c r="AN305" s="59">
        <v>0</v>
      </c>
      <c r="AO305" s="59">
        <v>-0.25000000000002798</v>
      </c>
      <c r="AP305" s="59">
        <v>0</v>
      </c>
      <c r="AQ305" s="59">
        <v>0</v>
      </c>
      <c r="AR305" s="59">
        <v>0</v>
      </c>
      <c r="AS305" s="59">
        <v>0</v>
      </c>
      <c r="AT305" s="59">
        <v>0</v>
      </c>
      <c r="AU305" s="59">
        <v>567.77777777777703</v>
      </c>
      <c r="AV305" s="133"/>
      <c r="AW305" s="133"/>
      <c r="AX305" s="133"/>
      <c r="AY305" s="133"/>
      <c r="AZ305" s="133"/>
      <c r="BA305" s="133"/>
      <c r="BH305" s="105">
        <v>300</v>
      </c>
      <c r="BI305" s="105">
        <v>55188000</v>
      </c>
      <c r="BJ305" s="106">
        <v>185</v>
      </c>
      <c r="BK305" s="106">
        <v>1025.9917089999999</v>
      </c>
      <c r="BL305" s="106">
        <v>234.81329289999999</v>
      </c>
      <c r="BM305" s="106">
        <v>3.1922274079999999</v>
      </c>
      <c r="BN305" s="106">
        <v>-1025.9917089999999</v>
      </c>
      <c r="BO305" s="106">
        <v>-206.189716</v>
      </c>
      <c r="BP305" s="106">
        <v>-210.43134950000001</v>
      </c>
      <c r="BQ305" s="108">
        <f t="shared" si="25"/>
        <v>638.75</v>
      </c>
      <c r="BT305" s="105">
        <v>300</v>
      </c>
      <c r="BU305" s="105">
        <v>55188000</v>
      </c>
      <c r="BV305" s="106">
        <v>1041.2673749999999</v>
      </c>
      <c r="BW305" s="106">
        <v>1001.438165</v>
      </c>
      <c r="BX305" s="106">
        <v>-33.326103799999999</v>
      </c>
      <c r="BY305" s="106">
        <v>31.227061469999999</v>
      </c>
      <c r="BZ305" s="106">
        <v>-192.52768270000001</v>
      </c>
      <c r="CA305" s="106">
        <v>179.20428799999999</v>
      </c>
    </row>
    <row r="306" spans="31:79" ht="9.9499999999999993" customHeight="1" x14ac:dyDescent="0.25">
      <c r="AE306" s="59">
        <v>266</v>
      </c>
      <c r="AF306" s="59">
        <v>49231200</v>
      </c>
      <c r="AG306" s="59">
        <v>0.374999999999999</v>
      </c>
      <c r="AH306" s="59">
        <v>0</v>
      </c>
      <c r="AI306" s="59">
        <v>0.26086879350800901</v>
      </c>
      <c r="AJ306" s="59">
        <v>0.240668339789265</v>
      </c>
      <c r="AK306" s="59">
        <v>0</v>
      </c>
      <c r="AL306" s="59">
        <v>0.54318609224763403</v>
      </c>
      <c r="AM306" s="59">
        <v>0</v>
      </c>
      <c r="AN306" s="59">
        <v>0</v>
      </c>
      <c r="AO306" s="59">
        <v>-0.25000000000009098</v>
      </c>
      <c r="AP306" s="59">
        <v>0</v>
      </c>
      <c r="AQ306" s="59">
        <v>0</v>
      </c>
      <c r="AR306" s="59">
        <v>0</v>
      </c>
      <c r="AS306" s="59">
        <v>0</v>
      </c>
      <c r="AT306" s="59">
        <v>0</v>
      </c>
      <c r="AU306" s="59">
        <v>569.80555555555497</v>
      </c>
      <c r="AV306" s="133"/>
      <c r="AW306" s="133"/>
      <c r="AX306" s="133"/>
      <c r="AY306" s="133"/>
      <c r="AZ306" s="133"/>
      <c r="BA306" s="133"/>
      <c r="BH306" s="105">
        <v>301</v>
      </c>
      <c r="BI306" s="105">
        <v>55363200</v>
      </c>
      <c r="BJ306" s="106">
        <v>185</v>
      </c>
      <c r="BK306" s="106">
        <v>1026.028642</v>
      </c>
      <c r="BL306" s="106">
        <v>234.81921310000001</v>
      </c>
      <c r="BM306" s="106">
        <v>3.1933498980000001</v>
      </c>
      <c r="BN306" s="106">
        <v>-1026.028642</v>
      </c>
      <c r="BO306" s="106">
        <v>-206.18403470000001</v>
      </c>
      <c r="BP306" s="106">
        <v>-210.44182850000001</v>
      </c>
      <c r="BQ306" s="108">
        <f t="shared" si="25"/>
        <v>640.77777777777783</v>
      </c>
      <c r="BT306" s="105">
        <v>301</v>
      </c>
      <c r="BU306" s="105">
        <v>55363200</v>
      </c>
      <c r="BV306" s="106">
        <v>1041.26764</v>
      </c>
      <c r="BW306" s="106">
        <v>1001.438304</v>
      </c>
      <c r="BX306" s="106">
        <v>-33.337722839999998</v>
      </c>
      <c r="BY306" s="106">
        <v>31.227061469999999</v>
      </c>
      <c r="BZ306" s="106">
        <v>-192.55873879999999</v>
      </c>
      <c r="CA306" s="106">
        <v>179.21476699999999</v>
      </c>
    </row>
    <row r="307" spans="31:79" ht="9.9499999999999993" customHeight="1" x14ac:dyDescent="0.25">
      <c r="AE307" s="59">
        <v>267</v>
      </c>
      <c r="AF307" s="59">
        <v>49406400</v>
      </c>
      <c r="AG307" s="59">
        <v>0.374999999999999</v>
      </c>
      <c r="AH307" s="59">
        <v>0</v>
      </c>
      <c r="AI307" s="59">
        <v>0.25904102993635197</v>
      </c>
      <c r="AJ307" s="59">
        <v>0.24026986004919601</v>
      </c>
      <c r="AK307" s="59">
        <v>0</v>
      </c>
      <c r="AL307" s="59">
        <v>0.54373195806610797</v>
      </c>
      <c r="AM307" s="59">
        <v>0</v>
      </c>
      <c r="AN307" s="59">
        <v>0</v>
      </c>
      <c r="AO307" s="59">
        <v>-0.25000000000009098</v>
      </c>
      <c r="AP307" s="59">
        <v>0</v>
      </c>
      <c r="AQ307" s="59">
        <v>0</v>
      </c>
      <c r="AR307" s="59">
        <v>0</v>
      </c>
      <c r="AS307" s="59">
        <v>0</v>
      </c>
      <c r="AT307" s="59">
        <v>0</v>
      </c>
      <c r="AU307" s="59">
        <v>571.83333333333303</v>
      </c>
      <c r="AV307" s="133"/>
      <c r="AW307" s="133"/>
      <c r="AX307" s="133"/>
      <c r="AY307" s="133"/>
      <c r="AZ307" s="133"/>
      <c r="BA307" s="133"/>
      <c r="BH307" s="105">
        <v>302</v>
      </c>
      <c r="BI307" s="105">
        <v>55538400</v>
      </c>
      <c r="BJ307" s="106">
        <v>185</v>
      </c>
      <c r="BK307" s="106">
        <v>1026.0873369999999</v>
      </c>
      <c r="BL307" s="106">
        <v>234.87160979999999</v>
      </c>
      <c r="BM307" s="106">
        <v>3.194041554</v>
      </c>
      <c r="BN307" s="106">
        <v>-1026.0873369999999</v>
      </c>
      <c r="BO307" s="106">
        <v>-206.22509980000001</v>
      </c>
      <c r="BP307" s="106">
        <v>-210.45246850000001</v>
      </c>
      <c r="BQ307" s="108">
        <f t="shared" si="25"/>
        <v>642.80555555555554</v>
      </c>
      <c r="BT307" s="105">
        <v>302</v>
      </c>
      <c r="BU307" s="105">
        <v>55538400</v>
      </c>
      <c r="BV307" s="106">
        <v>1041.2678960000001</v>
      </c>
      <c r="BW307" s="106">
        <v>1001.438434</v>
      </c>
      <c r="BX307" s="106">
        <v>-33.348935439999998</v>
      </c>
      <c r="BY307" s="106">
        <v>31.227061469999999</v>
      </c>
      <c r="BZ307" s="106">
        <v>-192.58762569999999</v>
      </c>
      <c r="CA307" s="106">
        <v>179.22540699999999</v>
      </c>
    </row>
    <row r="308" spans="31:79" ht="9.9499999999999993" customHeight="1" x14ac:dyDescent="0.25">
      <c r="AE308" s="59">
        <v>268</v>
      </c>
      <c r="AF308" s="59">
        <v>49581600</v>
      </c>
      <c r="AG308" s="59">
        <v>0.374999999999999</v>
      </c>
      <c r="AH308" s="59">
        <v>0</v>
      </c>
      <c r="AI308" s="59">
        <v>0.25648721184069201</v>
      </c>
      <c r="AJ308" s="59">
        <v>0.24026986004919601</v>
      </c>
      <c r="AK308" s="59">
        <v>0</v>
      </c>
      <c r="AL308" s="59">
        <v>0.54460441355710998</v>
      </c>
      <c r="AM308" s="59">
        <v>0</v>
      </c>
      <c r="AN308" s="59">
        <v>0</v>
      </c>
      <c r="AO308" s="59">
        <v>-0.25000000000002798</v>
      </c>
      <c r="AP308" s="59">
        <v>0</v>
      </c>
      <c r="AQ308" s="59">
        <v>0</v>
      </c>
      <c r="AR308" s="59">
        <v>0</v>
      </c>
      <c r="AS308" s="59">
        <v>0</v>
      </c>
      <c r="AT308" s="59">
        <v>0</v>
      </c>
      <c r="AU308" s="59">
        <v>573.86111111111097</v>
      </c>
      <c r="AV308" s="133"/>
      <c r="AW308" s="133"/>
      <c r="AX308" s="133"/>
      <c r="AY308" s="133"/>
      <c r="AZ308" s="133"/>
      <c r="BA308" s="133"/>
      <c r="BH308" s="105">
        <v>303</v>
      </c>
      <c r="BI308" s="105">
        <v>55713600</v>
      </c>
      <c r="BJ308" s="106">
        <v>185</v>
      </c>
      <c r="BK308" s="106">
        <v>1026.142979</v>
      </c>
      <c r="BL308" s="106">
        <v>234.92067069999999</v>
      </c>
      <c r="BM308" s="106">
        <v>3.1942504380000001</v>
      </c>
      <c r="BN308" s="106">
        <v>-1026.142979</v>
      </c>
      <c r="BO308" s="106">
        <v>-206.26324030000001</v>
      </c>
      <c r="BP308" s="106">
        <v>-210.46317999999999</v>
      </c>
      <c r="BQ308" s="108">
        <f t="shared" si="25"/>
        <v>644.83333333333337</v>
      </c>
      <c r="BT308" s="105">
        <v>303</v>
      </c>
      <c r="BU308" s="105">
        <v>55713600</v>
      </c>
      <c r="BV308" s="106">
        <v>1041.2681419999999</v>
      </c>
      <c r="BW308" s="106">
        <v>1001.438554</v>
      </c>
      <c r="BX308" s="106">
        <v>-33.359744409999998</v>
      </c>
      <c r="BY308" s="106">
        <v>31.227061469999999</v>
      </c>
      <c r="BZ308" s="106">
        <v>-192.61456630000001</v>
      </c>
      <c r="CA308" s="106">
        <v>179.2361185</v>
      </c>
    </row>
    <row r="309" spans="31:79" ht="9.9499999999999993" customHeight="1" x14ac:dyDescent="0.25">
      <c r="AE309" s="59">
        <v>269</v>
      </c>
      <c r="AF309" s="59">
        <v>49756800</v>
      </c>
      <c r="AG309" s="59">
        <v>0.374999999999999</v>
      </c>
      <c r="AH309" s="59">
        <v>0</v>
      </c>
      <c r="AI309" s="59">
        <v>0.256370411840742</v>
      </c>
      <c r="AJ309" s="59">
        <v>0.25390486396505901</v>
      </c>
      <c r="AK309" s="59">
        <v>0</v>
      </c>
      <c r="AL309" s="59">
        <v>0.54528146682924195</v>
      </c>
      <c r="AM309" s="59">
        <v>0</v>
      </c>
      <c r="AN309" s="59">
        <v>0</v>
      </c>
      <c r="AO309" s="59">
        <v>-0.25000000000002798</v>
      </c>
      <c r="AP309" s="59">
        <v>0</v>
      </c>
      <c r="AQ309" s="59">
        <v>0</v>
      </c>
      <c r="AR309" s="59">
        <v>0</v>
      </c>
      <c r="AS309" s="59">
        <v>0</v>
      </c>
      <c r="AT309" s="59">
        <v>0</v>
      </c>
      <c r="AU309" s="59">
        <v>575.888888888888</v>
      </c>
      <c r="AV309" s="133"/>
      <c r="AW309" s="133"/>
      <c r="AX309" s="133"/>
      <c r="AY309" s="133"/>
      <c r="AZ309" s="133"/>
      <c r="BA309" s="133"/>
      <c r="BH309" s="105">
        <v>304</v>
      </c>
      <c r="BI309" s="105">
        <v>55888800</v>
      </c>
      <c r="BJ309" s="106">
        <v>185</v>
      </c>
      <c r="BK309" s="106">
        <v>1026.195579</v>
      </c>
      <c r="BL309" s="106">
        <v>234.96651220000001</v>
      </c>
      <c r="BM309" s="106">
        <v>3.1940465300000001</v>
      </c>
      <c r="BN309" s="106">
        <v>-1026.195579</v>
      </c>
      <c r="BO309" s="106">
        <v>-206.29857709999999</v>
      </c>
      <c r="BP309" s="106">
        <v>-210.47388860000001</v>
      </c>
      <c r="BQ309" s="108">
        <f t="shared" si="25"/>
        <v>646.86111111111109</v>
      </c>
      <c r="BT309" s="105">
        <v>304</v>
      </c>
      <c r="BU309" s="105">
        <v>55888800</v>
      </c>
      <c r="BV309" s="106">
        <v>1041.2683790000001</v>
      </c>
      <c r="BW309" s="106">
        <v>1001.438667</v>
      </c>
      <c r="BX309" s="106">
        <v>-33.370144359999998</v>
      </c>
      <c r="BY309" s="106">
        <v>31.227061469999999</v>
      </c>
      <c r="BZ309" s="106">
        <v>-192.63976579999999</v>
      </c>
      <c r="CA309" s="106">
        <v>179.24682709999999</v>
      </c>
    </row>
    <row r="310" spans="31:79" ht="9.9499999999999993" customHeight="1" x14ac:dyDescent="0.25">
      <c r="AE310" s="59">
        <v>270</v>
      </c>
      <c r="AF310" s="59">
        <v>49932000</v>
      </c>
      <c r="AG310" s="59">
        <v>0.374999999999999</v>
      </c>
      <c r="AH310" s="59">
        <v>0</v>
      </c>
      <c r="AI310" s="59">
        <v>0.25320733922114103</v>
      </c>
      <c r="AJ310" s="59">
        <v>0.25390486396505901</v>
      </c>
      <c r="AK310" s="59">
        <v>0</v>
      </c>
      <c r="AL310" s="59">
        <v>0.54637140922889404</v>
      </c>
      <c r="AM310" s="59">
        <v>0</v>
      </c>
      <c r="AN310" s="59">
        <v>0</v>
      </c>
      <c r="AO310" s="59">
        <v>-0.25000000000009098</v>
      </c>
      <c r="AP310" s="59">
        <v>0</v>
      </c>
      <c r="AQ310" s="59">
        <v>0</v>
      </c>
      <c r="AR310" s="59">
        <v>0</v>
      </c>
      <c r="AS310" s="59">
        <v>0</v>
      </c>
      <c r="AT310" s="59">
        <v>0</v>
      </c>
      <c r="AU310" s="59">
        <v>577.91666666666595</v>
      </c>
      <c r="AV310" s="133"/>
      <c r="AW310" s="133"/>
      <c r="AX310" s="133"/>
      <c r="AY310" s="133"/>
      <c r="AZ310" s="133"/>
      <c r="BA310" s="133"/>
      <c r="BH310" s="105">
        <v>305</v>
      </c>
      <c r="BI310" s="105">
        <v>56064000</v>
      </c>
      <c r="BJ310" s="106">
        <v>185</v>
      </c>
      <c r="BK310" s="106">
        <v>1026.2460329999999</v>
      </c>
      <c r="BL310" s="106">
        <v>235.01037439999999</v>
      </c>
      <c r="BM310" s="106">
        <v>3.1934664740000001</v>
      </c>
      <c r="BN310" s="106">
        <v>-1026.2460329999999</v>
      </c>
      <c r="BO310" s="106">
        <v>-206.33232279999999</v>
      </c>
      <c r="BP310" s="106">
        <v>-210.4845852</v>
      </c>
      <c r="BQ310" s="108">
        <f t="shared" si="25"/>
        <v>648.88888888888891</v>
      </c>
      <c r="BT310" s="105">
        <v>305</v>
      </c>
      <c r="BU310" s="105">
        <v>56064000</v>
      </c>
      <c r="BV310" s="106">
        <v>1041.2686080000001</v>
      </c>
      <c r="BW310" s="106">
        <v>1001.438774</v>
      </c>
      <c r="BX310" s="106">
        <v>-33.380162259999999</v>
      </c>
      <c r="BY310" s="106">
        <v>31.227061469999999</v>
      </c>
      <c r="BZ310" s="106">
        <v>-192.6634924</v>
      </c>
      <c r="CA310" s="106">
        <v>179.25752370000001</v>
      </c>
    </row>
    <row r="311" spans="31:79" ht="9.9499999999999993" customHeight="1" x14ac:dyDescent="0.25">
      <c r="AE311" s="59">
        <v>271</v>
      </c>
      <c r="AF311" s="59">
        <v>50107200</v>
      </c>
      <c r="AG311" s="59">
        <v>0.625</v>
      </c>
      <c r="AH311" s="59">
        <v>0</v>
      </c>
      <c r="AI311" s="59">
        <v>0.25309053922119101</v>
      </c>
      <c r="AJ311" s="59">
        <v>0.25390486396505901</v>
      </c>
      <c r="AK311" s="59">
        <v>0</v>
      </c>
      <c r="AL311" s="59">
        <v>0.54788804019452797</v>
      </c>
      <c r="AM311" s="59">
        <v>0</v>
      </c>
      <c r="AN311" s="59">
        <v>0</v>
      </c>
      <c r="AO311" s="59">
        <v>-0.249999999999901</v>
      </c>
      <c r="AP311" s="59">
        <v>0</v>
      </c>
      <c r="AQ311" s="59">
        <v>0</v>
      </c>
      <c r="AR311" s="59">
        <v>0</v>
      </c>
      <c r="AS311" s="59">
        <v>0</v>
      </c>
      <c r="AT311" s="59">
        <v>0</v>
      </c>
      <c r="AU311" s="59">
        <v>579.944444444444</v>
      </c>
      <c r="AV311" s="133"/>
      <c r="AW311" s="133"/>
      <c r="AX311" s="133"/>
      <c r="AY311" s="133"/>
      <c r="AZ311" s="133"/>
      <c r="BA311" s="133"/>
      <c r="BH311" s="105">
        <v>306</v>
      </c>
      <c r="BI311" s="105">
        <v>56239200</v>
      </c>
      <c r="BJ311" s="106">
        <v>185</v>
      </c>
      <c r="BK311" s="106">
        <v>1026.2953809999999</v>
      </c>
      <c r="BL311" s="106">
        <v>235.05371360000001</v>
      </c>
      <c r="BM311" s="106">
        <v>3.1924816329999999</v>
      </c>
      <c r="BN311" s="106">
        <v>-1026.2953809999999</v>
      </c>
      <c r="BO311" s="106">
        <v>-206.36587270000001</v>
      </c>
      <c r="BP311" s="106">
        <v>-210.49535929999999</v>
      </c>
      <c r="BQ311" s="108">
        <f t="shared" si="25"/>
        <v>650.91666666666663</v>
      </c>
      <c r="BT311" s="105">
        <v>306</v>
      </c>
      <c r="BU311" s="105">
        <v>56239200</v>
      </c>
      <c r="BV311" s="106">
        <v>1041.2688290000001</v>
      </c>
      <c r="BW311" s="106">
        <v>1001.4388750000001</v>
      </c>
      <c r="BX311" s="106">
        <v>-33.38985778</v>
      </c>
      <c r="BY311" s="106">
        <v>31.227061469999999</v>
      </c>
      <c r="BZ311" s="106">
        <v>-192.68612540000001</v>
      </c>
      <c r="CA311" s="106">
        <v>179.2682978</v>
      </c>
    </row>
    <row r="312" spans="31:79" ht="9.9499999999999993" customHeight="1" x14ac:dyDescent="0.25">
      <c r="AE312" s="59">
        <v>272</v>
      </c>
      <c r="AF312" s="59">
        <v>50282400</v>
      </c>
      <c r="AG312" s="59">
        <v>0.625</v>
      </c>
      <c r="AH312" s="59">
        <v>0</v>
      </c>
      <c r="AI312" s="59">
        <v>0.24943501207782001</v>
      </c>
      <c r="AJ312" s="59">
        <v>0.25934633210729402</v>
      </c>
      <c r="AK312" s="59">
        <v>0</v>
      </c>
      <c r="AL312" s="59">
        <v>0.55026986624909102</v>
      </c>
      <c r="AM312" s="59">
        <v>0</v>
      </c>
      <c r="AN312" s="59">
        <v>0</v>
      </c>
      <c r="AO312" s="59">
        <v>-0.25000000000002798</v>
      </c>
      <c r="AP312" s="59">
        <v>0</v>
      </c>
      <c r="AQ312" s="59">
        <v>0</v>
      </c>
      <c r="AR312" s="59">
        <v>0</v>
      </c>
      <c r="AS312" s="59">
        <v>0</v>
      </c>
      <c r="AT312" s="59">
        <v>0</v>
      </c>
      <c r="AU312" s="59">
        <v>581.97222222222194</v>
      </c>
      <c r="AV312" s="133"/>
      <c r="AW312" s="133"/>
      <c r="AX312" s="133"/>
      <c r="AY312" s="133"/>
      <c r="AZ312" s="133"/>
      <c r="BA312" s="133"/>
      <c r="BH312" s="105">
        <v>307</v>
      </c>
      <c r="BI312" s="105">
        <v>56414400</v>
      </c>
      <c r="BJ312" s="106">
        <v>185</v>
      </c>
      <c r="BK312" s="106">
        <v>1026.3427079999999</v>
      </c>
      <c r="BL312" s="106">
        <v>235.09478720000001</v>
      </c>
      <c r="BM312" s="106">
        <v>3.191261522</v>
      </c>
      <c r="BN312" s="106">
        <v>-1026.3427079999999</v>
      </c>
      <c r="BO312" s="106">
        <v>-206.39749399999999</v>
      </c>
      <c r="BP312" s="106">
        <v>-210.50603169999999</v>
      </c>
      <c r="BQ312" s="108">
        <f t="shared" si="25"/>
        <v>652.94444444444446</v>
      </c>
      <c r="BT312" s="105">
        <v>307</v>
      </c>
      <c r="BU312" s="105">
        <v>56414400</v>
      </c>
      <c r="BV312" s="106">
        <v>1041.2690419999999</v>
      </c>
      <c r="BW312" s="106">
        <v>1001.438971</v>
      </c>
      <c r="BX312" s="106">
        <v>-33.399220849999999</v>
      </c>
      <c r="BY312" s="106">
        <v>31.227061469999999</v>
      </c>
      <c r="BZ312" s="106">
        <v>-192.70765349999999</v>
      </c>
      <c r="CA312" s="106">
        <v>179.2789702</v>
      </c>
    </row>
    <row r="313" spans="31:79" ht="9.9499999999999993" customHeight="1" x14ac:dyDescent="0.25">
      <c r="AE313" s="59">
        <v>273</v>
      </c>
      <c r="AF313" s="59">
        <v>50457600</v>
      </c>
      <c r="AG313" s="59">
        <v>0.625</v>
      </c>
      <c r="AH313" s="59">
        <v>0</v>
      </c>
      <c r="AI313" s="59">
        <v>0.249318212077759</v>
      </c>
      <c r="AJ313" s="59">
        <v>0.26221994176198998</v>
      </c>
      <c r="AK313" s="59">
        <v>0</v>
      </c>
      <c r="AL313" s="59">
        <v>0.55605835310332297</v>
      </c>
      <c r="AM313" s="59">
        <v>0</v>
      </c>
      <c r="AN313" s="59">
        <v>0</v>
      </c>
      <c r="AO313" s="59">
        <v>-0.25000000000009098</v>
      </c>
      <c r="AP313" s="59">
        <v>0</v>
      </c>
      <c r="AQ313" s="59">
        <v>0</v>
      </c>
      <c r="AR313" s="59">
        <v>0</v>
      </c>
      <c r="AS313" s="59">
        <v>0</v>
      </c>
      <c r="AT313" s="59">
        <v>0</v>
      </c>
      <c r="AU313" s="59">
        <v>584</v>
      </c>
      <c r="AV313" s="133"/>
      <c r="AW313" s="133"/>
      <c r="AX313" s="133"/>
      <c r="AY313" s="133"/>
      <c r="AZ313" s="133"/>
      <c r="BA313" s="133"/>
      <c r="BH313" s="105">
        <v>308</v>
      </c>
      <c r="BI313" s="105">
        <v>56589600</v>
      </c>
      <c r="BJ313" s="106">
        <v>185</v>
      </c>
      <c r="BK313" s="106">
        <v>1026.384104</v>
      </c>
      <c r="BL313" s="106">
        <v>235.13280979999999</v>
      </c>
      <c r="BM313" s="106">
        <v>3.1934208549999998</v>
      </c>
      <c r="BN313" s="106">
        <v>-1026.384104</v>
      </c>
      <c r="BO313" s="106">
        <v>-206.4263923</v>
      </c>
      <c r="BP313" s="106">
        <v>-210.51299660000001</v>
      </c>
      <c r="BQ313" s="108">
        <f t="shared" si="25"/>
        <v>654.97222222222217</v>
      </c>
      <c r="BT313" s="105">
        <v>308</v>
      </c>
      <c r="BU313" s="105">
        <v>56589600</v>
      </c>
      <c r="BV313" s="106">
        <v>1041.2692480000001</v>
      </c>
      <c r="BW313" s="106">
        <v>1001.439061</v>
      </c>
      <c r="BX313" s="106">
        <v>-33.408261950000004</v>
      </c>
      <c r="BY313" s="106">
        <v>31.227061469999999</v>
      </c>
      <c r="BZ313" s="106">
        <v>-192.72773760000001</v>
      </c>
      <c r="CA313" s="106">
        <v>179.28593509999999</v>
      </c>
    </row>
    <row r="314" spans="31:79" ht="9.9499999999999993" customHeight="1" x14ac:dyDescent="0.25">
      <c r="AE314" s="59">
        <v>274</v>
      </c>
      <c r="AF314" s="59">
        <v>50632800</v>
      </c>
      <c r="AG314" s="59">
        <v>0.625</v>
      </c>
      <c r="AH314" s="59">
        <v>0</v>
      </c>
      <c r="AI314" s="59">
        <v>0.249201412077699</v>
      </c>
      <c r="AJ314" s="59">
        <v>0.26221994176198998</v>
      </c>
      <c r="AK314" s="59">
        <v>0</v>
      </c>
      <c r="AL314" s="59">
        <v>0.56262865624547798</v>
      </c>
      <c r="AM314" s="59">
        <v>0</v>
      </c>
      <c r="AN314" s="59">
        <v>0</v>
      </c>
      <c r="AO314" s="59">
        <v>-0.25000000000002798</v>
      </c>
      <c r="AP314" s="59">
        <v>0</v>
      </c>
      <c r="AQ314" s="59">
        <v>0</v>
      </c>
      <c r="AR314" s="59">
        <v>0</v>
      </c>
      <c r="AS314" s="59">
        <v>0</v>
      </c>
      <c r="AT314" s="59">
        <v>0</v>
      </c>
      <c r="AU314" s="59">
        <v>586.02777777777703</v>
      </c>
      <c r="AV314" s="133"/>
      <c r="AW314" s="133"/>
      <c r="AX314" s="133"/>
      <c r="AY314" s="133"/>
      <c r="AZ314" s="133"/>
      <c r="BA314" s="133"/>
      <c r="BH314" s="105">
        <v>309</v>
      </c>
      <c r="BI314" s="105">
        <v>56764800</v>
      </c>
      <c r="BJ314" s="106">
        <v>185</v>
      </c>
      <c r="BK314" s="106">
        <v>1026.4229330000001</v>
      </c>
      <c r="BL314" s="106">
        <v>235.1674122</v>
      </c>
      <c r="BM314" s="106">
        <v>3.1950777709999998</v>
      </c>
      <c r="BN314" s="106">
        <v>-1026.4229330000001</v>
      </c>
      <c r="BO314" s="106">
        <v>-206.45221169999999</v>
      </c>
      <c r="BP314" s="106">
        <v>-210.5201227</v>
      </c>
      <c r="BQ314" s="108">
        <f t="shared" si="25"/>
        <v>657</v>
      </c>
      <c r="BT314" s="105">
        <v>309</v>
      </c>
      <c r="BU314" s="105">
        <v>56764800</v>
      </c>
      <c r="BV314" s="106">
        <v>1041.2694469999999</v>
      </c>
      <c r="BW314" s="106">
        <v>1001.4391450000001</v>
      </c>
      <c r="BX314" s="106">
        <v>-33.416966969999997</v>
      </c>
      <c r="BY314" s="106">
        <v>31.227061469999999</v>
      </c>
      <c r="BZ314" s="106">
        <v>-192.74644699999999</v>
      </c>
      <c r="CA314" s="106">
        <v>179.29306120000001</v>
      </c>
    </row>
    <row r="315" spans="31:79" ht="9.9499999999999993" customHeight="1" x14ac:dyDescent="0.25">
      <c r="AE315" s="59">
        <v>275</v>
      </c>
      <c r="AF315" s="59">
        <v>50808000</v>
      </c>
      <c r="AG315" s="59">
        <v>0.625</v>
      </c>
      <c r="AH315" s="59">
        <v>0</v>
      </c>
      <c r="AI315" s="59">
        <v>0.24908461207774901</v>
      </c>
      <c r="AJ315" s="59">
        <v>0.26221994176198998</v>
      </c>
      <c r="AK315" s="59">
        <v>0</v>
      </c>
      <c r="AL315" s="59">
        <v>0.56545380218772501</v>
      </c>
      <c r="AM315" s="59">
        <v>0</v>
      </c>
      <c r="AN315" s="59">
        <v>0</v>
      </c>
      <c r="AO315" s="59">
        <v>-0.25000000000002798</v>
      </c>
      <c r="AP315" s="59">
        <v>0</v>
      </c>
      <c r="AQ315" s="59">
        <v>0</v>
      </c>
      <c r="AR315" s="59">
        <v>0</v>
      </c>
      <c r="AS315" s="59">
        <v>0</v>
      </c>
      <c r="AT315" s="59">
        <v>0</v>
      </c>
      <c r="AU315" s="59">
        <v>588.05555555555497</v>
      </c>
      <c r="AV315" s="133"/>
      <c r="AW315" s="133"/>
      <c r="AX315" s="133"/>
      <c r="AY315" s="133"/>
      <c r="AZ315" s="133"/>
      <c r="BA315" s="133"/>
      <c r="BH315" s="105">
        <v>310</v>
      </c>
      <c r="BI315" s="105">
        <v>56940000</v>
      </c>
      <c r="BJ315" s="106">
        <v>185</v>
      </c>
      <c r="BK315" s="106">
        <v>1026.4583259999999</v>
      </c>
      <c r="BL315" s="106">
        <v>235.19759569999999</v>
      </c>
      <c r="BM315" s="106">
        <v>3.196391905</v>
      </c>
      <c r="BN315" s="106">
        <v>-1026.4583259999999</v>
      </c>
      <c r="BO315" s="106">
        <v>-206.474006</v>
      </c>
      <c r="BP315" s="106">
        <v>-210.52719780000001</v>
      </c>
      <c r="BQ315" s="108">
        <f t="shared" si="25"/>
        <v>659.02777777777783</v>
      </c>
      <c r="BT315" s="105">
        <v>310</v>
      </c>
      <c r="BU315" s="105">
        <v>56940000</v>
      </c>
      <c r="BV315" s="106">
        <v>1041.269636</v>
      </c>
      <c r="BW315" s="106">
        <v>1001.439222</v>
      </c>
      <c r="BX315" s="106">
        <v>-33.425283389999997</v>
      </c>
      <c r="BY315" s="106">
        <v>31.227061469999999</v>
      </c>
      <c r="BZ315" s="106">
        <v>-192.76363359999999</v>
      </c>
      <c r="CA315" s="106">
        <v>179.30013629999999</v>
      </c>
    </row>
    <row r="316" spans="31:79" ht="9.9499999999999993" customHeight="1" x14ac:dyDescent="0.25">
      <c r="AE316" s="59">
        <v>276</v>
      </c>
      <c r="AF316" s="59">
        <v>50983200</v>
      </c>
      <c r="AG316" s="59">
        <v>0.625</v>
      </c>
      <c r="AH316" s="59">
        <v>0</v>
      </c>
      <c r="AI316" s="59">
        <v>0.24481983041032601</v>
      </c>
      <c r="AJ316" s="59">
        <v>0.26221994176198998</v>
      </c>
      <c r="AK316" s="59">
        <v>0</v>
      </c>
      <c r="AL316" s="59">
        <v>0.57227154591845997</v>
      </c>
      <c r="AM316" s="59">
        <v>0</v>
      </c>
      <c r="AN316" s="59">
        <v>0</v>
      </c>
      <c r="AO316" s="59">
        <v>-0.25000000000009098</v>
      </c>
      <c r="AP316" s="59">
        <v>0</v>
      </c>
      <c r="AQ316" s="59">
        <v>0</v>
      </c>
      <c r="AR316" s="59">
        <v>0</v>
      </c>
      <c r="AS316" s="59">
        <v>0</v>
      </c>
      <c r="AT316" s="59">
        <v>0</v>
      </c>
      <c r="AU316" s="59">
        <v>590.08333333333303</v>
      </c>
      <c r="AV316" s="133"/>
      <c r="AW316" s="133"/>
      <c r="AX316" s="133"/>
      <c r="AY316" s="133"/>
      <c r="AZ316" s="133"/>
      <c r="BA316" s="133"/>
      <c r="BH316" s="105">
        <v>311</v>
      </c>
      <c r="BI316" s="105">
        <v>57115200</v>
      </c>
      <c r="BJ316" s="106">
        <v>185</v>
      </c>
      <c r="BK316" s="106">
        <v>1026.4891700000001</v>
      </c>
      <c r="BL316" s="106">
        <v>235.2213284</v>
      </c>
      <c r="BM316" s="106">
        <v>3.197464965</v>
      </c>
      <c r="BN316" s="106">
        <v>-1026.4891700000001</v>
      </c>
      <c r="BO316" s="106">
        <v>-206.48976189999999</v>
      </c>
      <c r="BP316" s="106">
        <v>-210.53410149999999</v>
      </c>
      <c r="BQ316" s="108">
        <f t="shared" si="25"/>
        <v>661.05555555555554</v>
      </c>
      <c r="BT316" s="105">
        <v>311</v>
      </c>
      <c r="BU316" s="105">
        <v>57115200</v>
      </c>
      <c r="BV316" s="106">
        <v>1041.269816</v>
      </c>
      <c r="BW316" s="106">
        <v>1001.439291</v>
      </c>
      <c r="BX316" s="106">
        <v>-33.433193279999998</v>
      </c>
      <c r="BY316" s="106">
        <v>31.227061469999999</v>
      </c>
      <c r="BZ316" s="106">
        <v>-192.77903810000001</v>
      </c>
      <c r="CA316" s="106">
        <v>179.30704</v>
      </c>
    </row>
    <row r="317" spans="31:79" ht="9.9499999999999993" customHeight="1" x14ac:dyDescent="0.25">
      <c r="AE317" s="59">
        <v>277</v>
      </c>
      <c r="AF317" s="59">
        <v>51158400</v>
      </c>
      <c r="AG317" s="59">
        <v>0.625</v>
      </c>
      <c r="AH317" s="59">
        <v>0</v>
      </c>
      <c r="AI317" s="59">
        <v>0.244819830410381</v>
      </c>
      <c r="AJ317" s="59">
        <v>0.26221994176198998</v>
      </c>
      <c r="AK317" s="59">
        <v>0</v>
      </c>
      <c r="AL317" s="59">
        <v>0.58123137029519001</v>
      </c>
      <c r="AM317" s="59">
        <v>0</v>
      </c>
      <c r="AN317" s="59">
        <v>0</v>
      </c>
      <c r="AO317" s="59">
        <v>-0.249999999999964</v>
      </c>
      <c r="AP317" s="59">
        <v>0</v>
      </c>
      <c r="AQ317" s="59">
        <v>0</v>
      </c>
      <c r="AR317" s="59">
        <v>0</v>
      </c>
      <c r="AS317" s="59">
        <v>0</v>
      </c>
      <c r="AT317" s="59">
        <v>0</v>
      </c>
      <c r="AU317" s="59">
        <v>592.11111111111097</v>
      </c>
      <c r="AV317" s="133"/>
      <c r="AW317" s="133"/>
      <c r="AX317" s="133"/>
      <c r="AY317" s="133"/>
      <c r="AZ317" s="133"/>
      <c r="BA317" s="133"/>
      <c r="BH317" s="105">
        <v>312</v>
      </c>
      <c r="BI317" s="105">
        <v>57290400</v>
      </c>
      <c r="BJ317" s="106">
        <v>185</v>
      </c>
      <c r="BK317" s="106">
        <v>1026.5163580000001</v>
      </c>
      <c r="BL317" s="106">
        <v>235.2403764</v>
      </c>
      <c r="BM317" s="106">
        <v>3.1982279579999999</v>
      </c>
      <c r="BN317" s="106">
        <v>-1026.5163580000001</v>
      </c>
      <c r="BO317" s="106">
        <v>-206.5012304</v>
      </c>
      <c r="BP317" s="106">
        <v>-210.5409181</v>
      </c>
      <c r="BQ317" s="108">
        <f t="shared" si="25"/>
        <v>663.08333333333337</v>
      </c>
      <c r="BT317" s="105">
        <v>312</v>
      </c>
      <c r="BU317" s="105">
        <v>57290400</v>
      </c>
      <c r="BV317" s="106">
        <v>1041.269988</v>
      </c>
      <c r="BW317" s="106">
        <v>1001.439352</v>
      </c>
      <c r="BX317" s="106">
        <v>-33.440712009999999</v>
      </c>
      <c r="BY317" s="106">
        <v>31.227061469999999</v>
      </c>
      <c r="BZ317" s="106">
        <v>-192.79270980000001</v>
      </c>
      <c r="CA317" s="106">
        <v>179.31385660000001</v>
      </c>
    </row>
    <row r="318" spans="31:79" ht="9.9499999999999993" customHeight="1" x14ac:dyDescent="0.25">
      <c r="AE318" s="59">
        <v>278</v>
      </c>
      <c r="AF318" s="59">
        <v>51333600</v>
      </c>
      <c r="AG318" s="59">
        <v>0.625</v>
      </c>
      <c r="AH318" s="59">
        <v>0</v>
      </c>
      <c r="AI318" s="59">
        <v>0.24470303041032099</v>
      </c>
      <c r="AJ318" s="59">
        <v>0.26221994176198998</v>
      </c>
      <c r="AK318" s="59">
        <v>0</v>
      </c>
      <c r="AL318" s="59">
        <v>0.599196544968853</v>
      </c>
      <c r="AM318" s="59">
        <v>0</v>
      </c>
      <c r="AN318" s="59">
        <v>0</v>
      </c>
      <c r="AO318" s="59">
        <v>-0.25000000000009098</v>
      </c>
      <c r="AP318" s="59">
        <v>0</v>
      </c>
      <c r="AQ318" s="59">
        <v>0</v>
      </c>
      <c r="AR318" s="59">
        <v>0</v>
      </c>
      <c r="AS318" s="59">
        <v>0</v>
      </c>
      <c r="AT318" s="59">
        <v>0</v>
      </c>
      <c r="AU318" s="59">
        <v>594.138888888888</v>
      </c>
      <c r="AV318" s="133"/>
      <c r="AW318" s="133"/>
      <c r="AX318" s="133"/>
      <c r="AY318" s="133"/>
      <c r="AZ318" s="133"/>
      <c r="BA318" s="133"/>
      <c r="BH318" s="105">
        <v>313</v>
      </c>
      <c r="BI318" s="105">
        <v>57465600</v>
      </c>
      <c r="BJ318" s="106">
        <v>185</v>
      </c>
      <c r="BK318" s="106">
        <v>1026.541197</v>
      </c>
      <c r="BL318" s="106">
        <v>235.25693010000001</v>
      </c>
      <c r="BM318" s="106">
        <v>3.1986480849999999</v>
      </c>
      <c r="BN318" s="106">
        <v>-1026.541197</v>
      </c>
      <c r="BO318" s="106">
        <v>-206.51058420000001</v>
      </c>
      <c r="BP318" s="106">
        <v>-210.5476979</v>
      </c>
      <c r="BQ318" s="108">
        <f t="shared" si="25"/>
        <v>665.11111111111109</v>
      </c>
      <c r="BT318" s="105">
        <v>313</v>
      </c>
      <c r="BU318" s="105">
        <v>57465600</v>
      </c>
      <c r="BV318" s="106">
        <v>1041.2701500000001</v>
      </c>
      <c r="BW318" s="106">
        <v>1001.439407</v>
      </c>
      <c r="BX318" s="106">
        <v>-33.447857140000004</v>
      </c>
      <c r="BY318" s="106">
        <v>31.227061469999999</v>
      </c>
      <c r="BZ318" s="106">
        <v>-192.804866</v>
      </c>
      <c r="CA318" s="106">
        <v>179.32063640000001</v>
      </c>
    </row>
    <row r="319" spans="31:79" ht="9.9499999999999993" customHeight="1" x14ac:dyDescent="0.25">
      <c r="AE319" s="59">
        <v>279</v>
      </c>
      <c r="AF319" s="59">
        <v>51508800</v>
      </c>
      <c r="AG319" s="59">
        <v>0.625</v>
      </c>
      <c r="AH319" s="59">
        <v>0</v>
      </c>
      <c r="AI319" s="59">
        <v>0.244586230410371</v>
      </c>
      <c r="AJ319" s="59">
        <v>0.26221994176198998</v>
      </c>
      <c r="AK319" s="59">
        <v>0</v>
      </c>
      <c r="AL319" s="59">
        <v>0.648144324107644</v>
      </c>
      <c r="AM319" s="59">
        <v>0</v>
      </c>
      <c r="AN319" s="59">
        <v>0</v>
      </c>
      <c r="AO319" s="59">
        <v>-0.25000000000009098</v>
      </c>
      <c r="AP319" s="59">
        <v>0</v>
      </c>
      <c r="AQ319" s="59">
        <v>0</v>
      </c>
      <c r="AR319" s="59">
        <v>0</v>
      </c>
      <c r="AS319" s="59">
        <v>0</v>
      </c>
      <c r="AT319" s="59">
        <v>0</v>
      </c>
      <c r="AU319" s="59">
        <v>596.16666666666595</v>
      </c>
      <c r="AV319" s="133"/>
      <c r="AW319" s="133"/>
      <c r="AX319" s="133"/>
      <c r="AY319" s="133"/>
      <c r="AZ319" s="133"/>
      <c r="BA319" s="133"/>
      <c r="BH319" s="105">
        <v>314</v>
      </c>
      <c r="BI319" s="105">
        <v>57640800</v>
      </c>
      <c r="BJ319" s="106">
        <v>185</v>
      </c>
      <c r="BK319" s="106">
        <v>1026.564462</v>
      </c>
      <c r="BL319" s="106">
        <v>235.2721062</v>
      </c>
      <c r="BM319" s="106">
        <v>3.1987453060000002</v>
      </c>
      <c r="BN319" s="106">
        <v>-1026.564462</v>
      </c>
      <c r="BO319" s="106">
        <v>-206.51891470000001</v>
      </c>
      <c r="BP319" s="106">
        <v>-210.5544462</v>
      </c>
      <c r="BQ319" s="108">
        <f t="shared" si="25"/>
        <v>667.13888888888891</v>
      </c>
      <c r="BT319" s="105">
        <v>314</v>
      </c>
      <c r="BU319" s="105">
        <v>57640800</v>
      </c>
      <c r="BV319" s="106">
        <v>1041.270305</v>
      </c>
      <c r="BW319" s="106">
        <v>1001.439456</v>
      </c>
      <c r="BX319" s="106">
        <v>-33.454653200000003</v>
      </c>
      <c r="BY319" s="106">
        <v>31.227061469999999</v>
      </c>
      <c r="BZ319" s="106">
        <v>-192.8157669</v>
      </c>
      <c r="CA319" s="106">
        <v>179.32738470000001</v>
      </c>
    </row>
    <row r="320" spans="31:79" ht="9.9499999999999993" customHeight="1" x14ac:dyDescent="0.25">
      <c r="AE320" s="59">
        <v>280</v>
      </c>
      <c r="AF320" s="59">
        <v>51684000</v>
      </c>
      <c r="AG320" s="59">
        <v>0.625</v>
      </c>
      <c r="AH320" s="59">
        <v>0</v>
      </c>
      <c r="AI320" s="59">
        <v>0.24446943041036601</v>
      </c>
      <c r="AJ320" s="59">
        <v>0.26221994176198998</v>
      </c>
      <c r="AK320" s="59">
        <v>0</v>
      </c>
      <c r="AL320" s="59">
        <v>0.736034386322308</v>
      </c>
      <c r="AM320" s="59">
        <v>0</v>
      </c>
      <c r="AN320" s="59">
        <v>0</v>
      </c>
      <c r="AO320" s="59">
        <v>-0.25000000000009098</v>
      </c>
      <c r="AP320" s="59">
        <v>0</v>
      </c>
      <c r="AQ320" s="59">
        <v>0</v>
      </c>
      <c r="AR320" s="59">
        <v>0</v>
      </c>
      <c r="AS320" s="59">
        <v>0</v>
      </c>
      <c r="AT320" s="59">
        <v>0</v>
      </c>
      <c r="AU320" s="59">
        <v>598.194444444444</v>
      </c>
      <c r="AV320" s="133"/>
      <c r="AW320" s="133"/>
      <c r="AX320" s="133"/>
      <c r="AY320" s="133"/>
      <c r="AZ320" s="133"/>
      <c r="BA320" s="133"/>
      <c r="BH320" s="105">
        <v>315</v>
      </c>
      <c r="BI320" s="105">
        <v>57816000</v>
      </c>
      <c r="BJ320" s="106">
        <v>185</v>
      </c>
      <c r="BK320" s="106">
        <v>1026.58593</v>
      </c>
      <c r="BL320" s="106">
        <v>235.2856166</v>
      </c>
      <c r="BM320" s="106">
        <v>3.201983501</v>
      </c>
      <c r="BN320" s="106">
        <v>-1026.58593</v>
      </c>
      <c r="BO320" s="106">
        <v>-206.52591150000001</v>
      </c>
      <c r="BP320" s="106">
        <v>-210.55772160000001</v>
      </c>
      <c r="BQ320" s="108">
        <f t="shared" si="25"/>
        <v>669.16666666666663</v>
      </c>
      <c r="BT320" s="105">
        <v>315</v>
      </c>
      <c r="BU320" s="105">
        <v>57816000</v>
      </c>
      <c r="BV320" s="106">
        <v>1041.270452</v>
      </c>
      <c r="BW320" s="106">
        <v>1001.439498</v>
      </c>
      <c r="BX320" s="106">
        <v>-33.461123649999998</v>
      </c>
      <c r="BY320" s="106">
        <v>31.227061469999999</v>
      </c>
      <c r="BZ320" s="106">
        <v>-192.82519730000001</v>
      </c>
      <c r="CA320" s="106">
        <v>179.33066009999999</v>
      </c>
    </row>
    <row r="321" spans="31:79" ht="9.9499999999999993" customHeight="1" x14ac:dyDescent="0.25">
      <c r="AE321" s="59">
        <v>281</v>
      </c>
      <c r="AF321" s="59">
        <v>51859200</v>
      </c>
      <c r="AG321" s="59">
        <v>0.625</v>
      </c>
      <c r="AH321" s="59">
        <v>0</v>
      </c>
      <c r="AI321" s="59">
        <v>0.24435263041036101</v>
      </c>
      <c r="AJ321" s="59">
        <v>0.26221994176198998</v>
      </c>
      <c r="AK321" s="59">
        <v>0</v>
      </c>
      <c r="AL321" s="59">
        <v>0.86289280072965402</v>
      </c>
      <c r="AM321" s="59">
        <v>0</v>
      </c>
      <c r="AN321" s="59">
        <v>0</v>
      </c>
      <c r="AO321" s="59">
        <v>-0.25000000000002798</v>
      </c>
      <c r="AP321" s="59">
        <v>0</v>
      </c>
      <c r="AQ321" s="59">
        <v>0</v>
      </c>
      <c r="AR321" s="59">
        <v>0</v>
      </c>
      <c r="AS321" s="59">
        <v>0</v>
      </c>
      <c r="AT321" s="59">
        <v>0</v>
      </c>
      <c r="AU321" s="59">
        <v>600.22222222222194</v>
      </c>
      <c r="AV321" s="133"/>
      <c r="AW321" s="133"/>
      <c r="AX321" s="133"/>
      <c r="AY321" s="133"/>
      <c r="AZ321" s="133"/>
      <c r="BA321" s="133"/>
      <c r="BH321" s="105">
        <v>316</v>
      </c>
      <c r="BI321" s="105">
        <v>57991200</v>
      </c>
      <c r="BJ321" s="106">
        <v>185</v>
      </c>
      <c r="BK321" s="106">
        <v>1026.580737</v>
      </c>
      <c r="BL321" s="106">
        <v>235.24734470000001</v>
      </c>
      <c r="BM321" s="106">
        <v>3.2046413920000001</v>
      </c>
      <c r="BN321" s="106">
        <v>-1026.580737</v>
      </c>
      <c r="BO321" s="106">
        <v>-206.48158129999999</v>
      </c>
      <c r="BP321" s="106">
        <v>-210.56112200000001</v>
      </c>
      <c r="BQ321" s="108">
        <f t="shared" si="25"/>
        <v>671.19444444444446</v>
      </c>
      <c r="BT321" s="105">
        <v>316</v>
      </c>
      <c r="BU321" s="105">
        <v>57991200</v>
      </c>
      <c r="BV321" s="106">
        <v>1041.270593</v>
      </c>
      <c r="BW321" s="106">
        <v>1001.439535</v>
      </c>
      <c r="BX321" s="106">
        <v>-33.467289170000001</v>
      </c>
      <c r="BY321" s="106">
        <v>31.227061469999999</v>
      </c>
      <c r="BZ321" s="106">
        <v>-192.83335629999999</v>
      </c>
      <c r="CA321" s="106">
        <v>179.33406049999999</v>
      </c>
    </row>
    <row r="322" spans="31:79" ht="9.9499999999999993" customHeight="1" x14ac:dyDescent="0.25">
      <c r="AE322" s="59">
        <v>282</v>
      </c>
      <c r="AF322" s="59">
        <v>52034400</v>
      </c>
      <c r="AG322" s="59">
        <v>0.625</v>
      </c>
      <c r="AH322" s="59">
        <v>0</v>
      </c>
      <c r="AI322" s="59">
        <v>0.244235830410412</v>
      </c>
      <c r="AJ322" s="59">
        <v>0.26217151004404099</v>
      </c>
      <c r="AK322" s="59">
        <v>0</v>
      </c>
      <c r="AL322" s="59">
        <v>0.94891707439637696</v>
      </c>
      <c r="AM322" s="59">
        <v>0</v>
      </c>
      <c r="AN322" s="59">
        <v>0</v>
      </c>
      <c r="AO322" s="59">
        <v>-0.25000000000002798</v>
      </c>
      <c r="AP322" s="59">
        <v>0</v>
      </c>
      <c r="AQ322" s="59">
        <v>0</v>
      </c>
      <c r="AR322" s="59">
        <v>0</v>
      </c>
      <c r="AS322" s="59">
        <v>0</v>
      </c>
      <c r="AT322" s="59">
        <v>0</v>
      </c>
      <c r="AU322" s="59">
        <v>602.25</v>
      </c>
      <c r="AV322" s="133"/>
      <c r="AW322" s="133"/>
      <c r="AX322" s="133"/>
      <c r="AY322" s="133"/>
      <c r="AZ322" s="133"/>
      <c r="BA322" s="133"/>
      <c r="BH322" s="105">
        <v>317</v>
      </c>
      <c r="BI322" s="105">
        <v>58166400</v>
      </c>
      <c r="BJ322" s="106">
        <v>185</v>
      </c>
      <c r="BK322" s="106">
        <v>1026.598911</v>
      </c>
      <c r="BL322" s="106">
        <v>235.25748189999999</v>
      </c>
      <c r="BM322" s="106">
        <v>3.2070091469999999</v>
      </c>
      <c r="BN322" s="106">
        <v>-1026.598911</v>
      </c>
      <c r="BO322" s="106">
        <v>-206.485805</v>
      </c>
      <c r="BP322" s="106">
        <v>-210.5646678</v>
      </c>
      <c r="BQ322" s="108">
        <f t="shared" si="25"/>
        <v>673.22222222222217</v>
      </c>
      <c r="BT322" s="105">
        <v>317</v>
      </c>
      <c r="BU322" s="105">
        <v>58166400</v>
      </c>
      <c r="BV322" s="106">
        <v>1041.2707270000001</v>
      </c>
      <c r="BW322" s="106">
        <v>1001.439566</v>
      </c>
      <c r="BX322" s="106">
        <v>-33.47316953</v>
      </c>
      <c r="BY322" s="106">
        <v>31.227061469999999</v>
      </c>
      <c r="BZ322" s="106">
        <v>-192.8404099</v>
      </c>
      <c r="CA322" s="106">
        <v>179.3376063</v>
      </c>
    </row>
    <row r="323" spans="31:79" ht="9.9499999999999993" customHeight="1" x14ac:dyDescent="0.25">
      <c r="AE323" s="59">
        <v>283</v>
      </c>
      <c r="AF323" s="59">
        <v>52209600</v>
      </c>
      <c r="AG323" s="59">
        <v>0.625</v>
      </c>
      <c r="AH323" s="59">
        <v>0</v>
      </c>
      <c r="AI323" s="59">
        <v>0.23936179421915699</v>
      </c>
      <c r="AJ323" s="59">
        <v>0.26125711695110299</v>
      </c>
      <c r="AK323" s="59">
        <v>0</v>
      </c>
      <c r="AL323" s="59">
        <v>1.00554588520905</v>
      </c>
      <c r="AM323" s="59">
        <v>0</v>
      </c>
      <c r="AN323" s="59">
        <v>0</v>
      </c>
      <c r="AO323" s="59">
        <v>-0.25000000000009098</v>
      </c>
      <c r="AP323" s="59">
        <v>0</v>
      </c>
      <c r="AQ323" s="59">
        <v>0</v>
      </c>
      <c r="AR323" s="59">
        <v>0</v>
      </c>
      <c r="AS323" s="59">
        <v>0</v>
      </c>
      <c r="AT323" s="59">
        <v>0</v>
      </c>
      <c r="AU323" s="59">
        <v>604.27777777777703</v>
      </c>
      <c r="AV323" s="133"/>
      <c r="AW323" s="133"/>
      <c r="AX323" s="133"/>
      <c r="AY323" s="133"/>
      <c r="AZ323" s="133"/>
      <c r="BA323" s="133"/>
      <c r="BH323" s="105">
        <v>318</v>
      </c>
      <c r="BI323" s="105">
        <v>58341600</v>
      </c>
      <c r="BJ323" s="106">
        <v>185</v>
      </c>
      <c r="BK323" s="106">
        <v>1026.6242990000001</v>
      </c>
      <c r="BL323" s="106">
        <v>235.26676259999999</v>
      </c>
      <c r="BM323" s="106">
        <v>3.2049402159999998</v>
      </c>
      <c r="BN323" s="106">
        <v>-1026.6242990000001</v>
      </c>
      <c r="BO323" s="106">
        <v>-206.48944</v>
      </c>
      <c r="BP323" s="106">
        <v>-210.57238229999999</v>
      </c>
      <c r="BQ323" s="108">
        <f t="shared" si="25"/>
        <v>675.25</v>
      </c>
      <c r="BT323" s="105">
        <v>318</v>
      </c>
      <c r="BU323" s="105">
        <v>58341600</v>
      </c>
      <c r="BV323" s="106">
        <v>1041.270855</v>
      </c>
      <c r="BW323" s="106">
        <v>1001.4395960000001</v>
      </c>
      <c r="BX323" s="106">
        <v>-33.478783999999997</v>
      </c>
      <c r="BY323" s="106">
        <v>31.227061469999999</v>
      </c>
      <c r="BZ323" s="106">
        <v>-192.8469853</v>
      </c>
      <c r="CA323" s="106">
        <v>179.34532089999999</v>
      </c>
    </row>
    <row r="324" spans="31:79" ht="9.9499999999999993" customHeight="1" x14ac:dyDescent="0.25">
      <c r="AE324" s="59">
        <v>284</v>
      </c>
      <c r="AF324" s="59">
        <v>52384800</v>
      </c>
      <c r="AG324" s="59">
        <v>0.625</v>
      </c>
      <c r="AH324" s="59">
        <v>0</v>
      </c>
      <c r="AI324" s="59">
        <v>0.23936179421915699</v>
      </c>
      <c r="AJ324" s="59">
        <v>0.26086879250807798</v>
      </c>
      <c r="AK324" s="59">
        <v>0</v>
      </c>
      <c r="AL324" s="59">
        <v>1.04203066976075</v>
      </c>
      <c r="AM324" s="59">
        <v>0</v>
      </c>
      <c r="AN324" s="59">
        <v>0</v>
      </c>
      <c r="AO324" s="59">
        <v>-0.25000000000015499</v>
      </c>
      <c r="AP324" s="59">
        <v>0</v>
      </c>
      <c r="AQ324" s="59">
        <v>0</v>
      </c>
      <c r="AR324" s="59">
        <v>0</v>
      </c>
      <c r="AS324" s="59">
        <v>0</v>
      </c>
      <c r="AT324" s="59">
        <v>0</v>
      </c>
      <c r="AU324" s="59">
        <v>606.30555555555497</v>
      </c>
      <c r="AV324" s="133"/>
      <c r="AW324" s="133"/>
      <c r="AX324" s="133"/>
      <c r="AY324" s="133"/>
      <c r="AZ324" s="133"/>
      <c r="BA324" s="133"/>
      <c r="BH324" s="105">
        <v>319</v>
      </c>
      <c r="BI324" s="105">
        <v>58516800</v>
      </c>
      <c r="BJ324" s="106">
        <v>185</v>
      </c>
      <c r="BK324" s="106">
        <v>1026.69982</v>
      </c>
      <c r="BL324" s="106">
        <v>235.27812069999999</v>
      </c>
      <c r="BM324" s="106">
        <v>3.1785415110000002</v>
      </c>
      <c r="BN324" s="106">
        <v>-1026.69982</v>
      </c>
      <c r="BO324" s="106">
        <v>-206.4953903</v>
      </c>
      <c r="BP324" s="106">
        <v>-210.60418899999999</v>
      </c>
      <c r="BQ324" s="108">
        <f t="shared" si="25"/>
        <v>677.27777777777783</v>
      </c>
      <c r="BT324" s="105">
        <v>319</v>
      </c>
      <c r="BU324" s="105">
        <v>58516800</v>
      </c>
      <c r="BV324" s="106">
        <v>1041.2709769999999</v>
      </c>
      <c r="BW324" s="106">
        <v>1001.439636</v>
      </c>
      <c r="BX324" s="106">
        <v>-33.484150659999997</v>
      </c>
      <c r="BY324" s="106">
        <v>31.227061469999999</v>
      </c>
      <c r="BZ324" s="106">
        <v>-192.85593700000001</v>
      </c>
      <c r="CA324" s="106">
        <v>179.3771275</v>
      </c>
    </row>
    <row r="325" spans="31:79" ht="9.9499999999999993" customHeight="1" x14ac:dyDescent="0.25">
      <c r="AE325" s="59">
        <v>285</v>
      </c>
      <c r="AF325" s="59">
        <v>52560000</v>
      </c>
      <c r="AG325" s="59">
        <v>0.625</v>
      </c>
      <c r="AH325" s="59">
        <v>0</v>
      </c>
      <c r="AI325" s="59">
        <v>0.23924499421915199</v>
      </c>
      <c r="AJ325" s="59">
        <v>0.25920294123003201</v>
      </c>
      <c r="AK325" s="59">
        <v>0</v>
      </c>
      <c r="AL325" s="59">
        <v>1.0647645853962899</v>
      </c>
      <c r="AM325" s="59">
        <v>0</v>
      </c>
      <c r="AN325" s="59">
        <v>0</v>
      </c>
      <c r="AO325" s="59">
        <v>-0.25000000000009098</v>
      </c>
      <c r="AP325" s="59">
        <v>0</v>
      </c>
      <c r="AQ325" s="59">
        <v>0</v>
      </c>
      <c r="AR325" s="59">
        <v>0</v>
      </c>
      <c r="AS325" s="59">
        <v>0</v>
      </c>
      <c r="AT325" s="59">
        <v>0</v>
      </c>
      <c r="AU325" s="59">
        <v>608.33333333333303</v>
      </c>
      <c r="AV325" s="133"/>
      <c r="AW325" s="133"/>
      <c r="AX325" s="133"/>
      <c r="AY325" s="133"/>
      <c r="AZ325" s="133"/>
      <c r="BA325" s="133"/>
      <c r="BH325" s="105">
        <v>320</v>
      </c>
      <c r="BI325" s="105">
        <v>58692000</v>
      </c>
      <c r="BJ325" s="106">
        <v>185</v>
      </c>
      <c r="BK325" s="106">
        <v>1026.7663660000001</v>
      </c>
      <c r="BL325" s="106">
        <v>235.29078530000001</v>
      </c>
      <c r="BM325" s="106">
        <v>3.156913641</v>
      </c>
      <c r="BN325" s="106">
        <v>-1026.7663660000001</v>
      </c>
      <c r="BO325" s="106">
        <v>-206.50286500000001</v>
      </c>
      <c r="BP325" s="106">
        <v>-210.6310067</v>
      </c>
      <c r="BQ325" s="108">
        <f t="shared" si="25"/>
        <v>679.30555555555554</v>
      </c>
      <c r="BT325" s="105">
        <v>320</v>
      </c>
      <c r="BU325" s="105">
        <v>58692000</v>
      </c>
      <c r="BV325" s="106">
        <v>1041.2710939999999</v>
      </c>
      <c r="BW325" s="106">
        <v>1001.4396829999999</v>
      </c>
      <c r="BX325" s="106">
        <v>-33.489292810000002</v>
      </c>
      <c r="BY325" s="106">
        <v>31.227061469999999</v>
      </c>
      <c r="BZ325" s="106">
        <v>-192.86643620000001</v>
      </c>
      <c r="CA325" s="106">
        <v>179.40394520000001</v>
      </c>
    </row>
    <row r="326" spans="31:79" ht="9.9499999999999993" customHeight="1" x14ac:dyDescent="0.25">
      <c r="AE326" s="59">
        <v>286</v>
      </c>
      <c r="AF326" s="59">
        <v>52735200</v>
      </c>
      <c r="AG326" s="59">
        <v>0.374999999999999</v>
      </c>
      <c r="AH326" s="59">
        <v>0</v>
      </c>
      <c r="AI326" s="59">
        <v>0.23912819421909201</v>
      </c>
      <c r="AJ326" s="59">
        <v>0.25896308711965998</v>
      </c>
      <c r="AK326" s="59">
        <v>0</v>
      </c>
      <c r="AL326" s="59">
        <v>1.07595178190501</v>
      </c>
      <c r="AM326" s="59">
        <v>0</v>
      </c>
      <c r="AN326" s="59">
        <v>0</v>
      </c>
      <c r="AO326" s="59">
        <v>-0.24999999961810301</v>
      </c>
      <c r="AP326" s="59">
        <v>0</v>
      </c>
      <c r="AQ326" s="59">
        <v>0</v>
      </c>
      <c r="AR326" s="59">
        <v>0</v>
      </c>
      <c r="AS326" s="59">
        <v>0</v>
      </c>
      <c r="AT326" s="59">
        <v>0</v>
      </c>
      <c r="AU326" s="59">
        <v>610.36111111111097</v>
      </c>
      <c r="AV326" s="133"/>
      <c r="AW326" s="133"/>
      <c r="AX326" s="133"/>
      <c r="AY326" s="133"/>
      <c r="AZ326" s="133"/>
      <c r="BA326" s="133"/>
      <c r="BH326" s="105">
        <v>321</v>
      </c>
      <c r="BI326" s="105">
        <v>58867200</v>
      </c>
      <c r="BJ326" s="106">
        <v>185</v>
      </c>
      <c r="BK326" s="106">
        <v>1026.831115</v>
      </c>
      <c r="BL326" s="106">
        <v>235.30447100000001</v>
      </c>
      <c r="BM326" s="106">
        <v>3.1363688330000001</v>
      </c>
      <c r="BN326" s="106">
        <v>-1026.831115</v>
      </c>
      <c r="BO326" s="106">
        <v>-206.51155750000001</v>
      </c>
      <c r="BP326" s="106">
        <v>-210.65654459999999</v>
      </c>
      <c r="BQ326" s="108">
        <f t="shared" ref="BQ326:BQ350" si="26">BI326/$BQ$4</f>
        <v>681.33333333333337</v>
      </c>
      <c r="BT326" s="105">
        <v>321</v>
      </c>
      <c r="BU326" s="105">
        <v>58867200</v>
      </c>
      <c r="BV326" s="106">
        <v>1041.2712059999999</v>
      </c>
      <c r="BW326" s="106">
        <v>1001.439735</v>
      </c>
      <c r="BX326" s="106">
        <v>-33.494232840000002</v>
      </c>
      <c r="BY326" s="106">
        <v>31.227061469999999</v>
      </c>
      <c r="BZ326" s="106">
        <v>-192.87817720000001</v>
      </c>
      <c r="CA326" s="106">
        <v>179.4294831</v>
      </c>
    </row>
    <row r="327" spans="31:79" ht="9.9499999999999993" customHeight="1" x14ac:dyDescent="0.25">
      <c r="AE327" s="59">
        <v>287</v>
      </c>
      <c r="AF327" s="59">
        <v>52910400</v>
      </c>
      <c r="AG327" s="59">
        <v>0.374999999999999</v>
      </c>
      <c r="AH327" s="59">
        <v>0</v>
      </c>
      <c r="AI327" s="59">
        <v>0.23901139421919801</v>
      </c>
      <c r="AJ327" s="59">
        <v>0.25883945557696197</v>
      </c>
      <c r="AK327" s="59">
        <v>0</v>
      </c>
      <c r="AL327" s="59">
        <v>1.08140383813439</v>
      </c>
      <c r="AM327" s="59">
        <v>0</v>
      </c>
      <c r="AN327" s="59">
        <v>0</v>
      </c>
      <c r="AO327" s="59">
        <v>-0.25000000000009098</v>
      </c>
      <c r="AP327" s="59">
        <v>0</v>
      </c>
      <c r="AQ327" s="59">
        <v>0</v>
      </c>
      <c r="AR327" s="59">
        <v>0</v>
      </c>
      <c r="AS327" s="59">
        <v>0</v>
      </c>
      <c r="AT327" s="59">
        <v>0</v>
      </c>
      <c r="AU327" s="59">
        <v>612.388888888888</v>
      </c>
      <c r="AV327" s="133"/>
      <c r="AW327" s="133"/>
      <c r="AX327" s="133"/>
      <c r="AY327" s="133"/>
      <c r="AZ327" s="133"/>
      <c r="BA327" s="133"/>
      <c r="BH327" s="105">
        <v>322</v>
      </c>
      <c r="BI327" s="105">
        <v>59042400</v>
      </c>
      <c r="BJ327" s="106">
        <v>185</v>
      </c>
      <c r="BK327" s="106">
        <v>1026.8938639999999</v>
      </c>
      <c r="BL327" s="106">
        <v>235.31869639999999</v>
      </c>
      <c r="BM327" s="106">
        <v>3.1168041780000002</v>
      </c>
      <c r="BN327" s="106">
        <v>-1026.8938639999999</v>
      </c>
      <c r="BO327" s="106">
        <v>-206.52098240000001</v>
      </c>
      <c r="BP327" s="106">
        <v>-210.6809097</v>
      </c>
      <c r="BQ327" s="108">
        <f t="shared" si="26"/>
        <v>683.36111111111109</v>
      </c>
      <c r="BT327" s="105">
        <v>322</v>
      </c>
      <c r="BU327" s="105">
        <v>59042400</v>
      </c>
      <c r="BV327" s="106">
        <v>1041.2713140000001</v>
      </c>
      <c r="BW327" s="106">
        <v>1001.439792</v>
      </c>
      <c r="BX327" s="106">
        <v>-33.498975919999999</v>
      </c>
      <c r="BY327" s="106">
        <v>31.227061469999999</v>
      </c>
      <c r="BZ327" s="106">
        <v>-192.89089659999999</v>
      </c>
      <c r="CA327" s="106">
        <v>179.4538483</v>
      </c>
    </row>
    <row r="328" spans="31:79" ht="9.9499999999999993" customHeight="1" x14ac:dyDescent="0.25">
      <c r="AE328" s="59">
        <v>288</v>
      </c>
      <c r="AF328" s="59">
        <v>53085600</v>
      </c>
      <c r="AG328" s="59">
        <v>0.374999999999999</v>
      </c>
      <c r="AH328" s="59">
        <v>0</v>
      </c>
      <c r="AI328" s="59">
        <v>0.23889459421919301</v>
      </c>
      <c r="AJ328" s="59">
        <v>0.25648721084072301</v>
      </c>
      <c r="AK328" s="59">
        <v>0</v>
      </c>
      <c r="AL328" s="59">
        <v>1.0814211794519499</v>
      </c>
      <c r="AM328" s="59">
        <v>0</v>
      </c>
      <c r="AN328" s="59">
        <v>0</v>
      </c>
      <c r="AO328" s="59">
        <v>-0.249999999999964</v>
      </c>
      <c r="AP328" s="59">
        <v>0</v>
      </c>
      <c r="AQ328" s="59">
        <v>0</v>
      </c>
      <c r="AR328" s="59">
        <v>0</v>
      </c>
      <c r="AS328" s="59">
        <v>0</v>
      </c>
      <c r="AT328" s="59">
        <v>0</v>
      </c>
      <c r="AU328" s="59">
        <v>614.41666666666595</v>
      </c>
      <c r="AV328" s="133"/>
      <c r="AW328" s="133"/>
      <c r="AX328" s="133"/>
      <c r="AY328" s="133"/>
      <c r="AZ328" s="133"/>
      <c r="BA328" s="133"/>
      <c r="BH328" s="105">
        <v>323</v>
      </c>
      <c r="BI328" s="105">
        <v>59217600</v>
      </c>
      <c r="BJ328" s="106">
        <v>185</v>
      </c>
      <c r="BK328" s="106">
        <v>1026.954518</v>
      </c>
      <c r="BL328" s="106">
        <v>235.3332466</v>
      </c>
      <c r="BM328" s="106">
        <v>3.0981833660000002</v>
      </c>
      <c r="BN328" s="106">
        <v>-1026.954518</v>
      </c>
      <c r="BO328" s="106">
        <v>-206.5309254</v>
      </c>
      <c r="BP328" s="106">
        <v>-210.70413790000001</v>
      </c>
      <c r="BQ328" s="108">
        <f t="shared" si="26"/>
        <v>685.38888888888891</v>
      </c>
      <c r="BT328" s="105">
        <v>323</v>
      </c>
      <c r="BU328" s="105">
        <v>59217600</v>
      </c>
      <c r="BV328" s="106">
        <v>1041.271418</v>
      </c>
      <c r="BW328" s="106">
        <v>1001.439853</v>
      </c>
      <c r="BX328" s="106">
        <v>-33.503522539999999</v>
      </c>
      <c r="BY328" s="106">
        <v>31.227061469999999</v>
      </c>
      <c r="BZ328" s="106">
        <v>-192.9043643</v>
      </c>
      <c r="CA328" s="106">
        <v>179.47707639999999</v>
      </c>
    </row>
    <row r="329" spans="31:79" ht="9.9499999999999993" customHeight="1" x14ac:dyDescent="0.25">
      <c r="AE329" s="59">
        <v>289</v>
      </c>
      <c r="AF329" s="59">
        <v>53260800</v>
      </c>
      <c r="AG329" s="59">
        <v>0.374999999999999</v>
      </c>
      <c r="AH329" s="59">
        <v>0</v>
      </c>
      <c r="AI329" s="59">
        <v>0.23877779421913201</v>
      </c>
      <c r="AJ329" s="59">
        <v>0.25646719548494401</v>
      </c>
      <c r="AK329" s="59">
        <v>0</v>
      </c>
      <c r="AL329" s="59">
        <v>1.0746217029882601</v>
      </c>
      <c r="AM329" s="59">
        <v>0</v>
      </c>
      <c r="AN329" s="59">
        <v>0</v>
      </c>
      <c r="AO329" s="59">
        <v>-0.25000000000021799</v>
      </c>
      <c r="AP329" s="59">
        <v>0</v>
      </c>
      <c r="AQ329" s="59">
        <v>0</v>
      </c>
      <c r="AR329" s="59">
        <v>0</v>
      </c>
      <c r="AS329" s="59">
        <v>0</v>
      </c>
      <c r="AT329" s="59">
        <v>0</v>
      </c>
      <c r="AU329" s="59">
        <v>616.444444444444</v>
      </c>
      <c r="AV329" s="133"/>
      <c r="AW329" s="133"/>
      <c r="AX329" s="133"/>
      <c r="AY329" s="133"/>
      <c r="AZ329" s="133"/>
      <c r="BA329" s="133"/>
      <c r="BH329" s="105">
        <v>324</v>
      </c>
      <c r="BI329" s="105">
        <v>59392800</v>
      </c>
      <c r="BJ329" s="106">
        <v>185</v>
      </c>
      <c r="BK329" s="106">
        <v>1027.0131719999999</v>
      </c>
      <c r="BL329" s="106">
        <v>235.34812690000001</v>
      </c>
      <c r="BM329" s="106">
        <v>3.0804687830000002</v>
      </c>
      <c r="BN329" s="106">
        <v>-1027.0131719999999</v>
      </c>
      <c r="BO329" s="106">
        <v>-206.54138950000001</v>
      </c>
      <c r="BP329" s="106">
        <v>-210.72626869999999</v>
      </c>
      <c r="BQ329" s="108">
        <f t="shared" si="26"/>
        <v>687.41666666666663</v>
      </c>
      <c r="BT329" s="105">
        <v>324</v>
      </c>
      <c r="BU329" s="105">
        <v>59392800</v>
      </c>
      <c r="BV329" s="106">
        <v>1041.2715169999999</v>
      </c>
      <c r="BW329" s="106">
        <v>1001.439915</v>
      </c>
      <c r="BX329" s="106">
        <v>-33.50787562</v>
      </c>
      <c r="BY329" s="106">
        <v>31.227061469999999</v>
      </c>
      <c r="BZ329" s="106">
        <v>-192.91838319999999</v>
      </c>
      <c r="CA329" s="106">
        <v>179.4992072</v>
      </c>
    </row>
    <row r="330" spans="31:79" ht="9.9499999999999993" customHeight="1" x14ac:dyDescent="0.25">
      <c r="AE330" s="59">
        <v>290</v>
      </c>
      <c r="AF330" s="59">
        <v>53436000</v>
      </c>
      <c r="AG330" s="59">
        <v>0.374999999999999</v>
      </c>
      <c r="AH330" s="59">
        <v>0</v>
      </c>
      <c r="AI330" s="59">
        <v>0.23866099421912701</v>
      </c>
      <c r="AJ330" s="59">
        <v>0.25637041084072199</v>
      </c>
      <c r="AK330" s="59">
        <v>0</v>
      </c>
      <c r="AL330" s="59">
        <v>1.05847361235337</v>
      </c>
      <c r="AM330" s="59">
        <v>0</v>
      </c>
      <c r="AN330" s="59">
        <v>0</v>
      </c>
      <c r="AO330" s="59">
        <v>-0.25000000000009098</v>
      </c>
      <c r="AP330" s="59">
        <v>0</v>
      </c>
      <c r="AQ330" s="59">
        <v>0</v>
      </c>
      <c r="AR330" s="59">
        <v>0</v>
      </c>
      <c r="AS330" s="59">
        <v>0</v>
      </c>
      <c r="AT330" s="59">
        <v>0</v>
      </c>
      <c r="AU330" s="59">
        <v>618.47222222222194</v>
      </c>
      <c r="AV330" s="133"/>
      <c r="AW330" s="133"/>
      <c r="AX330" s="133"/>
      <c r="AY330" s="133"/>
      <c r="AZ330" s="133"/>
      <c r="BA330" s="133"/>
      <c r="BH330" s="105">
        <v>325</v>
      </c>
      <c r="BI330" s="105">
        <v>59568000</v>
      </c>
      <c r="BJ330" s="106">
        <v>185</v>
      </c>
      <c r="BK330" s="106">
        <v>1027.0698299999999</v>
      </c>
      <c r="BL330" s="106">
        <v>235.36321380000001</v>
      </c>
      <c r="BM330" s="106">
        <v>3.0636116929999999</v>
      </c>
      <c r="BN330" s="106">
        <v>-1027.0698299999999</v>
      </c>
      <c r="BO330" s="106">
        <v>-206.55224670000001</v>
      </c>
      <c r="BP330" s="106">
        <v>-210.7473555</v>
      </c>
      <c r="BQ330" s="108">
        <f t="shared" si="26"/>
        <v>689.44444444444446</v>
      </c>
      <c r="BT330" s="105">
        <v>325</v>
      </c>
      <c r="BU330" s="105">
        <v>59568000</v>
      </c>
      <c r="BV330" s="106">
        <v>1041.271612</v>
      </c>
      <c r="BW330" s="106">
        <v>1001.43998</v>
      </c>
      <c r="BX330" s="106">
        <v>-33.512040579999997</v>
      </c>
      <c r="BY330" s="106">
        <v>31.227061469999999</v>
      </c>
      <c r="BZ330" s="106">
        <v>-192.9327849</v>
      </c>
      <c r="CA330" s="106">
        <v>179.52029400000001</v>
      </c>
    </row>
    <row r="331" spans="31:79" ht="9.9499999999999993" customHeight="1" x14ac:dyDescent="0.25">
      <c r="AE331" s="59">
        <v>291</v>
      </c>
      <c r="AF331" s="59">
        <v>53611200</v>
      </c>
      <c r="AG331" s="59">
        <v>0.374999999999999</v>
      </c>
      <c r="AH331" s="59">
        <v>0</v>
      </c>
      <c r="AI331" s="59">
        <v>0.238544194219178</v>
      </c>
      <c r="AJ331" s="59">
        <v>0.25637041084072199</v>
      </c>
      <c r="AK331" s="59">
        <v>0</v>
      </c>
      <c r="AL331" s="59">
        <v>1.03841266252006</v>
      </c>
      <c r="AM331" s="59">
        <v>0</v>
      </c>
      <c r="AN331" s="59">
        <v>0</v>
      </c>
      <c r="AO331" s="59">
        <v>-0.249999999999964</v>
      </c>
      <c r="AP331" s="59">
        <v>0</v>
      </c>
      <c r="AQ331" s="59">
        <v>0</v>
      </c>
      <c r="AR331" s="59">
        <v>0</v>
      </c>
      <c r="AS331" s="59">
        <v>0</v>
      </c>
      <c r="AT331" s="59">
        <v>0</v>
      </c>
      <c r="AU331" s="59">
        <v>620.5</v>
      </c>
      <c r="AV331" s="133"/>
      <c r="AW331" s="133"/>
      <c r="AX331" s="133"/>
      <c r="AY331" s="133"/>
      <c r="AZ331" s="133"/>
      <c r="BA331" s="133"/>
      <c r="BH331" s="105">
        <v>326</v>
      </c>
      <c r="BI331" s="105">
        <v>59743200</v>
      </c>
      <c r="BJ331" s="106">
        <v>185</v>
      </c>
      <c r="BK331" s="106">
        <v>1027.1244200000001</v>
      </c>
      <c r="BL331" s="106">
        <v>235.37834040000001</v>
      </c>
      <c r="BM331" s="106">
        <v>3.047584139</v>
      </c>
      <c r="BN331" s="106">
        <v>-1027.1244200000001</v>
      </c>
      <c r="BO331" s="106">
        <v>-206.56333599999999</v>
      </c>
      <c r="BP331" s="106">
        <v>-210.7674203</v>
      </c>
      <c r="BQ331" s="108">
        <f t="shared" si="26"/>
        <v>691.47222222222217</v>
      </c>
      <c r="BT331" s="105">
        <v>326</v>
      </c>
      <c r="BU331" s="105">
        <v>59743200</v>
      </c>
      <c r="BV331" s="106">
        <v>1041.271702</v>
      </c>
      <c r="BW331" s="106">
        <v>1001.4400450000001</v>
      </c>
      <c r="BX331" s="106">
        <v>-33.51601222</v>
      </c>
      <c r="BY331" s="106">
        <v>31.227061469999999</v>
      </c>
      <c r="BZ331" s="106">
        <v>-192.94741690000001</v>
      </c>
      <c r="CA331" s="106">
        <v>179.54035880000001</v>
      </c>
    </row>
    <row r="332" spans="31:79" ht="9.9499999999999993" customHeight="1" x14ac:dyDescent="0.25">
      <c r="AE332" s="59">
        <v>292</v>
      </c>
      <c r="AF332" s="59">
        <v>53786400</v>
      </c>
      <c r="AG332" s="59">
        <v>0.374999999999999</v>
      </c>
      <c r="AH332" s="59">
        <v>0</v>
      </c>
      <c r="AI332" s="59">
        <v>0.23842739421906201</v>
      </c>
      <c r="AJ332" s="59">
        <v>0.254125600217946</v>
      </c>
      <c r="AK332" s="59">
        <v>0</v>
      </c>
      <c r="AL332" s="59">
        <v>1.0482808320486301</v>
      </c>
      <c r="AM332" s="59">
        <v>0</v>
      </c>
      <c r="AN332" s="59">
        <v>0</v>
      </c>
      <c r="AO332" s="59">
        <v>-0.25000000000002798</v>
      </c>
      <c r="AP332" s="59">
        <v>0</v>
      </c>
      <c r="AQ332" s="59">
        <v>0</v>
      </c>
      <c r="AR332" s="59">
        <v>0</v>
      </c>
      <c r="AS332" s="59">
        <v>0</v>
      </c>
      <c r="AT332" s="59">
        <v>0</v>
      </c>
      <c r="AU332" s="59">
        <v>622.52777777777703</v>
      </c>
      <c r="AV332" s="133"/>
      <c r="AW332" s="133"/>
      <c r="AX332" s="133"/>
      <c r="AY332" s="133"/>
      <c r="AZ332" s="133"/>
      <c r="BA332" s="133"/>
      <c r="BH332" s="105">
        <v>327</v>
      </c>
      <c r="BI332" s="105">
        <v>59918400</v>
      </c>
      <c r="BJ332" s="106">
        <v>185</v>
      </c>
      <c r="BK332" s="106">
        <v>1027.1766849999999</v>
      </c>
      <c r="BL332" s="106">
        <v>235.39308740000001</v>
      </c>
      <c r="BM332" s="106">
        <v>3.0323851560000001</v>
      </c>
      <c r="BN332" s="106">
        <v>-1027.1766849999999</v>
      </c>
      <c r="BO332" s="106">
        <v>-206.5742553</v>
      </c>
      <c r="BP332" s="106">
        <v>-210.78644700000001</v>
      </c>
      <c r="BQ332" s="108">
        <f t="shared" si="26"/>
        <v>693.5</v>
      </c>
      <c r="BT332" s="105">
        <v>327</v>
      </c>
      <c r="BU332" s="105">
        <v>59918400</v>
      </c>
      <c r="BV332" s="106">
        <v>1041.271788</v>
      </c>
      <c r="BW332" s="106">
        <v>1001.440111</v>
      </c>
      <c r="BX332" s="106">
        <v>-33.519773919999999</v>
      </c>
      <c r="BY332" s="106">
        <v>31.227061469999999</v>
      </c>
      <c r="BZ332" s="106">
        <v>-192.9621085</v>
      </c>
      <c r="CA332" s="106">
        <v>179.55938549999999</v>
      </c>
    </row>
    <row r="333" spans="31:79" ht="9.9499999999999993" customHeight="1" x14ac:dyDescent="0.25">
      <c r="AE333" s="59">
        <v>293</v>
      </c>
      <c r="AF333" s="59">
        <v>53961600</v>
      </c>
      <c r="AG333" s="59">
        <v>0.374999999999999</v>
      </c>
      <c r="AH333" s="59">
        <v>0</v>
      </c>
      <c r="AI333" s="59">
        <v>0.23842739421906201</v>
      </c>
      <c r="AJ333" s="59">
        <v>0.25332413822118399</v>
      </c>
      <c r="AK333" s="59">
        <v>0</v>
      </c>
      <c r="AL333" s="59">
        <v>1.0628669779611399</v>
      </c>
      <c r="AM333" s="59">
        <v>0</v>
      </c>
      <c r="AN333" s="59">
        <v>0</v>
      </c>
      <c r="AO333" s="59">
        <v>-0.25000000000002798</v>
      </c>
      <c r="AP333" s="59">
        <v>0</v>
      </c>
      <c r="AQ333" s="59">
        <v>0</v>
      </c>
      <c r="AR333" s="59">
        <v>0</v>
      </c>
      <c r="AS333" s="59">
        <v>0</v>
      </c>
      <c r="AT333" s="59">
        <v>0</v>
      </c>
      <c r="AU333" s="59">
        <v>624.55555555555497</v>
      </c>
      <c r="AV333" s="133"/>
      <c r="AW333" s="133"/>
      <c r="AX333" s="133"/>
      <c r="AY333" s="133"/>
      <c r="AZ333" s="133"/>
      <c r="BA333" s="133"/>
      <c r="BH333" s="105">
        <v>328</v>
      </c>
      <c r="BI333" s="105">
        <v>60093600</v>
      </c>
      <c r="BJ333" s="106">
        <v>185</v>
      </c>
      <c r="BK333" s="106">
        <v>1027.2264419999999</v>
      </c>
      <c r="BL333" s="106">
        <v>235.40712640000001</v>
      </c>
      <c r="BM333" s="106">
        <v>3.0179999359999998</v>
      </c>
      <c r="BN333" s="106">
        <v>-1027.2264419999999</v>
      </c>
      <c r="BO333" s="106">
        <v>-206.5846847</v>
      </c>
      <c r="BP333" s="106">
        <v>-210.80444180000001</v>
      </c>
      <c r="BQ333" s="108">
        <f t="shared" si="26"/>
        <v>695.52777777777783</v>
      </c>
      <c r="BT333" s="105">
        <v>328</v>
      </c>
      <c r="BU333" s="105">
        <v>60093600</v>
      </c>
      <c r="BV333" s="106">
        <v>1041.271868</v>
      </c>
      <c r="BW333" s="106">
        <v>1001.440176</v>
      </c>
      <c r="BX333" s="106">
        <v>-33.523317919999997</v>
      </c>
      <c r="BY333" s="106">
        <v>31.227061469999999</v>
      </c>
      <c r="BZ333" s="106">
        <v>-192.97670189999999</v>
      </c>
      <c r="CA333" s="106">
        <v>179.57738029999999</v>
      </c>
    </row>
    <row r="334" spans="31:79" ht="9.9499999999999993" customHeight="1" x14ac:dyDescent="0.25">
      <c r="AE334" s="59">
        <v>294</v>
      </c>
      <c r="AF334" s="59">
        <v>54136800</v>
      </c>
      <c r="AG334" s="59">
        <v>0.374999999999999</v>
      </c>
      <c r="AH334" s="59">
        <v>0</v>
      </c>
      <c r="AI334" s="59">
        <v>0.23842739421906201</v>
      </c>
      <c r="AJ334" s="59">
        <v>0.25326871942363999</v>
      </c>
      <c r="AK334" s="59">
        <v>0</v>
      </c>
      <c r="AL334" s="59">
        <v>1.04819791498229</v>
      </c>
      <c r="AM334" s="59">
        <v>0</v>
      </c>
      <c r="AN334" s="59">
        <v>0</v>
      </c>
      <c r="AO334" s="59">
        <v>-0.249999999999996</v>
      </c>
      <c r="AP334" s="59">
        <v>0</v>
      </c>
      <c r="AQ334" s="59">
        <v>0</v>
      </c>
      <c r="AR334" s="59">
        <v>0</v>
      </c>
      <c r="AS334" s="59">
        <v>0</v>
      </c>
      <c r="AT334" s="59">
        <v>0</v>
      </c>
      <c r="AU334" s="59">
        <v>626.58333333333303</v>
      </c>
      <c r="AV334" s="133"/>
      <c r="AW334" s="133"/>
      <c r="AX334" s="133"/>
      <c r="AY334" s="133"/>
      <c r="AZ334" s="133"/>
      <c r="BA334" s="133"/>
      <c r="BH334" s="105">
        <v>329</v>
      </c>
      <c r="BI334" s="105">
        <v>60268800</v>
      </c>
      <c r="BJ334" s="106">
        <v>185</v>
      </c>
      <c r="BK334" s="106">
        <v>1027.2736930000001</v>
      </c>
      <c r="BL334" s="106">
        <v>235.42032570000001</v>
      </c>
      <c r="BM334" s="106">
        <v>3.0043797049999998</v>
      </c>
      <c r="BN334" s="106">
        <v>-1027.2736930000001</v>
      </c>
      <c r="BO334" s="106">
        <v>-206.5944796</v>
      </c>
      <c r="BP334" s="106">
        <v>-210.82146650000001</v>
      </c>
      <c r="BQ334" s="108">
        <f t="shared" si="26"/>
        <v>697.55555555555554</v>
      </c>
      <c r="BT334" s="105">
        <v>329</v>
      </c>
      <c r="BU334" s="105">
        <v>60268800</v>
      </c>
      <c r="BV334" s="106">
        <v>1041.2719440000001</v>
      </c>
      <c r="BW334" s="106">
        <v>1001.440241</v>
      </c>
      <c r="BX334" s="106">
        <v>-33.526657479999997</v>
      </c>
      <c r="BY334" s="106">
        <v>31.227061469999999</v>
      </c>
      <c r="BZ334" s="106">
        <v>-192.99107530000001</v>
      </c>
      <c r="CA334" s="106">
        <v>179.59440499999999</v>
      </c>
    </row>
    <row r="335" spans="31:79" ht="9.9499999999999993" customHeight="1" x14ac:dyDescent="0.25">
      <c r="AE335" s="59">
        <v>295</v>
      </c>
      <c r="AF335" s="59">
        <v>54312000</v>
      </c>
      <c r="AG335" s="59">
        <v>0.374999999999999</v>
      </c>
      <c r="AH335" s="59">
        <v>0</v>
      </c>
      <c r="AI335" s="59">
        <v>0.23294410350397701</v>
      </c>
      <c r="AJ335" s="59">
        <v>0.25316960154082901</v>
      </c>
      <c r="AK335" s="59">
        <v>0</v>
      </c>
      <c r="AL335" s="59">
        <v>1.0219046570539101</v>
      </c>
      <c r="AM335" s="59">
        <v>0</v>
      </c>
      <c r="AN335" s="59">
        <v>0</v>
      </c>
      <c r="AO335" s="59">
        <v>-0.249999999999933</v>
      </c>
      <c r="AP335" s="59">
        <v>0</v>
      </c>
      <c r="AQ335" s="59">
        <v>0</v>
      </c>
      <c r="AR335" s="59">
        <v>0</v>
      </c>
      <c r="AS335" s="59">
        <v>0</v>
      </c>
      <c r="AT335" s="59">
        <v>0</v>
      </c>
      <c r="AU335" s="59">
        <v>628.61111111111097</v>
      </c>
      <c r="AV335" s="133"/>
      <c r="AW335" s="133"/>
      <c r="AX335" s="133"/>
      <c r="AY335" s="133"/>
      <c r="AZ335" s="133"/>
      <c r="BA335" s="133"/>
      <c r="BH335" s="105">
        <v>330</v>
      </c>
      <c r="BI335" s="105">
        <v>60444000</v>
      </c>
      <c r="BJ335" s="106">
        <v>185</v>
      </c>
      <c r="BK335" s="106">
        <v>1027.3185120000001</v>
      </c>
      <c r="BL335" s="106">
        <v>235.43267040000001</v>
      </c>
      <c r="BM335" s="106">
        <v>2.9914769830000001</v>
      </c>
      <c r="BN335" s="106">
        <v>-1027.3185120000001</v>
      </c>
      <c r="BO335" s="106">
        <v>-206.60360969999999</v>
      </c>
      <c r="BP335" s="106">
        <v>-210.8375838</v>
      </c>
      <c r="BQ335" s="108">
        <f t="shared" si="26"/>
        <v>699.58333333333337</v>
      </c>
      <c r="BT335" s="105">
        <v>330</v>
      </c>
      <c r="BU335" s="105">
        <v>60444000</v>
      </c>
      <c r="BV335" s="106">
        <v>1041.2720159999999</v>
      </c>
      <c r="BW335" s="106">
        <v>1001.440304</v>
      </c>
      <c r="BX335" s="106">
        <v>-33.529808379999999</v>
      </c>
      <c r="BY335" s="106">
        <v>31.227061469999999</v>
      </c>
      <c r="BZ335" s="106">
        <v>-193.00514050000001</v>
      </c>
      <c r="CA335" s="106">
        <v>179.61052230000001</v>
      </c>
    </row>
    <row r="336" spans="31:79" ht="9.9499999999999993" customHeight="1" x14ac:dyDescent="0.25">
      <c r="AE336" s="59">
        <v>296</v>
      </c>
      <c r="AF336" s="59">
        <v>54487200</v>
      </c>
      <c r="AG336" s="59">
        <v>0.374999999999999</v>
      </c>
      <c r="AH336" s="59">
        <v>0</v>
      </c>
      <c r="AI336" s="59">
        <v>0.232944103504033</v>
      </c>
      <c r="AJ336" s="59">
        <v>0.25309053822118799</v>
      </c>
      <c r="AK336" s="59">
        <v>0</v>
      </c>
      <c r="AL336" s="59">
        <v>0.98785665056672101</v>
      </c>
      <c r="AM336" s="59">
        <v>0</v>
      </c>
      <c r="AN336" s="59">
        <v>0</v>
      </c>
      <c r="AO336" s="59">
        <v>-0.249999999999964</v>
      </c>
      <c r="AP336" s="59">
        <v>0</v>
      </c>
      <c r="AQ336" s="59">
        <v>0</v>
      </c>
      <c r="AR336" s="59">
        <v>0</v>
      </c>
      <c r="AS336" s="59">
        <v>0</v>
      </c>
      <c r="AT336" s="59">
        <v>0</v>
      </c>
      <c r="AU336" s="59">
        <v>630.638888888888</v>
      </c>
      <c r="AV336" s="133"/>
      <c r="AW336" s="133"/>
      <c r="AX336" s="133"/>
      <c r="AY336" s="133"/>
      <c r="AZ336" s="133"/>
      <c r="BA336" s="133"/>
      <c r="BH336" s="105">
        <v>331</v>
      </c>
      <c r="BI336" s="105">
        <v>60619200</v>
      </c>
      <c r="BJ336" s="106">
        <v>185</v>
      </c>
      <c r="BK336" s="106">
        <v>1027.3611069999999</v>
      </c>
      <c r="BL336" s="106">
        <v>235.4442138</v>
      </c>
      <c r="BM336" s="106">
        <v>2.9792648810000002</v>
      </c>
      <c r="BN336" s="106">
        <v>-1027.3611069999999</v>
      </c>
      <c r="BO336" s="106">
        <v>-206.6121162</v>
      </c>
      <c r="BP336" s="106">
        <v>-210.85283269999999</v>
      </c>
      <c r="BQ336" s="108">
        <f t="shared" si="26"/>
        <v>701.61111111111109</v>
      </c>
      <c r="BT336" s="105">
        <v>331</v>
      </c>
      <c r="BU336" s="105">
        <v>60619200</v>
      </c>
      <c r="BV336" s="106">
        <v>1041.2720839999999</v>
      </c>
      <c r="BW336" s="106">
        <v>1001.440365</v>
      </c>
      <c r="BX336" s="106">
        <v>-33.532783090000002</v>
      </c>
      <c r="BY336" s="106">
        <v>31.227061469999999</v>
      </c>
      <c r="BZ336" s="106">
        <v>-193.01885709999999</v>
      </c>
      <c r="CA336" s="106">
        <v>179.6257713</v>
      </c>
    </row>
    <row r="337" spans="31:79" ht="9.9499999999999993" customHeight="1" x14ac:dyDescent="0.25">
      <c r="AE337" s="59">
        <v>297</v>
      </c>
      <c r="AF337" s="59">
        <v>54662400</v>
      </c>
      <c r="AG337" s="59">
        <v>0.374999999999999</v>
      </c>
      <c r="AH337" s="59">
        <v>0</v>
      </c>
      <c r="AI337" s="59">
        <v>0.232944103503922</v>
      </c>
      <c r="AJ337" s="59">
        <v>0.25309053822118799</v>
      </c>
      <c r="AK337" s="59">
        <v>0</v>
      </c>
      <c r="AL337" s="59">
        <v>5.9594943875113797</v>
      </c>
      <c r="AM337" s="59">
        <v>0</v>
      </c>
      <c r="AN337" s="59">
        <v>0</v>
      </c>
      <c r="AO337" s="59">
        <v>-0.249999999999964</v>
      </c>
      <c r="AP337" s="59">
        <v>0</v>
      </c>
      <c r="AQ337" s="59">
        <v>0</v>
      </c>
      <c r="AR337" s="59">
        <v>0</v>
      </c>
      <c r="AS337" s="59">
        <v>0</v>
      </c>
      <c r="AT337" s="59">
        <v>0</v>
      </c>
      <c r="AU337" s="59">
        <v>632.66666666666595</v>
      </c>
      <c r="AV337" s="133"/>
      <c r="AW337" s="133"/>
      <c r="AX337" s="133"/>
      <c r="AY337" s="133"/>
      <c r="AZ337" s="133"/>
      <c r="BA337" s="133"/>
      <c r="BH337" s="105">
        <v>332</v>
      </c>
      <c r="BI337" s="105">
        <v>60794400</v>
      </c>
      <c r="BJ337" s="106">
        <v>185</v>
      </c>
      <c r="BK337" s="106">
        <v>1027.401531</v>
      </c>
      <c r="BL337" s="106">
        <v>235.4551147</v>
      </c>
      <c r="BM337" s="106">
        <v>2.967730998</v>
      </c>
      <c r="BN337" s="106">
        <v>-1027.401531</v>
      </c>
      <c r="BO337" s="106">
        <v>-206.6201446</v>
      </c>
      <c r="BP337" s="106">
        <v>-210.86723910000001</v>
      </c>
      <c r="BQ337" s="108">
        <f t="shared" si="26"/>
        <v>703.63888888888891</v>
      </c>
      <c r="BT337" s="105">
        <v>332</v>
      </c>
      <c r="BU337" s="105">
        <v>60794400</v>
      </c>
      <c r="BV337" s="106">
        <v>1041.272148</v>
      </c>
      <c r="BW337" s="106">
        <v>1001.440425</v>
      </c>
      <c r="BX337" s="106">
        <v>-33.535595190000002</v>
      </c>
      <c r="BY337" s="106">
        <v>31.227061469999999</v>
      </c>
      <c r="BZ337" s="106">
        <v>-193.032172</v>
      </c>
      <c r="CA337" s="106">
        <v>179.64017759999999</v>
      </c>
    </row>
    <row r="338" spans="31:79" ht="9.9499999999999993" customHeight="1" x14ac:dyDescent="0.25">
      <c r="AE338" s="59">
        <v>298</v>
      </c>
      <c r="AF338" s="59">
        <v>54837600</v>
      </c>
      <c r="AG338" s="59">
        <v>0.374999999999999</v>
      </c>
      <c r="AH338" s="59">
        <v>0</v>
      </c>
      <c r="AI338" s="59">
        <v>0.232827303503917</v>
      </c>
      <c r="AJ338" s="59">
        <v>0.252441530413684</v>
      </c>
      <c r="AK338" s="59">
        <v>0</v>
      </c>
      <c r="AL338" s="59">
        <v>6.5877675541287699</v>
      </c>
      <c r="AM338" s="59">
        <v>0</v>
      </c>
      <c r="AN338" s="59">
        <v>0</v>
      </c>
      <c r="AO338" s="59">
        <v>-0.249999999999964</v>
      </c>
      <c r="AP338" s="59">
        <v>0</v>
      </c>
      <c r="AQ338" s="59">
        <v>0</v>
      </c>
      <c r="AR338" s="59">
        <v>0</v>
      </c>
      <c r="AS338" s="59">
        <v>0</v>
      </c>
      <c r="AT338" s="59">
        <v>0</v>
      </c>
      <c r="AU338" s="59">
        <v>634.694444444444</v>
      </c>
      <c r="AV338" s="133"/>
      <c r="AW338" s="133"/>
      <c r="AX338" s="133"/>
      <c r="AY338" s="133"/>
      <c r="AZ338" s="133"/>
      <c r="BA338" s="133"/>
      <c r="BH338" s="105">
        <v>333</v>
      </c>
      <c r="BI338" s="105">
        <v>60969600</v>
      </c>
      <c r="BJ338" s="106">
        <v>185</v>
      </c>
      <c r="BK338" s="106">
        <v>1027.4396509999999</v>
      </c>
      <c r="BL338" s="106">
        <v>235.46513229999999</v>
      </c>
      <c r="BM338" s="106">
        <v>2.95676636</v>
      </c>
      <c r="BN338" s="106">
        <v>-1027.4396509999999</v>
      </c>
      <c r="BO338" s="106">
        <v>-206.62744180000001</v>
      </c>
      <c r="BP338" s="106">
        <v>-210.88092409999999</v>
      </c>
      <c r="BQ338" s="108">
        <f t="shared" si="26"/>
        <v>705.66666666666663</v>
      </c>
      <c r="BT338" s="105">
        <v>333</v>
      </c>
      <c r="BU338" s="105">
        <v>60969600</v>
      </c>
      <c r="BV338" s="106">
        <v>1041.2722080000001</v>
      </c>
      <c r="BW338" s="106">
        <v>1001.440482</v>
      </c>
      <c r="BX338" s="106">
        <v>-33.538257110000004</v>
      </c>
      <c r="BY338" s="106">
        <v>31.227061469999999</v>
      </c>
      <c r="BZ338" s="106">
        <v>-193.04499709999999</v>
      </c>
      <c r="CA338" s="106">
        <v>179.6538626</v>
      </c>
    </row>
    <row r="339" spans="31:79" ht="9.9499999999999993" customHeight="1" x14ac:dyDescent="0.25">
      <c r="AE339" s="59">
        <v>299</v>
      </c>
      <c r="AF339" s="59">
        <v>55012800</v>
      </c>
      <c r="AG339" s="59">
        <v>0.374999999999999</v>
      </c>
      <c r="AH339" s="59">
        <v>0</v>
      </c>
      <c r="AI339" s="59">
        <v>0.23271050350391201</v>
      </c>
      <c r="AJ339" s="59">
        <v>0.24943501107774199</v>
      </c>
      <c r="AK339" s="59">
        <v>0</v>
      </c>
      <c r="AL339" s="59">
        <v>6.1476956292871199</v>
      </c>
      <c r="AM339" s="59">
        <v>0</v>
      </c>
      <c r="AN339" s="59">
        <v>0</v>
      </c>
      <c r="AO339" s="59">
        <v>-0.249999999999964</v>
      </c>
      <c r="AP339" s="59">
        <v>0</v>
      </c>
      <c r="AQ339" s="59">
        <v>0</v>
      </c>
      <c r="AR339" s="59">
        <v>0</v>
      </c>
      <c r="AS339" s="59">
        <v>0</v>
      </c>
      <c r="AT339" s="59">
        <v>0</v>
      </c>
      <c r="AU339" s="59">
        <v>636.72222222222194</v>
      </c>
      <c r="AV339" s="133"/>
      <c r="AW339" s="133"/>
      <c r="AX339" s="133"/>
      <c r="AY339" s="133"/>
      <c r="AZ339" s="133"/>
      <c r="BA339" s="133"/>
      <c r="BH339" s="105">
        <v>334</v>
      </c>
      <c r="BI339" s="105">
        <v>61144800</v>
      </c>
      <c r="BJ339" s="106">
        <v>185</v>
      </c>
      <c r="BK339" s="106">
        <v>1027.4730360000001</v>
      </c>
      <c r="BL339" s="106">
        <v>235.4731596</v>
      </c>
      <c r="BM339" s="106">
        <v>2.9472700710000002</v>
      </c>
      <c r="BN339" s="106">
        <v>-1027.4730360000001</v>
      </c>
      <c r="BO339" s="106">
        <v>-206.63289420000001</v>
      </c>
      <c r="BP339" s="106">
        <v>-210.89299539999999</v>
      </c>
      <c r="BQ339" s="108">
        <f t="shared" si="26"/>
        <v>707.69444444444446</v>
      </c>
      <c r="BT339" s="105">
        <v>334</v>
      </c>
      <c r="BU339" s="105">
        <v>61144800</v>
      </c>
      <c r="BV339" s="106">
        <v>1041.2722659999999</v>
      </c>
      <c r="BW339" s="106">
        <v>1001.440536</v>
      </c>
      <c r="BX339" s="106">
        <v>-33.540776280000003</v>
      </c>
      <c r="BY339" s="106">
        <v>31.227061469999999</v>
      </c>
      <c r="BZ339" s="106">
        <v>-193.05706979999999</v>
      </c>
      <c r="CA339" s="106">
        <v>179.6659339</v>
      </c>
    </row>
    <row r="340" spans="31:79" ht="9.9499999999999993" customHeight="1" x14ac:dyDescent="0.25">
      <c r="AE340" s="59">
        <v>300</v>
      </c>
      <c r="AF340" s="59">
        <v>55188000</v>
      </c>
      <c r="AG340" s="59">
        <v>0.374999999999999</v>
      </c>
      <c r="AH340" s="59">
        <v>0</v>
      </c>
      <c r="AI340" s="59">
        <v>0.23259370350401801</v>
      </c>
      <c r="AJ340" s="59">
        <v>0.24943501107774199</v>
      </c>
      <c r="AK340" s="59">
        <v>0</v>
      </c>
      <c r="AL340" s="59">
        <v>5.6815593589409703</v>
      </c>
      <c r="AM340" s="59">
        <v>0</v>
      </c>
      <c r="AN340" s="59">
        <v>0</v>
      </c>
      <c r="AO340" s="59">
        <v>-0.249999999999996</v>
      </c>
      <c r="AP340" s="59">
        <v>0</v>
      </c>
      <c r="AQ340" s="59">
        <v>0</v>
      </c>
      <c r="AR340" s="59">
        <v>0</v>
      </c>
      <c r="AS340" s="59">
        <v>0</v>
      </c>
      <c r="AT340" s="59">
        <v>0</v>
      </c>
      <c r="AU340" s="59">
        <v>638.75</v>
      </c>
      <c r="AV340" s="133"/>
      <c r="AW340" s="133"/>
      <c r="AX340" s="133"/>
      <c r="AY340" s="133"/>
      <c r="AZ340" s="133"/>
      <c r="BA340" s="133"/>
      <c r="BH340" s="105">
        <v>335</v>
      </c>
      <c r="BI340" s="105">
        <v>61320000</v>
      </c>
      <c r="BJ340" s="106">
        <v>185</v>
      </c>
      <c r="BK340" s="106">
        <v>1027.5001609999999</v>
      </c>
      <c r="BL340" s="106">
        <v>235.4788369</v>
      </c>
      <c r="BM340" s="106">
        <v>2.9398604220000002</v>
      </c>
      <c r="BN340" s="106">
        <v>-1027.5001609999999</v>
      </c>
      <c r="BO340" s="106">
        <v>-206.6361354</v>
      </c>
      <c r="BP340" s="106">
        <v>-210.902841</v>
      </c>
      <c r="BQ340" s="108">
        <f t="shared" si="26"/>
        <v>709.72222222222217</v>
      </c>
      <c r="BT340" s="105">
        <v>335</v>
      </c>
      <c r="BU340" s="105">
        <v>61320000</v>
      </c>
      <c r="BV340" s="106">
        <v>1041.27232</v>
      </c>
      <c r="BW340" s="106">
        <v>1001.4405860000001</v>
      </c>
      <c r="BX340" s="106">
        <v>-33.543160090000001</v>
      </c>
      <c r="BY340" s="106">
        <v>31.227061469999999</v>
      </c>
      <c r="BZ340" s="106">
        <v>-193.068117</v>
      </c>
      <c r="CA340" s="106">
        <v>179.6757795</v>
      </c>
    </row>
    <row r="341" spans="31:79" ht="9.9499999999999993" customHeight="1" x14ac:dyDescent="0.25">
      <c r="AE341" s="59">
        <v>301</v>
      </c>
      <c r="AF341" s="59">
        <v>55363200</v>
      </c>
      <c r="AG341" s="59">
        <v>0.25</v>
      </c>
      <c r="AH341" s="59">
        <v>0</v>
      </c>
      <c r="AI341" s="59">
        <v>0.232476903503957</v>
      </c>
      <c r="AJ341" s="59">
        <v>0.24943501107774199</v>
      </c>
      <c r="AK341" s="59">
        <v>0</v>
      </c>
      <c r="AL341" s="59">
        <v>5.1815763764373202</v>
      </c>
      <c r="AM341" s="59">
        <v>0</v>
      </c>
      <c r="AN341" s="59">
        <v>0</v>
      </c>
      <c r="AO341" s="59">
        <v>-0.24999999978878801</v>
      </c>
      <c r="AP341" s="59">
        <v>0</v>
      </c>
      <c r="AQ341" s="59">
        <v>0</v>
      </c>
      <c r="AR341" s="59">
        <v>0</v>
      </c>
      <c r="AS341" s="59">
        <v>0</v>
      </c>
      <c r="AT341" s="59">
        <v>0</v>
      </c>
      <c r="AU341" s="59">
        <v>640.77777777777703</v>
      </c>
      <c r="AV341" s="133"/>
      <c r="AW341" s="133"/>
      <c r="AX341" s="133"/>
      <c r="AY341" s="133"/>
      <c r="AZ341" s="133"/>
      <c r="BA341" s="133"/>
      <c r="BH341" s="105">
        <v>336</v>
      </c>
      <c r="BI341" s="105">
        <v>61495200</v>
      </c>
      <c r="BJ341" s="106">
        <v>185</v>
      </c>
      <c r="BK341" s="106">
        <v>1027.5245709999999</v>
      </c>
      <c r="BL341" s="106">
        <v>235.48234579999999</v>
      </c>
      <c r="BM341" s="106">
        <v>2.932838319</v>
      </c>
      <c r="BN341" s="106">
        <v>-1027.5245709999999</v>
      </c>
      <c r="BO341" s="106">
        <v>-206.63734299999999</v>
      </c>
      <c r="BP341" s="106">
        <v>-210.91216439999999</v>
      </c>
      <c r="BQ341" s="108">
        <f t="shared" si="26"/>
        <v>711.75</v>
      </c>
      <c r="BT341" s="105">
        <v>336</v>
      </c>
      <c r="BU341" s="105">
        <v>61495200</v>
      </c>
      <c r="BV341" s="106">
        <v>1041.272371</v>
      </c>
      <c r="BW341" s="106">
        <v>1001.4406310000001</v>
      </c>
      <c r="BX341" s="106">
        <v>-33.545412990000003</v>
      </c>
      <c r="BY341" s="106">
        <v>31.227061469999999</v>
      </c>
      <c r="BZ341" s="106">
        <v>-193.07811899999999</v>
      </c>
      <c r="CA341" s="106">
        <v>179.685103</v>
      </c>
    </row>
    <row r="342" spans="31:79" ht="9.9499999999999993" customHeight="1" x14ac:dyDescent="0.25">
      <c r="AE342" s="59">
        <v>302</v>
      </c>
      <c r="AF342" s="59">
        <v>55538400</v>
      </c>
      <c r="AG342" s="59">
        <v>0.25</v>
      </c>
      <c r="AH342" s="59">
        <v>0</v>
      </c>
      <c r="AI342" s="59">
        <v>0.232360103503952</v>
      </c>
      <c r="AJ342" s="59">
        <v>0.249349713380385</v>
      </c>
      <c r="AK342" s="59">
        <v>0</v>
      </c>
      <c r="AL342" s="59">
        <v>5.0069601393687204</v>
      </c>
      <c r="AM342" s="59">
        <v>0</v>
      </c>
      <c r="AN342" s="59">
        <v>0</v>
      </c>
      <c r="AO342" s="59">
        <v>-0.25000000000002798</v>
      </c>
      <c r="AP342" s="59">
        <v>0</v>
      </c>
      <c r="AQ342" s="59">
        <v>0</v>
      </c>
      <c r="AR342" s="59">
        <v>0</v>
      </c>
      <c r="AS342" s="59">
        <v>0</v>
      </c>
      <c r="AT342" s="59">
        <v>0</v>
      </c>
      <c r="AU342" s="59">
        <v>642.80555555555497</v>
      </c>
      <c r="AV342" s="133"/>
      <c r="AW342" s="133"/>
      <c r="AX342" s="133"/>
      <c r="AY342" s="133"/>
      <c r="AZ342" s="133"/>
      <c r="BA342" s="133"/>
      <c r="BH342" s="105">
        <v>337</v>
      </c>
      <c r="BI342" s="105">
        <v>61670400</v>
      </c>
      <c r="BJ342" s="106">
        <v>185</v>
      </c>
      <c r="BK342" s="106">
        <v>1027.5465899999999</v>
      </c>
      <c r="BL342" s="106">
        <v>235.48419490000001</v>
      </c>
      <c r="BM342" s="106">
        <v>2.9262002169999999</v>
      </c>
      <c r="BN342" s="106">
        <v>-1027.5465899999999</v>
      </c>
      <c r="BO342" s="106">
        <v>-206.63701929999999</v>
      </c>
      <c r="BP342" s="106">
        <v>-210.9209754</v>
      </c>
      <c r="BQ342" s="108">
        <f t="shared" si="26"/>
        <v>713.77777777777783</v>
      </c>
      <c r="BT342" s="105">
        <v>337</v>
      </c>
      <c r="BU342" s="105">
        <v>61670400</v>
      </c>
      <c r="BV342" s="106">
        <v>1041.2724189999999</v>
      </c>
      <c r="BW342" s="106">
        <v>1001.440671</v>
      </c>
      <c r="BX342" s="106">
        <v>-33.547541289999998</v>
      </c>
      <c r="BY342" s="106">
        <v>31.227061469999999</v>
      </c>
      <c r="BZ342" s="106">
        <v>-193.0871013</v>
      </c>
      <c r="CA342" s="106">
        <v>179.69391390000001</v>
      </c>
    </row>
    <row r="343" spans="31:79" ht="9.9499999999999993" customHeight="1" x14ac:dyDescent="0.25">
      <c r="AE343" s="59">
        <v>303</v>
      </c>
      <c r="AF343" s="59">
        <v>55713600</v>
      </c>
      <c r="AG343" s="59">
        <v>0.25</v>
      </c>
      <c r="AH343" s="59">
        <v>0</v>
      </c>
      <c r="AI343" s="59">
        <v>0.23224330350394701</v>
      </c>
      <c r="AJ343" s="59">
        <v>0.24925600677693599</v>
      </c>
      <c r="AK343" s="59">
        <v>0</v>
      </c>
      <c r="AL343" s="59">
        <v>4.8906878747439801</v>
      </c>
      <c r="AM343" s="59">
        <v>0</v>
      </c>
      <c r="AN343" s="59">
        <v>0</v>
      </c>
      <c r="AO343" s="59">
        <v>-0.249999999999933</v>
      </c>
      <c r="AP343" s="59">
        <v>0</v>
      </c>
      <c r="AQ343" s="59">
        <v>0</v>
      </c>
      <c r="AR343" s="59">
        <v>0</v>
      </c>
      <c r="AS343" s="59">
        <v>0</v>
      </c>
      <c r="AT343" s="59">
        <v>0</v>
      </c>
      <c r="AU343" s="59">
        <v>644.83333333333303</v>
      </c>
      <c r="AV343" s="133"/>
      <c r="AW343" s="133"/>
      <c r="AX343" s="133"/>
      <c r="AY343" s="133"/>
      <c r="AZ343" s="133"/>
      <c r="BA343" s="133"/>
      <c r="BH343" s="105">
        <v>338</v>
      </c>
      <c r="BI343" s="105">
        <v>61845600</v>
      </c>
      <c r="BJ343" s="106">
        <v>185</v>
      </c>
      <c r="BK343" s="106">
        <v>1027.566388</v>
      </c>
      <c r="BL343" s="106">
        <v>235.48454580000001</v>
      </c>
      <c r="BM343" s="106">
        <v>2.919935019</v>
      </c>
      <c r="BN343" s="106">
        <v>-1027.566388</v>
      </c>
      <c r="BO343" s="106">
        <v>-206.6353173</v>
      </c>
      <c r="BP343" s="106">
        <v>-210.9292935</v>
      </c>
      <c r="BQ343" s="108">
        <f t="shared" si="26"/>
        <v>715.80555555555554</v>
      </c>
      <c r="BT343" s="105">
        <v>338</v>
      </c>
      <c r="BU343" s="105">
        <v>61845600</v>
      </c>
      <c r="BV343" s="106">
        <v>1041.272465</v>
      </c>
      <c r="BW343" s="106">
        <v>1001.440707</v>
      </c>
      <c r="BX343" s="106">
        <v>-33.549553449999998</v>
      </c>
      <c r="BY343" s="106">
        <v>31.227061469999999</v>
      </c>
      <c r="BZ343" s="106">
        <v>-193.09510320000001</v>
      </c>
      <c r="CA343" s="106">
        <v>179.70223200000001</v>
      </c>
    </row>
    <row r="344" spans="31:79" ht="9.9499999999999993" customHeight="1" x14ac:dyDescent="0.25">
      <c r="AE344" s="59">
        <v>304</v>
      </c>
      <c r="AF344" s="59">
        <v>55888800</v>
      </c>
      <c r="AG344" s="59">
        <v>0.25</v>
      </c>
      <c r="AH344" s="59">
        <v>0</v>
      </c>
      <c r="AI344" s="59">
        <v>0.23212650350394201</v>
      </c>
      <c r="AJ344" s="59">
        <v>0.24916246526533001</v>
      </c>
      <c r="AK344" s="59">
        <v>0</v>
      </c>
      <c r="AL344" s="59">
        <v>4.6419543569811399</v>
      </c>
      <c r="AM344" s="59">
        <v>0</v>
      </c>
      <c r="AN344" s="59">
        <v>0</v>
      </c>
      <c r="AO344" s="59">
        <v>-0.249999999999996</v>
      </c>
      <c r="AP344" s="59">
        <v>0</v>
      </c>
      <c r="AQ344" s="59">
        <v>0</v>
      </c>
      <c r="AR344" s="59">
        <v>0</v>
      </c>
      <c r="AS344" s="59">
        <v>0</v>
      </c>
      <c r="AT344" s="59">
        <v>0</v>
      </c>
      <c r="AU344" s="59">
        <v>646.86111111111097</v>
      </c>
      <c r="AV344" s="133"/>
      <c r="AW344" s="133"/>
      <c r="AX344" s="133"/>
      <c r="AY344" s="133"/>
      <c r="AZ344" s="133"/>
      <c r="BA344" s="133"/>
      <c r="BH344" s="105">
        <v>339</v>
      </c>
      <c r="BI344" s="105">
        <v>62020800</v>
      </c>
      <c r="BJ344" s="106">
        <v>185</v>
      </c>
      <c r="BK344" s="106">
        <v>1027.584147</v>
      </c>
      <c r="BL344" s="106">
        <v>235.4835783</v>
      </c>
      <c r="BM344" s="106">
        <v>2.9140262149999998</v>
      </c>
      <c r="BN344" s="106">
        <v>-1027.584147</v>
      </c>
      <c r="BO344" s="106">
        <v>-206.63240780000001</v>
      </c>
      <c r="BP344" s="106">
        <v>-210.9371443</v>
      </c>
      <c r="BQ344" s="108">
        <f t="shared" si="26"/>
        <v>717.83333333333337</v>
      </c>
      <c r="BT344" s="105">
        <v>339</v>
      </c>
      <c r="BU344" s="105">
        <v>62020800</v>
      </c>
      <c r="BV344" s="106">
        <v>1041.2725089999999</v>
      </c>
      <c r="BW344" s="106">
        <v>1001.440738</v>
      </c>
      <c r="BX344" s="106">
        <v>-33.551458279999999</v>
      </c>
      <c r="BY344" s="106">
        <v>31.227061469999999</v>
      </c>
      <c r="BZ344" s="106">
        <v>-193.10218330000001</v>
      </c>
      <c r="CA344" s="106">
        <v>179.71008280000001</v>
      </c>
    </row>
    <row r="345" spans="31:79" ht="9.9499999999999993" customHeight="1" x14ac:dyDescent="0.25">
      <c r="AE345" s="59">
        <v>305</v>
      </c>
      <c r="AF345" s="59">
        <v>56064000</v>
      </c>
      <c r="AG345" s="59">
        <v>0.25</v>
      </c>
      <c r="AH345" s="59">
        <v>0</v>
      </c>
      <c r="AI345" s="59">
        <v>0.23210557183487801</v>
      </c>
      <c r="AJ345" s="59">
        <v>0.24908461107774099</v>
      </c>
      <c r="AK345" s="59">
        <v>0</v>
      </c>
      <c r="AL345" s="59">
        <v>4.1755382971761703</v>
      </c>
      <c r="AM345" s="59">
        <v>0</v>
      </c>
      <c r="AN345" s="59">
        <v>0</v>
      </c>
      <c r="AO345" s="59">
        <v>-0.249999999999996</v>
      </c>
      <c r="AP345" s="59">
        <v>0</v>
      </c>
      <c r="AQ345" s="59">
        <v>0</v>
      </c>
      <c r="AR345" s="59">
        <v>0</v>
      </c>
      <c r="AS345" s="59">
        <v>0</v>
      </c>
      <c r="AT345" s="59">
        <v>0</v>
      </c>
      <c r="AU345" s="59">
        <v>648.888888888888</v>
      </c>
      <c r="AV345" s="133"/>
      <c r="AW345" s="133"/>
      <c r="AX345" s="133"/>
      <c r="AY345" s="133"/>
      <c r="AZ345" s="133"/>
      <c r="BA345" s="133"/>
      <c r="BH345" s="105">
        <v>340</v>
      </c>
      <c r="BI345" s="105">
        <v>62196000</v>
      </c>
      <c r="BJ345" s="106">
        <v>185</v>
      </c>
      <c r="BK345" s="106">
        <v>1027.6003390000001</v>
      </c>
      <c r="BL345" s="106">
        <v>235.48196720000001</v>
      </c>
      <c r="BM345" s="106">
        <v>2.9084472209999999</v>
      </c>
      <c r="BN345" s="106">
        <v>-1027.6003390000001</v>
      </c>
      <c r="BO345" s="106">
        <v>-206.6289482</v>
      </c>
      <c r="BP345" s="106">
        <v>-210.94457180000001</v>
      </c>
      <c r="BQ345" s="108">
        <f t="shared" si="26"/>
        <v>719.86111111111109</v>
      </c>
      <c r="BT345" s="105">
        <v>340</v>
      </c>
      <c r="BU345" s="105">
        <v>62196000</v>
      </c>
      <c r="BV345" s="106">
        <v>1041.2725499999999</v>
      </c>
      <c r="BW345" s="106">
        <v>1001.4407660000001</v>
      </c>
      <c r="BX345" s="106">
        <v>-33.553272999999997</v>
      </c>
      <c r="BY345" s="106">
        <v>31.227061469999999</v>
      </c>
      <c r="BZ345" s="106">
        <v>-193.1084626</v>
      </c>
      <c r="CA345" s="106">
        <v>179.71751029999999</v>
      </c>
    </row>
    <row r="346" spans="31:79" ht="9.9499999999999993" customHeight="1" x14ac:dyDescent="0.25">
      <c r="AE346" s="59">
        <v>306</v>
      </c>
      <c r="AF346" s="59">
        <v>56239200</v>
      </c>
      <c r="AG346" s="59">
        <v>0.25</v>
      </c>
      <c r="AH346" s="59">
        <v>0</v>
      </c>
      <c r="AI346" s="59">
        <v>0.232009703503993</v>
      </c>
      <c r="AJ346" s="59">
        <v>0.24908461107774099</v>
      </c>
      <c r="AK346" s="59">
        <v>0</v>
      </c>
      <c r="AL346" s="59">
        <v>4.0407893147974097</v>
      </c>
      <c r="AM346" s="59">
        <v>0</v>
      </c>
      <c r="AN346" s="59">
        <v>0</v>
      </c>
      <c r="AO346" s="59">
        <v>-0.249999999999996</v>
      </c>
      <c r="AP346" s="59">
        <v>0</v>
      </c>
      <c r="AQ346" s="59">
        <v>0</v>
      </c>
      <c r="AR346" s="59">
        <v>0</v>
      </c>
      <c r="AS346" s="59">
        <v>0</v>
      </c>
      <c r="AT346" s="59">
        <v>0</v>
      </c>
      <c r="AU346" s="59">
        <v>650.91666666666595</v>
      </c>
      <c r="AV346" s="133"/>
      <c r="AW346" s="133"/>
      <c r="AX346" s="133"/>
      <c r="AY346" s="133"/>
      <c r="AZ346" s="133"/>
      <c r="BA346" s="133"/>
      <c r="BH346" s="105">
        <v>341</v>
      </c>
      <c r="BI346" s="105">
        <v>62371200</v>
      </c>
      <c r="BJ346" s="106">
        <v>185</v>
      </c>
      <c r="BK346" s="106">
        <v>1027.6152400000001</v>
      </c>
      <c r="BL346" s="106">
        <v>235.4799912</v>
      </c>
      <c r="BM346" s="106">
        <v>2.9031852339999999</v>
      </c>
      <c r="BN346" s="106">
        <v>-1027.6152400000001</v>
      </c>
      <c r="BO346" s="106">
        <v>-206.62520140000001</v>
      </c>
      <c r="BP346" s="106">
        <v>-210.9516046</v>
      </c>
      <c r="BQ346" s="108">
        <f t="shared" si="26"/>
        <v>721.88888888888891</v>
      </c>
      <c r="BT346" s="105">
        <v>341</v>
      </c>
      <c r="BU346" s="105">
        <v>62371200</v>
      </c>
      <c r="BV346" s="106">
        <v>1041.2725889999999</v>
      </c>
      <c r="BW346" s="106">
        <v>1001.440791</v>
      </c>
      <c r="BX346" s="106">
        <v>-33.555013080000002</v>
      </c>
      <c r="BY346" s="106">
        <v>31.227061469999999</v>
      </c>
      <c r="BZ346" s="106">
        <v>-193.11405110000001</v>
      </c>
      <c r="CA346" s="106">
        <v>179.72454310000001</v>
      </c>
    </row>
    <row r="347" spans="31:79" ht="9.9499999999999993" customHeight="1" x14ac:dyDescent="0.25">
      <c r="AE347" s="59">
        <v>307</v>
      </c>
      <c r="AF347" s="59">
        <v>56414400</v>
      </c>
      <c r="AG347" s="59">
        <v>0.25</v>
      </c>
      <c r="AH347" s="59">
        <v>0</v>
      </c>
      <c r="AI347" s="59">
        <v>0.231892903503988</v>
      </c>
      <c r="AJ347" s="59">
        <v>0.24908461107774099</v>
      </c>
      <c r="AK347" s="59">
        <v>0</v>
      </c>
      <c r="AL347" s="59">
        <v>3.9969940655241798</v>
      </c>
      <c r="AM347" s="59">
        <v>0</v>
      </c>
      <c r="AN347" s="59">
        <v>0</v>
      </c>
      <c r="AO347" s="59">
        <v>-0.249999999999996</v>
      </c>
      <c r="AP347" s="59">
        <v>0</v>
      </c>
      <c r="AQ347" s="59">
        <v>0</v>
      </c>
      <c r="AR347" s="59">
        <v>0</v>
      </c>
      <c r="AS347" s="59">
        <v>0</v>
      </c>
      <c r="AT347" s="59">
        <v>0</v>
      </c>
      <c r="AU347" s="59">
        <v>652.944444444444</v>
      </c>
      <c r="AV347" s="133"/>
      <c r="AW347" s="133"/>
      <c r="AX347" s="133"/>
      <c r="AY347" s="133"/>
      <c r="AZ347" s="133"/>
      <c r="BA347" s="133"/>
      <c r="BH347" s="105">
        <v>342</v>
      </c>
      <c r="BI347" s="105">
        <v>62546400</v>
      </c>
      <c r="BJ347" s="106">
        <v>185</v>
      </c>
      <c r="BK347" s="106">
        <v>1027.6275800000001</v>
      </c>
      <c r="BL347" s="106">
        <v>235.47722669999999</v>
      </c>
      <c r="BM347" s="106">
        <v>2.8992928560000002</v>
      </c>
      <c r="BN347" s="106">
        <v>-1027.6275800000001</v>
      </c>
      <c r="BO347" s="106">
        <v>-206.6207488</v>
      </c>
      <c r="BP347" s="106">
        <v>-210.95718500000001</v>
      </c>
      <c r="BQ347" s="108">
        <f t="shared" si="26"/>
        <v>723.91666666666663</v>
      </c>
      <c r="BT347" s="105">
        <v>342</v>
      </c>
      <c r="BU347" s="105">
        <v>62546400</v>
      </c>
      <c r="BV347" s="106">
        <v>1041.2726270000001</v>
      </c>
      <c r="BW347" s="106">
        <v>1001.440813</v>
      </c>
      <c r="BX347" s="106">
        <v>-33.55667364</v>
      </c>
      <c r="BY347" s="106">
        <v>31.227061469999999</v>
      </c>
      <c r="BZ347" s="106">
        <v>-193.11885649999999</v>
      </c>
      <c r="CA347" s="106">
        <v>179.73012349999999</v>
      </c>
    </row>
    <row r="348" spans="31:79" ht="9.9499999999999993" customHeight="1" x14ac:dyDescent="0.25">
      <c r="AE348" s="59">
        <v>308</v>
      </c>
      <c r="AF348" s="59">
        <v>56589600</v>
      </c>
      <c r="AG348" s="59">
        <v>0.25</v>
      </c>
      <c r="AH348" s="59">
        <v>0</v>
      </c>
      <c r="AI348" s="59">
        <v>0.23177610350392699</v>
      </c>
      <c r="AJ348" s="59">
        <v>0.24908461107774099</v>
      </c>
      <c r="AK348" s="59">
        <v>0</v>
      </c>
      <c r="AL348" s="59">
        <v>3.9460068440212401</v>
      </c>
      <c r="AM348" s="59">
        <v>0</v>
      </c>
      <c r="AN348" s="59">
        <v>0</v>
      </c>
      <c r="AO348" s="59">
        <v>-0.249999999999964</v>
      </c>
      <c r="AP348" s="59">
        <v>0</v>
      </c>
      <c r="AQ348" s="59">
        <v>0</v>
      </c>
      <c r="AR348" s="59">
        <v>0</v>
      </c>
      <c r="AS348" s="59">
        <v>0</v>
      </c>
      <c r="AT348" s="59">
        <v>0</v>
      </c>
      <c r="AU348" s="59">
        <v>654.97222222222194</v>
      </c>
      <c r="AV348" s="133"/>
      <c r="AW348" s="133"/>
      <c r="AX348" s="133"/>
      <c r="AY348" s="133"/>
      <c r="AZ348" s="133"/>
      <c r="BA348" s="133"/>
      <c r="BH348" s="105">
        <v>343</v>
      </c>
      <c r="BI348" s="105">
        <v>62721600</v>
      </c>
      <c r="BJ348" s="106">
        <v>185</v>
      </c>
      <c r="BK348" s="106">
        <v>1027.6375419999999</v>
      </c>
      <c r="BL348" s="106">
        <v>235.47368800000001</v>
      </c>
      <c r="BM348" s="106">
        <v>2.8965777460000002</v>
      </c>
      <c r="BN348" s="106">
        <v>-1027.6375419999999</v>
      </c>
      <c r="BO348" s="106">
        <v>-206.61560700000001</v>
      </c>
      <c r="BP348" s="106">
        <v>-210.9615033</v>
      </c>
      <c r="BQ348" s="108">
        <f t="shared" si="26"/>
        <v>725.94444444444446</v>
      </c>
      <c r="BT348" s="105">
        <v>343</v>
      </c>
      <c r="BU348" s="105">
        <v>62721600</v>
      </c>
      <c r="BV348" s="106">
        <v>1041.272663</v>
      </c>
      <c r="BW348" s="106">
        <v>1001.440831</v>
      </c>
      <c r="BX348" s="106">
        <v>-33.558252830000001</v>
      </c>
      <c r="BY348" s="106">
        <v>31.227061469999999</v>
      </c>
      <c r="BZ348" s="106">
        <v>-193.12284299999999</v>
      </c>
      <c r="CA348" s="106">
        <v>179.73444180000001</v>
      </c>
    </row>
    <row r="349" spans="31:79" ht="9.9499999999999993" customHeight="1" x14ac:dyDescent="0.25">
      <c r="AE349" s="59">
        <v>309</v>
      </c>
      <c r="AF349" s="59">
        <v>56764800</v>
      </c>
      <c r="AG349" s="59">
        <v>0.25</v>
      </c>
      <c r="AH349" s="59">
        <v>0</v>
      </c>
      <c r="AI349" s="59">
        <v>0.23165930350397801</v>
      </c>
      <c r="AJ349" s="59">
        <v>0.24844956507393301</v>
      </c>
      <c r="AK349" s="59">
        <v>0</v>
      </c>
      <c r="AL349" s="59">
        <v>3.8941354650008</v>
      </c>
      <c r="AM349" s="59">
        <v>0</v>
      </c>
      <c r="AN349" s="59">
        <v>0</v>
      </c>
      <c r="AO349" s="59">
        <v>-0.25000000000002798</v>
      </c>
      <c r="AP349" s="59">
        <v>0</v>
      </c>
      <c r="AQ349" s="59">
        <v>0</v>
      </c>
      <c r="AR349" s="59">
        <v>0</v>
      </c>
      <c r="AS349" s="59">
        <v>0</v>
      </c>
      <c r="AT349" s="59">
        <v>0</v>
      </c>
      <c r="AU349" s="59">
        <v>657</v>
      </c>
      <c r="AV349" s="133"/>
      <c r="AW349" s="133"/>
      <c r="AX349" s="133"/>
      <c r="AY349" s="133"/>
      <c r="AZ349" s="133"/>
      <c r="BA349" s="133"/>
      <c r="BH349" s="105">
        <v>344</v>
      </c>
      <c r="BI349" s="105">
        <v>62896800</v>
      </c>
      <c r="BJ349" s="106">
        <v>185</v>
      </c>
      <c r="BK349" s="106">
        <v>1027.646238</v>
      </c>
      <c r="BL349" s="106">
        <v>235.46950519999999</v>
      </c>
      <c r="BM349" s="106">
        <v>2.894052249</v>
      </c>
      <c r="BN349" s="106">
        <v>-1027.646238</v>
      </c>
      <c r="BO349" s="106">
        <v>-206.6099064</v>
      </c>
      <c r="BP349" s="106">
        <v>-210.96554660000001</v>
      </c>
      <c r="BQ349" s="108">
        <f t="shared" si="26"/>
        <v>727.97222222222217</v>
      </c>
      <c r="BT349" s="105">
        <v>344</v>
      </c>
      <c r="BU349" s="105">
        <v>62896800</v>
      </c>
      <c r="BV349" s="106">
        <v>1041.2726970000001</v>
      </c>
      <c r="BW349" s="106">
        <v>1001.440845</v>
      </c>
      <c r="BX349" s="106">
        <v>-33.559749709999998</v>
      </c>
      <c r="BY349" s="106">
        <v>31.227061469999999</v>
      </c>
      <c r="BZ349" s="106">
        <v>-193.12609789999999</v>
      </c>
      <c r="CA349" s="106">
        <v>179.73848509999999</v>
      </c>
    </row>
    <row r="350" spans="31:79" ht="9.9499999999999993" customHeight="1" x14ac:dyDescent="0.25">
      <c r="AE350" s="59">
        <v>310</v>
      </c>
      <c r="AF350" s="59">
        <v>56940000</v>
      </c>
      <c r="AG350" s="59">
        <v>0.25</v>
      </c>
      <c r="AH350" s="59">
        <v>0</v>
      </c>
      <c r="AI350" s="59">
        <v>0.23154250350397301</v>
      </c>
      <c r="AJ350" s="59">
        <v>0.24527434005489701</v>
      </c>
      <c r="AK350" s="59">
        <v>0</v>
      </c>
      <c r="AL350" s="59">
        <v>3.5963376203925801</v>
      </c>
      <c r="AM350" s="59">
        <v>0</v>
      </c>
      <c r="AN350" s="59">
        <v>0</v>
      </c>
      <c r="AO350" s="59">
        <v>-0.249999999999996</v>
      </c>
      <c r="AP350" s="59">
        <v>0</v>
      </c>
      <c r="AQ350" s="59">
        <v>0</v>
      </c>
      <c r="AR350" s="59">
        <v>0</v>
      </c>
      <c r="AS350" s="59">
        <v>0</v>
      </c>
      <c r="AT350" s="59">
        <v>0</v>
      </c>
      <c r="AU350" s="59">
        <v>659.02777777777703</v>
      </c>
      <c r="AV350" s="133"/>
      <c r="AW350" s="133"/>
      <c r="AX350" s="133"/>
      <c r="AY350" s="133"/>
      <c r="AZ350" s="133"/>
      <c r="BA350" s="133"/>
      <c r="BH350" s="105">
        <v>345</v>
      </c>
      <c r="BI350" s="105">
        <v>63072000</v>
      </c>
      <c r="BJ350" s="106">
        <v>185</v>
      </c>
      <c r="BK350" s="106">
        <v>1027.653755</v>
      </c>
      <c r="BL350" s="106">
        <v>235.46474979999999</v>
      </c>
      <c r="BM350" s="106">
        <v>2.8917255329999998</v>
      </c>
      <c r="BN350" s="106">
        <v>-1027.653755</v>
      </c>
      <c r="BO350" s="106">
        <v>-206.60371660000001</v>
      </c>
      <c r="BP350" s="106">
        <v>-210.9693077</v>
      </c>
      <c r="BQ350" s="108">
        <f t="shared" si="26"/>
        <v>730</v>
      </c>
      <c r="BT350" s="105">
        <v>345</v>
      </c>
      <c r="BU350" s="105">
        <v>63072000</v>
      </c>
      <c r="BV350" s="106">
        <v>1041.272729</v>
      </c>
      <c r="BW350" s="106">
        <v>1001.4408570000001</v>
      </c>
      <c r="BX350" s="106">
        <v>-33.561166</v>
      </c>
      <c r="BY350" s="106">
        <v>31.227061469999999</v>
      </c>
      <c r="BZ350" s="106">
        <v>-193.1286959</v>
      </c>
      <c r="CA350" s="106">
        <v>179.74224620000001</v>
      </c>
    </row>
    <row r="351" spans="31:79" ht="9.9499999999999993" customHeight="1" x14ac:dyDescent="0.25">
      <c r="AE351" s="59">
        <v>311</v>
      </c>
      <c r="AF351" s="59">
        <v>57115200</v>
      </c>
      <c r="AG351" s="59">
        <v>0.25</v>
      </c>
      <c r="AH351" s="59">
        <v>0</v>
      </c>
      <c r="AI351" s="59">
        <v>0.23142570350396799</v>
      </c>
      <c r="AJ351" s="59">
        <v>0.24481982941038799</v>
      </c>
      <c r="AK351" s="59">
        <v>0</v>
      </c>
      <c r="AL351" s="59">
        <v>3.3311596712154601</v>
      </c>
      <c r="AM351" s="59">
        <v>0</v>
      </c>
      <c r="AN351" s="59">
        <v>0</v>
      </c>
      <c r="AO351" s="59">
        <v>-0.249999999999933</v>
      </c>
      <c r="AP351" s="59">
        <v>0</v>
      </c>
      <c r="AQ351" s="59">
        <v>0</v>
      </c>
      <c r="AR351" s="59">
        <v>0</v>
      </c>
      <c r="AS351" s="59">
        <v>0</v>
      </c>
      <c r="AT351" s="59">
        <v>0</v>
      </c>
      <c r="AU351" s="59">
        <v>661.05555555555497</v>
      </c>
      <c r="AV351" s="133"/>
      <c r="AW351" s="133"/>
      <c r="AX351" s="133"/>
      <c r="AY351" s="133"/>
      <c r="AZ351" s="133"/>
      <c r="BA351" s="133"/>
    </row>
    <row r="352" spans="31:79" ht="9.9499999999999993" customHeight="1" x14ac:dyDescent="0.25">
      <c r="AE352" s="59">
        <v>312</v>
      </c>
      <c r="AF352" s="59">
        <v>57290400</v>
      </c>
      <c r="AG352" s="59">
        <v>0.25</v>
      </c>
      <c r="AH352" s="59">
        <v>0</v>
      </c>
      <c r="AI352" s="59">
        <v>0.23130890350390701</v>
      </c>
      <c r="AJ352" s="59">
        <v>0.24481982941038799</v>
      </c>
      <c r="AK352" s="59">
        <v>0</v>
      </c>
      <c r="AL352" s="59">
        <v>3.2615182242962999</v>
      </c>
      <c r="AM352" s="59">
        <v>0</v>
      </c>
      <c r="AN352" s="59">
        <v>0</v>
      </c>
      <c r="AO352" s="59">
        <v>-0.249999999999933</v>
      </c>
      <c r="AP352" s="59">
        <v>0</v>
      </c>
      <c r="AQ352" s="59">
        <v>0</v>
      </c>
      <c r="AR352" s="59">
        <v>0</v>
      </c>
      <c r="AS352" s="59">
        <v>0</v>
      </c>
      <c r="AT352" s="59">
        <v>0</v>
      </c>
      <c r="AU352" s="59">
        <v>663.08333333333303</v>
      </c>
      <c r="AV352" s="133"/>
      <c r="AW352" s="133"/>
      <c r="AX352" s="133"/>
      <c r="AY352" s="133"/>
      <c r="AZ352" s="133"/>
      <c r="BA352" s="133"/>
    </row>
    <row r="353" spans="31:53" ht="9.9499999999999993" customHeight="1" x14ac:dyDescent="0.25">
      <c r="AE353" s="59">
        <v>313</v>
      </c>
      <c r="AF353" s="59">
        <v>57465600</v>
      </c>
      <c r="AG353" s="59">
        <v>0.25</v>
      </c>
      <c r="AH353" s="59">
        <v>0</v>
      </c>
      <c r="AI353" s="59">
        <v>0.231192103503958</v>
      </c>
      <c r="AJ353" s="59">
        <v>0.24481982941038799</v>
      </c>
      <c r="AK353" s="59">
        <v>0</v>
      </c>
      <c r="AL353" s="59">
        <v>3.1241025353901</v>
      </c>
      <c r="AM353" s="59">
        <v>0</v>
      </c>
      <c r="AN353" s="59">
        <v>0</v>
      </c>
      <c r="AO353" s="59">
        <v>-0.249999999999933</v>
      </c>
      <c r="AP353" s="59">
        <v>0</v>
      </c>
      <c r="AQ353" s="59">
        <v>0</v>
      </c>
      <c r="AR353" s="59">
        <v>0</v>
      </c>
      <c r="AS353" s="59">
        <v>0</v>
      </c>
      <c r="AT353" s="59">
        <v>0</v>
      </c>
      <c r="AU353" s="59">
        <v>665.11111111111097</v>
      </c>
      <c r="AV353" s="133"/>
      <c r="AW353" s="133"/>
      <c r="AX353" s="133"/>
      <c r="AY353" s="133"/>
      <c r="AZ353" s="133"/>
      <c r="BA353" s="133"/>
    </row>
    <row r="354" spans="31:53" ht="9.9499999999999993" customHeight="1" x14ac:dyDescent="0.25">
      <c r="AE354" s="59">
        <v>314</v>
      </c>
      <c r="AF354" s="59">
        <v>57640800</v>
      </c>
      <c r="AG354" s="59">
        <v>0.25</v>
      </c>
      <c r="AH354" s="59">
        <v>0</v>
      </c>
      <c r="AI354" s="59">
        <v>0.231192103503958</v>
      </c>
      <c r="AJ354" s="59">
        <v>0.24481982941038399</v>
      </c>
      <c r="AK354" s="59">
        <v>0</v>
      </c>
      <c r="AL354" s="59">
        <v>3.1172154546040201</v>
      </c>
      <c r="AM354" s="59">
        <v>0</v>
      </c>
      <c r="AN354" s="59">
        <v>0</v>
      </c>
      <c r="AO354" s="59">
        <v>-0.249999999999964</v>
      </c>
      <c r="AP354" s="59">
        <v>0</v>
      </c>
      <c r="AQ354" s="59">
        <v>0</v>
      </c>
      <c r="AR354" s="59">
        <v>0</v>
      </c>
      <c r="AS354" s="59">
        <v>0</v>
      </c>
      <c r="AT354" s="59">
        <v>0</v>
      </c>
      <c r="AU354" s="59">
        <v>667.138888888888</v>
      </c>
      <c r="AV354" s="133"/>
      <c r="AW354" s="133"/>
      <c r="AX354" s="133"/>
      <c r="AY354" s="133"/>
      <c r="AZ354" s="133"/>
      <c r="BA354" s="133"/>
    </row>
    <row r="355" spans="31:53" ht="9.9499999999999993" customHeight="1" x14ac:dyDescent="0.25">
      <c r="AE355" s="59">
        <v>315</v>
      </c>
      <c r="AF355" s="59">
        <v>57816000</v>
      </c>
      <c r="AG355" s="59">
        <v>0.25</v>
      </c>
      <c r="AH355" s="59">
        <v>0</v>
      </c>
      <c r="AI355" s="59">
        <v>0.231075303503953</v>
      </c>
      <c r="AJ355" s="59">
        <v>0.244763762442163</v>
      </c>
      <c r="AK355" s="59">
        <v>0</v>
      </c>
      <c r="AL355" s="59">
        <v>3.0935778864777999</v>
      </c>
      <c r="AM355" s="59">
        <v>0</v>
      </c>
      <c r="AN355" s="59">
        <v>0</v>
      </c>
      <c r="AO355" s="59">
        <v>-0.249999999999996</v>
      </c>
      <c r="AP355" s="59">
        <v>0</v>
      </c>
      <c r="AQ355" s="59">
        <v>0</v>
      </c>
      <c r="AR355" s="59">
        <v>0</v>
      </c>
      <c r="AS355" s="59">
        <v>0</v>
      </c>
      <c r="AT355" s="59">
        <v>0</v>
      </c>
      <c r="AU355" s="59">
        <v>669.16666666666595</v>
      </c>
      <c r="AV355" s="133"/>
      <c r="AW355" s="133"/>
      <c r="AX355" s="133"/>
      <c r="AY355" s="133"/>
      <c r="AZ355" s="133"/>
      <c r="BA355" s="133"/>
    </row>
    <row r="356" spans="31:53" ht="9.9499999999999993" customHeight="1" x14ac:dyDescent="0.25">
      <c r="AE356" s="59">
        <v>316</v>
      </c>
      <c r="AF356" s="59">
        <v>57991200</v>
      </c>
      <c r="AG356" s="59">
        <v>0.125</v>
      </c>
      <c r="AH356" s="59">
        <v>0</v>
      </c>
      <c r="AI356" s="59">
        <v>0.230958503503948</v>
      </c>
      <c r="AJ356" s="59">
        <v>0.24467947448274899</v>
      </c>
      <c r="AK356" s="59">
        <v>0</v>
      </c>
      <c r="AL356" s="59">
        <v>3.0636787669996099</v>
      </c>
      <c r="AM356" s="59">
        <v>0</v>
      </c>
      <c r="AN356" s="59">
        <v>0</v>
      </c>
      <c r="AO356" s="59">
        <v>-0.24999999973783901</v>
      </c>
      <c r="AP356" s="59">
        <v>0</v>
      </c>
      <c r="AQ356" s="59">
        <v>0</v>
      </c>
      <c r="AR356" s="59">
        <v>0</v>
      </c>
      <c r="AS356" s="59">
        <v>0</v>
      </c>
      <c r="AT356" s="59">
        <v>0</v>
      </c>
      <c r="AU356" s="59">
        <v>671.194444444444</v>
      </c>
      <c r="AV356" s="133"/>
      <c r="AW356" s="133"/>
      <c r="AX356" s="133"/>
      <c r="AY356" s="133"/>
      <c r="AZ356" s="133"/>
      <c r="BA356" s="133"/>
    </row>
    <row r="357" spans="31:53" ht="9.9499999999999993" customHeight="1" x14ac:dyDescent="0.25">
      <c r="AE357" s="59">
        <v>317</v>
      </c>
      <c r="AF357" s="59">
        <v>58166400</v>
      </c>
      <c r="AG357" s="59">
        <v>0.125</v>
      </c>
      <c r="AH357" s="59">
        <v>0</v>
      </c>
      <c r="AI357" s="59">
        <v>0.23084170350394301</v>
      </c>
      <c r="AJ357" s="59">
        <v>0.24458622941038799</v>
      </c>
      <c r="AK357" s="59">
        <v>0</v>
      </c>
      <c r="AL357" s="59">
        <v>3.0456085093765002</v>
      </c>
      <c r="AM357" s="59">
        <v>0</v>
      </c>
      <c r="AN357" s="59">
        <v>0</v>
      </c>
      <c r="AO357" s="59">
        <v>-0.25000000000002798</v>
      </c>
      <c r="AP357" s="59">
        <v>0</v>
      </c>
      <c r="AQ357" s="59">
        <v>0</v>
      </c>
      <c r="AR357" s="59">
        <v>0</v>
      </c>
      <c r="AS357" s="59">
        <v>0</v>
      </c>
      <c r="AT357" s="59">
        <v>0</v>
      </c>
      <c r="AU357" s="59">
        <v>673.22222222222194</v>
      </c>
      <c r="AV357" s="133"/>
      <c r="AW357" s="133"/>
      <c r="AX357" s="133"/>
      <c r="AY357" s="133"/>
      <c r="AZ357" s="133"/>
      <c r="BA357" s="133"/>
    </row>
    <row r="358" spans="31:53" ht="9.9499999999999993" customHeight="1" x14ac:dyDescent="0.25">
      <c r="AE358" s="59">
        <v>318</v>
      </c>
      <c r="AF358" s="59">
        <v>58341600</v>
      </c>
      <c r="AG358" s="59">
        <v>0.125</v>
      </c>
      <c r="AH358" s="59">
        <v>0</v>
      </c>
      <c r="AI358" s="59">
        <v>0.23072490350393801</v>
      </c>
      <c r="AJ358" s="59">
        <v>0.244478685887388</v>
      </c>
      <c r="AK358" s="59">
        <v>0</v>
      </c>
      <c r="AL358" s="59">
        <v>2.94665861951946</v>
      </c>
      <c r="AM358" s="59">
        <v>0</v>
      </c>
      <c r="AN358" s="59">
        <v>0</v>
      </c>
      <c r="AO358" s="59">
        <v>-0.25000000000002798</v>
      </c>
      <c r="AP358" s="59">
        <v>0</v>
      </c>
      <c r="AQ358" s="59">
        <v>0</v>
      </c>
      <c r="AR358" s="59">
        <v>0</v>
      </c>
      <c r="AS358" s="59">
        <v>0</v>
      </c>
      <c r="AT358" s="59">
        <v>0</v>
      </c>
      <c r="AU358" s="59">
        <v>675.25</v>
      </c>
      <c r="AV358" s="133"/>
      <c r="AW358" s="133"/>
      <c r="AX358" s="133"/>
      <c r="AY358" s="133"/>
      <c r="AZ358" s="133"/>
      <c r="BA358" s="133"/>
    </row>
    <row r="359" spans="31:53" ht="9.9499999999999993" customHeight="1" x14ac:dyDescent="0.25">
      <c r="AE359" s="59">
        <v>319</v>
      </c>
      <c r="AF359" s="59">
        <v>58516800</v>
      </c>
      <c r="AG359" s="59">
        <v>0.125</v>
      </c>
      <c r="AH359" s="59">
        <v>0</v>
      </c>
      <c r="AI359" s="59">
        <v>0.23072490350393801</v>
      </c>
      <c r="AJ359" s="59">
        <v>0.244395094715532</v>
      </c>
      <c r="AK359" s="59">
        <v>0</v>
      </c>
      <c r="AL359" s="59">
        <v>2.8583589621550498</v>
      </c>
      <c r="AM359" s="59">
        <v>0</v>
      </c>
      <c r="AN359" s="59">
        <v>0</v>
      </c>
      <c r="AO359" s="59">
        <v>-0.25000000000002798</v>
      </c>
      <c r="AP359" s="59">
        <v>0</v>
      </c>
      <c r="AQ359" s="59">
        <v>0</v>
      </c>
      <c r="AR359" s="59">
        <v>0</v>
      </c>
      <c r="AS359" s="59">
        <v>0</v>
      </c>
      <c r="AT359" s="59">
        <v>0</v>
      </c>
      <c r="AU359" s="59">
        <v>677.27777777777703</v>
      </c>
      <c r="AV359" s="133"/>
      <c r="AW359" s="133"/>
      <c r="AX359" s="133"/>
      <c r="AY359" s="133"/>
      <c r="AZ359" s="133"/>
      <c r="BA359" s="133"/>
    </row>
    <row r="360" spans="31:53" ht="9.9499999999999993" customHeight="1" x14ac:dyDescent="0.25">
      <c r="AE360" s="59">
        <v>320</v>
      </c>
      <c r="AF360" s="59">
        <v>58692000</v>
      </c>
      <c r="AG360" s="59">
        <v>0.125</v>
      </c>
      <c r="AH360" s="59">
        <v>0</v>
      </c>
      <c r="AI360" s="59">
        <v>0.23072490350393801</v>
      </c>
      <c r="AJ360" s="59">
        <v>0.24431174794768001</v>
      </c>
      <c r="AK360" s="59">
        <v>0</v>
      </c>
      <c r="AL360" s="59">
        <v>2.69095589113694</v>
      </c>
      <c r="AM360" s="59">
        <v>0</v>
      </c>
      <c r="AN360" s="59">
        <v>0</v>
      </c>
      <c r="AO360" s="59">
        <v>-0.249999999999996</v>
      </c>
      <c r="AP360" s="59">
        <v>0</v>
      </c>
      <c r="AQ360" s="59">
        <v>0</v>
      </c>
      <c r="AR360" s="59">
        <v>0</v>
      </c>
      <c r="AS360" s="59">
        <v>0</v>
      </c>
      <c r="AT360" s="59">
        <v>0</v>
      </c>
      <c r="AU360" s="59">
        <v>679.30555555555497</v>
      </c>
      <c r="AV360" s="133"/>
      <c r="AW360" s="133"/>
      <c r="AX360" s="133"/>
      <c r="AY360" s="133"/>
      <c r="AZ360" s="133"/>
      <c r="BA360" s="133"/>
    </row>
    <row r="361" spans="31:53" ht="9.9499999999999993" customHeight="1" x14ac:dyDescent="0.25">
      <c r="AE361" s="59">
        <v>321</v>
      </c>
      <c r="AF361" s="59">
        <v>58867200</v>
      </c>
      <c r="AG361" s="59">
        <v>0.125</v>
      </c>
      <c r="AH361" s="59">
        <v>0</v>
      </c>
      <c r="AI361" s="59">
        <v>0.23072490350404901</v>
      </c>
      <c r="AJ361" s="59">
        <v>0.24423582941038599</v>
      </c>
      <c r="AK361" s="59">
        <v>0</v>
      </c>
      <c r="AL361" s="59">
        <v>2.4902086240814301</v>
      </c>
      <c r="AM361" s="59">
        <v>0</v>
      </c>
      <c r="AN361" s="59">
        <v>0</v>
      </c>
      <c r="AO361" s="59">
        <v>-0.249999999999933</v>
      </c>
      <c r="AP361" s="59">
        <v>0</v>
      </c>
      <c r="AQ361" s="59">
        <v>0</v>
      </c>
      <c r="AR361" s="59">
        <v>0</v>
      </c>
      <c r="AS361" s="59">
        <v>0</v>
      </c>
      <c r="AT361" s="59">
        <v>0</v>
      </c>
      <c r="AU361" s="59">
        <v>681.33333333333303</v>
      </c>
      <c r="AV361" s="133"/>
      <c r="AW361" s="133"/>
      <c r="AX361" s="133"/>
      <c r="AY361" s="133"/>
      <c r="AZ361" s="133"/>
      <c r="BA361" s="133"/>
    </row>
    <row r="362" spans="31:53" ht="9.9499999999999993" customHeight="1" x14ac:dyDescent="0.25">
      <c r="AE362" s="59">
        <v>322</v>
      </c>
      <c r="AF362" s="59">
        <v>59042400</v>
      </c>
      <c r="AG362" s="59">
        <v>0.125</v>
      </c>
      <c r="AH362" s="59">
        <v>0</v>
      </c>
      <c r="AI362" s="59">
        <v>0.230724903503993</v>
      </c>
      <c r="AJ362" s="59">
        <v>0.24423582941038599</v>
      </c>
      <c r="AK362" s="59">
        <v>0</v>
      </c>
      <c r="AL362" s="59">
        <v>2.3099933239852599</v>
      </c>
      <c r="AM362" s="59">
        <v>0</v>
      </c>
      <c r="AN362" s="59">
        <v>0</v>
      </c>
      <c r="AO362" s="59">
        <v>-0.249999999999996</v>
      </c>
      <c r="AP362" s="59">
        <v>0</v>
      </c>
      <c r="AQ362" s="59">
        <v>0</v>
      </c>
      <c r="AR362" s="59">
        <v>0</v>
      </c>
      <c r="AS362" s="59">
        <v>0</v>
      </c>
      <c r="AT362" s="59">
        <v>0</v>
      </c>
      <c r="AU362" s="59">
        <v>683.36111111111097</v>
      </c>
      <c r="AV362" s="133"/>
      <c r="AW362" s="133"/>
      <c r="AX362" s="133"/>
      <c r="AY362" s="133"/>
      <c r="AZ362" s="133"/>
      <c r="BA362" s="133"/>
    </row>
    <row r="363" spans="31:53" ht="9.9499999999999993" customHeight="1" x14ac:dyDescent="0.25">
      <c r="AE363" s="59">
        <v>323</v>
      </c>
      <c r="AF363" s="59">
        <v>59217600</v>
      </c>
      <c r="AG363" s="59">
        <v>0.125</v>
      </c>
      <c r="AH363" s="59">
        <v>0</v>
      </c>
      <c r="AI363" s="59">
        <v>0.224632358264856</v>
      </c>
      <c r="AJ363" s="59">
        <v>0.24423582941038599</v>
      </c>
      <c r="AK363" s="59">
        <v>0</v>
      </c>
      <c r="AL363" s="59">
        <v>2.2526335712933201</v>
      </c>
      <c r="AM363" s="59">
        <v>0</v>
      </c>
      <c r="AN363" s="59">
        <v>0</v>
      </c>
      <c r="AO363" s="59">
        <v>-0.25000000000002798</v>
      </c>
      <c r="AP363" s="59">
        <v>0</v>
      </c>
      <c r="AQ363" s="59">
        <v>0</v>
      </c>
      <c r="AR363" s="59">
        <v>0</v>
      </c>
      <c r="AS363" s="59">
        <v>0</v>
      </c>
      <c r="AT363" s="59">
        <v>0</v>
      </c>
      <c r="AU363" s="59">
        <v>685.388888888888</v>
      </c>
      <c r="AV363" s="133"/>
      <c r="AW363" s="133"/>
      <c r="AX363" s="133"/>
      <c r="AY363" s="133"/>
      <c r="AZ363" s="133"/>
      <c r="BA363" s="133"/>
    </row>
    <row r="364" spans="31:53" ht="9.9499999999999993" customHeight="1" x14ac:dyDescent="0.25">
      <c r="AE364" s="59">
        <v>324</v>
      </c>
      <c r="AF364" s="59">
        <v>59392800</v>
      </c>
      <c r="AG364" s="59">
        <v>0.125</v>
      </c>
      <c r="AH364" s="59">
        <v>0</v>
      </c>
      <c r="AI364" s="59">
        <v>0.22463235826491201</v>
      </c>
      <c r="AJ364" s="59">
        <v>0.24423582941038599</v>
      </c>
      <c r="AK364" s="59">
        <v>0</v>
      </c>
      <c r="AL364" s="59">
        <v>2.26399996517286</v>
      </c>
      <c r="AM364" s="59">
        <v>0</v>
      </c>
      <c r="AN364" s="59">
        <v>0</v>
      </c>
      <c r="AO364" s="59">
        <v>-0.249999999999996</v>
      </c>
      <c r="AP364" s="59">
        <v>0</v>
      </c>
      <c r="AQ364" s="59">
        <v>0</v>
      </c>
      <c r="AR364" s="59">
        <v>0</v>
      </c>
      <c r="AS364" s="59">
        <v>0</v>
      </c>
      <c r="AT364" s="59">
        <v>0</v>
      </c>
      <c r="AU364" s="59">
        <v>687.41666666666595</v>
      </c>
      <c r="AV364" s="133"/>
      <c r="AW364" s="133"/>
      <c r="AX364" s="133"/>
      <c r="AY364" s="133"/>
      <c r="AZ364" s="133"/>
      <c r="BA364" s="133"/>
    </row>
    <row r="365" spans="31:53" ht="9.9499999999999993" customHeight="1" x14ac:dyDescent="0.25">
      <c r="AE365" s="59">
        <v>325</v>
      </c>
      <c r="AF365" s="59">
        <v>59568000</v>
      </c>
      <c r="AG365" s="59">
        <v>0.125</v>
      </c>
      <c r="AH365" s="59">
        <v>0</v>
      </c>
      <c r="AI365" s="59">
        <v>0.224632358264856</v>
      </c>
      <c r="AJ365" s="59">
        <v>0.24423582941038599</v>
      </c>
      <c r="AK365" s="59">
        <v>0</v>
      </c>
      <c r="AL365" s="59">
        <v>2.27092599354292</v>
      </c>
      <c r="AM365" s="59">
        <v>0</v>
      </c>
      <c r="AN365" s="59">
        <v>0</v>
      </c>
      <c r="AO365" s="59">
        <v>-0.25000000000002798</v>
      </c>
      <c r="AP365" s="59">
        <v>0</v>
      </c>
      <c r="AQ365" s="59">
        <v>0</v>
      </c>
      <c r="AR365" s="59">
        <v>0</v>
      </c>
      <c r="AS365" s="59">
        <v>0</v>
      </c>
      <c r="AT365" s="59">
        <v>0</v>
      </c>
      <c r="AU365" s="59">
        <v>689.444444444444</v>
      </c>
      <c r="AV365" s="133"/>
      <c r="AW365" s="133"/>
      <c r="AX365" s="133"/>
      <c r="AY365" s="133"/>
      <c r="AZ365" s="133"/>
      <c r="BA365" s="133"/>
    </row>
    <row r="366" spans="31:53" ht="9.9499999999999993" customHeight="1" x14ac:dyDescent="0.25">
      <c r="AE366" s="59">
        <v>326</v>
      </c>
      <c r="AF366" s="59">
        <v>59743200</v>
      </c>
      <c r="AG366" s="59">
        <v>0.125</v>
      </c>
      <c r="AH366" s="59">
        <v>0</v>
      </c>
      <c r="AI366" s="59">
        <v>0.224632358264967</v>
      </c>
      <c r="AJ366" s="59">
        <v>0.24423582941038599</v>
      </c>
      <c r="AK366" s="59">
        <v>0</v>
      </c>
      <c r="AL366" s="59">
        <v>2.2607433522024398</v>
      </c>
      <c r="AM366" s="59">
        <v>0</v>
      </c>
      <c r="AN366" s="59">
        <v>0</v>
      </c>
      <c r="AO366" s="59">
        <v>-0.249999999999964</v>
      </c>
      <c r="AP366" s="59">
        <v>0</v>
      </c>
      <c r="AQ366" s="59">
        <v>0</v>
      </c>
      <c r="AR366" s="59">
        <v>0</v>
      </c>
      <c r="AS366" s="59">
        <v>0</v>
      </c>
      <c r="AT366" s="59">
        <v>0</v>
      </c>
      <c r="AU366" s="59">
        <v>691.47222222222194</v>
      </c>
      <c r="AV366" s="133"/>
      <c r="AW366" s="133"/>
      <c r="AX366" s="133"/>
      <c r="AY366" s="133"/>
      <c r="AZ366" s="133"/>
      <c r="BA366" s="133"/>
    </row>
    <row r="367" spans="31:53" ht="9.9499999999999993" customHeight="1" x14ac:dyDescent="0.25">
      <c r="AE367" s="59">
        <v>327</v>
      </c>
      <c r="AF367" s="59">
        <v>59918400</v>
      </c>
      <c r="AG367" s="59">
        <v>0.125</v>
      </c>
      <c r="AH367" s="59">
        <v>0</v>
      </c>
      <c r="AI367" s="59">
        <v>0.224632358264856</v>
      </c>
      <c r="AJ367" s="59">
        <v>0.241756638131435</v>
      </c>
      <c r="AK367" s="59">
        <v>0</v>
      </c>
      <c r="AL367" s="59">
        <v>2.2479008014824702</v>
      </c>
      <c r="AM367" s="59">
        <v>0</v>
      </c>
      <c r="AN367" s="59">
        <v>0</v>
      </c>
      <c r="AO367" s="59">
        <v>-0.249999999999933</v>
      </c>
      <c r="AP367" s="59">
        <v>0</v>
      </c>
      <c r="AQ367" s="59">
        <v>0</v>
      </c>
      <c r="AR367" s="59">
        <v>0</v>
      </c>
      <c r="AS367" s="59">
        <v>0</v>
      </c>
      <c r="AT367" s="59">
        <v>0</v>
      </c>
      <c r="AU367" s="59">
        <v>693.5</v>
      </c>
      <c r="AV367" s="133"/>
      <c r="AW367" s="133"/>
      <c r="AX367" s="133"/>
      <c r="AY367" s="133"/>
      <c r="AZ367" s="133"/>
      <c r="BA367" s="133"/>
    </row>
    <row r="368" spans="31:53" ht="9.9499999999999993" customHeight="1" x14ac:dyDescent="0.25">
      <c r="AE368" s="59">
        <v>328</v>
      </c>
      <c r="AF368" s="59">
        <v>60093600</v>
      </c>
      <c r="AG368" s="59">
        <v>0.125</v>
      </c>
      <c r="AH368" s="59">
        <v>0</v>
      </c>
      <c r="AI368" s="59">
        <v>0.224632358264856</v>
      </c>
      <c r="AJ368" s="59">
        <v>0.23936179321912601</v>
      </c>
      <c r="AK368" s="59">
        <v>0</v>
      </c>
      <c r="AL368" s="59">
        <v>2.23447898816974</v>
      </c>
      <c r="AM368" s="59">
        <v>0</v>
      </c>
      <c r="AN368" s="59">
        <v>0</v>
      </c>
      <c r="AO368" s="59">
        <v>-0.249999999999996</v>
      </c>
      <c r="AP368" s="59">
        <v>0</v>
      </c>
      <c r="AQ368" s="59">
        <v>0</v>
      </c>
      <c r="AR368" s="59">
        <v>0</v>
      </c>
      <c r="AS368" s="59">
        <v>0</v>
      </c>
      <c r="AT368" s="59">
        <v>0</v>
      </c>
      <c r="AU368" s="59">
        <v>695.52777777777703</v>
      </c>
      <c r="AV368" s="133"/>
      <c r="AW368" s="133"/>
      <c r="AX368" s="133"/>
      <c r="AY368" s="133"/>
      <c r="AZ368" s="133"/>
      <c r="BA368" s="133"/>
    </row>
    <row r="369" spans="31:53" ht="9.9499999999999993" customHeight="1" x14ac:dyDescent="0.25">
      <c r="AE369" s="59">
        <v>329</v>
      </c>
      <c r="AF369" s="59">
        <v>60268800</v>
      </c>
      <c r="AG369" s="59">
        <v>0.125</v>
      </c>
      <c r="AH369" s="59">
        <v>0</v>
      </c>
      <c r="AI369" s="59">
        <v>0.224632358264856</v>
      </c>
      <c r="AJ369" s="59">
        <v>0.23936179321912601</v>
      </c>
      <c r="AK369" s="59">
        <v>0</v>
      </c>
      <c r="AL369" s="59">
        <v>2.2207388239408501</v>
      </c>
      <c r="AM369" s="59">
        <v>0</v>
      </c>
      <c r="AN369" s="59">
        <v>0</v>
      </c>
      <c r="AO369" s="59">
        <v>-0.249999999999964</v>
      </c>
      <c r="AP369" s="59">
        <v>0</v>
      </c>
      <c r="AQ369" s="59">
        <v>0</v>
      </c>
      <c r="AR369" s="59">
        <v>0</v>
      </c>
      <c r="AS369" s="59">
        <v>0</v>
      </c>
      <c r="AT369" s="59">
        <v>0</v>
      </c>
      <c r="AU369" s="59">
        <v>697.55555555555497</v>
      </c>
      <c r="AV369" s="133"/>
      <c r="AW369" s="133"/>
      <c r="AX369" s="133"/>
      <c r="AY369" s="133"/>
      <c r="AZ369" s="133"/>
      <c r="BA369" s="133"/>
    </row>
    <row r="370" spans="31:53" ht="9.9499999999999993" customHeight="1" x14ac:dyDescent="0.25">
      <c r="AE370" s="59">
        <v>330</v>
      </c>
      <c r="AF370" s="59">
        <v>60444000</v>
      </c>
      <c r="AG370" s="59">
        <v>0.125</v>
      </c>
      <c r="AH370" s="59">
        <v>0</v>
      </c>
      <c r="AI370" s="59">
        <v>0.22463235826491201</v>
      </c>
      <c r="AJ370" s="59">
        <v>0.23936179321912601</v>
      </c>
      <c r="AK370" s="59">
        <v>0</v>
      </c>
      <c r="AL370" s="59">
        <v>2.2159052364121701</v>
      </c>
      <c r="AM370" s="59">
        <v>0</v>
      </c>
      <c r="AN370" s="59">
        <v>0</v>
      </c>
      <c r="AO370" s="59">
        <v>-0.25000000000006001</v>
      </c>
      <c r="AP370" s="59">
        <v>0</v>
      </c>
      <c r="AQ370" s="59">
        <v>0</v>
      </c>
      <c r="AR370" s="59">
        <v>0</v>
      </c>
      <c r="AS370" s="59">
        <v>0</v>
      </c>
      <c r="AT370" s="59">
        <v>0</v>
      </c>
      <c r="AU370" s="59">
        <v>699.58333333333303</v>
      </c>
      <c r="AV370" s="133"/>
      <c r="AW370" s="133"/>
      <c r="AX370" s="133"/>
      <c r="AY370" s="133"/>
      <c r="AZ370" s="133"/>
      <c r="BA370" s="133"/>
    </row>
    <row r="371" spans="31:53" ht="9.9499999999999993" customHeight="1" x14ac:dyDescent="0.25">
      <c r="AE371" s="59">
        <v>331</v>
      </c>
      <c r="AF371" s="59">
        <v>60619200</v>
      </c>
      <c r="AG371" s="59">
        <v>0.125</v>
      </c>
      <c r="AH371" s="59">
        <v>0</v>
      </c>
      <c r="AI371" s="59">
        <v>0.22451555826487901</v>
      </c>
      <c r="AJ371" s="59">
        <v>0.23936179321912601</v>
      </c>
      <c r="AK371" s="59">
        <v>0</v>
      </c>
      <c r="AL371" s="59">
        <v>2.2133214762664601</v>
      </c>
      <c r="AM371" s="59">
        <v>0</v>
      </c>
      <c r="AN371" s="59">
        <v>0</v>
      </c>
      <c r="AO371" s="59">
        <v>-0.249999999999996</v>
      </c>
      <c r="AP371" s="59">
        <v>0</v>
      </c>
      <c r="AQ371" s="59">
        <v>0</v>
      </c>
      <c r="AR371" s="59">
        <v>0</v>
      </c>
      <c r="AS371" s="59">
        <v>0</v>
      </c>
      <c r="AT371" s="59">
        <v>0</v>
      </c>
      <c r="AU371" s="59">
        <v>701.61111111111097</v>
      </c>
      <c r="AV371" s="133"/>
      <c r="AW371" s="133"/>
      <c r="AX371" s="133"/>
      <c r="AY371" s="133"/>
      <c r="AZ371" s="133"/>
      <c r="BA371" s="133"/>
    </row>
    <row r="372" spans="31:53" ht="9.9499999999999993" customHeight="1" x14ac:dyDescent="0.25">
      <c r="AE372" s="59">
        <v>332</v>
      </c>
      <c r="AF372" s="59">
        <v>60794400</v>
      </c>
      <c r="AG372" s="59">
        <v>0.125</v>
      </c>
      <c r="AH372" s="59">
        <v>0</v>
      </c>
      <c r="AI372" s="59">
        <v>0.22439875826484601</v>
      </c>
      <c r="AJ372" s="59">
        <v>0.23936179321912601</v>
      </c>
      <c r="AK372" s="59">
        <v>0</v>
      </c>
      <c r="AL372" s="59">
        <v>2.2087587604432</v>
      </c>
      <c r="AM372" s="59">
        <v>0</v>
      </c>
      <c r="AN372" s="59">
        <v>0</v>
      </c>
      <c r="AO372" s="59">
        <v>-0.249999999999964</v>
      </c>
      <c r="AP372" s="59">
        <v>0</v>
      </c>
      <c r="AQ372" s="59">
        <v>0</v>
      </c>
      <c r="AR372" s="59">
        <v>0</v>
      </c>
      <c r="AS372" s="59">
        <v>0</v>
      </c>
      <c r="AT372" s="59">
        <v>0</v>
      </c>
      <c r="AU372" s="59">
        <v>703.638888888888</v>
      </c>
      <c r="AV372" s="133"/>
      <c r="AW372" s="133"/>
      <c r="AX372" s="133"/>
      <c r="AY372" s="133"/>
      <c r="AZ372" s="133"/>
      <c r="BA372" s="133"/>
    </row>
    <row r="373" spans="31:53" ht="9.9499999999999993" customHeight="1" x14ac:dyDescent="0.25">
      <c r="AE373" s="59">
        <v>333</v>
      </c>
      <c r="AF373" s="59">
        <v>60969600</v>
      </c>
      <c r="AG373" s="59">
        <v>0.125</v>
      </c>
      <c r="AH373" s="59">
        <v>0</v>
      </c>
      <c r="AI373" s="59">
        <v>0.22428195826486899</v>
      </c>
      <c r="AJ373" s="59">
        <v>0.23936179321912601</v>
      </c>
      <c r="AK373" s="59">
        <v>0</v>
      </c>
      <c r="AL373" s="59">
        <v>2.15515832929536</v>
      </c>
      <c r="AM373" s="59">
        <v>0</v>
      </c>
      <c r="AN373" s="59">
        <v>0</v>
      </c>
      <c r="AO373" s="59">
        <v>-0.25000000000002798</v>
      </c>
      <c r="AP373" s="59">
        <v>0</v>
      </c>
      <c r="AQ373" s="59">
        <v>0</v>
      </c>
      <c r="AR373" s="59">
        <v>0</v>
      </c>
      <c r="AS373" s="59">
        <v>0</v>
      </c>
      <c r="AT373" s="59">
        <v>0</v>
      </c>
      <c r="AU373" s="59">
        <v>705.66666666666595</v>
      </c>
      <c r="AV373" s="133"/>
      <c r="AW373" s="133"/>
      <c r="AX373" s="133"/>
      <c r="AY373" s="133"/>
      <c r="AZ373" s="133"/>
      <c r="BA373" s="133"/>
    </row>
    <row r="374" spans="31:53" ht="9.9499999999999993" customHeight="1" x14ac:dyDescent="0.25">
      <c r="AE374" s="59">
        <v>334</v>
      </c>
      <c r="AF374" s="59">
        <v>61144800</v>
      </c>
      <c r="AG374" s="59">
        <v>0.125</v>
      </c>
      <c r="AH374" s="59">
        <v>0</v>
      </c>
      <c r="AI374" s="59">
        <v>0.22428195826486899</v>
      </c>
      <c r="AJ374" s="59">
        <v>0.23936179321912601</v>
      </c>
      <c r="AK374" s="59">
        <v>0</v>
      </c>
      <c r="AL374" s="59">
        <v>2.0125734949706802</v>
      </c>
      <c r="AM374" s="59">
        <v>0</v>
      </c>
      <c r="AN374" s="59">
        <v>0</v>
      </c>
      <c r="AO374" s="59">
        <v>-0.249999999999996</v>
      </c>
      <c r="AP374" s="59">
        <v>0</v>
      </c>
      <c r="AQ374" s="59">
        <v>0</v>
      </c>
      <c r="AR374" s="59">
        <v>0</v>
      </c>
      <c r="AS374" s="59">
        <v>0</v>
      </c>
      <c r="AT374" s="59">
        <v>0</v>
      </c>
      <c r="AU374" s="59">
        <v>707.694444444444</v>
      </c>
      <c r="AV374" s="133"/>
      <c r="AW374" s="133"/>
      <c r="AX374" s="133"/>
      <c r="AY374" s="133"/>
      <c r="AZ374" s="133"/>
      <c r="BA374" s="133"/>
    </row>
    <row r="375" spans="31:53" ht="9.9499999999999993" customHeight="1" x14ac:dyDescent="0.25">
      <c r="AE375" s="59">
        <v>335</v>
      </c>
      <c r="AF375" s="59">
        <v>61320000</v>
      </c>
      <c r="AG375" s="59">
        <v>0.125</v>
      </c>
      <c r="AH375" s="59">
        <v>0</v>
      </c>
      <c r="AI375" s="59">
        <v>0.224165158264892</v>
      </c>
      <c r="AJ375" s="59">
        <v>0.23936179321912601</v>
      </c>
      <c r="AK375" s="59">
        <v>0</v>
      </c>
      <c r="AL375" s="59">
        <v>1.89239251234919</v>
      </c>
      <c r="AM375" s="59">
        <v>0</v>
      </c>
      <c r="AN375" s="59">
        <v>0</v>
      </c>
      <c r="AO375" s="59">
        <v>-0.249999999999964</v>
      </c>
      <c r="AP375" s="59">
        <v>0</v>
      </c>
      <c r="AQ375" s="59">
        <v>0</v>
      </c>
      <c r="AR375" s="59">
        <v>0</v>
      </c>
      <c r="AS375" s="59">
        <v>0</v>
      </c>
      <c r="AT375" s="59">
        <v>0</v>
      </c>
      <c r="AU375" s="59">
        <v>709.72222222222194</v>
      </c>
      <c r="AV375" s="133"/>
      <c r="AW375" s="133"/>
      <c r="AX375" s="133"/>
      <c r="AY375" s="133"/>
      <c r="AZ375" s="133"/>
      <c r="BA375" s="133"/>
    </row>
    <row r="376" spans="31:53" ht="9.9499999999999993" customHeight="1" x14ac:dyDescent="0.25">
      <c r="AE376" s="59">
        <v>336</v>
      </c>
      <c r="AF376" s="59">
        <v>61495200</v>
      </c>
      <c r="AG376" s="59">
        <v>0.125</v>
      </c>
      <c r="AH376" s="59">
        <v>0</v>
      </c>
      <c r="AI376" s="59">
        <v>0.224048358264887</v>
      </c>
      <c r="AJ376" s="59">
        <v>0.23934468872919701</v>
      </c>
      <c r="AK376" s="59">
        <v>0</v>
      </c>
      <c r="AL376" s="59">
        <v>1.7751873824432201</v>
      </c>
      <c r="AM376" s="59">
        <v>0</v>
      </c>
      <c r="AN376" s="59">
        <v>0</v>
      </c>
      <c r="AO376" s="59">
        <v>-0.249999999999964</v>
      </c>
      <c r="AP376" s="59">
        <v>0</v>
      </c>
      <c r="AQ376" s="59">
        <v>0</v>
      </c>
      <c r="AR376" s="59">
        <v>0</v>
      </c>
      <c r="AS376" s="59">
        <v>0</v>
      </c>
      <c r="AT376" s="59">
        <v>0</v>
      </c>
      <c r="AU376" s="59">
        <v>711.75</v>
      </c>
      <c r="AV376" s="133"/>
      <c r="AW376" s="133"/>
      <c r="AX376" s="133"/>
      <c r="AY376" s="133"/>
      <c r="AZ376" s="133"/>
      <c r="BA376" s="133"/>
    </row>
    <row r="377" spans="31:53" ht="9.9499999999999993" customHeight="1" x14ac:dyDescent="0.25">
      <c r="AE377" s="59">
        <v>337</v>
      </c>
      <c r="AF377" s="59">
        <v>61670400</v>
      </c>
      <c r="AG377" s="59">
        <v>0.125</v>
      </c>
      <c r="AH377" s="59">
        <v>0</v>
      </c>
      <c r="AI377" s="59">
        <v>0.22393155826488201</v>
      </c>
      <c r="AJ377" s="59">
        <v>0.23924499321912401</v>
      </c>
      <c r="AK377" s="59">
        <v>0</v>
      </c>
      <c r="AL377" s="59">
        <v>1.67640164479677</v>
      </c>
      <c r="AM377" s="59">
        <v>0</v>
      </c>
      <c r="AN377" s="59">
        <v>0</v>
      </c>
      <c r="AO377" s="59">
        <v>-0.249999999999964</v>
      </c>
      <c r="AP377" s="59">
        <v>0</v>
      </c>
      <c r="AQ377" s="59">
        <v>0</v>
      </c>
      <c r="AR377" s="59">
        <v>0</v>
      </c>
      <c r="AS377" s="59">
        <v>0</v>
      </c>
      <c r="AT377" s="59">
        <v>0</v>
      </c>
      <c r="AU377" s="59">
        <v>713.77777777777703</v>
      </c>
      <c r="AV377" s="133"/>
      <c r="AW377" s="133"/>
      <c r="AX377" s="133"/>
      <c r="AY377" s="133"/>
      <c r="AZ377" s="133"/>
      <c r="BA377" s="133"/>
    </row>
    <row r="378" spans="31:53" ht="9.9499999999999993" customHeight="1" x14ac:dyDescent="0.25">
      <c r="AE378" s="59">
        <v>338</v>
      </c>
      <c r="AF378" s="59">
        <v>61845600</v>
      </c>
      <c r="AG378" s="59">
        <v>0.125</v>
      </c>
      <c r="AH378" s="59">
        <v>0</v>
      </c>
      <c r="AI378" s="59">
        <v>0.22393155826488201</v>
      </c>
      <c r="AJ378" s="59">
        <v>0.23916246127054699</v>
      </c>
      <c r="AK378" s="59">
        <v>0</v>
      </c>
      <c r="AL378" s="59">
        <v>1.5781003496922099</v>
      </c>
      <c r="AM378" s="59">
        <v>0</v>
      </c>
      <c r="AN378" s="59">
        <v>0</v>
      </c>
      <c r="AO378" s="59">
        <v>-0.25000000000006001</v>
      </c>
      <c r="AP378" s="59">
        <v>0</v>
      </c>
      <c r="AQ378" s="59">
        <v>0</v>
      </c>
      <c r="AR378" s="59">
        <v>0</v>
      </c>
      <c r="AS378" s="59">
        <v>0</v>
      </c>
      <c r="AT378" s="59">
        <v>0</v>
      </c>
      <c r="AU378" s="59">
        <v>715.80555555555497</v>
      </c>
      <c r="AV378" s="133"/>
      <c r="AW378" s="133"/>
      <c r="AX378" s="133"/>
      <c r="AY378" s="133"/>
      <c r="AZ378" s="133"/>
      <c r="BA378" s="133"/>
    </row>
    <row r="379" spans="31:53" ht="9.9499999999999993" customHeight="1" x14ac:dyDescent="0.25">
      <c r="AE379" s="59">
        <v>339</v>
      </c>
      <c r="AF379" s="59">
        <v>62020800</v>
      </c>
      <c r="AG379" s="59">
        <v>0.125</v>
      </c>
      <c r="AH379" s="59">
        <v>0</v>
      </c>
      <c r="AI379" s="59">
        <v>0.22381475826490399</v>
      </c>
      <c r="AJ379" s="59">
        <v>0.23909753058498601</v>
      </c>
      <c r="AK379" s="59">
        <v>0</v>
      </c>
      <c r="AL379" s="59">
        <v>1.57466620327726</v>
      </c>
      <c r="AM379" s="59">
        <v>0</v>
      </c>
      <c r="AN379" s="59">
        <v>0</v>
      </c>
      <c r="AO379" s="59">
        <v>-0.249999999999964</v>
      </c>
      <c r="AP379" s="59">
        <v>0</v>
      </c>
      <c r="AQ379" s="59">
        <v>0</v>
      </c>
      <c r="AR379" s="59">
        <v>0</v>
      </c>
      <c r="AS379" s="59">
        <v>0</v>
      </c>
      <c r="AT379" s="59">
        <v>0</v>
      </c>
      <c r="AU379" s="59">
        <v>717.83333333333303</v>
      </c>
      <c r="AV379" s="133"/>
      <c r="AW379" s="133"/>
      <c r="AX379" s="133"/>
      <c r="AY379" s="133"/>
      <c r="AZ379" s="133"/>
      <c r="BA379" s="133"/>
    </row>
    <row r="380" spans="31:53" ht="9.9499999999999993" customHeight="1" x14ac:dyDescent="0.25">
      <c r="AE380" s="59">
        <v>340</v>
      </c>
      <c r="AF380" s="59">
        <v>62196000</v>
      </c>
      <c r="AG380" s="59">
        <v>0.125</v>
      </c>
      <c r="AH380" s="59">
        <v>0</v>
      </c>
      <c r="AI380" s="59">
        <v>0.223697958264927</v>
      </c>
      <c r="AJ380" s="59">
        <v>0.23901139321912401</v>
      </c>
      <c r="AK380" s="59">
        <v>0</v>
      </c>
      <c r="AL380" s="59">
        <v>1.52498524551686</v>
      </c>
      <c r="AM380" s="59">
        <v>0</v>
      </c>
      <c r="AN380" s="59">
        <v>0</v>
      </c>
      <c r="AO380" s="59">
        <v>-0.25000000000006001</v>
      </c>
      <c r="AP380" s="59">
        <v>0</v>
      </c>
      <c r="AQ380" s="59">
        <v>0</v>
      </c>
      <c r="AR380" s="59">
        <v>0</v>
      </c>
      <c r="AS380" s="59">
        <v>0</v>
      </c>
      <c r="AT380" s="59">
        <v>0</v>
      </c>
      <c r="AU380" s="59">
        <v>719.86111111111097</v>
      </c>
      <c r="AV380" s="133"/>
      <c r="AW380" s="133"/>
      <c r="AX380" s="133"/>
      <c r="AY380" s="133"/>
      <c r="AZ380" s="133"/>
      <c r="BA380" s="133"/>
    </row>
    <row r="381" spans="31:53" ht="9.9499999999999993" customHeight="1" x14ac:dyDescent="0.25">
      <c r="AE381" s="59">
        <v>341</v>
      </c>
      <c r="AF381" s="59">
        <v>62371200</v>
      </c>
      <c r="AG381" s="59">
        <v>0.125</v>
      </c>
      <c r="AH381" s="59">
        <v>0</v>
      </c>
      <c r="AI381" s="59">
        <v>0.22369795826487199</v>
      </c>
      <c r="AJ381" s="59">
        <v>0.23891633294379599</v>
      </c>
      <c r="AK381" s="59">
        <v>0</v>
      </c>
      <c r="AL381" s="59">
        <v>1.52556058281618</v>
      </c>
      <c r="AM381" s="59">
        <v>0</v>
      </c>
      <c r="AN381" s="59">
        <v>0</v>
      </c>
      <c r="AO381" s="59">
        <v>-0.249999999999996</v>
      </c>
      <c r="AP381" s="59">
        <v>0</v>
      </c>
      <c r="AQ381" s="59">
        <v>0</v>
      </c>
      <c r="AR381" s="59">
        <v>0</v>
      </c>
      <c r="AS381" s="59">
        <v>0</v>
      </c>
      <c r="AT381" s="59">
        <v>0</v>
      </c>
      <c r="AU381" s="59">
        <v>721.888888888888</v>
      </c>
      <c r="AV381" s="133"/>
      <c r="AW381" s="133"/>
      <c r="AX381" s="133"/>
      <c r="AY381" s="133"/>
      <c r="AZ381" s="133"/>
      <c r="BA381" s="133"/>
    </row>
    <row r="382" spans="31:53" ht="9.9499999999999993" customHeight="1" x14ac:dyDescent="0.25">
      <c r="AE382" s="59">
        <v>342</v>
      </c>
      <c r="AF382" s="59">
        <v>62546400</v>
      </c>
      <c r="AG382" s="59">
        <v>0.125</v>
      </c>
      <c r="AH382" s="59">
        <v>0</v>
      </c>
      <c r="AI382" s="59">
        <v>0.223581158264894</v>
      </c>
      <c r="AJ382" s="59">
        <v>0.238852541494079</v>
      </c>
      <c r="AK382" s="59">
        <v>0</v>
      </c>
      <c r="AL382" s="59">
        <v>1.5278117620888201</v>
      </c>
      <c r="AM382" s="59">
        <v>0</v>
      </c>
      <c r="AN382" s="59">
        <v>0</v>
      </c>
      <c r="AO382" s="59">
        <v>-0.249999999999996</v>
      </c>
      <c r="AP382" s="59">
        <v>0</v>
      </c>
      <c r="AQ382" s="59">
        <v>0</v>
      </c>
      <c r="AR382" s="59">
        <v>0</v>
      </c>
      <c r="AS382" s="59">
        <v>0</v>
      </c>
      <c r="AT382" s="59">
        <v>0</v>
      </c>
      <c r="AU382" s="59">
        <v>723.91666666666595</v>
      </c>
      <c r="AV382" s="133"/>
      <c r="AW382" s="133"/>
      <c r="AX382" s="133"/>
      <c r="AY382" s="133"/>
      <c r="AZ382" s="133"/>
      <c r="BA382" s="133"/>
    </row>
    <row r="383" spans="31:53" ht="9.9499999999999993" customHeight="1" x14ac:dyDescent="0.25">
      <c r="AE383" s="59">
        <v>343</v>
      </c>
      <c r="AF383" s="59">
        <v>62721600</v>
      </c>
      <c r="AG383" s="59">
        <v>0.125</v>
      </c>
      <c r="AH383" s="59">
        <v>0</v>
      </c>
      <c r="AI383" s="59">
        <v>0.223464358264862</v>
      </c>
      <c r="AJ383" s="59">
        <v>0.23877779321912801</v>
      </c>
      <c r="AK383" s="59">
        <v>0</v>
      </c>
      <c r="AL383" s="59">
        <v>1.53034683453363</v>
      </c>
      <c r="AM383" s="59">
        <v>0</v>
      </c>
      <c r="AN383" s="59">
        <v>0</v>
      </c>
      <c r="AO383" s="59">
        <v>-0.249999999999996</v>
      </c>
      <c r="AP383" s="59">
        <v>0</v>
      </c>
      <c r="AQ383" s="59">
        <v>0</v>
      </c>
      <c r="AR383" s="59">
        <v>0</v>
      </c>
      <c r="AS383" s="59">
        <v>0</v>
      </c>
      <c r="AT383" s="59">
        <v>0</v>
      </c>
      <c r="AU383" s="59">
        <v>725.944444444444</v>
      </c>
      <c r="AV383" s="133"/>
      <c r="AW383" s="133"/>
      <c r="AX383" s="133"/>
      <c r="AY383" s="133"/>
      <c r="AZ383" s="133"/>
      <c r="BA383" s="133"/>
    </row>
    <row r="384" spans="31:53" ht="9.9499999999999993" customHeight="1" x14ac:dyDescent="0.25">
      <c r="AE384" s="59">
        <v>344</v>
      </c>
      <c r="AF384" s="59">
        <v>62896800</v>
      </c>
      <c r="AG384" s="59">
        <v>0.125</v>
      </c>
      <c r="AH384" s="59">
        <v>0</v>
      </c>
      <c r="AI384" s="59">
        <v>0.22334755826488401</v>
      </c>
      <c r="AJ384" s="59">
        <v>0.23867241333345901</v>
      </c>
      <c r="AK384" s="59">
        <v>0</v>
      </c>
      <c r="AL384" s="59">
        <v>1.5275320914444299</v>
      </c>
      <c r="AM384" s="59">
        <v>0</v>
      </c>
      <c r="AN384" s="59">
        <v>0</v>
      </c>
      <c r="AO384" s="59">
        <v>-0.249999999999964</v>
      </c>
      <c r="AP384" s="59">
        <v>0</v>
      </c>
      <c r="AQ384" s="59">
        <v>0</v>
      </c>
      <c r="AR384" s="59">
        <v>0</v>
      </c>
      <c r="AS384" s="59">
        <v>0</v>
      </c>
      <c r="AT384" s="59">
        <v>0</v>
      </c>
      <c r="AU384" s="59">
        <v>727.97222222222194</v>
      </c>
      <c r="AV384" s="133"/>
      <c r="AW384" s="133"/>
      <c r="AX384" s="133"/>
      <c r="AY384" s="133"/>
      <c r="AZ384" s="133"/>
      <c r="BA384" s="133"/>
    </row>
    <row r="385" spans="31:53" ht="9.9499999999999993" customHeight="1" x14ac:dyDescent="0.25">
      <c r="AE385" s="59">
        <v>345</v>
      </c>
      <c r="AF385" s="59">
        <v>63072000</v>
      </c>
      <c r="AG385" s="59">
        <v>0.125</v>
      </c>
      <c r="AH385" s="59">
        <v>0</v>
      </c>
      <c r="AI385" s="59">
        <v>0.229405423233533</v>
      </c>
      <c r="AJ385" s="59">
        <v>0.23860978569333699</v>
      </c>
      <c r="AK385" s="59">
        <v>0</v>
      </c>
      <c r="AL385" s="59">
        <v>1.52093243704826</v>
      </c>
      <c r="AM385" s="59">
        <v>0</v>
      </c>
      <c r="AN385" s="59">
        <v>0</v>
      </c>
      <c r="AO385" s="59">
        <v>-0.25000000000002798</v>
      </c>
      <c r="AP385" s="59">
        <v>0</v>
      </c>
      <c r="AQ385" s="59">
        <v>0</v>
      </c>
      <c r="AR385" s="59">
        <v>0</v>
      </c>
      <c r="AS385" s="59">
        <v>0</v>
      </c>
      <c r="AT385" s="59">
        <v>0</v>
      </c>
      <c r="AU385" s="59">
        <v>730</v>
      </c>
      <c r="AV385" s="133"/>
      <c r="AW385" s="133"/>
      <c r="AX385" s="133"/>
      <c r="AY385" s="133"/>
      <c r="AZ385" s="133"/>
      <c r="BA385" s="133"/>
    </row>
    <row r="386" spans="31:53" ht="9.9499999999999993" customHeight="1" x14ac:dyDescent="0.25">
      <c r="AV386" s="133"/>
      <c r="AW386" s="133"/>
      <c r="AX386" s="133"/>
      <c r="AY386" s="133"/>
      <c r="AZ386" s="133"/>
      <c r="BA386" s="133"/>
    </row>
  </sheetData>
  <conditionalFormatting sqref="C181:C184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4:J75 C41:J41 C91:J174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:L20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6:L40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2:L5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9:L7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6:L90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77:L191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1:BA1 AU5:BA5 AW6:BA36">
    <cfRule type="cellIs" dxfId="8" priority="4" operator="lessThan">
      <formula>0</formula>
    </cfRule>
  </conditionalFormatting>
  <conditionalFormatting sqref="AW4:AX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41:BA5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8855E-2FF7-45CB-8017-984D43C411AF}">
  <sheetPr>
    <tabColor theme="7" tint="0.79998168889431442"/>
  </sheetPr>
  <dimension ref="A1:BS229"/>
  <sheetViews>
    <sheetView zoomScale="130" zoomScaleNormal="130" workbookViewId="0">
      <selection activeCell="F2" sqref="F2"/>
    </sheetView>
  </sheetViews>
  <sheetFormatPr defaultRowHeight="9.75" customHeight="1" x14ac:dyDescent="0.25"/>
  <cols>
    <col min="1" max="1" width="4.5703125" customWidth="1"/>
    <col min="2" max="2" width="3.7109375" customWidth="1"/>
    <col min="3" max="19" width="1.85546875" customWidth="1"/>
    <col min="20" max="20" width="4.5703125" customWidth="1"/>
    <col min="21" max="21" width="4" style="176" bestFit="1" customWidth="1"/>
    <col min="22" max="22" width="2" style="176" bestFit="1" customWidth="1"/>
    <col min="23" max="24" width="3" style="176" bestFit="1" customWidth="1"/>
    <col min="25" max="25" width="4" style="176" bestFit="1" customWidth="1"/>
    <col min="26" max="26" width="3" style="176" customWidth="1"/>
    <col min="27" max="27" width="4.5703125" customWidth="1"/>
    <col min="28" max="31" width="1.5703125" customWidth="1"/>
    <col min="32" max="32" width="4.85546875" customWidth="1"/>
    <col min="33" max="40" width="2.7109375" customWidth="1"/>
    <col min="41" max="41" width="3" style="176" customWidth="1"/>
    <col min="42" max="44" width="2.7109375" customWidth="1"/>
    <col min="45" max="52" width="2.5703125" style="175" customWidth="1"/>
    <col min="53" max="53" width="2.140625" customWidth="1"/>
    <col min="54" max="54" width="4.42578125" customWidth="1"/>
    <col min="55" max="55" width="3" style="176" bestFit="1" customWidth="1"/>
    <col min="56" max="71" width="4.42578125" customWidth="1"/>
  </cols>
  <sheetData>
    <row r="1" spans="1:71" ht="9.75" customHeight="1" x14ac:dyDescent="0.25">
      <c r="A1" s="137" t="s">
        <v>444</v>
      </c>
      <c r="B1" s="137" t="s">
        <v>445</v>
      </c>
      <c r="C1" s="137"/>
      <c r="D1" s="137"/>
      <c r="E1" s="137"/>
      <c r="F1" s="137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137" t="s">
        <v>446</v>
      </c>
      <c r="V1" s="138"/>
      <c r="W1" s="138"/>
      <c r="X1" s="138"/>
      <c r="Y1" s="138"/>
      <c r="Z1" s="138"/>
      <c r="AA1" s="137"/>
      <c r="AB1" s="137" t="s">
        <v>447</v>
      </c>
      <c r="AC1" s="137"/>
      <c r="AD1" s="137"/>
      <c r="AE1" s="137"/>
      <c r="AF1" s="137"/>
      <c r="AG1" s="137"/>
      <c r="AH1" s="102">
        <f>MAX(AH4:AH60)</f>
        <v>107</v>
      </c>
      <c r="AI1" s="137"/>
      <c r="AJ1" s="102"/>
      <c r="AK1" s="137"/>
      <c r="AL1" s="139" t="s">
        <v>448</v>
      </c>
      <c r="AM1" s="102" t="s">
        <v>8</v>
      </c>
      <c r="AN1" s="102" t="s">
        <v>9</v>
      </c>
      <c r="AO1" s="137"/>
      <c r="AP1" s="137"/>
      <c r="AQ1" s="137"/>
      <c r="AR1" s="137"/>
      <c r="AS1" s="137" t="s">
        <v>449</v>
      </c>
      <c r="AT1" s="140"/>
      <c r="AU1" s="140"/>
      <c r="AV1" s="140"/>
      <c r="AW1" s="140"/>
      <c r="AX1" s="140"/>
      <c r="AY1" s="140"/>
      <c r="AZ1" s="140"/>
      <c r="BA1" s="137"/>
      <c r="BB1" s="141" t="s">
        <v>450</v>
      </c>
      <c r="BC1" s="141"/>
      <c r="BD1" s="141"/>
      <c r="BE1" s="141"/>
      <c r="BF1" s="141"/>
      <c r="BG1" s="141"/>
      <c r="BH1" s="141"/>
      <c r="BI1" s="141"/>
      <c r="BJ1" s="141"/>
      <c r="BK1" s="141"/>
      <c r="BL1" s="141"/>
      <c r="BM1" s="137"/>
      <c r="BN1" s="137"/>
      <c r="BO1" s="137"/>
      <c r="BP1" s="137"/>
      <c r="BQ1" s="137"/>
      <c r="BR1" s="137"/>
      <c r="BS1" s="137"/>
    </row>
    <row r="2" spans="1:71" ht="9.75" customHeight="1" x14ac:dyDescent="0.25">
      <c r="A2" s="137" t="s">
        <v>451</v>
      </c>
      <c r="B2" s="137" t="s">
        <v>452</v>
      </c>
      <c r="C2" s="142">
        <v>250</v>
      </c>
      <c r="D2" s="142">
        <v>1000</v>
      </c>
      <c r="E2" s="142">
        <v>1000</v>
      </c>
      <c r="F2" s="142">
        <v>1000</v>
      </c>
      <c r="G2" s="142">
        <v>1000</v>
      </c>
      <c r="H2" s="142">
        <v>1000</v>
      </c>
      <c r="I2" s="142">
        <v>500</v>
      </c>
      <c r="J2" s="142">
        <v>500</v>
      </c>
      <c r="K2" s="142">
        <v>500</v>
      </c>
      <c r="L2" s="142">
        <v>500</v>
      </c>
      <c r="M2" s="142">
        <v>500</v>
      </c>
      <c r="N2" s="142">
        <v>1000</v>
      </c>
      <c r="O2" s="142">
        <v>1000</v>
      </c>
      <c r="P2" s="142">
        <v>1000</v>
      </c>
      <c r="Q2" s="142">
        <v>1000</v>
      </c>
      <c r="R2" s="142">
        <v>1000</v>
      </c>
      <c r="S2" s="142">
        <v>250</v>
      </c>
      <c r="T2" s="89"/>
      <c r="U2" s="138"/>
      <c r="V2" s="138"/>
      <c r="W2" s="138"/>
      <c r="X2" s="138"/>
      <c r="Y2" s="138"/>
      <c r="Z2" s="129">
        <v>0</v>
      </c>
      <c r="AA2" s="89"/>
      <c r="AB2" s="89"/>
      <c r="AC2" s="89"/>
      <c r="AD2" s="89"/>
      <c r="AE2" s="89"/>
      <c r="AF2" s="143"/>
      <c r="AG2" s="143" t="s">
        <v>453</v>
      </c>
      <c r="AH2" s="102">
        <f>_xlfn.MINIFS(AH4:AH60,AH4:AH60,"&lt;&gt;0")</f>
        <v>97</v>
      </c>
      <c r="AI2" s="102" t="s">
        <v>242</v>
      </c>
      <c r="AJ2" s="102" t="s">
        <v>242</v>
      </c>
      <c r="AK2" s="102" t="s">
        <v>242</v>
      </c>
      <c r="AL2" s="102" t="s">
        <v>454</v>
      </c>
      <c r="AM2" s="102">
        <v>20</v>
      </c>
      <c r="AN2" s="102">
        <f>COUNT(AN4:AN60)</f>
        <v>57</v>
      </c>
      <c r="AO2" s="129"/>
      <c r="AP2" s="89"/>
      <c r="AQ2" s="89"/>
      <c r="AR2" s="89"/>
      <c r="AS2" s="140"/>
      <c r="AT2" s="140"/>
      <c r="AU2" s="140"/>
      <c r="AV2" s="140"/>
      <c r="AW2" s="140"/>
      <c r="AX2" s="140"/>
      <c r="AY2" s="140"/>
      <c r="AZ2" s="140"/>
      <c r="BA2" s="89"/>
      <c r="BB2" s="144"/>
      <c r="BC2" s="145"/>
      <c r="BD2" s="146"/>
      <c r="BE2" s="147"/>
      <c r="BF2" s="147"/>
      <c r="BG2" s="147"/>
      <c r="BH2" s="147"/>
      <c r="BI2" s="147"/>
      <c r="BJ2" s="147"/>
      <c r="BK2" s="147"/>
      <c r="BL2" s="147"/>
      <c r="BM2" s="89"/>
      <c r="BN2" s="89"/>
      <c r="BO2" s="89"/>
      <c r="BP2" s="89"/>
      <c r="BQ2" s="89"/>
      <c r="BR2" s="89"/>
      <c r="BS2" s="89"/>
    </row>
    <row r="3" spans="1:71" ht="9.75" customHeight="1" x14ac:dyDescent="0.25">
      <c r="A3" s="137" t="s">
        <v>455</v>
      </c>
      <c r="B3" s="89"/>
      <c r="C3" s="148">
        <v>0</v>
      </c>
      <c r="D3" s="148">
        <v>1</v>
      </c>
      <c r="E3" s="148">
        <v>2</v>
      </c>
      <c r="F3" s="148">
        <v>3</v>
      </c>
      <c r="G3" s="148">
        <v>4</v>
      </c>
      <c r="H3" s="148">
        <v>5</v>
      </c>
      <c r="I3" s="148">
        <v>6</v>
      </c>
      <c r="J3" s="148">
        <v>7</v>
      </c>
      <c r="K3" s="148">
        <v>8</v>
      </c>
      <c r="L3" s="148">
        <v>9</v>
      </c>
      <c r="M3" s="148">
        <v>10</v>
      </c>
      <c r="N3" s="148">
        <v>11</v>
      </c>
      <c r="O3" s="148">
        <v>12</v>
      </c>
      <c r="P3" s="148">
        <v>13</v>
      </c>
      <c r="Q3" s="148">
        <v>14</v>
      </c>
      <c r="R3" s="148">
        <v>15</v>
      </c>
      <c r="S3" s="148">
        <v>16</v>
      </c>
      <c r="T3" s="89"/>
      <c r="U3" s="149"/>
      <c r="V3" s="149">
        <v>0</v>
      </c>
      <c r="W3" s="149">
        <v>1</v>
      </c>
      <c r="X3" s="149">
        <v>2</v>
      </c>
      <c r="Y3" s="149">
        <v>3</v>
      </c>
      <c r="Z3" s="129">
        <v>1</v>
      </c>
      <c r="AA3" s="89"/>
      <c r="AB3" s="150"/>
      <c r="AC3" s="150" t="s">
        <v>87</v>
      </c>
      <c r="AD3" s="150" t="s">
        <v>88</v>
      </c>
      <c r="AE3" s="150" t="s">
        <v>89</v>
      </c>
      <c r="AF3" s="102" t="s">
        <v>90</v>
      </c>
      <c r="AG3" s="102" t="s">
        <v>91</v>
      </c>
      <c r="AH3" s="102" t="s">
        <v>92</v>
      </c>
      <c r="AI3" s="102" t="s">
        <v>93</v>
      </c>
      <c r="AJ3" s="102" t="s">
        <v>94</v>
      </c>
      <c r="AK3" s="102" t="s">
        <v>64</v>
      </c>
      <c r="AL3" s="150" t="s">
        <v>84</v>
      </c>
      <c r="AM3" s="150" t="s">
        <v>85</v>
      </c>
      <c r="AN3" s="150" t="s">
        <v>86</v>
      </c>
      <c r="AO3" s="129">
        <v>2</v>
      </c>
      <c r="AP3" s="89"/>
      <c r="AQ3" s="89"/>
      <c r="AR3" s="89"/>
      <c r="AS3" s="140"/>
      <c r="AT3" s="151">
        <f>AV39</f>
        <v>160</v>
      </c>
      <c r="AU3" s="140"/>
      <c r="AV3" s="140"/>
      <c r="AW3" s="140"/>
      <c r="AX3" s="152" t="s">
        <v>456</v>
      </c>
      <c r="AY3" s="140"/>
      <c r="AZ3" s="153">
        <v>1</v>
      </c>
      <c r="BA3" s="89"/>
      <c r="BB3" s="154">
        <f>COUNT(BC4:BC122)+1</f>
        <v>120</v>
      </c>
      <c r="BC3" s="154">
        <f>MAX(BC4:BC122)</f>
        <v>10</v>
      </c>
      <c r="BD3" s="155">
        <f>MAX(BD4:BD122)</f>
        <v>5000</v>
      </c>
      <c r="BE3" s="146" t="s">
        <v>457</v>
      </c>
      <c r="BF3" s="147"/>
      <c r="BG3" s="147"/>
      <c r="BH3" s="147"/>
      <c r="BI3" s="147"/>
      <c r="BJ3" s="147"/>
      <c r="BK3" s="147"/>
      <c r="BL3" s="147"/>
      <c r="BM3" s="89"/>
      <c r="BN3" s="89"/>
      <c r="BO3" s="89"/>
      <c r="BP3" s="89"/>
      <c r="BQ3" s="89"/>
      <c r="BR3" s="89"/>
      <c r="BS3" s="89"/>
    </row>
    <row r="4" spans="1:71" ht="9.75" customHeight="1" x14ac:dyDescent="0.25">
      <c r="A4" s="60">
        <v>250</v>
      </c>
      <c r="B4" s="148">
        <v>0</v>
      </c>
      <c r="C4" s="156">
        <v>160</v>
      </c>
      <c r="D4" s="156">
        <v>159.01960784313701</v>
      </c>
      <c r="E4" s="156">
        <v>157.450980392156</v>
      </c>
      <c r="F4" s="156">
        <v>155.88235294117601</v>
      </c>
      <c r="G4" s="156">
        <v>154.31372549019599</v>
      </c>
      <c r="H4" s="156">
        <v>152.74509803921501</v>
      </c>
      <c r="I4" s="156">
        <v>151.56862745097999</v>
      </c>
      <c r="J4" s="156">
        <v>150.78431372548999</v>
      </c>
      <c r="K4" s="156">
        <v>150</v>
      </c>
      <c r="L4" s="156">
        <v>149.21568627450901</v>
      </c>
      <c r="M4" s="156">
        <v>148.43137254901899</v>
      </c>
      <c r="N4" s="156">
        <v>147.254901960784</v>
      </c>
      <c r="O4" s="156">
        <v>145.68627450980301</v>
      </c>
      <c r="P4" s="156">
        <v>144.117647058823</v>
      </c>
      <c r="Q4" s="156">
        <v>142.54901960784301</v>
      </c>
      <c r="R4" s="156">
        <v>140.980392156862</v>
      </c>
      <c r="S4" s="156">
        <v>140</v>
      </c>
      <c r="T4" s="89"/>
      <c r="U4" s="149">
        <v>0</v>
      </c>
      <c r="V4" s="138">
        <v>0</v>
      </c>
      <c r="W4" s="138">
        <v>0</v>
      </c>
      <c r="X4" s="138">
        <v>0</v>
      </c>
      <c r="Y4" s="138">
        <v>160</v>
      </c>
      <c r="Z4" s="59" t="str">
        <f>_xlfn.CONCAT(X4+1,",",W4+1)</f>
        <v>1,1</v>
      </c>
      <c r="AA4" s="89"/>
      <c r="AB4" s="150">
        <v>0</v>
      </c>
      <c r="AC4" s="150">
        <v>0</v>
      </c>
      <c r="AD4" s="150">
        <v>0</v>
      </c>
      <c r="AE4" s="150" t="s">
        <v>222</v>
      </c>
      <c r="AF4" s="152" t="s">
        <v>458</v>
      </c>
      <c r="AG4" s="102">
        <v>0.1</v>
      </c>
      <c r="AH4" s="102">
        <v>107</v>
      </c>
      <c r="AI4" s="102">
        <v>500</v>
      </c>
      <c r="AJ4" s="102">
        <v>500</v>
      </c>
      <c r="AK4" s="102">
        <v>500</v>
      </c>
      <c r="AL4" s="157">
        <v>0</v>
      </c>
      <c r="AM4" s="157">
        <v>5</v>
      </c>
      <c r="AN4" s="157">
        <v>6</v>
      </c>
      <c r="AO4" s="59" t="str">
        <f>_xlfn.CONCAT(AN4+1,",",AM4+1)</f>
        <v>7,6</v>
      </c>
      <c r="AP4" s="98" t="str">
        <f t="shared" ref="AP4:AP60" si="0">IF(AF4=$AF$4,"H","")</f>
        <v>H</v>
      </c>
      <c r="AQ4" s="102">
        <f>$AK4-AI4</f>
        <v>0</v>
      </c>
      <c r="AR4" s="102">
        <f>$AK4-AJ4</f>
        <v>0</v>
      </c>
      <c r="AS4" s="140">
        <v>1</v>
      </c>
      <c r="AT4" s="158">
        <v>107</v>
      </c>
      <c r="AU4" s="159">
        <v>107</v>
      </c>
      <c r="AV4" s="159">
        <f>AU4-MIN(AU$4:AU$8)+1</f>
        <v>41</v>
      </c>
      <c r="AW4" s="159">
        <f>AT3-AT4</f>
        <v>53</v>
      </c>
      <c r="AX4" s="160">
        <f>AW4/SUM($AW$4:$AW$8)</f>
        <v>0.56989247311827962</v>
      </c>
      <c r="AY4" s="153">
        <v>1</v>
      </c>
      <c r="AZ4" s="153">
        <f>AZ3+1</f>
        <v>2</v>
      </c>
      <c r="BA4" s="89"/>
      <c r="BB4" s="154">
        <v>1</v>
      </c>
      <c r="BC4" s="154">
        <v>1.0756302521008401</v>
      </c>
      <c r="BD4" s="161">
        <v>1.02</v>
      </c>
      <c r="BE4" s="155">
        <f>COUNT(BD4:BD103)</f>
        <v>100</v>
      </c>
      <c r="BF4" s="147"/>
      <c r="BG4" s="147"/>
      <c r="BH4" s="147"/>
      <c r="BI4" s="147"/>
      <c r="BJ4" s="147"/>
      <c r="BK4" s="147"/>
      <c r="BL4" s="147"/>
      <c r="BM4" s="89"/>
      <c r="BN4" s="89"/>
      <c r="BO4" s="89"/>
      <c r="BP4" s="89"/>
      <c r="BQ4" s="89"/>
      <c r="BR4" s="89"/>
      <c r="BS4" s="89"/>
    </row>
    <row r="5" spans="1:71" ht="9.75" customHeight="1" x14ac:dyDescent="0.25">
      <c r="A5" s="60">
        <v>1000</v>
      </c>
      <c r="B5" s="148">
        <v>1</v>
      </c>
      <c r="C5" s="156">
        <v>160</v>
      </c>
      <c r="D5" s="156">
        <v>159.01960784313701</v>
      </c>
      <c r="E5" s="156">
        <v>157.450980392156</v>
      </c>
      <c r="F5" s="156">
        <v>155.88235294117601</v>
      </c>
      <c r="G5" s="156">
        <v>154.31372549019599</v>
      </c>
      <c r="H5" s="156">
        <v>152.74509803921501</v>
      </c>
      <c r="I5" s="156">
        <v>151.56862745097999</v>
      </c>
      <c r="J5" s="156">
        <v>150.78431372548999</v>
      </c>
      <c r="K5" s="156">
        <v>150</v>
      </c>
      <c r="L5" s="156">
        <v>149.21568627450901</v>
      </c>
      <c r="M5" s="156">
        <v>148.43137254901899</v>
      </c>
      <c r="N5" s="156">
        <v>147.254901960784</v>
      </c>
      <c r="O5" s="156">
        <v>145.68627450980301</v>
      </c>
      <c r="P5" s="156">
        <v>144.117647058823</v>
      </c>
      <c r="Q5" s="156">
        <v>142.54901960784301</v>
      </c>
      <c r="R5" s="156">
        <v>140.980392156862</v>
      </c>
      <c r="S5" s="156">
        <v>140</v>
      </c>
      <c r="T5" s="89"/>
      <c r="U5" s="149">
        <v>1</v>
      </c>
      <c r="V5" s="138">
        <v>0</v>
      </c>
      <c r="W5" s="138">
        <v>1</v>
      </c>
      <c r="X5" s="138">
        <v>0</v>
      </c>
      <c r="Y5" s="138">
        <v>160</v>
      </c>
      <c r="Z5" s="59" t="str">
        <f t="shared" ref="Z5:Z68" si="1">_xlfn.CONCAT(X5+1,",",W5+1)</f>
        <v>1,2</v>
      </c>
      <c r="AA5" s="89"/>
      <c r="AB5" s="150">
        <v>1</v>
      </c>
      <c r="AC5" s="150">
        <v>0</v>
      </c>
      <c r="AD5" s="150">
        <v>1</v>
      </c>
      <c r="AE5" s="150" t="s">
        <v>120</v>
      </c>
      <c r="AF5" s="152" t="s">
        <v>458</v>
      </c>
      <c r="AG5" s="102">
        <v>0.1</v>
      </c>
      <c r="AH5" s="102">
        <v>107</v>
      </c>
      <c r="AI5" s="102">
        <v>500</v>
      </c>
      <c r="AJ5" s="102">
        <v>500</v>
      </c>
      <c r="AK5" s="102">
        <v>500</v>
      </c>
      <c r="AL5" s="157">
        <v>0</v>
      </c>
      <c r="AM5" s="157">
        <v>6</v>
      </c>
      <c r="AN5" s="157">
        <v>5</v>
      </c>
      <c r="AO5" s="59" t="str">
        <f t="shared" ref="AO5:AO60" si="2">_xlfn.CONCAT(AN5+1,",",AM5+1)</f>
        <v>6,7</v>
      </c>
      <c r="AP5" s="98" t="str">
        <f t="shared" si="0"/>
        <v>H</v>
      </c>
      <c r="AQ5" s="102">
        <f t="shared" ref="AQ5:AR60" si="3">$AK5-AI5</f>
        <v>0</v>
      </c>
      <c r="AR5" s="102">
        <f t="shared" si="3"/>
        <v>0</v>
      </c>
      <c r="AS5" s="140">
        <v>2</v>
      </c>
      <c r="AT5" s="162">
        <v>97</v>
      </c>
      <c r="AU5" s="162">
        <v>97</v>
      </c>
      <c r="AV5" s="159">
        <f>AU5-MIN(AU$4:AU$8)+1</f>
        <v>31</v>
      </c>
      <c r="AW5" s="159">
        <f>AT4-AT5</f>
        <v>10</v>
      </c>
      <c r="AX5" s="160">
        <f>AW5/SUM($AW$4:$AW$8)</f>
        <v>0.10752688172043011</v>
      </c>
      <c r="AY5" s="153">
        <f>AY4+1</f>
        <v>2</v>
      </c>
      <c r="AZ5" s="153">
        <f>AZ4+1</f>
        <v>3</v>
      </c>
      <c r="BA5" s="89"/>
      <c r="BB5" s="154">
        <f>BB4+1</f>
        <v>2</v>
      </c>
      <c r="BC5" s="154">
        <v>1.1512605042016799</v>
      </c>
      <c r="BD5" s="163">
        <v>51.514747474747402</v>
      </c>
      <c r="BE5" s="146" t="s">
        <v>459</v>
      </c>
      <c r="BF5" s="147"/>
      <c r="BG5" s="147"/>
      <c r="BH5" s="147"/>
      <c r="BI5" s="147"/>
      <c r="BJ5" s="147"/>
      <c r="BK5" s="147"/>
      <c r="BL5" s="147"/>
      <c r="BM5" s="89"/>
      <c r="BN5" s="89"/>
      <c r="BO5" s="89"/>
      <c r="BP5" s="89"/>
      <c r="BQ5" s="89"/>
      <c r="BR5" s="89"/>
      <c r="BS5" s="89"/>
    </row>
    <row r="6" spans="1:71" ht="9.75" customHeight="1" x14ac:dyDescent="0.25">
      <c r="A6" s="60">
        <v>1000</v>
      </c>
      <c r="B6" s="148">
        <v>2</v>
      </c>
      <c r="C6" s="156">
        <v>160</v>
      </c>
      <c r="D6" s="156">
        <v>159.01960784313701</v>
      </c>
      <c r="E6" s="156">
        <v>157.450980392156</v>
      </c>
      <c r="F6" s="156">
        <v>155.88235294117601</v>
      </c>
      <c r="G6" s="156">
        <v>154.31372549019599</v>
      </c>
      <c r="H6" s="156">
        <v>152.74509803921501</v>
      </c>
      <c r="I6" s="156">
        <v>151.56862745097999</v>
      </c>
      <c r="J6" s="156">
        <v>150.78431372548999</v>
      </c>
      <c r="K6" s="156">
        <v>150</v>
      </c>
      <c r="L6" s="156">
        <v>149.21568627450901</v>
      </c>
      <c r="M6" s="156">
        <v>148.43137254901899</v>
      </c>
      <c r="N6" s="156">
        <v>147.254901960784</v>
      </c>
      <c r="O6" s="156">
        <v>145.68627450980301</v>
      </c>
      <c r="P6" s="156">
        <v>144.117647058823</v>
      </c>
      <c r="Q6" s="156">
        <v>142.54901960784301</v>
      </c>
      <c r="R6" s="156">
        <v>140.980392156862</v>
      </c>
      <c r="S6" s="156">
        <v>140</v>
      </c>
      <c r="T6" s="89"/>
      <c r="U6" s="149">
        <v>2</v>
      </c>
      <c r="V6" s="138">
        <v>0</v>
      </c>
      <c r="W6" s="138">
        <v>2</v>
      </c>
      <c r="X6" s="138">
        <v>0</v>
      </c>
      <c r="Y6" s="138">
        <v>160</v>
      </c>
      <c r="Z6" s="59" t="str">
        <f t="shared" si="1"/>
        <v>1,3</v>
      </c>
      <c r="AA6" s="89"/>
      <c r="AB6" s="150">
        <v>2</v>
      </c>
      <c r="AC6" s="150">
        <v>0</v>
      </c>
      <c r="AD6" s="150">
        <v>2</v>
      </c>
      <c r="AE6" s="150" t="s">
        <v>394</v>
      </c>
      <c r="AF6" s="152" t="s">
        <v>460</v>
      </c>
      <c r="AG6" s="102">
        <v>0.1</v>
      </c>
      <c r="AH6" s="102">
        <v>0</v>
      </c>
      <c r="AI6" s="102">
        <v>0</v>
      </c>
      <c r="AJ6" s="102">
        <v>0</v>
      </c>
      <c r="AK6" s="102">
        <v>0</v>
      </c>
      <c r="AL6" s="157">
        <v>1</v>
      </c>
      <c r="AM6" s="157">
        <v>6</v>
      </c>
      <c r="AN6" s="157">
        <v>6</v>
      </c>
      <c r="AO6" s="59" t="str">
        <f t="shared" si="2"/>
        <v>7,7</v>
      </c>
      <c r="AP6" s="98" t="str">
        <f t="shared" si="0"/>
        <v/>
      </c>
      <c r="AQ6" s="102">
        <f t="shared" si="3"/>
        <v>0</v>
      </c>
      <c r="AR6" s="102">
        <f t="shared" si="3"/>
        <v>0</v>
      </c>
      <c r="AS6" s="140">
        <v>3</v>
      </c>
      <c r="AT6" s="162">
        <v>87</v>
      </c>
      <c r="AU6" s="162">
        <v>87</v>
      </c>
      <c r="AV6" s="159">
        <f>AU6-MIN(AU$4:AU$8)+1</f>
        <v>21</v>
      </c>
      <c r="AW6" s="159">
        <f>AT5-AT6</f>
        <v>10</v>
      </c>
      <c r="AX6" s="160">
        <f>AW6/SUM($AW$4:$AW$8)</f>
        <v>0.10752688172043011</v>
      </c>
      <c r="AY6" s="153">
        <f>AY5+1</f>
        <v>3</v>
      </c>
      <c r="AZ6" s="153">
        <f>AZ5+1</f>
        <v>4</v>
      </c>
      <c r="BA6" s="89"/>
      <c r="BB6" s="154">
        <f t="shared" ref="BB6:BB69" si="4">BB5+1</f>
        <v>3</v>
      </c>
      <c r="BC6" s="154">
        <v>1.22689075630252</v>
      </c>
      <c r="BD6" s="163">
        <v>102.009494949494</v>
      </c>
      <c r="BE6" s="146" t="s">
        <v>461</v>
      </c>
      <c r="BF6" s="147"/>
      <c r="BG6" s="147"/>
      <c r="BH6" s="147"/>
      <c r="BI6" s="147"/>
      <c r="BJ6" s="147"/>
      <c r="BK6" s="147"/>
      <c r="BL6" s="147"/>
      <c r="BM6" s="89"/>
      <c r="BN6" s="89"/>
      <c r="BO6" s="89"/>
      <c r="BP6" s="89"/>
      <c r="BQ6" s="89"/>
      <c r="BR6" s="89"/>
      <c r="BS6" s="89"/>
    </row>
    <row r="7" spans="1:71" ht="9.75" customHeight="1" x14ac:dyDescent="0.25">
      <c r="A7" s="60">
        <v>1000</v>
      </c>
      <c r="B7" s="148">
        <v>3</v>
      </c>
      <c r="C7" s="156">
        <v>160</v>
      </c>
      <c r="D7" s="156">
        <v>159.01960784313701</v>
      </c>
      <c r="E7" s="156">
        <v>157.450980392156</v>
      </c>
      <c r="F7" s="156">
        <v>155.88235294117601</v>
      </c>
      <c r="G7" s="156">
        <v>154.31372549019599</v>
      </c>
      <c r="H7" s="156">
        <v>152.74509803921501</v>
      </c>
      <c r="I7" s="156">
        <v>151.56862745097999</v>
      </c>
      <c r="J7" s="156">
        <v>150.78431372548999</v>
      </c>
      <c r="K7" s="156">
        <v>150</v>
      </c>
      <c r="L7" s="156">
        <v>149.21568627450901</v>
      </c>
      <c r="M7" s="156">
        <v>148.43137254901899</v>
      </c>
      <c r="N7" s="156">
        <v>147.254901960784</v>
      </c>
      <c r="O7" s="156">
        <v>145.68627450980301</v>
      </c>
      <c r="P7" s="156">
        <v>144.117647058823</v>
      </c>
      <c r="Q7" s="156">
        <v>142.54901960784301</v>
      </c>
      <c r="R7" s="156">
        <v>140.980392156862</v>
      </c>
      <c r="S7" s="156">
        <v>140</v>
      </c>
      <c r="T7" s="89"/>
      <c r="U7" s="149">
        <v>3</v>
      </c>
      <c r="V7" s="138">
        <v>0</v>
      </c>
      <c r="W7" s="138">
        <v>3</v>
      </c>
      <c r="X7" s="138">
        <v>0</v>
      </c>
      <c r="Y7" s="138">
        <v>160</v>
      </c>
      <c r="Z7" s="59" t="str">
        <f t="shared" si="1"/>
        <v>1,4</v>
      </c>
      <c r="AA7" s="89"/>
      <c r="AB7" s="150">
        <v>3</v>
      </c>
      <c r="AC7" s="150">
        <v>0</v>
      </c>
      <c r="AD7" s="150">
        <v>3</v>
      </c>
      <c r="AE7" s="150" t="s">
        <v>136</v>
      </c>
      <c r="AF7" s="152" t="s">
        <v>458</v>
      </c>
      <c r="AG7" s="102">
        <v>0.1</v>
      </c>
      <c r="AH7" s="102">
        <v>107</v>
      </c>
      <c r="AI7" s="102">
        <v>500</v>
      </c>
      <c r="AJ7" s="102">
        <v>500</v>
      </c>
      <c r="AK7" s="102">
        <v>500</v>
      </c>
      <c r="AL7" s="157">
        <v>0</v>
      </c>
      <c r="AM7" s="157">
        <v>5</v>
      </c>
      <c r="AN7" s="157">
        <v>7</v>
      </c>
      <c r="AO7" s="59" t="str">
        <f t="shared" si="2"/>
        <v>8,6</v>
      </c>
      <c r="AP7" s="98" t="str">
        <f t="shared" si="0"/>
        <v>H</v>
      </c>
      <c r="AQ7" s="102">
        <f t="shared" si="3"/>
        <v>0</v>
      </c>
      <c r="AR7" s="102">
        <f t="shared" si="3"/>
        <v>0</v>
      </c>
      <c r="AS7" s="140">
        <v>4</v>
      </c>
      <c r="AT7" s="162">
        <v>77</v>
      </c>
      <c r="AU7" s="162">
        <v>77</v>
      </c>
      <c r="AV7" s="159">
        <f>AU7-MIN(AU$4:AU$8)+1</f>
        <v>11</v>
      </c>
      <c r="AW7" s="159">
        <f>AT6-AT7</f>
        <v>10</v>
      </c>
      <c r="AX7" s="160">
        <f>AW7/SUM($AW$4:$AW$8)</f>
        <v>0.10752688172043011</v>
      </c>
      <c r="AY7" s="153">
        <f>AY6+1</f>
        <v>4</v>
      </c>
      <c r="AZ7" s="153">
        <f>AZ6+1</f>
        <v>5</v>
      </c>
      <c r="BA7" s="89"/>
      <c r="BB7" s="154">
        <f t="shared" si="4"/>
        <v>4</v>
      </c>
      <c r="BC7" s="154">
        <v>1.30252100840336</v>
      </c>
      <c r="BD7" s="163">
        <v>152.50424242424199</v>
      </c>
      <c r="BE7" s="89"/>
      <c r="BF7" s="89"/>
      <c r="BG7" s="89"/>
      <c r="BH7" s="89"/>
      <c r="BI7" s="89"/>
      <c r="BJ7" s="89"/>
      <c r="BK7" s="89"/>
      <c r="BL7" s="89"/>
      <c r="BM7" s="89"/>
      <c r="BN7" s="89"/>
      <c r="BO7" s="89"/>
      <c r="BP7" s="89"/>
      <c r="BQ7" s="89"/>
      <c r="BR7" s="89"/>
      <c r="BS7" s="89"/>
    </row>
    <row r="8" spans="1:71" ht="9.75" customHeight="1" x14ac:dyDescent="0.25">
      <c r="A8" s="60">
        <v>1000</v>
      </c>
      <c r="B8" s="148">
        <v>4</v>
      </c>
      <c r="C8" s="156">
        <v>160</v>
      </c>
      <c r="D8" s="156">
        <v>159.01960784313701</v>
      </c>
      <c r="E8" s="156">
        <v>157.450980392156</v>
      </c>
      <c r="F8" s="156">
        <v>155.88235294117601</v>
      </c>
      <c r="G8" s="156">
        <v>154.31372549019599</v>
      </c>
      <c r="H8" s="156">
        <v>152.74509803921501</v>
      </c>
      <c r="I8" s="156">
        <v>151.56862745097999</v>
      </c>
      <c r="J8" s="156">
        <v>150.78431372548999</v>
      </c>
      <c r="K8" s="156">
        <v>150</v>
      </c>
      <c r="L8" s="156">
        <v>149.21568627450901</v>
      </c>
      <c r="M8" s="156">
        <v>148.43137254901899</v>
      </c>
      <c r="N8" s="156">
        <v>147.254901960784</v>
      </c>
      <c r="O8" s="156">
        <v>145.68627450980301</v>
      </c>
      <c r="P8" s="156">
        <v>144.117647058823</v>
      </c>
      <c r="Q8" s="156">
        <v>142.54901960784301</v>
      </c>
      <c r="R8" s="156">
        <v>140.980392156862</v>
      </c>
      <c r="S8" s="156">
        <v>140</v>
      </c>
      <c r="T8" s="89"/>
      <c r="U8" s="149">
        <v>4</v>
      </c>
      <c r="V8" s="138">
        <v>0</v>
      </c>
      <c r="W8" s="138">
        <v>4</v>
      </c>
      <c r="X8" s="138">
        <v>0</v>
      </c>
      <c r="Y8" s="138">
        <v>160</v>
      </c>
      <c r="Z8" s="59" t="str">
        <f t="shared" si="1"/>
        <v>1,5</v>
      </c>
      <c r="AA8" s="89"/>
      <c r="AB8" s="150">
        <v>4</v>
      </c>
      <c r="AC8" s="150">
        <v>0</v>
      </c>
      <c r="AD8" s="150">
        <v>4</v>
      </c>
      <c r="AE8" s="150" t="s">
        <v>395</v>
      </c>
      <c r="AF8" s="152" t="s">
        <v>460</v>
      </c>
      <c r="AG8" s="102">
        <v>0.1</v>
      </c>
      <c r="AH8" s="102">
        <v>0</v>
      </c>
      <c r="AI8" s="102">
        <v>0</v>
      </c>
      <c r="AJ8" s="102">
        <v>0</v>
      </c>
      <c r="AK8" s="102">
        <v>0</v>
      </c>
      <c r="AL8" s="157">
        <v>1</v>
      </c>
      <c r="AM8" s="157">
        <v>6</v>
      </c>
      <c r="AN8" s="157">
        <v>7</v>
      </c>
      <c r="AO8" s="59" t="str">
        <f t="shared" si="2"/>
        <v>8,7</v>
      </c>
      <c r="AP8" s="98" t="str">
        <f t="shared" si="0"/>
        <v/>
      </c>
      <c r="AQ8" s="102">
        <f t="shared" si="3"/>
        <v>0</v>
      </c>
      <c r="AR8" s="102">
        <f t="shared" si="3"/>
        <v>0</v>
      </c>
      <c r="AS8" s="140">
        <v>5</v>
      </c>
      <c r="AT8" s="162">
        <v>67</v>
      </c>
      <c r="AU8" s="162">
        <v>67</v>
      </c>
      <c r="AV8" s="159">
        <f>AU8-MIN(AU$4:AU$8)+1</f>
        <v>1</v>
      </c>
      <c r="AW8" s="159">
        <f>AT7-AT8</f>
        <v>10</v>
      </c>
      <c r="AX8" s="160">
        <f>AW8/SUM($AW$4:$AW$8)</f>
        <v>0.10752688172043011</v>
      </c>
      <c r="AY8" s="153">
        <f>AY7+1</f>
        <v>5</v>
      </c>
      <c r="AZ8" s="153">
        <f>AZ7+1</f>
        <v>6</v>
      </c>
      <c r="BA8" s="89"/>
      <c r="BB8" s="154">
        <f t="shared" si="4"/>
        <v>5</v>
      </c>
      <c r="BC8" s="154">
        <v>1.3781512605041999</v>
      </c>
      <c r="BD8" s="163">
        <v>202.99898989898901</v>
      </c>
      <c r="BE8" s="89"/>
      <c r="BF8" s="89"/>
      <c r="BG8" s="89"/>
      <c r="BH8" s="89"/>
      <c r="BI8" s="89"/>
      <c r="BJ8" s="89"/>
      <c r="BK8" s="89"/>
      <c r="BL8" s="89"/>
      <c r="BM8" s="89"/>
      <c r="BN8" s="89"/>
      <c r="BO8" s="89"/>
      <c r="BP8" s="89"/>
      <c r="BQ8" s="89"/>
      <c r="BR8" s="89"/>
      <c r="BS8" s="89"/>
    </row>
    <row r="9" spans="1:71" ht="9.75" customHeight="1" x14ac:dyDescent="0.25">
      <c r="A9" s="60">
        <v>1000</v>
      </c>
      <c r="B9" s="148">
        <v>5</v>
      </c>
      <c r="C9" s="156">
        <v>160</v>
      </c>
      <c r="D9" s="156">
        <v>159.01960784313701</v>
      </c>
      <c r="E9" s="156">
        <v>157.450980392156</v>
      </c>
      <c r="F9" s="156">
        <v>155.88235294117601</v>
      </c>
      <c r="G9" s="156">
        <v>154.31372549019599</v>
      </c>
      <c r="H9" s="156">
        <v>152.74509803921501</v>
      </c>
      <c r="I9" s="156">
        <v>151.56862745097999</v>
      </c>
      <c r="J9" s="156">
        <v>150.78431372548999</v>
      </c>
      <c r="K9" s="156">
        <v>150</v>
      </c>
      <c r="L9" s="156">
        <v>149.21568627450901</v>
      </c>
      <c r="M9" s="156">
        <v>148.43137254901899</v>
      </c>
      <c r="N9" s="156">
        <v>147.254901960784</v>
      </c>
      <c r="O9" s="156">
        <v>145.68627450980301</v>
      </c>
      <c r="P9" s="156">
        <v>144.117647058823</v>
      </c>
      <c r="Q9" s="156">
        <v>142.54901960784301</v>
      </c>
      <c r="R9" s="156">
        <v>140.980392156862</v>
      </c>
      <c r="S9" s="156">
        <v>140</v>
      </c>
      <c r="T9" s="89"/>
      <c r="U9" s="149">
        <v>5</v>
      </c>
      <c r="V9" s="138">
        <v>0</v>
      </c>
      <c r="W9" s="138">
        <v>5</v>
      </c>
      <c r="X9" s="138">
        <v>0</v>
      </c>
      <c r="Y9" s="138">
        <v>160</v>
      </c>
      <c r="Z9" s="59" t="str">
        <f t="shared" si="1"/>
        <v>1,6</v>
      </c>
      <c r="AA9" s="89"/>
      <c r="AB9" s="150">
        <v>5</v>
      </c>
      <c r="AC9" s="150">
        <v>0</v>
      </c>
      <c r="AD9" s="150">
        <v>5</v>
      </c>
      <c r="AE9" s="150" t="s">
        <v>225</v>
      </c>
      <c r="AF9" s="152" t="s">
        <v>458</v>
      </c>
      <c r="AG9" s="102">
        <v>0.1</v>
      </c>
      <c r="AH9" s="102">
        <v>107</v>
      </c>
      <c r="AI9" s="102">
        <v>500</v>
      </c>
      <c r="AJ9" s="102">
        <v>500</v>
      </c>
      <c r="AK9" s="102">
        <v>500</v>
      </c>
      <c r="AL9" s="157">
        <v>0</v>
      </c>
      <c r="AM9" s="157">
        <v>5</v>
      </c>
      <c r="AN9" s="157">
        <v>8</v>
      </c>
      <c r="AO9" s="59" t="str">
        <f t="shared" si="2"/>
        <v>9,6</v>
      </c>
      <c r="AP9" s="98" t="str">
        <f t="shared" si="0"/>
        <v>H</v>
      </c>
      <c r="AQ9" s="102">
        <f t="shared" si="3"/>
        <v>0</v>
      </c>
      <c r="AR9" s="102">
        <f t="shared" si="3"/>
        <v>0</v>
      </c>
      <c r="AS9" s="140"/>
      <c r="AT9" s="140"/>
      <c r="AU9" s="140"/>
      <c r="AV9" s="140"/>
      <c r="AW9" s="140"/>
      <c r="AX9" s="164">
        <f>SUM(AX4:AX8)</f>
        <v>1</v>
      </c>
      <c r="AY9" s="153"/>
      <c r="AZ9" s="153"/>
      <c r="BA9" s="89"/>
      <c r="BB9" s="154">
        <f t="shared" si="4"/>
        <v>6</v>
      </c>
      <c r="BC9" s="154">
        <v>1.45378151260504</v>
      </c>
      <c r="BD9" s="163">
        <v>253.49373737373699</v>
      </c>
      <c r="BE9" s="89"/>
      <c r="BF9" s="89"/>
      <c r="BG9" s="89"/>
      <c r="BH9" s="89"/>
      <c r="BI9" s="89"/>
      <c r="BJ9" s="89"/>
      <c r="BK9" s="89"/>
      <c r="BL9" s="89"/>
      <c r="BM9" s="89"/>
      <c r="BN9" s="89"/>
      <c r="BO9" s="89"/>
      <c r="BP9" s="89"/>
      <c r="BQ9" s="89"/>
      <c r="BR9" s="89"/>
      <c r="BS9" s="89"/>
    </row>
    <row r="10" spans="1:71" ht="9.75" customHeight="1" x14ac:dyDescent="0.25">
      <c r="A10" s="60">
        <v>500</v>
      </c>
      <c r="B10" s="148">
        <v>6</v>
      </c>
      <c r="C10" s="156">
        <v>160</v>
      </c>
      <c r="D10" s="156">
        <v>159.01960784313701</v>
      </c>
      <c r="E10" s="156">
        <v>157.450980392156</v>
      </c>
      <c r="F10" s="156">
        <v>155.88235294117601</v>
      </c>
      <c r="G10" s="156">
        <v>154.31372549019599</v>
      </c>
      <c r="H10" s="156">
        <v>152.74509803921501</v>
      </c>
      <c r="I10" s="156">
        <v>105</v>
      </c>
      <c r="J10" s="156">
        <v>105</v>
      </c>
      <c r="K10" s="156">
        <v>105</v>
      </c>
      <c r="L10" s="156">
        <v>105</v>
      </c>
      <c r="M10" s="156">
        <v>105</v>
      </c>
      <c r="N10" s="156">
        <v>147.254901960784</v>
      </c>
      <c r="O10" s="156">
        <v>145.68627450980301</v>
      </c>
      <c r="P10" s="156">
        <v>144.117647058823</v>
      </c>
      <c r="Q10" s="156">
        <v>142.54901960784301</v>
      </c>
      <c r="R10" s="156">
        <v>140.980392156862</v>
      </c>
      <c r="S10" s="156">
        <v>140</v>
      </c>
      <c r="T10" s="89"/>
      <c r="U10" s="149">
        <v>6</v>
      </c>
      <c r="V10" s="138">
        <v>0</v>
      </c>
      <c r="W10" s="138">
        <v>6</v>
      </c>
      <c r="X10" s="138">
        <v>0</v>
      </c>
      <c r="Y10" s="138">
        <v>160</v>
      </c>
      <c r="Z10" s="59" t="str">
        <f t="shared" si="1"/>
        <v>1,7</v>
      </c>
      <c r="AA10" s="89"/>
      <c r="AB10" s="150">
        <v>6</v>
      </c>
      <c r="AC10" s="150">
        <v>0</v>
      </c>
      <c r="AD10" s="150">
        <v>6</v>
      </c>
      <c r="AE10" s="150" t="s">
        <v>396</v>
      </c>
      <c r="AF10" s="152" t="s">
        <v>460</v>
      </c>
      <c r="AG10" s="102">
        <v>0.1</v>
      </c>
      <c r="AH10" s="102">
        <v>0</v>
      </c>
      <c r="AI10" s="102">
        <v>0</v>
      </c>
      <c r="AJ10" s="102">
        <v>0</v>
      </c>
      <c r="AK10" s="102">
        <v>0</v>
      </c>
      <c r="AL10" s="157">
        <v>1</v>
      </c>
      <c r="AM10" s="157">
        <v>6</v>
      </c>
      <c r="AN10" s="157">
        <v>8</v>
      </c>
      <c r="AO10" s="59" t="str">
        <f t="shared" si="2"/>
        <v>9,7</v>
      </c>
      <c r="AP10" s="98" t="str">
        <f t="shared" si="0"/>
        <v/>
      </c>
      <c r="AQ10" s="102">
        <f t="shared" si="3"/>
        <v>0</v>
      </c>
      <c r="AR10" s="102">
        <f t="shared" si="3"/>
        <v>0</v>
      </c>
      <c r="AS10" s="140"/>
      <c r="AT10" s="140"/>
      <c r="AU10" s="140"/>
      <c r="AV10" s="140"/>
      <c r="AW10" s="140"/>
      <c r="AX10" s="165"/>
      <c r="AY10" s="153"/>
      <c r="AZ10" s="153"/>
      <c r="BA10" s="89"/>
      <c r="BB10" s="154">
        <f t="shared" si="4"/>
        <v>7</v>
      </c>
      <c r="BC10" s="154">
        <v>1.52941176470588</v>
      </c>
      <c r="BD10" s="163">
        <v>303.98848484848401</v>
      </c>
      <c r="BE10" s="89"/>
      <c r="BF10" s="89"/>
      <c r="BG10" s="89"/>
      <c r="BH10" s="89"/>
      <c r="BI10" s="89"/>
      <c r="BJ10" s="89"/>
      <c r="BK10" s="89"/>
      <c r="BL10" s="89"/>
      <c r="BM10" s="89"/>
      <c r="BN10" s="89"/>
      <c r="BO10" s="89"/>
      <c r="BP10" s="89"/>
      <c r="BQ10" s="89"/>
      <c r="BR10" s="89"/>
      <c r="BS10" s="89"/>
    </row>
    <row r="11" spans="1:71" ht="9.75" customHeight="1" x14ac:dyDescent="0.25">
      <c r="A11" s="60">
        <v>500</v>
      </c>
      <c r="B11" s="148">
        <v>7</v>
      </c>
      <c r="C11" s="156">
        <v>160</v>
      </c>
      <c r="D11" s="156">
        <v>159.01960784313701</v>
      </c>
      <c r="E11" s="156">
        <v>157.450980392156</v>
      </c>
      <c r="F11" s="156">
        <v>155.88235294117601</v>
      </c>
      <c r="G11" s="156">
        <v>154.31372549019599</v>
      </c>
      <c r="H11" s="156">
        <v>152.74509803921501</v>
      </c>
      <c r="I11" s="156">
        <v>105</v>
      </c>
      <c r="J11" s="156">
        <v>95</v>
      </c>
      <c r="K11" s="156">
        <v>95</v>
      </c>
      <c r="L11" s="156">
        <v>95</v>
      </c>
      <c r="M11" s="156">
        <v>105</v>
      </c>
      <c r="N11" s="156">
        <v>147.254901960784</v>
      </c>
      <c r="O11" s="156">
        <v>145.68627450980301</v>
      </c>
      <c r="P11" s="156">
        <v>144.117647058823</v>
      </c>
      <c r="Q11" s="156">
        <v>142.54901960784301</v>
      </c>
      <c r="R11" s="156">
        <v>140.980392156862</v>
      </c>
      <c r="S11" s="156">
        <v>140</v>
      </c>
      <c r="T11" s="89"/>
      <c r="U11" s="149">
        <v>7</v>
      </c>
      <c r="V11" s="138">
        <v>0</v>
      </c>
      <c r="W11" s="138">
        <v>7</v>
      </c>
      <c r="X11" s="138">
        <v>0</v>
      </c>
      <c r="Y11" s="138">
        <v>160</v>
      </c>
      <c r="Z11" s="59" t="str">
        <f t="shared" si="1"/>
        <v>1,8</v>
      </c>
      <c r="AA11" s="89"/>
      <c r="AB11" s="150">
        <v>7</v>
      </c>
      <c r="AC11" s="150">
        <v>0</v>
      </c>
      <c r="AD11" s="150">
        <v>7</v>
      </c>
      <c r="AE11" s="150" t="s">
        <v>227</v>
      </c>
      <c r="AF11" s="152" t="s">
        <v>458</v>
      </c>
      <c r="AG11" s="102">
        <v>0.1</v>
      </c>
      <c r="AH11" s="102">
        <v>107</v>
      </c>
      <c r="AI11" s="102">
        <v>500</v>
      </c>
      <c r="AJ11" s="102">
        <v>500</v>
      </c>
      <c r="AK11" s="102">
        <v>500</v>
      </c>
      <c r="AL11" s="157">
        <v>0</v>
      </c>
      <c r="AM11" s="157">
        <v>5</v>
      </c>
      <c r="AN11" s="157">
        <v>9</v>
      </c>
      <c r="AO11" s="59" t="str">
        <f t="shared" si="2"/>
        <v>10,6</v>
      </c>
      <c r="AP11" s="98" t="str">
        <f t="shared" si="0"/>
        <v>H</v>
      </c>
      <c r="AQ11" s="102">
        <f t="shared" si="3"/>
        <v>0</v>
      </c>
      <c r="AR11" s="102">
        <f t="shared" si="3"/>
        <v>0</v>
      </c>
      <c r="AS11" s="153"/>
      <c r="AT11" s="153"/>
      <c r="AU11" s="153"/>
      <c r="AV11" s="153"/>
      <c r="AW11" s="153"/>
      <c r="AX11" s="153"/>
      <c r="AY11" s="153"/>
      <c r="AZ11" s="153"/>
      <c r="BA11" s="89"/>
      <c r="BB11" s="154">
        <f t="shared" si="4"/>
        <v>8</v>
      </c>
      <c r="BC11" s="154">
        <v>1.6050420168067201</v>
      </c>
      <c r="BD11" s="163">
        <v>354.48323232323202</v>
      </c>
      <c r="BE11" s="89"/>
      <c r="BF11" s="89"/>
      <c r="BG11" s="89"/>
      <c r="BH11" s="89"/>
      <c r="BI11" s="89"/>
      <c r="BJ11" s="89"/>
      <c r="BK11" s="89"/>
      <c r="BL11" s="89"/>
      <c r="BM11" s="89"/>
      <c r="BN11" s="89"/>
      <c r="BO11" s="89"/>
      <c r="BP11" s="89"/>
      <c r="BQ11" s="89"/>
      <c r="BR11" s="89"/>
      <c r="BS11" s="89"/>
    </row>
    <row r="12" spans="1:71" ht="9.75" customHeight="1" x14ac:dyDescent="0.25">
      <c r="A12" s="60">
        <v>500</v>
      </c>
      <c r="B12" s="148">
        <v>8</v>
      </c>
      <c r="C12" s="156">
        <v>160</v>
      </c>
      <c r="D12" s="156">
        <v>159.01960784313701</v>
      </c>
      <c r="E12" s="156">
        <v>157.450980392156</v>
      </c>
      <c r="F12" s="156">
        <v>155.88235294117601</v>
      </c>
      <c r="G12" s="156">
        <v>154.31372549019599</v>
      </c>
      <c r="H12" s="156">
        <v>152.74509803921501</v>
      </c>
      <c r="I12" s="156">
        <v>105</v>
      </c>
      <c r="J12" s="156">
        <v>95</v>
      </c>
      <c r="K12" s="156">
        <v>95</v>
      </c>
      <c r="L12" s="156">
        <v>95</v>
      </c>
      <c r="M12" s="156">
        <v>105</v>
      </c>
      <c r="N12" s="156">
        <v>147.254901960784</v>
      </c>
      <c r="O12" s="156">
        <v>145.68627450980301</v>
      </c>
      <c r="P12" s="156">
        <v>144.117647058823</v>
      </c>
      <c r="Q12" s="156">
        <v>142.54901960784301</v>
      </c>
      <c r="R12" s="156">
        <v>140.980392156862</v>
      </c>
      <c r="S12" s="156">
        <v>140</v>
      </c>
      <c r="T12" s="89"/>
      <c r="U12" s="149">
        <v>8</v>
      </c>
      <c r="V12" s="138">
        <v>0</v>
      </c>
      <c r="W12" s="138">
        <v>8</v>
      </c>
      <c r="X12" s="138">
        <v>0</v>
      </c>
      <c r="Y12" s="138">
        <v>160</v>
      </c>
      <c r="Z12" s="59" t="str">
        <f t="shared" si="1"/>
        <v>1,9</v>
      </c>
      <c r="AA12" s="89"/>
      <c r="AB12" s="150">
        <v>8</v>
      </c>
      <c r="AC12" s="150">
        <v>0</v>
      </c>
      <c r="AD12" s="150">
        <v>8</v>
      </c>
      <c r="AE12" s="150" t="s">
        <v>462</v>
      </c>
      <c r="AF12" s="152" t="s">
        <v>460</v>
      </c>
      <c r="AG12" s="102">
        <v>0.1</v>
      </c>
      <c r="AH12" s="102">
        <v>0</v>
      </c>
      <c r="AI12" s="102">
        <v>0</v>
      </c>
      <c r="AJ12" s="102">
        <v>0</v>
      </c>
      <c r="AK12" s="102">
        <v>0</v>
      </c>
      <c r="AL12" s="157">
        <v>1</v>
      </c>
      <c r="AM12" s="157">
        <v>6</v>
      </c>
      <c r="AN12" s="157">
        <v>9</v>
      </c>
      <c r="AO12" s="59" t="str">
        <f t="shared" si="2"/>
        <v>10,7</v>
      </c>
      <c r="AP12" s="98" t="str">
        <f t="shared" si="0"/>
        <v/>
      </c>
      <c r="AQ12" s="102">
        <f t="shared" si="3"/>
        <v>0</v>
      </c>
      <c r="AR12" s="102">
        <f t="shared" si="3"/>
        <v>0</v>
      </c>
      <c r="AS12" s="153"/>
      <c r="AT12" s="153"/>
      <c r="AU12" s="153"/>
      <c r="AV12" s="153"/>
      <c r="AW12" s="153"/>
      <c r="AX12" s="153"/>
      <c r="AY12" s="153"/>
      <c r="AZ12" s="153"/>
      <c r="BA12" s="89"/>
      <c r="BB12" s="154">
        <f t="shared" si="4"/>
        <v>9</v>
      </c>
      <c r="BC12" s="154">
        <v>1.6806722689075599</v>
      </c>
      <c r="BD12" s="163">
        <v>404.977979797979</v>
      </c>
      <c r="BE12" s="89"/>
      <c r="BF12" s="89"/>
      <c r="BG12" s="89"/>
      <c r="BH12" s="89"/>
      <c r="BI12" s="89"/>
      <c r="BJ12" s="89"/>
      <c r="BK12" s="89"/>
      <c r="BL12" s="89"/>
      <c r="BM12" s="89"/>
      <c r="BN12" s="89"/>
      <c r="BO12" s="89"/>
      <c r="BP12" s="89"/>
      <c r="BQ12" s="89"/>
      <c r="BR12" s="89"/>
      <c r="BS12" s="89"/>
    </row>
    <row r="13" spans="1:71" ht="9.75" customHeight="1" x14ac:dyDescent="0.25">
      <c r="A13" s="60">
        <v>500</v>
      </c>
      <c r="B13" s="148">
        <v>9</v>
      </c>
      <c r="C13" s="156">
        <v>160</v>
      </c>
      <c r="D13" s="156">
        <v>159.01960784313701</v>
      </c>
      <c r="E13" s="156">
        <v>157.450980392156</v>
      </c>
      <c r="F13" s="156">
        <v>155.88235294117601</v>
      </c>
      <c r="G13" s="156">
        <v>154.31372549019599</v>
      </c>
      <c r="H13" s="156">
        <v>152.74509803921501</v>
      </c>
      <c r="I13" s="156">
        <v>105</v>
      </c>
      <c r="J13" s="156">
        <v>95</v>
      </c>
      <c r="K13" s="156">
        <v>95</v>
      </c>
      <c r="L13" s="156">
        <v>95</v>
      </c>
      <c r="M13" s="156">
        <v>105</v>
      </c>
      <c r="N13" s="156">
        <v>147.254901960784</v>
      </c>
      <c r="O13" s="156">
        <v>145.68627450980301</v>
      </c>
      <c r="P13" s="156">
        <v>144.117647058823</v>
      </c>
      <c r="Q13" s="156">
        <v>142.54901960784301</v>
      </c>
      <c r="R13" s="156">
        <v>140.980392156862</v>
      </c>
      <c r="S13" s="156">
        <v>140</v>
      </c>
      <c r="T13" s="89"/>
      <c r="U13" s="149">
        <v>9</v>
      </c>
      <c r="V13" s="138">
        <v>0</v>
      </c>
      <c r="W13" s="138">
        <v>9</v>
      </c>
      <c r="X13" s="138">
        <v>0</v>
      </c>
      <c r="Y13" s="138">
        <v>160</v>
      </c>
      <c r="Z13" s="59" t="str">
        <f t="shared" si="1"/>
        <v>1,10</v>
      </c>
      <c r="AA13" s="89"/>
      <c r="AB13" s="150">
        <v>9</v>
      </c>
      <c r="AC13" s="150">
        <v>0</v>
      </c>
      <c r="AD13" s="150">
        <v>9</v>
      </c>
      <c r="AE13" s="150" t="s">
        <v>463</v>
      </c>
      <c r="AF13" s="152" t="s">
        <v>458</v>
      </c>
      <c r="AG13" s="102">
        <v>0.1</v>
      </c>
      <c r="AH13" s="102">
        <v>107</v>
      </c>
      <c r="AI13" s="102">
        <v>500</v>
      </c>
      <c r="AJ13" s="102">
        <v>500</v>
      </c>
      <c r="AK13" s="102">
        <v>500</v>
      </c>
      <c r="AL13" s="157">
        <v>0</v>
      </c>
      <c r="AM13" s="157">
        <v>5</v>
      </c>
      <c r="AN13" s="157">
        <v>10</v>
      </c>
      <c r="AO13" s="59" t="str">
        <f t="shared" si="2"/>
        <v>11,6</v>
      </c>
      <c r="AP13" s="98" t="str">
        <f t="shared" si="0"/>
        <v>H</v>
      </c>
      <c r="AQ13" s="102">
        <f t="shared" si="3"/>
        <v>0</v>
      </c>
      <c r="AR13" s="102">
        <f t="shared" si="3"/>
        <v>0</v>
      </c>
      <c r="AS13" s="153"/>
      <c r="AT13" s="153"/>
      <c r="AU13" s="153"/>
      <c r="AV13" s="153"/>
      <c r="AW13" s="153"/>
      <c r="AX13" s="153"/>
      <c r="AY13" s="153"/>
      <c r="AZ13" s="153"/>
      <c r="BA13" s="89"/>
      <c r="BB13" s="154">
        <f t="shared" si="4"/>
        <v>10</v>
      </c>
      <c r="BC13" s="154">
        <v>1.7563025210084</v>
      </c>
      <c r="BD13" s="163">
        <v>455.47272727272701</v>
      </c>
      <c r="BE13" s="89"/>
      <c r="BF13" s="89"/>
      <c r="BG13" s="89"/>
      <c r="BH13" s="89"/>
      <c r="BI13" s="89"/>
      <c r="BJ13" s="89"/>
      <c r="BK13" s="89"/>
      <c r="BL13" s="89"/>
      <c r="BM13" s="89"/>
      <c r="BN13" s="89"/>
      <c r="BO13" s="89"/>
      <c r="BP13" s="89"/>
      <c r="BQ13" s="89"/>
      <c r="BR13" s="89"/>
      <c r="BS13" s="89"/>
    </row>
    <row r="14" spans="1:71" ht="9.75" customHeight="1" x14ac:dyDescent="0.25">
      <c r="A14" s="60">
        <v>500</v>
      </c>
      <c r="B14" s="148">
        <v>10</v>
      </c>
      <c r="C14" s="156">
        <v>160</v>
      </c>
      <c r="D14" s="156">
        <v>159.01960784313701</v>
      </c>
      <c r="E14" s="156">
        <v>157.450980392156</v>
      </c>
      <c r="F14" s="156">
        <v>155.88235294117601</v>
      </c>
      <c r="G14" s="156">
        <v>154.31372549019599</v>
      </c>
      <c r="H14" s="156">
        <v>152.74509803921501</v>
      </c>
      <c r="I14" s="156">
        <v>105</v>
      </c>
      <c r="J14" s="156">
        <v>105</v>
      </c>
      <c r="K14" s="156">
        <v>105</v>
      </c>
      <c r="L14" s="156">
        <v>105</v>
      </c>
      <c r="M14" s="156">
        <v>105</v>
      </c>
      <c r="N14" s="156">
        <v>147.254901960784</v>
      </c>
      <c r="O14" s="156">
        <v>145.68627450980301</v>
      </c>
      <c r="P14" s="156">
        <v>144.117647058823</v>
      </c>
      <c r="Q14" s="156">
        <v>142.54901960784301</v>
      </c>
      <c r="R14" s="156">
        <v>140.980392156862</v>
      </c>
      <c r="S14" s="156">
        <v>140</v>
      </c>
      <c r="T14" s="89"/>
      <c r="U14" s="149">
        <v>10</v>
      </c>
      <c r="V14" s="138">
        <v>0</v>
      </c>
      <c r="W14" s="138">
        <v>10</v>
      </c>
      <c r="X14" s="138">
        <v>0</v>
      </c>
      <c r="Y14" s="138">
        <v>160</v>
      </c>
      <c r="Z14" s="59" t="str">
        <f t="shared" si="1"/>
        <v>1,11</v>
      </c>
      <c r="AA14" s="89"/>
      <c r="AB14" s="150">
        <v>10</v>
      </c>
      <c r="AC14" s="150">
        <v>0</v>
      </c>
      <c r="AD14" s="150">
        <v>10</v>
      </c>
      <c r="AE14" s="150" t="s">
        <v>464</v>
      </c>
      <c r="AF14" s="152" t="s">
        <v>458</v>
      </c>
      <c r="AG14" s="102">
        <v>0.1</v>
      </c>
      <c r="AH14" s="102">
        <v>107</v>
      </c>
      <c r="AI14" s="102">
        <v>500</v>
      </c>
      <c r="AJ14" s="102">
        <v>500</v>
      </c>
      <c r="AK14" s="102">
        <v>500</v>
      </c>
      <c r="AL14" s="157">
        <v>0</v>
      </c>
      <c r="AM14" s="157">
        <v>6</v>
      </c>
      <c r="AN14" s="157">
        <v>11</v>
      </c>
      <c r="AO14" s="59" t="str">
        <f t="shared" si="2"/>
        <v>12,7</v>
      </c>
      <c r="AP14" s="98" t="str">
        <f t="shared" si="0"/>
        <v>H</v>
      </c>
      <c r="AQ14" s="102">
        <f t="shared" si="3"/>
        <v>0</v>
      </c>
      <c r="AR14" s="102">
        <f t="shared" si="3"/>
        <v>0</v>
      </c>
      <c r="AS14" s="153"/>
      <c r="AT14" s="153"/>
      <c r="AU14" s="153"/>
      <c r="AV14" s="153"/>
      <c r="AW14" s="153"/>
      <c r="AX14" s="153"/>
      <c r="AY14" s="153"/>
      <c r="AZ14" s="153"/>
      <c r="BA14" s="89"/>
      <c r="BB14" s="154">
        <f t="shared" si="4"/>
        <v>11</v>
      </c>
      <c r="BC14" s="154">
        <v>1.8319327731092401</v>
      </c>
      <c r="BD14" s="163">
        <v>505.967474747474</v>
      </c>
      <c r="BE14" s="89"/>
      <c r="BF14" s="89"/>
      <c r="BG14" s="89"/>
      <c r="BH14" s="89"/>
      <c r="BI14" s="89"/>
      <c r="BJ14" s="89"/>
      <c r="BK14" s="89"/>
      <c r="BL14" s="89"/>
      <c r="BM14" s="89"/>
      <c r="BN14" s="89"/>
      <c r="BO14" s="89"/>
      <c r="BP14" s="89"/>
      <c r="BQ14" s="89"/>
      <c r="BR14" s="89"/>
      <c r="BS14" s="89"/>
    </row>
    <row r="15" spans="1:71" ht="9.75" customHeight="1" x14ac:dyDescent="0.25">
      <c r="A15" s="60">
        <v>1000</v>
      </c>
      <c r="B15" s="148">
        <v>11</v>
      </c>
      <c r="C15" s="156">
        <v>160</v>
      </c>
      <c r="D15" s="156">
        <v>159.01960784313701</v>
      </c>
      <c r="E15" s="156">
        <v>157.450980392156</v>
      </c>
      <c r="F15" s="156">
        <v>155.88235294117601</v>
      </c>
      <c r="G15" s="156">
        <v>154.31372549019599</v>
      </c>
      <c r="H15" s="156">
        <v>152.74509803921501</v>
      </c>
      <c r="I15" s="156">
        <v>151.56862745097999</v>
      </c>
      <c r="J15" s="156">
        <v>150.78431372548999</v>
      </c>
      <c r="K15" s="156">
        <v>150</v>
      </c>
      <c r="L15" s="156">
        <v>149.21568627450901</v>
      </c>
      <c r="M15" s="156">
        <v>148.43137254901899</v>
      </c>
      <c r="N15" s="156">
        <v>147.254901960784</v>
      </c>
      <c r="O15" s="156">
        <v>145.68627450980301</v>
      </c>
      <c r="P15" s="156">
        <v>144.117647058823</v>
      </c>
      <c r="Q15" s="156">
        <v>142.54901960784301</v>
      </c>
      <c r="R15" s="156">
        <v>140.980392156862</v>
      </c>
      <c r="S15" s="156">
        <v>140</v>
      </c>
      <c r="T15" s="89"/>
      <c r="U15" s="149">
        <v>11</v>
      </c>
      <c r="V15" s="138">
        <v>0</v>
      </c>
      <c r="W15" s="138">
        <v>11</v>
      </c>
      <c r="X15" s="138">
        <v>0</v>
      </c>
      <c r="Y15" s="138">
        <v>160</v>
      </c>
      <c r="Z15" s="59" t="str">
        <f t="shared" si="1"/>
        <v>1,12</v>
      </c>
      <c r="AA15" s="89"/>
      <c r="AB15" s="150">
        <v>11</v>
      </c>
      <c r="AC15" s="150">
        <v>0</v>
      </c>
      <c r="AD15" s="150">
        <v>11</v>
      </c>
      <c r="AE15" s="150" t="s">
        <v>465</v>
      </c>
      <c r="AF15" s="152" t="s">
        <v>460</v>
      </c>
      <c r="AG15" s="102">
        <v>0.1</v>
      </c>
      <c r="AH15" s="102">
        <v>0</v>
      </c>
      <c r="AI15" s="102">
        <v>0</v>
      </c>
      <c r="AJ15" s="102">
        <v>0</v>
      </c>
      <c r="AK15" s="102">
        <v>0</v>
      </c>
      <c r="AL15" s="157">
        <v>1</v>
      </c>
      <c r="AM15" s="157">
        <v>6</v>
      </c>
      <c r="AN15" s="157">
        <v>10</v>
      </c>
      <c r="AO15" s="59" t="str">
        <f t="shared" si="2"/>
        <v>11,7</v>
      </c>
      <c r="AP15" s="98" t="str">
        <f t="shared" si="0"/>
        <v/>
      </c>
      <c r="AQ15" s="102">
        <f t="shared" si="3"/>
        <v>0</v>
      </c>
      <c r="AR15" s="102">
        <f t="shared" si="3"/>
        <v>0</v>
      </c>
      <c r="AS15" s="153"/>
      <c r="AT15" s="153"/>
      <c r="AU15" s="153"/>
      <c r="AV15" s="153"/>
      <c r="AW15" s="153"/>
      <c r="AX15" s="153"/>
      <c r="AY15" s="153"/>
      <c r="AZ15" s="153"/>
      <c r="BA15" s="89"/>
      <c r="BB15" s="154">
        <f t="shared" si="4"/>
        <v>12</v>
      </c>
      <c r="BC15" s="154">
        <v>1.9075630252100799</v>
      </c>
      <c r="BD15" s="163">
        <v>556.46222222222195</v>
      </c>
      <c r="BE15" s="89"/>
      <c r="BF15" s="89"/>
      <c r="BG15" s="89"/>
      <c r="BH15" s="89"/>
      <c r="BI15" s="89"/>
      <c r="BJ15" s="89"/>
      <c r="BK15" s="89"/>
      <c r="BL15" s="89"/>
      <c r="BM15" s="89"/>
      <c r="BN15" s="89"/>
      <c r="BO15" s="89"/>
      <c r="BP15" s="89"/>
      <c r="BQ15" s="89"/>
      <c r="BR15" s="89"/>
      <c r="BS15" s="89"/>
    </row>
    <row r="16" spans="1:71" ht="9.75" customHeight="1" x14ac:dyDescent="0.25">
      <c r="A16" s="60">
        <v>1000</v>
      </c>
      <c r="B16" s="148">
        <v>12</v>
      </c>
      <c r="C16" s="156">
        <v>160</v>
      </c>
      <c r="D16" s="156">
        <v>159.01960784313701</v>
      </c>
      <c r="E16" s="156">
        <v>157.450980392156</v>
      </c>
      <c r="F16" s="156">
        <v>155.88235294117601</v>
      </c>
      <c r="G16" s="156">
        <v>154.31372549019599</v>
      </c>
      <c r="H16" s="156">
        <v>152.74509803921501</v>
      </c>
      <c r="I16" s="156">
        <v>151.56862745097999</v>
      </c>
      <c r="J16" s="156">
        <v>150.78431372548999</v>
      </c>
      <c r="K16" s="156">
        <v>150</v>
      </c>
      <c r="L16" s="156">
        <v>149.21568627450901</v>
      </c>
      <c r="M16" s="156">
        <v>148.43137254901899</v>
      </c>
      <c r="N16" s="156">
        <v>147.254901960784</v>
      </c>
      <c r="O16" s="156">
        <v>145.68627450980301</v>
      </c>
      <c r="P16" s="156">
        <v>144.117647058823</v>
      </c>
      <c r="Q16" s="156">
        <v>142.54901960784301</v>
      </c>
      <c r="R16" s="156">
        <v>140.980392156862</v>
      </c>
      <c r="S16" s="156">
        <v>140</v>
      </c>
      <c r="T16" s="89"/>
      <c r="U16" s="149">
        <v>12</v>
      </c>
      <c r="V16" s="138">
        <v>0</v>
      </c>
      <c r="W16" s="138">
        <v>12</v>
      </c>
      <c r="X16" s="138">
        <v>0</v>
      </c>
      <c r="Y16" s="138">
        <v>160</v>
      </c>
      <c r="Z16" s="59" t="str">
        <f t="shared" si="1"/>
        <v>1,13</v>
      </c>
      <c r="AA16" s="89"/>
      <c r="AB16" s="150">
        <v>12</v>
      </c>
      <c r="AC16" s="150">
        <v>0</v>
      </c>
      <c r="AD16" s="150">
        <v>12</v>
      </c>
      <c r="AE16" s="150" t="s">
        <v>123</v>
      </c>
      <c r="AF16" s="152" t="s">
        <v>458</v>
      </c>
      <c r="AG16" s="102">
        <v>0.1</v>
      </c>
      <c r="AH16" s="102">
        <v>107</v>
      </c>
      <c r="AI16" s="102">
        <v>500</v>
      </c>
      <c r="AJ16" s="102">
        <v>500</v>
      </c>
      <c r="AK16" s="102">
        <v>500</v>
      </c>
      <c r="AL16" s="157">
        <v>0</v>
      </c>
      <c r="AM16" s="157">
        <v>7</v>
      </c>
      <c r="AN16" s="157">
        <v>5</v>
      </c>
      <c r="AO16" s="59" t="str">
        <f t="shared" si="2"/>
        <v>6,8</v>
      </c>
      <c r="AP16" s="98" t="str">
        <f t="shared" si="0"/>
        <v>H</v>
      </c>
      <c r="AQ16" s="102">
        <f t="shared" si="3"/>
        <v>0</v>
      </c>
      <c r="AR16" s="102">
        <f t="shared" si="3"/>
        <v>0</v>
      </c>
      <c r="AS16" s="153"/>
      <c r="AT16" s="153"/>
      <c r="AU16" s="153"/>
      <c r="AV16" s="153"/>
      <c r="AW16" s="153"/>
      <c r="AX16" s="153"/>
      <c r="AY16" s="153"/>
      <c r="AZ16" s="153"/>
      <c r="BA16" s="89"/>
      <c r="BB16" s="154">
        <f t="shared" si="4"/>
        <v>13</v>
      </c>
      <c r="BC16" s="154">
        <v>1.98319327731092</v>
      </c>
      <c r="BD16" s="163">
        <v>606.95696969696905</v>
      </c>
      <c r="BE16" s="89"/>
      <c r="BF16" s="89"/>
      <c r="BG16" s="89"/>
      <c r="BH16" s="89"/>
      <c r="BI16" s="89"/>
      <c r="BJ16" s="89"/>
      <c r="BK16" s="89"/>
      <c r="BL16" s="89"/>
      <c r="BM16" s="89"/>
      <c r="BN16" s="89"/>
      <c r="BO16" s="89"/>
      <c r="BP16" s="89"/>
      <c r="BQ16" s="89"/>
      <c r="BR16" s="89"/>
      <c r="BS16" s="89"/>
    </row>
    <row r="17" spans="1:71" ht="9.75" customHeight="1" x14ac:dyDescent="0.25">
      <c r="A17" s="60">
        <v>1000</v>
      </c>
      <c r="B17" s="148">
        <v>13</v>
      </c>
      <c r="C17" s="156">
        <v>160</v>
      </c>
      <c r="D17" s="156">
        <v>159.01960784313701</v>
      </c>
      <c r="E17" s="156">
        <v>157.450980392156</v>
      </c>
      <c r="F17" s="156">
        <v>155.88235294117601</v>
      </c>
      <c r="G17" s="156">
        <v>154.31372549019599</v>
      </c>
      <c r="H17" s="156">
        <v>152.74509803921501</v>
      </c>
      <c r="I17" s="156">
        <v>151.56862745097999</v>
      </c>
      <c r="J17" s="156">
        <v>150.78431372548999</v>
      </c>
      <c r="K17" s="156">
        <v>150</v>
      </c>
      <c r="L17" s="156">
        <v>149.21568627450901</v>
      </c>
      <c r="M17" s="156">
        <v>148.43137254901899</v>
      </c>
      <c r="N17" s="156">
        <v>147.254901960784</v>
      </c>
      <c r="O17" s="156">
        <v>145.68627450980301</v>
      </c>
      <c r="P17" s="156">
        <v>144.117647058823</v>
      </c>
      <c r="Q17" s="156">
        <v>142.54901960784301</v>
      </c>
      <c r="R17" s="156">
        <v>140.980392156862</v>
      </c>
      <c r="S17" s="156">
        <v>140</v>
      </c>
      <c r="T17" s="89"/>
      <c r="U17" s="149">
        <v>13</v>
      </c>
      <c r="V17" s="138">
        <v>0</v>
      </c>
      <c r="W17" s="138">
        <v>13</v>
      </c>
      <c r="X17" s="138">
        <v>0</v>
      </c>
      <c r="Y17" s="138">
        <v>160</v>
      </c>
      <c r="Z17" s="59" t="str">
        <f t="shared" si="1"/>
        <v>1,14</v>
      </c>
      <c r="AA17" s="89"/>
      <c r="AB17" s="150">
        <v>13</v>
      </c>
      <c r="AC17" s="150">
        <v>0</v>
      </c>
      <c r="AD17" s="150">
        <v>13</v>
      </c>
      <c r="AE17" s="150" t="s">
        <v>402</v>
      </c>
      <c r="AF17" s="152" t="s">
        <v>460</v>
      </c>
      <c r="AG17" s="102">
        <v>0.1</v>
      </c>
      <c r="AH17" s="102">
        <v>0</v>
      </c>
      <c r="AI17" s="102">
        <v>0</v>
      </c>
      <c r="AJ17" s="102">
        <v>0</v>
      </c>
      <c r="AK17" s="102">
        <v>0</v>
      </c>
      <c r="AL17" s="157">
        <v>1</v>
      </c>
      <c r="AM17" s="157">
        <v>7</v>
      </c>
      <c r="AN17" s="157">
        <v>6</v>
      </c>
      <c r="AO17" s="59" t="str">
        <f t="shared" si="2"/>
        <v>7,8</v>
      </c>
      <c r="AP17" s="98" t="str">
        <f t="shared" si="0"/>
        <v/>
      </c>
      <c r="AQ17" s="102">
        <f t="shared" si="3"/>
        <v>0</v>
      </c>
      <c r="AR17" s="102">
        <f t="shared" si="3"/>
        <v>0</v>
      </c>
      <c r="AS17" s="153"/>
      <c r="AT17" s="153"/>
      <c r="AU17" s="153"/>
      <c r="AV17" s="153"/>
      <c r="AW17" s="153"/>
      <c r="AX17" s="153"/>
      <c r="AY17" s="153"/>
      <c r="AZ17" s="153"/>
      <c r="BA17" s="89"/>
      <c r="BB17" s="154">
        <f t="shared" si="4"/>
        <v>14</v>
      </c>
      <c r="BC17" s="154">
        <v>2.0588235294117601</v>
      </c>
      <c r="BD17" s="163">
        <v>657.45171717171695</v>
      </c>
      <c r="BE17" s="89"/>
      <c r="BF17" s="89"/>
      <c r="BG17" s="89"/>
      <c r="BH17" s="89"/>
      <c r="BI17" s="89"/>
      <c r="BJ17" s="89"/>
      <c r="BK17" s="89"/>
      <c r="BL17" s="89"/>
      <c r="BM17" s="89"/>
      <c r="BN17" s="89"/>
      <c r="BO17" s="89"/>
      <c r="BP17" s="89"/>
      <c r="BQ17" s="89"/>
      <c r="BR17" s="89"/>
      <c r="BS17" s="89"/>
    </row>
    <row r="18" spans="1:71" ht="9.75" customHeight="1" x14ac:dyDescent="0.25">
      <c r="A18" s="60">
        <v>1000</v>
      </c>
      <c r="B18" s="148">
        <v>14</v>
      </c>
      <c r="C18" s="156">
        <v>160</v>
      </c>
      <c r="D18" s="156">
        <v>159.01960784313701</v>
      </c>
      <c r="E18" s="156">
        <v>157.450980392156</v>
      </c>
      <c r="F18" s="156">
        <v>155.88235294117601</v>
      </c>
      <c r="G18" s="156">
        <v>154.31372549019599</v>
      </c>
      <c r="H18" s="156">
        <v>152.74509803921501</v>
      </c>
      <c r="I18" s="156">
        <v>151.56862745097999</v>
      </c>
      <c r="J18" s="156">
        <v>150.78431372548999</v>
      </c>
      <c r="K18" s="156">
        <v>150</v>
      </c>
      <c r="L18" s="156">
        <v>149.21568627450901</v>
      </c>
      <c r="M18" s="156">
        <v>148.43137254901899</v>
      </c>
      <c r="N18" s="156">
        <v>147.254901960784</v>
      </c>
      <c r="O18" s="156">
        <v>145.68627450980301</v>
      </c>
      <c r="P18" s="156">
        <v>144.117647058823</v>
      </c>
      <c r="Q18" s="156">
        <v>142.54901960784301</v>
      </c>
      <c r="R18" s="156">
        <v>140.980392156862</v>
      </c>
      <c r="S18" s="156">
        <v>140</v>
      </c>
      <c r="T18" s="89"/>
      <c r="U18" s="149">
        <v>14</v>
      </c>
      <c r="V18" s="138">
        <v>0</v>
      </c>
      <c r="W18" s="138">
        <v>14</v>
      </c>
      <c r="X18" s="138">
        <v>0</v>
      </c>
      <c r="Y18" s="138">
        <v>160</v>
      </c>
      <c r="Z18" s="59" t="str">
        <f t="shared" si="1"/>
        <v>1,15</v>
      </c>
      <c r="AA18" s="89"/>
      <c r="AB18" s="150">
        <v>14</v>
      </c>
      <c r="AC18" s="150">
        <v>0</v>
      </c>
      <c r="AD18" s="150">
        <v>14</v>
      </c>
      <c r="AE18" s="150" t="s">
        <v>466</v>
      </c>
      <c r="AF18" s="152" t="s">
        <v>458</v>
      </c>
      <c r="AG18" s="102">
        <v>0.1</v>
      </c>
      <c r="AH18" s="102">
        <v>107</v>
      </c>
      <c r="AI18" s="102">
        <v>500</v>
      </c>
      <c r="AJ18" s="102">
        <v>500</v>
      </c>
      <c r="AK18" s="102">
        <v>500</v>
      </c>
      <c r="AL18" s="157">
        <v>0</v>
      </c>
      <c r="AM18" s="157">
        <v>7</v>
      </c>
      <c r="AN18" s="157">
        <v>11</v>
      </c>
      <c r="AO18" s="59" t="str">
        <f t="shared" si="2"/>
        <v>12,8</v>
      </c>
      <c r="AP18" s="98" t="str">
        <f t="shared" si="0"/>
        <v>H</v>
      </c>
      <c r="AQ18" s="102">
        <f t="shared" si="3"/>
        <v>0</v>
      </c>
      <c r="AR18" s="102">
        <f t="shared" si="3"/>
        <v>0</v>
      </c>
      <c r="AS18" s="153"/>
      <c r="AT18" s="153"/>
      <c r="AU18" s="153"/>
      <c r="AV18" s="153"/>
      <c r="AW18" s="153"/>
      <c r="AX18" s="153"/>
      <c r="AY18" s="153"/>
      <c r="AZ18" s="153"/>
      <c r="BA18" s="89"/>
      <c r="BB18" s="154">
        <f t="shared" si="4"/>
        <v>15</v>
      </c>
      <c r="BC18" s="154">
        <v>2.1344537815126001</v>
      </c>
      <c r="BD18" s="163">
        <v>707.94646464646405</v>
      </c>
      <c r="BE18" s="89"/>
      <c r="BF18" s="89"/>
      <c r="BG18" s="89"/>
      <c r="BH18" s="89"/>
      <c r="BI18" s="89"/>
      <c r="BJ18" s="89"/>
      <c r="BK18" s="89"/>
      <c r="BL18" s="89"/>
      <c r="BM18" s="89"/>
      <c r="BN18" s="89"/>
      <c r="BO18" s="89"/>
      <c r="BP18" s="89"/>
      <c r="BQ18" s="89"/>
      <c r="BR18" s="89"/>
      <c r="BS18" s="89"/>
    </row>
    <row r="19" spans="1:71" ht="9.75" customHeight="1" x14ac:dyDescent="0.25">
      <c r="A19" s="60">
        <v>1000</v>
      </c>
      <c r="B19" s="148">
        <v>15</v>
      </c>
      <c r="C19" s="156">
        <v>160</v>
      </c>
      <c r="D19" s="156">
        <v>159.01960784313701</v>
      </c>
      <c r="E19" s="156">
        <v>157.450980392156</v>
      </c>
      <c r="F19" s="156">
        <v>155.88235294117601</v>
      </c>
      <c r="G19" s="156">
        <v>154.31372549019599</v>
      </c>
      <c r="H19" s="156">
        <v>152.74509803921501</v>
      </c>
      <c r="I19" s="156">
        <v>151.56862745097999</v>
      </c>
      <c r="J19" s="156">
        <v>150.78431372548999</v>
      </c>
      <c r="K19" s="156">
        <v>150</v>
      </c>
      <c r="L19" s="156">
        <v>149.21568627450901</v>
      </c>
      <c r="M19" s="156">
        <v>148.43137254901899</v>
      </c>
      <c r="N19" s="156">
        <v>147.254901960784</v>
      </c>
      <c r="O19" s="156">
        <v>145.68627450980301</v>
      </c>
      <c r="P19" s="156">
        <v>144.117647058823</v>
      </c>
      <c r="Q19" s="156">
        <v>142.54901960784301</v>
      </c>
      <c r="R19" s="156">
        <v>140.980392156862</v>
      </c>
      <c r="S19" s="156">
        <v>140</v>
      </c>
      <c r="T19" s="89"/>
      <c r="U19" s="149">
        <v>15</v>
      </c>
      <c r="V19" s="138">
        <v>0</v>
      </c>
      <c r="W19" s="138">
        <v>15</v>
      </c>
      <c r="X19" s="138">
        <v>0</v>
      </c>
      <c r="Y19" s="138">
        <v>160</v>
      </c>
      <c r="Z19" s="59" t="str">
        <f t="shared" si="1"/>
        <v>1,16</v>
      </c>
      <c r="AA19" s="89"/>
      <c r="AB19" s="150">
        <v>15</v>
      </c>
      <c r="AC19" s="150">
        <v>0</v>
      </c>
      <c r="AD19" s="150">
        <v>15</v>
      </c>
      <c r="AE19" s="150" t="s">
        <v>467</v>
      </c>
      <c r="AF19" s="152" t="s">
        <v>460</v>
      </c>
      <c r="AG19" s="102">
        <v>0.1</v>
      </c>
      <c r="AH19" s="102">
        <v>0</v>
      </c>
      <c r="AI19" s="102">
        <v>0</v>
      </c>
      <c r="AJ19" s="102">
        <v>0</v>
      </c>
      <c r="AK19" s="102">
        <v>0</v>
      </c>
      <c r="AL19" s="157">
        <v>1</v>
      </c>
      <c r="AM19" s="157">
        <v>7</v>
      </c>
      <c r="AN19" s="157">
        <v>10</v>
      </c>
      <c r="AO19" s="59" t="str">
        <f t="shared" si="2"/>
        <v>11,8</v>
      </c>
      <c r="AP19" s="98" t="str">
        <f t="shared" si="0"/>
        <v/>
      </c>
      <c r="AQ19" s="102">
        <f t="shared" si="3"/>
        <v>0</v>
      </c>
      <c r="AR19" s="102">
        <f t="shared" si="3"/>
        <v>0</v>
      </c>
      <c r="AS19" s="153"/>
      <c r="AT19" s="153"/>
      <c r="AU19" s="153"/>
      <c r="AV19" s="153"/>
      <c r="AW19" s="153"/>
      <c r="AX19" s="153"/>
      <c r="AY19" s="153"/>
      <c r="AZ19" s="153"/>
      <c r="BA19" s="89"/>
      <c r="BB19" s="154">
        <f t="shared" si="4"/>
        <v>16</v>
      </c>
      <c r="BC19" s="154">
        <v>2.2100840336134402</v>
      </c>
      <c r="BD19" s="163">
        <v>758.44121212121195</v>
      </c>
      <c r="BE19" s="89"/>
      <c r="BF19" s="89"/>
      <c r="BG19" s="89"/>
      <c r="BH19" s="89"/>
      <c r="BI19" s="89"/>
      <c r="BJ19" s="89"/>
      <c r="BK19" s="89"/>
      <c r="BL19" s="89"/>
      <c r="BM19" s="89"/>
      <c r="BN19" s="89"/>
      <c r="BO19" s="89"/>
      <c r="BP19" s="89"/>
      <c r="BQ19" s="89"/>
      <c r="BR19" s="89"/>
      <c r="BS19" s="89"/>
    </row>
    <row r="20" spans="1:71" ht="9.75" customHeight="1" x14ac:dyDescent="0.25">
      <c r="A20" s="60">
        <v>250</v>
      </c>
      <c r="B20" s="148">
        <v>16</v>
      </c>
      <c r="C20" s="156">
        <v>160</v>
      </c>
      <c r="D20" s="156">
        <v>159.01960784313701</v>
      </c>
      <c r="E20" s="156">
        <v>157.450980392156</v>
      </c>
      <c r="F20" s="156">
        <v>155.88235294117601</v>
      </c>
      <c r="G20" s="156">
        <v>154.31372549019599</v>
      </c>
      <c r="H20" s="156">
        <v>152.74509803921501</v>
      </c>
      <c r="I20" s="156">
        <v>151.56862745097999</v>
      </c>
      <c r="J20" s="156">
        <v>150.78431372548999</v>
      </c>
      <c r="K20" s="156">
        <v>150</v>
      </c>
      <c r="L20" s="156">
        <v>149.21568627450901</v>
      </c>
      <c r="M20" s="156">
        <v>148.43137254901899</v>
      </c>
      <c r="N20" s="156">
        <v>147.254901960784</v>
      </c>
      <c r="O20" s="156">
        <v>145.68627450980301</v>
      </c>
      <c r="P20" s="156">
        <v>144.117647058823</v>
      </c>
      <c r="Q20" s="156">
        <v>142.54901960784301</v>
      </c>
      <c r="R20" s="156">
        <v>140.980392156862</v>
      </c>
      <c r="S20" s="156">
        <v>140</v>
      </c>
      <c r="T20" s="89"/>
      <c r="U20" s="149">
        <v>16</v>
      </c>
      <c r="V20" s="138">
        <v>0</v>
      </c>
      <c r="W20" s="138">
        <v>16</v>
      </c>
      <c r="X20" s="138">
        <v>0</v>
      </c>
      <c r="Y20" s="138">
        <v>160</v>
      </c>
      <c r="Z20" s="59" t="str">
        <f t="shared" si="1"/>
        <v>1,17</v>
      </c>
      <c r="AA20" s="89"/>
      <c r="AB20" s="150">
        <v>16</v>
      </c>
      <c r="AC20" s="150">
        <v>0</v>
      </c>
      <c r="AD20" s="150">
        <v>16</v>
      </c>
      <c r="AE20" s="150" t="s">
        <v>166</v>
      </c>
      <c r="AF20" s="152" t="s">
        <v>458</v>
      </c>
      <c r="AG20" s="102">
        <v>0.1</v>
      </c>
      <c r="AH20" s="102">
        <v>107</v>
      </c>
      <c r="AI20" s="102">
        <v>500</v>
      </c>
      <c r="AJ20" s="102">
        <v>500</v>
      </c>
      <c r="AK20" s="102">
        <v>500</v>
      </c>
      <c r="AL20" s="157">
        <v>0</v>
      </c>
      <c r="AM20" s="157">
        <v>8</v>
      </c>
      <c r="AN20" s="157">
        <v>5</v>
      </c>
      <c r="AO20" s="59" t="str">
        <f t="shared" si="2"/>
        <v>6,9</v>
      </c>
      <c r="AP20" s="98" t="str">
        <f t="shared" si="0"/>
        <v>H</v>
      </c>
      <c r="AQ20" s="102">
        <f t="shared" si="3"/>
        <v>0</v>
      </c>
      <c r="AR20" s="102">
        <f t="shared" si="3"/>
        <v>0</v>
      </c>
      <c r="AS20" s="153"/>
      <c r="AT20" s="153"/>
      <c r="AU20" s="153"/>
      <c r="AV20" s="153"/>
      <c r="AW20" s="153"/>
      <c r="AX20" s="153"/>
      <c r="AY20" s="153"/>
      <c r="AZ20" s="153"/>
      <c r="BA20" s="89"/>
      <c r="BB20" s="154">
        <f t="shared" si="4"/>
        <v>17</v>
      </c>
      <c r="BC20" s="154">
        <v>2.2857142857142798</v>
      </c>
      <c r="BD20" s="163">
        <v>808.93595959595905</v>
      </c>
      <c r="BE20" s="89"/>
      <c r="BF20" s="89"/>
      <c r="BG20" s="89"/>
      <c r="BH20" s="89"/>
      <c r="BI20" s="89"/>
      <c r="BJ20" s="89"/>
      <c r="BK20" s="89"/>
      <c r="BL20" s="89"/>
      <c r="BM20" s="89"/>
      <c r="BN20" s="89"/>
      <c r="BO20" s="89"/>
      <c r="BP20" s="89"/>
      <c r="BQ20" s="89"/>
      <c r="BR20" s="89"/>
      <c r="BS20" s="89"/>
    </row>
    <row r="21" spans="1:71" ht="9.75" customHeight="1" x14ac:dyDescent="0.25">
      <c r="A21" s="89"/>
      <c r="B21" s="89"/>
      <c r="C21" s="89"/>
      <c r="D21" s="89"/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149">
        <v>17</v>
      </c>
      <c r="V21" s="138">
        <v>0</v>
      </c>
      <c r="W21" s="138">
        <v>0</v>
      </c>
      <c r="X21" s="138">
        <v>16</v>
      </c>
      <c r="Y21" s="138">
        <v>140</v>
      </c>
      <c r="Z21" s="59" t="str">
        <f t="shared" si="1"/>
        <v>17,1</v>
      </c>
      <c r="AA21" s="89"/>
      <c r="AB21" s="150">
        <v>17</v>
      </c>
      <c r="AC21" s="150">
        <v>0</v>
      </c>
      <c r="AD21" s="150">
        <v>17</v>
      </c>
      <c r="AE21" s="150" t="s">
        <v>410</v>
      </c>
      <c r="AF21" s="152" t="s">
        <v>460</v>
      </c>
      <c r="AG21" s="102">
        <v>0.1</v>
      </c>
      <c r="AH21" s="102">
        <v>0</v>
      </c>
      <c r="AI21" s="102">
        <v>0</v>
      </c>
      <c r="AJ21" s="102">
        <v>0</v>
      </c>
      <c r="AK21" s="102">
        <v>0</v>
      </c>
      <c r="AL21" s="157">
        <v>1</v>
      </c>
      <c r="AM21" s="157">
        <v>8</v>
      </c>
      <c r="AN21" s="157">
        <v>6</v>
      </c>
      <c r="AO21" s="59" t="str">
        <f t="shared" si="2"/>
        <v>7,9</v>
      </c>
      <c r="AP21" s="98" t="str">
        <f t="shared" si="0"/>
        <v/>
      </c>
      <c r="AQ21" s="102">
        <f t="shared" si="3"/>
        <v>0</v>
      </c>
      <c r="AR21" s="102">
        <f t="shared" si="3"/>
        <v>0</v>
      </c>
      <c r="AS21" s="153"/>
      <c r="AT21" s="153"/>
      <c r="AU21" s="153"/>
      <c r="AV21" s="153"/>
      <c r="AW21" s="153"/>
      <c r="AX21" s="153"/>
      <c r="AY21" s="153"/>
      <c r="AZ21" s="153"/>
      <c r="BA21" s="89"/>
      <c r="BB21" s="154">
        <f t="shared" si="4"/>
        <v>18</v>
      </c>
      <c r="BC21" s="154">
        <v>2.3613445378151199</v>
      </c>
      <c r="BD21" s="163">
        <v>859.43070707070603</v>
      </c>
      <c r="BE21" s="89"/>
      <c r="BF21" s="89"/>
      <c r="BG21" s="89"/>
      <c r="BH21" s="89"/>
      <c r="BI21" s="89"/>
      <c r="BJ21" s="89"/>
      <c r="BK21" s="89"/>
      <c r="BL21" s="89"/>
      <c r="BM21" s="89"/>
      <c r="BN21" s="89"/>
      <c r="BO21" s="89"/>
      <c r="BP21" s="89"/>
      <c r="BQ21" s="89"/>
      <c r="BR21" s="89"/>
      <c r="BS21" s="89"/>
    </row>
    <row r="22" spans="1:71" ht="9.75" customHeight="1" x14ac:dyDescent="0.25">
      <c r="A22" s="89"/>
      <c r="B22" s="166"/>
      <c r="C22" s="167">
        <v>1</v>
      </c>
      <c r="D22" s="167">
        <f t="shared" ref="D22:Q22" si="5">C22+1</f>
        <v>2</v>
      </c>
      <c r="E22" s="167">
        <f t="shared" si="5"/>
        <v>3</v>
      </c>
      <c r="F22" s="167">
        <f t="shared" si="5"/>
        <v>4</v>
      </c>
      <c r="G22" s="167">
        <f t="shared" si="5"/>
        <v>5</v>
      </c>
      <c r="H22" s="167">
        <f t="shared" si="5"/>
        <v>6</v>
      </c>
      <c r="I22" s="167">
        <f t="shared" si="5"/>
        <v>7</v>
      </c>
      <c r="J22" s="167">
        <f t="shared" si="5"/>
        <v>8</v>
      </c>
      <c r="K22" s="167">
        <f t="shared" si="5"/>
        <v>9</v>
      </c>
      <c r="L22" s="167">
        <f t="shared" si="5"/>
        <v>10</v>
      </c>
      <c r="M22" s="167">
        <f t="shared" si="5"/>
        <v>11</v>
      </c>
      <c r="N22" s="167">
        <f t="shared" si="5"/>
        <v>12</v>
      </c>
      <c r="O22" s="167">
        <f t="shared" si="5"/>
        <v>13</v>
      </c>
      <c r="P22" s="167">
        <f t="shared" si="5"/>
        <v>14</v>
      </c>
      <c r="Q22" s="167">
        <f t="shared" si="5"/>
        <v>15</v>
      </c>
      <c r="R22" s="167">
        <f>Q22+1</f>
        <v>16</v>
      </c>
      <c r="S22" s="167">
        <f>R22+1</f>
        <v>17</v>
      </c>
      <c r="T22" s="89"/>
      <c r="U22" s="149">
        <v>18</v>
      </c>
      <c r="V22" s="138">
        <v>0</v>
      </c>
      <c r="W22" s="138">
        <v>1</v>
      </c>
      <c r="X22" s="138">
        <v>16</v>
      </c>
      <c r="Y22" s="138">
        <v>140</v>
      </c>
      <c r="Z22" s="59" t="str">
        <f t="shared" si="1"/>
        <v>17,2</v>
      </c>
      <c r="AA22" s="89"/>
      <c r="AB22" s="150">
        <v>18</v>
      </c>
      <c r="AC22" s="150">
        <v>0</v>
      </c>
      <c r="AD22" s="150">
        <v>18</v>
      </c>
      <c r="AE22" s="150" t="s">
        <v>468</v>
      </c>
      <c r="AF22" s="152" t="s">
        <v>458</v>
      </c>
      <c r="AG22" s="102">
        <v>0.1</v>
      </c>
      <c r="AH22" s="102">
        <v>107</v>
      </c>
      <c r="AI22" s="102">
        <v>500</v>
      </c>
      <c r="AJ22" s="102">
        <v>500</v>
      </c>
      <c r="AK22" s="102">
        <v>500</v>
      </c>
      <c r="AL22" s="157">
        <v>0</v>
      </c>
      <c r="AM22" s="157">
        <v>8</v>
      </c>
      <c r="AN22" s="157">
        <v>11</v>
      </c>
      <c r="AO22" s="59" t="str">
        <f t="shared" si="2"/>
        <v>12,9</v>
      </c>
      <c r="AP22" s="98" t="str">
        <f t="shared" si="0"/>
        <v>H</v>
      </c>
      <c r="AQ22" s="102">
        <f t="shared" si="3"/>
        <v>0</v>
      </c>
      <c r="AR22" s="102">
        <f t="shared" si="3"/>
        <v>0</v>
      </c>
      <c r="AS22" s="153"/>
      <c r="AT22" s="153"/>
      <c r="AU22" s="153"/>
      <c r="AV22" s="153"/>
      <c r="AW22" s="153"/>
      <c r="AX22" s="153"/>
      <c r="AY22" s="153"/>
      <c r="AZ22" s="153"/>
      <c r="BA22" s="89"/>
      <c r="BB22" s="154">
        <f t="shared" si="4"/>
        <v>19</v>
      </c>
      <c r="BC22" s="154">
        <v>2.4369747899159599</v>
      </c>
      <c r="BD22" s="163">
        <v>909.92545454545404</v>
      </c>
      <c r="BE22" s="89"/>
      <c r="BF22" s="89"/>
      <c r="BG22" s="89"/>
      <c r="BH22" s="89"/>
      <c r="BI22" s="89"/>
      <c r="BJ22" s="89"/>
      <c r="BK22" s="89"/>
      <c r="BL22" s="89"/>
      <c r="BM22" s="89"/>
      <c r="BN22" s="89"/>
      <c r="BO22" s="89"/>
      <c r="BP22" s="89"/>
      <c r="BQ22" s="89"/>
      <c r="BR22" s="89"/>
      <c r="BS22" s="89"/>
    </row>
    <row r="23" spans="1:71" ht="9.75" customHeight="1" x14ac:dyDescent="0.25">
      <c r="A23" s="89"/>
      <c r="B23" s="167">
        <v>1</v>
      </c>
      <c r="C23" s="156">
        <f>IF(C4&lt;=$I$10,C4,IF(ISNUMBER(MATCH('14'!C43,$Z$4:$Z$370,0)),$Z$3,IF(ISNUMBER(MATCH('14'!C43,$AO$4:$AO$370,0)),$AO$3,$Z$2)))</f>
        <v>1</v>
      </c>
      <c r="D23" s="156">
        <f>IF(D4&lt;=$I$10,D4,IF(ISNUMBER(MATCH('14'!D43,$Z$4:$Z$370,0)),$Z$3,IF(ISNUMBER(MATCH('14'!D43,$AO$4:$AO$370,0)),$AO$3,$Z$2)))</f>
        <v>0</v>
      </c>
      <c r="E23" s="156">
        <f>IF(E4&lt;=$I$10,E4,IF(ISNUMBER(MATCH('14'!E43,$Z$4:$Z$370,0)),$Z$3,IF(ISNUMBER(MATCH('14'!E43,$AO$4:$AO$370,0)),$AO$3,$Z$2)))</f>
        <v>0</v>
      </c>
      <c r="F23" s="156">
        <f>IF(F4&lt;=$I$10,F4,IF(ISNUMBER(MATCH('14'!F43,$Z$4:$Z$370,0)),$Z$3,IF(ISNUMBER(MATCH('14'!F43,$AO$4:$AO$370,0)),$AO$3,$Z$2)))</f>
        <v>0</v>
      </c>
      <c r="G23" s="156">
        <f>IF(G4&lt;=$I$10,G4,IF(ISNUMBER(MATCH('14'!G43,$Z$4:$Z$370,0)),$Z$3,IF(ISNUMBER(MATCH('14'!G43,$AO$4:$AO$370,0)),$AO$3,$Z$2)))</f>
        <v>0</v>
      </c>
      <c r="H23" s="156">
        <f>IF(H4&lt;=$I$10,H4,IF(ISNUMBER(MATCH('14'!H43,$Z$4:$Z$370,0)),$Z$3,IF(ISNUMBER(MATCH('14'!H43,$AO$4:$AO$370,0)),$AO$3,$Z$2)))</f>
        <v>0</v>
      </c>
      <c r="I23" s="156">
        <f>IF(I4&lt;=$I$10,I4,IF(ISNUMBER(MATCH('14'!I43,$Z$4:$Z$370,0)),$Z$3,IF(ISNUMBER(MATCH('14'!I43,$AO$4:$AO$370,0)),$AO$3,$Z$2)))</f>
        <v>0</v>
      </c>
      <c r="J23" s="156">
        <f>IF(J4&lt;=$I$10,J4,IF(ISNUMBER(MATCH('14'!J43,$Z$4:$Z$370,0)),$Z$3,IF(ISNUMBER(MATCH('14'!J43,$AO$4:$AO$370,0)),$AO$3,$Z$2)))</f>
        <v>0</v>
      </c>
      <c r="K23" s="156">
        <f>IF(K4&lt;=$I$10,K4,IF(ISNUMBER(MATCH('14'!K43,$Z$4:$Z$370,0)),$Z$3,IF(ISNUMBER(MATCH('14'!K43,$AO$4:$AO$370,0)),$AO$3,$Z$2)))</f>
        <v>0</v>
      </c>
      <c r="L23" s="156">
        <f>IF(L4&lt;=$I$10,L4,IF(ISNUMBER(MATCH('14'!L43,$Z$4:$Z$370,0)),$Z$3,IF(ISNUMBER(MATCH('14'!L43,$AO$4:$AO$370,0)),$AO$3,$Z$2)))</f>
        <v>0</v>
      </c>
      <c r="M23" s="156">
        <f>IF(M4&lt;=$I$10,M4,IF(ISNUMBER(MATCH('14'!M43,$Z$4:$Z$370,0)),$Z$3,IF(ISNUMBER(MATCH('14'!M43,$AO$4:$AO$370,0)),$AO$3,$Z$2)))</f>
        <v>0</v>
      </c>
      <c r="N23" s="156">
        <f>IF(N4&lt;=$I$10,N4,IF(ISNUMBER(MATCH('14'!N43,$Z$4:$Z$370,0)),$Z$3,IF(ISNUMBER(MATCH('14'!N43,$AO$4:$AO$370,0)),$AO$3,$Z$2)))</f>
        <v>0</v>
      </c>
      <c r="O23" s="156">
        <f>IF(O4&lt;=$I$10,O4,IF(ISNUMBER(MATCH('14'!O43,$Z$4:$Z$370,0)),$Z$3,IF(ISNUMBER(MATCH('14'!O43,$AO$4:$AO$370,0)),$AO$3,$Z$2)))</f>
        <v>0</v>
      </c>
      <c r="P23" s="156">
        <f>IF(P4&lt;=$I$10,P4,IF(ISNUMBER(MATCH('14'!P43,$Z$4:$Z$370,0)),$Z$3,IF(ISNUMBER(MATCH('14'!P43,$AO$4:$AO$370,0)),$AO$3,$Z$2)))</f>
        <v>0</v>
      </c>
      <c r="Q23" s="156">
        <f>IF(Q4&lt;=$I$10,Q4,IF(ISNUMBER(MATCH('14'!Q43,$Z$4:$Z$370,0)),$Z$3,IF(ISNUMBER(MATCH('14'!Q43,$AO$4:$AO$370,0)),$AO$3,$Z$2)))</f>
        <v>0</v>
      </c>
      <c r="R23" s="156">
        <f>IF(R4&lt;=$I$10,R4,IF(ISNUMBER(MATCH('14'!R43,$Z$4:$Z$370,0)),$Z$3,IF(ISNUMBER(MATCH('14'!R43,$AO$4:$AO$370,0)),$AO$3,$Z$2)))</f>
        <v>0</v>
      </c>
      <c r="S23" s="156">
        <f>IF(S4&lt;=$I$10,S4,IF(ISNUMBER(MATCH('14'!S43,$Z$4:$Z$370,0)),$Z$3,IF(ISNUMBER(MATCH('14'!S43,$AO$4:$AO$370,0)),$AO$3,$Z$2)))</f>
        <v>1</v>
      </c>
      <c r="T23" s="89"/>
      <c r="U23" s="149">
        <v>19</v>
      </c>
      <c r="V23" s="138">
        <v>0</v>
      </c>
      <c r="W23" s="138">
        <v>2</v>
      </c>
      <c r="X23" s="138">
        <v>16</v>
      </c>
      <c r="Y23" s="138">
        <v>140</v>
      </c>
      <c r="Z23" s="59" t="str">
        <f t="shared" si="1"/>
        <v>17,3</v>
      </c>
      <c r="AA23" s="89"/>
      <c r="AB23" s="150">
        <v>19</v>
      </c>
      <c r="AC23" s="150">
        <v>0</v>
      </c>
      <c r="AD23" s="150">
        <v>19</v>
      </c>
      <c r="AE23" s="150" t="s">
        <v>469</v>
      </c>
      <c r="AF23" s="152" t="s">
        <v>460</v>
      </c>
      <c r="AG23" s="102">
        <v>0.1</v>
      </c>
      <c r="AH23" s="102">
        <v>0</v>
      </c>
      <c r="AI23" s="102">
        <v>0</v>
      </c>
      <c r="AJ23" s="102">
        <v>0</v>
      </c>
      <c r="AK23" s="102">
        <v>0</v>
      </c>
      <c r="AL23" s="157">
        <v>1</v>
      </c>
      <c r="AM23" s="157">
        <v>8</v>
      </c>
      <c r="AN23" s="157">
        <v>10</v>
      </c>
      <c r="AO23" s="59" t="str">
        <f t="shared" si="2"/>
        <v>11,9</v>
      </c>
      <c r="AP23" s="98" t="str">
        <f t="shared" si="0"/>
        <v/>
      </c>
      <c r="AQ23" s="102">
        <f t="shared" si="3"/>
        <v>0</v>
      </c>
      <c r="AR23" s="102">
        <f t="shared" si="3"/>
        <v>0</v>
      </c>
      <c r="AS23" s="153"/>
      <c r="AT23" s="153"/>
      <c r="AU23" s="153"/>
      <c r="AV23" s="153"/>
      <c r="AW23" s="153"/>
      <c r="AX23" s="153"/>
      <c r="AY23" s="153"/>
      <c r="AZ23" s="153"/>
      <c r="BA23" s="89"/>
      <c r="BB23" s="154">
        <f t="shared" si="4"/>
        <v>20</v>
      </c>
      <c r="BC23" s="154">
        <v>2.5126050420168</v>
      </c>
      <c r="BD23" s="163">
        <v>960.42020202020103</v>
      </c>
      <c r="BE23" s="89"/>
      <c r="BF23" s="89"/>
      <c r="BG23" s="89"/>
      <c r="BH23" s="89"/>
      <c r="BI23" s="89"/>
      <c r="BJ23" s="89"/>
      <c r="BK23" s="89"/>
      <c r="BL23" s="89"/>
      <c r="BM23" s="89"/>
      <c r="BN23" s="89"/>
      <c r="BO23" s="89"/>
      <c r="BP23" s="89"/>
      <c r="BQ23" s="89"/>
      <c r="BR23" s="89"/>
      <c r="BS23" s="89"/>
    </row>
    <row r="24" spans="1:71" ht="9.75" customHeight="1" x14ac:dyDescent="0.25">
      <c r="A24" s="89"/>
      <c r="B24" s="167">
        <f t="shared" ref="B24:B39" si="6">B23+1</f>
        <v>2</v>
      </c>
      <c r="C24" s="156">
        <f>IF(C5&lt;=$I$10,C5,IF(ISNUMBER(MATCH('14'!C44,$Z$4:$Z$370,0)),$Z$3,IF(ISNUMBER(MATCH('14'!C44,$AO$4:$AO$370,0)),$AO$3,$Z$2)))</f>
        <v>1</v>
      </c>
      <c r="D24" s="156">
        <f>IF(D5&lt;=$I$10,D5,IF(ISNUMBER(MATCH('14'!D44,$Z$4:$Z$370,0)),$Z$3,IF(ISNUMBER(MATCH('14'!D44,$AO$4:$AO$370,0)),$AO$3,$Z$2)))</f>
        <v>0</v>
      </c>
      <c r="E24" s="156">
        <f>IF(E5&lt;=$I$10,E5,IF(ISNUMBER(MATCH('14'!E44,$Z$4:$Z$370,0)),$Z$3,IF(ISNUMBER(MATCH('14'!E44,$AO$4:$AO$370,0)),$AO$3,$Z$2)))</f>
        <v>0</v>
      </c>
      <c r="F24" s="156">
        <f>IF(F5&lt;=$I$10,F5,IF(ISNUMBER(MATCH('14'!F44,$Z$4:$Z$370,0)),$Z$3,IF(ISNUMBER(MATCH('14'!F44,$AO$4:$AO$370,0)),$AO$3,$Z$2)))</f>
        <v>0</v>
      </c>
      <c r="G24" s="156">
        <f>IF(G5&lt;=$I$10,G5,IF(ISNUMBER(MATCH('14'!G44,$Z$4:$Z$370,0)),$Z$3,IF(ISNUMBER(MATCH('14'!G44,$AO$4:$AO$370,0)),$AO$3,$Z$2)))</f>
        <v>0</v>
      </c>
      <c r="H24" s="156">
        <f>IF(H5&lt;=$I$10,H5,IF(ISNUMBER(MATCH('14'!H44,$Z$4:$Z$370,0)),$Z$3,IF(ISNUMBER(MATCH('14'!H44,$AO$4:$AO$370,0)),$AO$3,$Z$2)))</f>
        <v>0</v>
      </c>
      <c r="I24" s="156">
        <f>IF(I5&lt;=$I$10,I5,IF(ISNUMBER(MATCH('14'!I44,$Z$4:$Z$370,0)),$Z$3,IF(ISNUMBER(MATCH('14'!I44,$AO$4:$AO$370,0)),$AO$3,$Z$2)))</f>
        <v>0</v>
      </c>
      <c r="J24" s="156">
        <f>IF(J5&lt;=$I$10,J5,IF(ISNUMBER(MATCH('14'!J44,$Z$4:$Z$370,0)),$Z$3,IF(ISNUMBER(MATCH('14'!J44,$AO$4:$AO$370,0)),$AO$3,$Z$2)))</f>
        <v>0</v>
      </c>
      <c r="K24" s="156">
        <f>IF(K5&lt;=$I$10,K5,IF(ISNUMBER(MATCH('14'!K44,$Z$4:$Z$370,0)),$Z$3,IF(ISNUMBER(MATCH('14'!K44,$AO$4:$AO$370,0)),$AO$3,$Z$2)))</f>
        <v>0</v>
      </c>
      <c r="L24" s="156">
        <f>IF(L5&lt;=$I$10,L5,IF(ISNUMBER(MATCH('14'!L44,$Z$4:$Z$370,0)),$Z$3,IF(ISNUMBER(MATCH('14'!L44,$AO$4:$AO$370,0)),$AO$3,$Z$2)))</f>
        <v>0</v>
      </c>
      <c r="M24" s="156">
        <f>IF(M5&lt;=$I$10,M5,IF(ISNUMBER(MATCH('14'!M44,$Z$4:$Z$370,0)),$Z$3,IF(ISNUMBER(MATCH('14'!M44,$AO$4:$AO$370,0)),$AO$3,$Z$2)))</f>
        <v>0</v>
      </c>
      <c r="N24" s="156">
        <f>IF(N5&lt;=$I$10,N5,IF(ISNUMBER(MATCH('14'!N44,$Z$4:$Z$370,0)),$Z$3,IF(ISNUMBER(MATCH('14'!N44,$AO$4:$AO$370,0)),$AO$3,$Z$2)))</f>
        <v>0</v>
      </c>
      <c r="O24" s="156">
        <f>IF(O5&lt;=$I$10,O5,IF(ISNUMBER(MATCH('14'!O44,$Z$4:$Z$370,0)),$Z$3,IF(ISNUMBER(MATCH('14'!O44,$AO$4:$AO$370,0)),$AO$3,$Z$2)))</f>
        <v>0</v>
      </c>
      <c r="P24" s="156">
        <f>IF(P5&lt;=$I$10,P5,IF(ISNUMBER(MATCH('14'!P44,$Z$4:$Z$370,0)),$Z$3,IF(ISNUMBER(MATCH('14'!P44,$AO$4:$AO$370,0)),$AO$3,$Z$2)))</f>
        <v>0</v>
      </c>
      <c r="Q24" s="156">
        <f>IF(Q5&lt;=$I$10,Q5,IF(ISNUMBER(MATCH('14'!Q44,$Z$4:$Z$370,0)),$Z$3,IF(ISNUMBER(MATCH('14'!Q44,$AO$4:$AO$370,0)),$AO$3,$Z$2)))</f>
        <v>0</v>
      </c>
      <c r="R24" s="156">
        <f>IF(R5&lt;=$I$10,R5,IF(ISNUMBER(MATCH('14'!R44,$Z$4:$Z$370,0)),$Z$3,IF(ISNUMBER(MATCH('14'!R44,$AO$4:$AO$370,0)),$AO$3,$Z$2)))</f>
        <v>0</v>
      </c>
      <c r="S24" s="156">
        <f>IF(S5&lt;=$I$10,S5,IF(ISNUMBER(MATCH('14'!S44,$Z$4:$Z$370,0)),$Z$3,IF(ISNUMBER(MATCH('14'!S44,$AO$4:$AO$370,0)),$AO$3,$Z$2)))</f>
        <v>1</v>
      </c>
      <c r="T24" s="89"/>
      <c r="U24" s="149">
        <v>20</v>
      </c>
      <c r="V24" s="138">
        <v>0</v>
      </c>
      <c r="W24" s="138">
        <v>3</v>
      </c>
      <c r="X24" s="138">
        <v>16</v>
      </c>
      <c r="Y24" s="138">
        <v>140</v>
      </c>
      <c r="Z24" s="59" t="str">
        <f t="shared" si="1"/>
        <v>17,4</v>
      </c>
      <c r="AA24" s="89"/>
      <c r="AB24" s="150">
        <v>20</v>
      </c>
      <c r="AC24" s="150">
        <v>0</v>
      </c>
      <c r="AD24" s="150">
        <v>20</v>
      </c>
      <c r="AE24" s="150" t="s">
        <v>284</v>
      </c>
      <c r="AF24" s="152" t="s">
        <v>458</v>
      </c>
      <c r="AG24" s="102">
        <v>0.1</v>
      </c>
      <c r="AH24" s="102">
        <v>107</v>
      </c>
      <c r="AI24" s="102">
        <v>500</v>
      </c>
      <c r="AJ24" s="102">
        <v>500</v>
      </c>
      <c r="AK24" s="102">
        <v>500</v>
      </c>
      <c r="AL24" s="157">
        <v>0</v>
      </c>
      <c r="AM24" s="157">
        <v>9</v>
      </c>
      <c r="AN24" s="157">
        <v>5</v>
      </c>
      <c r="AO24" s="59" t="str">
        <f t="shared" si="2"/>
        <v>6,10</v>
      </c>
      <c r="AP24" s="98" t="str">
        <f t="shared" si="0"/>
        <v>H</v>
      </c>
      <c r="AQ24" s="102">
        <f t="shared" si="3"/>
        <v>0</v>
      </c>
      <c r="AR24" s="102">
        <f t="shared" si="3"/>
        <v>0</v>
      </c>
      <c r="AS24" s="153"/>
      <c r="AT24" s="153"/>
      <c r="AU24" s="153"/>
      <c r="AV24" s="153"/>
      <c r="AW24" s="153"/>
      <c r="AX24" s="153"/>
      <c r="AY24" s="153"/>
      <c r="AZ24" s="153"/>
      <c r="BA24" s="89"/>
      <c r="BB24" s="154">
        <f t="shared" si="4"/>
        <v>21</v>
      </c>
      <c r="BC24" s="154">
        <v>2.5882352941176401</v>
      </c>
      <c r="BD24" s="163">
        <v>1010.9149494949399</v>
      </c>
      <c r="BE24" s="89"/>
      <c r="BF24" s="89"/>
      <c r="BG24" s="89"/>
      <c r="BH24" s="89"/>
      <c r="BI24" s="89"/>
      <c r="BJ24" s="89"/>
      <c r="BK24" s="89"/>
      <c r="BL24" s="89"/>
      <c r="BM24" s="89"/>
      <c r="BN24" s="89"/>
      <c r="BO24" s="89"/>
      <c r="BP24" s="89"/>
      <c r="BQ24" s="89"/>
      <c r="BR24" s="89"/>
      <c r="BS24" s="89"/>
    </row>
    <row r="25" spans="1:71" ht="9.75" customHeight="1" x14ac:dyDescent="0.25">
      <c r="A25" s="89"/>
      <c r="B25" s="167">
        <f t="shared" si="6"/>
        <v>3</v>
      </c>
      <c r="C25" s="156">
        <f>IF(C6&lt;=$I$10,C6,IF(ISNUMBER(MATCH('14'!C45,$Z$4:$Z$370,0)),$Z$3,IF(ISNUMBER(MATCH('14'!C45,$AO$4:$AO$370,0)),$AO$3,$Z$2)))</f>
        <v>1</v>
      </c>
      <c r="D25" s="156">
        <f>IF(D6&lt;=$I$10,D6,IF(ISNUMBER(MATCH('14'!D45,$Z$4:$Z$370,0)),$Z$3,IF(ISNUMBER(MATCH('14'!D45,$AO$4:$AO$370,0)),$AO$3,$Z$2)))</f>
        <v>0</v>
      </c>
      <c r="E25" s="156">
        <f>IF(E6&lt;=$I$10,E6,IF(ISNUMBER(MATCH('14'!E45,$Z$4:$Z$370,0)),$Z$3,IF(ISNUMBER(MATCH('14'!E45,$AO$4:$AO$370,0)),$AO$3,$Z$2)))</f>
        <v>0</v>
      </c>
      <c r="F25" s="156">
        <f>IF(F6&lt;=$I$10,F6,IF(ISNUMBER(MATCH('14'!F45,$Z$4:$Z$370,0)),$Z$3,IF(ISNUMBER(MATCH('14'!F45,$AO$4:$AO$370,0)),$AO$3,$Z$2)))</f>
        <v>0</v>
      </c>
      <c r="G25" s="156">
        <f>IF(G6&lt;=$I$10,G6,IF(ISNUMBER(MATCH('14'!G45,$Z$4:$Z$370,0)),$Z$3,IF(ISNUMBER(MATCH('14'!G45,$AO$4:$AO$370,0)),$AO$3,$Z$2)))</f>
        <v>0</v>
      </c>
      <c r="H25" s="156">
        <f>IF(H6&lt;=$I$10,H6,IF(ISNUMBER(MATCH('14'!H45,$Z$4:$Z$370,0)),$Z$3,IF(ISNUMBER(MATCH('14'!H45,$AO$4:$AO$370,0)),$AO$3,$Z$2)))</f>
        <v>0</v>
      </c>
      <c r="I25" s="156">
        <f>IF(I6&lt;=$I$10,I6,IF(ISNUMBER(MATCH('14'!I45,$Z$4:$Z$370,0)),$Z$3,IF(ISNUMBER(MATCH('14'!I45,$AO$4:$AO$370,0)),$AO$3,$Z$2)))</f>
        <v>0</v>
      </c>
      <c r="J25" s="156">
        <f>IF(J6&lt;=$I$10,J6,IF(ISNUMBER(MATCH('14'!J45,$Z$4:$Z$370,0)),$Z$3,IF(ISNUMBER(MATCH('14'!J45,$AO$4:$AO$370,0)),$AO$3,$Z$2)))</f>
        <v>0</v>
      </c>
      <c r="K25" s="156">
        <f>IF(K6&lt;=$I$10,K6,IF(ISNUMBER(MATCH('14'!K45,$Z$4:$Z$370,0)),$Z$3,IF(ISNUMBER(MATCH('14'!K45,$AO$4:$AO$370,0)),$AO$3,$Z$2)))</f>
        <v>0</v>
      </c>
      <c r="L25" s="156">
        <f>IF(L6&lt;=$I$10,L6,IF(ISNUMBER(MATCH('14'!L45,$Z$4:$Z$370,0)),$Z$3,IF(ISNUMBER(MATCH('14'!L45,$AO$4:$AO$370,0)),$AO$3,$Z$2)))</f>
        <v>0</v>
      </c>
      <c r="M25" s="156">
        <f>IF(M6&lt;=$I$10,M6,IF(ISNUMBER(MATCH('14'!M45,$Z$4:$Z$370,0)),$Z$3,IF(ISNUMBER(MATCH('14'!M45,$AO$4:$AO$370,0)),$AO$3,$Z$2)))</f>
        <v>0</v>
      </c>
      <c r="N25" s="156">
        <f>IF(N6&lt;=$I$10,N6,IF(ISNUMBER(MATCH('14'!N45,$Z$4:$Z$370,0)),$Z$3,IF(ISNUMBER(MATCH('14'!N45,$AO$4:$AO$370,0)),$AO$3,$Z$2)))</f>
        <v>0</v>
      </c>
      <c r="O25" s="156">
        <f>IF(O6&lt;=$I$10,O6,IF(ISNUMBER(MATCH('14'!O45,$Z$4:$Z$370,0)),$Z$3,IF(ISNUMBER(MATCH('14'!O45,$AO$4:$AO$370,0)),$AO$3,$Z$2)))</f>
        <v>0</v>
      </c>
      <c r="P25" s="156">
        <f>IF(P6&lt;=$I$10,P6,IF(ISNUMBER(MATCH('14'!P45,$Z$4:$Z$370,0)),$Z$3,IF(ISNUMBER(MATCH('14'!P45,$AO$4:$AO$370,0)),$AO$3,$Z$2)))</f>
        <v>0</v>
      </c>
      <c r="Q25" s="156">
        <f>IF(Q6&lt;=$I$10,Q6,IF(ISNUMBER(MATCH('14'!Q45,$Z$4:$Z$370,0)),$Z$3,IF(ISNUMBER(MATCH('14'!Q45,$AO$4:$AO$370,0)),$AO$3,$Z$2)))</f>
        <v>0</v>
      </c>
      <c r="R25" s="156">
        <f>IF(R6&lt;=$I$10,R6,IF(ISNUMBER(MATCH('14'!R45,$Z$4:$Z$370,0)),$Z$3,IF(ISNUMBER(MATCH('14'!R45,$AO$4:$AO$370,0)),$AO$3,$Z$2)))</f>
        <v>0</v>
      </c>
      <c r="S25" s="156">
        <f>IF(S6&lt;=$I$10,S6,IF(ISNUMBER(MATCH('14'!S45,$Z$4:$Z$370,0)),$Z$3,IF(ISNUMBER(MATCH('14'!S45,$AO$4:$AO$370,0)),$AO$3,$Z$2)))</f>
        <v>1</v>
      </c>
      <c r="T25" s="89"/>
      <c r="U25" s="149">
        <v>21</v>
      </c>
      <c r="V25" s="138">
        <v>0</v>
      </c>
      <c r="W25" s="138">
        <v>4</v>
      </c>
      <c r="X25" s="138">
        <v>16</v>
      </c>
      <c r="Y25" s="138">
        <v>140</v>
      </c>
      <c r="Z25" s="59" t="str">
        <f t="shared" si="1"/>
        <v>17,5</v>
      </c>
      <c r="AA25" s="89"/>
      <c r="AB25" s="150">
        <v>21</v>
      </c>
      <c r="AC25" s="150">
        <v>0</v>
      </c>
      <c r="AD25" s="150">
        <v>21</v>
      </c>
      <c r="AE25" s="150" t="s">
        <v>470</v>
      </c>
      <c r="AF25" s="152" t="s">
        <v>460</v>
      </c>
      <c r="AG25" s="102">
        <v>0.1</v>
      </c>
      <c r="AH25" s="102">
        <v>0</v>
      </c>
      <c r="AI25" s="102">
        <v>0</v>
      </c>
      <c r="AJ25" s="102">
        <v>0</v>
      </c>
      <c r="AK25" s="102">
        <v>0</v>
      </c>
      <c r="AL25" s="157">
        <v>1</v>
      </c>
      <c r="AM25" s="157">
        <v>9</v>
      </c>
      <c r="AN25" s="157">
        <v>6</v>
      </c>
      <c r="AO25" s="59" t="str">
        <f t="shared" si="2"/>
        <v>7,10</v>
      </c>
      <c r="AP25" s="98" t="str">
        <f t="shared" si="0"/>
        <v/>
      </c>
      <c r="AQ25" s="102">
        <f t="shared" si="3"/>
        <v>0</v>
      </c>
      <c r="AR25" s="102">
        <f t="shared" si="3"/>
        <v>0</v>
      </c>
      <c r="AS25" s="153"/>
      <c r="AT25" s="153"/>
      <c r="AU25" s="153"/>
      <c r="AV25" s="153"/>
      <c r="AW25" s="153"/>
      <c r="AX25" s="153"/>
      <c r="AY25" s="153"/>
      <c r="AZ25" s="153"/>
      <c r="BA25" s="89"/>
      <c r="BB25" s="154">
        <f t="shared" si="4"/>
        <v>22</v>
      </c>
      <c r="BC25" s="154">
        <v>2.6638655462184802</v>
      </c>
      <c r="BD25" s="163">
        <v>1061.40969696969</v>
      </c>
      <c r="BE25" s="89"/>
      <c r="BF25" s="89"/>
      <c r="BG25" s="89"/>
      <c r="BH25" s="89"/>
      <c r="BI25" s="89"/>
      <c r="BJ25" s="89"/>
      <c r="BK25" s="89"/>
      <c r="BL25" s="89"/>
      <c r="BM25" s="89"/>
      <c r="BN25" s="89"/>
      <c r="BO25" s="89"/>
      <c r="BP25" s="89"/>
      <c r="BQ25" s="89"/>
      <c r="BR25" s="89"/>
      <c r="BS25" s="89"/>
    </row>
    <row r="26" spans="1:71" ht="9.75" customHeight="1" x14ac:dyDescent="0.25">
      <c r="A26" s="89"/>
      <c r="B26" s="167">
        <f t="shared" si="6"/>
        <v>4</v>
      </c>
      <c r="C26" s="156">
        <f>IF(C7&lt;=$I$10,C7,IF(ISNUMBER(MATCH('14'!C46,$Z$4:$Z$370,0)),$Z$3,IF(ISNUMBER(MATCH('14'!C46,$AO$4:$AO$370,0)),$AO$3,$Z$2)))</f>
        <v>1</v>
      </c>
      <c r="D26" s="156">
        <f>IF(D7&lt;=$I$10,D7,IF(ISNUMBER(MATCH('14'!D46,$Z$4:$Z$370,0)),$Z$3,IF(ISNUMBER(MATCH('14'!D46,$AO$4:$AO$370,0)),$AO$3,$Z$2)))</f>
        <v>0</v>
      </c>
      <c r="E26" s="156">
        <f>IF(E7&lt;=$I$10,E7,IF(ISNUMBER(MATCH('14'!E46,$Z$4:$Z$370,0)),$Z$3,IF(ISNUMBER(MATCH('14'!E46,$AO$4:$AO$370,0)),$AO$3,$Z$2)))</f>
        <v>0</v>
      </c>
      <c r="F26" s="156">
        <f>IF(F7&lt;=$I$10,F7,IF(ISNUMBER(MATCH('14'!F46,$Z$4:$Z$370,0)),$Z$3,IF(ISNUMBER(MATCH('14'!F46,$AO$4:$AO$370,0)),$AO$3,$Z$2)))</f>
        <v>0</v>
      </c>
      <c r="G26" s="156">
        <f>IF(G7&lt;=$I$10,G7,IF(ISNUMBER(MATCH('14'!G46,$Z$4:$Z$370,0)),$Z$3,IF(ISNUMBER(MATCH('14'!G46,$AO$4:$AO$370,0)),$AO$3,$Z$2)))</f>
        <v>0</v>
      </c>
      <c r="H26" s="156">
        <f>IF(H7&lt;=$I$10,H7,IF(ISNUMBER(MATCH('14'!H46,$Z$4:$Z$370,0)),$Z$3,IF(ISNUMBER(MATCH('14'!H46,$AO$4:$AO$370,0)),$AO$3,$Z$2)))</f>
        <v>0</v>
      </c>
      <c r="I26" s="156">
        <f>IF(I7&lt;=$I$10,I7,IF(ISNUMBER(MATCH('14'!I46,$Z$4:$Z$370,0)),$Z$3,IF(ISNUMBER(MATCH('14'!I46,$AO$4:$AO$370,0)),$AO$3,$Z$2)))</f>
        <v>0</v>
      </c>
      <c r="J26" s="156">
        <f>IF(J7&lt;=$I$10,J7,IF(ISNUMBER(MATCH('14'!J46,$Z$4:$Z$370,0)),$Z$3,IF(ISNUMBER(MATCH('14'!J46,$AO$4:$AO$370,0)),$AO$3,$Z$2)))</f>
        <v>0</v>
      </c>
      <c r="K26" s="156">
        <f>IF(K7&lt;=$I$10,K7,IF(ISNUMBER(MATCH('14'!K46,$Z$4:$Z$370,0)),$Z$3,IF(ISNUMBER(MATCH('14'!K46,$AO$4:$AO$370,0)),$AO$3,$Z$2)))</f>
        <v>0</v>
      </c>
      <c r="L26" s="156">
        <f>IF(L7&lt;=$I$10,L7,IF(ISNUMBER(MATCH('14'!L46,$Z$4:$Z$370,0)),$Z$3,IF(ISNUMBER(MATCH('14'!L46,$AO$4:$AO$370,0)),$AO$3,$Z$2)))</f>
        <v>0</v>
      </c>
      <c r="M26" s="156">
        <f>IF(M7&lt;=$I$10,M7,IF(ISNUMBER(MATCH('14'!M46,$Z$4:$Z$370,0)),$Z$3,IF(ISNUMBER(MATCH('14'!M46,$AO$4:$AO$370,0)),$AO$3,$Z$2)))</f>
        <v>0</v>
      </c>
      <c r="N26" s="156">
        <f>IF(N7&lt;=$I$10,N7,IF(ISNUMBER(MATCH('14'!N46,$Z$4:$Z$370,0)),$Z$3,IF(ISNUMBER(MATCH('14'!N46,$AO$4:$AO$370,0)),$AO$3,$Z$2)))</f>
        <v>0</v>
      </c>
      <c r="O26" s="156">
        <f>IF(O7&lt;=$I$10,O7,IF(ISNUMBER(MATCH('14'!O46,$Z$4:$Z$370,0)),$Z$3,IF(ISNUMBER(MATCH('14'!O46,$AO$4:$AO$370,0)),$AO$3,$Z$2)))</f>
        <v>0</v>
      </c>
      <c r="P26" s="156">
        <f>IF(P7&lt;=$I$10,P7,IF(ISNUMBER(MATCH('14'!P46,$Z$4:$Z$370,0)),$Z$3,IF(ISNUMBER(MATCH('14'!P46,$AO$4:$AO$370,0)),$AO$3,$Z$2)))</f>
        <v>0</v>
      </c>
      <c r="Q26" s="156">
        <f>IF(Q7&lt;=$I$10,Q7,IF(ISNUMBER(MATCH('14'!Q46,$Z$4:$Z$370,0)),$Z$3,IF(ISNUMBER(MATCH('14'!Q46,$AO$4:$AO$370,0)),$AO$3,$Z$2)))</f>
        <v>0</v>
      </c>
      <c r="R26" s="156">
        <f>IF(R7&lt;=$I$10,R7,IF(ISNUMBER(MATCH('14'!R46,$Z$4:$Z$370,0)),$Z$3,IF(ISNUMBER(MATCH('14'!R46,$AO$4:$AO$370,0)),$AO$3,$Z$2)))</f>
        <v>0</v>
      </c>
      <c r="S26" s="156">
        <f>IF(S7&lt;=$I$10,S7,IF(ISNUMBER(MATCH('14'!S46,$Z$4:$Z$370,0)),$Z$3,IF(ISNUMBER(MATCH('14'!S46,$AO$4:$AO$370,0)),$AO$3,$Z$2)))</f>
        <v>1</v>
      </c>
      <c r="T26" s="89"/>
      <c r="U26" s="149">
        <v>22</v>
      </c>
      <c r="V26" s="138">
        <v>0</v>
      </c>
      <c r="W26" s="138">
        <v>5</v>
      </c>
      <c r="X26" s="138">
        <v>16</v>
      </c>
      <c r="Y26" s="138">
        <v>140</v>
      </c>
      <c r="Z26" s="59" t="str">
        <f t="shared" si="1"/>
        <v>17,6</v>
      </c>
      <c r="AA26" s="89"/>
      <c r="AB26" s="150">
        <v>22</v>
      </c>
      <c r="AC26" s="150">
        <v>0</v>
      </c>
      <c r="AD26" s="150">
        <v>22</v>
      </c>
      <c r="AE26" s="150" t="s">
        <v>471</v>
      </c>
      <c r="AF26" s="152" t="s">
        <v>458</v>
      </c>
      <c r="AG26" s="102">
        <v>0.1</v>
      </c>
      <c r="AH26" s="102">
        <v>107</v>
      </c>
      <c r="AI26" s="102">
        <v>500</v>
      </c>
      <c r="AJ26" s="102">
        <v>500</v>
      </c>
      <c r="AK26" s="102">
        <v>500</v>
      </c>
      <c r="AL26" s="157">
        <v>0</v>
      </c>
      <c r="AM26" s="157">
        <v>9</v>
      </c>
      <c r="AN26" s="157">
        <v>11</v>
      </c>
      <c r="AO26" s="59" t="str">
        <f t="shared" si="2"/>
        <v>12,10</v>
      </c>
      <c r="AP26" s="98" t="str">
        <f t="shared" si="0"/>
        <v>H</v>
      </c>
      <c r="AQ26" s="102">
        <f t="shared" si="3"/>
        <v>0</v>
      </c>
      <c r="AR26" s="102">
        <f t="shared" si="3"/>
        <v>0</v>
      </c>
      <c r="AS26" s="153"/>
      <c r="AT26" s="153"/>
      <c r="AU26" s="153"/>
      <c r="AV26" s="153"/>
      <c r="AW26" s="153"/>
      <c r="AX26" s="153"/>
      <c r="AY26" s="153"/>
      <c r="AZ26" s="153"/>
      <c r="BA26" s="89"/>
      <c r="BB26" s="154">
        <f t="shared" si="4"/>
        <v>23</v>
      </c>
      <c r="BC26" s="154">
        <v>2.7394957983193202</v>
      </c>
      <c r="BD26" s="163">
        <v>1111.9044444444401</v>
      </c>
      <c r="BE26" s="89"/>
      <c r="BF26" s="89"/>
      <c r="BG26" s="89"/>
      <c r="BH26" s="89"/>
      <c r="BI26" s="89"/>
      <c r="BJ26" s="89"/>
      <c r="BK26" s="89"/>
      <c r="BL26" s="89"/>
      <c r="BM26" s="89"/>
      <c r="BN26" s="89"/>
      <c r="BO26" s="89"/>
      <c r="BP26" s="89"/>
      <c r="BQ26" s="89"/>
      <c r="BR26" s="89"/>
      <c r="BS26" s="89"/>
    </row>
    <row r="27" spans="1:71" ht="9.75" customHeight="1" x14ac:dyDescent="0.25">
      <c r="A27" s="89"/>
      <c r="B27" s="167">
        <f t="shared" si="6"/>
        <v>5</v>
      </c>
      <c r="C27" s="156">
        <f>IF(C8&lt;=$I$10,C8,IF(ISNUMBER(MATCH('14'!C47,$Z$4:$Z$370,0)),$Z$3,IF(ISNUMBER(MATCH('14'!C47,$AO$4:$AO$370,0)),$AO$3,$Z$2)))</f>
        <v>1</v>
      </c>
      <c r="D27" s="156">
        <f>IF(D8&lt;=$I$10,D8,IF(ISNUMBER(MATCH('14'!D47,$Z$4:$Z$370,0)),$Z$3,IF(ISNUMBER(MATCH('14'!D47,$AO$4:$AO$370,0)),$AO$3,$Z$2)))</f>
        <v>0</v>
      </c>
      <c r="E27" s="156">
        <f>IF(E8&lt;=$I$10,E8,IF(ISNUMBER(MATCH('14'!E47,$Z$4:$Z$370,0)),$Z$3,IF(ISNUMBER(MATCH('14'!E47,$AO$4:$AO$370,0)),$AO$3,$Z$2)))</f>
        <v>0</v>
      </c>
      <c r="F27" s="156">
        <f>IF(F8&lt;=$I$10,F8,IF(ISNUMBER(MATCH('14'!F47,$Z$4:$Z$370,0)),$Z$3,IF(ISNUMBER(MATCH('14'!F47,$AO$4:$AO$370,0)),$AO$3,$Z$2)))</f>
        <v>0</v>
      </c>
      <c r="G27" s="156">
        <f>IF(G8&lt;=$I$10,G8,IF(ISNUMBER(MATCH('14'!G47,$Z$4:$Z$370,0)),$Z$3,IF(ISNUMBER(MATCH('14'!G47,$AO$4:$AO$370,0)),$AO$3,$Z$2)))</f>
        <v>0</v>
      </c>
      <c r="H27" s="156">
        <f>IF(H8&lt;=$I$10,H8,IF(ISNUMBER(MATCH('14'!H47,$Z$4:$Z$370,0)),$Z$3,IF(ISNUMBER(MATCH('14'!H47,$AO$4:$AO$370,0)),$AO$3,$Z$2)))</f>
        <v>0</v>
      </c>
      <c r="I27" s="156">
        <f>IF(I8&lt;=$I$10,I8,IF(ISNUMBER(MATCH('14'!I47,$Z$4:$Z$370,0)),$Z$3,IF(ISNUMBER(MATCH('14'!I47,$AO$4:$AO$370,0)),$AO$3,$Z$2)))</f>
        <v>0</v>
      </c>
      <c r="J27" s="156">
        <f>IF(J8&lt;=$I$10,J8,IF(ISNUMBER(MATCH('14'!J47,$Z$4:$Z$370,0)),$Z$3,IF(ISNUMBER(MATCH('14'!J47,$AO$4:$AO$370,0)),$AO$3,$Z$2)))</f>
        <v>0</v>
      </c>
      <c r="K27" s="156">
        <f>IF(K8&lt;=$I$10,K8,IF(ISNUMBER(MATCH('14'!K47,$Z$4:$Z$370,0)),$Z$3,IF(ISNUMBER(MATCH('14'!K47,$AO$4:$AO$370,0)),$AO$3,$Z$2)))</f>
        <v>0</v>
      </c>
      <c r="L27" s="156">
        <f>IF(L8&lt;=$I$10,L8,IF(ISNUMBER(MATCH('14'!L47,$Z$4:$Z$370,0)),$Z$3,IF(ISNUMBER(MATCH('14'!L47,$AO$4:$AO$370,0)),$AO$3,$Z$2)))</f>
        <v>0</v>
      </c>
      <c r="M27" s="156">
        <f>IF(M8&lt;=$I$10,M8,IF(ISNUMBER(MATCH('14'!M47,$Z$4:$Z$370,0)),$Z$3,IF(ISNUMBER(MATCH('14'!M47,$AO$4:$AO$370,0)),$AO$3,$Z$2)))</f>
        <v>0</v>
      </c>
      <c r="N27" s="156">
        <f>IF(N8&lt;=$I$10,N8,IF(ISNUMBER(MATCH('14'!N47,$Z$4:$Z$370,0)),$Z$3,IF(ISNUMBER(MATCH('14'!N47,$AO$4:$AO$370,0)),$AO$3,$Z$2)))</f>
        <v>0</v>
      </c>
      <c r="O27" s="156">
        <f>IF(O8&lt;=$I$10,O8,IF(ISNUMBER(MATCH('14'!O47,$Z$4:$Z$370,0)),$Z$3,IF(ISNUMBER(MATCH('14'!O47,$AO$4:$AO$370,0)),$AO$3,$Z$2)))</f>
        <v>0</v>
      </c>
      <c r="P27" s="156">
        <f>IF(P8&lt;=$I$10,P8,IF(ISNUMBER(MATCH('14'!P47,$Z$4:$Z$370,0)),$Z$3,IF(ISNUMBER(MATCH('14'!P47,$AO$4:$AO$370,0)),$AO$3,$Z$2)))</f>
        <v>0</v>
      </c>
      <c r="Q27" s="156">
        <f>IF(Q8&lt;=$I$10,Q8,IF(ISNUMBER(MATCH('14'!Q47,$Z$4:$Z$370,0)),$Z$3,IF(ISNUMBER(MATCH('14'!Q47,$AO$4:$AO$370,0)),$AO$3,$Z$2)))</f>
        <v>0</v>
      </c>
      <c r="R27" s="156">
        <f>IF(R8&lt;=$I$10,R8,IF(ISNUMBER(MATCH('14'!R47,$Z$4:$Z$370,0)),$Z$3,IF(ISNUMBER(MATCH('14'!R47,$AO$4:$AO$370,0)),$AO$3,$Z$2)))</f>
        <v>0</v>
      </c>
      <c r="S27" s="156">
        <f>IF(S8&lt;=$I$10,S8,IF(ISNUMBER(MATCH('14'!S47,$Z$4:$Z$370,0)),$Z$3,IF(ISNUMBER(MATCH('14'!S47,$AO$4:$AO$370,0)),$AO$3,$Z$2)))</f>
        <v>1</v>
      </c>
      <c r="T27" s="89"/>
      <c r="U27" s="149">
        <v>23</v>
      </c>
      <c r="V27" s="138">
        <v>0</v>
      </c>
      <c r="W27" s="138">
        <v>6</v>
      </c>
      <c r="X27" s="138">
        <v>16</v>
      </c>
      <c r="Y27" s="138">
        <v>140</v>
      </c>
      <c r="Z27" s="59" t="str">
        <f t="shared" si="1"/>
        <v>17,7</v>
      </c>
      <c r="AA27" s="89"/>
      <c r="AB27" s="150">
        <v>23</v>
      </c>
      <c r="AC27" s="150">
        <v>0</v>
      </c>
      <c r="AD27" s="150">
        <v>23</v>
      </c>
      <c r="AE27" s="150" t="s">
        <v>472</v>
      </c>
      <c r="AF27" s="152" t="s">
        <v>460</v>
      </c>
      <c r="AG27" s="102">
        <v>0.1</v>
      </c>
      <c r="AH27" s="102">
        <v>0</v>
      </c>
      <c r="AI27" s="102">
        <v>0</v>
      </c>
      <c r="AJ27" s="102">
        <v>0</v>
      </c>
      <c r="AK27" s="102">
        <v>0</v>
      </c>
      <c r="AL27" s="157">
        <v>1</v>
      </c>
      <c r="AM27" s="157">
        <v>9</v>
      </c>
      <c r="AN27" s="157">
        <v>10</v>
      </c>
      <c r="AO27" s="59" t="str">
        <f t="shared" si="2"/>
        <v>11,10</v>
      </c>
      <c r="AP27" s="98" t="str">
        <f t="shared" si="0"/>
        <v/>
      </c>
      <c r="AQ27" s="102">
        <f t="shared" si="3"/>
        <v>0</v>
      </c>
      <c r="AR27" s="102">
        <f t="shared" si="3"/>
        <v>0</v>
      </c>
      <c r="AS27" s="153"/>
      <c r="AT27" s="153"/>
      <c r="AU27" s="153"/>
      <c r="AV27" s="153"/>
      <c r="AW27" s="153"/>
      <c r="AX27" s="153"/>
      <c r="AY27" s="153"/>
      <c r="AZ27" s="153"/>
      <c r="BA27" s="89"/>
      <c r="BB27" s="154">
        <f t="shared" si="4"/>
        <v>24</v>
      </c>
      <c r="BC27" s="154">
        <v>2.8151260504201598</v>
      </c>
      <c r="BD27" s="163">
        <v>1162.3991919191899</v>
      </c>
      <c r="BE27" s="89"/>
      <c r="BF27" s="89"/>
      <c r="BG27" s="89"/>
      <c r="BH27" s="89"/>
      <c r="BI27" s="89"/>
      <c r="BJ27" s="89"/>
      <c r="BK27" s="89"/>
      <c r="BL27" s="89"/>
      <c r="BM27" s="89"/>
      <c r="BN27" s="89"/>
      <c r="BO27" s="89"/>
      <c r="BP27" s="89"/>
      <c r="BQ27" s="89"/>
      <c r="BR27" s="89"/>
      <c r="BS27" s="89"/>
    </row>
    <row r="28" spans="1:71" ht="9.75" customHeight="1" x14ac:dyDescent="0.25">
      <c r="A28" s="89"/>
      <c r="B28" s="167">
        <f t="shared" si="6"/>
        <v>6</v>
      </c>
      <c r="C28" s="156">
        <f>IF(C9&lt;=$I$10,C9,IF(ISNUMBER(MATCH('14'!C48,$Z$4:$Z$370,0)),$Z$3,IF(ISNUMBER(MATCH('14'!C48,$AO$4:$AO$370,0)),$AO$3,$Z$2)))</f>
        <v>1</v>
      </c>
      <c r="D28" s="156">
        <f>IF(D9&lt;=$I$10,D9,IF(ISNUMBER(MATCH('14'!D48,$Z$4:$Z$370,0)),$Z$3,IF(ISNUMBER(MATCH('14'!D48,$AO$4:$AO$370,0)),$AO$3,$Z$2)))</f>
        <v>0</v>
      </c>
      <c r="E28" s="156">
        <f>IF(E9&lt;=$I$10,E9,IF(ISNUMBER(MATCH('14'!E48,$Z$4:$Z$370,0)),$Z$3,IF(ISNUMBER(MATCH('14'!E48,$AO$4:$AO$370,0)),$AO$3,$Z$2)))</f>
        <v>0</v>
      </c>
      <c r="F28" s="156">
        <f>IF(F9&lt;=$I$10,F9,IF(ISNUMBER(MATCH('14'!F48,$Z$4:$Z$370,0)),$Z$3,IF(ISNUMBER(MATCH('14'!F48,$AO$4:$AO$370,0)),$AO$3,$Z$2)))</f>
        <v>0</v>
      </c>
      <c r="G28" s="156">
        <f>IF(G9&lt;=$I$10,G9,IF(ISNUMBER(MATCH('14'!G48,$Z$4:$Z$370,0)),$Z$3,IF(ISNUMBER(MATCH('14'!G48,$AO$4:$AO$370,0)),$AO$3,$Z$2)))</f>
        <v>0</v>
      </c>
      <c r="H28" s="156">
        <f>IF(H9&lt;=$I$10,H9,IF(ISNUMBER(MATCH('14'!H48,$Z$4:$Z$370,0)),$Z$3,IF(ISNUMBER(MATCH('14'!H48,$AO$4:$AO$370,0)),$AO$3,$Z$2)))</f>
        <v>0</v>
      </c>
      <c r="I28" s="156">
        <f>IF(I9&lt;=$I$10,I9,IF(ISNUMBER(MATCH('14'!I48,$Z$4:$Z$370,0)),$Z$3,IF(ISNUMBER(MATCH('14'!I48,$AO$4:$AO$370,0)),$AO$3,$Z$2)))</f>
        <v>2</v>
      </c>
      <c r="J28" s="156">
        <f>IF(J9&lt;=$I$10,J9,IF(ISNUMBER(MATCH('14'!J48,$Z$4:$Z$370,0)),$Z$3,IF(ISNUMBER(MATCH('14'!J48,$AO$4:$AO$370,0)),$AO$3,$Z$2)))</f>
        <v>2</v>
      </c>
      <c r="K28" s="156">
        <f>IF(K9&lt;=$I$10,K9,IF(ISNUMBER(MATCH('14'!K48,$Z$4:$Z$370,0)),$Z$3,IF(ISNUMBER(MATCH('14'!K48,$AO$4:$AO$370,0)),$AO$3,$Z$2)))</f>
        <v>2</v>
      </c>
      <c r="L28" s="156">
        <f>IF(L9&lt;=$I$10,L9,IF(ISNUMBER(MATCH('14'!L48,$Z$4:$Z$370,0)),$Z$3,IF(ISNUMBER(MATCH('14'!L48,$AO$4:$AO$370,0)),$AO$3,$Z$2)))</f>
        <v>2</v>
      </c>
      <c r="M28" s="156">
        <f>IF(M9&lt;=$I$10,M9,IF(ISNUMBER(MATCH('14'!M48,$Z$4:$Z$370,0)),$Z$3,IF(ISNUMBER(MATCH('14'!M48,$AO$4:$AO$370,0)),$AO$3,$Z$2)))</f>
        <v>2</v>
      </c>
      <c r="N28" s="156">
        <f>IF(N9&lt;=$I$10,N9,IF(ISNUMBER(MATCH('14'!N48,$Z$4:$Z$370,0)),$Z$3,IF(ISNUMBER(MATCH('14'!N48,$AO$4:$AO$370,0)),$AO$3,$Z$2)))</f>
        <v>0</v>
      </c>
      <c r="O28" s="156">
        <f>IF(O9&lt;=$I$10,O9,IF(ISNUMBER(MATCH('14'!O48,$Z$4:$Z$370,0)),$Z$3,IF(ISNUMBER(MATCH('14'!O48,$AO$4:$AO$370,0)),$AO$3,$Z$2)))</f>
        <v>0</v>
      </c>
      <c r="P28" s="156">
        <f>IF(P9&lt;=$I$10,P9,IF(ISNUMBER(MATCH('14'!P48,$Z$4:$Z$370,0)),$Z$3,IF(ISNUMBER(MATCH('14'!P48,$AO$4:$AO$370,0)),$AO$3,$Z$2)))</f>
        <v>0</v>
      </c>
      <c r="Q28" s="156">
        <f>IF(Q9&lt;=$I$10,Q9,IF(ISNUMBER(MATCH('14'!Q48,$Z$4:$Z$370,0)),$Z$3,IF(ISNUMBER(MATCH('14'!Q48,$AO$4:$AO$370,0)),$AO$3,$Z$2)))</f>
        <v>0</v>
      </c>
      <c r="R28" s="156">
        <f>IF(R9&lt;=$I$10,R9,IF(ISNUMBER(MATCH('14'!R48,$Z$4:$Z$370,0)),$Z$3,IF(ISNUMBER(MATCH('14'!R48,$AO$4:$AO$370,0)),$AO$3,$Z$2)))</f>
        <v>0</v>
      </c>
      <c r="S28" s="156">
        <f>IF(S9&lt;=$I$10,S9,IF(ISNUMBER(MATCH('14'!S48,$Z$4:$Z$370,0)),$Z$3,IF(ISNUMBER(MATCH('14'!S48,$AO$4:$AO$370,0)),$AO$3,$Z$2)))</f>
        <v>1</v>
      </c>
      <c r="T28" s="89"/>
      <c r="U28" s="149">
        <v>24</v>
      </c>
      <c r="V28" s="138">
        <v>0</v>
      </c>
      <c r="W28" s="138">
        <v>7</v>
      </c>
      <c r="X28" s="138">
        <v>16</v>
      </c>
      <c r="Y28" s="138">
        <v>140</v>
      </c>
      <c r="Z28" s="59" t="str">
        <f t="shared" si="1"/>
        <v>17,8</v>
      </c>
      <c r="AA28" s="89"/>
      <c r="AB28" s="150">
        <v>24</v>
      </c>
      <c r="AC28" s="150">
        <v>0</v>
      </c>
      <c r="AD28" s="150">
        <v>24</v>
      </c>
      <c r="AE28" s="150" t="s">
        <v>292</v>
      </c>
      <c r="AF28" s="152" t="s">
        <v>458</v>
      </c>
      <c r="AG28" s="102">
        <v>0.1</v>
      </c>
      <c r="AH28" s="102">
        <v>107</v>
      </c>
      <c r="AI28" s="102">
        <v>500</v>
      </c>
      <c r="AJ28" s="102">
        <v>500</v>
      </c>
      <c r="AK28" s="102">
        <v>500</v>
      </c>
      <c r="AL28" s="157">
        <v>0</v>
      </c>
      <c r="AM28" s="157">
        <v>10</v>
      </c>
      <c r="AN28" s="157">
        <v>5</v>
      </c>
      <c r="AO28" s="59" t="str">
        <f t="shared" si="2"/>
        <v>6,11</v>
      </c>
      <c r="AP28" s="98" t="str">
        <f t="shared" si="0"/>
        <v>H</v>
      </c>
      <c r="AQ28" s="102">
        <f t="shared" si="3"/>
        <v>0</v>
      </c>
      <c r="AR28" s="102">
        <f t="shared" si="3"/>
        <v>0</v>
      </c>
      <c r="AS28" s="153"/>
      <c r="AT28" s="153"/>
      <c r="AU28" s="153"/>
      <c r="AV28" s="153"/>
      <c r="AW28" s="153"/>
      <c r="AX28" s="153"/>
      <c r="AY28" s="153"/>
      <c r="AZ28" s="153"/>
      <c r="BA28" s="89"/>
      <c r="BB28" s="154">
        <f t="shared" si="4"/>
        <v>25</v>
      </c>
      <c r="BC28" s="154">
        <v>2.8907563025209999</v>
      </c>
      <c r="BD28" s="163">
        <v>1212.8939393939299</v>
      </c>
      <c r="BE28" s="89"/>
      <c r="BF28" s="89"/>
      <c r="BG28" s="89"/>
      <c r="BH28" s="89"/>
      <c r="BI28" s="89"/>
      <c r="BJ28" s="89"/>
      <c r="BK28" s="89"/>
      <c r="BL28" s="89"/>
      <c r="BM28" s="89"/>
      <c r="BN28" s="89"/>
      <c r="BO28" s="89"/>
      <c r="BP28" s="89"/>
      <c r="BQ28" s="89"/>
      <c r="BR28" s="89"/>
      <c r="BS28" s="89"/>
    </row>
    <row r="29" spans="1:71" ht="9.75" customHeight="1" x14ac:dyDescent="0.25">
      <c r="A29" s="89"/>
      <c r="B29" s="167">
        <f t="shared" si="6"/>
        <v>7</v>
      </c>
      <c r="C29" s="156">
        <f>IF(C10&lt;=$I$10,C10,IF(ISNUMBER(MATCH('14'!C49,$Z$4:$Z$370,0)),$Z$3,IF(ISNUMBER(MATCH('14'!C49,$AO$4:$AO$370,0)),$AO$3,$Z$2)))</f>
        <v>1</v>
      </c>
      <c r="D29" s="156">
        <f>IF(D10&lt;=$I$10,D10,IF(ISNUMBER(MATCH('14'!D49,$Z$4:$Z$370,0)),$Z$3,IF(ISNUMBER(MATCH('14'!D49,$AO$4:$AO$370,0)),$AO$3,$Z$2)))</f>
        <v>0</v>
      </c>
      <c r="E29" s="156">
        <f>IF(E10&lt;=$I$10,E10,IF(ISNUMBER(MATCH('14'!E49,$Z$4:$Z$370,0)),$Z$3,IF(ISNUMBER(MATCH('14'!E49,$AO$4:$AO$370,0)),$AO$3,$Z$2)))</f>
        <v>0</v>
      </c>
      <c r="F29" s="156">
        <f>IF(F10&lt;=$I$10,F10,IF(ISNUMBER(MATCH('14'!F49,$Z$4:$Z$370,0)),$Z$3,IF(ISNUMBER(MATCH('14'!F49,$AO$4:$AO$370,0)),$AO$3,$Z$2)))</f>
        <v>0</v>
      </c>
      <c r="G29" s="156">
        <f>IF(G10&lt;=$I$10,G10,IF(ISNUMBER(MATCH('14'!G49,$Z$4:$Z$370,0)),$Z$3,IF(ISNUMBER(MATCH('14'!G49,$AO$4:$AO$370,0)),$AO$3,$Z$2)))</f>
        <v>0</v>
      </c>
      <c r="H29" s="156">
        <f>IF(H10&lt;=$I$10,H10,IF(ISNUMBER(MATCH('14'!H49,$Z$4:$Z$370,0)),$Z$3,IF(ISNUMBER(MATCH('14'!H49,$AO$4:$AO$370,0)),$AO$3,$Z$2)))</f>
        <v>2</v>
      </c>
      <c r="I29" s="156">
        <f>IF(I10&lt;=$I$10,I10,IF(ISNUMBER(MATCH('14'!I49,$Z$4:$Z$370,0)),$Z$3,IF(ISNUMBER(MATCH('14'!I49,$AO$4:$AO$370,0)),$AO$3,$Z$2)))</f>
        <v>105</v>
      </c>
      <c r="J29" s="156">
        <f>IF(J10&lt;=$I$10,J10,IF(ISNUMBER(MATCH('14'!J49,$Z$4:$Z$370,0)),$Z$3,IF(ISNUMBER(MATCH('14'!J49,$AO$4:$AO$370,0)),$AO$3,$Z$2)))</f>
        <v>105</v>
      </c>
      <c r="K29" s="156">
        <f>IF(K10&lt;=$I$10,K10,IF(ISNUMBER(MATCH('14'!K49,$Z$4:$Z$370,0)),$Z$3,IF(ISNUMBER(MATCH('14'!K49,$AO$4:$AO$370,0)),$AO$3,$Z$2)))</f>
        <v>105</v>
      </c>
      <c r="L29" s="156">
        <f>IF(L10&lt;=$I$10,L10,IF(ISNUMBER(MATCH('14'!L49,$Z$4:$Z$370,0)),$Z$3,IF(ISNUMBER(MATCH('14'!L49,$AO$4:$AO$370,0)),$AO$3,$Z$2)))</f>
        <v>105</v>
      </c>
      <c r="M29" s="156">
        <f>IF(M10&lt;=$I$10,M10,IF(ISNUMBER(MATCH('14'!M49,$Z$4:$Z$370,0)),$Z$3,IF(ISNUMBER(MATCH('14'!M49,$AO$4:$AO$370,0)),$AO$3,$Z$2)))</f>
        <v>105</v>
      </c>
      <c r="N29" s="156">
        <f>IF(N10&lt;=$I$10,N10,IF(ISNUMBER(MATCH('14'!N49,$Z$4:$Z$370,0)),$Z$3,IF(ISNUMBER(MATCH('14'!N49,$AO$4:$AO$370,0)),$AO$3,$Z$2)))</f>
        <v>2</v>
      </c>
      <c r="O29" s="156">
        <f>IF(O10&lt;=$I$10,O10,IF(ISNUMBER(MATCH('14'!O49,$Z$4:$Z$370,0)),$Z$3,IF(ISNUMBER(MATCH('14'!O49,$AO$4:$AO$370,0)),$AO$3,$Z$2)))</f>
        <v>0</v>
      </c>
      <c r="P29" s="156">
        <f>IF(P10&lt;=$I$10,P10,IF(ISNUMBER(MATCH('14'!P49,$Z$4:$Z$370,0)),$Z$3,IF(ISNUMBER(MATCH('14'!P49,$AO$4:$AO$370,0)),$AO$3,$Z$2)))</f>
        <v>0</v>
      </c>
      <c r="Q29" s="156">
        <f>IF(Q10&lt;=$I$10,Q10,IF(ISNUMBER(MATCH('14'!Q49,$Z$4:$Z$370,0)),$Z$3,IF(ISNUMBER(MATCH('14'!Q49,$AO$4:$AO$370,0)),$AO$3,$Z$2)))</f>
        <v>0</v>
      </c>
      <c r="R29" s="156">
        <f>IF(R10&lt;=$I$10,R10,IF(ISNUMBER(MATCH('14'!R49,$Z$4:$Z$370,0)),$Z$3,IF(ISNUMBER(MATCH('14'!R49,$AO$4:$AO$370,0)),$AO$3,$Z$2)))</f>
        <v>0</v>
      </c>
      <c r="S29" s="156">
        <f>IF(S10&lt;=$I$10,S10,IF(ISNUMBER(MATCH('14'!S49,$Z$4:$Z$370,0)),$Z$3,IF(ISNUMBER(MATCH('14'!S49,$AO$4:$AO$370,0)),$AO$3,$Z$2)))</f>
        <v>1</v>
      </c>
      <c r="T29" s="89"/>
      <c r="U29" s="149">
        <v>25</v>
      </c>
      <c r="V29" s="138">
        <v>0</v>
      </c>
      <c r="W29" s="138">
        <v>8</v>
      </c>
      <c r="X29" s="138">
        <v>16</v>
      </c>
      <c r="Y29" s="138">
        <v>140</v>
      </c>
      <c r="Z29" s="59" t="str">
        <f t="shared" si="1"/>
        <v>17,9</v>
      </c>
      <c r="AA29" s="89"/>
      <c r="AB29" s="150">
        <v>25</v>
      </c>
      <c r="AC29" s="150">
        <v>0</v>
      </c>
      <c r="AD29" s="150">
        <v>25</v>
      </c>
      <c r="AE29" s="150" t="s">
        <v>169</v>
      </c>
      <c r="AF29" s="152" t="s">
        <v>458</v>
      </c>
      <c r="AG29" s="102">
        <v>0.1</v>
      </c>
      <c r="AH29" s="102">
        <v>107</v>
      </c>
      <c r="AI29" s="102">
        <v>500</v>
      </c>
      <c r="AJ29" s="102">
        <v>500</v>
      </c>
      <c r="AK29" s="102">
        <v>500</v>
      </c>
      <c r="AL29" s="157">
        <v>0</v>
      </c>
      <c r="AM29" s="157">
        <v>11</v>
      </c>
      <c r="AN29" s="157">
        <v>6</v>
      </c>
      <c r="AO29" s="59" t="str">
        <f t="shared" si="2"/>
        <v>7,12</v>
      </c>
      <c r="AP29" s="98" t="str">
        <f t="shared" si="0"/>
        <v>H</v>
      </c>
      <c r="AQ29" s="102">
        <f t="shared" si="3"/>
        <v>0</v>
      </c>
      <c r="AR29" s="102">
        <f t="shared" si="3"/>
        <v>0</v>
      </c>
      <c r="AS29" s="153"/>
      <c r="AT29" s="153"/>
      <c r="AU29" s="153"/>
      <c r="AV29" s="153"/>
      <c r="AW29" s="153"/>
      <c r="AX29" s="153"/>
      <c r="AY29" s="153"/>
      <c r="AZ29" s="153"/>
      <c r="BA29" s="89"/>
      <c r="BB29" s="154">
        <f t="shared" si="4"/>
        <v>26</v>
      </c>
      <c r="BC29" s="154">
        <v>2.96638655462184</v>
      </c>
      <c r="BD29" s="163">
        <v>1263.38868686868</v>
      </c>
      <c r="BE29" s="89"/>
      <c r="BF29" s="89"/>
      <c r="BG29" s="89"/>
      <c r="BH29" s="89"/>
      <c r="BI29" s="89"/>
      <c r="BJ29" s="89"/>
      <c r="BK29" s="89"/>
      <c r="BL29" s="89"/>
      <c r="BM29" s="89"/>
      <c r="BN29" s="89"/>
      <c r="BO29" s="89"/>
      <c r="BP29" s="89"/>
      <c r="BQ29" s="89"/>
      <c r="BR29" s="89"/>
      <c r="BS29" s="89"/>
    </row>
    <row r="30" spans="1:71" ht="9.75" customHeight="1" x14ac:dyDescent="0.25">
      <c r="A30" s="89"/>
      <c r="B30" s="167">
        <f t="shared" si="6"/>
        <v>8</v>
      </c>
      <c r="C30" s="156">
        <f>IF(C11&lt;=$I$10,C11,IF(ISNUMBER(MATCH('14'!C50,$Z$4:$Z$370,0)),$Z$3,IF(ISNUMBER(MATCH('14'!C50,$AO$4:$AO$370,0)),$AO$3,$Z$2)))</f>
        <v>1</v>
      </c>
      <c r="D30" s="156">
        <f>IF(D11&lt;=$I$10,D11,IF(ISNUMBER(MATCH('14'!D50,$Z$4:$Z$370,0)),$Z$3,IF(ISNUMBER(MATCH('14'!D50,$AO$4:$AO$370,0)),$AO$3,$Z$2)))</f>
        <v>0</v>
      </c>
      <c r="E30" s="156">
        <f>IF(E11&lt;=$I$10,E11,IF(ISNUMBER(MATCH('14'!E50,$Z$4:$Z$370,0)),$Z$3,IF(ISNUMBER(MATCH('14'!E50,$AO$4:$AO$370,0)),$AO$3,$Z$2)))</f>
        <v>0</v>
      </c>
      <c r="F30" s="156">
        <f>IF(F11&lt;=$I$10,F11,IF(ISNUMBER(MATCH('14'!F50,$Z$4:$Z$370,0)),$Z$3,IF(ISNUMBER(MATCH('14'!F50,$AO$4:$AO$370,0)),$AO$3,$Z$2)))</f>
        <v>0</v>
      </c>
      <c r="G30" s="156">
        <f>IF(G11&lt;=$I$10,G11,IF(ISNUMBER(MATCH('14'!G50,$Z$4:$Z$370,0)),$Z$3,IF(ISNUMBER(MATCH('14'!G50,$AO$4:$AO$370,0)),$AO$3,$Z$2)))</f>
        <v>0</v>
      </c>
      <c r="H30" s="156">
        <f>IF(H11&lt;=$I$10,H11,IF(ISNUMBER(MATCH('14'!H50,$Z$4:$Z$370,0)),$Z$3,IF(ISNUMBER(MATCH('14'!H50,$AO$4:$AO$370,0)),$AO$3,$Z$2)))</f>
        <v>2</v>
      </c>
      <c r="I30" s="156">
        <f>IF(I11&lt;=$I$10,I11,IF(ISNUMBER(MATCH('14'!I50,$Z$4:$Z$370,0)),$Z$3,IF(ISNUMBER(MATCH('14'!I50,$AO$4:$AO$370,0)),$AO$3,$Z$2)))</f>
        <v>105</v>
      </c>
      <c r="J30" s="156">
        <f>IF(J11&lt;=$I$10,J11,IF(ISNUMBER(MATCH('14'!J50,$Z$4:$Z$370,0)),$Z$3,IF(ISNUMBER(MATCH('14'!J50,$AO$4:$AO$370,0)),$AO$3,$Z$2)))</f>
        <v>95</v>
      </c>
      <c r="K30" s="156">
        <f>IF(K11&lt;=$I$10,K11,IF(ISNUMBER(MATCH('14'!K50,$Z$4:$Z$370,0)),$Z$3,IF(ISNUMBER(MATCH('14'!K50,$AO$4:$AO$370,0)),$AO$3,$Z$2)))</f>
        <v>95</v>
      </c>
      <c r="L30" s="156">
        <f>IF(L11&lt;=$I$10,L11,IF(ISNUMBER(MATCH('14'!L50,$Z$4:$Z$370,0)),$Z$3,IF(ISNUMBER(MATCH('14'!L50,$AO$4:$AO$370,0)),$AO$3,$Z$2)))</f>
        <v>95</v>
      </c>
      <c r="M30" s="156">
        <f>IF(M11&lt;=$I$10,M11,IF(ISNUMBER(MATCH('14'!M50,$Z$4:$Z$370,0)),$Z$3,IF(ISNUMBER(MATCH('14'!M50,$AO$4:$AO$370,0)),$AO$3,$Z$2)))</f>
        <v>105</v>
      </c>
      <c r="N30" s="156">
        <f>IF(N11&lt;=$I$10,N11,IF(ISNUMBER(MATCH('14'!N50,$Z$4:$Z$370,0)),$Z$3,IF(ISNUMBER(MATCH('14'!N50,$AO$4:$AO$370,0)),$AO$3,$Z$2)))</f>
        <v>2</v>
      </c>
      <c r="O30" s="156">
        <f>IF(O11&lt;=$I$10,O11,IF(ISNUMBER(MATCH('14'!O50,$Z$4:$Z$370,0)),$Z$3,IF(ISNUMBER(MATCH('14'!O50,$AO$4:$AO$370,0)),$AO$3,$Z$2)))</f>
        <v>0</v>
      </c>
      <c r="P30" s="156">
        <f>IF(P11&lt;=$I$10,P11,IF(ISNUMBER(MATCH('14'!P50,$Z$4:$Z$370,0)),$Z$3,IF(ISNUMBER(MATCH('14'!P50,$AO$4:$AO$370,0)),$AO$3,$Z$2)))</f>
        <v>0</v>
      </c>
      <c r="Q30" s="156">
        <f>IF(Q11&lt;=$I$10,Q11,IF(ISNUMBER(MATCH('14'!Q50,$Z$4:$Z$370,0)),$Z$3,IF(ISNUMBER(MATCH('14'!Q50,$AO$4:$AO$370,0)),$AO$3,$Z$2)))</f>
        <v>0</v>
      </c>
      <c r="R30" s="156">
        <f>IF(R11&lt;=$I$10,R11,IF(ISNUMBER(MATCH('14'!R50,$Z$4:$Z$370,0)),$Z$3,IF(ISNUMBER(MATCH('14'!R50,$AO$4:$AO$370,0)),$AO$3,$Z$2)))</f>
        <v>0</v>
      </c>
      <c r="S30" s="156">
        <f>IF(S11&lt;=$I$10,S11,IF(ISNUMBER(MATCH('14'!S50,$Z$4:$Z$370,0)),$Z$3,IF(ISNUMBER(MATCH('14'!S50,$AO$4:$AO$370,0)),$AO$3,$Z$2)))</f>
        <v>1</v>
      </c>
      <c r="T30" s="89"/>
      <c r="U30" s="149">
        <v>26</v>
      </c>
      <c r="V30" s="138">
        <v>0</v>
      </c>
      <c r="W30" s="138">
        <v>9</v>
      </c>
      <c r="X30" s="138">
        <v>16</v>
      </c>
      <c r="Y30" s="138">
        <v>140</v>
      </c>
      <c r="Z30" s="59" t="str">
        <f t="shared" si="1"/>
        <v>17,10</v>
      </c>
      <c r="AA30" s="89"/>
      <c r="AB30" s="150">
        <v>26</v>
      </c>
      <c r="AC30" s="150">
        <v>0</v>
      </c>
      <c r="AD30" s="150">
        <v>26</v>
      </c>
      <c r="AE30" s="150" t="s">
        <v>473</v>
      </c>
      <c r="AF30" s="152" t="s">
        <v>460</v>
      </c>
      <c r="AG30" s="102">
        <v>0.1</v>
      </c>
      <c r="AH30" s="102">
        <v>0</v>
      </c>
      <c r="AI30" s="102">
        <v>0</v>
      </c>
      <c r="AJ30" s="102">
        <v>0</v>
      </c>
      <c r="AK30" s="102">
        <v>0</v>
      </c>
      <c r="AL30" s="157">
        <v>1</v>
      </c>
      <c r="AM30" s="157">
        <v>10</v>
      </c>
      <c r="AN30" s="157">
        <v>6</v>
      </c>
      <c r="AO30" s="59" t="str">
        <f t="shared" si="2"/>
        <v>7,11</v>
      </c>
      <c r="AP30" s="98" t="str">
        <f t="shared" si="0"/>
        <v/>
      </c>
      <c r="AQ30" s="102">
        <f t="shared" si="3"/>
        <v>0</v>
      </c>
      <c r="AR30" s="102">
        <f t="shared" si="3"/>
        <v>0</v>
      </c>
      <c r="AS30" s="153"/>
      <c r="AT30" s="153"/>
      <c r="AU30" s="153"/>
      <c r="AV30" s="153"/>
      <c r="AW30" s="153"/>
      <c r="AX30" s="153"/>
      <c r="AY30" s="153"/>
      <c r="AZ30" s="153"/>
      <c r="BA30" s="89"/>
      <c r="BB30" s="154">
        <f t="shared" si="4"/>
        <v>27</v>
      </c>
      <c r="BC30" s="154">
        <v>3.04201680672268</v>
      </c>
      <c r="BD30" s="163">
        <v>1313.8834343434301</v>
      </c>
      <c r="BE30" s="89"/>
      <c r="BF30" s="89"/>
      <c r="BG30" s="89"/>
      <c r="BH30" s="89"/>
      <c r="BI30" s="89"/>
      <c r="BJ30" s="89"/>
      <c r="BK30" s="89"/>
      <c r="BL30" s="89"/>
      <c r="BM30" s="89"/>
      <c r="BN30" s="89"/>
      <c r="BO30" s="89"/>
      <c r="BP30" s="89"/>
      <c r="BQ30" s="89"/>
      <c r="BR30" s="89"/>
      <c r="BS30" s="89"/>
    </row>
    <row r="31" spans="1:71" ht="9.75" customHeight="1" x14ac:dyDescent="0.25">
      <c r="A31" s="89"/>
      <c r="B31" s="167">
        <f t="shared" si="6"/>
        <v>9</v>
      </c>
      <c r="C31" s="156">
        <f>IF(C12&lt;=$I$10,C12,IF(ISNUMBER(MATCH('14'!C51,$Z$4:$Z$370,0)),$Z$3,IF(ISNUMBER(MATCH('14'!C51,$AO$4:$AO$370,0)),$AO$3,$Z$2)))</f>
        <v>1</v>
      </c>
      <c r="D31" s="156">
        <f>IF(D12&lt;=$I$10,D12,IF(ISNUMBER(MATCH('14'!D51,$Z$4:$Z$370,0)),$Z$3,IF(ISNUMBER(MATCH('14'!D51,$AO$4:$AO$370,0)),$AO$3,$Z$2)))</f>
        <v>0</v>
      </c>
      <c r="E31" s="156">
        <f>IF(E12&lt;=$I$10,E12,IF(ISNUMBER(MATCH('14'!E51,$Z$4:$Z$370,0)),$Z$3,IF(ISNUMBER(MATCH('14'!E51,$AO$4:$AO$370,0)),$AO$3,$Z$2)))</f>
        <v>0</v>
      </c>
      <c r="F31" s="156">
        <f>IF(F12&lt;=$I$10,F12,IF(ISNUMBER(MATCH('14'!F51,$Z$4:$Z$370,0)),$Z$3,IF(ISNUMBER(MATCH('14'!F51,$AO$4:$AO$370,0)),$AO$3,$Z$2)))</f>
        <v>0</v>
      </c>
      <c r="G31" s="156">
        <f>IF(G12&lt;=$I$10,G12,IF(ISNUMBER(MATCH('14'!G51,$Z$4:$Z$370,0)),$Z$3,IF(ISNUMBER(MATCH('14'!G51,$AO$4:$AO$370,0)),$AO$3,$Z$2)))</f>
        <v>0</v>
      </c>
      <c r="H31" s="156">
        <f>IF(H12&lt;=$I$10,H12,IF(ISNUMBER(MATCH('14'!H51,$Z$4:$Z$370,0)),$Z$3,IF(ISNUMBER(MATCH('14'!H51,$AO$4:$AO$370,0)),$AO$3,$Z$2)))</f>
        <v>2</v>
      </c>
      <c r="I31" s="156">
        <f>IF(I12&lt;=$I$10,I12,IF(ISNUMBER(MATCH('14'!I51,$Z$4:$Z$370,0)),$Z$3,IF(ISNUMBER(MATCH('14'!I51,$AO$4:$AO$370,0)),$AO$3,$Z$2)))</f>
        <v>105</v>
      </c>
      <c r="J31" s="156">
        <f>IF(J12&lt;=$I$10,J12,IF(ISNUMBER(MATCH('14'!J51,$Z$4:$Z$370,0)),$Z$3,IF(ISNUMBER(MATCH('14'!J51,$AO$4:$AO$370,0)),$AO$3,$Z$2)))</f>
        <v>95</v>
      </c>
      <c r="K31" s="156">
        <f>IF(K12&lt;=$I$10,K12,IF(ISNUMBER(MATCH('14'!K51,$Z$4:$Z$370,0)),$Z$3,IF(ISNUMBER(MATCH('14'!K51,$AO$4:$AO$370,0)),$AO$3,$Z$2)))</f>
        <v>95</v>
      </c>
      <c r="L31" s="156">
        <f>IF(L12&lt;=$I$10,L12,IF(ISNUMBER(MATCH('14'!L51,$Z$4:$Z$370,0)),$Z$3,IF(ISNUMBER(MATCH('14'!L51,$AO$4:$AO$370,0)),$AO$3,$Z$2)))</f>
        <v>95</v>
      </c>
      <c r="M31" s="156">
        <f>IF(M12&lt;=$I$10,M12,IF(ISNUMBER(MATCH('14'!M51,$Z$4:$Z$370,0)),$Z$3,IF(ISNUMBER(MATCH('14'!M51,$AO$4:$AO$370,0)),$AO$3,$Z$2)))</f>
        <v>105</v>
      </c>
      <c r="N31" s="156">
        <f>IF(N12&lt;=$I$10,N12,IF(ISNUMBER(MATCH('14'!N51,$Z$4:$Z$370,0)),$Z$3,IF(ISNUMBER(MATCH('14'!N51,$AO$4:$AO$370,0)),$AO$3,$Z$2)))</f>
        <v>2</v>
      </c>
      <c r="O31" s="156">
        <f>IF(O12&lt;=$I$10,O12,IF(ISNUMBER(MATCH('14'!O51,$Z$4:$Z$370,0)),$Z$3,IF(ISNUMBER(MATCH('14'!O51,$AO$4:$AO$370,0)),$AO$3,$Z$2)))</f>
        <v>0</v>
      </c>
      <c r="P31" s="156">
        <f>IF(P12&lt;=$I$10,P12,IF(ISNUMBER(MATCH('14'!P51,$Z$4:$Z$370,0)),$Z$3,IF(ISNUMBER(MATCH('14'!P51,$AO$4:$AO$370,0)),$AO$3,$Z$2)))</f>
        <v>0</v>
      </c>
      <c r="Q31" s="156">
        <f>IF(Q12&lt;=$I$10,Q12,IF(ISNUMBER(MATCH('14'!Q51,$Z$4:$Z$370,0)),$Z$3,IF(ISNUMBER(MATCH('14'!Q51,$AO$4:$AO$370,0)),$AO$3,$Z$2)))</f>
        <v>0</v>
      </c>
      <c r="R31" s="156">
        <f>IF(R12&lt;=$I$10,R12,IF(ISNUMBER(MATCH('14'!R51,$Z$4:$Z$370,0)),$Z$3,IF(ISNUMBER(MATCH('14'!R51,$AO$4:$AO$370,0)),$AO$3,$Z$2)))</f>
        <v>0</v>
      </c>
      <c r="S31" s="156">
        <f>IF(S12&lt;=$I$10,S12,IF(ISNUMBER(MATCH('14'!S51,$Z$4:$Z$370,0)),$Z$3,IF(ISNUMBER(MATCH('14'!S51,$AO$4:$AO$370,0)),$AO$3,$Z$2)))</f>
        <v>1</v>
      </c>
      <c r="T31" s="89"/>
      <c r="U31" s="149">
        <v>27</v>
      </c>
      <c r="V31" s="138">
        <v>0</v>
      </c>
      <c r="W31" s="138">
        <v>10</v>
      </c>
      <c r="X31" s="138">
        <v>16</v>
      </c>
      <c r="Y31" s="138">
        <v>140</v>
      </c>
      <c r="Z31" s="59" t="str">
        <f t="shared" si="1"/>
        <v>17,11</v>
      </c>
      <c r="AA31" s="89"/>
      <c r="AB31" s="150">
        <v>27</v>
      </c>
      <c r="AC31" s="150">
        <v>0</v>
      </c>
      <c r="AD31" s="150">
        <v>27</v>
      </c>
      <c r="AE31" s="150" t="s">
        <v>303</v>
      </c>
      <c r="AF31" s="152" t="s">
        <v>458</v>
      </c>
      <c r="AG31" s="102">
        <v>0.1</v>
      </c>
      <c r="AH31" s="102">
        <v>107</v>
      </c>
      <c r="AI31" s="102">
        <v>500</v>
      </c>
      <c r="AJ31" s="102">
        <v>500</v>
      </c>
      <c r="AK31" s="102">
        <v>500</v>
      </c>
      <c r="AL31" s="157">
        <v>0</v>
      </c>
      <c r="AM31" s="157">
        <v>11</v>
      </c>
      <c r="AN31" s="157">
        <v>7</v>
      </c>
      <c r="AO31" s="59" t="str">
        <f t="shared" si="2"/>
        <v>8,12</v>
      </c>
      <c r="AP31" s="98" t="str">
        <f t="shared" si="0"/>
        <v>H</v>
      </c>
      <c r="AQ31" s="102">
        <f t="shared" si="3"/>
        <v>0</v>
      </c>
      <c r="AR31" s="102">
        <f t="shared" si="3"/>
        <v>0</v>
      </c>
      <c r="AS31" s="153"/>
      <c r="AT31" s="153"/>
      <c r="AU31" s="153"/>
      <c r="AV31" s="153"/>
      <c r="AW31" s="153"/>
      <c r="AX31" s="153"/>
      <c r="AY31" s="153"/>
      <c r="AZ31" s="153"/>
      <c r="BA31" s="89"/>
      <c r="BB31" s="154">
        <f t="shared" si="4"/>
        <v>28</v>
      </c>
      <c r="BC31" s="154">
        <v>3.1176470588235201</v>
      </c>
      <c r="BD31" s="163">
        <v>1364.3781818181801</v>
      </c>
      <c r="BE31" s="89"/>
      <c r="BF31" s="89"/>
      <c r="BG31" s="89"/>
      <c r="BH31" s="89"/>
      <c r="BI31" s="89"/>
      <c r="BJ31" s="89"/>
      <c r="BK31" s="89"/>
      <c r="BL31" s="89"/>
      <c r="BM31" s="89"/>
      <c r="BN31" s="89"/>
      <c r="BO31" s="89"/>
      <c r="BP31" s="89"/>
      <c r="BQ31" s="89"/>
      <c r="BR31" s="89"/>
      <c r="BS31" s="89"/>
    </row>
    <row r="32" spans="1:71" ht="9.75" customHeight="1" x14ac:dyDescent="0.25">
      <c r="A32" s="89"/>
      <c r="B32" s="167">
        <f t="shared" si="6"/>
        <v>10</v>
      </c>
      <c r="C32" s="156">
        <f>IF(C13&lt;=$I$10,C13,IF(ISNUMBER(MATCH('14'!C52,$Z$4:$Z$370,0)),$Z$3,IF(ISNUMBER(MATCH('14'!C52,$AO$4:$AO$370,0)),$AO$3,$Z$2)))</f>
        <v>1</v>
      </c>
      <c r="D32" s="156">
        <f>IF(D13&lt;=$I$10,D13,IF(ISNUMBER(MATCH('14'!D52,$Z$4:$Z$370,0)),$Z$3,IF(ISNUMBER(MATCH('14'!D52,$AO$4:$AO$370,0)),$AO$3,$Z$2)))</f>
        <v>0</v>
      </c>
      <c r="E32" s="156">
        <f>IF(E13&lt;=$I$10,E13,IF(ISNUMBER(MATCH('14'!E52,$Z$4:$Z$370,0)),$Z$3,IF(ISNUMBER(MATCH('14'!E52,$AO$4:$AO$370,0)),$AO$3,$Z$2)))</f>
        <v>0</v>
      </c>
      <c r="F32" s="156">
        <f>IF(F13&lt;=$I$10,F13,IF(ISNUMBER(MATCH('14'!F52,$Z$4:$Z$370,0)),$Z$3,IF(ISNUMBER(MATCH('14'!F52,$AO$4:$AO$370,0)),$AO$3,$Z$2)))</f>
        <v>0</v>
      </c>
      <c r="G32" s="156">
        <f>IF(G13&lt;=$I$10,G13,IF(ISNUMBER(MATCH('14'!G52,$Z$4:$Z$370,0)),$Z$3,IF(ISNUMBER(MATCH('14'!G52,$AO$4:$AO$370,0)),$AO$3,$Z$2)))</f>
        <v>0</v>
      </c>
      <c r="H32" s="156">
        <f>IF(H13&lt;=$I$10,H13,IF(ISNUMBER(MATCH('14'!H52,$Z$4:$Z$370,0)),$Z$3,IF(ISNUMBER(MATCH('14'!H52,$AO$4:$AO$370,0)),$AO$3,$Z$2)))</f>
        <v>2</v>
      </c>
      <c r="I32" s="156">
        <f>IF(I13&lt;=$I$10,I13,IF(ISNUMBER(MATCH('14'!I52,$Z$4:$Z$370,0)),$Z$3,IF(ISNUMBER(MATCH('14'!I52,$AO$4:$AO$370,0)),$AO$3,$Z$2)))</f>
        <v>105</v>
      </c>
      <c r="J32" s="156">
        <f>IF(J13&lt;=$I$10,J13,IF(ISNUMBER(MATCH('14'!J52,$Z$4:$Z$370,0)),$Z$3,IF(ISNUMBER(MATCH('14'!J52,$AO$4:$AO$370,0)),$AO$3,$Z$2)))</f>
        <v>95</v>
      </c>
      <c r="K32" s="156">
        <f>IF(K13&lt;=$I$10,K13,IF(ISNUMBER(MATCH('14'!K52,$Z$4:$Z$370,0)),$Z$3,IF(ISNUMBER(MATCH('14'!K52,$AO$4:$AO$370,0)),$AO$3,$Z$2)))</f>
        <v>95</v>
      </c>
      <c r="L32" s="156">
        <f>IF(L13&lt;=$I$10,L13,IF(ISNUMBER(MATCH('14'!L52,$Z$4:$Z$370,0)),$Z$3,IF(ISNUMBER(MATCH('14'!L52,$AO$4:$AO$370,0)),$AO$3,$Z$2)))</f>
        <v>95</v>
      </c>
      <c r="M32" s="156">
        <f>IF(M13&lt;=$I$10,M13,IF(ISNUMBER(MATCH('14'!M52,$Z$4:$Z$370,0)),$Z$3,IF(ISNUMBER(MATCH('14'!M52,$AO$4:$AO$370,0)),$AO$3,$Z$2)))</f>
        <v>105</v>
      </c>
      <c r="N32" s="156">
        <f>IF(N13&lt;=$I$10,N13,IF(ISNUMBER(MATCH('14'!N52,$Z$4:$Z$370,0)),$Z$3,IF(ISNUMBER(MATCH('14'!N52,$AO$4:$AO$370,0)),$AO$3,$Z$2)))</f>
        <v>2</v>
      </c>
      <c r="O32" s="156">
        <f>IF(O13&lt;=$I$10,O13,IF(ISNUMBER(MATCH('14'!O52,$Z$4:$Z$370,0)),$Z$3,IF(ISNUMBER(MATCH('14'!O52,$AO$4:$AO$370,0)),$AO$3,$Z$2)))</f>
        <v>0</v>
      </c>
      <c r="P32" s="156">
        <f>IF(P13&lt;=$I$10,P13,IF(ISNUMBER(MATCH('14'!P52,$Z$4:$Z$370,0)),$Z$3,IF(ISNUMBER(MATCH('14'!P52,$AO$4:$AO$370,0)),$AO$3,$Z$2)))</f>
        <v>0</v>
      </c>
      <c r="Q32" s="156">
        <f>IF(Q13&lt;=$I$10,Q13,IF(ISNUMBER(MATCH('14'!Q52,$Z$4:$Z$370,0)),$Z$3,IF(ISNUMBER(MATCH('14'!Q52,$AO$4:$AO$370,0)),$AO$3,$Z$2)))</f>
        <v>0</v>
      </c>
      <c r="R32" s="156">
        <f>IF(R13&lt;=$I$10,R13,IF(ISNUMBER(MATCH('14'!R52,$Z$4:$Z$370,0)),$Z$3,IF(ISNUMBER(MATCH('14'!R52,$AO$4:$AO$370,0)),$AO$3,$Z$2)))</f>
        <v>0</v>
      </c>
      <c r="S32" s="156">
        <f>IF(S13&lt;=$I$10,S13,IF(ISNUMBER(MATCH('14'!S52,$Z$4:$Z$370,0)),$Z$3,IF(ISNUMBER(MATCH('14'!S52,$AO$4:$AO$370,0)),$AO$3,$Z$2)))</f>
        <v>1</v>
      </c>
      <c r="T32" s="89"/>
      <c r="U32" s="149">
        <v>28</v>
      </c>
      <c r="V32" s="138">
        <v>0</v>
      </c>
      <c r="W32" s="138">
        <v>11</v>
      </c>
      <c r="X32" s="138">
        <v>16</v>
      </c>
      <c r="Y32" s="138">
        <v>140</v>
      </c>
      <c r="Z32" s="59" t="str">
        <f t="shared" si="1"/>
        <v>17,12</v>
      </c>
      <c r="AA32" s="89"/>
      <c r="AB32" s="150">
        <v>28</v>
      </c>
      <c r="AC32" s="150">
        <v>0</v>
      </c>
      <c r="AD32" s="150">
        <v>28</v>
      </c>
      <c r="AE32" s="150" t="s">
        <v>474</v>
      </c>
      <c r="AF32" s="152" t="s">
        <v>460</v>
      </c>
      <c r="AG32" s="102">
        <v>0.1</v>
      </c>
      <c r="AH32" s="102">
        <v>0</v>
      </c>
      <c r="AI32" s="102">
        <v>0</v>
      </c>
      <c r="AJ32" s="102">
        <v>0</v>
      </c>
      <c r="AK32" s="102">
        <v>0</v>
      </c>
      <c r="AL32" s="157">
        <v>1</v>
      </c>
      <c r="AM32" s="157">
        <v>10</v>
      </c>
      <c r="AN32" s="157">
        <v>7</v>
      </c>
      <c r="AO32" s="59" t="str">
        <f t="shared" si="2"/>
        <v>8,11</v>
      </c>
      <c r="AP32" s="98" t="str">
        <f t="shared" si="0"/>
        <v/>
      </c>
      <c r="AQ32" s="102">
        <f t="shared" si="3"/>
        <v>0</v>
      </c>
      <c r="AR32" s="102">
        <f t="shared" si="3"/>
        <v>0</v>
      </c>
      <c r="AS32" s="153"/>
      <c r="AT32" s="153"/>
      <c r="AU32" s="153"/>
      <c r="AV32" s="153"/>
      <c r="AW32" s="153"/>
      <c r="AX32" s="153"/>
      <c r="AY32" s="153"/>
      <c r="AZ32" s="153"/>
      <c r="BA32" s="89"/>
      <c r="BB32" s="154">
        <f t="shared" si="4"/>
        <v>29</v>
      </c>
      <c r="BC32" s="154">
        <v>3.1932773109243602</v>
      </c>
      <c r="BD32" s="163">
        <v>1414.8729292929199</v>
      </c>
      <c r="BE32" s="89"/>
      <c r="BF32" s="89"/>
      <c r="BG32" s="89"/>
      <c r="BH32" s="89"/>
      <c r="BI32" s="89"/>
      <c r="BJ32" s="89"/>
      <c r="BK32" s="89"/>
      <c r="BL32" s="89"/>
      <c r="BM32" s="89"/>
      <c r="BN32" s="89"/>
      <c r="BO32" s="89"/>
      <c r="BP32" s="89"/>
      <c r="BQ32" s="89"/>
      <c r="BR32" s="89"/>
      <c r="BS32" s="89"/>
    </row>
    <row r="33" spans="1:71" ht="9.75" customHeight="1" x14ac:dyDescent="0.25">
      <c r="A33" s="89"/>
      <c r="B33" s="167">
        <f t="shared" si="6"/>
        <v>11</v>
      </c>
      <c r="C33" s="156">
        <f>IF(C14&lt;=$I$10,C14,IF(ISNUMBER(MATCH('14'!C53,$Z$4:$Z$370,0)),$Z$3,IF(ISNUMBER(MATCH('14'!C53,$AO$4:$AO$370,0)),$AO$3,$Z$2)))</f>
        <v>1</v>
      </c>
      <c r="D33" s="156">
        <f>IF(D14&lt;=$I$10,D14,IF(ISNUMBER(MATCH('14'!D53,$Z$4:$Z$370,0)),$Z$3,IF(ISNUMBER(MATCH('14'!D53,$AO$4:$AO$370,0)),$AO$3,$Z$2)))</f>
        <v>0</v>
      </c>
      <c r="E33" s="156">
        <f>IF(E14&lt;=$I$10,E14,IF(ISNUMBER(MATCH('14'!E53,$Z$4:$Z$370,0)),$Z$3,IF(ISNUMBER(MATCH('14'!E53,$AO$4:$AO$370,0)),$AO$3,$Z$2)))</f>
        <v>0</v>
      </c>
      <c r="F33" s="156">
        <f>IF(F14&lt;=$I$10,F14,IF(ISNUMBER(MATCH('14'!F53,$Z$4:$Z$370,0)),$Z$3,IF(ISNUMBER(MATCH('14'!F53,$AO$4:$AO$370,0)),$AO$3,$Z$2)))</f>
        <v>0</v>
      </c>
      <c r="G33" s="156">
        <f>IF(G14&lt;=$I$10,G14,IF(ISNUMBER(MATCH('14'!G53,$Z$4:$Z$370,0)),$Z$3,IF(ISNUMBER(MATCH('14'!G53,$AO$4:$AO$370,0)),$AO$3,$Z$2)))</f>
        <v>0</v>
      </c>
      <c r="H33" s="156">
        <f>IF(H14&lt;=$I$10,H14,IF(ISNUMBER(MATCH('14'!H53,$Z$4:$Z$370,0)),$Z$3,IF(ISNUMBER(MATCH('14'!H53,$AO$4:$AO$370,0)),$AO$3,$Z$2)))</f>
        <v>2</v>
      </c>
      <c r="I33" s="156">
        <f>IF(I14&lt;=$I$10,I14,IF(ISNUMBER(MATCH('14'!I53,$Z$4:$Z$370,0)),$Z$3,IF(ISNUMBER(MATCH('14'!I53,$AO$4:$AO$370,0)),$AO$3,$Z$2)))</f>
        <v>105</v>
      </c>
      <c r="J33" s="156">
        <f>IF(J14&lt;=$I$10,J14,IF(ISNUMBER(MATCH('14'!J53,$Z$4:$Z$370,0)),$Z$3,IF(ISNUMBER(MATCH('14'!J53,$AO$4:$AO$370,0)),$AO$3,$Z$2)))</f>
        <v>105</v>
      </c>
      <c r="K33" s="156">
        <f>IF(K14&lt;=$I$10,K14,IF(ISNUMBER(MATCH('14'!K53,$Z$4:$Z$370,0)),$Z$3,IF(ISNUMBER(MATCH('14'!K53,$AO$4:$AO$370,0)),$AO$3,$Z$2)))</f>
        <v>105</v>
      </c>
      <c r="L33" s="156">
        <f>IF(L14&lt;=$I$10,L14,IF(ISNUMBER(MATCH('14'!L53,$Z$4:$Z$370,0)),$Z$3,IF(ISNUMBER(MATCH('14'!L53,$AO$4:$AO$370,0)),$AO$3,$Z$2)))</f>
        <v>105</v>
      </c>
      <c r="M33" s="156">
        <f>IF(M14&lt;=$I$10,M14,IF(ISNUMBER(MATCH('14'!M53,$Z$4:$Z$370,0)),$Z$3,IF(ISNUMBER(MATCH('14'!M53,$AO$4:$AO$370,0)),$AO$3,$Z$2)))</f>
        <v>105</v>
      </c>
      <c r="N33" s="156">
        <f>IF(N14&lt;=$I$10,N14,IF(ISNUMBER(MATCH('14'!N53,$Z$4:$Z$370,0)),$Z$3,IF(ISNUMBER(MATCH('14'!N53,$AO$4:$AO$370,0)),$AO$3,$Z$2)))</f>
        <v>2</v>
      </c>
      <c r="O33" s="156">
        <f>IF(O14&lt;=$I$10,O14,IF(ISNUMBER(MATCH('14'!O53,$Z$4:$Z$370,0)),$Z$3,IF(ISNUMBER(MATCH('14'!O53,$AO$4:$AO$370,0)),$AO$3,$Z$2)))</f>
        <v>0</v>
      </c>
      <c r="P33" s="156">
        <f>IF(P14&lt;=$I$10,P14,IF(ISNUMBER(MATCH('14'!P53,$Z$4:$Z$370,0)),$Z$3,IF(ISNUMBER(MATCH('14'!P53,$AO$4:$AO$370,0)),$AO$3,$Z$2)))</f>
        <v>0</v>
      </c>
      <c r="Q33" s="156">
        <f>IF(Q14&lt;=$I$10,Q14,IF(ISNUMBER(MATCH('14'!Q53,$Z$4:$Z$370,0)),$Z$3,IF(ISNUMBER(MATCH('14'!Q53,$AO$4:$AO$370,0)),$AO$3,$Z$2)))</f>
        <v>0</v>
      </c>
      <c r="R33" s="156">
        <f>IF(R14&lt;=$I$10,R14,IF(ISNUMBER(MATCH('14'!R53,$Z$4:$Z$370,0)),$Z$3,IF(ISNUMBER(MATCH('14'!R53,$AO$4:$AO$370,0)),$AO$3,$Z$2)))</f>
        <v>0</v>
      </c>
      <c r="S33" s="156">
        <f>IF(S14&lt;=$I$10,S14,IF(ISNUMBER(MATCH('14'!S53,$Z$4:$Z$370,0)),$Z$3,IF(ISNUMBER(MATCH('14'!S53,$AO$4:$AO$370,0)),$AO$3,$Z$2)))</f>
        <v>1</v>
      </c>
      <c r="T33" s="89"/>
      <c r="U33" s="149">
        <v>29</v>
      </c>
      <c r="V33" s="138">
        <v>0</v>
      </c>
      <c r="W33" s="138">
        <v>12</v>
      </c>
      <c r="X33" s="138">
        <v>16</v>
      </c>
      <c r="Y33" s="138">
        <v>140</v>
      </c>
      <c r="Z33" s="59" t="str">
        <f t="shared" si="1"/>
        <v>17,13</v>
      </c>
      <c r="AA33" s="89"/>
      <c r="AB33" s="150">
        <v>29</v>
      </c>
      <c r="AC33" s="150">
        <v>0</v>
      </c>
      <c r="AD33" s="150">
        <v>29</v>
      </c>
      <c r="AE33" s="150" t="s">
        <v>305</v>
      </c>
      <c r="AF33" s="152" t="s">
        <v>458</v>
      </c>
      <c r="AG33" s="102">
        <v>0.1</v>
      </c>
      <c r="AH33" s="102">
        <v>107</v>
      </c>
      <c r="AI33" s="102">
        <v>500</v>
      </c>
      <c r="AJ33" s="102">
        <v>500</v>
      </c>
      <c r="AK33" s="102">
        <v>500</v>
      </c>
      <c r="AL33" s="157">
        <v>0</v>
      </c>
      <c r="AM33" s="157">
        <v>11</v>
      </c>
      <c r="AN33" s="157">
        <v>8</v>
      </c>
      <c r="AO33" s="59" t="str">
        <f t="shared" si="2"/>
        <v>9,12</v>
      </c>
      <c r="AP33" s="98" t="str">
        <f t="shared" si="0"/>
        <v>H</v>
      </c>
      <c r="AQ33" s="102">
        <f t="shared" si="3"/>
        <v>0</v>
      </c>
      <c r="AR33" s="102">
        <f t="shared" si="3"/>
        <v>0</v>
      </c>
      <c r="AS33" s="153"/>
      <c r="AT33" s="153"/>
      <c r="AU33" s="153"/>
      <c r="AV33" s="153"/>
      <c r="AW33" s="153"/>
      <c r="AX33" s="153"/>
      <c r="AY33" s="153"/>
      <c r="AZ33" s="153"/>
      <c r="BA33" s="89"/>
      <c r="BB33" s="154">
        <f t="shared" si="4"/>
        <v>30</v>
      </c>
      <c r="BC33" s="154">
        <v>3.26890756302521</v>
      </c>
      <c r="BD33" s="163">
        <v>1465.36767676767</v>
      </c>
      <c r="BE33" s="89"/>
      <c r="BF33" s="89"/>
      <c r="BG33" s="89"/>
      <c r="BH33" s="89"/>
      <c r="BI33" s="89"/>
      <c r="BJ33" s="89"/>
      <c r="BK33" s="89"/>
      <c r="BL33" s="89"/>
      <c r="BM33" s="89"/>
      <c r="BN33" s="89"/>
      <c r="BO33" s="89"/>
      <c r="BP33" s="89"/>
      <c r="BQ33" s="89"/>
      <c r="BR33" s="89"/>
      <c r="BS33" s="89"/>
    </row>
    <row r="34" spans="1:71" ht="9.75" customHeight="1" x14ac:dyDescent="0.25">
      <c r="A34" s="89"/>
      <c r="B34" s="167">
        <f t="shared" si="6"/>
        <v>12</v>
      </c>
      <c r="C34" s="156">
        <f>IF(C15&lt;=$I$10,C15,IF(ISNUMBER(MATCH('14'!C54,$Z$4:$Z$370,0)),$Z$3,IF(ISNUMBER(MATCH('14'!C54,$AO$4:$AO$370,0)),$AO$3,$Z$2)))</f>
        <v>1</v>
      </c>
      <c r="D34" s="156">
        <f>IF(D15&lt;=$I$10,D15,IF(ISNUMBER(MATCH('14'!D54,$Z$4:$Z$370,0)),$Z$3,IF(ISNUMBER(MATCH('14'!D54,$AO$4:$AO$370,0)),$AO$3,$Z$2)))</f>
        <v>0</v>
      </c>
      <c r="E34" s="156">
        <f>IF(E15&lt;=$I$10,E15,IF(ISNUMBER(MATCH('14'!E54,$Z$4:$Z$370,0)),$Z$3,IF(ISNUMBER(MATCH('14'!E54,$AO$4:$AO$370,0)),$AO$3,$Z$2)))</f>
        <v>0</v>
      </c>
      <c r="F34" s="156">
        <f>IF(F15&lt;=$I$10,F15,IF(ISNUMBER(MATCH('14'!F54,$Z$4:$Z$370,0)),$Z$3,IF(ISNUMBER(MATCH('14'!F54,$AO$4:$AO$370,0)),$AO$3,$Z$2)))</f>
        <v>0</v>
      </c>
      <c r="G34" s="156">
        <f>IF(G15&lt;=$I$10,G15,IF(ISNUMBER(MATCH('14'!G54,$Z$4:$Z$370,0)),$Z$3,IF(ISNUMBER(MATCH('14'!G54,$AO$4:$AO$370,0)),$AO$3,$Z$2)))</f>
        <v>0</v>
      </c>
      <c r="H34" s="156">
        <f>IF(H15&lt;=$I$10,H15,IF(ISNUMBER(MATCH('14'!H54,$Z$4:$Z$370,0)),$Z$3,IF(ISNUMBER(MATCH('14'!H54,$AO$4:$AO$370,0)),$AO$3,$Z$2)))</f>
        <v>0</v>
      </c>
      <c r="I34" s="156">
        <f>IF(I15&lt;=$I$10,I15,IF(ISNUMBER(MATCH('14'!I54,$Z$4:$Z$370,0)),$Z$3,IF(ISNUMBER(MATCH('14'!I54,$AO$4:$AO$370,0)),$AO$3,$Z$2)))</f>
        <v>2</v>
      </c>
      <c r="J34" s="156">
        <f>IF(J15&lt;=$I$10,J15,IF(ISNUMBER(MATCH('14'!J54,$Z$4:$Z$370,0)),$Z$3,IF(ISNUMBER(MATCH('14'!J54,$AO$4:$AO$370,0)),$AO$3,$Z$2)))</f>
        <v>2</v>
      </c>
      <c r="K34" s="156">
        <f>IF(K15&lt;=$I$10,K15,IF(ISNUMBER(MATCH('14'!K54,$Z$4:$Z$370,0)),$Z$3,IF(ISNUMBER(MATCH('14'!K54,$AO$4:$AO$370,0)),$AO$3,$Z$2)))</f>
        <v>2</v>
      </c>
      <c r="L34" s="156">
        <f>IF(L15&lt;=$I$10,L15,IF(ISNUMBER(MATCH('14'!L54,$Z$4:$Z$370,0)),$Z$3,IF(ISNUMBER(MATCH('14'!L54,$AO$4:$AO$370,0)),$AO$3,$Z$2)))</f>
        <v>2</v>
      </c>
      <c r="M34" s="156">
        <f>IF(M15&lt;=$I$10,M15,IF(ISNUMBER(MATCH('14'!M54,$Z$4:$Z$370,0)),$Z$3,IF(ISNUMBER(MATCH('14'!M54,$AO$4:$AO$370,0)),$AO$3,$Z$2)))</f>
        <v>2</v>
      </c>
      <c r="N34" s="156">
        <f>IF(N15&lt;=$I$10,N15,IF(ISNUMBER(MATCH('14'!N54,$Z$4:$Z$370,0)),$Z$3,IF(ISNUMBER(MATCH('14'!N54,$AO$4:$AO$370,0)),$AO$3,$Z$2)))</f>
        <v>0</v>
      </c>
      <c r="O34" s="156">
        <f>IF(O15&lt;=$I$10,O15,IF(ISNUMBER(MATCH('14'!O54,$Z$4:$Z$370,0)),$Z$3,IF(ISNUMBER(MATCH('14'!O54,$AO$4:$AO$370,0)),$AO$3,$Z$2)))</f>
        <v>0</v>
      </c>
      <c r="P34" s="156">
        <f>IF(P15&lt;=$I$10,P15,IF(ISNUMBER(MATCH('14'!P54,$Z$4:$Z$370,0)),$Z$3,IF(ISNUMBER(MATCH('14'!P54,$AO$4:$AO$370,0)),$AO$3,$Z$2)))</f>
        <v>0</v>
      </c>
      <c r="Q34" s="156">
        <f>IF(Q15&lt;=$I$10,Q15,IF(ISNUMBER(MATCH('14'!Q54,$Z$4:$Z$370,0)),$Z$3,IF(ISNUMBER(MATCH('14'!Q54,$AO$4:$AO$370,0)),$AO$3,$Z$2)))</f>
        <v>0</v>
      </c>
      <c r="R34" s="156">
        <f>IF(R15&lt;=$I$10,R15,IF(ISNUMBER(MATCH('14'!R54,$Z$4:$Z$370,0)),$Z$3,IF(ISNUMBER(MATCH('14'!R54,$AO$4:$AO$370,0)),$AO$3,$Z$2)))</f>
        <v>0</v>
      </c>
      <c r="S34" s="156">
        <f>IF(S15&lt;=$I$10,S15,IF(ISNUMBER(MATCH('14'!S54,$Z$4:$Z$370,0)),$Z$3,IF(ISNUMBER(MATCH('14'!S54,$AO$4:$AO$370,0)),$AO$3,$Z$2)))</f>
        <v>1</v>
      </c>
      <c r="T34" s="89"/>
      <c r="U34" s="149">
        <v>30</v>
      </c>
      <c r="V34" s="138">
        <v>0</v>
      </c>
      <c r="W34" s="138">
        <v>13</v>
      </c>
      <c r="X34" s="138">
        <v>16</v>
      </c>
      <c r="Y34" s="138">
        <v>140</v>
      </c>
      <c r="Z34" s="59" t="str">
        <f t="shared" si="1"/>
        <v>17,14</v>
      </c>
      <c r="AA34" s="89"/>
      <c r="AB34" s="150">
        <v>30</v>
      </c>
      <c r="AC34" s="150">
        <v>0</v>
      </c>
      <c r="AD34" s="150">
        <v>30</v>
      </c>
      <c r="AE34" s="150" t="s">
        <v>422</v>
      </c>
      <c r="AF34" s="152" t="s">
        <v>460</v>
      </c>
      <c r="AG34" s="102">
        <v>0.1</v>
      </c>
      <c r="AH34" s="102">
        <v>0</v>
      </c>
      <c r="AI34" s="102">
        <v>0</v>
      </c>
      <c r="AJ34" s="102">
        <v>0</v>
      </c>
      <c r="AK34" s="102">
        <v>0</v>
      </c>
      <c r="AL34" s="157">
        <v>1</v>
      </c>
      <c r="AM34" s="157">
        <v>10</v>
      </c>
      <c r="AN34" s="157">
        <v>8</v>
      </c>
      <c r="AO34" s="59" t="str">
        <f t="shared" si="2"/>
        <v>9,11</v>
      </c>
      <c r="AP34" s="98" t="str">
        <f t="shared" si="0"/>
        <v/>
      </c>
      <c r="AQ34" s="102">
        <f t="shared" si="3"/>
        <v>0</v>
      </c>
      <c r="AR34" s="102">
        <f t="shared" si="3"/>
        <v>0</v>
      </c>
      <c r="AS34" s="153"/>
      <c r="AT34" s="153"/>
      <c r="AU34" s="153"/>
      <c r="AV34" s="153"/>
      <c r="AW34" s="153"/>
      <c r="AX34" s="153"/>
      <c r="AY34" s="153"/>
      <c r="AZ34" s="153"/>
      <c r="BA34" s="89"/>
      <c r="BB34" s="154">
        <f t="shared" si="4"/>
        <v>31</v>
      </c>
      <c r="BC34" s="154">
        <v>3.3445378151260501</v>
      </c>
      <c r="BD34" s="163">
        <v>1515.86242424242</v>
      </c>
      <c r="BE34" s="89"/>
      <c r="BF34" s="89"/>
      <c r="BG34" s="89"/>
      <c r="BH34" s="89"/>
      <c r="BI34" s="89"/>
      <c r="BJ34" s="89"/>
      <c r="BK34" s="89"/>
      <c r="BL34" s="89"/>
      <c r="BM34" s="89"/>
      <c r="BN34" s="89"/>
      <c r="BO34" s="89"/>
      <c r="BP34" s="89"/>
      <c r="BQ34" s="89"/>
      <c r="BR34" s="89"/>
      <c r="BS34" s="89"/>
    </row>
    <row r="35" spans="1:71" ht="9.75" customHeight="1" x14ac:dyDescent="0.25">
      <c r="A35" s="89"/>
      <c r="B35" s="167">
        <f t="shared" si="6"/>
        <v>13</v>
      </c>
      <c r="C35" s="156">
        <f>IF(C16&lt;=$I$10,C16,IF(ISNUMBER(MATCH('14'!C55,$Z$4:$Z$370,0)),$Z$3,IF(ISNUMBER(MATCH('14'!C55,$AO$4:$AO$370,0)),$AO$3,$Z$2)))</f>
        <v>1</v>
      </c>
      <c r="D35" s="156">
        <f>IF(D16&lt;=$I$10,D16,IF(ISNUMBER(MATCH('14'!D55,$Z$4:$Z$370,0)),$Z$3,IF(ISNUMBER(MATCH('14'!D55,$AO$4:$AO$370,0)),$AO$3,$Z$2)))</f>
        <v>0</v>
      </c>
      <c r="E35" s="156">
        <f>IF(E16&lt;=$I$10,E16,IF(ISNUMBER(MATCH('14'!E55,$Z$4:$Z$370,0)),$Z$3,IF(ISNUMBER(MATCH('14'!E55,$AO$4:$AO$370,0)),$AO$3,$Z$2)))</f>
        <v>0</v>
      </c>
      <c r="F35" s="156">
        <f>IF(F16&lt;=$I$10,F16,IF(ISNUMBER(MATCH('14'!F55,$Z$4:$Z$370,0)),$Z$3,IF(ISNUMBER(MATCH('14'!F55,$AO$4:$AO$370,0)),$AO$3,$Z$2)))</f>
        <v>0</v>
      </c>
      <c r="G35" s="156">
        <f>IF(G16&lt;=$I$10,G16,IF(ISNUMBER(MATCH('14'!G55,$Z$4:$Z$370,0)),$Z$3,IF(ISNUMBER(MATCH('14'!G55,$AO$4:$AO$370,0)),$AO$3,$Z$2)))</f>
        <v>0</v>
      </c>
      <c r="H35" s="156">
        <f>IF(H16&lt;=$I$10,H16,IF(ISNUMBER(MATCH('14'!H55,$Z$4:$Z$370,0)),$Z$3,IF(ISNUMBER(MATCH('14'!H55,$AO$4:$AO$370,0)),$AO$3,$Z$2)))</f>
        <v>0</v>
      </c>
      <c r="I35" s="156">
        <f>IF(I16&lt;=$I$10,I16,IF(ISNUMBER(MATCH('14'!I55,$Z$4:$Z$370,0)),$Z$3,IF(ISNUMBER(MATCH('14'!I55,$AO$4:$AO$370,0)),$AO$3,$Z$2)))</f>
        <v>0</v>
      </c>
      <c r="J35" s="156">
        <f>IF(J16&lt;=$I$10,J16,IF(ISNUMBER(MATCH('14'!J55,$Z$4:$Z$370,0)),$Z$3,IF(ISNUMBER(MATCH('14'!J55,$AO$4:$AO$370,0)),$AO$3,$Z$2)))</f>
        <v>0</v>
      </c>
      <c r="K35" s="156">
        <f>IF(K16&lt;=$I$10,K16,IF(ISNUMBER(MATCH('14'!K55,$Z$4:$Z$370,0)),$Z$3,IF(ISNUMBER(MATCH('14'!K55,$AO$4:$AO$370,0)),$AO$3,$Z$2)))</f>
        <v>0</v>
      </c>
      <c r="L35" s="156">
        <f>IF(L16&lt;=$I$10,L16,IF(ISNUMBER(MATCH('14'!L55,$Z$4:$Z$370,0)),$Z$3,IF(ISNUMBER(MATCH('14'!L55,$AO$4:$AO$370,0)),$AO$3,$Z$2)))</f>
        <v>0</v>
      </c>
      <c r="M35" s="156">
        <f>IF(M16&lt;=$I$10,M16,IF(ISNUMBER(MATCH('14'!M55,$Z$4:$Z$370,0)),$Z$3,IF(ISNUMBER(MATCH('14'!M55,$AO$4:$AO$370,0)),$AO$3,$Z$2)))</f>
        <v>0</v>
      </c>
      <c r="N35" s="156">
        <f>IF(N16&lt;=$I$10,N16,IF(ISNUMBER(MATCH('14'!N55,$Z$4:$Z$370,0)),$Z$3,IF(ISNUMBER(MATCH('14'!N55,$AO$4:$AO$370,0)),$AO$3,$Z$2)))</f>
        <v>0</v>
      </c>
      <c r="O35" s="156">
        <f>IF(O16&lt;=$I$10,O16,IF(ISNUMBER(MATCH('14'!O55,$Z$4:$Z$370,0)),$Z$3,IF(ISNUMBER(MATCH('14'!O55,$AO$4:$AO$370,0)),$AO$3,$Z$2)))</f>
        <v>0</v>
      </c>
      <c r="P35" s="156">
        <f>IF(P16&lt;=$I$10,P16,IF(ISNUMBER(MATCH('14'!P55,$Z$4:$Z$370,0)),$Z$3,IF(ISNUMBER(MATCH('14'!P55,$AO$4:$AO$370,0)),$AO$3,$Z$2)))</f>
        <v>0</v>
      </c>
      <c r="Q35" s="156">
        <f>IF(Q16&lt;=$I$10,Q16,IF(ISNUMBER(MATCH('14'!Q55,$Z$4:$Z$370,0)),$Z$3,IF(ISNUMBER(MATCH('14'!Q55,$AO$4:$AO$370,0)),$AO$3,$Z$2)))</f>
        <v>0</v>
      </c>
      <c r="R35" s="156">
        <f>IF(R16&lt;=$I$10,R16,IF(ISNUMBER(MATCH('14'!R55,$Z$4:$Z$370,0)),$Z$3,IF(ISNUMBER(MATCH('14'!R55,$AO$4:$AO$370,0)),$AO$3,$Z$2)))</f>
        <v>0</v>
      </c>
      <c r="S35" s="156">
        <f>IF(S16&lt;=$I$10,S16,IF(ISNUMBER(MATCH('14'!S55,$Z$4:$Z$370,0)),$Z$3,IF(ISNUMBER(MATCH('14'!S55,$AO$4:$AO$370,0)),$AO$3,$Z$2)))</f>
        <v>1</v>
      </c>
      <c r="T35" s="89"/>
      <c r="U35" s="149">
        <v>31</v>
      </c>
      <c r="V35" s="138">
        <v>0</v>
      </c>
      <c r="W35" s="138">
        <v>14</v>
      </c>
      <c r="X35" s="138">
        <v>16</v>
      </c>
      <c r="Y35" s="138">
        <v>140</v>
      </c>
      <c r="Z35" s="59" t="str">
        <f t="shared" si="1"/>
        <v>17,15</v>
      </c>
      <c r="AA35" s="89"/>
      <c r="AB35" s="150">
        <v>31</v>
      </c>
      <c r="AC35" s="150">
        <v>0</v>
      </c>
      <c r="AD35" s="150">
        <v>31</v>
      </c>
      <c r="AE35" s="150" t="s">
        <v>475</v>
      </c>
      <c r="AF35" s="152" t="s">
        <v>458</v>
      </c>
      <c r="AG35" s="102">
        <v>0.1</v>
      </c>
      <c r="AH35" s="102">
        <v>107</v>
      </c>
      <c r="AI35" s="102">
        <v>500</v>
      </c>
      <c r="AJ35" s="102">
        <v>500</v>
      </c>
      <c r="AK35" s="102">
        <v>500</v>
      </c>
      <c r="AL35" s="157">
        <v>0</v>
      </c>
      <c r="AM35" s="157">
        <v>11</v>
      </c>
      <c r="AN35" s="157">
        <v>9</v>
      </c>
      <c r="AO35" s="59" t="str">
        <f t="shared" si="2"/>
        <v>10,12</v>
      </c>
      <c r="AP35" s="98" t="str">
        <f t="shared" si="0"/>
        <v>H</v>
      </c>
      <c r="AQ35" s="102">
        <f t="shared" si="3"/>
        <v>0</v>
      </c>
      <c r="AR35" s="102">
        <f t="shared" si="3"/>
        <v>0</v>
      </c>
      <c r="AS35" s="153"/>
      <c r="AT35" s="153"/>
      <c r="AU35" s="153"/>
      <c r="AV35" s="153"/>
      <c r="AW35" s="153"/>
      <c r="AX35" s="153"/>
      <c r="AY35" s="153"/>
      <c r="AZ35" s="153"/>
      <c r="BA35" s="89"/>
      <c r="BB35" s="154">
        <f t="shared" si="4"/>
        <v>32</v>
      </c>
      <c r="BC35" s="154">
        <v>3.4201680672268902</v>
      </c>
      <c r="BD35" s="163">
        <v>1566.3571717171701</v>
      </c>
      <c r="BE35" s="89"/>
      <c r="BF35" s="89"/>
      <c r="BG35" s="89"/>
      <c r="BH35" s="89"/>
      <c r="BI35" s="89"/>
      <c r="BJ35" s="89"/>
      <c r="BK35" s="89"/>
      <c r="BL35" s="89"/>
      <c r="BM35" s="89"/>
      <c r="BN35" s="89"/>
      <c r="BO35" s="89"/>
      <c r="BP35" s="89"/>
      <c r="BQ35" s="89"/>
      <c r="BR35" s="89"/>
      <c r="BS35" s="89"/>
    </row>
    <row r="36" spans="1:71" ht="9.75" customHeight="1" x14ac:dyDescent="0.25">
      <c r="A36" s="168"/>
      <c r="B36" s="167">
        <f t="shared" si="6"/>
        <v>14</v>
      </c>
      <c r="C36" s="156">
        <f>IF(C17&lt;=$I$10,C17,IF(ISNUMBER(MATCH('14'!C56,$Z$4:$Z$370,0)),$Z$3,IF(ISNUMBER(MATCH('14'!C56,$AO$4:$AO$370,0)),$AO$3,$Z$2)))</f>
        <v>1</v>
      </c>
      <c r="D36" s="156">
        <f>IF(D17&lt;=$I$10,D17,IF(ISNUMBER(MATCH('14'!D56,$Z$4:$Z$370,0)),$Z$3,IF(ISNUMBER(MATCH('14'!D56,$AO$4:$AO$370,0)),$AO$3,$Z$2)))</f>
        <v>0</v>
      </c>
      <c r="E36" s="156">
        <f>IF(E17&lt;=$I$10,E17,IF(ISNUMBER(MATCH('14'!E56,$Z$4:$Z$370,0)),$Z$3,IF(ISNUMBER(MATCH('14'!E56,$AO$4:$AO$370,0)),$AO$3,$Z$2)))</f>
        <v>0</v>
      </c>
      <c r="F36" s="156">
        <f>IF(F17&lt;=$I$10,F17,IF(ISNUMBER(MATCH('14'!F56,$Z$4:$Z$370,0)),$Z$3,IF(ISNUMBER(MATCH('14'!F56,$AO$4:$AO$370,0)),$AO$3,$Z$2)))</f>
        <v>0</v>
      </c>
      <c r="G36" s="156">
        <f>IF(G17&lt;=$I$10,G17,IF(ISNUMBER(MATCH('14'!G56,$Z$4:$Z$370,0)),$Z$3,IF(ISNUMBER(MATCH('14'!G56,$AO$4:$AO$370,0)),$AO$3,$Z$2)))</f>
        <v>0</v>
      </c>
      <c r="H36" s="156">
        <f>IF(H17&lt;=$I$10,H17,IF(ISNUMBER(MATCH('14'!H56,$Z$4:$Z$370,0)),$Z$3,IF(ISNUMBER(MATCH('14'!H56,$AO$4:$AO$370,0)),$AO$3,$Z$2)))</f>
        <v>0</v>
      </c>
      <c r="I36" s="156">
        <f>IF(I17&lt;=$I$10,I17,IF(ISNUMBER(MATCH('14'!I56,$Z$4:$Z$370,0)),$Z$3,IF(ISNUMBER(MATCH('14'!I56,$AO$4:$AO$370,0)),$AO$3,$Z$2)))</f>
        <v>0</v>
      </c>
      <c r="J36" s="156">
        <f>IF(J17&lt;=$I$10,J17,IF(ISNUMBER(MATCH('14'!J56,$Z$4:$Z$370,0)),$Z$3,IF(ISNUMBER(MATCH('14'!J56,$AO$4:$AO$370,0)),$AO$3,$Z$2)))</f>
        <v>0</v>
      </c>
      <c r="K36" s="156">
        <f>IF(K17&lt;=$I$10,K17,IF(ISNUMBER(MATCH('14'!K56,$Z$4:$Z$370,0)),$Z$3,IF(ISNUMBER(MATCH('14'!K56,$AO$4:$AO$370,0)),$AO$3,$Z$2)))</f>
        <v>0</v>
      </c>
      <c r="L36" s="156">
        <f>IF(L17&lt;=$I$10,L17,IF(ISNUMBER(MATCH('14'!L56,$Z$4:$Z$370,0)),$Z$3,IF(ISNUMBER(MATCH('14'!L56,$AO$4:$AO$370,0)),$AO$3,$Z$2)))</f>
        <v>0</v>
      </c>
      <c r="M36" s="156">
        <f>IF(M17&lt;=$I$10,M17,IF(ISNUMBER(MATCH('14'!M56,$Z$4:$Z$370,0)),$Z$3,IF(ISNUMBER(MATCH('14'!M56,$AO$4:$AO$370,0)),$AO$3,$Z$2)))</f>
        <v>0</v>
      </c>
      <c r="N36" s="156">
        <f>IF(N17&lt;=$I$10,N17,IF(ISNUMBER(MATCH('14'!N56,$Z$4:$Z$370,0)),$Z$3,IF(ISNUMBER(MATCH('14'!N56,$AO$4:$AO$370,0)),$AO$3,$Z$2)))</f>
        <v>0</v>
      </c>
      <c r="O36" s="156">
        <f>IF(O17&lt;=$I$10,O17,IF(ISNUMBER(MATCH('14'!O56,$Z$4:$Z$370,0)),$Z$3,IF(ISNUMBER(MATCH('14'!O56,$AO$4:$AO$370,0)),$AO$3,$Z$2)))</f>
        <v>0</v>
      </c>
      <c r="P36" s="156">
        <f>IF(P17&lt;=$I$10,P17,IF(ISNUMBER(MATCH('14'!P56,$Z$4:$Z$370,0)),$Z$3,IF(ISNUMBER(MATCH('14'!P56,$AO$4:$AO$370,0)),$AO$3,$Z$2)))</f>
        <v>0</v>
      </c>
      <c r="Q36" s="156">
        <f>IF(Q17&lt;=$I$10,Q17,IF(ISNUMBER(MATCH('14'!Q56,$Z$4:$Z$370,0)),$Z$3,IF(ISNUMBER(MATCH('14'!Q56,$AO$4:$AO$370,0)),$AO$3,$Z$2)))</f>
        <v>0</v>
      </c>
      <c r="R36" s="156">
        <f>IF(R17&lt;=$I$10,R17,IF(ISNUMBER(MATCH('14'!R56,$Z$4:$Z$370,0)),$Z$3,IF(ISNUMBER(MATCH('14'!R56,$AO$4:$AO$370,0)),$AO$3,$Z$2)))</f>
        <v>0</v>
      </c>
      <c r="S36" s="156">
        <f>IF(S17&lt;=$I$10,S17,IF(ISNUMBER(MATCH('14'!S56,$Z$4:$Z$370,0)),$Z$3,IF(ISNUMBER(MATCH('14'!S56,$AO$4:$AO$370,0)),$AO$3,$Z$2)))</f>
        <v>1</v>
      </c>
      <c r="T36" s="168"/>
      <c r="U36" s="149">
        <v>32</v>
      </c>
      <c r="V36" s="138">
        <v>0</v>
      </c>
      <c r="W36" s="138">
        <v>15</v>
      </c>
      <c r="X36" s="138">
        <v>16</v>
      </c>
      <c r="Y36" s="138">
        <v>140</v>
      </c>
      <c r="Z36" s="59" t="str">
        <f t="shared" si="1"/>
        <v>17,16</v>
      </c>
      <c r="AA36" s="168"/>
      <c r="AB36" s="150">
        <v>32</v>
      </c>
      <c r="AC36" s="150">
        <v>0</v>
      </c>
      <c r="AD36" s="150">
        <v>32</v>
      </c>
      <c r="AE36" s="150" t="s">
        <v>476</v>
      </c>
      <c r="AF36" s="152" t="s">
        <v>460</v>
      </c>
      <c r="AG36" s="102">
        <v>0.1</v>
      </c>
      <c r="AH36" s="102">
        <v>0</v>
      </c>
      <c r="AI36" s="102">
        <v>0</v>
      </c>
      <c r="AJ36" s="102">
        <v>0</v>
      </c>
      <c r="AK36" s="102">
        <v>0</v>
      </c>
      <c r="AL36" s="157">
        <v>1</v>
      </c>
      <c r="AM36" s="157">
        <v>10</v>
      </c>
      <c r="AN36" s="157">
        <v>9</v>
      </c>
      <c r="AO36" s="59" t="str">
        <f t="shared" si="2"/>
        <v>10,11</v>
      </c>
      <c r="AP36" s="98" t="str">
        <f t="shared" si="0"/>
        <v/>
      </c>
      <c r="AQ36" s="102">
        <f t="shared" si="3"/>
        <v>0</v>
      </c>
      <c r="AR36" s="102">
        <f t="shared" si="3"/>
        <v>0</v>
      </c>
      <c r="AS36" s="153"/>
      <c r="AT36" s="153"/>
      <c r="AU36" s="153"/>
      <c r="AV36" s="153"/>
      <c r="AW36" s="153"/>
      <c r="AX36" s="153"/>
      <c r="AY36" s="153"/>
      <c r="AZ36" s="153"/>
      <c r="BA36" s="168"/>
      <c r="BB36" s="154">
        <f t="shared" si="4"/>
        <v>33</v>
      </c>
      <c r="BC36" s="154">
        <v>3.4957983193277302</v>
      </c>
      <c r="BD36" s="163">
        <v>1616.8519191919099</v>
      </c>
      <c r="BE36" s="168"/>
      <c r="BF36" s="168"/>
      <c r="BG36" s="168"/>
      <c r="BH36" s="168"/>
      <c r="BI36" s="168"/>
      <c r="BJ36" s="168"/>
      <c r="BK36" s="168"/>
      <c r="BL36" s="168"/>
      <c r="BM36" s="168"/>
      <c r="BN36" s="168"/>
      <c r="BO36" s="168"/>
      <c r="BP36" s="168"/>
      <c r="BQ36" s="168"/>
      <c r="BR36" s="168"/>
      <c r="BS36" s="168"/>
    </row>
    <row r="37" spans="1:71" ht="9.75" customHeight="1" x14ac:dyDescent="0.25">
      <c r="A37" s="168"/>
      <c r="B37" s="167">
        <f t="shared" si="6"/>
        <v>15</v>
      </c>
      <c r="C37" s="156">
        <f>IF(C18&lt;=$I$10,C18,IF(ISNUMBER(MATCH('14'!C57,$Z$4:$Z$370,0)),$Z$3,IF(ISNUMBER(MATCH('14'!C57,$AO$4:$AO$370,0)),$AO$3,$Z$2)))</f>
        <v>1</v>
      </c>
      <c r="D37" s="156">
        <f>IF(D18&lt;=$I$10,D18,IF(ISNUMBER(MATCH('14'!D57,$Z$4:$Z$370,0)),$Z$3,IF(ISNUMBER(MATCH('14'!D57,$AO$4:$AO$370,0)),$AO$3,$Z$2)))</f>
        <v>0</v>
      </c>
      <c r="E37" s="156">
        <f>IF(E18&lt;=$I$10,E18,IF(ISNUMBER(MATCH('14'!E57,$Z$4:$Z$370,0)),$Z$3,IF(ISNUMBER(MATCH('14'!E57,$AO$4:$AO$370,0)),$AO$3,$Z$2)))</f>
        <v>0</v>
      </c>
      <c r="F37" s="156">
        <f>IF(F18&lt;=$I$10,F18,IF(ISNUMBER(MATCH('14'!F57,$Z$4:$Z$370,0)),$Z$3,IF(ISNUMBER(MATCH('14'!F57,$AO$4:$AO$370,0)),$AO$3,$Z$2)))</f>
        <v>0</v>
      </c>
      <c r="G37" s="156">
        <f>IF(G18&lt;=$I$10,G18,IF(ISNUMBER(MATCH('14'!G57,$Z$4:$Z$370,0)),$Z$3,IF(ISNUMBER(MATCH('14'!G57,$AO$4:$AO$370,0)),$AO$3,$Z$2)))</f>
        <v>0</v>
      </c>
      <c r="H37" s="156">
        <f>IF(H18&lt;=$I$10,H18,IF(ISNUMBER(MATCH('14'!H57,$Z$4:$Z$370,0)),$Z$3,IF(ISNUMBER(MATCH('14'!H57,$AO$4:$AO$370,0)),$AO$3,$Z$2)))</f>
        <v>0</v>
      </c>
      <c r="I37" s="156">
        <f>IF(I18&lt;=$I$10,I18,IF(ISNUMBER(MATCH('14'!I57,$Z$4:$Z$370,0)),$Z$3,IF(ISNUMBER(MATCH('14'!I57,$AO$4:$AO$370,0)),$AO$3,$Z$2)))</f>
        <v>0</v>
      </c>
      <c r="J37" s="156">
        <f>IF(J18&lt;=$I$10,J18,IF(ISNUMBER(MATCH('14'!J57,$Z$4:$Z$370,0)),$Z$3,IF(ISNUMBER(MATCH('14'!J57,$AO$4:$AO$370,0)),$AO$3,$Z$2)))</f>
        <v>0</v>
      </c>
      <c r="K37" s="156">
        <f>IF(K18&lt;=$I$10,K18,IF(ISNUMBER(MATCH('14'!K57,$Z$4:$Z$370,0)),$Z$3,IF(ISNUMBER(MATCH('14'!K57,$AO$4:$AO$370,0)),$AO$3,$Z$2)))</f>
        <v>0</v>
      </c>
      <c r="L37" s="156">
        <f>IF(L18&lt;=$I$10,L18,IF(ISNUMBER(MATCH('14'!L57,$Z$4:$Z$370,0)),$Z$3,IF(ISNUMBER(MATCH('14'!L57,$AO$4:$AO$370,0)),$AO$3,$Z$2)))</f>
        <v>0</v>
      </c>
      <c r="M37" s="156">
        <f>IF(M18&lt;=$I$10,M18,IF(ISNUMBER(MATCH('14'!M57,$Z$4:$Z$370,0)),$Z$3,IF(ISNUMBER(MATCH('14'!M57,$AO$4:$AO$370,0)),$AO$3,$Z$2)))</f>
        <v>0</v>
      </c>
      <c r="N37" s="156">
        <f>IF(N18&lt;=$I$10,N18,IF(ISNUMBER(MATCH('14'!N57,$Z$4:$Z$370,0)),$Z$3,IF(ISNUMBER(MATCH('14'!N57,$AO$4:$AO$370,0)),$AO$3,$Z$2)))</f>
        <v>0</v>
      </c>
      <c r="O37" s="156">
        <f>IF(O18&lt;=$I$10,O18,IF(ISNUMBER(MATCH('14'!O57,$Z$4:$Z$370,0)),$Z$3,IF(ISNUMBER(MATCH('14'!O57,$AO$4:$AO$370,0)),$AO$3,$Z$2)))</f>
        <v>0</v>
      </c>
      <c r="P37" s="156">
        <f>IF(P18&lt;=$I$10,P18,IF(ISNUMBER(MATCH('14'!P57,$Z$4:$Z$370,0)),$Z$3,IF(ISNUMBER(MATCH('14'!P57,$AO$4:$AO$370,0)),$AO$3,$Z$2)))</f>
        <v>0</v>
      </c>
      <c r="Q37" s="156">
        <f>IF(Q18&lt;=$I$10,Q18,IF(ISNUMBER(MATCH('14'!Q57,$Z$4:$Z$370,0)),$Z$3,IF(ISNUMBER(MATCH('14'!Q57,$AO$4:$AO$370,0)),$AO$3,$Z$2)))</f>
        <v>0</v>
      </c>
      <c r="R37" s="156">
        <f>IF(R18&lt;=$I$10,R18,IF(ISNUMBER(MATCH('14'!R57,$Z$4:$Z$370,0)),$Z$3,IF(ISNUMBER(MATCH('14'!R57,$AO$4:$AO$370,0)),$AO$3,$Z$2)))</f>
        <v>0</v>
      </c>
      <c r="S37" s="156">
        <f>IF(S18&lt;=$I$10,S18,IF(ISNUMBER(MATCH('14'!S57,$Z$4:$Z$370,0)),$Z$3,IF(ISNUMBER(MATCH('14'!S57,$AO$4:$AO$370,0)),$AO$3,$Z$2)))</f>
        <v>1</v>
      </c>
      <c r="T37" s="168"/>
      <c r="U37" s="149">
        <v>33</v>
      </c>
      <c r="V37" s="138">
        <v>0</v>
      </c>
      <c r="W37" s="138">
        <v>16</v>
      </c>
      <c r="X37" s="138">
        <v>16</v>
      </c>
      <c r="Y37" s="138">
        <v>140</v>
      </c>
      <c r="Z37" s="59" t="str">
        <f t="shared" si="1"/>
        <v>17,17</v>
      </c>
      <c r="AA37" s="168"/>
      <c r="AB37" s="150">
        <v>33</v>
      </c>
      <c r="AC37" s="150">
        <v>0</v>
      </c>
      <c r="AD37" s="150">
        <v>33</v>
      </c>
      <c r="AE37" s="150" t="s">
        <v>477</v>
      </c>
      <c r="AF37" s="152" t="s">
        <v>458</v>
      </c>
      <c r="AG37" s="102">
        <v>0.1</v>
      </c>
      <c r="AH37" s="102">
        <v>107</v>
      </c>
      <c r="AI37" s="102">
        <v>500</v>
      </c>
      <c r="AJ37" s="102">
        <v>500</v>
      </c>
      <c r="AK37" s="102">
        <v>500</v>
      </c>
      <c r="AL37" s="157">
        <v>0</v>
      </c>
      <c r="AM37" s="157">
        <v>10</v>
      </c>
      <c r="AN37" s="157">
        <v>11</v>
      </c>
      <c r="AO37" s="59" t="str">
        <f t="shared" si="2"/>
        <v>12,11</v>
      </c>
      <c r="AP37" s="98" t="str">
        <f t="shared" si="0"/>
        <v>H</v>
      </c>
      <c r="AQ37" s="102">
        <f t="shared" si="3"/>
        <v>0</v>
      </c>
      <c r="AR37" s="102">
        <f t="shared" si="3"/>
        <v>0</v>
      </c>
      <c r="AS37" s="153"/>
      <c r="AT37" s="153"/>
      <c r="AU37" s="153"/>
      <c r="AV37" s="153"/>
      <c r="AW37" s="153"/>
      <c r="AX37" s="153"/>
      <c r="AY37" s="153"/>
      <c r="AZ37" s="153"/>
      <c r="BA37" s="168"/>
      <c r="BB37" s="154">
        <f t="shared" si="4"/>
        <v>34</v>
      </c>
      <c r="BC37" s="154">
        <v>3.5714285714285698</v>
      </c>
      <c r="BD37" s="163">
        <v>1667.34666666666</v>
      </c>
      <c r="BE37" s="168"/>
      <c r="BF37" s="168"/>
      <c r="BG37" s="168"/>
      <c r="BH37" s="168"/>
      <c r="BI37" s="168"/>
      <c r="BJ37" s="168"/>
      <c r="BK37" s="168"/>
      <c r="BL37" s="168"/>
      <c r="BM37" s="168"/>
      <c r="BN37" s="168"/>
      <c r="BO37" s="168"/>
      <c r="BP37" s="168"/>
      <c r="BQ37" s="168"/>
      <c r="BR37" s="168"/>
      <c r="BS37" s="168"/>
    </row>
    <row r="38" spans="1:71" ht="9.75" customHeight="1" x14ac:dyDescent="0.25">
      <c r="A38" s="168"/>
      <c r="B38" s="167">
        <f t="shared" si="6"/>
        <v>16</v>
      </c>
      <c r="C38" s="156">
        <f>IF(C19&lt;=$I$10,C19,IF(ISNUMBER(MATCH('14'!C58,$Z$4:$Z$370,0)),$Z$3,IF(ISNUMBER(MATCH('14'!C58,$AO$4:$AO$370,0)),$AO$3,$Z$2)))</f>
        <v>1</v>
      </c>
      <c r="D38" s="156">
        <f>IF(D19&lt;=$I$10,D19,IF(ISNUMBER(MATCH('14'!D58,$Z$4:$Z$370,0)),$Z$3,IF(ISNUMBER(MATCH('14'!D58,$AO$4:$AO$370,0)),$AO$3,$Z$2)))</f>
        <v>0</v>
      </c>
      <c r="E38" s="156">
        <f>IF(E19&lt;=$I$10,E19,IF(ISNUMBER(MATCH('14'!E58,$Z$4:$Z$370,0)),$Z$3,IF(ISNUMBER(MATCH('14'!E58,$AO$4:$AO$370,0)),$AO$3,$Z$2)))</f>
        <v>0</v>
      </c>
      <c r="F38" s="156">
        <f>IF(F19&lt;=$I$10,F19,IF(ISNUMBER(MATCH('14'!F58,$Z$4:$Z$370,0)),$Z$3,IF(ISNUMBER(MATCH('14'!F58,$AO$4:$AO$370,0)),$AO$3,$Z$2)))</f>
        <v>0</v>
      </c>
      <c r="G38" s="156">
        <f>IF(G19&lt;=$I$10,G19,IF(ISNUMBER(MATCH('14'!G58,$Z$4:$Z$370,0)),$Z$3,IF(ISNUMBER(MATCH('14'!G58,$AO$4:$AO$370,0)),$AO$3,$Z$2)))</f>
        <v>0</v>
      </c>
      <c r="H38" s="156">
        <f>IF(H19&lt;=$I$10,H19,IF(ISNUMBER(MATCH('14'!H58,$Z$4:$Z$370,0)),$Z$3,IF(ISNUMBER(MATCH('14'!H58,$AO$4:$AO$370,0)),$AO$3,$Z$2)))</f>
        <v>0</v>
      </c>
      <c r="I38" s="156">
        <f>IF(I19&lt;=$I$10,I19,IF(ISNUMBER(MATCH('14'!I58,$Z$4:$Z$370,0)),$Z$3,IF(ISNUMBER(MATCH('14'!I58,$AO$4:$AO$370,0)),$AO$3,$Z$2)))</f>
        <v>0</v>
      </c>
      <c r="J38" s="156">
        <f>IF(J19&lt;=$I$10,J19,IF(ISNUMBER(MATCH('14'!J58,$Z$4:$Z$370,0)),$Z$3,IF(ISNUMBER(MATCH('14'!J58,$AO$4:$AO$370,0)),$AO$3,$Z$2)))</f>
        <v>0</v>
      </c>
      <c r="K38" s="156">
        <f>IF(K19&lt;=$I$10,K19,IF(ISNUMBER(MATCH('14'!K58,$Z$4:$Z$370,0)),$Z$3,IF(ISNUMBER(MATCH('14'!K58,$AO$4:$AO$370,0)),$AO$3,$Z$2)))</f>
        <v>0</v>
      </c>
      <c r="L38" s="156">
        <f>IF(L19&lt;=$I$10,L19,IF(ISNUMBER(MATCH('14'!L58,$Z$4:$Z$370,0)),$Z$3,IF(ISNUMBER(MATCH('14'!L58,$AO$4:$AO$370,0)),$AO$3,$Z$2)))</f>
        <v>0</v>
      </c>
      <c r="M38" s="156">
        <f>IF(M19&lt;=$I$10,M19,IF(ISNUMBER(MATCH('14'!M58,$Z$4:$Z$370,0)),$Z$3,IF(ISNUMBER(MATCH('14'!M58,$AO$4:$AO$370,0)),$AO$3,$Z$2)))</f>
        <v>0</v>
      </c>
      <c r="N38" s="156">
        <f>IF(N19&lt;=$I$10,N19,IF(ISNUMBER(MATCH('14'!N58,$Z$4:$Z$370,0)),$Z$3,IF(ISNUMBER(MATCH('14'!N58,$AO$4:$AO$370,0)),$AO$3,$Z$2)))</f>
        <v>0</v>
      </c>
      <c r="O38" s="156">
        <f>IF(O19&lt;=$I$10,O19,IF(ISNUMBER(MATCH('14'!O58,$Z$4:$Z$370,0)),$Z$3,IF(ISNUMBER(MATCH('14'!O58,$AO$4:$AO$370,0)),$AO$3,$Z$2)))</f>
        <v>0</v>
      </c>
      <c r="P38" s="156">
        <f>IF(P19&lt;=$I$10,P19,IF(ISNUMBER(MATCH('14'!P58,$Z$4:$Z$370,0)),$Z$3,IF(ISNUMBER(MATCH('14'!P58,$AO$4:$AO$370,0)),$AO$3,$Z$2)))</f>
        <v>0</v>
      </c>
      <c r="Q38" s="156">
        <f>IF(Q19&lt;=$I$10,Q19,IF(ISNUMBER(MATCH('14'!Q58,$Z$4:$Z$370,0)),$Z$3,IF(ISNUMBER(MATCH('14'!Q58,$AO$4:$AO$370,0)),$AO$3,$Z$2)))</f>
        <v>0</v>
      </c>
      <c r="R38" s="156">
        <f>IF(R19&lt;=$I$10,R19,IF(ISNUMBER(MATCH('14'!R58,$Z$4:$Z$370,0)),$Z$3,IF(ISNUMBER(MATCH('14'!R58,$AO$4:$AO$370,0)),$AO$3,$Z$2)))</f>
        <v>0</v>
      </c>
      <c r="S38" s="156">
        <f>IF(S19&lt;=$I$10,S19,IF(ISNUMBER(MATCH('14'!S58,$Z$4:$Z$370,0)),$Z$3,IF(ISNUMBER(MATCH('14'!S58,$AO$4:$AO$370,0)),$AO$3,$Z$2)))</f>
        <v>1</v>
      </c>
      <c r="T38" s="168"/>
      <c r="U38" s="149">
        <v>34</v>
      </c>
      <c r="V38" s="138">
        <v>1</v>
      </c>
      <c r="W38" s="138">
        <v>0</v>
      </c>
      <c r="X38" s="138">
        <v>0</v>
      </c>
      <c r="Y38" s="138">
        <v>160</v>
      </c>
      <c r="Z38" s="59" t="str">
        <f t="shared" si="1"/>
        <v>1,1</v>
      </c>
      <c r="AA38" s="168"/>
      <c r="AB38" s="150">
        <v>34</v>
      </c>
      <c r="AC38" s="150">
        <v>0</v>
      </c>
      <c r="AD38" s="150">
        <v>34</v>
      </c>
      <c r="AE38" s="150" t="s">
        <v>478</v>
      </c>
      <c r="AF38" s="152" t="s">
        <v>458</v>
      </c>
      <c r="AG38" s="102">
        <v>0.1</v>
      </c>
      <c r="AH38" s="102">
        <v>107</v>
      </c>
      <c r="AI38" s="102">
        <v>500</v>
      </c>
      <c r="AJ38" s="102">
        <v>500</v>
      </c>
      <c r="AK38" s="102">
        <v>500</v>
      </c>
      <c r="AL38" s="157">
        <v>0</v>
      </c>
      <c r="AM38" s="157">
        <v>11</v>
      </c>
      <c r="AN38" s="157">
        <v>10</v>
      </c>
      <c r="AO38" s="59" t="str">
        <f t="shared" si="2"/>
        <v>11,12</v>
      </c>
      <c r="AP38" s="98" t="str">
        <f t="shared" si="0"/>
        <v>H</v>
      </c>
      <c r="AQ38" s="102">
        <f t="shared" si="3"/>
        <v>0</v>
      </c>
      <c r="AR38" s="102">
        <f t="shared" si="3"/>
        <v>0</v>
      </c>
      <c r="AS38" s="153"/>
      <c r="AT38" s="169" t="s">
        <v>479</v>
      </c>
      <c r="AU38" s="153"/>
      <c r="AV38" s="153">
        <v>110</v>
      </c>
      <c r="AW38" s="153">
        <f>AV38</f>
        <v>110</v>
      </c>
      <c r="AX38" s="153"/>
      <c r="AY38" s="153"/>
      <c r="AZ38" s="153"/>
      <c r="BA38" s="168"/>
      <c r="BB38" s="154">
        <f t="shared" si="4"/>
        <v>35</v>
      </c>
      <c r="BC38" s="154">
        <v>3.6470588235294099</v>
      </c>
      <c r="BD38" s="163">
        <v>1717.84141414141</v>
      </c>
      <c r="BE38" s="168"/>
      <c r="BF38" s="168"/>
      <c r="BG38" s="168"/>
      <c r="BH38" s="168"/>
      <c r="BI38" s="168"/>
      <c r="BJ38" s="168"/>
      <c r="BK38" s="168"/>
      <c r="BL38" s="168"/>
      <c r="BM38" s="168"/>
      <c r="BN38" s="168"/>
      <c r="BO38" s="168"/>
      <c r="BP38" s="168"/>
      <c r="BQ38" s="168"/>
      <c r="BR38" s="168"/>
      <c r="BS38" s="168"/>
    </row>
    <row r="39" spans="1:71" ht="9.75" customHeight="1" x14ac:dyDescent="0.25">
      <c r="A39" s="168"/>
      <c r="B39" s="167">
        <f t="shared" si="6"/>
        <v>17</v>
      </c>
      <c r="C39" s="156">
        <f>IF(C20&lt;=$I$10,C20,IF(ISNUMBER(MATCH('14'!C59,$Z$4:$Z$370,0)),$Z$3,IF(ISNUMBER(MATCH('14'!C59,$AO$4:$AO$370,0)),$AO$3,$Z$2)))</f>
        <v>1</v>
      </c>
      <c r="D39" s="156">
        <f>IF(D20&lt;=$I$10,D20,IF(ISNUMBER(MATCH('14'!D59,$Z$4:$Z$370,0)),$Z$3,IF(ISNUMBER(MATCH('14'!D59,$AO$4:$AO$370,0)),$AO$3,$Z$2)))</f>
        <v>0</v>
      </c>
      <c r="E39" s="156">
        <f>IF(E20&lt;=$I$10,E20,IF(ISNUMBER(MATCH('14'!E59,$Z$4:$Z$370,0)),$Z$3,IF(ISNUMBER(MATCH('14'!E59,$AO$4:$AO$370,0)),$AO$3,$Z$2)))</f>
        <v>0</v>
      </c>
      <c r="F39" s="156">
        <f>IF(F20&lt;=$I$10,F20,IF(ISNUMBER(MATCH('14'!F59,$Z$4:$Z$370,0)),$Z$3,IF(ISNUMBER(MATCH('14'!F59,$AO$4:$AO$370,0)),$AO$3,$Z$2)))</f>
        <v>0</v>
      </c>
      <c r="G39" s="156">
        <f>IF(G20&lt;=$I$10,G20,IF(ISNUMBER(MATCH('14'!G59,$Z$4:$Z$370,0)),$Z$3,IF(ISNUMBER(MATCH('14'!G59,$AO$4:$AO$370,0)),$AO$3,$Z$2)))</f>
        <v>0</v>
      </c>
      <c r="H39" s="156">
        <f>IF(H20&lt;=$I$10,H20,IF(ISNUMBER(MATCH('14'!H59,$Z$4:$Z$370,0)),$Z$3,IF(ISNUMBER(MATCH('14'!H59,$AO$4:$AO$370,0)),$AO$3,$Z$2)))</f>
        <v>0</v>
      </c>
      <c r="I39" s="156">
        <f>IF(I20&lt;=$I$10,I20,IF(ISNUMBER(MATCH('14'!I59,$Z$4:$Z$370,0)),$Z$3,IF(ISNUMBER(MATCH('14'!I59,$AO$4:$AO$370,0)),$AO$3,$Z$2)))</f>
        <v>0</v>
      </c>
      <c r="J39" s="156">
        <f>IF(J20&lt;=$I$10,J20,IF(ISNUMBER(MATCH('14'!J59,$Z$4:$Z$370,0)),$Z$3,IF(ISNUMBER(MATCH('14'!J59,$AO$4:$AO$370,0)),$AO$3,$Z$2)))</f>
        <v>0</v>
      </c>
      <c r="K39" s="156">
        <f>IF(K20&lt;=$I$10,K20,IF(ISNUMBER(MATCH('14'!K59,$Z$4:$Z$370,0)),$Z$3,IF(ISNUMBER(MATCH('14'!K59,$AO$4:$AO$370,0)),$AO$3,$Z$2)))</f>
        <v>0</v>
      </c>
      <c r="L39" s="156">
        <f>IF(L20&lt;=$I$10,L20,IF(ISNUMBER(MATCH('14'!L59,$Z$4:$Z$370,0)),$Z$3,IF(ISNUMBER(MATCH('14'!L59,$AO$4:$AO$370,0)),$AO$3,$Z$2)))</f>
        <v>0</v>
      </c>
      <c r="M39" s="156">
        <f>IF(M20&lt;=$I$10,M20,IF(ISNUMBER(MATCH('14'!M59,$Z$4:$Z$370,0)),$Z$3,IF(ISNUMBER(MATCH('14'!M59,$AO$4:$AO$370,0)),$AO$3,$Z$2)))</f>
        <v>0</v>
      </c>
      <c r="N39" s="156">
        <f>IF(N20&lt;=$I$10,N20,IF(ISNUMBER(MATCH('14'!N59,$Z$4:$Z$370,0)),$Z$3,IF(ISNUMBER(MATCH('14'!N59,$AO$4:$AO$370,0)),$AO$3,$Z$2)))</f>
        <v>0</v>
      </c>
      <c r="O39" s="156">
        <f>IF(O20&lt;=$I$10,O20,IF(ISNUMBER(MATCH('14'!O59,$Z$4:$Z$370,0)),$Z$3,IF(ISNUMBER(MATCH('14'!O59,$AO$4:$AO$370,0)),$AO$3,$Z$2)))</f>
        <v>0</v>
      </c>
      <c r="P39" s="156">
        <f>IF(P20&lt;=$I$10,P20,IF(ISNUMBER(MATCH('14'!P59,$Z$4:$Z$370,0)),$Z$3,IF(ISNUMBER(MATCH('14'!P59,$AO$4:$AO$370,0)),$AO$3,$Z$2)))</f>
        <v>0</v>
      </c>
      <c r="Q39" s="156">
        <f>IF(Q20&lt;=$I$10,Q20,IF(ISNUMBER(MATCH('14'!Q59,$Z$4:$Z$370,0)),$Z$3,IF(ISNUMBER(MATCH('14'!Q59,$AO$4:$AO$370,0)),$AO$3,$Z$2)))</f>
        <v>0</v>
      </c>
      <c r="R39" s="156">
        <f>IF(R20&lt;=$I$10,R20,IF(ISNUMBER(MATCH('14'!R59,$Z$4:$Z$370,0)),$Z$3,IF(ISNUMBER(MATCH('14'!R59,$AO$4:$AO$370,0)),$AO$3,$Z$2)))</f>
        <v>0</v>
      </c>
      <c r="S39" s="156">
        <f>IF(S20&lt;=$I$10,S20,IF(ISNUMBER(MATCH('14'!S59,$Z$4:$Z$370,0)),$Z$3,IF(ISNUMBER(MATCH('14'!S59,$AO$4:$AO$370,0)),$AO$3,$Z$2)))</f>
        <v>1</v>
      </c>
      <c r="T39" s="168"/>
      <c r="U39" s="149">
        <v>35</v>
      </c>
      <c r="V39" s="138">
        <v>1</v>
      </c>
      <c r="W39" s="138">
        <v>1</v>
      </c>
      <c r="X39" s="138">
        <v>0</v>
      </c>
      <c r="Y39" s="138">
        <v>160</v>
      </c>
      <c r="Z39" s="59" t="str">
        <f t="shared" si="1"/>
        <v>1,2</v>
      </c>
      <c r="AA39" s="168"/>
      <c r="AB39" s="150">
        <v>35</v>
      </c>
      <c r="AC39" s="150">
        <v>0</v>
      </c>
      <c r="AD39" s="150">
        <v>35</v>
      </c>
      <c r="AE39" s="150" t="s">
        <v>480</v>
      </c>
      <c r="AF39" s="152" t="s">
        <v>460</v>
      </c>
      <c r="AG39" s="102">
        <v>0.1</v>
      </c>
      <c r="AH39" s="102">
        <v>0</v>
      </c>
      <c r="AI39" s="102">
        <v>0</v>
      </c>
      <c r="AJ39" s="102">
        <v>0</v>
      </c>
      <c r="AK39" s="102">
        <v>0</v>
      </c>
      <c r="AL39" s="157">
        <v>1</v>
      </c>
      <c r="AM39" s="157">
        <v>10</v>
      </c>
      <c r="AN39" s="157">
        <v>10</v>
      </c>
      <c r="AO39" s="59" t="str">
        <f t="shared" si="2"/>
        <v>11,11</v>
      </c>
      <c r="AP39" s="98" t="str">
        <f t="shared" si="0"/>
        <v/>
      </c>
      <c r="AQ39" s="102">
        <f t="shared" si="3"/>
        <v>0</v>
      </c>
      <c r="AR39" s="102">
        <f t="shared" si="3"/>
        <v>0</v>
      </c>
      <c r="AS39" s="153"/>
      <c r="AT39" s="153"/>
      <c r="AU39" s="153" t="s">
        <v>481</v>
      </c>
      <c r="AV39" s="159">
        <f>MAX($C$4:$S$20)</f>
        <v>160</v>
      </c>
      <c r="AW39" s="153">
        <f>AV39</f>
        <v>160</v>
      </c>
      <c r="AX39" s="153"/>
      <c r="AY39" s="153"/>
      <c r="AZ39" s="153"/>
      <c r="BA39" s="168"/>
      <c r="BB39" s="154">
        <f t="shared" si="4"/>
        <v>36</v>
      </c>
      <c r="BC39" s="154">
        <v>3.72268907563025</v>
      </c>
      <c r="BD39" s="163">
        <v>1768.3361616161601</v>
      </c>
      <c r="BE39" s="168"/>
      <c r="BF39" s="168"/>
      <c r="BG39" s="168"/>
      <c r="BH39" s="168"/>
      <c r="BI39" s="168"/>
      <c r="BJ39" s="168"/>
      <c r="BK39" s="168"/>
      <c r="BL39" s="168"/>
      <c r="BM39" s="168"/>
      <c r="BN39" s="168"/>
      <c r="BO39" s="168"/>
      <c r="BP39" s="168"/>
      <c r="BQ39" s="168"/>
      <c r="BR39" s="168"/>
      <c r="BS39" s="168"/>
    </row>
    <row r="40" spans="1:71" ht="9.75" customHeight="1" x14ac:dyDescent="0.25">
      <c r="A40" s="168"/>
      <c r="B40" s="170"/>
      <c r="C40" s="170"/>
      <c r="D40" s="170"/>
      <c r="E40" s="170"/>
      <c r="F40" s="170"/>
      <c r="G40" s="170"/>
      <c r="H40" s="170"/>
      <c r="I40" s="170"/>
      <c r="J40" s="170"/>
      <c r="K40" s="170"/>
      <c r="L40" s="170"/>
      <c r="M40" s="170"/>
      <c r="N40" s="170"/>
      <c r="O40" s="170"/>
      <c r="P40" s="170"/>
      <c r="Q40" s="170"/>
      <c r="R40" s="170"/>
      <c r="S40" s="170"/>
      <c r="T40" s="168"/>
      <c r="U40" s="149">
        <v>36</v>
      </c>
      <c r="V40" s="138">
        <v>1</v>
      </c>
      <c r="W40" s="138">
        <v>2</v>
      </c>
      <c r="X40" s="138">
        <v>0</v>
      </c>
      <c r="Y40" s="138">
        <v>160</v>
      </c>
      <c r="Z40" s="59" t="str">
        <f t="shared" si="1"/>
        <v>1,3</v>
      </c>
      <c r="AA40" s="168"/>
      <c r="AB40" s="150">
        <v>36</v>
      </c>
      <c r="AC40" s="150">
        <v>0</v>
      </c>
      <c r="AD40" s="150">
        <v>36</v>
      </c>
      <c r="AE40" s="150" t="s">
        <v>395</v>
      </c>
      <c r="AF40" s="152" t="s">
        <v>458</v>
      </c>
      <c r="AG40" s="102">
        <v>0.1</v>
      </c>
      <c r="AH40" s="102">
        <v>97</v>
      </c>
      <c r="AI40" s="102">
        <v>107</v>
      </c>
      <c r="AJ40" s="102">
        <v>250</v>
      </c>
      <c r="AK40" s="102">
        <v>500</v>
      </c>
      <c r="AL40" s="157">
        <v>1</v>
      </c>
      <c r="AM40" s="157">
        <v>6</v>
      </c>
      <c r="AN40" s="157">
        <v>7</v>
      </c>
      <c r="AO40" s="59" t="str">
        <f t="shared" si="2"/>
        <v>8,7</v>
      </c>
      <c r="AP40" s="98" t="str">
        <f t="shared" si="0"/>
        <v>H</v>
      </c>
      <c r="AQ40" s="102">
        <f t="shared" si="3"/>
        <v>393</v>
      </c>
      <c r="AR40" s="102">
        <f t="shared" si="3"/>
        <v>250</v>
      </c>
      <c r="AS40" s="153"/>
      <c r="AT40" s="153"/>
      <c r="AU40" s="153" t="s">
        <v>482</v>
      </c>
      <c r="AV40" s="159">
        <f>MEDIAN($C$4:$S$20)</f>
        <v>149.21568627450901</v>
      </c>
      <c r="AW40" s="153">
        <f>AV40</f>
        <v>149.21568627450901</v>
      </c>
      <c r="AX40" s="153"/>
      <c r="AY40" s="153"/>
      <c r="AZ40" s="153"/>
      <c r="BA40" s="168"/>
      <c r="BB40" s="154">
        <f t="shared" si="4"/>
        <v>37</v>
      </c>
      <c r="BC40" s="154">
        <v>3.79831932773109</v>
      </c>
      <c r="BD40" s="163">
        <v>1818.8309090908999</v>
      </c>
      <c r="BE40" s="168"/>
      <c r="BF40" s="168"/>
      <c r="BG40" s="168"/>
      <c r="BH40" s="168"/>
      <c r="BI40" s="168"/>
      <c r="BJ40" s="168"/>
      <c r="BK40" s="168"/>
      <c r="BL40" s="168"/>
      <c r="BM40" s="168"/>
      <c r="BN40" s="168"/>
      <c r="BO40" s="168"/>
      <c r="BP40" s="168"/>
      <c r="BQ40" s="168"/>
      <c r="BR40" s="168"/>
      <c r="BS40" s="168"/>
    </row>
    <row r="41" spans="1:71" ht="9.75" customHeight="1" x14ac:dyDescent="0.25">
      <c r="A41" s="168"/>
      <c r="B41" s="170"/>
      <c r="C41" s="167">
        <v>1</v>
      </c>
      <c r="D41" s="167">
        <f t="shared" ref="D41:Q41" si="7">C41+1</f>
        <v>2</v>
      </c>
      <c r="E41" s="167">
        <f t="shared" si="7"/>
        <v>3</v>
      </c>
      <c r="F41" s="167">
        <f t="shared" si="7"/>
        <v>4</v>
      </c>
      <c r="G41" s="167">
        <f t="shared" si="7"/>
        <v>5</v>
      </c>
      <c r="H41" s="167">
        <f t="shared" si="7"/>
        <v>6</v>
      </c>
      <c r="I41" s="167">
        <f t="shared" si="7"/>
        <v>7</v>
      </c>
      <c r="J41" s="167">
        <f t="shared" si="7"/>
        <v>8</v>
      </c>
      <c r="K41" s="167">
        <f t="shared" si="7"/>
        <v>9</v>
      </c>
      <c r="L41" s="167">
        <f t="shared" si="7"/>
        <v>10</v>
      </c>
      <c r="M41" s="167">
        <f t="shared" si="7"/>
        <v>11</v>
      </c>
      <c r="N41" s="167">
        <f t="shared" si="7"/>
        <v>12</v>
      </c>
      <c r="O41" s="167">
        <f t="shared" si="7"/>
        <v>13</v>
      </c>
      <c r="P41" s="167">
        <f t="shared" si="7"/>
        <v>14</v>
      </c>
      <c r="Q41" s="167">
        <f t="shared" si="7"/>
        <v>15</v>
      </c>
      <c r="R41" s="167">
        <f>Q41+1</f>
        <v>16</v>
      </c>
      <c r="S41" s="167">
        <f>R41+1</f>
        <v>17</v>
      </c>
      <c r="T41" s="168"/>
      <c r="U41" s="149">
        <v>37</v>
      </c>
      <c r="V41" s="138">
        <v>1</v>
      </c>
      <c r="W41" s="138">
        <v>3</v>
      </c>
      <c r="X41" s="138">
        <v>0</v>
      </c>
      <c r="Y41" s="138">
        <v>160</v>
      </c>
      <c r="Z41" s="59" t="str">
        <f t="shared" si="1"/>
        <v>1,4</v>
      </c>
      <c r="AA41" s="168"/>
      <c r="AB41" s="150">
        <v>37</v>
      </c>
      <c r="AC41" s="150">
        <v>0</v>
      </c>
      <c r="AD41" s="150">
        <v>37</v>
      </c>
      <c r="AE41" s="150" t="s">
        <v>402</v>
      </c>
      <c r="AF41" s="152" t="s">
        <v>458</v>
      </c>
      <c r="AG41" s="102">
        <v>0.1</v>
      </c>
      <c r="AH41" s="102">
        <v>97</v>
      </c>
      <c r="AI41" s="102">
        <v>107</v>
      </c>
      <c r="AJ41" s="102">
        <v>250</v>
      </c>
      <c r="AK41" s="102">
        <v>500</v>
      </c>
      <c r="AL41" s="157">
        <v>1</v>
      </c>
      <c r="AM41" s="157">
        <v>7</v>
      </c>
      <c r="AN41" s="157">
        <v>6</v>
      </c>
      <c r="AO41" s="59" t="str">
        <f t="shared" si="2"/>
        <v>7,8</v>
      </c>
      <c r="AP41" s="98" t="str">
        <f t="shared" si="0"/>
        <v>H</v>
      </c>
      <c r="AQ41" s="102">
        <f t="shared" si="3"/>
        <v>393</v>
      </c>
      <c r="AR41" s="102">
        <f t="shared" si="3"/>
        <v>250</v>
      </c>
      <c r="AS41" s="153"/>
      <c r="AT41" s="153"/>
      <c r="AU41" s="153" t="s">
        <v>483</v>
      </c>
      <c r="AV41" s="159">
        <f>MIN($C$4:$S$20)</f>
        <v>95</v>
      </c>
      <c r="AW41" s="153">
        <f>AV41</f>
        <v>95</v>
      </c>
      <c r="AX41" s="153"/>
      <c r="AY41" s="153"/>
      <c r="AZ41" s="153"/>
      <c r="BA41" s="168"/>
      <c r="BB41" s="154">
        <f t="shared" si="4"/>
        <v>38</v>
      </c>
      <c r="BC41" s="154">
        <v>3.8739495798319301</v>
      </c>
      <c r="BD41" s="163">
        <v>1869.32565656565</v>
      </c>
      <c r="BE41" s="168"/>
      <c r="BF41" s="168"/>
      <c r="BG41" s="168"/>
      <c r="BH41" s="168"/>
      <c r="BI41" s="168"/>
      <c r="BJ41" s="168"/>
      <c r="BK41" s="168"/>
      <c r="BL41" s="168"/>
      <c r="BM41" s="168"/>
      <c r="BN41" s="168"/>
      <c r="BO41" s="168"/>
      <c r="BP41" s="168"/>
      <c r="BQ41" s="168"/>
      <c r="BR41" s="168"/>
      <c r="BS41" s="168"/>
    </row>
    <row r="42" spans="1:71" ht="9.75" customHeight="1" x14ac:dyDescent="0.25">
      <c r="A42" s="168"/>
      <c r="B42" s="168"/>
      <c r="C42" s="29">
        <f>ROW()</f>
        <v>42</v>
      </c>
      <c r="D42" s="29">
        <f>ROW()</f>
        <v>42</v>
      </c>
      <c r="E42" s="29">
        <f>ROW()</f>
        <v>42</v>
      </c>
      <c r="F42" s="29">
        <f>ROW()</f>
        <v>42</v>
      </c>
      <c r="G42" s="29">
        <f>ROW()</f>
        <v>42</v>
      </c>
      <c r="H42" s="29">
        <f>ROW()</f>
        <v>42</v>
      </c>
      <c r="I42" s="29">
        <f>ROW()</f>
        <v>42</v>
      </c>
      <c r="J42" s="29">
        <f>ROW()</f>
        <v>42</v>
      </c>
      <c r="K42" s="29">
        <f>ROW()</f>
        <v>42</v>
      </c>
      <c r="L42" s="29">
        <f>ROW()</f>
        <v>42</v>
      </c>
      <c r="M42" s="29">
        <f>ROW()</f>
        <v>42</v>
      </c>
      <c r="N42" s="29">
        <f>ROW()</f>
        <v>42</v>
      </c>
      <c r="O42" s="29">
        <f>ROW()</f>
        <v>42</v>
      </c>
      <c r="P42" s="29">
        <f>ROW()</f>
        <v>42</v>
      </c>
      <c r="Q42" s="29">
        <f>ROW()</f>
        <v>42</v>
      </c>
      <c r="R42" s="29">
        <f>ROW()</f>
        <v>42</v>
      </c>
      <c r="S42" s="29">
        <f>ROW()</f>
        <v>42</v>
      </c>
      <c r="T42" s="168"/>
      <c r="U42" s="149">
        <v>38</v>
      </c>
      <c r="V42" s="138">
        <v>1</v>
      </c>
      <c r="W42" s="138">
        <v>4</v>
      </c>
      <c r="X42" s="138">
        <v>0</v>
      </c>
      <c r="Y42" s="138">
        <v>160</v>
      </c>
      <c r="Z42" s="59" t="str">
        <f t="shared" si="1"/>
        <v>1,5</v>
      </c>
      <c r="AA42" s="168"/>
      <c r="AB42" s="150">
        <v>38</v>
      </c>
      <c r="AC42" s="150">
        <v>0</v>
      </c>
      <c r="AD42" s="150">
        <v>38</v>
      </c>
      <c r="AE42" s="150" t="s">
        <v>484</v>
      </c>
      <c r="AF42" s="152" t="s">
        <v>460</v>
      </c>
      <c r="AG42" s="102">
        <v>0.1</v>
      </c>
      <c r="AH42" s="102">
        <v>0</v>
      </c>
      <c r="AI42" s="102">
        <v>0</v>
      </c>
      <c r="AJ42" s="102">
        <v>0</v>
      </c>
      <c r="AK42" s="102">
        <v>0</v>
      </c>
      <c r="AL42" s="157">
        <v>2</v>
      </c>
      <c r="AM42" s="157">
        <v>7</v>
      </c>
      <c r="AN42" s="157">
        <v>7</v>
      </c>
      <c r="AO42" s="59" t="str">
        <f t="shared" si="2"/>
        <v>8,8</v>
      </c>
      <c r="AP42" s="98" t="str">
        <f t="shared" si="0"/>
        <v/>
      </c>
      <c r="AQ42" s="102">
        <f t="shared" si="3"/>
        <v>0</v>
      </c>
      <c r="AR42" s="102">
        <f t="shared" si="3"/>
        <v>0</v>
      </c>
      <c r="AS42" s="153"/>
      <c r="AT42" s="153"/>
      <c r="AU42" s="153"/>
      <c r="AV42" s="153"/>
      <c r="AW42" s="153"/>
      <c r="AX42" s="153"/>
      <c r="AY42" s="153"/>
      <c r="AZ42" s="153"/>
      <c r="BA42" s="168"/>
      <c r="BB42" s="154">
        <f t="shared" si="4"/>
        <v>39</v>
      </c>
      <c r="BC42" s="154">
        <v>3.9495798319327702</v>
      </c>
      <c r="BD42" s="163">
        <v>1919.8204040404</v>
      </c>
      <c r="BE42" s="168"/>
      <c r="BF42" s="168"/>
      <c r="BG42" s="168"/>
      <c r="BH42" s="168"/>
      <c r="BI42" s="168"/>
      <c r="BJ42" s="168"/>
      <c r="BK42" s="168"/>
      <c r="BL42" s="168"/>
      <c r="BM42" s="168"/>
      <c r="BN42" s="168"/>
      <c r="BO42" s="168"/>
      <c r="BP42" s="168"/>
      <c r="BQ42" s="168"/>
      <c r="BR42" s="168"/>
      <c r="BS42" s="168"/>
    </row>
    <row r="43" spans="1:71" ht="9.75" customHeight="1" x14ac:dyDescent="0.25">
      <c r="A43" s="167">
        <v>1</v>
      </c>
      <c r="B43" s="29">
        <f>COLUMN()</f>
        <v>2</v>
      </c>
      <c r="C43" s="60" t="str">
        <f t="shared" ref="C43:R58" si="8">_xlfn.CONCAT(COLUMN()-$B43,",",ROW()-C$42)</f>
        <v>1,1</v>
      </c>
      <c r="D43" s="60" t="str">
        <f t="shared" si="8"/>
        <v>2,1</v>
      </c>
      <c r="E43" s="60" t="str">
        <f t="shared" si="8"/>
        <v>3,1</v>
      </c>
      <c r="F43" s="60" t="str">
        <f t="shared" si="8"/>
        <v>4,1</v>
      </c>
      <c r="G43" s="60" t="str">
        <f t="shared" si="8"/>
        <v>5,1</v>
      </c>
      <c r="H43" s="60" t="str">
        <f t="shared" si="8"/>
        <v>6,1</v>
      </c>
      <c r="I43" s="60" t="str">
        <f t="shared" si="8"/>
        <v>7,1</v>
      </c>
      <c r="J43" s="60" t="str">
        <f t="shared" si="8"/>
        <v>8,1</v>
      </c>
      <c r="K43" s="60" t="str">
        <f t="shared" si="8"/>
        <v>9,1</v>
      </c>
      <c r="L43" s="60" t="str">
        <f t="shared" si="8"/>
        <v>10,1</v>
      </c>
      <c r="M43" s="60" t="str">
        <f t="shared" si="8"/>
        <v>11,1</v>
      </c>
      <c r="N43" s="60" t="str">
        <f t="shared" si="8"/>
        <v>12,1</v>
      </c>
      <c r="O43" s="60" t="str">
        <f t="shared" si="8"/>
        <v>13,1</v>
      </c>
      <c r="P43" s="60" t="str">
        <f t="shared" si="8"/>
        <v>14,1</v>
      </c>
      <c r="Q43" s="60" t="str">
        <f t="shared" si="8"/>
        <v>15,1</v>
      </c>
      <c r="R43" s="60" t="str">
        <f t="shared" si="8"/>
        <v>16,1</v>
      </c>
      <c r="S43" s="60" t="str">
        <f t="shared" ref="M43:S58" si="9">_xlfn.CONCAT(COLUMN()-$B43,",",ROW()-S$42)</f>
        <v>17,1</v>
      </c>
      <c r="T43" s="170"/>
      <c r="U43" s="149">
        <v>39</v>
      </c>
      <c r="V43" s="138">
        <v>1</v>
      </c>
      <c r="W43" s="138">
        <v>5</v>
      </c>
      <c r="X43" s="138">
        <v>0</v>
      </c>
      <c r="Y43" s="138">
        <v>160</v>
      </c>
      <c r="Z43" s="59" t="str">
        <f t="shared" si="1"/>
        <v>1,6</v>
      </c>
      <c r="AA43" s="170"/>
      <c r="AB43" s="171">
        <v>39</v>
      </c>
      <c r="AC43" s="171">
        <v>0</v>
      </c>
      <c r="AD43" s="171">
        <v>39</v>
      </c>
      <c r="AE43" s="171" t="s">
        <v>396</v>
      </c>
      <c r="AF43" s="172" t="s">
        <v>458</v>
      </c>
      <c r="AG43" s="173">
        <v>0.1</v>
      </c>
      <c r="AH43" s="173">
        <v>97</v>
      </c>
      <c r="AI43" s="173">
        <v>107</v>
      </c>
      <c r="AJ43" s="173">
        <v>250</v>
      </c>
      <c r="AK43" s="173">
        <v>500</v>
      </c>
      <c r="AL43" s="174">
        <v>1</v>
      </c>
      <c r="AM43" s="174">
        <v>6</v>
      </c>
      <c r="AN43" s="174">
        <v>8</v>
      </c>
      <c r="AO43" s="59" t="str">
        <f t="shared" si="2"/>
        <v>9,7</v>
      </c>
      <c r="AP43" s="98" t="str">
        <f t="shared" si="0"/>
        <v>H</v>
      </c>
      <c r="AQ43" s="102">
        <f t="shared" si="3"/>
        <v>393</v>
      </c>
      <c r="AR43" s="102">
        <f t="shared" si="3"/>
        <v>250</v>
      </c>
      <c r="AS43" s="153"/>
      <c r="AT43" s="153"/>
      <c r="AU43" s="153"/>
      <c r="AV43" s="153"/>
      <c r="AW43" s="153"/>
      <c r="AX43" s="153"/>
      <c r="AY43" s="153"/>
      <c r="AZ43" s="153"/>
      <c r="BA43" s="170"/>
      <c r="BB43" s="154">
        <f t="shared" si="4"/>
        <v>40</v>
      </c>
      <c r="BC43" s="154">
        <v>4.0252100840336098</v>
      </c>
      <c r="BD43" s="163">
        <v>1970.3151515151501</v>
      </c>
      <c r="BE43" s="170"/>
      <c r="BF43" s="170"/>
      <c r="BG43" s="170"/>
      <c r="BH43" s="170"/>
      <c r="BI43" s="170"/>
      <c r="BJ43" s="170"/>
      <c r="BK43" s="170"/>
      <c r="BL43" s="170"/>
      <c r="BM43" s="170"/>
      <c r="BN43" s="170"/>
      <c r="BO43" s="170"/>
      <c r="BP43" s="170"/>
      <c r="BQ43" s="170"/>
      <c r="BR43" s="170"/>
      <c r="BS43" s="170"/>
    </row>
    <row r="44" spans="1:71" ht="9.75" customHeight="1" x14ac:dyDescent="0.25">
      <c r="A44" s="167">
        <f t="shared" ref="A44:A57" si="10">A43+1</f>
        <v>2</v>
      </c>
      <c r="B44" s="29">
        <f>COLUMN()</f>
        <v>2</v>
      </c>
      <c r="C44" s="60" t="str">
        <f t="shared" si="8"/>
        <v>1,2</v>
      </c>
      <c r="D44" s="60" t="str">
        <f t="shared" si="8"/>
        <v>2,2</v>
      </c>
      <c r="E44" s="60" t="str">
        <f t="shared" si="8"/>
        <v>3,2</v>
      </c>
      <c r="F44" s="60" t="str">
        <f t="shared" si="8"/>
        <v>4,2</v>
      </c>
      <c r="G44" s="60" t="str">
        <f t="shared" si="8"/>
        <v>5,2</v>
      </c>
      <c r="H44" s="60" t="str">
        <f t="shared" si="8"/>
        <v>6,2</v>
      </c>
      <c r="I44" s="60" t="str">
        <f t="shared" si="8"/>
        <v>7,2</v>
      </c>
      <c r="J44" s="60" t="str">
        <f t="shared" si="8"/>
        <v>8,2</v>
      </c>
      <c r="K44" s="60" t="str">
        <f t="shared" si="8"/>
        <v>9,2</v>
      </c>
      <c r="L44" s="60" t="str">
        <f t="shared" si="8"/>
        <v>10,2</v>
      </c>
      <c r="M44" s="60" t="str">
        <f t="shared" si="9"/>
        <v>11,2</v>
      </c>
      <c r="N44" s="60" t="str">
        <f t="shared" si="9"/>
        <v>12,2</v>
      </c>
      <c r="O44" s="60" t="str">
        <f t="shared" si="9"/>
        <v>13,2</v>
      </c>
      <c r="P44" s="60" t="str">
        <f t="shared" si="9"/>
        <v>14,2</v>
      </c>
      <c r="Q44" s="60" t="str">
        <f t="shared" si="9"/>
        <v>15,2</v>
      </c>
      <c r="R44" s="60" t="str">
        <f t="shared" si="9"/>
        <v>16,2</v>
      </c>
      <c r="S44" s="60" t="str">
        <f t="shared" si="9"/>
        <v>17,2</v>
      </c>
      <c r="T44" s="170"/>
      <c r="U44" s="149">
        <v>40</v>
      </c>
      <c r="V44" s="138">
        <v>1</v>
      </c>
      <c r="W44" s="138">
        <v>6</v>
      </c>
      <c r="X44" s="138">
        <v>0</v>
      </c>
      <c r="Y44" s="138">
        <v>160</v>
      </c>
      <c r="Z44" s="59" t="str">
        <f t="shared" si="1"/>
        <v>1,7</v>
      </c>
      <c r="AA44" s="170"/>
      <c r="AB44" s="171">
        <v>40</v>
      </c>
      <c r="AC44" s="171">
        <v>0</v>
      </c>
      <c r="AD44" s="171">
        <v>40</v>
      </c>
      <c r="AE44" s="171" t="s">
        <v>485</v>
      </c>
      <c r="AF44" s="172" t="s">
        <v>460</v>
      </c>
      <c r="AG44" s="173">
        <v>0.1</v>
      </c>
      <c r="AH44" s="173">
        <v>0</v>
      </c>
      <c r="AI44" s="173">
        <v>0</v>
      </c>
      <c r="AJ44" s="173">
        <v>0</v>
      </c>
      <c r="AK44" s="173">
        <v>0</v>
      </c>
      <c r="AL44" s="174">
        <v>2</v>
      </c>
      <c r="AM44" s="174">
        <v>7</v>
      </c>
      <c r="AN44" s="174">
        <v>8</v>
      </c>
      <c r="AO44" s="59" t="str">
        <f t="shared" si="2"/>
        <v>9,8</v>
      </c>
      <c r="AP44" s="98" t="str">
        <f t="shared" si="0"/>
        <v/>
      </c>
      <c r="AQ44" s="102">
        <f t="shared" si="3"/>
        <v>0</v>
      </c>
      <c r="AR44" s="102">
        <f t="shared" si="3"/>
        <v>0</v>
      </c>
      <c r="AS44" s="153"/>
      <c r="AT44" s="153"/>
      <c r="AU44" s="153"/>
      <c r="AV44" s="153"/>
      <c r="AW44" s="153"/>
      <c r="AX44" s="153"/>
      <c r="AY44" s="153"/>
      <c r="AZ44" s="153"/>
      <c r="BA44" s="170"/>
      <c r="BB44" s="154">
        <f t="shared" si="4"/>
        <v>41</v>
      </c>
      <c r="BC44" s="154">
        <v>4.1008403361344499</v>
      </c>
      <c r="BD44" s="163">
        <v>2020.8098989898899</v>
      </c>
      <c r="BE44" s="170"/>
      <c r="BF44" s="170"/>
      <c r="BG44" s="170"/>
      <c r="BH44" s="170"/>
      <c r="BI44" s="170"/>
      <c r="BJ44" s="170"/>
      <c r="BK44" s="170"/>
      <c r="BL44" s="170"/>
      <c r="BM44" s="170"/>
      <c r="BN44" s="170"/>
      <c r="BO44" s="170"/>
      <c r="BP44" s="170"/>
      <c r="BQ44" s="170"/>
      <c r="BR44" s="170"/>
      <c r="BS44" s="170"/>
    </row>
    <row r="45" spans="1:71" ht="9.75" customHeight="1" x14ac:dyDescent="0.25">
      <c r="A45" s="167">
        <f t="shared" si="10"/>
        <v>3</v>
      </c>
      <c r="B45" s="29">
        <f>COLUMN()</f>
        <v>2</v>
      </c>
      <c r="C45" s="60" t="str">
        <f t="shared" si="8"/>
        <v>1,3</v>
      </c>
      <c r="D45" s="60" t="str">
        <f t="shared" si="8"/>
        <v>2,3</v>
      </c>
      <c r="E45" s="60" t="str">
        <f t="shared" si="8"/>
        <v>3,3</v>
      </c>
      <c r="F45" s="60" t="str">
        <f t="shared" si="8"/>
        <v>4,3</v>
      </c>
      <c r="G45" s="60" t="str">
        <f t="shared" si="8"/>
        <v>5,3</v>
      </c>
      <c r="H45" s="60" t="str">
        <f t="shared" si="8"/>
        <v>6,3</v>
      </c>
      <c r="I45" s="60" t="str">
        <f t="shared" si="8"/>
        <v>7,3</v>
      </c>
      <c r="J45" s="60" t="str">
        <f t="shared" si="8"/>
        <v>8,3</v>
      </c>
      <c r="K45" s="60" t="str">
        <f t="shared" si="8"/>
        <v>9,3</v>
      </c>
      <c r="L45" s="60" t="str">
        <f t="shared" si="8"/>
        <v>10,3</v>
      </c>
      <c r="M45" s="60" t="str">
        <f t="shared" si="9"/>
        <v>11,3</v>
      </c>
      <c r="N45" s="60" t="str">
        <f t="shared" si="9"/>
        <v>12,3</v>
      </c>
      <c r="O45" s="60" t="str">
        <f t="shared" si="9"/>
        <v>13,3</v>
      </c>
      <c r="P45" s="60" t="str">
        <f t="shared" si="9"/>
        <v>14,3</v>
      </c>
      <c r="Q45" s="60" t="str">
        <f t="shared" si="9"/>
        <v>15,3</v>
      </c>
      <c r="R45" s="60" t="str">
        <f t="shared" si="9"/>
        <v>16,3</v>
      </c>
      <c r="S45" s="60" t="str">
        <f t="shared" si="9"/>
        <v>17,3</v>
      </c>
      <c r="T45" s="170"/>
      <c r="U45" s="149">
        <v>41</v>
      </c>
      <c r="V45" s="138">
        <v>1</v>
      </c>
      <c r="W45" s="138">
        <v>7</v>
      </c>
      <c r="X45" s="138">
        <v>0</v>
      </c>
      <c r="Y45" s="138">
        <v>160</v>
      </c>
      <c r="Z45" s="59" t="str">
        <f t="shared" si="1"/>
        <v>1,8</v>
      </c>
      <c r="AA45" s="170"/>
      <c r="AB45" s="171">
        <v>41</v>
      </c>
      <c r="AC45" s="171">
        <v>0</v>
      </c>
      <c r="AD45" s="171">
        <v>41</v>
      </c>
      <c r="AE45" s="171" t="s">
        <v>462</v>
      </c>
      <c r="AF45" s="172" t="s">
        <v>458</v>
      </c>
      <c r="AG45" s="173">
        <v>0.1</v>
      </c>
      <c r="AH45" s="173">
        <v>97</v>
      </c>
      <c r="AI45" s="173">
        <v>107</v>
      </c>
      <c r="AJ45" s="173">
        <v>250</v>
      </c>
      <c r="AK45" s="173">
        <v>500</v>
      </c>
      <c r="AL45" s="174">
        <v>1</v>
      </c>
      <c r="AM45" s="174">
        <v>6</v>
      </c>
      <c r="AN45" s="174">
        <v>9</v>
      </c>
      <c r="AO45" s="59" t="str">
        <f t="shared" si="2"/>
        <v>10,7</v>
      </c>
      <c r="AP45" s="98" t="str">
        <f t="shared" si="0"/>
        <v>H</v>
      </c>
      <c r="AQ45" s="102">
        <f t="shared" si="3"/>
        <v>393</v>
      </c>
      <c r="AR45" s="102">
        <f t="shared" si="3"/>
        <v>250</v>
      </c>
      <c r="AS45" s="153"/>
      <c r="AT45" s="153"/>
      <c r="AU45" s="153"/>
      <c r="AV45" s="153"/>
      <c r="AW45" s="153"/>
      <c r="AX45" s="153"/>
      <c r="AY45" s="153"/>
      <c r="AZ45" s="153"/>
      <c r="BA45" s="170"/>
      <c r="BB45" s="154">
        <f t="shared" si="4"/>
        <v>42</v>
      </c>
      <c r="BC45" s="154">
        <v>4.1764705882352899</v>
      </c>
      <c r="BD45" s="163">
        <v>2071.30464646464</v>
      </c>
      <c r="BE45" s="170"/>
      <c r="BF45" s="170"/>
      <c r="BG45" s="170"/>
      <c r="BH45" s="170"/>
      <c r="BI45" s="170"/>
      <c r="BJ45" s="170"/>
      <c r="BK45" s="170"/>
      <c r="BL45" s="170"/>
      <c r="BM45" s="170"/>
      <c r="BN45" s="170"/>
      <c r="BO45" s="170"/>
      <c r="BP45" s="170"/>
      <c r="BQ45" s="170"/>
      <c r="BR45" s="170"/>
      <c r="BS45" s="170"/>
    </row>
    <row r="46" spans="1:71" ht="9.75" customHeight="1" x14ac:dyDescent="0.25">
      <c r="A46" s="167">
        <f t="shared" si="10"/>
        <v>4</v>
      </c>
      <c r="B46" s="29">
        <f>COLUMN()</f>
        <v>2</v>
      </c>
      <c r="C46" s="60" t="str">
        <f t="shared" si="8"/>
        <v>1,4</v>
      </c>
      <c r="D46" s="60" t="str">
        <f t="shared" si="8"/>
        <v>2,4</v>
      </c>
      <c r="E46" s="60" t="str">
        <f t="shared" si="8"/>
        <v>3,4</v>
      </c>
      <c r="F46" s="60" t="str">
        <f t="shared" si="8"/>
        <v>4,4</v>
      </c>
      <c r="G46" s="60" t="str">
        <f t="shared" si="8"/>
        <v>5,4</v>
      </c>
      <c r="H46" s="60" t="str">
        <f t="shared" si="8"/>
        <v>6,4</v>
      </c>
      <c r="I46" s="60" t="str">
        <f t="shared" si="8"/>
        <v>7,4</v>
      </c>
      <c r="J46" s="60" t="str">
        <f t="shared" si="8"/>
        <v>8,4</v>
      </c>
      <c r="K46" s="60" t="str">
        <f t="shared" si="8"/>
        <v>9,4</v>
      </c>
      <c r="L46" s="60" t="str">
        <f t="shared" si="8"/>
        <v>10,4</v>
      </c>
      <c r="M46" s="60" t="str">
        <f t="shared" si="9"/>
        <v>11,4</v>
      </c>
      <c r="N46" s="60" t="str">
        <f t="shared" si="9"/>
        <v>12,4</v>
      </c>
      <c r="O46" s="60" t="str">
        <f t="shared" si="9"/>
        <v>13,4</v>
      </c>
      <c r="P46" s="60" t="str">
        <f t="shared" si="9"/>
        <v>14,4</v>
      </c>
      <c r="Q46" s="60" t="str">
        <f t="shared" si="9"/>
        <v>15,4</v>
      </c>
      <c r="R46" s="60" t="str">
        <f t="shared" si="9"/>
        <v>16,4</v>
      </c>
      <c r="S46" s="60" t="str">
        <f t="shared" si="9"/>
        <v>17,4</v>
      </c>
      <c r="T46" s="170"/>
      <c r="U46" s="149">
        <v>42</v>
      </c>
      <c r="V46" s="138">
        <v>1</v>
      </c>
      <c r="W46" s="138">
        <v>8</v>
      </c>
      <c r="X46" s="138">
        <v>0</v>
      </c>
      <c r="Y46" s="138">
        <v>160</v>
      </c>
      <c r="Z46" s="59" t="str">
        <f t="shared" si="1"/>
        <v>1,9</v>
      </c>
      <c r="AA46" s="170"/>
      <c r="AB46" s="171">
        <v>42</v>
      </c>
      <c r="AC46" s="171">
        <v>0</v>
      </c>
      <c r="AD46" s="171">
        <v>42</v>
      </c>
      <c r="AE46" s="171" t="s">
        <v>467</v>
      </c>
      <c r="AF46" s="172" t="s">
        <v>458</v>
      </c>
      <c r="AG46" s="173">
        <v>0.1</v>
      </c>
      <c r="AH46" s="173">
        <v>97</v>
      </c>
      <c r="AI46" s="173">
        <v>107</v>
      </c>
      <c r="AJ46" s="173">
        <v>250</v>
      </c>
      <c r="AK46" s="173">
        <v>500</v>
      </c>
      <c r="AL46" s="174">
        <v>1</v>
      </c>
      <c r="AM46" s="174">
        <v>7</v>
      </c>
      <c r="AN46" s="174">
        <v>10</v>
      </c>
      <c r="AO46" s="59" t="str">
        <f t="shared" si="2"/>
        <v>11,8</v>
      </c>
      <c r="AP46" s="98" t="str">
        <f t="shared" si="0"/>
        <v>H</v>
      </c>
      <c r="AQ46" s="102">
        <f t="shared" si="3"/>
        <v>393</v>
      </c>
      <c r="AR46" s="102">
        <f t="shared" si="3"/>
        <v>250</v>
      </c>
      <c r="AS46" s="153"/>
      <c r="AT46" s="153"/>
      <c r="AU46" s="153"/>
      <c r="AV46" s="153"/>
      <c r="AW46" s="153"/>
      <c r="AX46" s="153"/>
      <c r="AY46" s="153"/>
      <c r="AZ46" s="153"/>
      <c r="BA46" s="170"/>
      <c r="BB46" s="154">
        <f t="shared" si="4"/>
        <v>43</v>
      </c>
      <c r="BC46" s="154">
        <v>4.25210084033613</v>
      </c>
      <c r="BD46" s="163">
        <v>2121.79939393939</v>
      </c>
      <c r="BE46" s="170"/>
      <c r="BF46" s="170"/>
      <c r="BG46" s="170"/>
      <c r="BH46" s="170"/>
      <c r="BI46" s="170"/>
      <c r="BJ46" s="170"/>
      <c r="BK46" s="170"/>
      <c r="BL46" s="170"/>
      <c r="BM46" s="170"/>
      <c r="BN46" s="170"/>
      <c r="BO46" s="170"/>
      <c r="BP46" s="170"/>
      <c r="BQ46" s="170"/>
      <c r="BR46" s="170"/>
      <c r="BS46" s="170"/>
    </row>
    <row r="47" spans="1:71" ht="9.75" customHeight="1" x14ac:dyDescent="0.25">
      <c r="A47" s="167">
        <f t="shared" si="10"/>
        <v>5</v>
      </c>
      <c r="B47" s="29">
        <f>COLUMN()</f>
        <v>2</v>
      </c>
      <c r="C47" s="60" t="str">
        <f t="shared" si="8"/>
        <v>1,5</v>
      </c>
      <c r="D47" s="60" t="str">
        <f t="shared" si="8"/>
        <v>2,5</v>
      </c>
      <c r="E47" s="60" t="str">
        <f t="shared" si="8"/>
        <v>3,5</v>
      </c>
      <c r="F47" s="60" t="str">
        <f t="shared" si="8"/>
        <v>4,5</v>
      </c>
      <c r="G47" s="60" t="str">
        <f t="shared" si="8"/>
        <v>5,5</v>
      </c>
      <c r="H47" s="60" t="str">
        <f t="shared" si="8"/>
        <v>6,5</v>
      </c>
      <c r="I47" s="60" t="str">
        <f t="shared" si="8"/>
        <v>7,5</v>
      </c>
      <c r="J47" s="60" t="str">
        <f t="shared" si="8"/>
        <v>8,5</v>
      </c>
      <c r="K47" s="60" t="str">
        <f t="shared" si="8"/>
        <v>9,5</v>
      </c>
      <c r="L47" s="60" t="str">
        <f t="shared" si="8"/>
        <v>10,5</v>
      </c>
      <c r="M47" s="60" t="str">
        <f t="shared" si="9"/>
        <v>11,5</v>
      </c>
      <c r="N47" s="60" t="str">
        <f t="shared" si="9"/>
        <v>12,5</v>
      </c>
      <c r="O47" s="60" t="str">
        <f t="shared" si="9"/>
        <v>13,5</v>
      </c>
      <c r="P47" s="60" t="str">
        <f t="shared" si="9"/>
        <v>14,5</v>
      </c>
      <c r="Q47" s="60" t="str">
        <f t="shared" si="9"/>
        <v>15,5</v>
      </c>
      <c r="R47" s="60" t="str">
        <f t="shared" si="9"/>
        <v>16,5</v>
      </c>
      <c r="S47" s="60" t="str">
        <f t="shared" si="9"/>
        <v>17,5</v>
      </c>
      <c r="T47" s="170"/>
      <c r="U47" s="149">
        <v>43</v>
      </c>
      <c r="V47" s="138">
        <v>1</v>
      </c>
      <c r="W47" s="138">
        <v>9</v>
      </c>
      <c r="X47" s="138">
        <v>0</v>
      </c>
      <c r="Y47" s="138">
        <v>160</v>
      </c>
      <c r="Z47" s="59" t="str">
        <f t="shared" si="1"/>
        <v>1,10</v>
      </c>
      <c r="AA47" s="170"/>
      <c r="AB47" s="171">
        <v>43</v>
      </c>
      <c r="AC47" s="171">
        <v>0</v>
      </c>
      <c r="AD47" s="171">
        <v>43</v>
      </c>
      <c r="AE47" s="171" t="s">
        <v>486</v>
      </c>
      <c r="AF47" s="172" t="s">
        <v>460</v>
      </c>
      <c r="AG47" s="173">
        <v>0.1</v>
      </c>
      <c r="AH47" s="173">
        <v>0</v>
      </c>
      <c r="AI47" s="173">
        <v>0</v>
      </c>
      <c r="AJ47" s="173">
        <v>0</v>
      </c>
      <c r="AK47" s="173">
        <v>0</v>
      </c>
      <c r="AL47" s="174">
        <v>2</v>
      </c>
      <c r="AM47" s="174">
        <v>7</v>
      </c>
      <c r="AN47" s="174">
        <v>9</v>
      </c>
      <c r="AO47" s="59" t="str">
        <f t="shared" si="2"/>
        <v>10,8</v>
      </c>
      <c r="AP47" s="98" t="str">
        <f t="shared" si="0"/>
        <v/>
      </c>
      <c r="AQ47" s="102">
        <f t="shared" si="3"/>
        <v>0</v>
      </c>
      <c r="AR47" s="102">
        <f t="shared" si="3"/>
        <v>0</v>
      </c>
      <c r="AS47" s="153"/>
      <c r="AT47" s="153"/>
      <c r="AU47" s="153"/>
      <c r="AV47" s="153"/>
      <c r="AW47" s="153"/>
      <c r="AX47" s="153"/>
      <c r="AY47" s="153"/>
      <c r="AZ47" s="153"/>
      <c r="BA47" s="170"/>
      <c r="BB47" s="154">
        <f t="shared" si="4"/>
        <v>44</v>
      </c>
      <c r="BC47" s="154">
        <v>4.3277310924369701</v>
      </c>
      <c r="BD47" s="163">
        <v>2172.2941414141401</v>
      </c>
      <c r="BE47" s="170"/>
      <c r="BF47" s="170"/>
      <c r="BG47" s="170"/>
      <c r="BH47" s="170"/>
      <c r="BI47" s="170"/>
      <c r="BJ47" s="170"/>
      <c r="BK47" s="170"/>
      <c r="BL47" s="170"/>
      <c r="BM47" s="170"/>
      <c r="BN47" s="170"/>
      <c r="BO47" s="170"/>
      <c r="BP47" s="170"/>
      <c r="BQ47" s="170"/>
      <c r="BR47" s="170"/>
      <c r="BS47" s="170"/>
    </row>
    <row r="48" spans="1:71" ht="9.75" customHeight="1" x14ac:dyDescent="0.25">
      <c r="A48" s="167">
        <f t="shared" si="10"/>
        <v>6</v>
      </c>
      <c r="B48" s="29">
        <f>COLUMN()</f>
        <v>2</v>
      </c>
      <c r="C48" s="60" t="str">
        <f t="shared" si="8"/>
        <v>1,6</v>
      </c>
      <c r="D48" s="60" t="str">
        <f t="shared" si="8"/>
        <v>2,6</v>
      </c>
      <c r="E48" s="60" t="str">
        <f t="shared" si="8"/>
        <v>3,6</v>
      </c>
      <c r="F48" s="60" t="str">
        <f t="shared" si="8"/>
        <v>4,6</v>
      </c>
      <c r="G48" s="60" t="str">
        <f t="shared" si="8"/>
        <v>5,6</v>
      </c>
      <c r="H48" s="60" t="str">
        <f t="shared" si="8"/>
        <v>6,6</v>
      </c>
      <c r="I48" s="60" t="str">
        <f t="shared" si="8"/>
        <v>7,6</v>
      </c>
      <c r="J48" s="60" t="str">
        <f t="shared" si="8"/>
        <v>8,6</v>
      </c>
      <c r="K48" s="60" t="str">
        <f t="shared" si="8"/>
        <v>9,6</v>
      </c>
      <c r="L48" s="60" t="str">
        <f t="shared" si="8"/>
        <v>10,6</v>
      </c>
      <c r="M48" s="60" t="str">
        <f t="shared" si="9"/>
        <v>11,6</v>
      </c>
      <c r="N48" s="60" t="str">
        <f t="shared" si="9"/>
        <v>12,6</v>
      </c>
      <c r="O48" s="60" t="str">
        <f t="shared" si="9"/>
        <v>13,6</v>
      </c>
      <c r="P48" s="60" t="str">
        <f t="shared" si="9"/>
        <v>14,6</v>
      </c>
      <c r="Q48" s="60" t="str">
        <f t="shared" si="9"/>
        <v>15,6</v>
      </c>
      <c r="R48" s="60" t="str">
        <f t="shared" si="9"/>
        <v>16,6</v>
      </c>
      <c r="S48" s="60" t="str">
        <f t="shared" si="9"/>
        <v>17,6</v>
      </c>
      <c r="T48" s="170"/>
      <c r="U48" s="149">
        <v>44</v>
      </c>
      <c r="V48" s="138">
        <v>1</v>
      </c>
      <c r="W48" s="138">
        <v>10</v>
      </c>
      <c r="X48" s="138">
        <v>0</v>
      </c>
      <c r="Y48" s="138">
        <v>160</v>
      </c>
      <c r="Z48" s="59" t="str">
        <f t="shared" si="1"/>
        <v>1,11</v>
      </c>
      <c r="AA48" s="170"/>
      <c r="AB48" s="171">
        <v>44</v>
      </c>
      <c r="AC48" s="171">
        <v>0</v>
      </c>
      <c r="AD48" s="171">
        <v>44</v>
      </c>
      <c r="AE48" s="171" t="s">
        <v>410</v>
      </c>
      <c r="AF48" s="172" t="s">
        <v>458</v>
      </c>
      <c r="AG48" s="173">
        <v>0.1</v>
      </c>
      <c r="AH48" s="173">
        <v>97</v>
      </c>
      <c r="AI48" s="173">
        <v>107</v>
      </c>
      <c r="AJ48" s="173">
        <v>250</v>
      </c>
      <c r="AK48" s="173">
        <v>500</v>
      </c>
      <c r="AL48" s="174">
        <v>1</v>
      </c>
      <c r="AM48" s="174">
        <v>8</v>
      </c>
      <c r="AN48" s="174">
        <v>6</v>
      </c>
      <c r="AO48" s="59" t="str">
        <f t="shared" si="2"/>
        <v>7,9</v>
      </c>
      <c r="AP48" s="98" t="str">
        <f t="shared" si="0"/>
        <v>H</v>
      </c>
      <c r="AQ48" s="102">
        <f t="shared" si="3"/>
        <v>393</v>
      </c>
      <c r="AR48" s="102">
        <f t="shared" si="3"/>
        <v>250</v>
      </c>
      <c r="AS48" s="153"/>
      <c r="AT48" s="153"/>
      <c r="AU48" s="153"/>
      <c r="AV48" s="153"/>
      <c r="AW48" s="153"/>
      <c r="AX48" s="153"/>
      <c r="AY48" s="153"/>
      <c r="AZ48" s="153"/>
      <c r="BA48" s="170"/>
      <c r="BB48" s="154">
        <f t="shared" si="4"/>
        <v>45</v>
      </c>
      <c r="BC48" s="154">
        <v>4.4033613445378101</v>
      </c>
      <c r="BD48" s="163">
        <v>2222.7888888888801</v>
      </c>
      <c r="BE48" s="170"/>
      <c r="BF48" s="170"/>
      <c r="BG48" s="170"/>
      <c r="BH48" s="170"/>
      <c r="BI48" s="170"/>
      <c r="BJ48" s="170"/>
      <c r="BK48" s="170"/>
      <c r="BL48" s="170"/>
      <c r="BM48" s="170"/>
      <c r="BN48" s="170"/>
      <c r="BO48" s="170"/>
      <c r="BP48" s="170"/>
      <c r="BQ48" s="170"/>
      <c r="BR48" s="170"/>
      <c r="BS48" s="170"/>
    </row>
    <row r="49" spans="1:71" ht="9.75" customHeight="1" x14ac:dyDescent="0.25">
      <c r="A49" s="167">
        <f t="shared" si="10"/>
        <v>7</v>
      </c>
      <c r="B49" s="29">
        <f>COLUMN()</f>
        <v>2</v>
      </c>
      <c r="C49" s="60" t="str">
        <f t="shared" si="8"/>
        <v>1,7</v>
      </c>
      <c r="D49" s="60" t="str">
        <f t="shared" si="8"/>
        <v>2,7</v>
      </c>
      <c r="E49" s="60" t="str">
        <f t="shared" si="8"/>
        <v>3,7</v>
      </c>
      <c r="F49" s="60" t="str">
        <f t="shared" si="8"/>
        <v>4,7</v>
      </c>
      <c r="G49" s="60" t="str">
        <f t="shared" si="8"/>
        <v>5,7</v>
      </c>
      <c r="H49" s="60" t="str">
        <f t="shared" si="8"/>
        <v>6,7</v>
      </c>
      <c r="I49" s="60" t="str">
        <f t="shared" si="8"/>
        <v>7,7</v>
      </c>
      <c r="J49" s="60" t="str">
        <f t="shared" si="8"/>
        <v>8,7</v>
      </c>
      <c r="K49" s="60" t="str">
        <f t="shared" si="8"/>
        <v>9,7</v>
      </c>
      <c r="L49" s="60" t="str">
        <f t="shared" si="8"/>
        <v>10,7</v>
      </c>
      <c r="M49" s="60" t="str">
        <f t="shared" si="9"/>
        <v>11,7</v>
      </c>
      <c r="N49" s="60" t="str">
        <f t="shared" si="9"/>
        <v>12,7</v>
      </c>
      <c r="O49" s="60" t="str">
        <f t="shared" si="9"/>
        <v>13,7</v>
      </c>
      <c r="P49" s="60" t="str">
        <f t="shared" si="9"/>
        <v>14,7</v>
      </c>
      <c r="Q49" s="60" t="str">
        <f t="shared" si="9"/>
        <v>15,7</v>
      </c>
      <c r="R49" s="60" t="str">
        <f t="shared" si="9"/>
        <v>16,7</v>
      </c>
      <c r="S49" s="60" t="str">
        <f t="shared" si="9"/>
        <v>17,7</v>
      </c>
      <c r="T49" s="170"/>
      <c r="U49" s="149">
        <v>45</v>
      </c>
      <c r="V49" s="138">
        <v>1</v>
      </c>
      <c r="W49" s="138">
        <v>11</v>
      </c>
      <c r="X49" s="138">
        <v>0</v>
      </c>
      <c r="Y49" s="138">
        <v>160</v>
      </c>
      <c r="Z49" s="59" t="str">
        <f t="shared" si="1"/>
        <v>1,12</v>
      </c>
      <c r="AA49" s="170"/>
      <c r="AB49" s="171">
        <v>45</v>
      </c>
      <c r="AC49" s="171">
        <v>0</v>
      </c>
      <c r="AD49" s="171">
        <v>45</v>
      </c>
      <c r="AE49" s="171" t="s">
        <v>487</v>
      </c>
      <c r="AF49" s="172" t="s">
        <v>460</v>
      </c>
      <c r="AG49" s="173">
        <v>0.1</v>
      </c>
      <c r="AH49" s="173">
        <v>0</v>
      </c>
      <c r="AI49" s="173">
        <v>0</v>
      </c>
      <c r="AJ49" s="173">
        <v>0</v>
      </c>
      <c r="AK49" s="173">
        <v>0</v>
      </c>
      <c r="AL49" s="174">
        <v>2</v>
      </c>
      <c r="AM49" s="174">
        <v>8</v>
      </c>
      <c r="AN49" s="174">
        <v>7</v>
      </c>
      <c r="AO49" s="59" t="str">
        <f t="shared" si="2"/>
        <v>8,9</v>
      </c>
      <c r="AP49" s="98" t="str">
        <f t="shared" si="0"/>
        <v/>
      </c>
      <c r="AQ49" s="102">
        <f t="shared" si="3"/>
        <v>0</v>
      </c>
      <c r="AR49" s="102">
        <f t="shared" si="3"/>
        <v>0</v>
      </c>
      <c r="AS49" s="153"/>
      <c r="AT49" s="153"/>
      <c r="AU49" s="153"/>
      <c r="AV49" s="153"/>
      <c r="AW49" s="153"/>
      <c r="AX49" s="153"/>
      <c r="AY49" s="153"/>
      <c r="AZ49" s="153"/>
      <c r="BA49" s="170"/>
      <c r="BB49" s="154">
        <f t="shared" si="4"/>
        <v>46</v>
      </c>
      <c r="BC49" s="154">
        <v>4.4789915966386502</v>
      </c>
      <c r="BD49" s="163">
        <v>2273.2836363636302</v>
      </c>
      <c r="BE49" s="170"/>
      <c r="BF49" s="170"/>
      <c r="BG49" s="170"/>
      <c r="BH49" s="170"/>
      <c r="BI49" s="170"/>
      <c r="BJ49" s="170"/>
      <c r="BK49" s="170"/>
      <c r="BL49" s="170"/>
      <c r="BM49" s="170"/>
      <c r="BN49" s="170"/>
      <c r="BO49" s="170"/>
      <c r="BP49" s="170"/>
      <c r="BQ49" s="170"/>
      <c r="BR49" s="170"/>
      <c r="BS49" s="170"/>
    </row>
    <row r="50" spans="1:71" ht="9.75" customHeight="1" x14ac:dyDescent="0.25">
      <c r="A50" s="167">
        <f t="shared" si="10"/>
        <v>8</v>
      </c>
      <c r="B50" s="29">
        <f>COLUMN()</f>
        <v>2</v>
      </c>
      <c r="C50" s="60" t="str">
        <f t="shared" si="8"/>
        <v>1,8</v>
      </c>
      <c r="D50" s="60" t="str">
        <f t="shared" si="8"/>
        <v>2,8</v>
      </c>
      <c r="E50" s="60" t="str">
        <f t="shared" si="8"/>
        <v>3,8</v>
      </c>
      <c r="F50" s="60" t="str">
        <f t="shared" si="8"/>
        <v>4,8</v>
      </c>
      <c r="G50" s="60" t="str">
        <f t="shared" si="8"/>
        <v>5,8</v>
      </c>
      <c r="H50" s="60" t="str">
        <f t="shared" si="8"/>
        <v>6,8</v>
      </c>
      <c r="I50" s="60" t="str">
        <f t="shared" si="8"/>
        <v>7,8</v>
      </c>
      <c r="J50" s="60" t="str">
        <f t="shared" si="8"/>
        <v>8,8</v>
      </c>
      <c r="K50" s="60" t="str">
        <f t="shared" si="8"/>
        <v>9,8</v>
      </c>
      <c r="L50" s="60" t="str">
        <f t="shared" si="8"/>
        <v>10,8</v>
      </c>
      <c r="M50" s="60" t="str">
        <f t="shared" si="9"/>
        <v>11,8</v>
      </c>
      <c r="N50" s="60" t="str">
        <f t="shared" si="9"/>
        <v>12,8</v>
      </c>
      <c r="O50" s="60" t="str">
        <f t="shared" si="9"/>
        <v>13,8</v>
      </c>
      <c r="P50" s="60" t="str">
        <f t="shared" si="9"/>
        <v>14,8</v>
      </c>
      <c r="Q50" s="60" t="str">
        <f t="shared" si="9"/>
        <v>15,8</v>
      </c>
      <c r="R50" s="60" t="str">
        <f t="shared" si="9"/>
        <v>16,8</v>
      </c>
      <c r="S50" s="60" t="str">
        <f t="shared" si="9"/>
        <v>17,8</v>
      </c>
      <c r="T50" s="170"/>
      <c r="U50" s="149">
        <v>46</v>
      </c>
      <c r="V50" s="138">
        <v>1</v>
      </c>
      <c r="W50" s="138">
        <v>12</v>
      </c>
      <c r="X50" s="138">
        <v>0</v>
      </c>
      <c r="Y50" s="138">
        <v>160</v>
      </c>
      <c r="Z50" s="59" t="str">
        <f t="shared" si="1"/>
        <v>1,13</v>
      </c>
      <c r="AA50" s="170"/>
      <c r="AB50" s="171">
        <v>46</v>
      </c>
      <c r="AC50" s="171">
        <v>0</v>
      </c>
      <c r="AD50" s="171">
        <v>46</v>
      </c>
      <c r="AE50" s="171" t="s">
        <v>488</v>
      </c>
      <c r="AF50" s="172" t="s">
        <v>460</v>
      </c>
      <c r="AG50" s="173">
        <v>0.1</v>
      </c>
      <c r="AH50" s="173">
        <v>0</v>
      </c>
      <c r="AI50" s="173">
        <v>0</v>
      </c>
      <c r="AJ50" s="173">
        <v>0</v>
      </c>
      <c r="AK50" s="173">
        <v>0</v>
      </c>
      <c r="AL50" s="174">
        <v>2</v>
      </c>
      <c r="AM50" s="174">
        <v>8</v>
      </c>
      <c r="AN50" s="174">
        <v>8</v>
      </c>
      <c r="AO50" s="59" t="str">
        <f t="shared" si="2"/>
        <v>9,9</v>
      </c>
      <c r="AP50" s="98" t="str">
        <f t="shared" si="0"/>
        <v/>
      </c>
      <c r="AQ50" s="102">
        <f t="shared" si="3"/>
        <v>0</v>
      </c>
      <c r="AR50" s="102">
        <f t="shared" si="3"/>
        <v>0</v>
      </c>
      <c r="AS50" s="153"/>
      <c r="AT50" s="153"/>
      <c r="AU50" s="153"/>
      <c r="AV50" s="153"/>
      <c r="AW50" s="153"/>
      <c r="AX50" s="153"/>
      <c r="AY50" s="153"/>
      <c r="AZ50" s="153"/>
      <c r="BA50" s="170"/>
      <c r="BB50" s="154">
        <f t="shared" si="4"/>
        <v>47</v>
      </c>
      <c r="BC50" s="154">
        <v>4.5546218487394903</v>
      </c>
      <c r="BD50" s="163">
        <v>2323.7783838383798</v>
      </c>
      <c r="BE50" s="170"/>
      <c r="BF50" s="170"/>
      <c r="BG50" s="170"/>
      <c r="BH50" s="170"/>
      <c r="BI50" s="170"/>
      <c r="BJ50" s="170"/>
      <c r="BK50" s="170"/>
      <c r="BL50" s="170"/>
      <c r="BM50" s="170"/>
      <c r="BN50" s="170"/>
      <c r="BO50" s="170"/>
      <c r="BP50" s="170"/>
      <c r="BQ50" s="170"/>
      <c r="BR50" s="170"/>
      <c r="BS50" s="170"/>
    </row>
    <row r="51" spans="1:71" ht="9.75" customHeight="1" x14ac:dyDescent="0.25">
      <c r="A51" s="167">
        <f t="shared" si="10"/>
        <v>9</v>
      </c>
      <c r="B51" s="29">
        <f>COLUMN()</f>
        <v>2</v>
      </c>
      <c r="C51" s="60" t="str">
        <f t="shared" si="8"/>
        <v>1,9</v>
      </c>
      <c r="D51" s="60" t="str">
        <f t="shared" si="8"/>
        <v>2,9</v>
      </c>
      <c r="E51" s="60" t="str">
        <f t="shared" si="8"/>
        <v>3,9</v>
      </c>
      <c r="F51" s="60" t="str">
        <f t="shared" si="8"/>
        <v>4,9</v>
      </c>
      <c r="G51" s="60" t="str">
        <f t="shared" si="8"/>
        <v>5,9</v>
      </c>
      <c r="H51" s="60" t="str">
        <f t="shared" si="8"/>
        <v>6,9</v>
      </c>
      <c r="I51" s="60" t="str">
        <f t="shared" si="8"/>
        <v>7,9</v>
      </c>
      <c r="J51" s="60" t="str">
        <f t="shared" si="8"/>
        <v>8,9</v>
      </c>
      <c r="K51" s="60" t="str">
        <f t="shared" si="8"/>
        <v>9,9</v>
      </c>
      <c r="L51" s="60" t="str">
        <f t="shared" si="8"/>
        <v>10,9</v>
      </c>
      <c r="M51" s="60" t="str">
        <f t="shared" si="9"/>
        <v>11,9</v>
      </c>
      <c r="N51" s="60" t="str">
        <f t="shared" si="9"/>
        <v>12,9</v>
      </c>
      <c r="O51" s="60" t="str">
        <f t="shared" si="9"/>
        <v>13,9</v>
      </c>
      <c r="P51" s="60" t="str">
        <f t="shared" si="9"/>
        <v>14,9</v>
      </c>
      <c r="Q51" s="60" t="str">
        <f t="shared" si="9"/>
        <v>15,9</v>
      </c>
      <c r="R51" s="60" t="str">
        <f t="shared" si="9"/>
        <v>16,9</v>
      </c>
      <c r="S51" s="60" t="str">
        <f t="shared" si="9"/>
        <v>17,9</v>
      </c>
      <c r="T51" s="170"/>
      <c r="U51" s="149">
        <v>47</v>
      </c>
      <c r="V51" s="138">
        <v>1</v>
      </c>
      <c r="W51" s="138">
        <v>13</v>
      </c>
      <c r="X51" s="138">
        <v>0</v>
      </c>
      <c r="Y51" s="138">
        <v>160</v>
      </c>
      <c r="Z51" s="59" t="str">
        <f t="shared" si="1"/>
        <v>1,14</v>
      </c>
      <c r="AA51" s="170"/>
      <c r="AB51" s="171">
        <v>47</v>
      </c>
      <c r="AC51" s="171">
        <v>0</v>
      </c>
      <c r="AD51" s="171">
        <v>47</v>
      </c>
      <c r="AE51" s="171" t="s">
        <v>469</v>
      </c>
      <c r="AF51" s="172" t="s">
        <v>458</v>
      </c>
      <c r="AG51" s="173">
        <v>0.1</v>
      </c>
      <c r="AH51" s="173">
        <v>97</v>
      </c>
      <c r="AI51" s="173">
        <v>107</v>
      </c>
      <c r="AJ51" s="173">
        <v>250</v>
      </c>
      <c r="AK51" s="173">
        <v>500</v>
      </c>
      <c r="AL51" s="174">
        <v>1</v>
      </c>
      <c r="AM51" s="174">
        <v>8</v>
      </c>
      <c r="AN51" s="174">
        <v>10</v>
      </c>
      <c r="AO51" s="59" t="str">
        <f t="shared" si="2"/>
        <v>11,9</v>
      </c>
      <c r="AP51" s="98" t="str">
        <f t="shared" si="0"/>
        <v>H</v>
      </c>
      <c r="AQ51" s="102">
        <f t="shared" si="3"/>
        <v>393</v>
      </c>
      <c r="AR51" s="102">
        <f t="shared" si="3"/>
        <v>250</v>
      </c>
      <c r="AS51" s="153"/>
      <c r="AT51" s="153"/>
      <c r="AU51" s="153"/>
      <c r="AV51" s="153"/>
      <c r="AW51" s="153"/>
      <c r="AX51" s="153"/>
      <c r="AY51" s="153"/>
      <c r="AZ51" s="153"/>
      <c r="BA51" s="170"/>
      <c r="BB51" s="154">
        <f t="shared" si="4"/>
        <v>48</v>
      </c>
      <c r="BC51" s="154">
        <v>4.6302521008403303</v>
      </c>
      <c r="BD51" s="163">
        <v>2374.2731313131299</v>
      </c>
      <c r="BE51" s="170"/>
      <c r="BF51" s="170"/>
      <c r="BG51" s="170"/>
      <c r="BH51" s="170"/>
      <c r="BI51" s="170"/>
      <c r="BJ51" s="170"/>
      <c r="BK51" s="170"/>
      <c r="BL51" s="170"/>
      <c r="BM51" s="170"/>
      <c r="BN51" s="170"/>
      <c r="BO51" s="170"/>
      <c r="BP51" s="170"/>
      <c r="BQ51" s="170"/>
      <c r="BR51" s="170"/>
      <c r="BS51" s="170"/>
    </row>
    <row r="52" spans="1:71" ht="9.75" customHeight="1" x14ac:dyDescent="0.25">
      <c r="A52" s="167">
        <f t="shared" si="10"/>
        <v>10</v>
      </c>
      <c r="B52" s="29">
        <f>COLUMN()</f>
        <v>2</v>
      </c>
      <c r="C52" s="60" t="str">
        <f t="shared" si="8"/>
        <v>1,10</v>
      </c>
      <c r="D52" s="60" t="str">
        <f t="shared" si="8"/>
        <v>2,10</v>
      </c>
      <c r="E52" s="60" t="str">
        <f t="shared" si="8"/>
        <v>3,10</v>
      </c>
      <c r="F52" s="60" t="str">
        <f t="shared" si="8"/>
        <v>4,10</v>
      </c>
      <c r="G52" s="60" t="str">
        <f t="shared" si="8"/>
        <v>5,10</v>
      </c>
      <c r="H52" s="60" t="str">
        <f t="shared" si="8"/>
        <v>6,10</v>
      </c>
      <c r="I52" s="60" t="str">
        <f t="shared" si="8"/>
        <v>7,10</v>
      </c>
      <c r="J52" s="60" t="str">
        <f t="shared" si="8"/>
        <v>8,10</v>
      </c>
      <c r="K52" s="60" t="str">
        <f t="shared" si="8"/>
        <v>9,10</v>
      </c>
      <c r="L52" s="60" t="str">
        <f t="shared" si="8"/>
        <v>10,10</v>
      </c>
      <c r="M52" s="60" t="str">
        <f t="shared" si="9"/>
        <v>11,10</v>
      </c>
      <c r="N52" s="60" t="str">
        <f t="shared" si="9"/>
        <v>12,10</v>
      </c>
      <c r="O52" s="60" t="str">
        <f t="shared" si="9"/>
        <v>13,10</v>
      </c>
      <c r="P52" s="60" t="str">
        <f t="shared" si="9"/>
        <v>14,10</v>
      </c>
      <c r="Q52" s="60" t="str">
        <f t="shared" si="9"/>
        <v>15,10</v>
      </c>
      <c r="R52" s="60" t="str">
        <f t="shared" si="9"/>
        <v>16,10</v>
      </c>
      <c r="S52" s="60" t="str">
        <f t="shared" si="9"/>
        <v>17,10</v>
      </c>
      <c r="T52" s="170"/>
      <c r="U52" s="149">
        <v>48</v>
      </c>
      <c r="V52" s="138">
        <v>1</v>
      </c>
      <c r="W52" s="138">
        <v>14</v>
      </c>
      <c r="X52" s="138">
        <v>0</v>
      </c>
      <c r="Y52" s="138">
        <v>160</v>
      </c>
      <c r="Z52" s="59" t="str">
        <f t="shared" si="1"/>
        <v>1,15</v>
      </c>
      <c r="AA52" s="170"/>
      <c r="AB52" s="171">
        <v>48</v>
      </c>
      <c r="AC52" s="171">
        <v>0</v>
      </c>
      <c r="AD52" s="171">
        <v>48</v>
      </c>
      <c r="AE52" s="171" t="s">
        <v>489</v>
      </c>
      <c r="AF52" s="172" t="s">
        <v>460</v>
      </c>
      <c r="AG52" s="173">
        <v>0.1</v>
      </c>
      <c r="AH52" s="173">
        <v>0</v>
      </c>
      <c r="AI52" s="173">
        <v>0</v>
      </c>
      <c r="AJ52" s="173">
        <v>0</v>
      </c>
      <c r="AK52" s="173">
        <v>0</v>
      </c>
      <c r="AL52" s="174">
        <v>2</v>
      </c>
      <c r="AM52" s="174">
        <v>8</v>
      </c>
      <c r="AN52" s="174">
        <v>9</v>
      </c>
      <c r="AO52" s="59" t="str">
        <f t="shared" si="2"/>
        <v>10,9</v>
      </c>
      <c r="AP52" s="98" t="str">
        <f t="shared" si="0"/>
        <v/>
      </c>
      <c r="AQ52" s="102">
        <f t="shared" si="3"/>
        <v>0</v>
      </c>
      <c r="AR52" s="102">
        <f t="shared" si="3"/>
        <v>0</v>
      </c>
      <c r="AS52" s="153"/>
      <c r="AT52" s="153"/>
      <c r="AU52" s="153"/>
      <c r="AV52" s="153"/>
      <c r="AW52" s="153"/>
      <c r="AX52" s="153"/>
      <c r="AY52" s="153"/>
      <c r="AZ52" s="153"/>
      <c r="BA52" s="170"/>
      <c r="BB52" s="154">
        <f t="shared" si="4"/>
        <v>49</v>
      </c>
      <c r="BC52" s="154">
        <v>4.7058823529411704</v>
      </c>
      <c r="BD52" s="163">
        <v>2424.7678787878699</v>
      </c>
      <c r="BE52" s="170"/>
      <c r="BF52" s="170"/>
      <c r="BG52" s="170"/>
      <c r="BH52" s="170"/>
      <c r="BI52" s="170"/>
      <c r="BJ52" s="170"/>
      <c r="BK52" s="170"/>
      <c r="BL52" s="170"/>
      <c r="BM52" s="170"/>
      <c r="BN52" s="170"/>
      <c r="BO52" s="170"/>
      <c r="BP52" s="170"/>
      <c r="BQ52" s="170"/>
      <c r="BR52" s="170"/>
      <c r="BS52" s="170"/>
    </row>
    <row r="53" spans="1:71" ht="9.75" customHeight="1" x14ac:dyDescent="0.25">
      <c r="A53" s="167">
        <f t="shared" si="10"/>
        <v>11</v>
      </c>
      <c r="B53" s="29">
        <f>COLUMN()</f>
        <v>2</v>
      </c>
      <c r="C53" s="60" t="str">
        <f t="shared" si="8"/>
        <v>1,11</v>
      </c>
      <c r="D53" s="60" t="str">
        <f t="shared" si="8"/>
        <v>2,11</v>
      </c>
      <c r="E53" s="60" t="str">
        <f t="shared" si="8"/>
        <v>3,11</v>
      </c>
      <c r="F53" s="60" t="str">
        <f t="shared" si="8"/>
        <v>4,11</v>
      </c>
      <c r="G53" s="60" t="str">
        <f t="shared" si="8"/>
        <v>5,11</v>
      </c>
      <c r="H53" s="60" t="str">
        <f t="shared" si="8"/>
        <v>6,11</v>
      </c>
      <c r="I53" s="60" t="str">
        <f t="shared" si="8"/>
        <v>7,11</v>
      </c>
      <c r="J53" s="60" t="str">
        <f t="shared" si="8"/>
        <v>8,11</v>
      </c>
      <c r="K53" s="60" t="str">
        <f t="shared" si="8"/>
        <v>9,11</v>
      </c>
      <c r="L53" s="60" t="str">
        <f t="shared" si="8"/>
        <v>10,11</v>
      </c>
      <c r="M53" s="60" t="str">
        <f t="shared" si="9"/>
        <v>11,11</v>
      </c>
      <c r="N53" s="60" t="str">
        <f t="shared" si="9"/>
        <v>12,11</v>
      </c>
      <c r="O53" s="60" t="str">
        <f t="shared" si="9"/>
        <v>13,11</v>
      </c>
      <c r="P53" s="60" t="str">
        <f t="shared" si="9"/>
        <v>14,11</v>
      </c>
      <c r="Q53" s="60" t="str">
        <f t="shared" si="9"/>
        <v>15,11</v>
      </c>
      <c r="R53" s="60" t="str">
        <f t="shared" si="9"/>
        <v>16,11</v>
      </c>
      <c r="S53" s="60" t="str">
        <f t="shared" si="9"/>
        <v>17,11</v>
      </c>
      <c r="T53" s="170"/>
      <c r="U53" s="149">
        <v>49</v>
      </c>
      <c r="V53" s="138">
        <v>1</v>
      </c>
      <c r="W53" s="138">
        <v>15</v>
      </c>
      <c r="X53" s="138">
        <v>0</v>
      </c>
      <c r="Y53" s="138">
        <v>160</v>
      </c>
      <c r="Z53" s="59" t="str">
        <f t="shared" si="1"/>
        <v>1,16</v>
      </c>
      <c r="AA53" s="170"/>
      <c r="AB53" s="171">
        <v>49</v>
      </c>
      <c r="AC53" s="171">
        <v>0</v>
      </c>
      <c r="AD53" s="171">
        <v>49</v>
      </c>
      <c r="AE53" s="171" t="s">
        <v>470</v>
      </c>
      <c r="AF53" s="172" t="s">
        <v>458</v>
      </c>
      <c r="AG53" s="173">
        <v>0.1</v>
      </c>
      <c r="AH53" s="173">
        <v>97</v>
      </c>
      <c r="AI53" s="173">
        <v>107</v>
      </c>
      <c r="AJ53" s="173">
        <v>250</v>
      </c>
      <c r="AK53" s="173">
        <v>500</v>
      </c>
      <c r="AL53" s="174">
        <v>1</v>
      </c>
      <c r="AM53" s="174">
        <v>9</v>
      </c>
      <c r="AN53" s="174">
        <v>6</v>
      </c>
      <c r="AO53" s="59" t="str">
        <f t="shared" si="2"/>
        <v>7,10</v>
      </c>
      <c r="AP53" s="98" t="str">
        <f t="shared" si="0"/>
        <v>H</v>
      </c>
      <c r="AQ53" s="102">
        <f t="shared" si="3"/>
        <v>393</v>
      </c>
      <c r="AR53" s="102">
        <f t="shared" si="3"/>
        <v>250</v>
      </c>
      <c r="AS53" s="153"/>
      <c r="AT53" s="153"/>
      <c r="AU53" s="153"/>
      <c r="AV53" s="153"/>
      <c r="AW53" s="153"/>
      <c r="AX53" s="153"/>
      <c r="AY53" s="153"/>
      <c r="AZ53" s="153"/>
      <c r="BA53" s="170"/>
      <c r="BB53" s="154">
        <f t="shared" si="4"/>
        <v>50</v>
      </c>
      <c r="BC53" s="154">
        <v>4.7815126050420096</v>
      </c>
      <c r="BD53" s="163">
        <v>2475.26262626262</v>
      </c>
      <c r="BE53" s="170"/>
      <c r="BF53" s="170"/>
      <c r="BG53" s="170"/>
      <c r="BH53" s="170"/>
      <c r="BI53" s="170"/>
      <c r="BJ53" s="170"/>
      <c r="BK53" s="170"/>
      <c r="BL53" s="170"/>
      <c r="BM53" s="170"/>
      <c r="BN53" s="170"/>
      <c r="BO53" s="170"/>
      <c r="BP53" s="170"/>
      <c r="BQ53" s="170"/>
      <c r="BR53" s="170"/>
      <c r="BS53" s="170"/>
    </row>
    <row r="54" spans="1:71" ht="9.75" customHeight="1" x14ac:dyDescent="0.25">
      <c r="A54" s="167">
        <f t="shared" si="10"/>
        <v>12</v>
      </c>
      <c r="B54" s="29">
        <f>COLUMN()</f>
        <v>2</v>
      </c>
      <c r="C54" s="60" t="str">
        <f t="shared" si="8"/>
        <v>1,12</v>
      </c>
      <c r="D54" s="60" t="str">
        <f t="shared" si="8"/>
        <v>2,12</v>
      </c>
      <c r="E54" s="60" t="str">
        <f t="shared" si="8"/>
        <v>3,12</v>
      </c>
      <c r="F54" s="60" t="str">
        <f t="shared" si="8"/>
        <v>4,12</v>
      </c>
      <c r="G54" s="60" t="str">
        <f t="shared" si="8"/>
        <v>5,12</v>
      </c>
      <c r="H54" s="60" t="str">
        <f t="shared" si="8"/>
        <v>6,12</v>
      </c>
      <c r="I54" s="60" t="str">
        <f t="shared" si="8"/>
        <v>7,12</v>
      </c>
      <c r="J54" s="60" t="str">
        <f t="shared" si="8"/>
        <v>8,12</v>
      </c>
      <c r="K54" s="60" t="str">
        <f t="shared" si="8"/>
        <v>9,12</v>
      </c>
      <c r="L54" s="60" t="str">
        <f t="shared" si="8"/>
        <v>10,12</v>
      </c>
      <c r="M54" s="60" t="str">
        <f t="shared" si="9"/>
        <v>11,12</v>
      </c>
      <c r="N54" s="60" t="str">
        <f t="shared" si="9"/>
        <v>12,12</v>
      </c>
      <c r="O54" s="60" t="str">
        <f t="shared" si="9"/>
        <v>13,12</v>
      </c>
      <c r="P54" s="60" t="str">
        <f t="shared" si="9"/>
        <v>14,12</v>
      </c>
      <c r="Q54" s="60" t="str">
        <f t="shared" si="9"/>
        <v>15,12</v>
      </c>
      <c r="R54" s="60" t="str">
        <f t="shared" si="9"/>
        <v>16,12</v>
      </c>
      <c r="S54" s="60" t="str">
        <f t="shared" si="9"/>
        <v>17,12</v>
      </c>
      <c r="T54" s="170"/>
      <c r="U54" s="149">
        <v>50</v>
      </c>
      <c r="V54" s="138">
        <v>1</v>
      </c>
      <c r="W54" s="138">
        <v>16</v>
      </c>
      <c r="X54" s="138">
        <v>0</v>
      </c>
      <c r="Y54" s="138">
        <v>160</v>
      </c>
      <c r="Z54" s="59" t="str">
        <f t="shared" si="1"/>
        <v>1,17</v>
      </c>
      <c r="AA54" s="170"/>
      <c r="AB54" s="171">
        <v>50</v>
      </c>
      <c r="AC54" s="171">
        <v>0</v>
      </c>
      <c r="AD54" s="171">
        <v>50</v>
      </c>
      <c r="AE54" s="171" t="s">
        <v>474</v>
      </c>
      <c r="AF54" s="172" t="s">
        <v>458</v>
      </c>
      <c r="AG54" s="173">
        <v>0.1</v>
      </c>
      <c r="AH54" s="173">
        <v>97</v>
      </c>
      <c r="AI54" s="173">
        <v>107</v>
      </c>
      <c r="AJ54" s="173">
        <v>250</v>
      </c>
      <c r="AK54" s="173">
        <v>500</v>
      </c>
      <c r="AL54" s="174">
        <v>1</v>
      </c>
      <c r="AM54" s="174">
        <v>10</v>
      </c>
      <c r="AN54" s="174">
        <v>7</v>
      </c>
      <c r="AO54" s="59" t="str">
        <f t="shared" si="2"/>
        <v>8,11</v>
      </c>
      <c r="AP54" s="98" t="str">
        <f t="shared" si="0"/>
        <v>H</v>
      </c>
      <c r="AQ54" s="102">
        <f t="shared" si="3"/>
        <v>393</v>
      </c>
      <c r="AR54" s="102">
        <f t="shared" si="3"/>
        <v>250</v>
      </c>
      <c r="AS54" s="153"/>
      <c r="AT54" s="153"/>
      <c r="AU54" s="153"/>
      <c r="AV54" s="153"/>
      <c r="AW54" s="153"/>
      <c r="AX54" s="153"/>
      <c r="AY54" s="153"/>
      <c r="AZ54" s="153"/>
      <c r="BA54" s="170"/>
      <c r="BB54" s="154">
        <f t="shared" si="4"/>
        <v>51</v>
      </c>
      <c r="BC54" s="154">
        <v>4.8571428571428497</v>
      </c>
      <c r="BD54" s="163">
        <v>2525.75737373737</v>
      </c>
      <c r="BE54" s="170"/>
      <c r="BF54" s="170"/>
      <c r="BG54" s="170"/>
      <c r="BH54" s="170"/>
      <c r="BI54" s="170"/>
      <c r="BJ54" s="170"/>
      <c r="BK54" s="170"/>
      <c r="BL54" s="170"/>
      <c r="BM54" s="170"/>
      <c r="BN54" s="170"/>
      <c r="BO54" s="170"/>
      <c r="BP54" s="170"/>
      <c r="BQ54" s="170"/>
      <c r="BR54" s="170"/>
      <c r="BS54" s="170"/>
    </row>
    <row r="55" spans="1:71" ht="9.75" customHeight="1" x14ac:dyDescent="0.25">
      <c r="A55" s="167">
        <f t="shared" si="10"/>
        <v>13</v>
      </c>
      <c r="B55" s="29">
        <f>COLUMN()</f>
        <v>2</v>
      </c>
      <c r="C55" s="60" t="str">
        <f t="shared" si="8"/>
        <v>1,13</v>
      </c>
      <c r="D55" s="60" t="str">
        <f t="shared" si="8"/>
        <v>2,13</v>
      </c>
      <c r="E55" s="60" t="str">
        <f t="shared" si="8"/>
        <v>3,13</v>
      </c>
      <c r="F55" s="60" t="str">
        <f t="shared" si="8"/>
        <v>4,13</v>
      </c>
      <c r="G55" s="60" t="str">
        <f t="shared" si="8"/>
        <v>5,13</v>
      </c>
      <c r="H55" s="60" t="str">
        <f t="shared" si="8"/>
        <v>6,13</v>
      </c>
      <c r="I55" s="60" t="str">
        <f t="shared" si="8"/>
        <v>7,13</v>
      </c>
      <c r="J55" s="60" t="str">
        <f t="shared" si="8"/>
        <v>8,13</v>
      </c>
      <c r="K55" s="60" t="str">
        <f t="shared" si="8"/>
        <v>9,13</v>
      </c>
      <c r="L55" s="60" t="str">
        <f t="shared" si="8"/>
        <v>10,13</v>
      </c>
      <c r="M55" s="60" t="str">
        <f t="shared" si="9"/>
        <v>11,13</v>
      </c>
      <c r="N55" s="60" t="str">
        <f t="shared" si="9"/>
        <v>12,13</v>
      </c>
      <c r="O55" s="60" t="str">
        <f t="shared" si="9"/>
        <v>13,13</v>
      </c>
      <c r="P55" s="60" t="str">
        <f t="shared" si="9"/>
        <v>14,13</v>
      </c>
      <c r="Q55" s="60" t="str">
        <f t="shared" si="9"/>
        <v>15,13</v>
      </c>
      <c r="R55" s="60" t="str">
        <f t="shared" si="9"/>
        <v>16,13</v>
      </c>
      <c r="S55" s="60" t="str">
        <f t="shared" si="9"/>
        <v>17,13</v>
      </c>
      <c r="T55" s="170"/>
      <c r="U55" s="149">
        <v>51</v>
      </c>
      <c r="V55" s="138">
        <v>1</v>
      </c>
      <c r="W55" s="138">
        <v>0</v>
      </c>
      <c r="X55" s="138">
        <v>16</v>
      </c>
      <c r="Y55" s="138">
        <v>140</v>
      </c>
      <c r="Z55" s="59" t="str">
        <f t="shared" si="1"/>
        <v>17,1</v>
      </c>
      <c r="AA55" s="170"/>
      <c r="AB55" s="171">
        <v>51</v>
      </c>
      <c r="AC55" s="171">
        <v>0</v>
      </c>
      <c r="AD55" s="171">
        <v>51</v>
      </c>
      <c r="AE55" s="171" t="s">
        <v>490</v>
      </c>
      <c r="AF55" s="172" t="s">
        <v>460</v>
      </c>
      <c r="AG55" s="173">
        <v>0.1</v>
      </c>
      <c r="AH55" s="173">
        <v>0</v>
      </c>
      <c r="AI55" s="173">
        <v>0</v>
      </c>
      <c r="AJ55" s="173">
        <v>0</v>
      </c>
      <c r="AK55" s="173">
        <v>0</v>
      </c>
      <c r="AL55" s="174">
        <v>2</v>
      </c>
      <c r="AM55" s="174">
        <v>9</v>
      </c>
      <c r="AN55" s="174">
        <v>7</v>
      </c>
      <c r="AO55" s="59" t="str">
        <f t="shared" si="2"/>
        <v>8,10</v>
      </c>
      <c r="AP55" s="98" t="str">
        <f t="shared" si="0"/>
        <v/>
      </c>
      <c r="AQ55" s="102">
        <f t="shared" si="3"/>
        <v>0</v>
      </c>
      <c r="AR55" s="102">
        <f t="shared" si="3"/>
        <v>0</v>
      </c>
      <c r="AS55" s="153"/>
      <c r="AT55" s="153"/>
      <c r="AU55" s="153"/>
      <c r="AV55" s="153"/>
      <c r="AW55" s="153"/>
      <c r="AX55" s="153"/>
      <c r="AY55" s="153"/>
      <c r="AZ55" s="153"/>
      <c r="BA55" s="170"/>
      <c r="BB55" s="154">
        <f t="shared" si="4"/>
        <v>52</v>
      </c>
      <c r="BC55" s="154">
        <v>4.9327731092436897</v>
      </c>
      <c r="BD55" s="163">
        <v>2576.2521212121201</v>
      </c>
      <c r="BE55" s="170"/>
      <c r="BF55" s="170"/>
      <c r="BG55" s="170"/>
      <c r="BH55" s="170"/>
      <c r="BI55" s="170"/>
      <c r="BJ55" s="170"/>
      <c r="BK55" s="170"/>
      <c r="BL55" s="170"/>
      <c r="BM55" s="170"/>
      <c r="BN55" s="170"/>
      <c r="BO55" s="170"/>
      <c r="BP55" s="170"/>
      <c r="BQ55" s="170"/>
      <c r="BR55" s="170"/>
      <c r="BS55" s="170"/>
    </row>
    <row r="56" spans="1:71" ht="9.75" customHeight="1" x14ac:dyDescent="0.25">
      <c r="A56" s="167">
        <f t="shared" si="10"/>
        <v>14</v>
      </c>
      <c r="B56" s="29">
        <f>COLUMN()</f>
        <v>2</v>
      </c>
      <c r="C56" s="60" t="str">
        <f t="shared" si="8"/>
        <v>1,14</v>
      </c>
      <c r="D56" s="60" t="str">
        <f t="shared" si="8"/>
        <v>2,14</v>
      </c>
      <c r="E56" s="60" t="str">
        <f t="shared" si="8"/>
        <v>3,14</v>
      </c>
      <c r="F56" s="60" t="str">
        <f t="shared" si="8"/>
        <v>4,14</v>
      </c>
      <c r="G56" s="60" t="str">
        <f t="shared" si="8"/>
        <v>5,14</v>
      </c>
      <c r="H56" s="60" t="str">
        <f t="shared" si="8"/>
        <v>6,14</v>
      </c>
      <c r="I56" s="60" t="str">
        <f t="shared" si="8"/>
        <v>7,14</v>
      </c>
      <c r="J56" s="60" t="str">
        <f t="shared" si="8"/>
        <v>8,14</v>
      </c>
      <c r="K56" s="60" t="str">
        <f t="shared" si="8"/>
        <v>9,14</v>
      </c>
      <c r="L56" s="60" t="str">
        <f t="shared" si="8"/>
        <v>10,14</v>
      </c>
      <c r="M56" s="60" t="str">
        <f t="shared" si="9"/>
        <v>11,14</v>
      </c>
      <c r="N56" s="60" t="str">
        <f t="shared" si="9"/>
        <v>12,14</v>
      </c>
      <c r="O56" s="60" t="str">
        <f t="shared" si="9"/>
        <v>13,14</v>
      </c>
      <c r="P56" s="60" t="str">
        <f t="shared" si="9"/>
        <v>14,14</v>
      </c>
      <c r="Q56" s="60" t="str">
        <f t="shared" si="9"/>
        <v>15,14</v>
      </c>
      <c r="R56" s="60" t="str">
        <f t="shared" si="9"/>
        <v>16,14</v>
      </c>
      <c r="S56" s="60" t="str">
        <f t="shared" si="9"/>
        <v>17,14</v>
      </c>
      <c r="T56" s="170"/>
      <c r="U56" s="149">
        <v>52</v>
      </c>
      <c r="V56" s="138">
        <v>1</v>
      </c>
      <c r="W56" s="138">
        <v>1</v>
      </c>
      <c r="X56" s="138">
        <v>16</v>
      </c>
      <c r="Y56" s="138">
        <v>140</v>
      </c>
      <c r="Z56" s="59" t="str">
        <f t="shared" si="1"/>
        <v>17,2</v>
      </c>
      <c r="AA56" s="170"/>
      <c r="AB56" s="171">
        <v>52</v>
      </c>
      <c r="AC56" s="171">
        <v>0</v>
      </c>
      <c r="AD56" s="171">
        <v>52</v>
      </c>
      <c r="AE56" s="171" t="s">
        <v>422</v>
      </c>
      <c r="AF56" s="172" t="s">
        <v>458</v>
      </c>
      <c r="AG56" s="173">
        <v>0.1</v>
      </c>
      <c r="AH56" s="173">
        <v>97</v>
      </c>
      <c r="AI56" s="173">
        <v>107</v>
      </c>
      <c r="AJ56" s="173">
        <v>250</v>
      </c>
      <c r="AK56" s="173">
        <v>500</v>
      </c>
      <c r="AL56" s="174">
        <v>1</v>
      </c>
      <c r="AM56" s="174">
        <v>10</v>
      </c>
      <c r="AN56" s="174">
        <v>8</v>
      </c>
      <c r="AO56" s="59" t="str">
        <f t="shared" si="2"/>
        <v>9,11</v>
      </c>
      <c r="AP56" s="98" t="str">
        <f t="shared" si="0"/>
        <v>H</v>
      </c>
      <c r="AQ56" s="102">
        <f t="shared" si="3"/>
        <v>393</v>
      </c>
      <c r="AR56" s="102">
        <f t="shared" si="3"/>
        <v>250</v>
      </c>
      <c r="AS56" s="153"/>
      <c r="AT56" s="153"/>
      <c r="AU56" s="153"/>
      <c r="AV56" s="153"/>
      <c r="AW56" s="153"/>
      <c r="AX56" s="153"/>
      <c r="AY56" s="153"/>
      <c r="AZ56" s="153"/>
      <c r="BA56" s="170"/>
      <c r="BB56" s="154">
        <f t="shared" si="4"/>
        <v>53</v>
      </c>
      <c r="BC56" s="154">
        <v>5.0084033613445298</v>
      </c>
      <c r="BD56" s="163">
        <v>2626.7468686868601</v>
      </c>
      <c r="BE56" s="170"/>
      <c r="BF56" s="170"/>
      <c r="BG56" s="170"/>
      <c r="BH56" s="170"/>
      <c r="BI56" s="170"/>
      <c r="BJ56" s="170"/>
      <c r="BK56" s="170"/>
      <c r="BL56" s="170"/>
      <c r="BM56" s="170"/>
      <c r="BN56" s="170"/>
      <c r="BO56" s="170"/>
      <c r="BP56" s="170"/>
      <c r="BQ56" s="170"/>
      <c r="BR56" s="170"/>
      <c r="BS56" s="170"/>
    </row>
    <row r="57" spans="1:71" ht="9.75" customHeight="1" x14ac:dyDescent="0.25">
      <c r="A57" s="167">
        <f t="shared" si="10"/>
        <v>15</v>
      </c>
      <c r="B57" s="29">
        <f>COLUMN()</f>
        <v>2</v>
      </c>
      <c r="C57" s="60" t="str">
        <f t="shared" si="8"/>
        <v>1,15</v>
      </c>
      <c r="D57" s="60" t="str">
        <f t="shared" si="8"/>
        <v>2,15</v>
      </c>
      <c r="E57" s="60" t="str">
        <f t="shared" si="8"/>
        <v>3,15</v>
      </c>
      <c r="F57" s="60" t="str">
        <f t="shared" si="8"/>
        <v>4,15</v>
      </c>
      <c r="G57" s="60" t="str">
        <f t="shared" si="8"/>
        <v>5,15</v>
      </c>
      <c r="H57" s="60" t="str">
        <f t="shared" si="8"/>
        <v>6,15</v>
      </c>
      <c r="I57" s="60" t="str">
        <f t="shared" si="8"/>
        <v>7,15</v>
      </c>
      <c r="J57" s="60" t="str">
        <f t="shared" si="8"/>
        <v>8,15</v>
      </c>
      <c r="K57" s="60" t="str">
        <f t="shared" si="8"/>
        <v>9,15</v>
      </c>
      <c r="L57" s="60" t="str">
        <f t="shared" si="8"/>
        <v>10,15</v>
      </c>
      <c r="M57" s="60" t="str">
        <f t="shared" si="9"/>
        <v>11,15</v>
      </c>
      <c r="N57" s="60" t="str">
        <f t="shared" si="9"/>
        <v>12,15</v>
      </c>
      <c r="O57" s="60" t="str">
        <f t="shared" si="9"/>
        <v>13,15</v>
      </c>
      <c r="P57" s="60" t="str">
        <f t="shared" si="9"/>
        <v>14,15</v>
      </c>
      <c r="Q57" s="60" t="str">
        <f t="shared" si="9"/>
        <v>15,15</v>
      </c>
      <c r="R57" s="60" t="str">
        <f t="shared" si="9"/>
        <v>16,15</v>
      </c>
      <c r="S57" s="60" t="str">
        <f t="shared" si="9"/>
        <v>17,15</v>
      </c>
      <c r="T57" s="170"/>
      <c r="U57" s="149">
        <v>53</v>
      </c>
      <c r="V57" s="138">
        <v>1</v>
      </c>
      <c r="W57" s="138">
        <v>2</v>
      </c>
      <c r="X57" s="138">
        <v>16</v>
      </c>
      <c r="Y57" s="138">
        <v>140</v>
      </c>
      <c r="Z57" s="59" t="str">
        <f t="shared" si="1"/>
        <v>17,3</v>
      </c>
      <c r="AA57" s="170"/>
      <c r="AB57" s="171">
        <v>53</v>
      </c>
      <c r="AC57" s="171">
        <v>0</v>
      </c>
      <c r="AD57" s="171">
        <v>53</v>
      </c>
      <c r="AE57" s="171" t="s">
        <v>491</v>
      </c>
      <c r="AF57" s="172" t="s">
        <v>460</v>
      </c>
      <c r="AG57" s="173">
        <v>0.1</v>
      </c>
      <c r="AH57" s="173">
        <v>0</v>
      </c>
      <c r="AI57" s="173">
        <v>0</v>
      </c>
      <c r="AJ57" s="173">
        <v>0</v>
      </c>
      <c r="AK57" s="173">
        <v>0</v>
      </c>
      <c r="AL57" s="174">
        <v>2</v>
      </c>
      <c r="AM57" s="174">
        <v>9</v>
      </c>
      <c r="AN57" s="174">
        <v>8</v>
      </c>
      <c r="AO57" s="59" t="str">
        <f t="shared" si="2"/>
        <v>9,10</v>
      </c>
      <c r="AP57" s="98" t="str">
        <f t="shared" si="0"/>
        <v/>
      </c>
      <c r="AQ57" s="102">
        <f t="shared" si="3"/>
        <v>0</v>
      </c>
      <c r="AR57" s="102">
        <f t="shared" si="3"/>
        <v>0</v>
      </c>
      <c r="AS57" s="153"/>
      <c r="AT57" s="153"/>
      <c r="AU57" s="153"/>
      <c r="AV57" s="153"/>
      <c r="AW57" s="153"/>
      <c r="AX57" s="153"/>
      <c r="AY57" s="153"/>
      <c r="AZ57" s="153"/>
      <c r="BA57" s="170"/>
      <c r="BB57" s="154">
        <f t="shared" si="4"/>
        <v>54</v>
      </c>
      <c r="BC57" s="154">
        <v>5.0840336134453699</v>
      </c>
      <c r="BD57" s="163">
        <v>2677.2416161616102</v>
      </c>
      <c r="BE57" s="170"/>
      <c r="BF57" s="170"/>
      <c r="BG57" s="170"/>
      <c r="BH57" s="170"/>
      <c r="BI57" s="170"/>
      <c r="BJ57" s="170"/>
      <c r="BK57" s="170"/>
      <c r="BL57" s="170"/>
      <c r="BM57" s="170"/>
      <c r="BN57" s="170"/>
      <c r="BO57" s="170"/>
      <c r="BP57" s="170"/>
      <c r="BQ57" s="170"/>
      <c r="BR57" s="170"/>
      <c r="BS57" s="170"/>
    </row>
    <row r="58" spans="1:71" ht="9.75" customHeight="1" x14ac:dyDescent="0.25">
      <c r="A58" s="167">
        <f>A57+1</f>
        <v>16</v>
      </c>
      <c r="B58" s="29">
        <f>COLUMN()</f>
        <v>2</v>
      </c>
      <c r="C58" s="60" t="str">
        <f t="shared" si="8"/>
        <v>1,16</v>
      </c>
      <c r="D58" s="60" t="str">
        <f t="shared" si="8"/>
        <v>2,16</v>
      </c>
      <c r="E58" s="60" t="str">
        <f t="shared" si="8"/>
        <v>3,16</v>
      </c>
      <c r="F58" s="60" t="str">
        <f t="shared" si="8"/>
        <v>4,16</v>
      </c>
      <c r="G58" s="60" t="str">
        <f t="shared" si="8"/>
        <v>5,16</v>
      </c>
      <c r="H58" s="60" t="str">
        <f t="shared" si="8"/>
        <v>6,16</v>
      </c>
      <c r="I58" s="60" t="str">
        <f t="shared" si="8"/>
        <v>7,16</v>
      </c>
      <c r="J58" s="60" t="str">
        <f t="shared" si="8"/>
        <v>8,16</v>
      </c>
      <c r="K58" s="60" t="str">
        <f t="shared" si="8"/>
        <v>9,16</v>
      </c>
      <c r="L58" s="60" t="str">
        <f t="shared" si="8"/>
        <v>10,16</v>
      </c>
      <c r="M58" s="60" t="str">
        <f t="shared" si="9"/>
        <v>11,16</v>
      </c>
      <c r="N58" s="60" t="str">
        <f t="shared" si="9"/>
        <v>12,16</v>
      </c>
      <c r="O58" s="60" t="str">
        <f t="shared" si="9"/>
        <v>13,16</v>
      </c>
      <c r="P58" s="60" t="str">
        <f t="shared" si="9"/>
        <v>14,16</v>
      </c>
      <c r="Q58" s="60" t="str">
        <f t="shared" si="9"/>
        <v>15,16</v>
      </c>
      <c r="R58" s="60" t="str">
        <f t="shared" si="9"/>
        <v>16,16</v>
      </c>
      <c r="S58" s="60" t="str">
        <f t="shared" si="9"/>
        <v>17,16</v>
      </c>
      <c r="T58" s="170"/>
      <c r="U58" s="149">
        <v>54</v>
      </c>
      <c r="V58" s="138">
        <v>1</v>
      </c>
      <c r="W58" s="138">
        <v>3</v>
      </c>
      <c r="X58" s="138">
        <v>16</v>
      </c>
      <c r="Y58" s="138">
        <v>140</v>
      </c>
      <c r="Z58" s="59" t="str">
        <f t="shared" si="1"/>
        <v>17,4</v>
      </c>
      <c r="AA58" s="170"/>
      <c r="AB58" s="171">
        <v>54</v>
      </c>
      <c r="AC58" s="171">
        <v>0</v>
      </c>
      <c r="AD58" s="171">
        <v>54</v>
      </c>
      <c r="AE58" s="171" t="s">
        <v>472</v>
      </c>
      <c r="AF58" s="172" t="s">
        <v>458</v>
      </c>
      <c r="AG58" s="173">
        <v>0.1</v>
      </c>
      <c r="AH58" s="173">
        <v>97</v>
      </c>
      <c r="AI58" s="173">
        <v>107</v>
      </c>
      <c r="AJ58" s="173">
        <v>250</v>
      </c>
      <c r="AK58" s="173">
        <v>500</v>
      </c>
      <c r="AL58" s="174">
        <v>1</v>
      </c>
      <c r="AM58" s="174">
        <v>9</v>
      </c>
      <c r="AN58" s="174">
        <v>10</v>
      </c>
      <c r="AO58" s="59" t="str">
        <f t="shared" si="2"/>
        <v>11,10</v>
      </c>
      <c r="AP58" s="98" t="str">
        <f t="shared" si="0"/>
        <v>H</v>
      </c>
      <c r="AQ58" s="102">
        <f t="shared" si="3"/>
        <v>393</v>
      </c>
      <c r="AR58" s="102">
        <f t="shared" si="3"/>
        <v>250</v>
      </c>
      <c r="AS58" s="153"/>
      <c r="AT58" s="153"/>
      <c r="AU58" s="153"/>
      <c r="AV58" s="153"/>
      <c r="AW58" s="153"/>
      <c r="AX58" s="153"/>
      <c r="AY58" s="153"/>
      <c r="AZ58" s="153"/>
      <c r="BA58" s="170"/>
      <c r="BB58" s="154">
        <f t="shared" si="4"/>
        <v>55</v>
      </c>
      <c r="BC58" s="154">
        <v>5.1596638655462099</v>
      </c>
      <c r="BD58" s="163">
        <v>2727.7363636363598</v>
      </c>
      <c r="BE58" s="170"/>
      <c r="BF58" s="170"/>
      <c r="BG58" s="170"/>
      <c r="BH58" s="170"/>
      <c r="BI58" s="170"/>
      <c r="BJ58" s="170"/>
      <c r="BK58" s="170"/>
      <c r="BL58" s="170"/>
      <c r="BM58" s="170"/>
      <c r="BN58" s="170"/>
      <c r="BO58" s="170"/>
      <c r="BP58" s="170"/>
      <c r="BQ58" s="170"/>
      <c r="BR58" s="170"/>
      <c r="BS58" s="170"/>
    </row>
    <row r="59" spans="1:71" ht="9.75" customHeight="1" x14ac:dyDescent="0.25">
      <c r="A59" s="167">
        <f>A58+1</f>
        <v>17</v>
      </c>
      <c r="B59" s="29">
        <f>COLUMN()</f>
        <v>2</v>
      </c>
      <c r="C59" s="60" t="str">
        <f t="shared" ref="C59:R59" si="11">_xlfn.CONCAT(COLUMN()-$B59,",",ROW()-C$42)</f>
        <v>1,17</v>
      </c>
      <c r="D59" s="60" t="str">
        <f t="shared" si="11"/>
        <v>2,17</v>
      </c>
      <c r="E59" s="60" t="str">
        <f t="shared" si="11"/>
        <v>3,17</v>
      </c>
      <c r="F59" s="60" t="str">
        <f t="shared" si="11"/>
        <v>4,17</v>
      </c>
      <c r="G59" s="60" t="str">
        <f t="shared" si="11"/>
        <v>5,17</v>
      </c>
      <c r="H59" s="60" t="str">
        <f t="shared" si="11"/>
        <v>6,17</v>
      </c>
      <c r="I59" s="60" t="str">
        <f t="shared" si="11"/>
        <v>7,17</v>
      </c>
      <c r="J59" s="60" t="str">
        <f t="shared" si="11"/>
        <v>8,17</v>
      </c>
      <c r="K59" s="60" t="str">
        <f t="shared" si="11"/>
        <v>9,17</v>
      </c>
      <c r="L59" s="60" t="str">
        <f t="shared" si="11"/>
        <v>10,17</v>
      </c>
      <c r="M59" s="60" t="str">
        <f t="shared" si="11"/>
        <v>11,17</v>
      </c>
      <c r="N59" s="60" t="str">
        <f t="shared" si="11"/>
        <v>12,17</v>
      </c>
      <c r="O59" s="60" t="str">
        <f t="shared" si="11"/>
        <v>13,17</v>
      </c>
      <c r="P59" s="60" t="str">
        <f t="shared" si="11"/>
        <v>14,17</v>
      </c>
      <c r="Q59" s="60" t="str">
        <f t="shared" si="11"/>
        <v>15,17</v>
      </c>
      <c r="R59" s="60" t="str">
        <f t="shared" si="11"/>
        <v>16,17</v>
      </c>
      <c r="S59" s="60" t="str">
        <f t="shared" ref="S59" si="12">_xlfn.CONCAT(COLUMN()-$B59,",",ROW()-S$42)</f>
        <v>17,17</v>
      </c>
      <c r="T59" s="170"/>
      <c r="U59" s="149">
        <v>55</v>
      </c>
      <c r="V59" s="138">
        <v>1</v>
      </c>
      <c r="W59" s="138">
        <v>4</v>
      </c>
      <c r="X59" s="138">
        <v>16</v>
      </c>
      <c r="Y59" s="138">
        <v>140</v>
      </c>
      <c r="Z59" s="59" t="str">
        <f t="shared" si="1"/>
        <v>17,5</v>
      </c>
      <c r="AA59" s="170"/>
      <c r="AB59" s="171">
        <v>55</v>
      </c>
      <c r="AC59" s="171">
        <v>0</v>
      </c>
      <c r="AD59" s="171">
        <v>55</v>
      </c>
      <c r="AE59" s="171" t="s">
        <v>476</v>
      </c>
      <c r="AF59" s="172" t="s">
        <v>458</v>
      </c>
      <c r="AG59" s="173">
        <v>0.1</v>
      </c>
      <c r="AH59" s="173">
        <v>97</v>
      </c>
      <c r="AI59" s="173">
        <v>107</v>
      </c>
      <c r="AJ59" s="173">
        <v>250</v>
      </c>
      <c r="AK59" s="173">
        <v>500</v>
      </c>
      <c r="AL59" s="174">
        <v>1</v>
      </c>
      <c r="AM59" s="174">
        <v>10</v>
      </c>
      <c r="AN59" s="174">
        <v>9</v>
      </c>
      <c r="AO59" s="59" t="str">
        <f t="shared" si="2"/>
        <v>10,11</v>
      </c>
      <c r="AP59" s="98" t="str">
        <f t="shared" si="0"/>
        <v>H</v>
      </c>
      <c r="AQ59" s="102">
        <f t="shared" si="3"/>
        <v>393</v>
      </c>
      <c r="AR59" s="102">
        <f t="shared" si="3"/>
        <v>250</v>
      </c>
      <c r="AS59" s="153"/>
      <c r="AT59" s="153"/>
      <c r="AU59" s="153"/>
      <c r="AV59" s="153"/>
      <c r="AW59" s="153"/>
      <c r="AX59" s="153"/>
      <c r="AY59" s="153"/>
      <c r="AZ59" s="153"/>
      <c r="BA59" s="170"/>
      <c r="BB59" s="154">
        <f t="shared" si="4"/>
        <v>56</v>
      </c>
      <c r="BC59" s="154">
        <v>5.23529411764705</v>
      </c>
      <c r="BD59" s="163">
        <v>2778.2311111111098</v>
      </c>
      <c r="BE59" s="170"/>
      <c r="BF59" s="170"/>
      <c r="BG59" s="170"/>
      <c r="BH59" s="170"/>
      <c r="BI59" s="170"/>
      <c r="BJ59" s="170"/>
      <c r="BK59" s="170"/>
      <c r="BL59" s="170"/>
      <c r="BM59" s="170"/>
      <c r="BN59" s="170"/>
      <c r="BO59" s="170"/>
      <c r="BP59" s="170"/>
      <c r="BQ59" s="170"/>
      <c r="BR59" s="170"/>
      <c r="BS59" s="170"/>
    </row>
    <row r="60" spans="1:71" ht="9.75" customHeight="1" x14ac:dyDescent="0.25">
      <c r="A60" s="170"/>
      <c r="B60" s="170"/>
      <c r="C60" s="170"/>
      <c r="D60" s="170"/>
      <c r="E60" s="170"/>
      <c r="F60" s="170"/>
      <c r="G60" s="170"/>
      <c r="H60" s="170"/>
      <c r="I60" s="170"/>
      <c r="J60" s="170"/>
      <c r="K60" s="170"/>
      <c r="L60" s="170"/>
      <c r="M60" s="170"/>
      <c r="N60" s="170"/>
      <c r="O60" s="170"/>
      <c r="P60" s="170"/>
      <c r="Q60" s="170"/>
      <c r="R60" s="170"/>
      <c r="S60" s="170"/>
      <c r="T60" s="170"/>
      <c r="U60" s="149">
        <v>56</v>
      </c>
      <c r="V60" s="138">
        <v>1</v>
      </c>
      <c r="W60" s="138">
        <v>5</v>
      </c>
      <c r="X60" s="138">
        <v>16</v>
      </c>
      <c r="Y60" s="138">
        <v>140</v>
      </c>
      <c r="Z60" s="59" t="str">
        <f t="shared" si="1"/>
        <v>17,6</v>
      </c>
      <c r="AA60" s="170"/>
      <c r="AB60" s="171">
        <v>56</v>
      </c>
      <c r="AC60" s="171">
        <v>0</v>
      </c>
      <c r="AD60" s="171">
        <v>56</v>
      </c>
      <c r="AE60" s="171" t="s">
        <v>492</v>
      </c>
      <c r="AF60" s="172" t="s">
        <v>460</v>
      </c>
      <c r="AG60" s="173">
        <v>0.1</v>
      </c>
      <c r="AH60" s="173">
        <v>0</v>
      </c>
      <c r="AI60" s="173">
        <v>0</v>
      </c>
      <c r="AJ60" s="173">
        <v>0</v>
      </c>
      <c r="AK60" s="173">
        <v>0</v>
      </c>
      <c r="AL60" s="157">
        <v>2</v>
      </c>
      <c r="AM60" s="157">
        <v>9</v>
      </c>
      <c r="AN60" s="157">
        <v>9</v>
      </c>
      <c r="AO60" s="59" t="str">
        <f t="shared" si="2"/>
        <v>10,10</v>
      </c>
      <c r="AP60" s="98" t="str">
        <f t="shared" si="0"/>
        <v/>
      </c>
      <c r="AQ60" s="102">
        <f t="shared" si="3"/>
        <v>0</v>
      </c>
      <c r="AR60" s="102">
        <f t="shared" si="3"/>
        <v>0</v>
      </c>
      <c r="AS60" s="170"/>
      <c r="AT60" s="170"/>
      <c r="AU60" s="170"/>
      <c r="AV60" s="170"/>
      <c r="AW60" s="170"/>
      <c r="AX60" s="170"/>
      <c r="AY60" s="170"/>
      <c r="AZ60" s="170"/>
      <c r="BA60" s="170"/>
      <c r="BB60" s="154">
        <f t="shared" si="4"/>
        <v>57</v>
      </c>
      <c r="BC60" s="154">
        <v>5.3109243697478901</v>
      </c>
      <c r="BD60" s="163">
        <v>2828.7258585858499</v>
      </c>
      <c r="BE60" s="170"/>
      <c r="BF60" s="170"/>
      <c r="BG60" s="170"/>
      <c r="BH60" s="170"/>
      <c r="BI60" s="170"/>
      <c r="BJ60" s="170"/>
      <c r="BK60" s="170"/>
      <c r="BL60" s="170"/>
      <c r="BM60" s="170"/>
      <c r="BN60" s="170"/>
      <c r="BO60" s="170"/>
      <c r="BP60" s="170"/>
      <c r="BQ60" s="170"/>
      <c r="BR60" s="170"/>
      <c r="BS60" s="170"/>
    </row>
    <row r="61" spans="1:71" ht="9.75" customHeight="1" x14ac:dyDescent="0.25">
      <c r="U61" s="149">
        <v>57</v>
      </c>
      <c r="V61" s="138">
        <v>1</v>
      </c>
      <c r="W61" s="138">
        <v>6</v>
      </c>
      <c r="X61" s="138">
        <v>16</v>
      </c>
      <c r="Y61" s="138">
        <v>140</v>
      </c>
      <c r="Z61" s="59" t="str">
        <f t="shared" si="1"/>
        <v>17,7</v>
      </c>
      <c r="AO61"/>
      <c r="BB61" s="154">
        <f t="shared" si="4"/>
        <v>58</v>
      </c>
      <c r="BC61" s="154">
        <v>5.3865546218487301</v>
      </c>
      <c r="BD61" s="163">
        <v>2879.2206060605999</v>
      </c>
    </row>
    <row r="62" spans="1:71" ht="9.75" customHeight="1" x14ac:dyDescent="0.25">
      <c r="U62" s="149">
        <v>58</v>
      </c>
      <c r="V62" s="138">
        <v>1</v>
      </c>
      <c r="W62" s="138">
        <v>7</v>
      </c>
      <c r="X62" s="138">
        <v>16</v>
      </c>
      <c r="Y62" s="138">
        <v>140</v>
      </c>
      <c r="Z62" s="59" t="str">
        <f t="shared" si="1"/>
        <v>17,8</v>
      </c>
      <c r="AO62"/>
      <c r="BB62" s="154">
        <f t="shared" si="4"/>
        <v>59</v>
      </c>
      <c r="BC62" s="154">
        <v>5.4621848739495702</v>
      </c>
      <c r="BD62" s="163">
        <v>2929.71535353535</v>
      </c>
    </row>
    <row r="63" spans="1:71" ht="9.75" customHeight="1" x14ac:dyDescent="0.25">
      <c r="U63" s="149">
        <v>59</v>
      </c>
      <c r="V63" s="138">
        <v>1</v>
      </c>
      <c r="W63" s="138">
        <v>8</v>
      </c>
      <c r="X63" s="138">
        <v>16</v>
      </c>
      <c r="Y63" s="138">
        <v>140</v>
      </c>
      <c r="Z63" s="59" t="str">
        <f t="shared" si="1"/>
        <v>17,9</v>
      </c>
      <c r="AO63"/>
      <c r="BB63" s="154">
        <f t="shared" si="4"/>
        <v>60</v>
      </c>
      <c r="BC63" s="154">
        <v>5.53781512605042</v>
      </c>
      <c r="BD63" s="163">
        <v>2980.2101010101001</v>
      </c>
    </row>
    <row r="64" spans="1:71" ht="9.75" customHeight="1" x14ac:dyDescent="0.25">
      <c r="U64" s="149">
        <v>60</v>
      </c>
      <c r="V64" s="138">
        <v>1</v>
      </c>
      <c r="W64" s="138">
        <v>9</v>
      </c>
      <c r="X64" s="138">
        <v>16</v>
      </c>
      <c r="Y64" s="138">
        <v>140</v>
      </c>
      <c r="Z64" s="59" t="str">
        <f t="shared" si="1"/>
        <v>17,10</v>
      </c>
      <c r="AO64"/>
      <c r="BB64" s="154">
        <f t="shared" si="4"/>
        <v>61</v>
      </c>
      <c r="BC64" s="154">
        <v>5.6134453781512601</v>
      </c>
      <c r="BD64" s="163">
        <v>3030.7048484848401</v>
      </c>
    </row>
    <row r="65" spans="21:56" ht="9.75" customHeight="1" x14ac:dyDescent="0.25">
      <c r="U65" s="149">
        <v>61</v>
      </c>
      <c r="V65" s="138">
        <v>1</v>
      </c>
      <c r="W65" s="138">
        <v>10</v>
      </c>
      <c r="X65" s="138">
        <v>16</v>
      </c>
      <c r="Y65" s="138">
        <v>140</v>
      </c>
      <c r="Z65" s="59" t="str">
        <f t="shared" si="1"/>
        <v>17,11</v>
      </c>
      <c r="AO65"/>
      <c r="BB65" s="154">
        <f t="shared" si="4"/>
        <v>62</v>
      </c>
      <c r="BC65" s="154">
        <v>5.6890756302521002</v>
      </c>
      <c r="BD65" s="163">
        <v>3081.1995959595902</v>
      </c>
    </row>
    <row r="66" spans="21:56" ht="9.75" customHeight="1" x14ac:dyDescent="0.25">
      <c r="U66" s="149">
        <v>62</v>
      </c>
      <c r="V66" s="138">
        <v>1</v>
      </c>
      <c r="W66" s="138">
        <v>11</v>
      </c>
      <c r="X66" s="138">
        <v>16</v>
      </c>
      <c r="Y66" s="138">
        <v>140</v>
      </c>
      <c r="Z66" s="59" t="str">
        <f t="shared" si="1"/>
        <v>17,12</v>
      </c>
      <c r="AO66"/>
      <c r="BB66" s="154">
        <f t="shared" si="4"/>
        <v>63</v>
      </c>
      <c r="BC66" s="154">
        <v>5.7647058823529402</v>
      </c>
      <c r="BD66" s="163">
        <v>3131.6943434343402</v>
      </c>
    </row>
    <row r="67" spans="21:56" ht="9.75" customHeight="1" x14ac:dyDescent="0.25">
      <c r="U67" s="149">
        <v>63</v>
      </c>
      <c r="V67" s="138">
        <v>1</v>
      </c>
      <c r="W67" s="138">
        <v>12</v>
      </c>
      <c r="X67" s="138">
        <v>16</v>
      </c>
      <c r="Y67" s="138">
        <v>140</v>
      </c>
      <c r="Z67" s="59" t="str">
        <f t="shared" si="1"/>
        <v>17,13</v>
      </c>
      <c r="AO67"/>
      <c r="BB67" s="154">
        <f t="shared" si="4"/>
        <v>64</v>
      </c>
      <c r="BC67" s="154">
        <v>5.8403361344537803</v>
      </c>
      <c r="BD67" s="163">
        <v>3182.1890909090898</v>
      </c>
    </row>
    <row r="68" spans="21:56" ht="9.75" customHeight="1" x14ac:dyDescent="0.25">
      <c r="U68" s="149">
        <v>64</v>
      </c>
      <c r="V68" s="138">
        <v>1</v>
      </c>
      <c r="W68" s="138">
        <v>13</v>
      </c>
      <c r="X68" s="138">
        <v>16</v>
      </c>
      <c r="Y68" s="138">
        <v>140</v>
      </c>
      <c r="Z68" s="59" t="str">
        <f t="shared" si="1"/>
        <v>17,14</v>
      </c>
      <c r="AO68"/>
      <c r="BB68" s="154">
        <f t="shared" si="4"/>
        <v>65</v>
      </c>
      <c r="BC68" s="154">
        <v>5.9159663865546204</v>
      </c>
      <c r="BD68" s="163">
        <v>3232.6838383838299</v>
      </c>
    </row>
    <row r="69" spans="21:56" ht="9.75" customHeight="1" x14ac:dyDescent="0.25">
      <c r="U69" s="149">
        <v>65</v>
      </c>
      <c r="V69" s="138">
        <v>1</v>
      </c>
      <c r="W69" s="138">
        <v>14</v>
      </c>
      <c r="X69" s="138">
        <v>16</v>
      </c>
      <c r="Y69" s="138">
        <v>140</v>
      </c>
      <c r="Z69" s="59" t="str">
        <f t="shared" ref="Z69:Z132" si="13">_xlfn.CONCAT(X69+1,",",W69+1)</f>
        <v>17,15</v>
      </c>
      <c r="AO69"/>
      <c r="BB69" s="154">
        <f t="shared" si="4"/>
        <v>66</v>
      </c>
      <c r="BC69" s="154">
        <v>5.9915966386554604</v>
      </c>
      <c r="BD69" s="163">
        <v>3283.1785858585799</v>
      </c>
    </row>
    <row r="70" spans="21:56" ht="9.75" customHeight="1" x14ac:dyDescent="0.25">
      <c r="U70" s="149">
        <v>66</v>
      </c>
      <c r="V70" s="138">
        <v>1</v>
      </c>
      <c r="W70" s="138">
        <v>15</v>
      </c>
      <c r="X70" s="138">
        <v>16</v>
      </c>
      <c r="Y70" s="138">
        <v>140</v>
      </c>
      <c r="Z70" s="59" t="str">
        <f t="shared" si="13"/>
        <v>17,16</v>
      </c>
      <c r="AO70"/>
      <c r="BB70" s="154">
        <f t="shared" ref="BB70:BB122" si="14">BB69+1</f>
        <v>67</v>
      </c>
      <c r="BC70" s="154">
        <v>6.0672268907562996</v>
      </c>
      <c r="BD70" s="163">
        <v>3333.67333333333</v>
      </c>
    </row>
    <row r="71" spans="21:56" ht="9.75" customHeight="1" x14ac:dyDescent="0.25">
      <c r="U71" s="149">
        <v>67</v>
      </c>
      <c r="V71" s="138">
        <v>1</v>
      </c>
      <c r="W71" s="138">
        <v>16</v>
      </c>
      <c r="X71" s="138">
        <v>16</v>
      </c>
      <c r="Y71" s="138">
        <v>140</v>
      </c>
      <c r="Z71" s="59" t="str">
        <f t="shared" si="13"/>
        <v>17,17</v>
      </c>
      <c r="AO71"/>
      <c r="BB71" s="154">
        <f t="shared" si="14"/>
        <v>68</v>
      </c>
      <c r="BC71" s="154">
        <v>6.1428571428571397</v>
      </c>
      <c r="BD71" s="163">
        <v>3384.16808080808</v>
      </c>
    </row>
    <row r="72" spans="21:56" ht="9.75" customHeight="1" x14ac:dyDescent="0.25">
      <c r="U72" s="149">
        <v>68</v>
      </c>
      <c r="V72" s="138">
        <v>2</v>
      </c>
      <c r="W72" s="138">
        <v>0</v>
      </c>
      <c r="X72" s="138">
        <v>0</v>
      </c>
      <c r="Y72" s="138">
        <v>160</v>
      </c>
      <c r="Z72" s="59" t="str">
        <f t="shared" si="13"/>
        <v>1,1</v>
      </c>
      <c r="AO72"/>
      <c r="BB72" s="154">
        <f t="shared" si="14"/>
        <v>69</v>
      </c>
      <c r="BC72" s="154">
        <v>6.2184873949579798</v>
      </c>
      <c r="BD72" s="163">
        <v>3434.6628282828201</v>
      </c>
    </row>
    <row r="73" spans="21:56" ht="9.75" customHeight="1" x14ac:dyDescent="0.25">
      <c r="U73" s="149">
        <v>69</v>
      </c>
      <c r="V73" s="138">
        <v>2</v>
      </c>
      <c r="W73" s="138">
        <v>1</v>
      </c>
      <c r="X73" s="138">
        <v>0</v>
      </c>
      <c r="Y73" s="138">
        <v>160</v>
      </c>
      <c r="Z73" s="59" t="str">
        <f t="shared" si="13"/>
        <v>1,2</v>
      </c>
      <c r="AO73"/>
      <c r="BB73" s="154">
        <f t="shared" si="14"/>
        <v>70</v>
      </c>
      <c r="BC73" s="154">
        <v>6.2941176470588198</v>
      </c>
      <c r="BD73" s="163">
        <v>3485.1575757575702</v>
      </c>
    </row>
    <row r="74" spans="21:56" ht="9.75" customHeight="1" x14ac:dyDescent="0.25">
      <c r="U74" s="149">
        <v>70</v>
      </c>
      <c r="V74" s="138">
        <v>2</v>
      </c>
      <c r="W74" s="138">
        <v>2</v>
      </c>
      <c r="X74" s="138">
        <v>0</v>
      </c>
      <c r="Y74" s="138">
        <v>160</v>
      </c>
      <c r="Z74" s="59" t="str">
        <f t="shared" si="13"/>
        <v>1,3</v>
      </c>
      <c r="AO74"/>
      <c r="BB74" s="154">
        <f t="shared" si="14"/>
        <v>71</v>
      </c>
      <c r="BC74" s="154">
        <v>6.3697478991596599</v>
      </c>
      <c r="BD74" s="163">
        <v>3535.6523232323202</v>
      </c>
    </row>
    <row r="75" spans="21:56" ht="9.75" customHeight="1" x14ac:dyDescent="0.25">
      <c r="U75" s="149">
        <v>71</v>
      </c>
      <c r="V75" s="138">
        <v>2</v>
      </c>
      <c r="W75" s="138">
        <v>3</v>
      </c>
      <c r="X75" s="138">
        <v>0</v>
      </c>
      <c r="Y75" s="138">
        <v>160</v>
      </c>
      <c r="Z75" s="59" t="str">
        <f t="shared" si="13"/>
        <v>1,4</v>
      </c>
      <c r="AO75"/>
      <c r="BB75" s="154">
        <f t="shared" si="14"/>
        <v>72</v>
      </c>
      <c r="BC75" s="154">
        <v>6.4453781512605</v>
      </c>
      <c r="BD75" s="163">
        <v>3586.1470707070698</v>
      </c>
    </row>
    <row r="76" spans="21:56" ht="9.75" customHeight="1" x14ac:dyDescent="0.25">
      <c r="U76" s="149">
        <v>72</v>
      </c>
      <c r="V76" s="138">
        <v>2</v>
      </c>
      <c r="W76" s="138">
        <v>4</v>
      </c>
      <c r="X76" s="138">
        <v>0</v>
      </c>
      <c r="Y76" s="138">
        <v>160</v>
      </c>
      <c r="Z76" s="59" t="str">
        <f t="shared" si="13"/>
        <v>1,5</v>
      </c>
      <c r="AO76"/>
      <c r="BB76" s="154">
        <f t="shared" si="14"/>
        <v>73</v>
      </c>
      <c r="BC76" s="154">
        <v>6.52100840336134</v>
      </c>
      <c r="BD76" s="163">
        <v>3636.6418181818099</v>
      </c>
    </row>
    <row r="77" spans="21:56" ht="9.75" customHeight="1" x14ac:dyDescent="0.25">
      <c r="U77" s="149">
        <v>73</v>
      </c>
      <c r="V77" s="138">
        <v>2</v>
      </c>
      <c r="W77" s="138">
        <v>5</v>
      </c>
      <c r="X77" s="138">
        <v>0</v>
      </c>
      <c r="Y77" s="138">
        <v>160</v>
      </c>
      <c r="Z77" s="59" t="str">
        <f t="shared" si="13"/>
        <v>1,6</v>
      </c>
      <c r="AO77"/>
      <c r="BB77" s="154">
        <f t="shared" si="14"/>
        <v>74</v>
      </c>
      <c r="BC77" s="154">
        <v>6.5966386554621801</v>
      </c>
      <c r="BD77" s="163">
        <v>3687.1365656565599</v>
      </c>
    </row>
    <row r="78" spans="21:56" ht="9.75" customHeight="1" x14ac:dyDescent="0.25">
      <c r="U78" s="149">
        <v>74</v>
      </c>
      <c r="V78" s="138">
        <v>2</v>
      </c>
      <c r="W78" s="138">
        <v>6</v>
      </c>
      <c r="X78" s="138">
        <v>0</v>
      </c>
      <c r="Y78" s="138">
        <v>160</v>
      </c>
      <c r="Z78" s="59" t="str">
        <f t="shared" si="13"/>
        <v>1,7</v>
      </c>
      <c r="AO78"/>
      <c r="BB78" s="154">
        <f t="shared" si="14"/>
        <v>75</v>
      </c>
      <c r="BC78" s="154">
        <v>6.6722689075630202</v>
      </c>
      <c r="BD78" s="163">
        <v>3737.63131313131</v>
      </c>
    </row>
    <row r="79" spans="21:56" ht="9.75" customHeight="1" x14ac:dyDescent="0.25">
      <c r="U79" s="149">
        <v>75</v>
      </c>
      <c r="V79" s="138">
        <v>2</v>
      </c>
      <c r="W79" s="138">
        <v>7</v>
      </c>
      <c r="X79" s="138">
        <v>0</v>
      </c>
      <c r="Y79" s="138">
        <v>160</v>
      </c>
      <c r="Z79" s="59" t="str">
        <f t="shared" si="13"/>
        <v>1,8</v>
      </c>
      <c r="AO79"/>
      <c r="BB79" s="154">
        <f t="shared" si="14"/>
        <v>76</v>
      </c>
      <c r="BC79" s="154">
        <v>6.7478991596638602</v>
      </c>
      <c r="BD79" s="163">
        <v>3788.12606060606</v>
      </c>
    </row>
    <row r="80" spans="21:56" ht="9.75" customHeight="1" x14ac:dyDescent="0.25">
      <c r="U80" s="149">
        <v>76</v>
      </c>
      <c r="V80" s="138">
        <v>2</v>
      </c>
      <c r="W80" s="138">
        <v>8</v>
      </c>
      <c r="X80" s="138">
        <v>0</v>
      </c>
      <c r="Y80" s="138">
        <v>160</v>
      </c>
      <c r="Z80" s="59" t="str">
        <f t="shared" si="13"/>
        <v>1,9</v>
      </c>
      <c r="AO80"/>
      <c r="BB80" s="154">
        <f t="shared" si="14"/>
        <v>77</v>
      </c>
      <c r="BC80" s="154">
        <v>6.8235294117647003</v>
      </c>
      <c r="BD80" s="163">
        <v>3838.6208080808001</v>
      </c>
    </row>
    <row r="81" spans="21:56" ht="9.75" customHeight="1" x14ac:dyDescent="0.25">
      <c r="U81" s="149">
        <v>77</v>
      </c>
      <c r="V81" s="138">
        <v>2</v>
      </c>
      <c r="W81" s="138">
        <v>9</v>
      </c>
      <c r="X81" s="138">
        <v>0</v>
      </c>
      <c r="Y81" s="138">
        <v>160</v>
      </c>
      <c r="Z81" s="59" t="str">
        <f t="shared" si="13"/>
        <v>1,10</v>
      </c>
      <c r="AO81"/>
      <c r="BB81" s="154">
        <f t="shared" si="14"/>
        <v>78</v>
      </c>
      <c r="BC81" s="154">
        <v>6.8991596638655404</v>
      </c>
      <c r="BD81" s="163">
        <v>3889.1155555555501</v>
      </c>
    </row>
    <row r="82" spans="21:56" ht="9.75" customHeight="1" x14ac:dyDescent="0.25">
      <c r="U82" s="149">
        <v>78</v>
      </c>
      <c r="V82" s="138">
        <v>2</v>
      </c>
      <c r="W82" s="138">
        <v>10</v>
      </c>
      <c r="X82" s="138">
        <v>0</v>
      </c>
      <c r="Y82" s="138">
        <v>160</v>
      </c>
      <c r="Z82" s="59" t="str">
        <f t="shared" si="13"/>
        <v>1,11</v>
      </c>
      <c r="AO82"/>
      <c r="BB82" s="154">
        <f t="shared" si="14"/>
        <v>79</v>
      </c>
      <c r="BC82" s="154">
        <v>6.9747899159663804</v>
      </c>
      <c r="BD82" s="163">
        <v>3939.6103030303002</v>
      </c>
    </row>
    <row r="83" spans="21:56" ht="9.75" customHeight="1" x14ac:dyDescent="0.25">
      <c r="U83" s="149">
        <v>79</v>
      </c>
      <c r="V83" s="138">
        <v>2</v>
      </c>
      <c r="W83" s="138">
        <v>11</v>
      </c>
      <c r="X83" s="138">
        <v>0</v>
      </c>
      <c r="Y83" s="138">
        <v>160</v>
      </c>
      <c r="Z83" s="59" t="str">
        <f t="shared" si="13"/>
        <v>1,12</v>
      </c>
      <c r="AO83"/>
      <c r="BB83" s="154">
        <f t="shared" si="14"/>
        <v>80</v>
      </c>
      <c r="BC83" s="154">
        <v>7.0504201680672196</v>
      </c>
      <c r="BD83" s="163">
        <v>3990.1050505050498</v>
      </c>
    </row>
    <row r="84" spans="21:56" ht="9.75" customHeight="1" x14ac:dyDescent="0.25">
      <c r="U84" s="149">
        <v>80</v>
      </c>
      <c r="V84" s="138">
        <v>2</v>
      </c>
      <c r="W84" s="138">
        <v>12</v>
      </c>
      <c r="X84" s="138">
        <v>0</v>
      </c>
      <c r="Y84" s="138">
        <v>160</v>
      </c>
      <c r="Z84" s="59" t="str">
        <f t="shared" si="13"/>
        <v>1,13</v>
      </c>
      <c r="AO84"/>
      <c r="BB84" s="154">
        <f t="shared" si="14"/>
        <v>81</v>
      </c>
      <c r="BC84" s="154">
        <v>7.1260504201680597</v>
      </c>
      <c r="BD84" s="163">
        <v>4040.5997979797899</v>
      </c>
    </row>
    <row r="85" spans="21:56" ht="9.75" customHeight="1" x14ac:dyDescent="0.25">
      <c r="U85" s="149">
        <v>81</v>
      </c>
      <c r="V85" s="138">
        <v>2</v>
      </c>
      <c r="W85" s="138">
        <v>13</v>
      </c>
      <c r="X85" s="138">
        <v>0</v>
      </c>
      <c r="Y85" s="138">
        <v>160</v>
      </c>
      <c r="Z85" s="59" t="str">
        <f t="shared" si="13"/>
        <v>1,14</v>
      </c>
      <c r="AO85"/>
      <c r="BB85" s="154">
        <f t="shared" si="14"/>
        <v>82</v>
      </c>
      <c r="BC85" s="154">
        <v>7.2016806722688997</v>
      </c>
      <c r="BD85" s="163">
        <v>4091.0945454545399</v>
      </c>
    </row>
    <row r="86" spans="21:56" ht="9.75" customHeight="1" x14ac:dyDescent="0.25">
      <c r="U86" s="149">
        <v>82</v>
      </c>
      <c r="V86" s="138">
        <v>2</v>
      </c>
      <c r="W86" s="138">
        <v>14</v>
      </c>
      <c r="X86" s="138">
        <v>0</v>
      </c>
      <c r="Y86" s="138">
        <v>160</v>
      </c>
      <c r="Z86" s="59" t="str">
        <f t="shared" si="13"/>
        <v>1,15</v>
      </c>
      <c r="AO86"/>
      <c r="BB86" s="154">
        <f t="shared" si="14"/>
        <v>83</v>
      </c>
      <c r="BC86" s="154">
        <v>7.2773109243697398</v>
      </c>
      <c r="BD86" s="163">
        <v>4141.5892929292904</v>
      </c>
    </row>
    <row r="87" spans="21:56" ht="9.75" customHeight="1" x14ac:dyDescent="0.25">
      <c r="U87" s="149">
        <v>83</v>
      </c>
      <c r="V87" s="138">
        <v>2</v>
      </c>
      <c r="W87" s="138">
        <v>15</v>
      </c>
      <c r="X87" s="138">
        <v>0</v>
      </c>
      <c r="Y87" s="138">
        <v>160</v>
      </c>
      <c r="Z87" s="59" t="str">
        <f t="shared" si="13"/>
        <v>1,16</v>
      </c>
      <c r="AO87"/>
      <c r="BB87" s="154">
        <f t="shared" si="14"/>
        <v>84</v>
      </c>
      <c r="BC87" s="154">
        <v>7.3529411764705799</v>
      </c>
      <c r="BD87" s="163">
        <v>4192.08404040404</v>
      </c>
    </row>
    <row r="88" spans="21:56" ht="9.75" customHeight="1" x14ac:dyDescent="0.25">
      <c r="U88" s="149">
        <v>84</v>
      </c>
      <c r="V88" s="138">
        <v>2</v>
      </c>
      <c r="W88" s="138">
        <v>16</v>
      </c>
      <c r="X88" s="138">
        <v>0</v>
      </c>
      <c r="Y88" s="138">
        <v>160</v>
      </c>
      <c r="Z88" s="59" t="str">
        <f t="shared" si="13"/>
        <v>1,17</v>
      </c>
      <c r="AO88"/>
      <c r="BB88" s="154">
        <f t="shared" si="14"/>
        <v>85</v>
      </c>
      <c r="BC88" s="154">
        <v>7.4285714285714199</v>
      </c>
      <c r="BD88" s="163">
        <v>4242.5787878787796</v>
      </c>
    </row>
    <row r="89" spans="21:56" ht="9.75" customHeight="1" x14ac:dyDescent="0.25">
      <c r="U89" s="149">
        <v>85</v>
      </c>
      <c r="V89" s="138">
        <v>2</v>
      </c>
      <c r="W89" s="138">
        <v>0</v>
      </c>
      <c r="X89" s="138">
        <v>16</v>
      </c>
      <c r="Y89" s="138">
        <v>140</v>
      </c>
      <c r="Z89" s="59" t="str">
        <f t="shared" si="13"/>
        <v>17,1</v>
      </c>
      <c r="AO89"/>
      <c r="BB89" s="154">
        <f t="shared" si="14"/>
        <v>86</v>
      </c>
      <c r="BC89" s="154">
        <v>7.50420168067226</v>
      </c>
      <c r="BD89" s="163">
        <v>4293.0735353535301</v>
      </c>
    </row>
    <row r="90" spans="21:56" ht="9.75" customHeight="1" x14ac:dyDescent="0.25">
      <c r="U90" s="149">
        <v>86</v>
      </c>
      <c r="V90" s="138">
        <v>2</v>
      </c>
      <c r="W90" s="138">
        <v>1</v>
      </c>
      <c r="X90" s="138">
        <v>16</v>
      </c>
      <c r="Y90" s="138">
        <v>140</v>
      </c>
      <c r="Z90" s="59" t="str">
        <f t="shared" si="13"/>
        <v>17,2</v>
      </c>
      <c r="AO90"/>
      <c r="BB90" s="154">
        <f t="shared" si="14"/>
        <v>87</v>
      </c>
      <c r="BC90" s="154">
        <v>7.5798319327731001</v>
      </c>
      <c r="BD90" s="163">
        <v>4343.5682828282797</v>
      </c>
    </row>
    <row r="91" spans="21:56" ht="9.75" customHeight="1" x14ac:dyDescent="0.25">
      <c r="U91" s="149">
        <v>87</v>
      </c>
      <c r="V91" s="138">
        <v>2</v>
      </c>
      <c r="W91" s="138">
        <v>2</v>
      </c>
      <c r="X91" s="138">
        <v>16</v>
      </c>
      <c r="Y91" s="138">
        <v>140</v>
      </c>
      <c r="Z91" s="59" t="str">
        <f t="shared" si="13"/>
        <v>17,3</v>
      </c>
      <c r="AO91"/>
      <c r="BB91" s="154">
        <f t="shared" si="14"/>
        <v>88</v>
      </c>
      <c r="BC91" s="154">
        <v>7.6554621848739401</v>
      </c>
      <c r="BD91" s="163">
        <v>4394.0630303030302</v>
      </c>
    </row>
    <row r="92" spans="21:56" ht="9.75" customHeight="1" x14ac:dyDescent="0.25">
      <c r="U92" s="149">
        <v>88</v>
      </c>
      <c r="V92" s="138">
        <v>2</v>
      </c>
      <c r="W92" s="138">
        <v>3</v>
      </c>
      <c r="X92" s="138">
        <v>16</v>
      </c>
      <c r="Y92" s="138">
        <v>140</v>
      </c>
      <c r="Z92" s="59" t="str">
        <f t="shared" si="13"/>
        <v>17,4</v>
      </c>
      <c r="AO92"/>
      <c r="BB92" s="154">
        <f t="shared" si="14"/>
        <v>89</v>
      </c>
      <c r="BC92" s="154">
        <v>7.7310924369747802</v>
      </c>
      <c r="BD92" s="163">
        <v>4444.5577777777698</v>
      </c>
    </row>
    <row r="93" spans="21:56" ht="9.75" customHeight="1" x14ac:dyDescent="0.25">
      <c r="U93" s="149">
        <v>89</v>
      </c>
      <c r="V93" s="138">
        <v>2</v>
      </c>
      <c r="W93" s="138">
        <v>4</v>
      </c>
      <c r="X93" s="138">
        <v>16</v>
      </c>
      <c r="Y93" s="138">
        <v>140</v>
      </c>
      <c r="Z93" s="59" t="str">
        <f t="shared" si="13"/>
        <v>17,5</v>
      </c>
      <c r="AO93"/>
      <c r="BB93" s="154">
        <f t="shared" si="14"/>
        <v>90</v>
      </c>
      <c r="BC93" s="154">
        <v>7.8067226890756301</v>
      </c>
      <c r="BD93" s="163">
        <v>4495.0525252525204</v>
      </c>
    </row>
    <row r="94" spans="21:56" ht="9.75" customHeight="1" x14ac:dyDescent="0.25">
      <c r="U94" s="149">
        <v>90</v>
      </c>
      <c r="V94" s="138">
        <v>2</v>
      </c>
      <c r="W94" s="138">
        <v>5</v>
      </c>
      <c r="X94" s="138">
        <v>16</v>
      </c>
      <c r="Y94" s="138">
        <v>140</v>
      </c>
      <c r="Z94" s="59" t="str">
        <f t="shared" si="13"/>
        <v>17,6</v>
      </c>
      <c r="AO94"/>
      <c r="BB94" s="154">
        <f t="shared" si="14"/>
        <v>91</v>
      </c>
      <c r="BC94" s="154">
        <v>7.8823529411764701</v>
      </c>
      <c r="BD94" s="163">
        <v>4545.54727272727</v>
      </c>
    </row>
    <row r="95" spans="21:56" ht="9.75" customHeight="1" x14ac:dyDescent="0.25">
      <c r="U95" s="149">
        <v>91</v>
      </c>
      <c r="V95" s="138">
        <v>2</v>
      </c>
      <c r="W95" s="138">
        <v>6</v>
      </c>
      <c r="X95" s="138">
        <v>16</v>
      </c>
      <c r="Y95" s="138">
        <v>140</v>
      </c>
      <c r="Z95" s="59" t="str">
        <f t="shared" si="13"/>
        <v>17,7</v>
      </c>
      <c r="AO95"/>
      <c r="BB95" s="154">
        <f t="shared" si="14"/>
        <v>92</v>
      </c>
      <c r="BC95" s="154">
        <v>7.9579831932773102</v>
      </c>
      <c r="BD95" s="163">
        <v>4596.0420202020196</v>
      </c>
    </row>
    <row r="96" spans="21:56" ht="9.75" customHeight="1" x14ac:dyDescent="0.25">
      <c r="U96" s="149">
        <v>92</v>
      </c>
      <c r="V96" s="138">
        <v>2</v>
      </c>
      <c r="W96" s="138">
        <v>7</v>
      </c>
      <c r="X96" s="138">
        <v>16</v>
      </c>
      <c r="Y96" s="138">
        <v>140</v>
      </c>
      <c r="Z96" s="59" t="str">
        <f t="shared" si="13"/>
        <v>17,8</v>
      </c>
      <c r="AO96"/>
      <c r="BB96" s="154">
        <f t="shared" si="14"/>
        <v>93</v>
      </c>
      <c r="BC96" s="154">
        <v>8.0336134453781494</v>
      </c>
      <c r="BD96" s="163">
        <v>4646.5367676767601</v>
      </c>
    </row>
    <row r="97" spans="21:56" ht="9.75" customHeight="1" x14ac:dyDescent="0.25">
      <c r="U97" s="149">
        <v>93</v>
      </c>
      <c r="V97" s="138">
        <v>2</v>
      </c>
      <c r="W97" s="138">
        <v>8</v>
      </c>
      <c r="X97" s="138">
        <v>16</v>
      </c>
      <c r="Y97" s="138">
        <v>140</v>
      </c>
      <c r="Z97" s="59" t="str">
        <f t="shared" si="13"/>
        <v>17,9</v>
      </c>
      <c r="AO97"/>
      <c r="BB97" s="154">
        <f t="shared" si="14"/>
        <v>94</v>
      </c>
      <c r="BC97" s="154">
        <v>8.1092436974789894</v>
      </c>
      <c r="BD97" s="163">
        <v>4697.0315151515097</v>
      </c>
    </row>
    <row r="98" spans="21:56" ht="9.75" customHeight="1" x14ac:dyDescent="0.25">
      <c r="U98" s="149">
        <v>94</v>
      </c>
      <c r="V98" s="138">
        <v>2</v>
      </c>
      <c r="W98" s="138">
        <v>9</v>
      </c>
      <c r="X98" s="138">
        <v>16</v>
      </c>
      <c r="Y98" s="138">
        <v>140</v>
      </c>
      <c r="Z98" s="59" t="str">
        <f t="shared" si="13"/>
        <v>17,10</v>
      </c>
      <c r="AO98"/>
      <c r="BB98" s="154">
        <f t="shared" si="14"/>
        <v>95</v>
      </c>
      <c r="BC98" s="154">
        <v>8.1848739495798295</v>
      </c>
      <c r="BD98" s="163">
        <v>4747.5262626262602</v>
      </c>
    </row>
    <row r="99" spans="21:56" ht="9.75" customHeight="1" x14ac:dyDescent="0.25">
      <c r="U99" s="149">
        <v>95</v>
      </c>
      <c r="V99" s="138">
        <v>2</v>
      </c>
      <c r="W99" s="138">
        <v>10</v>
      </c>
      <c r="X99" s="138">
        <v>16</v>
      </c>
      <c r="Y99" s="138">
        <v>140</v>
      </c>
      <c r="Z99" s="59" t="str">
        <f t="shared" si="13"/>
        <v>17,11</v>
      </c>
      <c r="AO99"/>
      <c r="BB99" s="154">
        <f t="shared" si="14"/>
        <v>96</v>
      </c>
      <c r="BC99" s="154">
        <v>8.2605042016806696</v>
      </c>
      <c r="BD99" s="163">
        <v>4798.0210101009998</v>
      </c>
    </row>
    <row r="100" spans="21:56" ht="9.75" customHeight="1" x14ac:dyDescent="0.25">
      <c r="U100" s="149">
        <v>96</v>
      </c>
      <c r="V100" s="138">
        <v>2</v>
      </c>
      <c r="W100" s="138">
        <v>11</v>
      </c>
      <c r="X100" s="138">
        <v>16</v>
      </c>
      <c r="Y100" s="138">
        <v>140</v>
      </c>
      <c r="Z100" s="59" t="str">
        <f t="shared" si="13"/>
        <v>17,12</v>
      </c>
      <c r="AO100"/>
      <c r="BB100" s="154">
        <f t="shared" si="14"/>
        <v>97</v>
      </c>
      <c r="BC100" s="154">
        <v>8.3361344537815096</v>
      </c>
      <c r="BD100" s="163">
        <v>4848.5157575757503</v>
      </c>
    </row>
    <row r="101" spans="21:56" ht="9.75" customHeight="1" x14ac:dyDescent="0.25">
      <c r="U101" s="149">
        <v>97</v>
      </c>
      <c r="V101" s="138">
        <v>2</v>
      </c>
      <c r="W101" s="138">
        <v>12</v>
      </c>
      <c r="X101" s="138">
        <v>16</v>
      </c>
      <c r="Y101" s="138">
        <v>140</v>
      </c>
      <c r="Z101" s="59" t="str">
        <f t="shared" si="13"/>
        <v>17,13</v>
      </c>
      <c r="AO101"/>
      <c r="BB101" s="154">
        <f t="shared" si="14"/>
        <v>98</v>
      </c>
      <c r="BC101" s="154">
        <v>8.4117647058823497</v>
      </c>
      <c r="BD101" s="163">
        <v>4899.0105050504999</v>
      </c>
    </row>
    <row r="102" spans="21:56" ht="9.75" customHeight="1" x14ac:dyDescent="0.25">
      <c r="U102" s="149">
        <v>98</v>
      </c>
      <c r="V102" s="138">
        <v>2</v>
      </c>
      <c r="W102" s="138">
        <v>13</v>
      </c>
      <c r="X102" s="138">
        <v>16</v>
      </c>
      <c r="Y102" s="138">
        <v>140</v>
      </c>
      <c r="Z102" s="59" t="str">
        <f t="shared" si="13"/>
        <v>17,14</v>
      </c>
      <c r="AO102"/>
      <c r="BB102" s="154">
        <f t="shared" si="14"/>
        <v>99</v>
      </c>
      <c r="BC102" s="154">
        <v>8.4873949579831898</v>
      </c>
      <c r="BD102" s="163">
        <v>4949.5052525252504</v>
      </c>
    </row>
    <row r="103" spans="21:56" ht="9.75" customHeight="1" x14ac:dyDescent="0.25">
      <c r="U103" s="149">
        <v>99</v>
      </c>
      <c r="V103" s="138">
        <v>2</v>
      </c>
      <c r="W103" s="138">
        <v>14</v>
      </c>
      <c r="X103" s="138">
        <v>16</v>
      </c>
      <c r="Y103" s="138">
        <v>140</v>
      </c>
      <c r="Z103" s="59" t="str">
        <f t="shared" si="13"/>
        <v>17,15</v>
      </c>
      <c r="AO103"/>
      <c r="BB103" s="154">
        <f t="shared" si="14"/>
        <v>100</v>
      </c>
      <c r="BC103" s="154">
        <v>8.5630252100840298</v>
      </c>
      <c r="BD103" s="163">
        <v>5000</v>
      </c>
    </row>
    <row r="104" spans="21:56" ht="9.75" customHeight="1" x14ac:dyDescent="0.25">
      <c r="U104" s="149">
        <v>100</v>
      </c>
      <c r="V104" s="138">
        <v>2</v>
      </c>
      <c r="W104" s="138">
        <v>15</v>
      </c>
      <c r="X104" s="138">
        <v>16</v>
      </c>
      <c r="Y104" s="138">
        <v>140</v>
      </c>
      <c r="Z104" s="59" t="str">
        <f t="shared" si="13"/>
        <v>17,16</v>
      </c>
      <c r="AO104"/>
      <c r="BB104" s="154">
        <f t="shared" si="14"/>
        <v>101</v>
      </c>
      <c r="BC104" s="154">
        <v>8.6386554621848699</v>
      </c>
      <c r="BD104" s="138"/>
    </row>
    <row r="105" spans="21:56" ht="9.75" customHeight="1" x14ac:dyDescent="0.25">
      <c r="U105" s="149">
        <v>101</v>
      </c>
      <c r="V105" s="138">
        <v>2</v>
      </c>
      <c r="W105" s="138">
        <v>16</v>
      </c>
      <c r="X105" s="138">
        <v>16</v>
      </c>
      <c r="Y105" s="138">
        <v>140</v>
      </c>
      <c r="Z105" s="59" t="str">
        <f t="shared" si="13"/>
        <v>17,17</v>
      </c>
      <c r="AO105"/>
      <c r="BB105" s="154">
        <f t="shared" si="14"/>
        <v>102</v>
      </c>
      <c r="BC105" s="154">
        <v>8.71428571428571</v>
      </c>
      <c r="BD105" s="138"/>
    </row>
    <row r="106" spans="21:56" ht="9.75" customHeight="1" x14ac:dyDescent="0.25">
      <c r="U106" s="149">
        <v>102</v>
      </c>
      <c r="V106" s="138">
        <v>3</v>
      </c>
      <c r="W106" s="138">
        <v>0</v>
      </c>
      <c r="X106" s="138">
        <v>0</v>
      </c>
      <c r="Y106" s="138">
        <v>160</v>
      </c>
      <c r="Z106" s="59" t="str">
        <f t="shared" si="13"/>
        <v>1,1</v>
      </c>
      <c r="AO106"/>
      <c r="BB106" s="154">
        <f t="shared" si="14"/>
        <v>103</v>
      </c>
      <c r="BC106" s="154">
        <v>8.78991596638655</v>
      </c>
      <c r="BD106" s="138"/>
    </row>
    <row r="107" spans="21:56" ht="9.75" customHeight="1" x14ac:dyDescent="0.25">
      <c r="U107" s="149">
        <v>103</v>
      </c>
      <c r="V107" s="138">
        <v>3</v>
      </c>
      <c r="W107" s="138">
        <v>1</v>
      </c>
      <c r="X107" s="138">
        <v>0</v>
      </c>
      <c r="Y107" s="138">
        <v>160</v>
      </c>
      <c r="Z107" s="59" t="str">
        <f t="shared" si="13"/>
        <v>1,2</v>
      </c>
      <c r="AO107"/>
      <c r="BB107" s="154">
        <f t="shared" si="14"/>
        <v>104</v>
      </c>
      <c r="BC107" s="154">
        <v>8.8655462184873901</v>
      </c>
      <c r="BD107" s="138"/>
    </row>
    <row r="108" spans="21:56" ht="9.75" customHeight="1" x14ac:dyDescent="0.25">
      <c r="U108" s="149">
        <v>104</v>
      </c>
      <c r="V108" s="138">
        <v>3</v>
      </c>
      <c r="W108" s="138">
        <v>2</v>
      </c>
      <c r="X108" s="138">
        <v>0</v>
      </c>
      <c r="Y108" s="138">
        <v>160</v>
      </c>
      <c r="Z108" s="59" t="str">
        <f t="shared" si="13"/>
        <v>1,3</v>
      </c>
      <c r="AO108"/>
      <c r="BB108" s="154">
        <f t="shared" si="14"/>
        <v>105</v>
      </c>
      <c r="BC108" s="154">
        <v>8.9411764705882302</v>
      </c>
      <c r="BD108" s="138"/>
    </row>
    <row r="109" spans="21:56" ht="9.75" customHeight="1" x14ac:dyDescent="0.25">
      <c r="U109" s="149">
        <v>105</v>
      </c>
      <c r="V109" s="138">
        <v>3</v>
      </c>
      <c r="W109" s="138">
        <v>3</v>
      </c>
      <c r="X109" s="138">
        <v>0</v>
      </c>
      <c r="Y109" s="138">
        <v>160</v>
      </c>
      <c r="Z109" s="59" t="str">
        <f t="shared" si="13"/>
        <v>1,4</v>
      </c>
      <c r="AO109"/>
      <c r="BB109" s="154">
        <f t="shared" si="14"/>
        <v>106</v>
      </c>
      <c r="BC109" s="154">
        <v>9.0168067226890702</v>
      </c>
      <c r="BD109" s="138"/>
    </row>
    <row r="110" spans="21:56" ht="9.75" customHeight="1" x14ac:dyDescent="0.25">
      <c r="U110" s="149">
        <v>106</v>
      </c>
      <c r="V110" s="138">
        <v>3</v>
      </c>
      <c r="W110" s="138">
        <v>4</v>
      </c>
      <c r="X110" s="138">
        <v>0</v>
      </c>
      <c r="Y110" s="138">
        <v>160</v>
      </c>
      <c r="Z110" s="59" t="str">
        <f t="shared" si="13"/>
        <v>1,5</v>
      </c>
      <c r="AO110"/>
      <c r="BB110" s="154">
        <f t="shared" si="14"/>
        <v>107</v>
      </c>
      <c r="BC110" s="154">
        <v>9.0924369747899103</v>
      </c>
      <c r="BD110" s="138"/>
    </row>
    <row r="111" spans="21:56" ht="9.75" customHeight="1" x14ac:dyDescent="0.25">
      <c r="U111" s="149">
        <v>107</v>
      </c>
      <c r="V111" s="138">
        <v>3</v>
      </c>
      <c r="W111" s="138">
        <v>5</v>
      </c>
      <c r="X111" s="138">
        <v>0</v>
      </c>
      <c r="Y111" s="138">
        <v>160</v>
      </c>
      <c r="Z111" s="59" t="str">
        <f t="shared" si="13"/>
        <v>1,6</v>
      </c>
      <c r="AO111"/>
      <c r="BB111" s="154">
        <f t="shared" si="14"/>
        <v>108</v>
      </c>
      <c r="BC111" s="154">
        <v>9.1680672268907504</v>
      </c>
      <c r="BD111" s="138"/>
    </row>
    <row r="112" spans="21:56" ht="9.75" customHeight="1" x14ac:dyDescent="0.25">
      <c r="U112" s="149">
        <v>108</v>
      </c>
      <c r="V112" s="138">
        <v>3</v>
      </c>
      <c r="W112" s="138">
        <v>6</v>
      </c>
      <c r="X112" s="138">
        <v>0</v>
      </c>
      <c r="Y112" s="138">
        <v>160</v>
      </c>
      <c r="Z112" s="59" t="str">
        <f t="shared" si="13"/>
        <v>1,7</v>
      </c>
      <c r="AO112"/>
      <c r="BB112" s="154">
        <f t="shared" si="14"/>
        <v>109</v>
      </c>
      <c r="BC112" s="154">
        <v>9.2436974789915904</v>
      </c>
      <c r="BD112" s="138"/>
    </row>
    <row r="113" spans="21:56" ht="9.75" customHeight="1" x14ac:dyDescent="0.25">
      <c r="U113" s="149">
        <v>109</v>
      </c>
      <c r="V113" s="138">
        <v>3</v>
      </c>
      <c r="W113" s="138">
        <v>7</v>
      </c>
      <c r="X113" s="138">
        <v>0</v>
      </c>
      <c r="Y113" s="138">
        <v>160</v>
      </c>
      <c r="Z113" s="59" t="str">
        <f t="shared" si="13"/>
        <v>1,8</v>
      </c>
      <c r="AO113"/>
      <c r="BB113" s="154">
        <f t="shared" si="14"/>
        <v>110</v>
      </c>
      <c r="BC113" s="154">
        <v>9.3193277310924305</v>
      </c>
      <c r="BD113" s="138"/>
    </row>
    <row r="114" spans="21:56" ht="9.75" customHeight="1" x14ac:dyDescent="0.25">
      <c r="U114" s="149">
        <v>110</v>
      </c>
      <c r="V114" s="138">
        <v>3</v>
      </c>
      <c r="W114" s="138">
        <v>8</v>
      </c>
      <c r="X114" s="138">
        <v>0</v>
      </c>
      <c r="Y114" s="138">
        <v>160</v>
      </c>
      <c r="Z114" s="59" t="str">
        <f t="shared" si="13"/>
        <v>1,9</v>
      </c>
      <c r="AO114"/>
      <c r="BB114" s="154">
        <f t="shared" si="14"/>
        <v>111</v>
      </c>
      <c r="BC114" s="154">
        <v>9.3949579831932706</v>
      </c>
      <c r="BD114" s="138"/>
    </row>
    <row r="115" spans="21:56" ht="9.75" customHeight="1" x14ac:dyDescent="0.25">
      <c r="U115" s="149">
        <v>111</v>
      </c>
      <c r="V115" s="138">
        <v>3</v>
      </c>
      <c r="W115" s="138">
        <v>9</v>
      </c>
      <c r="X115" s="138">
        <v>0</v>
      </c>
      <c r="Y115" s="138">
        <v>160</v>
      </c>
      <c r="Z115" s="59" t="str">
        <f t="shared" si="13"/>
        <v>1,10</v>
      </c>
      <c r="AO115"/>
      <c r="BB115" s="154">
        <f t="shared" si="14"/>
        <v>112</v>
      </c>
      <c r="BC115" s="154">
        <v>9.4705882352941106</v>
      </c>
      <c r="BD115" s="138"/>
    </row>
    <row r="116" spans="21:56" ht="9.75" customHeight="1" x14ac:dyDescent="0.25">
      <c r="U116" s="149">
        <v>112</v>
      </c>
      <c r="V116" s="138">
        <v>3</v>
      </c>
      <c r="W116" s="138">
        <v>10</v>
      </c>
      <c r="X116" s="138">
        <v>0</v>
      </c>
      <c r="Y116" s="138">
        <v>160</v>
      </c>
      <c r="Z116" s="59" t="str">
        <f t="shared" si="13"/>
        <v>1,11</v>
      </c>
      <c r="AO116"/>
      <c r="BB116" s="154">
        <f t="shared" si="14"/>
        <v>113</v>
      </c>
      <c r="BC116" s="154">
        <v>9.5462184873949507</v>
      </c>
      <c r="BD116" s="138"/>
    </row>
    <row r="117" spans="21:56" ht="9.75" customHeight="1" x14ac:dyDescent="0.25">
      <c r="U117" s="149">
        <v>113</v>
      </c>
      <c r="V117" s="138">
        <v>3</v>
      </c>
      <c r="W117" s="138">
        <v>11</v>
      </c>
      <c r="X117" s="138">
        <v>0</v>
      </c>
      <c r="Y117" s="138">
        <v>160</v>
      </c>
      <c r="Z117" s="59" t="str">
        <f t="shared" si="13"/>
        <v>1,12</v>
      </c>
      <c r="AO117"/>
      <c r="BB117" s="154">
        <f t="shared" si="14"/>
        <v>114</v>
      </c>
      <c r="BC117" s="154">
        <v>9.6218487394957908</v>
      </c>
      <c r="BD117" s="138"/>
    </row>
    <row r="118" spans="21:56" ht="9.75" customHeight="1" x14ac:dyDescent="0.25">
      <c r="U118" s="149">
        <v>114</v>
      </c>
      <c r="V118" s="138">
        <v>3</v>
      </c>
      <c r="W118" s="138">
        <v>12</v>
      </c>
      <c r="X118" s="138">
        <v>0</v>
      </c>
      <c r="Y118" s="138">
        <v>160</v>
      </c>
      <c r="Z118" s="59" t="str">
        <f t="shared" si="13"/>
        <v>1,13</v>
      </c>
      <c r="AO118"/>
      <c r="BB118" s="154">
        <f t="shared" si="14"/>
        <v>115</v>
      </c>
      <c r="BC118" s="154">
        <v>9.6974789915966308</v>
      </c>
      <c r="BD118" s="138"/>
    </row>
    <row r="119" spans="21:56" ht="9.75" customHeight="1" x14ac:dyDescent="0.25">
      <c r="U119" s="149">
        <v>115</v>
      </c>
      <c r="V119" s="138">
        <v>3</v>
      </c>
      <c r="W119" s="138">
        <v>13</v>
      </c>
      <c r="X119" s="138">
        <v>0</v>
      </c>
      <c r="Y119" s="138">
        <v>160</v>
      </c>
      <c r="Z119" s="59" t="str">
        <f t="shared" si="13"/>
        <v>1,14</v>
      </c>
      <c r="AO119"/>
      <c r="BB119" s="154">
        <f t="shared" si="14"/>
        <v>116</v>
      </c>
      <c r="BC119" s="154">
        <v>9.7731092436974691</v>
      </c>
      <c r="BD119" s="138"/>
    </row>
    <row r="120" spans="21:56" ht="9.75" customHeight="1" x14ac:dyDescent="0.25">
      <c r="U120" s="149">
        <v>116</v>
      </c>
      <c r="V120" s="138">
        <v>3</v>
      </c>
      <c r="W120" s="138">
        <v>14</v>
      </c>
      <c r="X120" s="138">
        <v>0</v>
      </c>
      <c r="Y120" s="138">
        <v>160</v>
      </c>
      <c r="Z120" s="59" t="str">
        <f t="shared" si="13"/>
        <v>1,15</v>
      </c>
      <c r="AO120"/>
      <c r="BB120" s="154">
        <f t="shared" si="14"/>
        <v>117</v>
      </c>
      <c r="BC120" s="154">
        <v>9.8487394957983092</v>
      </c>
      <c r="BD120" s="138"/>
    </row>
    <row r="121" spans="21:56" ht="9.75" customHeight="1" x14ac:dyDescent="0.25">
      <c r="U121" s="149">
        <v>117</v>
      </c>
      <c r="V121" s="138">
        <v>3</v>
      </c>
      <c r="W121" s="138">
        <v>15</v>
      </c>
      <c r="X121" s="138">
        <v>0</v>
      </c>
      <c r="Y121" s="138">
        <v>160</v>
      </c>
      <c r="Z121" s="59" t="str">
        <f t="shared" si="13"/>
        <v>1,16</v>
      </c>
      <c r="AO121"/>
      <c r="BB121" s="154">
        <f t="shared" si="14"/>
        <v>118</v>
      </c>
      <c r="BC121" s="154">
        <v>9.9243697478991493</v>
      </c>
      <c r="BD121" s="138"/>
    </row>
    <row r="122" spans="21:56" ht="9.75" customHeight="1" x14ac:dyDescent="0.25">
      <c r="U122" s="149">
        <v>118</v>
      </c>
      <c r="V122" s="138">
        <v>3</v>
      </c>
      <c r="W122" s="138">
        <v>16</v>
      </c>
      <c r="X122" s="138">
        <v>0</v>
      </c>
      <c r="Y122" s="138">
        <v>160</v>
      </c>
      <c r="Z122" s="59" t="str">
        <f t="shared" si="13"/>
        <v>1,17</v>
      </c>
      <c r="AO122"/>
      <c r="BB122" s="154">
        <f t="shared" si="14"/>
        <v>119</v>
      </c>
      <c r="BC122" s="154">
        <v>10</v>
      </c>
      <c r="BD122" s="138"/>
    </row>
    <row r="123" spans="21:56" ht="9.75" customHeight="1" x14ac:dyDescent="0.25">
      <c r="U123" s="149">
        <v>119</v>
      </c>
      <c r="V123" s="138">
        <v>3</v>
      </c>
      <c r="W123" s="138">
        <v>0</v>
      </c>
      <c r="X123" s="138">
        <v>16</v>
      </c>
      <c r="Y123" s="138">
        <v>140</v>
      </c>
      <c r="Z123" s="59" t="str">
        <f t="shared" si="13"/>
        <v>17,1</v>
      </c>
      <c r="AO123"/>
      <c r="BC123" s="138"/>
    </row>
    <row r="124" spans="21:56" ht="9.75" customHeight="1" x14ac:dyDescent="0.25">
      <c r="U124" s="149">
        <v>120</v>
      </c>
      <c r="V124" s="138">
        <v>3</v>
      </c>
      <c r="W124" s="138">
        <v>1</v>
      </c>
      <c r="X124" s="138">
        <v>16</v>
      </c>
      <c r="Y124" s="138">
        <v>140</v>
      </c>
      <c r="Z124" s="59" t="str">
        <f t="shared" si="13"/>
        <v>17,2</v>
      </c>
      <c r="AO124"/>
      <c r="BC124" s="138"/>
    </row>
    <row r="125" spans="21:56" ht="9.75" customHeight="1" x14ac:dyDescent="0.25">
      <c r="U125" s="149">
        <v>121</v>
      </c>
      <c r="V125" s="138">
        <v>3</v>
      </c>
      <c r="W125" s="138">
        <v>2</v>
      </c>
      <c r="X125" s="138">
        <v>16</v>
      </c>
      <c r="Y125" s="138">
        <v>140</v>
      </c>
      <c r="Z125" s="59" t="str">
        <f t="shared" si="13"/>
        <v>17,3</v>
      </c>
      <c r="AO125"/>
      <c r="BC125" s="138"/>
    </row>
    <row r="126" spans="21:56" ht="9.75" customHeight="1" x14ac:dyDescent="0.25">
      <c r="U126" s="149">
        <v>122</v>
      </c>
      <c r="V126" s="138">
        <v>3</v>
      </c>
      <c r="W126" s="138">
        <v>3</v>
      </c>
      <c r="X126" s="138">
        <v>16</v>
      </c>
      <c r="Y126" s="138">
        <v>140</v>
      </c>
      <c r="Z126" s="59" t="str">
        <f t="shared" si="13"/>
        <v>17,4</v>
      </c>
      <c r="AO126"/>
      <c r="BC126" s="138"/>
    </row>
    <row r="127" spans="21:56" ht="9.75" customHeight="1" x14ac:dyDescent="0.25">
      <c r="U127" s="149">
        <v>123</v>
      </c>
      <c r="V127" s="138">
        <v>3</v>
      </c>
      <c r="W127" s="138">
        <v>4</v>
      </c>
      <c r="X127" s="138">
        <v>16</v>
      </c>
      <c r="Y127" s="138">
        <v>140</v>
      </c>
      <c r="Z127" s="59" t="str">
        <f t="shared" si="13"/>
        <v>17,5</v>
      </c>
      <c r="AO127"/>
      <c r="BC127" s="138"/>
    </row>
    <row r="128" spans="21:56" ht="9.75" customHeight="1" x14ac:dyDescent="0.25">
      <c r="U128" s="149">
        <v>124</v>
      </c>
      <c r="V128" s="138">
        <v>3</v>
      </c>
      <c r="W128" s="138">
        <v>5</v>
      </c>
      <c r="X128" s="138">
        <v>16</v>
      </c>
      <c r="Y128" s="138">
        <v>140</v>
      </c>
      <c r="Z128" s="59" t="str">
        <f t="shared" si="13"/>
        <v>17,6</v>
      </c>
      <c r="AO128"/>
      <c r="BC128" s="138"/>
    </row>
    <row r="129" spans="21:55" ht="9.75" customHeight="1" x14ac:dyDescent="0.25">
      <c r="U129" s="149">
        <v>125</v>
      </c>
      <c r="V129" s="138">
        <v>3</v>
      </c>
      <c r="W129" s="138">
        <v>6</v>
      </c>
      <c r="X129" s="138">
        <v>16</v>
      </c>
      <c r="Y129" s="138">
        <v>140</v>
      </c>
      <c r="Z129" s="59" t="str">
        <f t="shared" si="13"/>
        <v>17,7</v>
      </c>
      <c r="AO129"/>
      <c r="BC129" s="138"/>
    </row>
    <row r="130" spans="21:55" ht="9.75" customHeight="1" x14ac:dyDescent="0.25">
      <c r="U130" s="149">
        <v>126</v>
      </c>
      <c r="V130" s="138">
        <v>3</v>
      </c>
      <c r="W130" s="138">
        <v>7</v>
      </c>
      <c r="X130" s="138">
        <v>16</v>
      </c>
      <c r="Y130" s="138">
        <v>140</v>
      </c>
      <c r="Z130" s="59" t="str">
        <f t="shared" si="13"/>
        <v>17,8</v>
      </c>
      <c r="AO130"/>
      <c r="BC130" s="138"/>
    </row>
    <row r="131" spans="21:55" ht="9.75" customHeight="1" x14ac:dyDescent="0.25">
      <c r="U131" s="149">
        <v>127</v>
      </c>
      <c r="V131" s="138">
        <v>3</v>
      </c>
      <c r="W131" s="138">
        <v>8</v>
      </c>
      <c r="X131" s="138">
        <v>16</v>
      </c>
      <c r="Y131" s="138">
        <v>140</v>
      </c>
      <c r="Z131" s="59" t="str">
        <f t="shared" si="13"/>
        <v>17,9</v>
      </c>
      <c r="AO131"/>
      <c r="BC131" s="138"/>
    </row>
    <row r="132" spans="21:55" ht="9.75" customHeight="1" x14ac:dyDescent="0.25">
      <c r="U132" s="149">
        <v>128</v>
      </c>
      <c r="V132" s="138">
        <v>3</v>
      </c>
      <c r="W132" s="138">
        <v>9</v>
      </c>
      <c r="X132" s="138">
        <v>16</v>
      </c>
      <c r="Y132" s="138">
        <v>140</v>
      </c>
      <c r="Z132" s="59" t="str">
        <f t="shared" si="13"/>
        <v>17,10</v>
      </c>
      <c r="AO132"/>
      <c r="BC132" s="138"/>
    </row>
    <row r="133" spans="21:55" ht="9.75" customHeight="1" x14ac:dyDescent="0.25">
      <c r="U133" s="149">
        <v>129</v>
      </c>
      <c r="V133" s="138">
        <v>3</v>
      </c>
      <c r="W133" s="138">
        <v>10</v>
      </c>
      <c r="X133" s="138">
        <v>16</v>
      </c>
      <c r="Y133" s="138">
        <v>140</v>
      </c>
      <c r="Z133" s="59" t="str">
        <f t="shared" ref="Z133:Z173" si="15">_xlfn.CONCAT(X133+1,",",W133+1)</f>
        <v>17,11</v>
      </c>
      <c r="AO133"/>
      <c r="BC133" s="138"/>
    </row>
    <row r="134" spans="21:55" ht="9.75" customHeight="1" x14ac:dyDescent="0.25">
      <c r="U134" s="149">
        <v>130</v>
      </c>
      <c r="V134" s="138">
        <v>3</v>
      </c>
      <c r="W134" s="138">
        <v>11</v>
      </c>
      <c r="X134" s="138">
        <v>16</v>
      </c>
      <c r="Y134" s="138">
        <v>140</v>
      </c>
      <c r="Z134" s="59" t="str">
        <f t="shared" si="15"/>
        <v>17,12</v>
      </c>
      <c r="AO134"/>
      <c r="BC134" s="138"/>
    </row>
    <row r="135" spans="21:55" ht="9.75" customHeight="1" x14ac:dyDescent="0.25">
      <c r="U135" s="149">
        <v>131</v>
      </c>
      <c r="V135" s="138">
        <v>3</v>
      </c>
      <c r="W135" s="138">
        <v>12</v>
      </c>
      <c r="X135" s="138">
        <v>16</v>
      </c>
      <c r="Y135" s="138">
        <v>140</v>
      </c>
      <c r="Z135" s="59" t="str">
        <f t="shared" si="15"/>
        <v>17,13</v>
      </c>
      <c r="AO135"/>
      <c r="BC135" s="138"/>
    </row>
    <row r="136" spans="21:55" ht="9.75" customHeight="1" x14ac:dyDescent="0.25">
      <c r="U136" s="149">
        <v>132</v>
      </c>
      <c r="V136" s="138">
        <v>3</v>
      </c>
      <c r="W136" s="138">
        <v>13</v>
      </c>
      <c r="X136" s="138">
        <v>16</v>
      </c>
      <c r="Y136" s="138">
        <v>140</v>
      </c>
      <c r="Z136" s="59" t="str">
        <f t="shared" si="15"/>
        <v>17,14</v>
      </c>
      <c r="AO136"/>
      <c r="BC136" s="138"/>
    </row>
    <row r="137" spans="21:55" ht="9.75" customHeight="1" x14ac:dyDescent="0.25">
      <c r="U137" s="149">
        <v>133</v>
      </c>
      <c r="V137" s="138">
        <v>3</v>
      </c>
      <c r="W137" s="138">
        <v>14</v>
      </c>
      <c r="X137" s="138">
        <v>16</v>
      </c>
      <c r="Y137" s="138">
        <v>140</v>
      </c>
      <c r="Z137" s="59" t="str">
        <f t="shared" si="15"/>
        <v>17,15</v>
      </c>
      <c r="AO137"/>
      <c r="BC137" s="138"/>
    </row>
    <row r="138" spans="21:55" ht="9.75" customHeight="1" x14ac:dyDescent="0.25">
      <c r="U138" s="149">
        <v>134</v>
      </c>
      <c r="V138" s="138">
        <v>3</v>
      </c>
      <c r="W138" s="138">
        <v>15</v>
      </c>
      <c r="X138" s="138">
        <v>16</v>
      </c>
      <c r="Y138" s="138">
        <v>140</v>
      </c>
      <c r="Z138" s="59" t="str">
        <f t="shared" si="15"/>
        <v>17,16</v>
      </c>
      <c r="AO138"/>
      <c r="BC138" s="138"/>
    </row>
    <row r="139" spans="21:55" ht="9.75" customHeight="1" x14ac:dyDescent="0.25">
      <c r="U139" s="149">
        <v>135</v>
      </c>
      <c r="V139" s="138">
        <v>3</v>
      </c>
      <c r="W139" s="138">
        <v>16</v>
      </c>
      <c r="X139" s="138">
        <v>16</v>
      </c>
      <c r="Y139" s="138">
        <v>140</v>
      </c>
      <c r="Z139" s="59" t="str">
        <f t="shared" si="15"/>
        <v>17,17</v>
      </c>
      <c r="AO139"/>
      <c r="BC139" s="138"/>
    </row>
    <row r="140" spans="21:55" ht="9.75" customHeight="1" x14ac:dyDescent="0.25">
      <c r="U140" s="149">
        <v>136</v>
      </c>
      <c r="V140" s="138">
        <v>4</v>
      </c>
      <c r="W140" s="138">
        <v>0</v>
      </c>
      <c r="X140" s="138">
        <v>0</v>
      </c>
      <c r="Y140" s="138">
        <v>160</v>
      </c>
      <c r="Z140" s="59" t="str">
        <f t="shared" si="15"/>
        <v>1,1</v>
      </c>
      <c r="AO140"/>
      <c r="BC140" s="138"/>
    </row>
    <row r="141" spans="21:55" ht="9.75" customHeight="1" x14ac:dyDescent="0.25">
      <c r="U141" s="149">
        <v>137</v>
      </c>
      <c r="V141" s="138">
        <v>4</v>
      </c>
      <c r="W141" s="138">
        <v>1</v>
      </c>
      <c r="X141" s="138">
        <v>0</v>
      </c>
      <c r="Y141" s="138">
        <v>160</v>
      </c>
      <c r="Z141" s="59" t="str">
        <f t="shared" si="15"/>
        <v>1,2</v>
      </c>
      <c r="AO141"/>
      <c r="BC141" s="138"/>
    </row>
    <row r="142" spans="21:55" ht="9.75" customHeight="1" x14ac:dyDescent="0.25">
      <c r="U142" s="149">
        <v>138</v>
      </c>
      <c r="V142" s="138">
        <v>4</v>
      </c>
      <c r="W142" s="138">
        <v>2</v>
      </c>
      <c r="X142" s="138">
        <v>0</v>
      </c>
      <c r="Y142" s="138">
        <v>160</v>
      </c>
      <c r="Z142" s="59" t="str">
        <f t="shared" si="15"/>
        <v>1,3</v>
      </c>
      <c r="AO142"/>
      <c r="BC142" s="138"/>
    </row>
    <row r="143" spans="21:55" ht="9.75" customHeight="1" x14ac:dyDescent="0.25">
      <c r="U143" s="149">
        <v>139</v>
      </c>
      <c r="V143" s="138">
        <v>4</v>
      </c>
      <c r="W143" s="138">
        <v>3</v>
      </c>
      <c r="X143" s="138">
        <v>0</v>
      </c>
      <c r="Y143" s="138">
        <v>160</v>
      </c>
      <c r="Z143" s="59" t="str">
        <f t="shared" si="15"/>
        <v>1,4</v>
      </c>
      <c r="AO143"/>
      <c r="BC143" s="138"/>
    </row>
    <row r="144" spans="21:55" ht="9.75" customHeight="1" x14ac:dyDescent="0.25">
      <c r="U144" s="149">
        <v>140</v>
      </c>
      <c r="V144" s="138">
        <v>4</v>
      </c>
      <c r="W144" s="138">
        <v>4</v>
      </c>
      <c r="X144" s="138">
        <v>0</v>
      </c>
      <c r="Y144" s="138">
        <v>160</v>
      </c>
      <c r="Z144" s="59" t="str">
        <f t="shared" si="15"/>
        <v>1,5</v>
      </c>
      <c r="AO144"/>
      <c r="BC144" s="138"/>
    </row>
    <row r="145" spans="21:55" ht="9.75" customHeight="1" x14ac:dyDescent="0.25">
      <c r="U145" s="149">
        <v>141</v>
      </c>
      <c r="V145" s="138">
        <v>4</v>
      </c>
      <c r="W145" s="138">
        <v>5</v>
      </c>
      <c r="X145" s="138">
        <v>0</v>
      </c>
      <c r="Y145" s="138">
        <v>160</v>
      </c>
      <c r="Z145" s="59" t="str">
        <f t="shared" si="15"/>
        <v>1,6</v>
      </c>
      <c r="AO145"/>
      <c r="BC145" s="138"/>
    </row>
    <row r="146" spans="21:55" ht="9.75" customHeight="1" x14ac:dyDescent="0.25">
      <c r="U146" s="149">
        <v>142</v>
      </c>
      <c r="V146" s="138">
        <v>4</v>
      </c>
      <c r="W146" s="138">
        <v>6</v>
      </c>
      <c r="X146" s="138">
        <v>0</v>
      </c>
      <c r="Y146" s="138">
        <v>160</v>
      </c>
      <c r="Z146" s="59" t="str">
        <f t="shared" si="15"/>
        <v>1,7</v>
      </c>
      <c r="AO146"/>
      <c r="BC146" s="138"/>
    </row>
    <row r="147" spans="21:55" ht="9.75" customHeight="1" x14ac:dyDescent="0.25">
      <c r="U147" s="149">
        <v>143</v>
      </c>
      <c r="V147" s="138">
        <v>4</v>
      </c>
      <c r="W147" s="138">
        <v>7</v>
      </c>
      <c r="X147" s="138">
        <v>0</v>
      </c>
      <c r="Y147" s="138">
        <v>160</v>
      </c>
      <c r="Z147" s="59" t="str">
        <f t="shared" si="15"/>
        <v>1,8</v>
      </c>
      <c r="AO147"/>
      <c r="BC147" s="138"/>
    </row>
    <row r="148" spans="21:55" ht="9.75" customHeight="1" x14ac:dyDescent="0.25">
      <c r="U148" s="149">
        <v>144</v>
      </c>
      <c r="V148" s="138">
        <v>4</v>
      </c>
      <c r="W148" s="138">
        <v>8</v>
      </c>
      <c r="X148" s="138">
        <v>0</v>
      </c>
      <c r="Y148" s="138">
        <v>160</v>
      </c>
      <c r="Z148" s="59" t="str">
        <f t="shared" si="15"/>
        <v>1,9</v>
      </c>
      <c r="AO148"/>
      <c r="BC148" s="138"/>
    </row>
    <row r="149" spans="21:55" ht="9.75" customHeight="1" x14ac:dyDescent="0.25">
      <c r="U149" s="149">
        <v>145</v>
      </c>
      <c r="V149" s="138">
        <v>4</v>
      </c>
      <c r="W149" s="138">
        <v>9</v>
      </c>
      <c r="X149" s="138">
        <v>0</v>
      </c>
      <c r="Y149" s="138">
        <v>160</v>
      </c>
      <c r="Z149" s="59" t="str">
        <f t="shared" si="15"/>
        <v>1,10</v>
      </c>
      <c r="AO149"/>
      <c r="BC149" s="138"/>
    </row>
    <row r="150" spans="21:55" ht="9.75" customHeight="1" x14ac:dyDescent="0.25">
      <c r="U150" s="149">
        <v>146</v>
      </c>
      <c r="V150" s="138">
        <v>4</v>
      </c>
      <c r="W150" s="138">
        <v>10</v>
      </c>
      <c r="X150" s="138">
        <v>0</v>
      </c>
      <c r="Y150" s="138">
        <v>160</v>
      </c>
      <c r="Z150" s="59" t="str">
        <f t="shared" si="15"/>
        <v>1,11</v>
      </c>
      <c r="AO150"/>
      <c r="BC150" s="138"/>
    </row>
    <row r="151" spans="21:55" ht="9.75" customHeight="1" x14ac:dyDescent="0.25">
      <c r="U151" s="149">
        <v>147</v>
      </c>
      <c r="V151" s="138">
        <v>4</v>
      </c>
      <c r="W151" s="138">
        <v>11</v>
      </c>
      <c r="X151" s="138">
        <v>0</v>
      </c>
      <c r="Y151" s="138">
        <v>160</v>
      </c>
      <c r="Z151" s="59" t="str">
        <f t="shared" si="15"/>
        <v>1,12</v>
      </c>
      <c r="AO151"/>
      <c r="BC151" s="138"/>
    </row>
    <row r="152" spans="21:55" ht="9.75" customHeight="1" x14ac:dyDescent="0.25">
      <c r="U152" s="149">
        <v>148</v>
      </c>
      <c r="V152" s="138">
        <v>4</v>
      </c>
      <c r="W152" s="138">
        <v>12</v>
      </c>
      <c r="X152" s="138">
        <v>0</v>
      </c>
      <c r="Y152" s="138">
        <v>160</v>
      </c>
      <c r="Z152" s="59" t="str">
        <f t="shared" si="15"/>
        <v>1,13</v>
      </c>
      <c r="AO152"/>
      <c r="BC152" s="138"/>
    </row>
    <row r="153" spans="21:55" ht="9.75" customHeight="1" x14ac:dyDescent="0.25">
      <c r="U153" s="149">
        <v>149</v>
      </c>
      <c r="V153" s="138">
        <v>4</v>
      </c>
      <c r="W153" s="138">
        <v>13</v>
      </c>
      <c r="X153" s="138">
        <v>0</v>
      </c>
      <c r="Y153" s="138">
        <v>160</v>
      </c>
      <c r="Z153" s="59" t="str">
        <f t="shared" si="15"/>
        <v>1,14</v>
      </c>
      <c r="AO153"/>
      <c r="BC153" s="138"/>
    </row>
    <row r="154" spans="21:55" ht="9.75" customHeight="1" x14ac:dyDescent="0.25">
      <c r="U154" s="149">
        <v>150</v>
      </c>
      <c r="V154" s="138">
        <v>4</v>
      </c>
      <c r="W154" s="138">
        <v>14</v>
      </c>
      <c r="X154" s="138">
        <v>0</v>
      </c>
      <c r="Y154" s="138">
        <v>160</v>
      </c>
      <c r="Z154" s="59" t="str">
        <f t="shared" si="15"/>
        <v>1,15</v>
      </c>
      <c r="AO154"/>
      <c r="BC154" s="138"/>
    </row>
    <row r="155" spans="21:55" ht="9.75" customHeight="1" x14ac:dyDescent="0.25">
      <c r="U155" s="149">
        <v>151</v>
      </c>
      <c r="V155" s="138">
        <v>4</v>
      </c>
      <c r="W155" s="138">
        <v>15</v>
      </c>
      <c r="X155" s="138">
        <v>0</v>
      </c>
      <c r="Y155" s="138">
        <v>160</v>
      </c>
      <c r="Z155" s="59" t="str">
        <f t="shared" si="15"/>
        <v>1,16</v>
      </c>
      <c r="AO155"/>
      <c r="BC155" s="138"/>
    </row>
    <row r="156" spans="21:55" ht="9.75" customHeight="1" x14ac:dyDescent="0.25">
      <c r="U156" s="149">
        <v>152</v>
      </c>
      <c r="V156" s="138">
        <v>4</v>
      </c>
      <c r="W156" s="138">
        <v>16</v>
      </c>
      <c r="X156" s="138">
        <v>0</v>
      </c>
      <c r="Y156" s="138">
        <v>160</v>
      </c>
      <c r="Z156" s="59" t="str">
        <f t="shared" si="15"/>
        <v>1,17</v>
      </c>
      <c r="AO156"/>
      <c r="BC156" s="138"/>
    </row>
    <row r="157" spans="21:55" ht="9.75" customHeight="1" x14ac:dyDescent="0.25">
      <c r="U157" s="149">
        <v>153</v>
      </c>
      <c r="V157" s="138">
        <v>4</v>
      </c>
      <c r="W157" s="138">
        <v>0</v>
      </c>
      <c r="X157" s="138">
        <v>16</v>
      </c>
      <c r="Y157" s="138">
        <v>140</v>
      </c>
      <c r="Z157" s="59" t="str">
        <f t="shared" si="15"/>
        <v>17,1</v>
      </c>
      <c r="AO157"/>
      <c r="BC157" s="138"/>
    </row>
    <row r="158" spans="21:55" ht="9.75" customHeight="1" x14ac:dyDescent="0.25">
      <c r="U158" s="149">
        <v>154</v>
      </c>
      <c r="V158" s="138">
        <v>4</v>
      </c>
      <c r="W158" s="138">
        <v>1</v>
      </c>
      <c r="X158" s="138">
        <v>16</v>
      </c>
      <c r="Y158" s="138">
        <v>140</v>
      </c>
      <c r="Z158" s="59" t="str">
        <f t="shared" si="15"/>
        <v>17,2</v>
      </c>
      <c r="AO158"/>
      <c r="BC158" s="138"/>
    </row>
    <row r="159" spans="21:55" ht="9.75" customHeight="1" x14ac:dyDescent="0.25">
      <c r="U159" s="149">
        <v>155</v>
      </c>
      <c r="V159" s="138">
        <v>4</v>
      </c>
      <c r="W159" s="138">
        <v>2</v>
      </c>
      <c r="X159" s="138">
        <v>16</v>
      </c>
      <c r="Y159" s="138">
        <v>140</v>
      </c>
      <c r="Z159" s="59" t="str">
        <f t="shared" si="15"/>
        <v>17,3</v>
      </c>
      <c r="AO159"/>
      <c r="BC159" s="138"/>
    </row>
    <row r="160" spans="21:55" ht="9.75" customHeight="1" x14ac:dyDescent="0.25">
      <c r="U160" s="149">
        <v>156</v>
      </c>
      <c r="V160" s="138">
        <v>4</v>
      </c>
      <c r="W160" s="138">
        <v>3</v>
      </c>
      <c r="X160" s="138">
        <v>16</v>
      </c>
      <c r="Y160" s="138">
        <v>140</v>
      </c>
      <c r="Z160" s="59" t="str">
        <f t="shared" si="15"/>
        <v>17,4</v>
      </c>
      <c r="AO160"/>
      <c r="BC160" s="138"/>
    </row>
    <row r="161" spans="21:55" ht="9.75" customHeight="1" x14ac:dyDescent="0.25">
      <c r="U161" s="149">
        <v>157</v>
      </c>
      <c r="V161" s="138">
        <v>4</v>
      </c>
      <c r="W161" s="138">
        <v>4</v>
      </c>
      <c r="X161" s="138">
        <v>16</v>
      </c>
      <c r="Y161" s="138">
        <v>140</v>
      </c>
      <c r="Z161" s="59" t="str">
        <f t="shared" si="15"/>
        <v>17,5</v>
      </c>
      <c r="AO161"/>
      <c r="BC161" s="138"/>
    </row>
    <row r="162" spans="21:55" ht="9.75" customHeight="1" x14ac:dyDescent="0.25">
      <c r="U162" s="149">
        <v>158</v>
      </c>
      <c r="V162" s="138">
        <v>4</v>
      </c>
      <c r="W162" s="138">
        <v>5</v>
      </c>
      <c r="X162" s="138">
        <v>16</v>
      </c>
      <c r="Y162" s="138">
        <v>140</v>
      </c>
      <c r="Z162" s="59" t="str">
        <f t="shared" si="15"/>
        <v>17,6</v>
      </c>
      <c r="AO162"/>
      <c r="BC162" s="138"/>
    </row>
    <row r="163" spans="21:55" ht="9.75" customHeight="1" x14ac:dyDescent="0.25">
      <c r="U163" s="149">
        <v>159</v>
      </c>
      <c r="V163" s="138">
        <v>4</v>
      </c>
      <c r="W163" s="138">
        <v>6</v>
      </c>
      <c r="X163" s="138">
        <v>16</v>
      </c>
      <c r="Y163" s="138">
        <v>140</v>
      </c>
      <c r="Z163" s="59" t="str">
        <f t="shared" si="15"/>
        <v>17,7</v>
      </c>
      <c r="AO163"/>
      <c r="BC163" s="138"/>
    </row>
    <row r="164" spans="21:55" ht="9.75" customHeight="1" x14ac:dyDescent="0.25">
      <c r="U164" s="149">
        <v>160</v>
      </c>
      <c r="V164" s="138">
        <v>4</v>
      </c>
      <c r="W164" s="138">
        <v>7</v>
      </c>
      <c r="X164" s="138">
        <v>16</v>
      </c>
      <c r="Y164" s="138">
        <v>140</v>
      </c>
      <c r="Z164" s="59" t="str">
        <f t="shared" si="15"/>
        <v>17,8</v>
      </c>
      <c r="AO164"/>
      <c r="BC164" s="138"/>
    </row>
    <row r="165" spans="21:55" ht="9.75" customHeight="1" x14ac:dyDescent="0.25">
      <c r="U165" s="149">
        <v>161</v>
      </c>
      <c r="V165" s="138">
        <v>4</v>
      </c>
      <c r="W165" s="138">
        <v>8</v>
      </c>
      <c r="X165" s="138">
        <v>16</v>
      </c>
      <c r="Y165" s="138">
        <v>140</v>
      </c>
      <c r="Z165" s="59" t="str">
        <f t="shared" si="15"/>
        <v>17,9</v>
      </c>
      <c r="AO165"/>
      <c r="BC165" s="138"/>
    </row>
    <row r="166" spans="21:55" ht="9.75" customHeight="1" x14ac:dyDescent="0.25">
      <c r="U166" s="149">
        <v>162</v>
      </c>
      <c r="V166" s="138">
        <v>4</v>
      </c>
      <c r="W166" s="138">
        <v>9</v>
      </c>
      <c r="X166" s="138">
        <v>16</v>
      </c>
      <c r="Y166" s="138">
        <v>140</v>
      </c>
      <c r="Z166" s="59" t="str">
        <f t="shared" si="15"/>
        <v>17,10</v>
      </c>
      <c r="AO166"/>
      <c r="BC166" s="138"/>
    </row>
    <row r="167" spans="21:55" ht="9.75" customHeight="1" x14ac:dyDescent="0.25">
      <c r="U167" s="149">
        <v>163</v>
      </c>
      <c r="V167" s="138">
        <v>4</v>
      </c>
      <c r="W167" s="138">
        <v>10</v>
      </c>
      <c r="X167" s="138">
        <v>16</v>
      </c>
      <c r="Y167" s="138">
        <v>140</v>
      </c>
      <c r="Z167" s="59" t="str">
        <f t="shared" si="15"/>
        <v>17,11</v>
      </c>
      <c r="AO167"/>
      <c r="BC167" s="138"/>
    </row>
    <row r="168" spans="21:55" ht="9.75" customHeight="1" x14ac:dyDescent="0.25">
      <c r="U168" s="149">
        <v>164</v>
      </c>
      <c r="V168" s="138">
        <v>4</v>
      </c>
      <c r="W168" s="138">
        <v>11</v>
      </c>
      <c r="X168" s="138">
        <v>16</v>
      </c>
      <c r="Y168" s="138">
        <v>140</v>
      </c>
      <c r="Z168" s="59" t="str">
        <f t="shared" si="15"/>
        <v>17,12</v>
      </c>
      <c r="AO168"/>
      <c r="BC168" s="138"/>
    </row>
    <row r="169" spans="21:55" ht="9.75" customHeight="1" x14ac:dyDescent="0.25">
      <c r="U169" s="149">
        <v>165</v>
      </c>
      <c r="V169" s="138">
        <v>4</v>
      </c>
      <c r="W169" s="138">
        <v>12</v>
      </c>
      <c r="X169" s="138">
        <v>16</v>
      </c>
      <c r="Y169" s="138">
        <v>140</v>
      </c>
      <c r="Z169" s="59" t="str">
        <f t="shared" si="15"/>
        <v>17,13</v>
      </c>
      <c r="AO169"/>
      <c r="BC169" s="138"/>
    </row>
    <row r="170" spans="21:55" ht="9.75" customHeight="1" x14ac:dyDescent="0.25">
      <c r="U170" s="149">
        <v>166</v>
      </c>
      <c r="V170" s="138">
        <v>4</v>
      </c>
      <c r="W170" s="138">
        <v>13</v>
      </c>
      <c r="X170" s="138">
        <v>16</v>
      </c>
      <c r="Y170" s="138">
        <v>140</v>
      </c>
      <c r="Z170" s="59" t="str">
        <f t="shared" si="15"/>
        <v>17,14</v>
      </c>
      <c r="AO170"/>
      <c r="BC170" s="138"/>
    </row>
    <row r="171" spans="21:55" ht="9.75" customHeight="1" x14ac:dyDescent="0.25">
      <c r="U171" s="149">
        <v>167</v>
      </c>
      <c r="V171" s="138">
        <v>4</v>
      </c>
      <c r="W171" s="138">
        <v>14</v>
      </c>
      <c r="X171" s="138">
        <v>16</v>
      </c>
      <c r="Y171" s="138">
        <v>140</v>
      </c>
      <c r="Z171" s="59" t="str">
        <f t="shared" si="15"/>
        <v>17,15</v>
      </c>
      <c r="AO171"/>
      <c r="BC171" s="138"/>
    </row>
    <row r="172" spans="21:55" ht="9.75" customHeight="1" x14ac:dyDescent="0.25">
      <c r="U172" s="149">
        <v>168</v>
      </c>
      <c r="V172" s="138">
        <v>4</v>
      </c>
      <c r="W172" s="138">
        <v>15</v>
      </c>
      <c r="X172" s="138">
        <v>16</v>
      </c>
      <c r="Y172" s="138">
        <v>140</v>
      </c>
      <c r="Z172" s="59" t="str">
        <f t="shared" si="15"/>
        <v>17,16</v>
      </c>
      <c r="AO172"/>
      <c r="BC172" s="138"/>
    </row>
    <row r="173" spans="21:55" ht="9.75" customHeight="1" x14ac:dyDescent="0.25">
      <c r="U173" s="149">
        <v>169</v>
      </c>
      <c r="V173" s="138">
        <v>4</v>
      </c>
      <c r="W173" s="138">
        <v>16</v>
      </c>
      <c r="X173" s="138">
        <v>16</v>
      </c>
      <c r="Y173" s="138">
        <v>140</v>
      </c>
      <c r="Z173" s="59" t="str">
        <f t="shared" si="15"/>
        <v>17,17</v>
      </c>
      <c r="AO173"/>
      <c r="BC173" s="138"/>
    </row>
    <row r="174" spans="21:55" ht="9.75" customHeight="1" x14ac:dyDescent="0.25">
      <c r="AO174"/>
    </row>
    <row r="175" spans="21:55" ht="9.75" customHeight="1" x14ac:dyDescent="0.25">
      <c r="AO175"/>
    </row>
    <row r="176" spans="21:55" ht="9.75" customHeight="1" x14ac:dyDescent="0.25">
      <c r="AO176"/>
    </row>
    <row r="177" spans="41:41" ht="9.75" customHeight="1" x14ac:dyDescent="0.25">
      <c r="AO177"/>
    </row>
    <row r="178" spans="41:41" ht="9.75" customHeight="1" x14ac:dyDescent="0.25">
      <c r="AO178"/>
    </row>
    <row r="179" spans="41:41" ht="9.75" customHeight="1" x14ac:dyDescent="0.25">
      <c r="AO179"/>
    </row>
    <row r="180" spans="41:41" ht="9.75" customHeight="1" x14ac:dyDescent="0.25">
      <c r="AO180"/>
    </row>
    <row r="181" spans="41:41" ht="9.75" customHeight="1" x14ac:dyDescent="0.25">
      <c r="AO181"/>
    </row>
    <row r="182" spans="41:41" ht="9.75" customHeight="1" x14ac:dyDescent="0.25">
      <c r="AO182"/>
    </row>
    <row r="183" spans="41:41" ht="9.75" customHeight="1" x14ac:dyDescent="0.25">
      <c r="AO183"/>
    </row>
    <row r="184" spans="41:41" ht="9.75" customHeight="1" x14ac:dyDescent="0.25">
      <c r="AO184"/>
    </row>
    <row r="185" spans="41:41" ht="9.75" customHeight="1" x14ac:dyDescent="0.25">
      <c r="AO185"/>
    </row>
    <row r="186" spans="41:41" ht="9.75" customHeight="1" x14ac:dyDescent="0.25">
      <c r="AO186"/>
    </row>
    <row r="187" spans="41:41" ht="9.75" customHeight="1" x14ac:dyDescent="0.25">
      <c r="AO187"/>
    </row>
    <row r="188" spans="41:41" ht="9.75" customHeight="1" x14ac:dyDescent="0.25">
      <c r="AO188"/>
    </row>
    <row r="189" spans="41:41" ht="9.75" customHeight="1" x14ac:dyDescent="0.25">
      <c r="AO189"/>
    </row>
    <row r="190" spans="41:41" ht="9.75" customHeight="1" x14ac:dyDescent="0.25">
      <c r="AO190"/>
    </row>
    <row r="191" spans="41:41" ht="9.75" customHeight="1" x14ac:dyDescent="0.25">
      <c r="AO191"/>
    </row>
    <row r="192" spans="41:41" ht="9.75" customHeight="1" x14ac:dyDescent="0.25">
      <c r="AO192"/>
    </row>
    <row r="193" spans="41:41" ht="9.75" customHeight="1" x14ac:dyDescent="0.25">
      <c r="AO193"/>
    </row>
    <row r="194" spans="41:41" ht="9.75" customHeight="1" x14ac:dyDescent="0.25">
      <c r="AO194"/>
    </row>
    <row r="195" spans="41:41" ht="9.75" customHeight="1" x14ac:dyDescent="0.25">
      <c r="AO195"/>
    </row>
    <row r="196" spans="41:41" ht="9.75" customHeight="1" x14ac:dyDescent="0.25">
      <c r="AO196"/>
    </row>
    <row r="197" spans="41:41" ht="9.75" customHeight="1" x14ac:dyDescent="0.25">
      <c r="AO197"/>
    </row>
    <row r="198" spans="41:41" ht="9.75" customHeight="1" x14ac:dyDescent="0.25">
      <c r="AO198"/>
    </row>
    <row r="199" spans="41:41" ht="9.75" customHeight="1" x14ac:dyDescent="0.25">
      <c r="AO199"/>
    </row>
    <row r="200" spans="41:41" ht="9.75" customHeight="1" x14ac:dyDescent="0.25">
      <c r="AO200"/>
    </row>
    <row r="201" spans="41:41" ht="9.75" customHeight="1" x14ac:dyDescent="0.25">
      <c r="AO201"/>
    </row>
    <row r="202" spans="41:41" ht="9.75" customHeight="1" x14ac:dyDescent="0.25">
      <c r="AO202"/>
    </row>
    <row r="203" spans="41:41" ht="9.75" customHeight="1" x14ac:dyDescent="0.25">
      <c r="AO203"/>
    </row>
    <row r="204" spans="41:41" ht="9.75" customHeight="1" x14ac:dyDescent="0.25">
      <c r="AO204"/>
    </row>
    <row r="205" spans="41:41" ht="9.75" customHeight="1" x14ac:dyDescent="0.25">
      <c r="AO205"/>
    </row>
    <row r="206" spans="41:41" ht="9.75" customHeight="1" x14ac:dyDescent="0.25">
      <c r="AO206"/>
    </row>
    <row r="207" spans="41:41" ht="9.75" customHeight="1" x14ac:dyDescent="0.25">
      <c r="AO207"/>
    </row>
    <row r="208" spans="41:41" ht="9.75" customHeight="1" x14ac:dyDescent="0.25">
      <c r="AO208"/>
    </row>
    <row r="209" spans="41:41" ht="9.75" customHeight="1" x14ac:dyDescent="0.25">
      <c r="AO209"/>
    </row>
    <row r="210" spans="41:41" ht="9.75" customHeight="1" x14ac:dyDescent="0.25">
      <c r="AO210"/>
    </row>
    <row r="211" spans="41:41" ht="9.75" customHeight="1" x14ac:dyDescent="0.25">
      <c r="AO211"/>
    </row>
    <row r="212" spans="41:41" ht="9.75" customHeight="1" x14ac:dyDescent="0.25">
      <c r="AO212"/>
    </row>
    <row r="213" spans="41:41" ht="9.75" customHeight="1" x14ac:dyDescent="0.25">
      <c r="AO213"/>
    </row>
    <row r="214" spans="41:41" ht="9.75" customHeight="1" x14ac:dyDescent="0.25">
      <c r="AO214"/>
    </row>
    <row r="215" spans="41:41" ht="9.75" customHeight="1" x14ac:dyDescent="0.25">
      <c r="AO215"/>
    </row>
    <row r="216" spans="41:41" ht="9.75" customHeight="1" x14ac:dyDescent="0.25">
      <c r="AO216"/>
    </row>
    <row r="217" spans="41:41" ht="9.75" customHeight="1" x14ac:dyDescent="0.25">
      <c r="AO217"/>
    </row>
    <row r="218" spans="41:41" ht="9.75" customHeight="1" x14ac:dyDescent="0.25">
      <c r="AO218"/>
    </row>
    <row r="219" spans="41:41" ht="9.75" customHeight="1" x14ac:dyDescent="0.25">
      <c r="AO219"/>
    </row>
    <row r="220" spans="41:41" ht="9.75" customHeight="1" x14ac:dyDescent="0.25">
      <c r="AO220"/>
    </row>
    <row r="221" spans="41:41" ht="9.75" customHeight="1" x14ac:dyDescent="0.25">
      <c r="AO221"/>
    </row>
    <row r="222" spans="41:41" ht="9.75" customHeight="1" x14ac:dyDescent="0.25">
      <c r="AO222"/>
    </row>
    <row r="223" spans="41:41" ht="9.75" customHeight="1" x14ac:dyDescent="0.25">
      <c r="AO223"/>
    </row>
    <row r="224" spans="41:41" ht="9.75" customHeight="1" x14ac:dyDescent="0.25">
      <c r="AO224"/>
    </row>
    <row r="225" spans="41:41" ht="9.75" customHeight="1" x14ac:dyDescent="0.25">
      <c r="AO225"/>
    </row>
    <row r="226" spans="41:41" ht="9.75" customHeight="1" x14ac:dyDescent="0.25">
      <c r="AO226"/>
    </row>
    <row r="227" spans="41:41" ht="9.75" customHeight="1" x14ac:dyDescent="0.25">
      <c r="AO227"/>
    </row>
    <row r="228" spans="41:41" ht="9.75" customHeight="1" x14ac:dyDescent="0.25">
      <c r="AO228"/>
    </row>
    <row r="229" spans="41:41" ht="9.75" customHeight="1" x14ac:dyDescent="0.25">
      <c r="AO229"/>
    </row>
  </sheetData>
  <conditionalFormatting sqref="A4:A20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{643332A4-88BD-46C1-9389-E4A77EE084D4}</x14:id>
        </ext>
      </extLst>
    </cfRule>
  </conditionalFormatting>
  <conditionalFormatting sqref="B22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4:E44 D43:E43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S2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{0AFCC037-837D-40F7-B51D-387C21A10DC6}</x14:id>
        </ext>
      </extLst>
    </cfRule>
  </conditionalFormatting>
  <conditionalFormatting sqref="C4:S20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3:S39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3:S59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4:AL60 AP4:AP60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4:AR6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{5FD57622-A4F9-4B08-82CB-DA9CF3622428}</x14:id>
        </ext>
      </extLst>
    </cfRule>
  </conditionalFormatting>
  <conditionalFormatting sqref="AT4:AU8">
    <cfRule type="colorScale" priority="4">
      <colorScale>
        <cfvo type="min"/>
        <cfvo type="max"/>
        <color rgb="FFFCFCFF"/>
        <color rgb="FF63BE7B"/>
      </colorScale>
    </cfRule>
  </conditionalFormatting>
  <conditionalFormatting sqref="AX4:AX8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{65B1F2E6-0608-450E-A77B-2EEA2F845F2F}</x14:id>
        </ext>
      </extLst>
    </cfRule>
  </conditionalFormatting>
  <conditionalFormatting sqref="AX9:AZ9">
    <cfRule type="cellIs" dxfId="7" priority="3" operator="greaterThan">
      <formula>1</formula>
    </cfRule>
  </conditionalFormatting>
  <conditionalFormatting sqref="AY6:AZ8 AY4:AY5 AZ3:AZ5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43332A4-88BD-46C1-9389-E4A77EE084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A4:A20</xm:sqref>
        </x14:conditionalFormatting>
        <x14:conditionalFormatting xmlns:xm="http://schemas.microsoft.com/office/excel/2006/main">
          <x14:cfRule type="dataBar" id="{0AFCC037-837D-40F7-B51D-387C21A10DC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C2:S2</xm:sqref>
        </x14:conditionalFormatting>
        <x14:conditionalFormatting xmlns:xm="http://schemas.microsoft.com/office/excel/2006/main">
          <x14:cfRule type="dataBar" id="{5FD57622-A4F9-4B08-82CB-DA9CF36224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AQ4:AR60</xm:sqref>
        </x14:conditionalFormatting>
        <x14:conditionalFormatting xmlns:xm="http://schemas.microsoft.com/office/excel/2006/main">
          <x14:cfRule type="dataBar" id="{65B1F2E6-0608-450E-A77B-2EEA2F845F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AX4:AX8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4CCBC-26FB-4956-A700-7F44E1F804FA}">
  <dimension ref="A1:CC285"/>
  <sheetViews>
    <sheetView zoomScale="145" zoomScaleNormal="145" workbookViewId="0">
      <selection activeCell="Z34" sqref="Z34"/>
    </sheetView>
  </sheetViews>
  <sheetFormatPr defaultRowHeight="6.95" customHeight="1" x14ac:dyDescent="0.25"/>
  <cols>
    <col min="1" max="1" width="4.5703125" customWidth="1"/>
    <col min="2" max="2" width="2" customWidth="1"/>
    <col min="3" max="19" width="1.85546875" customWidth="1"/>
    <col min="20" max="20" width="4.5703125" customWidth="1"/>
    <col min="21" max="21" width="4" style="176" bestFit="1" customWidth="1"/>
    <col min="22" max="22" width="2" style="176" bestFit="1" customWidth="1"/>
    <col min="23" max="24" width="3" style="176" bestFit="1" customWidth="1"/>
    <col min="25" max="25" width="4" style="176" bestFit="1" customWidth="1"/>
    <col min="26" max="26" width="3" style="176" customWidth="1"/>
    <col min="27" max="27" width="4.5703125" customWidth="1"/>
    <col min="28" max="31" width="1.5703125" customWidth="1"/>
    <col min="32" max="32" width="4.85546875" customWidth="1"/>
    <col min="33" max="40" width="2.7109375" customWidth="1"/>
    <col min="41" max="41" width="3" style="176" customWidth="1"/>
    <col min="42" max="44" width="2.7109375" customWidth="1"/>
    <col min="45" max="52" width="2.5703125" style="175" customWidth="1"/>
    <col min="53" max="53" width="2.140625" customWidth="1"/>
    <col min="54" max="67" width="2.42578125" customWidth="1"/>
    <col min="68" max="68" width="4.42578125" customWidth="1"/>
    <col min="69" max="81" width="2.42578125" customWidth="1"/>
  </cols>
  <sheetData>
    <row r="1" spans="1:81" ht="11.25" customHeight="1" x14ac:dyDescent="0.25">
      <c r="A1" s="137" t="s">
        <v>444</v>
      </c>
      <c r="B1" s="177" t="s">
        <v>445</v>
      </c>
      <c r="C1" s="177"/>
      <c r="D1" s="177"/>
      <c r="E1" s="137"/>
      <c r="F1" s="137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177" t="s">
        <v>446</v>
      </c>
      <c r="V1" s="178"/>
      <c r="W1" s="178"/>
      <c r="X1" s="138"/>
      <c r="Y1" s="138"/>
      <c r="Z1" s="138"/>
      <c r="AA1" s="137"/>
      <c r="AB1" s="137" t="s">
        <v>447</v>
      </c>
      <c r="AC1" s="137"/>
      <c r="AD1" s="137"/>
      <c r="AE1" s="137"/>
      <c r="AF1" s="137"/>
      <c r="AG1" s="137"/>
      <c r="AH1" s="102">
        <f>MAX(AH4:AH60)</f>
        <v>102</v>
      </c>
      <c r="AI1" s="137"/>
      <c r="AJ1" s="102"/>
      <c r="AK1" s="137"/>
      <c r="AL1" s="139" t="s">
        <v>448</v>
      </c>
      <c r="AM1" s="102" t="s">
        <v>8</v>
      </c>
      <c r="AN1" s="102" t="s">
        <v>9</v>
      </c>
      <c r="AO1" s="137"/>
      <c r="AP1" s="137"/>
      <c r="AQ1" s="137"/>
      <c r="AR1" s="137"/>
      <c r="AS1" s="177" t="s">
        <v>493</v>
      </c>
      <c r="AT1" s="179"/>
      <c r="AU1" s="179"/>
      <c r="AV1" s="179"/>
      <c r="AW1" s="140"/>
      <c r="AX1" s="140"/>
      <c r="AY1" s="140"/>
      <c r="AZ1" s="140"/>
      <c r="BA1" s="137"/>
      <c r="BB1" s="177" t="s">
        <v>494</v>
      </c>
      <c r="BC1" s="177"/>
      <c r="BD1" s="177"/>
      <c r="BE1" s="177"/>
      <c r="BF1" s="177"/>
      <c r="BG1" s="137"/>
      <c r="BH1" s="137"/>
      <c r="BI1" s="137"/>
      <c r="BJ1" s="137"/>
      <c r="BK1" s="137"/>
      <c r="BL1" s="137"/>
      <c r="BM1" s="137"/>
      <c r="BN1" s="137"/>
      <c r="BO1" s="137"/>
      <c r="BP1" s="137"/>
      <c r="BQ1" s="137"/>
      <c r="BR1" s="137"/>
      <c r="BS1" s="137"/>
      <c r="BT1" s="137"/>
      <c r="BU1" s="137"/>
      <c r="BV1" s="137"/>
      <c r="BW1" s="137"/>
      <c r="BX1" s="137"/>
      <c r="BY1" s="137"/>
      <c r="BZ1" s="137"/>
      <c r="CA1" s="137"/>
      <c r="CB1" s="137"/>
      <c r="CC1" s="137"/>
    </row>
    <row r="2" spans="1:81" ht="6.95" customHeight="1" x14ac:dyDescent="0.25">
      <c r="A2" s="137" t="s">
        <v>451</v>
      </c>
      <c r="B2" s="137" t="s">
        <v>452</v>
      </c>
      <c r="C2" s="152">
        <v>250</v>
      </c>
      <c r="D2" s="152">
        <v>1000</v>
      </c>
      <c r="E2" s="152">
        <v>1000</v>
      </c>
      <c r="F2" s="152">
        <v>1000</v>
      </c>
      <c r="G2" s="152">
        <v>1000</v>
      </c>
      <c r="H2" s="152">
        <v>1000</v>
      </c>
      <c r="I2" s="152">
        <v>500</v>
      </c>
      <c r="J2" s="152">
        <v>500</v>
      </c>
      <c r="K2" s="152">
        <v>500</v>
      </c>
      <c r="L2" s="152">
        <v>500</v>
      </c>
      <c r="M2" s="152">
        <v>500</v>
      </c>
      <c r="N2" s="152">
        <v>1000</v>
      </c>
      <c r="O2" s="152">
        <v>1000</v>
      </c>
      <c r="P2" s="152">
        <v>1000</v>
      </c>
      <c r="Q2" s="152">
        <v>1000</v>
      </c>
      <c r="R2" s="152">
        <v>1000</v>
      </c>
      <c r="S2" s="152">
        <v>250</v>
      </c>
      <c r="T2" s="89"/>
      <c r="U2" s="138"/>
      <c r="V2" s="138"/>
      <c r="W2" s="138"/>
      <c r="X2" s="138"/>
      <c r="Y2" s="129">
        <v>0</v>
      </c>
      <c r="Z2" s="129">
        <v>1</v>
      </c>
      <c r="AA2" s="89"/>
      <c r="AB2" s="89"/>
      <c r="AC2" s="89"/>
      <c r="AD2" s="89"/>
      <c r="AE2" s="89"/>
      <c r="AF2" s="143"/>
      <c r="AG2" s="143" t="s">
        <v>453</v>
      </c>
      <c r="AH2" s="102">
        <f>_xlfn.MINIFS(AH4:AH60,AH4:AH60,"&lt;&gt;0")</f>
        <v>97</v>
      </c>
      <c r="AI2" s="102" t="s">
        <v>242</v>
      </c>
      <c r="AJ2" s="102" t="s">
        <v>242</v>
      </c>
      <c r="AK2" s="102" t="s">
        <v>242</v>
      </c>
      <c r="AL2" s="102" t="s">
        <v>454</v>
      </c>
      <c r="AM2" s="102">
        <v>20</v>
      </c>
      <c r="AN2" s="102">
        <f>COUNT(AN4:AN60)</f>
        <v>57</v>
      </c>
      <c r="AO2" s="129"/>
      <c r="AP2" s="89"/>
      <c r="AQ2" s="89"/>
      <c r="AR2" s="89"/>
      <c r="AS2" s="140"/>
      <c r="AT2" s="140"/>
      <c r="AU2" s="140"/>
      <c r="AV2" s="140"/>
      <c r="AW2" s="140"/>
      <c r="AX2" s="140"/>
      <c r="AY2" s="140"/>
      <c r="AZ2" s="140"/>
      <c r="BA2" s="89"/>
      <c r="BB2" s="178">
        <v>7</v>
      </c>
      <c r="BC2" s="89"/>
      <c r="BD2" s="89"/>
      <c r="BE2" s="89"/>
      <c r="BF2" s="89"/>
      <c r="BG2" s="89"/>
      <c r="BH2" s="89"/>
      <c r="BI2" s="89"/>
      <c r="BJ2" s="89"/>
      <c r="BK2" s="89"/>
      <c r="BL2" s="89"/>
      <c r="BM2" s="89"/>
      <c r="BN2" s="89"/>
      <c r="BO2" s="89"/>
      <c r="BP2" s="89"/>
      <c r="BQ2" s="89"/>
      <c r="BR2" s="89"/>
      <c r="BS2" s="89"/>
      <c r="BT2" s="89"/>
      <c r="BU2" s="89"/>
      <c r="BV2" s="89"/>
      <c r="BW2" s="89"/>
      <c r="BX2" s="89"/>
      <c r="BY2" s="89"/>
      <c r="BZ2" s="89"/>
      <c r="CA2" s="89"/>
      <c r="CB2" s="89"/>
      <c r="CC2" s="89"/>
    </row>
    <row r="3" spans="1:81" ht="6.95" customHeight="1" x14ac:dyDescent="0.25">
      <c r="A3" s="137" t="s">
        <v>455</v>
      </c>
      <c r="B3" s="89"/>
      <c r="C3" s="148">
        <v>0</v>
      </c>
      <c r="D3" s="148">
        <v>1</v>
      </c>
      <c r="E3" s="148">
        <v>2</v>
      </c>
      <c r="F3" s="148">
        <v>3</v>
      </c>
      <c r="G3" s="148">
        <v>4</v>
      </c>
      <c r="H3" s="148">
        <v>5</v>
      </c>
      <c r="I3" s="148">
        <v>6</v>
      </c>
      <c r="J3" s="148">
        <v>7</v>
      </c>
      <c r="K3" s="148">
        <v>8</v>
      </c>
      <c r="L3" s="148">
        <v>9</v>
      </c>
      <c r="M3" s="148">
        <v>10</v>
      </c>
      <c r="N3" s="148">
        <v>11</v>
      </c>
      <c r="O3" s="148">
        <v>12</v>
      </c>
      <c r="P3" s="148">
        <v>13</v>
      </c>
      <c r="Q3" s="148">
        <v>14</v>
      </c>
      <c r="R3" s="148">
        <v>15</v>
      </c>
      <c r="S3" s="148">
        <v>16</v>
      </c>
      <c r="T3" s="89"/>
      <c r="U3" s="149"/>
      <c r="V3" s="149">
        <v>0</v>
      </c>
      <c r="W3" s="149">
        <v>1</v>
      </c>
      <c r="X3" s="149">
        <v>2</v>
      </c>
      <c r="Y3" s="149">
        <v>3</v>
      </c>
      <c r="Z3" s="149"/>
      <c r="AA3" s="89"/>
      <c r="AB3" s="150"/>
      <c r="AC3" s="150" t="s">
        <v>87</v>
      </c>
      <c r="AD3" s="150" t="s">
        <v>88</v>
      </c>
      <c r="AE3" s="150" t="s">
        <v>89</v>
      </c>
      <c r="AF3" s="102" t="s">
        <v>90</v>
      </c>
      <c r="AG3" s="102" t="s">
        <v>91</v>
      </c>
      <c r="AH3" s="102" t="s">
        <v>92</v>
      </c>
      <c r="AI3" s="102" t="s">
        <v>93</v>
      </c>
      <c r="AJ3" s="102" t="s">
        <v>94</v>
      </c>
      <c r="AK3" s="102" t="s">
        <v>64</v>
      </c>
      <c r="AL3" s="150" t="s">
        <v>84</v>
      </c>
      <c r="AM3" s="150" t="s">
        <v>85</v>
      </c>
      <c r="AN3" s="150" t="s">
        <v>86</v>
      </c>
      <c r="AO3" s="129">
        <v>2</v>
      </c>
      <c r="AP3" s="89"/>
      <c r="AQ3" s="89"/>
      <c r="AR3" s="89"/>
      <c r="AS3" s="140"/>
      <c r="AT3" s="180">
        <f>AV57</f>
        <v>130</v>
      </c>
      <c r="AU3" s="140"/>
      <c r="AV3" s="140"/>
      <c r="AW3" s="140"/>
      <c r="AX3" s="152" t="s">
        <v>456</v>
      </c>
      <c r="AY3" s="140"/>
      <c r="AZ3" s="153">
        <v>1</v>
      </c>
      <c r="BA3" s="89"/>
      <c r="BB3" s="89"/>
      <c r="BC3" s="89"/>
      <c r="BD3" s="89"/>
      <c r="BE3" s="89"/>
      <c r="BF3" s="89"/>
      <c r="BG3" s="89"/>
      <c r="BH3" s="89"/>
      <c r="BI3" s="89"/>
      <c r="BJ3" s="89"/>
      <c r="BK3" s="89"/>
      <c r="BL3" s="89"/>
      <c r="BM3" s="89"/>
      <c r="BN3" s="89"/>
      <c r="BO3" s="89"/>
      <c r="BP3" s="89"/>
      <c r="BQ3" s="89"/>
      <c r="BR3" s="89"/>
      <c r="BS3" s="89"/>
      <c r="BT3" s="89"/>
      <c r="BU3" s="89"/>
      <c r="BV3" s="89"/>
      <c r="BW3" s="89"/>
      <c r="BX3" s="89"/>
      <c r="BY3" s="89"/>
      <c r="BZ3" s="89"/>
      <c r="CA3" s="89"/>
      <c r="CB3" s="89"/>
      <c r="CC3" s="89"/>
    </row>
    <row r="4" spans="1:81" ht="6.95" customHeight="1" x14ac:dyDescent="0.25">
      <c r="A4" s="102">
        <v>250</v>
      </c>
      <c r="B4" s="148">
        <v>0</v>
      </c>
      <c r="C4" s="156">
        <v>160</v>
      </c>
      <c r="D4" s="156">
        <v>159.01960784313701</v>
      </c>
      <c r="E4" s="156">
        <v>157.450980392156</v>
      </c>
      <c r="F4" s="156">
        <v>155.88235294117601</v>
      </c>
      <c r="G4" s="156">
        <v>154.31372549019599</v>
      </c>
      <c r="H4" s="156">
        <v>152.74509803921501</v>
      </c>
      <c r="I4" s="156">
        <v>151.56862745097999</v>
      </c>
      <c r="J4" s="156">
        <v>150.78431372548999</v>
      </c>
      <c r="K4" s="156">
        <v>150</v>
      </c>
      <c r="L4" s="156">
        <v>149.21568627450901</v>
      </c>
      <c r="M4" s="156">
        <v>148.43137254901899</v>
      </c>
      <c r="N4" s="156">
        <v>147.254901960784</v>
      </c>
      <c r="O4" s="156">
        <v>145.68627450980301</v>
      </c>
      <c r="P4" s="156">
        <v>144.117647058823</v>
      </c>
      <c r="Q4" s="156">
        <v>142.54901960784301</v>
      </c>
      <c r="R4" s="156">
        <v>140.980392156862</v>
      </c>
      <c r="S4" s="156">
        <v>140</v>
      </c>
      <c r="T4" s="89"/>
      <c r="U4" s="149">
        <v>0</v>
      </c>
      <c r="V4" s="138">
        <v>0</v>
      </c>
      <c r="W4" s="138">
        <v>0</v>
      </c>
      <c r="X4" s="138">
        <v>0</v>
      </c>
      <c r="Y4" s="138">
        <v>160</v>
      </c>
      <c r="Z4" s="59" t="str">
        <f>_xlfn.CONCAT(X4+1,",",W4+1)</f>
        <v>1,1</v>
      </c>
      <c r="AA4" s="89"/>
      <c r="AB4" s="181">
        <v>0</v>
      </c>
      <c r="AC4" s="181">
        <v>0</v>
      </c>
      <c r="AD4" s="181">
        <v>0</v>
      </c>
      <c r="AE4" s="181" t="s">
        <v>222</v>
      </c>
      <c r="AF4" s="153" t="s">
        <v>458</v>
      </c>
      <c r="AG4" s="153">
        <v>0.1</v>
      </c>
      <c r="AH4" s="153">
        <v>102</v>
      </c>
      <c r="AI4" s="153">
        <v>200</v>
      </c>
      <c r="AJ4" s="153">
        <v>500</v>
      </c>
      <c r="AK4" s="153">
        <v>500</v>
      </c>
      <c r="AL4" s="181">
        <v>0</v>
      </c>
      <c r="AM4" s="181">
        <v>5</v>
      </c>
      <c r="AN4" s="181">
        <v>6</v>
      </c>
      <c r="AO4" s="59" t="str">
        <f>_xlfn.CONCAT(AN4+1,",",AM4+1)</f>
        <v>7,6</v>
      </c>
      <c r="AP4" s="98" t="str">
        <f>IF(AF4=$AF$4,"H","")</f>
        <v>H</v>
      </c>
      <c r="AQ4" s="102">
        <f>$AK4-AI4</f>
        <v>300</v>
      </c>
      <c r="AR4" s="102">
        <f>$AK4-AJ4</f>
        <v>0</v>
      </c>
      <c r="AS4" s="140">
        <v>1</v>
      </c>
      <c r="AT4" s="158">
        <v>102</v>
      </c>
      <c r="AU4" s="159">
        <f>AT4</f>
        <v>102</v>
      </c>
      <c r="AV4" s="159">
        <f>AU4-MIN(AU$4:AU$8)+1</f>
        <v>36</v>
      </c>
      <c r="AW4" s="159">
        <f>AT3-AT4</f>
        <v>28</v>
      </c>
      <c r="AX4" s="160">
        <f>AW4/SUM($AW$4:$AW$8)</f>
        <v>0.44444444444444442</v>
      </c>
      <c r="AY4" s="153">
        <v>1</v>
      </c>
      <c r="AZ4" s="153">
        <f>AZ3+1</f>
        <v>2</v>
      </c>
      <c r="BA4" s="89"/>
      <c r="BB4" s="182">
        <v>0</v>
      </c>
      <c r="BC4" s="182">
        <v>0</v>
      </c>
      <c r="BD4" s="142">
        <v>1</v>
      </c>
      <c r="BE4" s="142">
        <v>4</v>
      </c>
      <c r="BF4" s="182">
        <v>1000</v>
      </c>
      <c r="BG4" s="182">
        <v>5</v>
      </c>
      <c r="BH4" s="182">
        <v>1.10344799999999E-3</v>
      </c>
      <c r="BI4" s="182">
        <v>123.948269999999</v>
      </c>
      <c r="BJ4" s="182">
        <v>0.5</v>
      </c>
      <c r="BK4" s="182">
        <v>0.5</v>
      </c>
      <c r="BL4" s="182">
        <v>5.0000001000000002E-2</v>
      </c>
      <c r="BM4" s="182">
        <v>1</v>
      </c>
      <c r="BN4" s="182">
        <v>1</v>
      </c>
      <c r="BO4" s="182">
        <v>0</v>
      </c>
      <c r="BP4" s="59" t="str">
        <f>_xlfn.CONCAT(BE4+1,",",BD4+1)</f>
        <v>5,2</v>
      </c>
      <c r="BQ4" s="152"/>
      <c r="BR4" s="152"/>
      <c r="BS4" s="152"/>
      <c r="BT4" s="152"/>
      <c r="BU4" s="152"/>
      <c r="BV4" s="152"/>
      <c r="BW4" s="152"/>
      <c r="BX4" s="152"/>
      <c r="BY4" s="152"/>
      <c r="BZ4" s="152"/>
      <c r="CA4" s="152"/>
      <c r="CB4" s="152"/>
      <c r="CC4" s="152"/>
    </row>
    <row r="5" spans="1:81" ht="6.95" customHeight="1" x14ac:dyDescent="0.25">
      <c r="A5" s="102">
        <v>1000</v>
      </c>
      <c r="B5" s="148">
        <f>B4+1</f>
        <v>1</v>
      </c>
      <c r="C5" s="156">
        <v>160</v>
      </c>
      <c r="D5" s="156">
        <v>159.01960784313701</v>
      </c>
      <c r="E5" s="156">
        <v>157.450980392156</v>
      </c>
      <c r="F5" s="156">
        <v>155.88235294117601</v>
      </c>
      <c r="G5" s="156">
        <v>154.31372549019599</v>
      </c>
      <c r="H5" s="156">
        <v>152.74509803921501</v>
      </c>
      <c r="I5" s="156">
        <v>151.56862745097999</v>
      </c>
      <c r="J5" s="156">
        <v>150.78431372548999</v>
      </c>
      <c r="K5" s="156">
        <v>150</v>
      </c>
      <c r="L5" s="156">
        <v>149.21568627450901</v>
      </c>
      <c r="M5" s="156">
        <v>148.43137254901899</v>
      </c>
      <c r="N5" s="156">
        <v>147.254901960784</v>
      </c>
      <c r="O5" s="156">
        <v>145.68627450980301</v>
      </c>
      <c r="P5" s="156">
        <v>144.117647058823</v>
      </c>
      <c r="Q5" s="156">
        <v>142.54901960784301</v>
      </c>
      <c r="R5" s="156">
        <v>140.980392156862</v>
      </c>
      <c r="S5" s="156">
        <v>140</v>
      </c>
      <c r="T5" s="89"/>
      <c r="U5" s="149">
        <v>1</v>
      </c>
      <c r="V5" s="138">
        <v>0</v>
      </c>
      <c r="W5" s="138">
        <v>1</v>
      </c>
      <c r="X5" s="138">
        <v>0</v>
      </c>
      <c r="Y5" s="138">
        <v>160</v>
      </c>
      <c r="Z5" s="59" t="str">
        <f t="shared" ref="Z5:Z68" si="0">_xlfn.CONCAT(X5+1,",",W5+1)</f>
        <v>1,2</v>
      </c>
      <c r="AA5" s="89"/>
      <c r="AB5" s="181">
        <v>1</v>
      </c>
      <c r="AC5" s="181">
        <v>0</v>
      </c>
      <c r="AD5" s="181">
        <v>1</v>
      </c>
      <c r="AE5" s="181" t="s">
        <v>120</v>
      </c>
      <c r="AF5" s="153" t="s">
        <v>458</v>
      </c>
      <c r="AG5" s="153">
        <v>0.1</v>
      </c>
      <c r="AH5" s="153">
        <v>102</v>
      </c>
      <c r="AI5" s="153">
        <v>200</v>
      </c>
      <c r="AJ5" s="153">
        <v>500</v>
      </c>
      <c r="AK5" s="153">
        <v>500</v>
      </c>
      <c r="AL5" s="181">
        <v>0</v>
      </c>
      <c r="AM5" s="181">
        <v>6</v>
      </c>
      <c r="AN5" s="181">
        <v>5</v>
      </c>
      <c r="AO5" s="59" t="str">
        <f t="shared" ref="AO5:AO68" si="1">_xlfn.CONCAT(AN5+1,",",AM5+1)</f>
        <v>6,7</v>
      </c>
      <c r="AP5" s="98" t="str">
        <f t="shared" ref="AP5:AP68" si="2">IF(AF5=$AF$4,"H","")</f>
        <v>H</v>
      </c>
      <c r="AQ5" s="102">
        <f t="shared" ref="AQ5:AR60" si="3">$AK5-AI5</f>
        <v>300</v>
      </c>
      <c r="AR5" s="102">
        <f t="shared" si="3"/>
        <v>0</v>
      </c>
      <c r="AS5" s="140">
        <v>2</v>
      </c>
      <c r="AT5" s="162">
        <v>97</v>
      </c>
      <c r="AU5" s="159">
        <f>AT5</f>
        <v>97</v>
      </c>
      <c r="AV5" s="159">
        <f>AU5-MIN(AU$4:AU$8)+1</f>
        <v>31</v>
      </c>
      <c r="AW5" s="159">
        <f>AT4-AT5</f>
        <v>5</v>
      </c>
      <c r="AX5" s="160">
        <f>AW5/SUM($AW$4:$AW$8)</f>
        <v>7.9365079365079361E-2</v>
      </c>
      <c r="AY5" s="153">
        <f>AY4+1</f>
        <v>2</v>
      </c>
      <c r="AZ5" s="153">
        <f>AZ4+1</f>
        <v>3</v>
      </c>
      <c r="BA5" s="89"/>
      <c r="BB5" s="182">
        <v>1</v>
      </c>
      <c r="BC5" s="182">
        <v>0</v>
      </c>
      <c r="BD5" s="142">
        <v>2</v>
      </c>
      <c r="BE5" s="142">
        <v>4</v>
      </c>
      <c r="BF5" s="182">
        <v>1000</v>
      </c>
      <c r="BG5" s="182">
        <v>5</v>
      </c>
      <c r="BH5" s="182">
        <v>1.10344799999999E-3</v>
      </c>
      <c r="BI5" s="182">
        <v>122.84483</v>
      </c>
      <c r="BJ5" s="182">
        <v>0.5</v>
      </c>
      <c r="BK5" s="182">
        <v>0.5</v>
      </c>
      <c r="BL5" s="182">
        <v>5.0000001000000002E-2</v>
      </c>
      <c r="BM5" s="182">
        <v>2</v>
      </c>
      <c r="BN5" s="182">
        <v>1</v>
      </c>
      <c r="BO5" s="182">
        <v>0</v>
      </c>
      <c r="BP5" s="59" t="str">
        <f t="shared" ref="BP5:BP25" si="4">_xlfn.CONCAT(BE5+1,",",BD5+1)</f>
        <v>5,3</v>
      </c>
      <c r="BQ5" s="152"/>
      <c r="BR5" s="152"/>
      <c r="BS5" s="152"/>
      <c r="BT5" s="152"/>
      <c r="BU5" s="152"/>
      <c r="BV5" s="152"/>
      <c r="BW5" s="152"/>
      <c r="BX5" s="152"/>
      <c r="BY5" s="152"/>
      <c r="BZ5" s="152"/>
      <c r="CA5" s="152"/>
      <c r="CB5" s="152"/>
      <c r="CC5" s="152"/>
    </row>
    <row r="6" spans="1:81" ht="6.95" customHeight="1" x14ac:dyDescent="0.25">
      <c r="A6" s="102">
        <v>1000</v>
      </c>
      <c r="B6" s="148">
        <f t="shared" ref="B6:B30" si="5">B5+1</f>
        <v>2</v>
      </c>
      <c r="C6" s="156">
        <v>160</v>
      </c>
      <c r="D6" s="156">
        <v>159.01960784313701</v>
      </c>
      <c r="E6" s="156">
        <v>157.450980392156</v>
      </c>
      <c r="F6" s="156">
        <v>155.88235294117601</v>
      </c>
      <c r="G6" s="156">
        <v>154.31372549019599</v>
      </c>
      <c r="H6" s="156">
        <v>152.74509803921501</v>
      </c>
      <c r="I6" s="156">
        <v>151.56862745097999</v>
      </c>
      <c r="J6" s="156">
        <v>150.78431372548999</v>
      </c>
      <c r="K6" s="156">
        <v>150</v>
      </c>
      <c r="L6" s="156">
        <v>149.21568627450901</v>
      </c>
      <c r="M6" s="156">
        <v>148.43137254901899</v>
      </c>
      <c r="N6" s="156">
        <v>147.254901960784</v>
      </c>
      <c r="O6" s="156">
        <v>145.68627450980301</v>
      </c>
      <c r="P6" s="156">
        <v>144.117647058823</v>
      </c>
      <c r="Q6" s="156">
        <v>142.54901960784301</v>
      </c>
      <c r="R6" s="156">
        <v>140.980392156862</v>
      </c>
      <c r="S6" s="156">
        <v>140</v>
      </c>
      <c r="T6" s="89"/>
      <c r="U6" s="149">
        <v>2</v>
      </c>
      <c r="V6" s="138">
        <v>0</v>
      </c>
      <c r="W6" s="138">
        <v>2</v>
      </c>
      <c r="X6" s="138">
        <v>0</v>
      </c>
      <c r="Y6" s="138">
        <v>160</v>
      </c>
      <c r="Z6" s="59" t="str">
        <f t="shared" si="0"/>
        <v>1,3</v>
      </c>
      <c r="AA6" s="89"/>
      <c r="AB6" s="181">
        <v>2</v>
      </c>
      <c r="AC6" s="181">
        <v>0</v>
      </c>
      <c r="AD6" s="181">
        <v>2</v>
      </c>
      <c r="AE6" s="181" t="s">
        <v>394</v>
      </c>
      <c r="AF6" s="153" t="s">
        <v>460</v>
      </c>
      <c r="AG6" s="153">
        <v>0.1</v>
      </c>
      <c r="AH6" s="153">
        <v>0</v>
      </c>
      <c r="AI6" s="153">
        <v>0</v>
      </c>
      <c r="AJ6" s="153">
        <v>0</v>
      </c>
      <c r="AK6" s="153">
        <v>0</v>
      </c>
      <c r="AL6" s="181">
        <v>1</v>
      </c>
      <c r="AM6" s="181">
        <v>6</v>
      </c>
      <c r="AN6" s="181">
        <v>6</v>
      </c>
      <c r="AO6" s="59" t="str">
        <f t="shared" si="1"/>
        <v>7,7</v>
      </c>
      <c r="AP6" s="98" t="str">
        <f t="shared" si="2"/>
        <v/>
      </c>
      <c r="AQ6" s="102">
        <f t="shared" si="3"/>
        <v>0</v>
      </c>
      <c r="AR6" s="102">
        <f t="shared" si="3"/>
        <v>0</v>
      </c>
      <c r="AS6" s="140">
        <v>3</v>
      </c>
      <c r="AT6" s="162">
        <v>87</v>
      </c>
      <c r="AU6" s="159">
        <f>AT6</f>
        <v>87</v>
      </c>
      <c r="AV6" s="159">
        <f>AU6-MIN(AU$4:AU$8)+1</f>
        <v>21</v>
      </c>
      <c r="AW6" s="159">
        <f>AT5-AT6</f>
        <v>10</v>
      </c>
      <c r="AX6" s="160">
        <f>AW6/SUM($AW$4:$AW$8)</f>
        <v>0.15873015873015872</v>
      </c>
      <c r="AY6" s="153">
        <f>AY5+1</f>
        <v>3</v>
      </c>
      <c r="AZ6" s="153">
        <f>AZ5+1</f>
        <v>4</v>
      </c>
      <c r="BA6" s="89"/>
      <c r="BB6" s="182">
        <v>2</v>
      </c>
      <c r="BC6" s="182">
        <v>0</v>
      </c>
      <c r="BD6" s="142">
        <v>3</v>
      </c>
      <c r="BE6" s="142">
        <v>4</v>
      </c>
      <c r="BF6" s="182">
        <v>1000</v>
      </c>
      <c r="BG6" s="182">
        <v>5</v>
      </c>
      <c r="BH6" s="182">
        <v>1.10344799999999E-3</v>
      </c>
      <c r="BI6" s="182">
        <v>121.74138000000001</v>
      </c>
      <c r="BJ6" s="182">
        <v>0.5</v>
      </c>
      <c r="BK6" s="182">
        <v>0.5</v>
      </c>
      <c r="BL6" s="182">
        <v>5.0000001000000002E-2</v>
      </c>
      <c r="BM6" s="182">
        <v>2</v>
      </c>
      <c r="BN6" s="182">
        <v>1</v>
      </c>
      <c r="BO6" s="182">
        <v>0</v>
      </c>
      <c r="BP6" s="59" t="str">
        <f t="shared" si="4"/>
        <v>5,4</v>
      </c>
      <c r="BQ6" s="152"/>
      <c r="BR6" s="152"/>
      <c r="BS6" s="152"/>
      <c r="BT6" s="152"/>
      <c r="BU6" s="152"/>
      <c r="BV6" s="152"/>
      <c r="BW6" s="152"/>
      <c r="BX6" s="152"/>
      <c r="BY6" s="152"/>
      <c r="BZ6" s="152"/>
      <c r="CA6" s="152"/>
      <c r="CB6" s="152"/>
      <c r="CC6" s="152"/>
    </row>
    <row r="7" spans="1:81" ht="6.95" customHeight="1" x14ac:dyDescent="0.25">
      <c r="A7" s="102">
        <v>1000</v>
      </c>
      <c r="B7" s="148">
        <f t="shared" si="5"/>
        <v>3</v>
      </c>
      <c r="C7" s="156">
        <v>160</v>
      </c>
      <c r="D7" s="156">
        <v>159.01960784313701</v>
      </c>
      <c r="E7" s="156">
        <v>157.450980392156</v>
      </c>
      <c r="F7" s="156">
        <v>155.88235294117601</v>
      </c>
      <c r="G7" s="156">
        <v>154.31372549019599</v>
      </c>
      <c r="H7" s="156">
        <v>152.74509803921501</v>
      </c>
      <c r="I7" s="156">
        <v>151.56862745097999</v>
      </c>
      <c r="J7" s="156">
        <v>150.78431372548999</v>
      </c>
      <c r="K7" s="156">
        <v>150</v>
      </c>
      <c r="L7" s="156">
        <v>149.21568627450901</v>
      </c>
      <c r="M7" s="156">
        <v>148.43137254901899</v>
      </c>
      <c r="N7" s="156">
        <v>147.254901960784</v>
      </c>
      <c r="O7" s="156">
        <v>145.68627450980301</v>
      </c>
      <c r="P7" s="156">
        <v>144.117647058823</v>
      </c>
      <c r="Q7" s="156">
        <v>142.54901960784301</v>
      </c>
      <c r="R7" s="156">
        <v>140.980392156862</v>
      </c>
      <c r="S7" s="156">
        <v>140</v>
      </c>
      <c r="T7" s="89"/>
      <c r="U7" s="149">
        <v>3</v>
      </c>
      <c r="V7" s="138">
        <v>0</v>
      </c>
      <c r="W7" s="138">
        <v>3</v>
      </c>
      <c r="X7" s="138">
        <v>0</v>
      </c>
      <c r="Y7" s="138">
        <v>160</v>
      </c>
      <c r="Z7" s="59" t="str">
        <f t="shared" si="0"/>
        <v>1,4</v>
      </c>
      <c r="AA7" s="89"/>
      <c r="AB7" s="181">
        <v>3</v>
      </c>
      <c r="AC7" s="181">
        <v>0</v>
      </c>
      <c r="AD7" s="181">
        <v>3</v>
      </c>
      <c r="AE7" s="181" t="s">
        <v>136</v>
      </c>
      <c r="AF7" s="153" t="s">
        <v>458</v>
      </c>
      <c r="AG7" s="153">
        <v>0.1</v>
      </c>
      <c r="AH7" s="153">
        <v>102</v>
      </c>
      <c r="AI7" s="153">
        <v>200</v>
      </c>
      <c r="AJ7" s="153">
        <v>500</v>
      </c>
      <c r="AK7" s="153">
        <v>500</v>
      </c>
      <c r="AL7" s="181">
        <v>0</v>
      </c>
      <c r="AM7" s="181">
        <v>5</v>
      </c>
      <c r="AN7" s="181">
        <v>7</v>
      </c>
      <c r="AO7" s="59" t="str">
        <f t="shared" si="1"/>
        <v>8,6</v>
      </c>
      <c r="AP7" s="98" t="str">
        <f t="shared" si="2"/>
        <v>H</v>
      </c>
      <c r="AQ7" s="102">
        <f t="shared" si="3"/>
        <v>300</v>
      </c>
      <c r="AR7" s="102">
        <f t="shared" si="3"/>
        <v>0</v>
      </c>
      <c r="AS7" s="140">
        <v>4</v>
      </c>
      <c r="AT7" s="162">
        <v>77</v>
      </c>
      <c r="AU7" s="159">
        <f>AT7</f>
        <v>77</v>
      </c>
      <c r="AV7" s="159">
        <f>AU7-MIN(AU$4:AU$8)+1</f>
        <v>11</v>
      </c>
      <c r="AW7" s="159">
        <f>AT6-AT7</f>
        <v>10</v>
      </c>
      <c r="AX7" s="160">
        <f>AW7/SUM($AW$4:$AW$8)</f>
        <v>0.15873015873015872</v>
      </c>
      <c r="AY7" s="153">
        <f>AY6+1</f>
        <v>4</v>
      </c>
      <c r="AZ7" s="153">
        <f>AZ6+1</f>
        <v>5</v>
      </c>
      <c r="BA7" s="89"/>
      <c r="BB7" s="182">
        <v>3</v>
      </c>
      <c r="BC7" s="182">
        <v>0</v>
      </c>
      <c r="BD7" s="142">
        <v>3</v>
      </c>
      <c r="BE7" s="142">
        <v>5</v>
      </c>
      <c r="BF7" s="182">
        <v>1000</v>
      </c>
      <c r="BG7" s="182">
        <v>5</v>
      </c>
      <c r="BH7" s="182">
        <v>1.10344799999999E-3</v>
      </c>
      <c r="BI7" s="182">
        <v>120.637929999999</v>
      </c>
      <c r="BJ7" s="182">
        <v>0.5</v>
      </c>
      <c r="BK7" s="182">
        <v>0.5</v>
      </c>
      <c r="BL7" s="182">
        <v>5.0000001000000002E-2</v>
      </c>
      <c r="BM7" s="182">
        <v>2</v>
      </c>
      <c r="BN7" s="182">
        <v>1</v>
      </c>
      <c r="BO7" s="182">
        <v>0</v>
      </c>
      <c r="BP7" s="59" t="str">
        <f t="shared" si="4"/>
        <v>6,4</v>
      </c>
      <c r="BQ7" s="152"/>
      <c r="BR7" s="152"/>
      <c r="BS7" s="152"/>
      <c r="BT7" s="152"/>
      <c r="BU7" s="152"/>
      <c r="BV7" s="152"/>
      <c r="BW7" s="152"/>
      <c r="BX7" s="152"/>
      <c r="BY7" s="152"/>
      <c r="BZ7" s="152"/>
      <c r="CA7" s="152"/>
      <c r="CB7" s="152"/>
      <c r="CC7" s="152"/>
    </row>
    <row r="8" spans="1:81" ht="6.95" customHeight="1" x14ac:dyDescent="0.25">
      <c r="A8" s="102">
        <v>1000</v>
      </c>
      <c r="B8" s="148">
        <f t="shared" si="5"/>
        <v>4</v>
      </c>
      <c r="C8" s="156">
        <v>160</v>
      </c>
      <c r="D8" s="156">
        <v>159.01960784313701</v>
      </c>
      <c r="E8" s="156">
        <v>157.450980392156</v>
      </c>
      <c r="F8" s="156">
        <v>155.88235294117601</v>
      </c>
      <c r="G8" s="156">
        <v>154.31372549019599</v>
      </c>
      <c r="H8" s="156">
        <v>152.74509803921501</v>
      </c>
      <c r="I8" s="156">
        <v>151.56862745097999</v>
      </c>
      <c r="J8" s="156">
        <v>150.78431372548999</v>
      </c>
      <c r="K8" s="156">
        <v>150</v>
      </c>
      <c r="L8" s="156">
        <v>149.21568627450901</v>
      </c>
      <c r="M8" s="156">
        <v>148.43137254901899</v>
      </c>
      <c r="N8" s="156">
        <v>147.254901960784</v>
      </c>
      <c r="O8" s="156">
        <v>145.68627450980301</v>
      </c>
      <c r="P8" s="156">
        <v>144.117647058823</v>
      </c>
      <c r="Q8" s="156">
        <v>142.54901960784301</v>
      </c>
      <c r="R8" s="156">
        <v>140.980392156862</v>
      </c>
      <c r="S8" s="156">
        <v>140</v>
      </c>
      <c r="T8" s="89"/>
      <c r="U8" s="149">
        <v>4</v>
      </c>
      <c r="V8" s="138">
        <v>0</v>
      </c>
      <c r="W8" s="138">
        <v>4</v>
      </c>
      <c r="X8" s="138">
        <v>0</v>
      </c>
      <c r="Y8" s="138">
        <v>160</v>
      </c>
      <c r="Z8" s="59" t="str">
        <f t="shared" si="0"/>
        <v>1,5</v>
      </c>
      <c r="AA8" s="89"/>
      <c r="AB8" s="181">
        <v>4</v>
      </c>
      <c r="AC8" s="181">
        <v>0</v>
      </c>
      <c r="AD8" s="181">
        <v>4</v>
      </c>
      <c r="AE8" s="181" t="s">
        <v>395</v>
      </c>
      <c r="AF8" s="153" t="s">
        <v>460</v>
      </c>
      <c r="AG8" s="153">
        <v>0.1</v>
      </c>
      <c r="AH8" s="153">
        <v>0</v>
      </c>
      <c r="AI8" s="153">
        <v>0</v>
      </c>
      <c r="AJ8" s="153">
        <v>0</v>
      </c>
      <c r="AK8" s="153">
        <v>0</v>
      </c>
      <c r="AL8" s="181">
        <v>1</v>
      </c>
      <c r="AM8" s="181">
        <v>6</v>
      </c>
      <c r="AN8" s="181">
        <v>7</v>
      </c>
      <c r="AO8" s="59" t="str">
        <f t="shared" si="1"/>
        <v>8,7</v>
      </c>
      <c r="AP8" s="98" t="str">
        <f t="shared" si="2"/>
        <v/>
      </c>
      <c r="AQ8" s="102">
        <f t="shared" si="3"/>
        <v>0</v>
      </c>
      <c r="AR8" s="102">
        <f t="shared" si="3"/>
        <v>0</v>
      </c>
      <c r="AS8" s="140">
        <v>5</v>
      </c>
      <c r="AT8" s="162">
        <v>67</v>
      </c>
      <c r="AU8" s="159">
        <f>AT8</f>
        <v>67</v>
      </c>
      <c r="AV8" s="159">
        <f>AU8-MIN(AU$4:AU$8)+1</f>
        <v>1</v>
      </c>
      <c r="AW8" s="159">
        <f>AT7-AT8</f>
        <v>10</v>
      </c>
      <c r="AX8" s="160">
        <f>AW8/SUM($AW$4:$AW$8)</f>
        <v>0.15873015873015872</v>
      </c>
      <c r="AY8" s="153">
        <f>AY7+1</f>
        <v>5</v>
      </c>
      <c r="AZ8" s="153">
        <f>AZ7+1</f>
        <v>6</v>
      </c>
      <c r="BA8" s="89"/>
      <c r="BB8" s="182">
        <v>4</v>
      </c>
      <c r="BC8" s="182">
        <v>0</v>
      </c>
      <c r="BD8" s="142">
        <v>3</v>
      </c>
      <c r="BE8" s="142">
        <v>6</v>
      </c>
      <c r="BF8" s="182">
        <v>500</v>
      </c>
      <c r="BG8" s="182">
        <v>5</v>
      </c>
      <c r="BH8" s="182">
        <v>1.10344799999999E-3</v>
      </c>
      <c r="BI8" s="182">
        <v>119.810349999999</v>
      </c>
      <c r="BJ8" s="182">
        <v>0.5</v>
      </c>
      <c r="BK8" s="182">
        <v>0.5</v>
      </c>
      <c r="BL8" s="182">
        <v>5.0000001000000002E-2</v>
      </c>
      <c r="BM8" s="182">
        <v>2</v>
      </c>
      <c r="BN8" s="182">
        <v>1</v>
      </c>
      <c r="BO8" s="182">
        <v>0</v>
      </c>
      <c r="BP8" s="59" t="str">
        <f t="shared" si="4"/>
        <v>7,4</v>
      </c>
      <c r="BQ8" s="152"/>
      <c r="BR8" s="152"/>
      <c r="BS8" s="152"/>
      <c r="BT8" s="152"/>
      <c r="BU8" s="152"/>
      <c r="BV8" s="152"/>
      <c r="BW8" s="152"/>
      <c r="BX8" s="152"/>
      <c r="BY8" s="152"/>
      <c r="BZ8" s="152"/>
      <c r="CA8" s="152"/>
      <c r="CB8" s="152"/>
      <c r="CC8" s="152"/>
    </row>
    <row r="9" spans="1:81" ht="6.95" customHeight="1" x14ac:dyDescent="0.25">
      <c r="A9" s="102">
        <v>1000</v>
      </c>
      <c r="B9" s="148">
        <f t="shared" si="5"/>
        <v>5</v>
      </c>
      <c r="C9" s="156">
        <v>160</v>
      </c>
      <c r="D9" s="156">
        <v>159.01960784313701</v>
      </c>
      <c r="E9" s="156">
        <v>157.450980392156</v>
      </c>
      <c r="F9" s="156">
        <v>155.88235294117601</v>
      </c>
      <c r="G9" s="156">
        <v>154.31372549019599</v>
      </c>
      <c r="H9" s="156">
        <v>152.74509803921501</v>
      </c>
      <c r="I9" s="156">
        <v>151.56862745097999</v>
      </c>
      <c r="J9" s="156">
        <v>150.78431372548999</v>
      </c>
      <c r="K9" s="156">
        <v>150</v>
      </c>
      <c r="L9" s="156">
        <v>149.21568627450901</v>
      </c>
      <c r="M9" s="156">
        <v>148.43137254901899</v>
      </c>
      <c r="N9" s="156">
        <v>147.254901960784</v>
      </c>
      <c r="O9" s="156">
        <v>145.68627450980301</v>
      </c>
      <c r="P9" s="156">
        <v>144.117647058823</v>
      </c>
      <c r="Q9" s="156">
        <v>142.54901960784301</v>
      </c>
      <c r="R9" s="156">
        <v>140.980392156862</v>
      </c>
      <c r="S9" s="156">
        <v>140</v>
      </c>
      <c r="T9" s="89"/>
      <c r="U9" s="149">
        <v>5</v>
      </c>
      <c r="V9" s="138">
        <v>0</v>
      </c>
      <c r="W9" s="138">
        <v>5</v>
      </c>
      <c r="X9" s="138">
        <v>0</v>
      </c>
      <c r="Y9" s="138">
        <v>160</v>
      </c>
      <c r="Z9" s="59" t="str">
        <f t="shared" si="0"/>
        <v>1,6</v>
      </c>
      <c r="AA9" s="89"/>
      <c r="AB9" s="181">
        <v>5</v>
      </c>
      <c r="AC9" s="181">
        <v>0</v>
      </c>
      <c r="AD9" s="181">
        <v>5</v>
      </c>
      <c r="AE9" s="181" t="s">
        <v>225</v>
      </c>
      <c r="AF9" s="153" t="s">
        <v>458</v>
      </c>
      <c r="AG9" s="153">
        <v>0.1</v>
      </c>
      <c r="AH9" s="153">
        <v>102</v>
      </c>
      <c r="AI9" s="153">
        <v>200</v>
      </c>
      <c r="AJ9" s="153">
        <v>500</v>
      </c>
      <c r="AK9" s="153">
        <v>500</v>
      </c>
      <c r="AL9" s="181">
        <v>0</v>
      </c>
      <c r="AM9" s="181">
        <v>5</v>
      </c>
      <c r="AN9" s="181">
        <v>8</v>
      </c>
      <c r="AO9" s="59" t="str">
        <f t="shared" si="1"/>
        <v>9,6</v>
      </c>
      <c r="AP9" s="98" t="str">
        <f t="shared" si="2"/>
        <v>H</v>
      </c>
      <c r="AQ9" s="102">
        <f t="shared" si="3"/>
        <v>300</v>
      </c>
      <c r="AR9" s="102">
        <f t="shared" si="3"/>
        <v>0</v>
      </c>
      <c r="AS9" s="140"/>
      <c r="AT9" s="140"/>
      <c r="AU9" s="140"/>
      <c r="AV9" s="140"/>
      <c r="AW9" s="140"/>
      <c r="AX9" s="164">
        <f>SUM(AX5:AX8)</f>
        <v>0.55555555555555558</v>
      </c>
      <c r="AY9" s="153"/>
      <c r="AZ9" s="153"/>
      <c r="BA9" s="89"/>
      <c r="BB9" s="182">
        <v>5</v>
      </c>
      <c r="BC9" s="182">
        <v>0</v>
      </c>
      <c r="BD9" s="142">
        <v>3</v>
      </c>
      <c r="BE9" s="142">
        <v>7</v>
      </c>
      <c r="BF9" s="182">
        <v>750</v>
      </c>
      <c r="BG9" s="182">
        <v>5</v>
      </c>
      <c r="BH9" s="182">
        <v>1.10344799999999E-3</v>
      </c>
      <c r="BI9" s="182">
        <v>119.120689999999</v>
      </c>
      <c r="BJ9" s="182">
        <v>0.5</v>
      </c>
      <c r="BK9" s="182">
        <v>0.5</v>
      </c>
      <c r="BL9" s="182">
        <v>5.0000001000000002E-2</v>
      </c>
      <c r="BM9" s="182">
        <v>2</v>
      </c>
      <c r="BN9" s="182">
        <v>1</v>
      </c>
      <c r="BO9" s="182">
        <v>0</v>
      </c>
      <c r="BP9" s="59" t="str">
        <f t="shared" si="4"/>
        <v>8,4</v>
      </c>
      <c r="BQ9" s="152"/>
      <c r="BR9" s="152"/>
      <c r="BS9" s="152"/>
      <c r="BT9" s="152"/>
      <c r="BU9" s="152"/>
      <c r="BV9" s="152"/>
      <c r="BW9" s="152"/>
      <c r="BX9" s="152"/>
      <c r="BY9" s="152"/>
      <c r="BZ9" s="152"/>
      <c r="CA9" s="152"/>
      <c r="CB9" s="152"/>
      <c r="CC9" s="152"/>
    </row>
    <row r="10" spans="1:81" ht="6.95" customHeight="1" x14ac:dyDescent="0.25">
      <c r="A10" s="102">
        <v>500</v>
      </c>
      <c r="B10" s="148">
        <f t="shared" si="5"/>
        <v>6</v>
      </c>
      <c r="C10" s="156">
        <v>160</v>
      </c>
      <c r="D10" s="156">
        <v>159.01960784313701</v>
      </c>
      <c r="E10" s="156">
        <v>157.450980392156</v>
      </c>
      <c r="F10" s="156">
        <v>155.88235294117601</v>
      </c>
      <c r="G10" s="156">
        <v>154.31372549019599</v>
      </c>
      <c r="H10" s="156">
        <v>152.74509803921501</v>
      </c>
      <c r="I10" s="156">
        <v>100</v>
      </c>
      <c r="J10" s="156">
        <v>100</v>
      </c>
      <c r="K10" s="156">
        <v>100</v>
      </c>
      <c r="L10" s="156">
        <v>100</v>
      </c>
      <c r="M10" s="156">
        <v>100</v>
      </c>
      <c r="N10" s="156">
        <v>147.254901960784</v>
      </c>
      <c r="O10" s="156">
        <v>145.68627450980301</v>
      </c>
      <c r="P10" s="156">
        <v>144.117647058823</v>
      </c>
      <c r="Q10" s="156">
        <v>142.54901960784301</v>
      </c>
      <c r="R10" s="156">
        <v>140.980392156862</v>
      </c>
      <c r="S10" s="156">
        <v>140</v>
      </c>
      <c r="T10" s="89"/>
      <c r="U10" s="149">
        <v>6</v>
      </c>
      <c r="V10" s="138">
        <v>0</v>
      </c>
      <c r="W10" s="138">
        <v>6</v>
      </c>
      <c r="X10" s="138">
        <v>0</v>
      </c>
      <c r="Y10" s="138">
        <v>160</v>
      </c>
      <c r="Z10" s="59" t="str">
        <f t="shared" si="0"/>
        <v>1,7</v>
      </c>
      <c r="AA10" s="89"/>
      <c r="AB10" s="181">
        <v>6</v>
      </c>
      <c r="AC10" s="181">
        <v>0</v>
      </c>
      <c r="AD10" s="181">
        <v>6</v>
      </c>
      <c r="AE10" s="181" t="s">
        <v>396</v>
      </c>
      <c r="AF10" s="153" t="s">
        <v>460</v>
      </c>
      <c r="AG10" s="153">
        <v>0.1</v>
      </c>
      <c r="AH10" s="153">
        <v>0</v>
      </c>
      <c r="AI10" s="153">
        <v>0</v>
      </c>
      <c r="AJ10" s="153">
        <v>0</v>
      </c>
      <c r="AK10" s="153">
        <v>0</v>
      </c>
      <c r="AL10" s="181">
        <v>1</v>
      </c>
      <c r="AM10" s="181">
        <v>6</v>
      </c>
      <c r="AN10" s="181">
        <v>8</v>
      </c>
      <c r="AO10" s="59" t="str">
        <f t="shared" si="1"/>
        <v>9,7</v>
      </c>
      <c r="AP10" s="98" t="str">
        <f t="shared" si="2"/>
        <v/>
      </c>
      <c r="AQ10" s="102">
        <f t="shared" si="3"/>
        <v>0</v>
      </c>
      <c r="AR10" s="102">
        <f t="shared" si="3"/>
        <v>0</v>
      </c>
      <c r="AS10" s="140"/>
      <c r="AT10" s="140"/>
      <c r="AU10" s="140"/>
      <c r="AV10" s="140"/>
      <c r="AW10" s="140"/>
      <c r="AX10" s="165"/>
      <c r="AY10" s="153"/>
      <c r="AZ10" s="153"/>
      <c r="BA10" s="89"/>
      <c r="BB10" s="182">
        <v>6</v>
      </c>
      <c r="BC10" s="182">
        <v>0</v>
      </c>
      <c r="BD10" s="142">
        <v>4</v>
      </c>
      <c r="BE10" s="142">
        <v>7</v>
      </c>
      <c r="BF10" s="182">
        <v>1000</v>
      </c>
      <c r="BG10" s="182">
        <v>5</v>
      </c>
      <c r="BH10" s="182">
        <v>1.10344799999999E-3</v>
      </c>
      <c r="BI10" s="182">
        <v>118.155169999999</v>
      </c>
      <c r="BJ10" s="182">
        <v>0.5</v>
      </c>
      <c r="BK10" s="182">
        <v>0.5</v>
      </c>
      <c r="BL10" s="182">
        <v>5.0000001000000002E-2</v>
      </c>
      <c r="BM10" s="182">
        <v>2</v>
      </c>
      <c r="BN10" s="182">
        <v>1</v>
      </c>
      <c r="BO10" s="182">
        <v>0</v>
      </c>
      <c r="BP10" s="59" t="str">
        <f t="shared" si="4"/>
        <v>8,5</v>
      </c>
      <c r="BQ10" s="152"/>
      <c r="BR10" s="152"/>
      <c r="BS10" s="152"/>
      <c r="BT10" s="152"/>
      <c r="BU10" s="152"/>
      <c r="BV10" s="152"/>
      <c r="BW10" s="152"/>
      <c r="BX10" s="152"/>
      <c r="BY10" s="152"/>
      <c r="BZ10" s="152"/>
      <c r="CA10" s="152"/>
      <c r="CB10" s="152"/>
      <c r="CC10" s="152"/>
    </row>
    <row r="11" spans="1:81" ht="6.95" customHeight="1" x14ac:dyDescent="0.25">
      <c r="A11" s="102">
        <v>500</v>
      </c>
      <c r="B11" s="148">
        <f t="shared" si="5"/>
        <v>7</v>
      </c>
      <c r="C11" s="156">
        <v>160</v>
      </c>
      <c r="D11" s="156">
        <v>159.01960784313701</v>
      </c>
      <c r="E11" s="156">
        <v>157.450980392156</v>
      </c>
      <c r="F11" s="156">
        <v>155.88235294117601</v>
      </c>
      <c r="G11" s="156">
        <v>154.31372549019599</v>
      </c>
      <c r="H11" s="156">
        <v>152.74509803921501</v>
      </c>
      <c r="I11" s="156">
        <v>100</v>
      </c>
      <c r="J11" s="156">
        <v>95</v>
      </c>
      <c r="K11" s="156">
        <v>95</v>
      </c>
      <c r="L11" s="156">
        <v>95</v>
      </c>
      <c r="M11" s="156">
        <v>100</v>
      </c>
      <c r="N11" s="156">
        <v>147.254901960784</v>
      </c>
      <c r="O11" s="156">
        <v>145.68627450980301</v>
      </c>
      <c r="P11" s="156">
        <v>144.117647058823</v>
      </c>
      <c r="Q11" s="156">
        <v>142.54901960784301</v>
      </c>
      <c r="R11" s="156">
        <v>140.980392156862</v>
      </c>
      <c r="S11" s="156">
        <v>140</v>
      </c>
      <c r="T11" s="89"/>
      <c r="U11" s="149">
        <v>7</v>
      </c>
      <c r="V11" s="138">
        <v>0</v>
      </c>
      <c r="W11" s="138">
        <v>7</v>
      </c>
      <c r="X11" s="138">
        <v>0</v>
      </c>
      <c r="Y11" s="138">
        <v>160</v>
      </c>
      <c r="Z11" s="59" t="str">
        <f t="shared" si="0"/>
        <v>1,8</v>
      </c>
      <c r="AA11" s="89"/>
      <c r="AB11" s="181">
        <v>7</v>
      </c>
      <c r="AC11" s="181">
        <v>0</v>
      </c>
      <c r="AD11" s="181">
        <v>7</v>
      </c>
      <c r="AE11" s="181" t="s">
        <v>227</v>
      </c>
      <c r="AF11" s="153" t="s">
        <v>458</v>
      </c>
      <c r="AG11" s="153">
        <v>0.1</v>
      </c>
      <c r="AH11" s="153">
        <v>102</v>
      </c>
      <c r="AI11" s="153">
        <v>200</v>
      </c>
      <c r="AJ11" s="153">
        <v>500</v>
      </c>
      <c r="AK11" s="153">
        <v>500</v>
      </c>
      <c r="AL11" s="181">
        <v>0</v>
      </c>
      <c r="AM11" s="181">
        <v>5</v>
      </c>
      <c r="AN11" s="181">
        <v>9</v>
      </c>
      <c r="AO11" s="59" t="str">
        <f t="shared" si="1"/>
        <v>10,6</v>
      </c>
      <c r="AP11" s="98" t="str">
        <f t="shared" si="2"/>
        <v>H</v>
      </c>
      <c r="AQ11" s="102">
        <f t="shared" si="3"/>
        <v>300</v>
      </c>
      <c r="AR11" s="102">
        <f t="shared" si="3"/>
        <v>0</v>
      </c>
      <c r="AS11" s="153"/>
      <c r="AT11" s="153"/>
      <c r="AU11" s="153"/>
      <c r="AV11" s="153"/>
      <c r="AW11" s="153"/>
      <c r="AX11" s="153"/>
      <c r="AY11" s="153"/>
      <c r="AZ11" s="153"/>
      <c r="BA11" s="89"/>
      <c r="BB11" s="182">
        <v>7</v>
      </c>
      <c r="BC11" s="182">
        <v>0</v>
      </c>
      <c r="BD11" s="142">
        <v>5</v>
      </c>
      <c r="BE11" s="142">
        <v>7</v>
      </c>
      <c r="BF11" s="182">
        <v>1000</v>
      </c>
      <c r="BG11" s="182">
        <v>5</v>
      </c>
      <c r="BH11" s="182">
        <v>1.10344799999999E-3</v>
      </c>
      <c r="BI11" s="182">
        <v>117.05173000000001</v>
      </c>
      <c r="BJ11" s="182">
        <v>0.5</v>
      </c>
      <c r="BK11" s="182">
        <v>0.5</v>
      </c>
      <c r="BL11" s="182">
        <v>5.0000001000000002E-2</v>
      </c>
      <c r="BM11" s="182">
        <v>1</v>
      </c>
      <c r="BN11" s="182">
        <v>1</v>
      </c>
      <c r="BO11" s="182">
        <v>0</v>
      </c>
      <c r="BP11" s="59" t="str">
        <f t="shared" si="4"/>
        <v>8,6</v>
      </c>
      <c r="BQ11" s="152"/>
      <c r="BR11" s="152"/>
      <c r="BS11" s="152"/>
      <c r="BT11" s="152"/>
      <c r="BU11" s="152"/>
      <c r="BV11" s="152"/>
      <c r="BW11" s="152"/>
      <c r="BX11" s="152"/>
      <c r="BY11" s="152"/>
      <c r="BZ11" s="152"/>
      <c r="CA11" s="152"/>
      <c r="CB11" s="152"/>
      <c r="CC11" s="152"/>
    </row>
    <row r="12" spans="1:81" ht="6.95" customHeight="1" x14ac:dyDescent="0.25">
      <c r="A12" s="102">
        <v>500</v>
      </c>
      <c r="B12" s="148">
        <f t="shared" si="5"/>
        <v>8</v>
      </c>
      <c r="C12" s="156">
        <v>160</v>
      </c>
      <c r="D12" s="156">
        <v>159.01960784313701</v>
      </c>
      <c r="E12" s="156">
        <v>157.450980392156</v>
      </c>
      <c r="F12" s="156">
        <v>155.88235294117601</v>
      </c>
      <c r="G12" s="156">
        <v>154.31372549019599</v>
      </c>
      <c r="H12" s="156">
        <v>152.74509803921501</v>
      </c>
      <c r="I12" s="156">
        <v>100</v>
      </c>
      <c r="J12" s="156">
        <v>95</v>
      </c>
      <c r="K12" s="156">
        <v>95</v>
      </c>
      <c r="L12" s="156">
        <v>95</v>
      </c>
      <c r="M12" s="156">
        <v>100</v>
      </c>
      <c r="N12" s="156">
        <v>147.254901960784</v>
      </c>
      <c r="O12" s="156">
        <v>145.68627450980301</v>
      </c>
      <c r="P12" s="156">
        <v>144.117647058823</v>
      </c>
      <c r="Q12" s="156">
        <v>142.54901960784301</v>
      </c>
      <c r="R12" s="156">
        <v>140.980392156862</v>
      </c>
      <c r="S12" s="156">
        <v>140</v>
      </c>
      <c r="T12" s="89"/>
      <c r="U12" s="149">
        <v>8</v>
      </c>
      <c r="V12" s="138">
        <v>0</v>
      </c>
      <c r="W12" s="138">
        <v>8</v>
      </c>
      <c r="X12" s="138">
        <v>0</v>
      </c>
      <c r="Y12" s="138">
        <v>160</v>
      </c>
      <c r="Z12" s="59" t="str">
        <f t="shared" si="0"/>
        <v>1,9</v>
      </c>
      <c r="AA12" s="89"/>
      <c r="AB12" s="181">
        <v>8</v>
      </c>
      <c r="AC12" s="181">
        <v>0</v>
      </c>
      <c r="AD12" s="181">
        <v>8</v>
      </c>
      <c r="AE12" s="181" t="s">
        <v>462</v>
      </c>
      <c r="AF12" s="153" t="s">
        <v>460</v>
      </c>
      <c r="AG12" s="153">
        <v>0.1</v>
      </c>
      <c r="AH12" s="153">
        <v>0</v>
      </c>
      <c r="AI12" s="153">
        <v>0</v>
      </c>
      <c r="AJ12" s="153">
        <v>0</v>
      </c>
      <c r="AK12" s="153">
        <v>0</v>
      </c>
      <c r="AL12" s="181">
        <v>1</v>
      </c>
      <c r="AM12" s="181">
        <v>6</v>
      </c>
      <c r="AN12" s="181">
        <v>9</v>
      </c>
      <c r="AO12" s="59" t="str">
        <f t="shared" si="1"/>
        <v>10,7</v>
      </c>
      <c r="AP12" s="98" t="str">
        <f t="shared" si="2"/>
        <v/>
      </c>
      <c r="AQ12" s="102">
        <f t="shared" si="3"/>
        <v>0</v>
      </c>
      <c r="AR12" s="102">
        <f t="shared" si="3"/>
        <v>0</v>
      </c>
      <c r="AS12" s="153"/>
      <c r="AT12" s="153"/>
      <c r="AU12" s="153"/>
      <c r="AV12" s="153"/>
      <c r="AW12" s="153"/>
      <c r="AX12" s="153"/>
      <c r="AY12" s="153"/>
      <c r="AZ12" s="153"/>
      <c r="BA12" s="89"/>
      <c r="BB12" s="182">
        <v>8</v>
      </c>
      <c r="BC12" s="182">
        <v>0</v>
      </c>
      <c r="BD12" s="142">
        <v>11</v>
      </c>
      <c r="BE12" s="142">
        <v>8</v>
      </c>
      <c r="BF12" s="182">
        <v>1000</v>
      </c>
      <c r="BG12" s="182">
        <v>5</v>
      </c>
      <c r="BH12" s="182">
        <v>8.2063199999999898E-4</v>
      </c>
      <c r="BI12" s="182">
        <v>114.439679999999</v>
      </c>
      <c r="BJ12" s="182">
        <v>0.5</v>
      </c>
      <c r="BK12" s="182">
        <v>0.5</v>
      </c>
      <c r="BL12" s="182">
        <v>5.0000001000000002E-2</v>
      </c>
      <c r="BM12" s="182">
        <v>1</v>
      </c>
      <c r="BN12" s="182">
        <v>1</v>
      </c>
      <c r="BO12" s="182">
        <v>0</v>
      </c>
      <c r="BP12" s="59" t="str">
        <f t="shared" si="4"/>
        <v>9,12</v>
      </c>
      <c r="BQ12" s="152"/>
      <c r="BR12" s="152"/>
      <c r="BS12" s="152"/>
      <c r="BT12" s="152"/>
      <c r="BU12" s="152"/>
      <c r="BV12" s="152"/>
      <c r="BW12" s="152"/>
      <c r="BX12" s="152"/>
      <c r="BY12" s="152"/>
      <c r="BZ12" s="152"/>
      <c r="CA12" s="152"/>
      <c r="CB12" s="152"/>
      <c r="CC12" s="152"/>
    </row>
    <row r="13" spans="1:81" ht="6.95" customHeight="1" x14ac:dyDescent="0.25">
      <c r="A13" s="102">
        <v>500</v>
      </c>
      <c r="B13" s="148">
        <f t="shared" si="5"/>
        <v>9</v>
      </c>
      <c r="C13" s="156">
        <v>160</v>
      </c>
      <c r="D13" s="156">
        <v>159.01960784313701</v>
      </c>
      <c r="E13" s="156">
        <v>157.450980392156</v>
      </c>
      <c r="F13" s="156">
        <v>155.88235294117601</v>
      </c>
      <c r="G13" s="156">
        <v>154.31372549019599</v>
      </c>
      <c r="H13" s="156">
        <v>152.74509803921501</v>
      </c>
      <c r="I13" s="156">
        <v>100</v>
      </c>
      <c r="J13" s="156">
        <v>95</v>
      </c>
      <c r="K13" s="156">
        <v>95</v>
      </c>
      <c r="L13" s="156">
        <v>95</v>
      </c>
      <c r="M13" s="156">
        <v>100</v>
      </c>
      <c r="N13" s="156">
        <v>147.254901960784</v>
      </c>
      <c r="O13" s="156">
        <v>145.68627450980301</v>
      </c>
      <c r="P13" s="156">
        <v>144.117647058823</v>
      </c>
      <c r="Q13" s="156">
        <v>142.54901960784301</v>
      </c>
      <c r="R13" s="156">
        <v>140.980392156862</v>
      </c>
      <c r="S13" s="156">
        <v>140</v>
      </c>
      <c r="T13" s="89"/>
      <c r="U13" s="149">
        <v>9</v>
      </c>
      <c r="V13" s="138">
        <v>0</v>
      </c>
      <c r="W13" s="138">
        <v>9</v>
      </c>
      <c r="X13" s="138">
        <v>0</v>
      </c>
      <c r="Y13" s="138">
        <v>160</v>
      </c>
      <c r="Z13" s="59" t="str">
        <f t="shared" si="0"/>
        <v>1,10</v>
      </c>
      <c r="AA13" s="89"/>
      <c r="AB13" s="181">
        <v>9</v>
      </c>
      <c r="AC13" s="181">
        <v>0</v>
      </c>
      <c r="AD13" s="181">
        <v>9</v>
      </c>
      <c r="AE13" s="181" t="s">
        <v>463</v>
      </c>
      <c r="AF13" s="153" t="s">
        <v>458</v>
      </c>
      <c r="AG13" s="153">
        <v>0.1</v>
      </c>
      <c r="AH13" s="153">
        <v>102</v>
      </c>
      <c r="AI13" s="153">
        <v>200</v>
      </c>
      <c r="AJ13" s="153">
        <v>500</v>
      </c>
      <c r="AK13" s="153">
        <v>500</v>
      </c>
      <c r="AL13" s="181">
        <v>0</v>
      </c>
      <c r="AM13" s="181">
        <v>5</v>
      </c>
      <c r="AN13" s="181">
        <v>10</v>
      </c>
      <c r="AO13" s="59" t="str">
        <f t="shared" si="1"/>
        <v>11,6</v>
      </c>
      <c r="AP13" s="98" t="str">
        <f t="shared" si="2"/>
        <v>H</v>
      </c>
      <c r="AQ13" s="102">
        <f t="shared" si="3"/>
        <v>300</v>
      </c>
      <c r="AR13" s="102">
        <f t="shared" si="3"/>
        <v>0</v>
      </c>
      <c r="AS13" s="153"/>
      <c r="AT13" s="153"/>
      <c r="AU13" s="153"/>
      <c r="AV13" s="153"/>
      <c r="AW13" s="153"/>
      <c r="AX13" s="153"/>
      <c r="AY13" s="153"/>
      <c r="AZ13" s="153"/>
      <c r="BA13" s="89"/>
      <c r="BB13" s="182">
        <v>9</v>
      </c>
      <c r="BC13" s="182">
        <v>0</v>
      </c>
      <c r="BD13" s="142">
        <v>12</v>
      </c>
      <c r="BE13" s="142">
        <v>8</v>
      </c>
      <c r="BF13" s="182">
        <v>1000</v>
      </c>
      <c r="BG13" s="182">
        <v>5</v>
      </c>
      <c r="BH13" s="182">
        <v>8.2063199999999898E-4</v>
      </c>
      <c r="BI13" s="182">
        <v>113.61905</v>
      </c>
      <c r="BJ13" s="182">
        <v>0.5</v>
      </c>
      <c r="BK13" s="182">
        <v>0.5</v>
      </c>
      <c r="BL13" s="182">
        <v>5.0000001000000002E-2</v>
      </c>
      <c r="BM13" s="182">
        <v>2</v>
      </c>
      <c r="BN13" s="182">
        <v>1</v>
      </c>
      <c r="BO13" s="182">
        <v>0</v>
      </c>
      <c r="BP13" s="59" t="str">
        <f t="shared" si="4"/>
        <v>9,13</v>
      </c>
      <c r="BQ13" s="152"/>
      <c r="BR13" s="152"/>
      <c r="BS13" s="152"/>
      <c r="BT13" s="152"/>
      <c r="BU13" s="152"/>
      <c r="BV13" s="152"/>
      <c r="BW13" s="152"/>
      <c r="BX13" s="152"/>
      <c r="BY13" s="152"/>
      <c r="BZ13" s="152"/>
      <c r="CA13" s="152"/>
      <c r="CB13" s="152"/>
      <c r="CC13" s="152"/>
    </row>
    <row r="14" spans="1:81" ht="6.95" customHeight="1" x14ac:dyDescent="0.25">
      <c r="A14" s="102">
        <v>500</v>
      </c>
      <c r="B14" s="148">
        <f t="shared" si="5"/>
        <v>10</v>
      </c>
      <c r="C14" s="156">
        <v>160</v>
      </c>
      <c r="D14" s="156">
        <v>159.01960784313701</v>
      </c>
      <c r="E14" s="156">
        <v>157.450980392156</v>
      </c>
      <c r="F14" s="156">
        <v>155.88235294117601</v>
      </c>
      <c r="G14" s="156">
        <v>154.31372549019599</v>
      </c>
      <c r="H14" s="156">
        <v>152.74509803921501</v>
      </c>
      <c r="I14" s="156">
        <v>100</v>
      </c>
      <c r="J14" s="156">
        <v>100</v>
      </c>
      <c r="K14" s="156">
        <v>100</v>
      </c>
      <c r="L14" s="156">
        <v>100</v>
      </c>
      <c r="M14" s="156">
        <v>100</v>
      </c>
      <c r="N14" s="156">
        <v>147.254901960784</v>
      </c>
      <c r="O14" s="156">
        <v>145.68627450980301</v>
      </c>
      <c r="P14" s="156">
        <v>144.117647058823</v>
      </c>
      <c r="Q14" s="156">
        <v>142.54901960784301</v>
      </c>
      <c r="R14" s="156">
        <v>140.980392156862</v>
      </c>
      <c r="S14" s="156">
        <v>140</v>
      </c>
      <c r="T14" s="89"/>
      <c r="U14" s="149">
        <v>10</v>
      </c>
      <c r="V14" s="138">
        <v>0</v>
      </c>
      <c r="W14" s="138">
        <v>10</v>
      </c>
      <c r="X14" s="138">
        <v>0</v>
      </c>
      <c r="Y14" s="138">
        <v>160</v>
      </c>
      <c r="Z14" s="59" t="str">
        <f t="shared" si="0"/>
        <v>1,11</v>
      </c>
      <c r="AA14" s="89"/>
      <c r="AB14" s="181">
        <v>10</v>
      </c>
      <c r="AC14" s="181">
        <v>0</v>
      </c>
      <c r="AD14" s="181">
        <v>10</v>
      </c>
      <c r="AE14" s="181" t="s">
        <v>464</v>
      </c>
      <c r="AF14" s="153" t="s">
        <v>458</v>
      </c>
      <c r="AG14" s="153">
        <v>0.1</v>
      </c>
      <c r="AH14" s="153">
        <v>102</v>
      </c>
      <c r="AI14" s="153">
        <v>200</v>
      </c>
      <c r="AJ14" s="153">
        <v>500</v>
      </c>
      <c r="AK14" s="153">
        <v>500</v>
      </c>
      <c r="AL14" s="181">
        <v>0</v>
      </c>
      <c r="AM14" s="181">
        <v>6</v>
      </c>
      <c r="AN14" s="181">
        <v>11</v>
      </c>
      <c r="AO14" s="59" t="str">
        <f t="shared" si="1"/>
        <v>12,7</v>
      </c>
      <c r="AP14" s="98" t="str">
        <f t="shared" si="2"/>
        <v>H</v>
      </c>
      <c r="AQ14" s="102">
        <f t="shared" si="3"/>
        <v>300</v>
      </c>
      <c r="AR14" s="102">
        <f t="shared" si="3"/>
        <v>0</v>
      </c>
      <c r="AS14" s="153"/>
      <c r="AT14" s="153"/>
      <c r="AU14" s="153"/>
      <c r="AV14" s="153"/>
      <c r="AW14" s="153"/>
      <c r="AX14" s="153"/>
      <c r="AY14" s="153"/>
      <c r="AZ14" s="153"/>
      <c r="BA14" s="89"/>
      <c r="BB14" s="182">
        <v>10</v>
      </c>
      <c r="BC14" s="182">
        <v>0</v>
      </c>
      <c r="BD14" s="142">
        <v>13</v>
      </c>
      <c r="BE14" s="142">
        <v>9</v>
      </c>
      <c r="BF14" s="182">
        <v>559</v>
      </c>
      <c r="BG14" s="182">
        <v>5</v>
      </c>
      <c r="BH14" s="182">
        <v>8.2063199999999898E-4</v>
      </c>
      <c r="BI14" s="182">
        <v>112.97937</v>
      </c>
      <c r="BJ14" s="182">
        <v>0.5</v>
      </c>
      <c r="BK14" s="182">
        <v>0.5</v>
      </c>
      <c r="BL14" s="182">
        <v>5.0000001000000002E-2</v>
      </c>
      <c r="BM14" s="182">
        <v>2</v>
      </c>
      <c r="BN14" s="182">
        <v>1</v>
      </c>
      <c r="BO14" s="182">
        <v>0</v>
      </c>
      <c r="BP14" s="59" t="str">
        <f t="shared" si="4"/>
        <v>10,14</v>
      </c>
      <c r="BQ14" s="152"/>
      <c r="BR14" s="152"/>
      <c r="BS14" s="152"/>
      <c r="BT14" s="152"/>
      <c r="BU14" s="152"/>
      <c r="BV14" s="152"/>
      <c r="BW14" s="152"/>
      <c r="BX14" s="152"/>
      <c r="BY14" s="152"/>
      <c r="BZ14" s="152"/>
      <c r="CA14" s="152"/>
      <c r="CB14" s="152"/>
      <c r="CC14" s="152"/>
    </row>
    <row r="15" spans="1:81" ht="6.95" customHeight="1" x14ac:dyDescent="0.25">
      <c r="A15" s="102">
        <v>1000</v>
      </c>
      <c r="B15" s="148">
        <f t="shared" si="5"/>
        <v>11</v>
      </c>
      <c r="C15" s="156">
        <v>160</v>
      </c>
      <c r="D15" s="156">
        <v>159.01960784313701</v>
      </c>
      <c r="E15" s="156">
        <v>157.450980392156</v>
      </c>
      <c r="F15" s="156">
        <v>155.88235294117601</v>
      </c>
      <c r="G15" s="156">
        <v>154.31372549019599</v>
      </c>
      <c r="H15" s="156">
        <v>152.74509803921501</v>
      </c>
      <c r="I15" s="156">
        <v>151.56862745097999</v>
      </c>
      <c r="J15" s="156">
        <v>150.78431372548999</v>
      </c>
      <c r="K15" s="156">
        <v>150</v>
      </c>
      <c r="L15" s="156">
        <v>149.21568627450901</v>
      </c>
      <c r="M15" s="156">
        <v>148.43137254901899</v>
      </c>
      <c r="N15" s="156">
        <v>147.254901960784</v>
      </c>
      <c r="O15" s="156">
        <v>145.68627450980301</v>
      </c>
      <c r="P15" s="156">
        <v>144.117647058823</v>
      </c>
      <c r="Q15" s="156">
        <v>142.54901960784301</v>
      </c>
      <c r="R15" s="156">
        <v>140.980392156862</v>
      </c>
      <c r="S15" s="156">
        <v>140</v>
      </c>
      <c r="T15" s="89"/>
      <c r="U15" s="149">
        <v>11</v>
      </c>
      <c r="V15" s="138">
        <v>0</v>
      </c>
      <c r="W15" s="138">
        <v>11</v>
      </c>
      <c r="X15" s="138">
        <v>0</v>
      </c>
      <c r="Y15" s="138">
        <v>160</v>
      </c>
      <c r="Z15" s="59" t="str">
        <f t="shared" si="0"/>
        <v>1,12</v>
      </c>
      <c r="AA15" s="89"/>
      <c r="AB15" s="181">
        <v>11</v>
      </c>
      <c r="AC15" s="181">
        <v>0</v>
      </c>
      <c r="AD15" s="181">
        <v>11</v>
      </c>
      <c r="AE15" s="181" t="s">
        <v>465</v>
      </c>
      <c r="AF15" s="153" t="s">
        <v>460</v>
      </c>
      <c r="AG15" s="153">
        <v>0.1</v>
      </c>
      <c r="AH15" s="153">
        <v>0</v>
      </c>
      <c r="AI15" s="153">
        <v>0</v>
      </c>
      <c r="AJ15" s="153">
        <v>0</v>
      </c>
      <c r="AK15" s="153">
        <v>0</v>
      </c>
      <c r="AL15" s="181">
        <v>1</v>
      </c>
      <c r="AM15" s="181">
        <v>6</v>
      </c>
      <c r="AN15" s="181">
        <v>10</v>
      </c>
      <c r="AO15" s="59" t="str">
        <f t="shared" si="1"/>
        <v>11,7</v>
      </c>
      <c r="AP15" s="98" t="str">
        <f t="shared" si="2"/>
        <v/>
      </c>
      <c r="AQ15" s="102">
        <f t="shared" si="3"/>
        <v>0</v>
      </c>
      <c r="AR15" s="102">
        <f t="shared" si="3"/>
        <v>0</v>
      </c>
      <c r="AS15" s="153"/>
      <c r="AT15" s="153"/>
      <c r="AU15" s="153"/>
      <c r="AV15" s="153"/>
      <c r="AW15" s="153"/>
      <c r="AX15" s="153"/>
      <c r="AY15" s="153"/>
      <c r="AZ15" s="153"/>
      <c r="BA15" s="89"/>
      <c r="BB15" s="182">
        <v>11</v>
      </c>
      <c r="BC15" s="182">
        <v>0</v>
      </c>
      <c r="BD15" s="142">
        <v>13</v>
      </c>
      <c r="BE15" s="142">
        <v>9</v>
      </c>
      <c r="BF15" s="182">
        <v>559</v>
      </c>
      <c r="BG15" s="182">
        <v>5</v>
      </c>
      <c r="BH15" s="182">
        <v>8.2063199999999898E-4</v>
      </c>
      <c r="BI15" s="182">
        <v>112.520629999999</v>
      </c>
      <c r="BJ15" s="182">
        <v>0.5</v>
      </c>
      <c r="BK15" s="182">
        <v>0.5</v>
      </c>
      <c r="BL15" s="182">
        <v>5.0000001000000002E-2</v>
      </c>
      <c r="BM15" s="182">
        <v>2</v>
      </c>
      <c r="BN15" s="182">
        <v>1</v>
      </c>
      <c r="BO15" s="182">
        <v>0</v>
      </c>
      <c r="BP15" s="59" t="str">
        <f t="shared" si="4"/>
        <v>10,14</v>
      </c>
      <c r="BQ15" s="152"/>
      <c r="BR15" s="152"/>
      <c r="BS15" s="152"/>
      <c r="BT15" s="152"/>
      <c r="BU15" s="152"/>
      <c r="BV15" s="152"/>
      <c r="BW15" s="152"/>
      <c r="BX15" s="152"/>
      <c r="BY15" s="152"/>
      <c r="BZ15" s="152"/>
      <c r="CA15" s="152"/>
      <c r="CB15" s="152"/>
      <c r="CC15" s="152"/>
    </row>
    <row r="16" spans="1:81" ht="6.95" customHeight="1" x14ac:dyDescent="0.25">
      <c r="A16" s="102">
        <v>1000</v>
      </c>
      <c r="B16" s="148">
        <f t="shared" si="5"/>
        <v>12</v>
      </c>
      <c r="C16" s="156">
        <v>160</v>
      </c>
      <c r="D16" s="156">
        <v>159.01960784313701</v>
      </c>
      <c r="E16" s="156">
        <v>157.450980392156</v>
      </c>
      <c r="F16" s="156">
        <v>155.88235294117601</v>
      </c>
      <c r="G16" s="156">
        <v>154.31372549019599</v>
      </c>
      <c r="H16" s="156">
        <v>152.74509803921501</v>
      </c>
      <c r="I16" s="156">
        <v>151.56862745097999</v>
      </c>
      <c r="J16" s="156">
        <v>150.78431372548999</v>
      </c>
      <c r="K16" s="156">
        <v>150</v>
      </c>
      <c r="L16" s="156">
        <v>149.21568627450901</v>
      </c>
      <c r="M16" s="156">
        <v>148.43137254901899</v>
      </c>
      <c r="N16" s="156">
        <v>147.254901960784</v>
      </c>
      <c r="O16" s="156">
        <v>145.68627450980301</v>
      </c>
      <c r="P16" s="156">
        <v>144.117647058823</v>
      </c>
      <c r="Q16" s="156">
        <v>142.54901960784301</v>
      </c>
      <c r="R16" s="156">
        <v>140.980392156862</v>
      </c>
      <c r="S16" s="156">
        <v>140</v>
      </c>
      <c r="T16" s="89"/>
      <c r="U16" s="149">
        <v>12</v>
      </c>
      <c r="V16" s="138">
        <v>0</v>
      </c>
      <c r="W16" s="138">
        <v>12</v>
      </c>
      <c r="X16" s="138">
        <v>0</v>
      </c>
      <c r="Y16" s="138">
        <v>160</v>
      </c>
      <c r="Z16" s="59" t="str">
        <f t="shared" si="0"/>
        <v>1,13</v>
      </c>
      <c r="AA16" s="89"/>
      <c r="AB16" s="181">
        <v>12</v>
      </c>
      <c r="AC16" s="181">
        <v>0</v>
      </c>
      <c r="AD16" s="181">
        <v>12</v>
      </c>
      <c r="AE16" s="181" t="s">
        <v>123</v>
      </c>
      <c r="AF16" s="153" t="s">
        <v>458</v>
      </c>
      <c r="AG16" s="153">
        <v>0.1</v>
      </c>
      <c r="AH16" s="153">
        <v>102</v>
      </c>
      <c r="AI16" s="153">
        <v>200</v>
      </c>
      <c r="AJ16" s="153">
        <v>500</v>
      </c>
      <c r="AK16" s="153">
        <v>500</v>
      </c>
      <c r="AL16" s="181">
        <v>0</v>
      </c>
      <c r="AM16" s="181">
        <v>7</v>
      </c>
      <c r="AN16" s="181">
        <v>5</v>
      </c>
      <c r="AO16" s="59" t="str">
        <f t="shared" si="1"/>
        <v>6,8</v>
      </c>
      <c r="AP16" s="98" t="str">
        <f t="shared" si="2"/>
        <v>H</v>
      </c>
      <c r="AQ16" s="102">
        <f t="shared" si="3"/>
        <v>300</v>
      </c>
      <c r="AR16" s="102">
        <f t="shared" si="3"/>
        <v>0</v>
      </c>
      <c r="AS16" s="153"/>
      <c r="AT16" s="153"/>
      <c r="AU16" s="153"/>
      <c r="AV16" s="153"/>
      <c r="AW16" s="153"/>
      <c r="AX16" s="153"/>
      <c r="AY16" s="153"/>
      <c r="AZ16" s="153"/>
      <c r="BA16" s="89"/>
      <c r="BB16" s="182">
        <v>12</v>
      </c>
      <c r="BC16" s="182">
        <v>0</v>
      </c>
      <c r="BD16" s="142">
        <v>14</v>
      </c>
      <c r="BE16" s="142">
        <v>9</v>
      </c>
      <c r="BF16" s="182">
        <v>1000</v>
      </c>
      <c r="BG16" s="182">
        <v>5</v>
      </c>
      <c r="BH16" s="182">
        <v>8.2063199999999898E-4</v>
      </c>
      <c r="BI16" s="182">
        <v>111.880949999999</v>
      </c>
      <c r="BJ16" s="182">
        <v>0.5</v>
      </c>
      <c r="BK16" s="182">
        <v>0.5</v>
      </c>
      <c r="BL16" s="182">
        <v>5.0000001000000002E-2</v>
      </c>
      <c r="BM16" s="182">
        <v>2</v>
      </c>
      <c r="BN16" s="182">
        <v>1</v>
      </c>
      <c r="BO16" s="182">
        <v>0</v>
      </c>
      <c r="BP16" s="59" t="str">
        <f t="shared" si="4"/>
        <v>10,15</v>
      </c>
      <c r="BQ16" s="152"/>
      <c r="BR16" s="152"/>
      <c r="BS16" s="152"/>
      <c r="BT16" s="152"/>
      <c r="BU16" s="152"/>
      <c r="BV16" s="152"/>
      <c r="BW16" s="152"/>
      <c r="BX16" s="152"/>
      <c r="BY16" s="152"/>
      <c r="BZ16" s="152"/>
      <c r="CA16" s="152"/>
      <c r="CB16" s="152"/>
      <c r="CC16" s="152"/>
    </row>
    <row r="17" spans="1:81" ht="6.95" customHeight="1" x14ac:dyDescent="0.25">
      <c r="A17" s="102">
        <v>1000</v>
      </c>
      <c r="B17" s="148">
        <f t="shared" si="5"/>
        <v>13</v>
      </c>
      <c r="C17" s="156">
        <v>160</v>
      </c>
      <c r="D17" s="156">
        <v>159.01960784313701</v>
      </c>
      <c r="E17" s="156">
        <v>157.450980392156</v>
      </c>
      <c r="F17" s="156">
        <v>155.88235294117601</v>
      </c>
      <c r="G17" s="156">
        <v>154.31372549019599</v>
      </c>
      <c r="H17" s="156">
        <v>152.74509803921501</v>
      </c>
      <c r="I17" s="156">
        <v>151.56862745097999</v>
      </c>
      <c r="J17" s="156">
        <v>150.78431372548999</v>
      </c>
      <c r="K17" s="156">
        <v>150</v>
      </c>
      <c r="L17" s="156">
        <v>149.21568627450901</v>
      </c>
      <c r="M17" s="156">
        <v>148.43137254901899</v>
      </c>
      <c r="N17" s="156">
        <v>147.254901960784</v>
      </c>
      <c r="O17" s="156">
        <v>145.68627450980301</v>
      </c>
      <c r="P17" s="156">
        <v>144.117647058823</v>
      </c>
      <c r="Q17" s="156">
        <v>142.54901960784301</v>
      </c>
      <c r="R17" s="156">
        <v>140.980392156862</v>
      </c>
      <c r="S17" s="156">
        <v>140</v>
      </c>
      <c r="T17" s="89"/>
      <c r="U17" s="149">
        <v>13</v>
      </c>
      <c r="V17" s="138">
        <v>0</v>
      </c>
      <c r="W17" s="138">
        <v>13</v>
      </c>
      <c r="X17" s="138">
        <v>0</v>
      </c>
      <c r="Y17" s="138">
        <v>160</v>
      </c>
      <c r="Z17" s="59" t="str">
        <f t="shared" si="0"/>
        <v>1,14</v>
      </c>
      <c r="AA17" s="89"/>
      <c r="AB17" s="181">
        <v>13</v>
      </c>
      <c r="AC17" s="181">
        <v>0</v>
      </c>
      <c r="AD17" s="181">
        <v>13</v>
      </c>
      <c r="AE17" s="181" t="s">
        <v>402</v>
      </c>
      <c r="AF17" s="153" t="s">
        <v>460</v>
      </c>
      <c r="AG17" s="153">
        <v>0.1</v>
      </c>
      <c r="AH17" s="153">
        <v>0</v>
      </c>
      <c r="AI17" s="153">
        <v>0</v>
      </c>
      <c r="AJ17" s="153">
        <v>0</v>
      </c>
      <c r="AK17" s="153">
        <v>0</v>
      </c>
      <c r="AL17" s="181">
        <v>1</v>
      </c>
      <c r="AM17" s="181">
        <v>7</v>
      </c>
      <c r="AN17" s="181">
        <v>6</v>
      </c>
      <c r="AO17" s="59" t="str">
        <f t="shared" si="1"/>
        <v>7,8</v>
      </c>
      <c r="AP17" s="98" t="str">
        <f t="shared" si="2"/>
        <v/>
      </c>
      <c r="AQ17" s="102">
        <f t="shared" si="3"/>
        <v>0</v>
      </c>
      <c r="AR17" s="102">
        <f t="shared" si="3"/>
        <v>0</v>
      </c>
      <c r="AS17" s="153"/>
      <c r="AT17" s="153"/>
      <c r="AU17" s="153"/>
      <c r="AV17" s="153"/>
      <c r="AW17" s="153"/>
      <c r="AX17" s="153"/>
      <c r="AY17" s="153"/>
      <c r="AZ17" s="153"/>
      <c r="BA17" s="89"/>
      <c r="BB17" s="182">
        <v>13</v>
      </c>
      <c r="BC17" s="182">
        <v>0</v>
      </c>
      <c r="BD17" s="142">
        <v>15</v>
      </c>
      <c r="BE17" s="142">
        <v>9</v>
      </c>
      <c r="BF17" s="182">
        <v>1000</v>
      </c>
      <c r="BG17" s="182">
        <v>5</v>
      </c>
      <c r="BH17" s="182">
        <v>8.2063199999999898E-4</v>
      </c>
      <c r="BI17" s="182">
        <v>111.06032</v>
      </c>
      <c r="BJ17" s="182">
        <v>0.5</v>
      </c>
      <c r="BK17" s="182">
        <v>0.5</v>
      </c>
      <c r="BL17" s="182">
        <v>5.0000001000000002E-2</v>
      </c>
      <c r="BM17" s="182">
        <v>1</v>
      </c>
      <c r="BN17" s="182">
        <v>1</v>
      </c>
      <c r="BO17" s="182">
        <v>0</v>
      </c>
      <c r="BP17" s="59" t="str">
        <f t="shared" si="4"/>
        <v>10,16</v>
      </c>
      <c r="BQ17" s="152"/>
      <c r="BR17" s="152"/>
      <c r="BS17" s="152"/>
      <c r="BT17" s="152"/>
      <c r="BU17" s="152"/>
      <c r="BV17" s="152"/>
      <c r="BW17" s="152"/>
      <c r="BX17" s="152"/>
      <c r="BY17" s="152"/>
      <c r="BZ17" s="152"/>
      <c r="CA17" s="152"/>
      <c r="CB17" s="152"/>
      <c r="CC17" s="152"/>
    </row>
    <row r="18" spans="1:81" ht="6.95" customHeight="1" x14ac:dyDescent="0.25">
      <c r="A18" s="102">
        <v>1000</v>
      </c>
      <c r="B18" s="148">
        <f t="shared" si="5"/>
        <v>14</v>
      </c>
      <c r="C18" s="156">
        <v>160</v>
      </c>
      <c r="D18" s="156">
        <v>159.01960784313701</v>
      </c>
      <c r="E18" s="156">
        <v>157.450980392156</v>
      </c>
      <c r="F18" s="156">
        <v>155.88235294117601</v>
      </c>
      <c r="G18" s="156">
        <v>154.31372549019599</v>
      </c>
      <c r="H18" s="156">
        <v>152.74509803921501</v>
      </c>
      <c r="I18" s="156">
        <v>151.56862745097999</v>
      </c>
      <c r="J18" s="156">
        <v>150.78431372548999</v>
      </c>
      <c r="K18" s="156">
        <v>150</v>
      </c>
      <c r="L18" s="156">
        <v>149.21568627450901</v>
      </c>
      <c r="M18" s="156">
        <v>148.43137254901899</v>
      </c>
      <c r="N18" s="156">
        <v>147.254901960784</v>
      </c>
      <c r="O18" s="156">
        <v>145.68627450980301</v>
      </c>
      <c r="P18" s="156">
        <v>144.117647058823</v>
      </c>
      <c r="Q18" s="156">
        <v>142.54901960784301</v>
      </c>
      <c r="R18" s="156">
        <v>140.980392156862</v>
      </c>
      <c r="S18" s="156">
        <v>140</v>
      </c>
      <c r="T18" s="89"/>
      <c r="U18" s="149">
        <v>14</v>
      </c>
      <c r="V18" s="138">
        <v>0</v>
      </c>
      <c r="W18" s="138">
        <v>14</v>
      </c>
      <c r="X18" s="138">
        <v>0</v>
      </c>
      <c r="Y18" s="138">
        <v>160</v>
      </c>
      <c r="Z18" s="59" t="str">
        <f t="shared" si="0"/>
        <v>1,15</v>
      </c>
      <c r="AA18" s="89"/>
      <c r="AB18" s="181">
        <v>14</v>
      </c>
      <c r="AC18" s="181">
        <v>0</v>
      </c>
      <c r="AD18" s="181">
        <v>14</v>
      </c>
      <c r="AE18" s="181" t="s">
        <v>466</v>
      </c>
      <c r="AF18" s="153" t="s">
        <v>458</v>
      </c>
      <c r="AG18" s="153">
        <v>0.1</v>
      </c>
      <c r="AH18" s="153">
        <v>102</v>
      </c>
      <c r="AI18" s="153">
        <v>200</v>
      </c>
      <c r="AJ18" s="153">
        <v>500</v>
      </c>
      <c r="AK18" s="153">
        <v>500</v>
      </c>
      <c r="AL18" s="181">
        <v>0</v>
      </c>
      <c r="AM18" s="181">
        <v>7</v>
      </c>
      <c r="AN18" s="181">
        <v>11</v>
      </c>
      <c r="AO18" s="59" t="str">
        <f t="shared" si="1"/>
        <v>12,8</v>
      </c>
      <c r="AP18" s="98" t="str">
        <f t="shared" si="2"/>
        <v>H</v>
      </c>
      <c r="AQ18" s="102">
        <f t="shared" si="3"/>
        <v>300</v>
      </c>
      <c r="AR18" s="102">
        <f t="shared" si="3"/>
        <v>0</v>
      </c>
      <c r="AS18" s="153"/>
      <c r="AT18" s="153"/>
      <c r="AU18" s="153"/>
      <c r="AV18" s="153"/>
      <c r="AW18" s="153"/>
      <c r="AX18" s="153"/>
      <c r="AY18" s="153"/>
      <c r="AZ18" s="153"/>
      <c r="BA18" s="89"/>
      <c r="BB18" s="182">
        <v>14</v>
      </c>
      <c r="BC18" s="182">
        <v>0</v>
      </c>
      <c r="BD18" s="142">
        <v>21</v>
      </c>
      <c r="BE18" s="142">
        <v>9</v>
      </c>
      <c r="BF18" s="182">
        <v>1000</v>
      </c>
      <c r="BG18" s="182">
        <v>5</v>
      </c>
      <c r="BH18" s="182">
        <v>9.4581999999999902E-4</v>
      </c>
      <c r="BI18" s="182">
        <v>108.95569</v>
      </c>
      <c r="BJ18" s="182">
        <v>0.5</v>
      </c>
      <c r="BK18" s="182">
        <v>0.5</v>
      </c>
      <c r="BL18" s="182">
        <v>5.0000001000000002E-2</v>
      </c>
      <c r="BM18" s="182">
        <v>1</v>
      </c>
      <c r="BN18" s="182">
        <v>1</v>
      </c>
      <c r="BO18" s="182">
        <v>0</v>
      </c>
      <c r="BP18" s="59" t="str">
        <f t="shared" si="4"/>
        <v>10,22</v>
      </c>
      <c r="BQ18" s="152"/>
      <c r="BR18" s="152"/>
      <c r="BS18" s="152"/>
      <c r="BT18" s="152"/>
      <c r="BU18" s="152"/>
      <c r="BV18" s="152"/>
      <c r="BW18" s="152"/>
      <c r="BX18" s="152"/>
      <c r="BY18" s="152"/>
      <c r="BZ18" s="152"/>
      <c r="CA18" s="152"/>
      <c r="CB18" s="152"/>
      <c r="CC18" s="152"/>
    </row>
    <row r="19" spans="1:81" ht="6.95" customHeight="1" x14ac:dyDescent="0.25">
      <c r="A19" s="102">
        <v>1000</v>
      </c>
      <c r="B19" s="148">
        <f t="shared" si="5"/>
        <v>15</v>
      </c>
      <c r="C19" s="156">
        <v>160</v>
      </c>
      <c r="D19" s="156">
        <v>159.01960784313701</v>
      </c>
      <c r="E19" s="156">
        <v>157.450980392156</v>
      </c>
      <c r="F19" s="156">
        <v>155.88235294117601</v>
      </c>
      <c r="G19" s="156">
        <v>154.31372549019599</v>
      </c>
      <c r="H19" s="156">
        <v>152.74509803921501</v>
      </c>
      <c r="I19" s="156">
        <v>151.56862745097999</v>
      </c>
      <c r="J19" s="156">
        <v>150.78431372548999</v>
      </c>
      <c r="K19" s="156">
        <v>150</v>
      </c>
      <c r="L19" s="156">
        <v>149.21568627450901</v>
      </c>
      <c r="M19" s="156">
        <v>148.43137254901899</v>
      </c>
      <c r="N19" s="156">
        <v>147.254901960784</v>
      </c>
      <c r="O19" s="156">
        <v>145.68627450980301</v>
      </c>
      <c r="P19" s="156">
        <v>144.117647058823</v>
      </c>
      <c r="Q19" s="156">
        <v>142.54901960784301</v>
      </c>
      <c r="R19" s="156">
        <v>140.980392156862</v>
      </c>
      <c r="S19" s="156">
        <v>140</v>
      </c>
      <c r="T19" s="89"/>
      <c r="U19" s="149">
        <v>15</v>
      </c>
      <c r="V19" s="138">
        <v>0</v>
      </c>
      <c r="W19" s="138">
        <v>15</v>
      </c>
      <c r="X19" s="138">
        <v>0</v>
      </c>
      <c r="Y19" s="138">
        <v>160</v>
      </c>
      <c r="Z19" s="59" t="str">
        <f t="shared" si="0"/>
        <v>1,16</v>
      </c>
      <c r="AA19" s="89"/>
      <c r="AB19" s="181">
        <v>15</v>
      </c>
      <c r="AC19" s="181">
        <v>0</v>
      </c>
      <c r="AD19" s="181">
        <v>15</v>
      </c>
      <c r="AE19" s="181" t="s">
        <v>467</v>
      </c>
      <c r="AF19" s="153" t="s">
        <v>460</v>
      </c>
      <c r="AG19" s="153">
        <v>0.1</v>
      </c>
      <c r="AH19" s="153">
        <v>0</v>
      </c>
      <c r="AI19" s="153">
        <v>0</v>
      </c>
      <c r="AJ19" s="153">
        <v>0</v>
      </c>
      <c r="AK19" s="153">
        <v>0</v>
      </c>
      <c r="AL19" s="181">
        <v>1</v>
      </c>
      <c r="AM19" s="181">
        <v>7</v>
      </c>
      <c r="AN19" s="181">
        <v>10</v>
      </c>
      <c r="AO19" s="59" t="str">
        <f t="shared" si="1"/>
        <v>11,8</v>
      </c>
      <c r="AP19" s="98" t="str">
        <f t="shared" si="2"/>
        <v/>
      </c>
      <c r="AQ19" s="102">
        <f t="shared" si="3"/>
        <v>0</v>
      </c>
      <c r="AR19" s="102">
        <f t="shared" si="3"/>
        <v>0</v>
      </c>
      <c r="AS19" s="153"/>
      <c r="AT19" s="153"/>
      <c r="AU19" s="153"/>
      <c r="AV19" s="153"/>
      <c r="AW19" s="153"/>
      <c r="AX19" s="153"/>
      <c r="AY19" s="153"/>
      <c r="AZ19" s="153"/>
      <c r="BA19" s="89"/>
      <c r="BB19" s="182">
        <v>15</v>
      </c>
      <c r="BC19" s="182">
        <v>0</v>
      </c>
      <c r="BD19" s="142">
        <v>22</v>
      </c>
      <c r="BE19" s="142">
        <v>9</v>
      </c>
      <c r="BF19" s="182">
        <v>750</v>
      </c>
      <c r="BG19" s="182">
        <v>5</v>
      </c>
      <c r="BH19" s="182">
        <v>9.4581999999999902E-4</v>
      </c>
      <c r="BI19" s="182">
        <v>108.1281</v>
      </c>
      <c r="BJ19" s="182">
        <v>0.5</v>
      </c>
      <c r="BK19" s="182">
        <v>0.5</v>
      </c>
      <c r="BL19" s="182">
        <v>5.0000001000000002E-2</v>
      </c>
      <c r="BM19" s="182">
        <v>2</v>
      </c>
      <c r="BN19" s="182">
        <v>1</v>
      </c>
      <c r="BO19" s="182">
        <v>0</v>
      </c>
      <c r="BP19" s="59" t="str">
        <f t="shared" si="4"/>
        <v>10,23</v>
      </c>
      <c r="BQ19" s="152"/>
      <c r="BR19" s="152"/>
      <c r="BS19" s="152"/>
      <c r="BT19" s="152"/>
      <c r="BU19" s="152"/>
      <c r="BV19" s="152"/>
      <c r="BW19" s="152"/>
      <c r="BX19" s="152"/>
      <c r="BY19" s="152"/>
      <c r="BZ19" s="152"/>
      <c r="CA19" s="152"/>
      <c r="CB19" s="152"/>
      <c r="CC19" s="152"/>
    </row>
    <row r="20" spans="1:81" ht="6.95" customHeight="1" x14ac:dyDescent="0.25">
      <c r="A20" s="102">
        <v>250</v>
      </c>
      <c r="B20" s="148">
        <f t="shared" si="5"/>
        <v>16</v>
      </c>
      <c r="C20" s="156">
        <v>160</v>
      </c>
      <c r="D20" s="156">
        <v>159.01960784313701</v>
      </c>
      <c r="E20" s="156">
        <v>157.450980392156</v>
      </c>
      <c r="F20" s="156">
        <v>155.88235294117601</v>
      </c>
      <c r="G20" s="156">
        <v>154.31372549019599</v>
      </c>
      <c r="H20" s="156">
        <v>152.74509803921501</v>
      </c>
      <c r="I20" s="156">
        <v>100</v>
      </c>
      <c r="J20" s="156">
        <v>100</v>
      </c>
      <c r="K20" s="156">
        <v>100</v>
      </c>
      <c r="L20" s="156">
        <v>100</v>
      </c>
      <c r="M20" s="156">
        <v>100</v>
      </c>
      <c r="N20" s="156">
        <v>147.254901960784</v>
      </c>
      <c r="O20" s="156">
        <v>145.68627450980301</v>
      </c>
      <c r="P20" s="156">
        <v>144.117647058823</v>
      </c>
      <c r="Q20" s="156">
        <v>142.54901960784301</v>
      </c>
      <c r="R20" s="156">
        <v>140.980392156862</v>
      </c>
      <c r="S20" s="156">
        <v>140</v>
      </c>
      <c r="T20" s="89"/>
      <c r="U20" s="149">
        <v>16</v>
      </c>
      <c r="V20" s="138">
        <v>0</v>
      </c>
      <c r="W20" s="138">
        <v>16</v>
      </c>
      <c r="X20" s="138">
        <v>0</v>
      </c>
      <c r="Y20" s="138">
        <v>160</v>
      </c>
      <c r="Z20" s="59" t="str">
        <f t="shared" si="0"/>
        <v>1,17</v>
      </c>
      <c r="AA20" s="89"/>
      <c r="AB20" s="181">
        <v>16</v>
      </c>
      <c r="AC20" s="181">
        <v>0</v>
      </c>
      <c r="AD20" s="181">
        <v>16</v>
      </c>
      <c r="AE20" s="181" t="s">
        <v>166</v>
      </c>
      <c r="AF20" s="153" t="s">
        <v>458</v>
      </c>
      <c r="AG20" s="153">
        <v>0.1</v>
      </c>
      <c r="AH20" s="153">
        <v>102</v>
      </c>
      <c r="AI20" s="153">
        <v>200</v>
      </c>
      <c r="AJ20" s="153">
        <v>500</v>
      </c>
      <c r="AK20" s="153">
        <v>500</v>
      </c>
      <c r="AL20" s="181">
        <v>0</v>
      </c>
      <c r="AM20" s="181">
        <v>8</v>
      </c>
      <c r="AN20" s="181">
        <v>5</v>
      </c>
      <c r="AO20" s="59" t="str">
        <f t="shared" si="1"/>
        <v>6,9</v>
      </c>
      <c r="AP20" s="98" t="str">
        <f t="shared" si="2"/>
        <v>H</v>
      </c>
      <c r="AQ20" s="102">
        <f t="shared" si="3"/>
        <v>300</v>
      </c>
      <c r="AR20" s="102">
        <f t="shared" si="3"/>
        <v>0</v>
      </c>
      <c r="AS20" s="153"/>
      <c r="AT20" s="153"/>
      <c r="AU20" s="153"/>
      <c r="AV20" s="153"/>
      <c r="AW20" s="153"/>
      <c r="AX20" s="153"/>
      <c r="AY20" s="153"/>
      <c r="AZ20" s="153"/>
      <c r="BA20" s="89"/>
      <c r="BB20" s="182">
        <v>16</v>
      </c>
      <c r="BC20" s="182">
        <v>0</v>
      </c>
      <c r="BD20" s="142">
        <v>22</v>
      </c>
      <c r="BE20" s="142">
        <v>10</v>
      </c>
      <c r="BF20" s="182">
        <v>500</v>
      </c>
      <c r="BG20" s="182">
        <v>5</v>
      </c>
      <c r="BH20" s="182">
        <v>9.4581999999999902E-4</v>
      </c>
      <c r="BI20" s="182">
        <v>107.536959999999</v>
      </c>
      <c r="BJ20" s="182">
        <v>0.5</v>
      </c>
      <c r="BK20" s="182">
        <v>0.5</v>
      </c>
      <c r="BL20" s="182">
        <v>5.0000001000000002E-2</v>
      </c>
      <c r="BM20" s="182">
        <v>2</v>
      </c>
      <c r="BN20" s="182">
        <v>1</v>
      </c>
      <c r="BO20" s="182">
        <v>0</v>
      </c>
      <c r="BP20" s="59" t="str">
        <f t="shared" si="4"/>
        <v>11,23</v>
      </c>
      <c r="BQ20" s="152"/>
      <c r="BR20" s="152"/>
      <c r="BS20" s="152"/>
      <c r="BT20" s="152"/>
      <c r="BU20" s="152"/>
      <c r="BV20" s="152"/>
      <c r="BW20" s="152"/>
      <c r="BX20" s="152"/>
      <c r="BY20" s="152"/>
      <c r="BZ20" s="152"/>
      <c r="CA20" s="152"/>
      <c r="CB20" s="152"/>
      <c r="CC20" s="152"/>
    </row>
    <row r="21" spans="1:81" ht="6.95" customHeight="1" x14ac:dyDescent="0.25">
      <c r="A21" s="102">
        <v>250</v>
      </c>
      <c r="B21" s="148">
        <f t="shared" si="5"/>
        <v>17</v>
      </c>
      <c r="C21" s="156">
        <v>160</v>
      </c>
      <c r="D21" s="156">
        <v>159.01960784313701</v>
      </c>
      <c r="E21" s="156">
        <v>157.450980392156</v>
      </c>
      <c r="F21" s="156">
        <v>155.88235294117601</v>
      </c>
      <c r="G21" s="156">
        <v>154.31372549019599</v>
      </c>
      <c r="H21" s="156">
        <v>152.74509803921501</v>
      </c>
      <c r="I21" s="156">
        <v>100</v>
      </c>
      <c r="J21" s="156">
        <v>95</v>
      </c>
      <c r="K21" s="156">
        <v>95</v>
      </c>
      <c r="L21" s="156">
        <v>95</v>
      </c>
      <c r="M21" s="156">
        <v>100</v>
      </c>
      <c r="N21" s="156">
        <v>147.254901960784</v>
      </c>
      <c r="O21" s="156">
        <v>145.68627450980301</v>
      </c>
      <c r="P21" s="156">
        <v>144.117647058823</v>
      </c>
      <c r="Q21" s="156">
        <v>142.54901960784301</v>
      </c>
      <c r="R21" s="156">
        <v>140.980392156862</v>
      </c>
      <c r="S21" s="156">
        <v>140</v>
      </c>
      <c r="T21" s="89"/>
      <c r="U21" s="149">
        <v>17</v>
      </c>
      <c r="V21" s="138">
        <v>0</v>
      </c>
      <c r="W21" s="138">
        <v>17</v>
      </c>
      <c r="X21" s="138">
        <v>0</v>
      </c>
      <c r="Y21" s="138">
        <v>160</v>
      </c>
      <c r="Z21" s="59" t="str">
        <f t="shared" si="0"/>
        <v>1,18</v>
      </c>
      <c r="AA21" s="89"/>
      <c r="AB21" s="181">
        <v>17</v>
      </c>
      <c r="AC21" s="181">
        <v>0</v>
      </c>
      <c r="AD21" s="181">
        <v>17</v>
      </c>
      <c r="AE21" s="181" t="s">
        <v>410</v>
      </c>
      <c r="AF21" s="153" t="s">
        <v>460</v>
      </c>
      <c r="AG21" s="153">
        <v>0.1</v>
      </c>
      <c r="AH21" s="153">
        <v>0</v>
      </c>
      <c r="AI21" s="153">
        <v>0</v>
      </c>
      <c r="AJ21" s="153">
        <v>0</v>
      </c>
      <c r="AK21" s="153">
        <v>0</v>
      </c>
      <c r="AL21" s="181">
        <v>1</v>
      </c>
      <c r="AM21" s="181">
        <v>8</v>
      </c>
      <c r="AN21" s="181">
        <v>6</v>
      </c>
      <c r="AO21" s="59" t="str">
        <f t="shared" si="1"/>
        <v>7,9</v>
      </c>
      <c r="AP21" s="98" t="str">
        <f t="shared" si="2"/>
        <v/>
      </c>
      <c r="AQ21" s="102">
        <f t="shared" si="3"/>
        <v>0</v>
      </c>
      <c r="AR21" s="102">
        <f t="shared" si="3"/>
        <v>0</v>
      </c>
      <c r="AS21" s="153"/>
      <c r="AT21" s="153"/>
      <c r="AU21" s="153"/>
      <c r="AV21" s="153"/>
      <c r="AW21" s="153"/>
      <c r="AX21" s="153"/>
      <c r="AY21" s="153"/>
      <c r="AZ21" s="153"/>
      <c r="BA21" s="89"/>
      <c r="BB21" s="182">
        <v>17</v>
      </c>
      <c r="BC21" s="182">
        <v>0</v>
      </c>
      <c r="BD21" s="142">
        <v>22</v>
      </c>
      <c r="BE21" s="142">
        <v>11</v>
      </c>
      <c r="BF21" s="182">
        <v>1000</v>
      </c>
      <c r="BG21" s="182">
        <v>5</v>
      </c>
      <c r="BH21" s="182">
        <v>9.4581999999999902E-4</v>
      </c>
      <c r="BI21" s="182">
        <v>106.82759</v>
      </c>
      <c r="BJ21" s="182">
        <v>0.5</v>
      </c>
      <c r="BK21" s="182">
        <v>0.5</v>
      </c>
      <c r="BL21" s="182">
        <v>5.0000001000000002E-2</v>
      </c>
      <c r="BM21" s="182">
        <v>2</v>
      </c>
      <c r="BN21" s="182">
        <v>1</v>
      </c>
      <c r="BO21" s="182">
        <v>0</v>
      </c>
      <c r="BP21" s="59" t="str">
        <f t="shared" si="4"/>
        <v>12,23</v>
      </c>
      <c r="BQ21" s="152"/>
      <c r="BR21" s="152"/>
      <c r="BS21" s="152"/>
      <c r="BT21" s="152"/>
      <c r="BU21" s="152"/>
      <c r="BV21" s="152"/>
      <c r="BW21" s="152"/>
      <c r="BX21" s="152"/>
      <c r="BY21" s="152"/>
      <c r="BZ21" s="152"/>
      <c r="CA21" s="152"/>
      <c r="CB21" s="152"/>
      <c r="CC21" s="152"/>
    </row>
    <row r="22" spans="1:81" ht="6.95" customHeight="1" x14ac:dyDescent="0.25">
      <c r="A22" s="102">
        <v>250</v>
      </c>
      <c r="B22" s="148">
        <f t="shared" si="5"/>
        <v>18</v>
      </c>
      <c r="C22" s="156">
        <v>160</v>
      </c>
      <c r="D22" s="156">
        <v>159.01960784313701</v>
      </c>
      <c r="E22" s="156">
        <v>157.450980392156</v>
      </c>
      <c r="F22" s="156">
        <v>155.88235294117601</v>
      </c>
      <c r="G22" s="156">
        <v>154.31372549019599</v>
      </c>
      <c r="H22" s="156">
        <v>152.74509803921501</v>
      </c>
      <c r="I22" s="156">
        <v>100</v>
      </c>
      <c r="J22" s="156">
        <v>95</v>
      </c>
      <c r="K22" s="156">
        <v>95</v>
      </c>
      <c r="L22" s="156">
        <v>95</v>
      </c>
      <c r="M22" s="156">
        <v>100</v>
      </c>
      <c r="N22" s="156">
        <v>147.254901960784</v>
      </c>
      <c r="O22" s="156">
        <v>145.68627450980301</v>
      </c>
      <c r="P22" s="156">
        <v>144.117647058823</v>
      </c>
      <c r="Q22" s="156">
        <v>142.54901960784301</v>
      </c>
      <c r="R22" s="156">
        <v>140.980392156862</v>
      </c>
      <c r="S22" s="156">
        <v>140</v>
      </c>
      <c r="T22" s="89"/>
      <c r="U22" s="149">
        <v>18</v>
      </c>
      <c r="V22" s="138">
        <v>0</v>
      </c>
      <c r="W22" s="138">
        <v>18</v>
      </c>
      <c r="X22" s="138">
        <v>0</v>
      </c>
      <c r="Y22" s="138">
        <v>160</v>
      </c>
      <c r="Z22" s="59" t="str">
        <f t="shared" si="0"/>
        <v>1,19</v>
      </c>
      <c r="AA22" s="89"/>
      <c r="AB22" s="181">
        <v>18</v>
      </c>
      <c r="AC22" s="181">
        <v>0</v>
      </c>
      <c r="AD22" s="181">
        <v>18</v>
      </c>
      <c r="AE22" s="181" t="s">
        <v>468</v>
      </c>
      <c r="AF22" s="153" t="s">
        <v>458</v>
      </c>
      <c r="AG22" s="153">
        <v>0.1</v>
      </c>
      <c r="AH22" s="153">
        <v>102</v>
      </c>
      <c r="AI22" s="153">
        <v>200</v>
      </c>
      <c r="AJ22" s="153">
        <v>500</v>
      </c>
      <c r="AK22" s="153">
        <v>500</v>
      </c>
      <c r="AL22" s="181">
        <v>0</v>
      </c>
      <c r="AM22" s="181">
        <v>8</v>
      </c>
      <c r="AN22" s="181">
        <v>11</v>
      </c>
      <c r="AO22" s="59" t="str">
        <f t="shared" si="1"/>
        <v>12,9</v>
      </c>
      <c r="AP22" s="98" t="str">
        <f t="shared" si="2"/>
        <v>H</v>
      </c>
      <c r="AQ22" s="102">
        <f t="shared" si="3"/>
        <v>300</v>
      </c>
      <c r="AR22" s="102">
        <f t="shared" si="3"/>
        <v>0</v>
      </c>
      <c r="AS22" s="153"/>
      <c r="AT22" s="153"/>
      <c r="AU22" s="153"/>
      <c r="AV22" s="153"/>
      <c r="AW22" s="153"/>
      <c r="AX22" s="153"/>
      <c r="AY22" s="153"/>
      <c r="AZ22" s="153"/>
      <c r="BA22" s="89"/>
      <c r="BB22" s="182">
        <v>18</v>
      </c>
      <c r="BC22" s="182">
        <v>0</v>
      </c>
      <c r="BD22" s="142">
        <v>22</v>
      </c>
      <c r="BE22" s="142">
        <v>12</v>
      </c>
      <c r="BF22" s="182">
        <v>1000</v>
      </c>
      <c r="BG22" s="182">
        <v>5</v>
      </c>
      <c r="BH22" s="182">
        <v>9.4581999999999902E-4</v>
      </c>
      <c r="BI22" s="182">
        <v>105.88177</v>
      </c>
      <c r="BJ22" s="182">
        <v>0.5</v>
      </c>
      <c r="BK22" s="182">
        <v>0.5</v>
      </c>
      <c r="BL22" s="182">
        <v>5.0000001000000002E-2</v>
      </c>
      <c r="BM22" s="182">
        <v>2</v>
      </c>
      <c r="BN22" s="182">
        <v>1</v>
      </c>
      <c r="BO22" s="182">
        <v>0</v>
      </c>
      <c r="BP22" s="59" t="str">
        <f t="shared" si="4"/>
        <v>13,23</v>
      </c>
      <c r="BQ22" s="152"/>
      <c r="BR22" s="152"/>
      <c r="BS22" s="152"/>
      <c r="BT22" s="152"/>
      <c r="BU22" s="152"/>
      <c r="BV22" s="152"/>
      <c r="BW22" s="152"/>
      <c r="BX22" s="152"/>
      <c r="BY22" s="152"/>
      <c r="BZ22" s="152"/>
      <c r="CA22" s="152"/>
      <c r="CB22" s="152"/>
      <c r="CC22" s="152"/>
    </row>
    <row r="23" spans="1:81" ht="6.95" customHeight="1" x14ac:dyDescent="0.25">
      <c r="A23" s="102">
        <v>250</v>
      </c>
      <c r="B23" s="148">
        <f t="shared" si="5"/>
        <v>19</v>
      </c>
      <c r="C23" s="156">
        <v>160</v>
      </c>
      <c r="D23" s="156">
        <v>159.01960784313701</v>
      </c>
      <c r="E23" s="156">
        <v>157.450980392156</v>
      </c>
      <c r="F23" s="156">
        <v>155.88235294117601</v>
      </c>
      <c r="G23" s="156">
        <v>154.31372549019599</v>
      </c>
      <c r="H23" s="156">
        <v>152.74509803921501</v>
      </c>
      <c r="I23" s="156">
        <v>100</v>
      </c>
      <c r="J23" s="156">
        <v>95</v>
      </c>
      <c r="K23" s="156">
        <v>95</v>
      </c>
      <c r="L23" s="156">
        <v>95</v>
      </c>
      <c r="M23" s="156">
        <v>100</v>
      </c>
      <c r="N23" s="156">
        <v>147.254901960784</v>
      </c>
      <c r="O23" s="156">
        <v>145.68627450980301</v>
      </c>
      <c r="P23" s="156">
        <v>144.117647058823</v>
      </c>
      <c r="Q23" s="156">
        <v>142.54901960784301</v>
      </c>
      <c r="R23" s="156">
        <v>140.980392156862</v>
      </c>
      <c r="S23" s="156">
        <v>140</v>
      </c>
      <c r="T23" s="89"/>
      <c r="U23" s="149">
        <v>19</v>
      </c>
      <c r="V23" s="138">
        <v>0</v>
      </c>
      <c r="W23" s="138">
        <v>19</v>
      </c>
      <c r="X23" s="138">
        <v>0</v>
      </c>
      <c r="Y23" s="138">
        <v>160</v>
      </c>
      <c r="Z23" s="59" t="str">
        <f t="shared" si="0"/>
        <v>1,20</v>
      </c>
      <c r="AA23" s="89"/>
      <c r="AB23" s="181">
        <v>19</v>
      </c>
      <c r="AC23" s="181">
        <v>0</v>
      </c>
      <c r="AD23" s="181">
        <v>19</v>
      </c>
      <c r="AE23" s="181" t="s">
        <v>469</v>
      </c>
      <c r="AF23" s="153" t="s">
        <v>460</v>
      </c>
      <c r="AG23" s="153">
        <v>0.1</v>
      </c>
      <c r="AH23" s="153">
        <v>0</v>
      </c>
      <c r="AI23" s="153">
        <v>0</v>
      </c>
      <c r="AJ23" s="153">
        <v>0</v>
      </c>
      <c r="AK23" s="153">
        <v>0</v>
      </c>
      <c r="AL23" s="181">
        <v>1</v>
      </c>
      <c r="AM23" s="181">
        <v>8</v>
      </c>
      <c r="AN23" s="181">
        <v>10</v>
      </c>
      <c r="AO23" s="59" t="str">
        <f t="shared" si="1"/>
        <v>11,9</v>
      </c>
      <c r="AP23" s="98" t="str">
        <f t="shared" si="2"/>
        <v/>
      </c>
      <c r="AQ23" s="102">
        <f t="shared" si="3"/>
        <v>0</v>
      </c>
      <c r="AR23" s="102">
        <f t="shared" si="3"/>
        <v>0</v>
      </c>
      <c r="AS23" s="153"/>
      <c r="AT23" s="153"/>
      <c r="AU23" s="153"/>
      <c r="AV23" s="153"/>
      <c r="AW23" s="153"/>
      <c r="AX23" s="153"/>
      <c r="AY23" s="153"/>
      <c r="AZ23" s="153"/>
      <c r="BA23" s="89"/>
      <c r="BB23" s="182">
        <v>19</v>
      </c>
      <c r="BC23" s="182">
        <v>0</v>
      </c>
      <c r="BD23" s="142">
        <v>22</v>
      </c>
      <c r="BE23" s="142">
        <v>13</v>
      </c>
      <c r="BF23" s="182">
        <v>1000</v>
      </c>
      <c r="BG23" s="182">
        <v>5</v>
      </c>
      <c r="BH23" s="182">
        <v>9.4581999999999902E-4</v>
      </c>
      <c r="BI23" s="182">
        <v>104.93595000000001</v>
      </c>
      <c r="BJ23" s="182">
        <v>0.5</v>
      </c>
      <c r="BK23" s="182">
        <v>0.5</v>
      </c>
      <c r="BL23" s="182">
        <v>5.0000001000000002E-2</v>
      </c>
      <c r="BM23" s="182">
        <v>2</v>
      </c>
      <c r="BN23" s="182">
        <v>1</v>
      </c>
      <c r="BO23" s="182">
        <v>0</v>
      </c>
      <c r="BP23" s="59" t="str">
        <f t="shared" si="4"/>
        <v>14,23</v>
      </c>
      <c r="BQ23" s="152"/>
      <c r="BR23" s="152"/>
      <c r="BS23" s="152"/>
      <c r="BT23" s="152"/>
      <c r="BU23" s="152"/>
      <c r="BV23" s="152"/>
      <c r="BW23" s="152"/>
      <c r="BX23" s="152"/>
      <c r="BY23" s="152"/>
      <c r="BZ23" s="152"/>
      <c r="CA23" s="152"/>
      <c r="CB23" s="152"/>
      <c r="CC23" s="152"/>
    </row>
    <row r="24" spans="1:81" ht="6.95" customHeight="1" x14ac:dyDescent="0.25">
      <c r="A24" s="102">
        <v>250</v>
      </c>
      <c r="B24" s="148">
        <f t="shared" si="5"/>
        <v>20</v>
      </c>
      <c r="C24" s="156">
        <v>160</v>
      </c>
      <c r="D24" s="156">
        <v>159.01960784313701</v>
      </c>
      <c r="E24" s="156">
        <v>157.450980392156</v>
      </c>
      <c r="F24" s="156">
        <v>155.88235294117601</v>
      </c>
      <c r="G24" s="156">
        <v>154.31372549019599</v>
      </c>
      <c r="H24" s="156">
        <v>152.74509803921501</v>
      </c>
      <c r="I24" s="156">
        <v>100</v>
      </c>
      <c r="J24" s="156">
        <v>100</v>
      </c>
      <c r="K24" s="156">
        <v>100</v>
      </c>
      <c r="L24" s="156">
        <v>100</v>
      </c>
      <c r="M24" s="156">
        <v>100</v>
      </c>
      <c r="N24" s="156">
        <v>147.254901960784</v>
      </c>
      <c r="O24" s="156">
        <v>145.68627450980301</v>
      </c>
      <c r="P24" s="156">
        <v>144.117647058823</v>
      </c>
      <c r="Q24" s="156">
        <v>142.54901960784301</v>
      </c>
      <c r="R24" s="156">
        <v>140.980392156862</v>
      </c>
      <c r="S24" s="156">
        <v>140</v>
      </c>
      <c r="T24" s="89"/>
      <c r="U24" s="149">
        <v>20</v>
      </c>
      <c r="V24" s="138">
        <v>0</v>
      </c>
      <c r="W24" s="138">
        <v>20</v>
      </c>
      <c r="X24" s="138">
        <v>0</v>
      </c>
      <c r="Y24" s="138">
        <v>160</v>
      </c>
      <c r="Z24" s="59" t="str">
        <f t="shared" si="0"/>
        <v>1,21</v>
      </c>
      <c r="AA24" s="89"/>
      <c r="AB24" s="181">
        <v>20</v>
      </c>
      <c r="AC24" s="181">
        <v>0</v>
      </c>
      <c r="AD24" s="181">
        <v>20</v>
      </c>
      <c r="AE24" s="181" t="s">
        <v>284</v>
      </c>
      <c r="AF24" s="153" t="s">
        <v>458</v>
      </c>
      <c r="AG24" s="153">
        <v>0.1</v>
      </c>
      <c r="AH24" s="153">
        <v>102</v>
      </c>
      <c r="AI24" s="153">
        <v>200</v>
      </c>
      <c r="AJ24" s="153">
        <v>500</v>
      </c>
      <c r="AK24" s="153">
        <v>500</v>
      </c>
      <c r="AL24" s="181">
        <v>0</v>
      </c>
      <c r="AM24" s="181">
        <v>9</v>
      </c>
      <c r="AN24" s="181">
        <v>5</v>
      </c>
      <c r="AO24" s="59" t="str">
        <f t="shared" si="1"/>
        <v>6,10</v>
      </c>
      <c r="AP24" s="98" t="str">
        <f t="shared" si="2"/>
        <v>H</v>
      </c>
      <c r="AQ24" s="102">
        <f t="shared" si="3"/>
        <v>300</v>
      </c>
      <c r="AR24" s="102">
        <f t="shared" si="3"/>
        <v>0</v>
      </c>
      <c r="AS24" s="153"/>
      <c r="AT24" s="153"/>
      <c r="AU24" s="153"/>
      <c r="AV24" s="153"/>
      <c r="AW24" s="153"/>
      <c r="AX24" s="153"/>
      <c r="AY24" s="153"/>
      <c r="AZ24" s="153"/>
      <c r="BA24" s="89"/>
      <c r="BB24" s="182">
        <v>20</v>
      </c>
      <c r="BC24" s="182">
        <v>0</v>
      </c>
      <c r="BD24" s="142">
        <v>22</v>
      </c>
      <c r="BE24" s="142">
        <v>14</v>
      </c>
      <c r="BF24" s="182">
        <v>1000</v>
      </c>
      <c r="BG24" s="182">
        <v>5</v>
      </c>
      <c r="BH24" s="182">
        <v>9.4581999999999902E-4</v>
      </c>
      <c r="BI24" s="182">
        <v>103.990139999999</v>
      </c>
      <c r="BJ24" s="182">
        <v>0.5</v>
      </c>
      <c r="BK24" s="182">
        <v>0.5</v>
      </c>
      <c r="BL24" s="182">
        <v>5.0000001000000002E-2</v>
      </c>
      <c r="BM24" s="182">
        <v>2</v>
      </c>
      <c r="BN24" s="182">
        <v>1</v>
      </c>
      <c r="BO24" s="182">
        <v>0</v>
      </c>
      <c r="BP24" s="59" t="str">
        <f t="shared" si="4"/>
        <v>15,23</v>
      </c>
      <c r="BQ24" s="152"/>
      <c r="BR24" s="152"/>
      <c r="BS24" s="152"/>
      <c r="BT24" s="152"/>
      <c r="BU24" s="152"/>
      <c r="BV24" s="152"/>
      <c r="BW24" s="152"/>
      <c r="BX24" s="152"/>
      <c r="BY24" s="152"/>
      <c r="BZ24" s="152"/>
      <c r="CA24" s="152"/>
      <c r="CB24" s="152"/>
      <c r="CC24" s="152"/>
    </row>
    <row r="25" spans="1:81" ht="6.95" customHeight="1" x14ac:dyDescent="0.25">
      <c r="A25" s="102">
        <v>250</v>
      </c>
      <c r="B25" s="148">
        <f t="shared" si="5"/>
        <v>21</v>
      </c>
      <c r="C25" s="156">
        <v>160</v>
      </c>
      <c r="D25" s="156">
        <v>159.01960784313701</v>
      </c>
      <c r="E25" s="156">
        <v>157.450980392156</v>
      </c>
      <c r="F25" s="156">
        <v>155.88235294117601</v>
      </c>
      <c r="G25" s="156">
        <v>154.31372549019599</v>
      </c>
      <c r="H25" s="156">
        <v>152.74509803921501</v>
      </c>
      <c r="I25" s="156">
        <v>151.56862745097999</v>
      </c>
      <c r="J25" s="156">
        <v>150.78431372548999</v>
      </c>
      <c r="K25" s="156">
        <v>150</v>
      </c>
      <c r="L25" s="156">
        <v>149.21568627450901</v>
      </c>
      <c r="M25" s="156">
        <v>148.43137254901899</v>
      </c>
      <c r="N25" s="156">
        <v>147.254901960784</v>
      </c>
      <c r="O25" s="156">
        <v>145.68627450980301</v>
      </c>
      <c r="P25" s="156">
        <v>144.117647058823</v>
      </c>
      <c r="Q25" s="156">
        <v>142.54901960784301</v>
      </c>
      <c r="R25" s="156">
        <v>140.980392156862</v>
      </c>
      <c r="S25" s="156">
        <v>140</v>
      </c>
      <c r="T25" s="89"/>
      <c r="U25" s="149">
        <v>21</v>
      </c>
      <c r="V25" s="138">
        <v>0</v>
      </c>
      <c r="W25" s="138">
        <v>21</v>
      </c>
      <c r="X25" s="138">
        <v>0</v>
      </c>
      <c r="Y25" s="138">
        <v>160</v>
      </c>
      <c r="Z25" s="59" t="str">
        <f t="shared" si="0"/>
        <v>1,22</v>
      </c>
      <c r="AA25" s="89"/>
      <c r="AB25" s="181">
        <v>21</v>
      </c>
      <c r="AC25" s="181">
        <v>0</v>
      </c>
      <c r="AD25" s="181">
        <v>21</v>
      </c>
      <c r="AE25" s="181" t="s">
        <v>470</v>
      </c>
      <c r="AF25" s="153" t="s">
        <v>460</v>
      </c>
      <c r="AG25" s="153">
        <v>0.1</v>
      </c>
      <c r="AH25" s="153">
        <v>0</v>
      </c>
      <c r="AI25" s="153">
        <v>0</v>
      </c>
      <c r="AJ25" s="153">
        <v>0</v>
      </c>
      <c r="AK25" s="153">
        <v>0</v>
      </c>
      <c r="AL25" s="181">
        <v>1</v>
      </c>
      <c r="AM25" s="181">
        <v>9</v>
      </c>
      <c r="AN25" s="181">
        <v>6</v>
      </c>
      <c r="AO25" s="59" t="str">
        <f t="shared" si="1"/>
        <v>7,10</v>
      </c>
      <c r="AP25" s="98" t="str">
        <f t="shared" si="2"/>
        <v/>
      </c>
      <c r="AQ25" s="102">
        <f t="shared" si="3"/>
        <v>0</v>
      </c>
      <c r="AR25" s="102">
        <f t="shared" si="3"/>
        <v>0</v>
      </c>
      <c r="AS25" s="153"/>
      <c r="AT25" s="153"/>
      <c r="AU25" s="153"/>
      <c r="AV25" s="153"/>
      <c r="AW25" s="153"/>
      <c r="AX25" s="153"/>
      <c r="AY25" s="153"/>
      <c r="AZ25" s="153"/>
      <c r="BA25" s="89"/>
      <c r="BB25" s="182">
        <v>21</v>
      </c>
      <c r="BC25" s="182">
        <v>0</v>
      </c>
      <c r="BD25" s="142">
        <v>22</v>
      </c>
      <c r="BE25" s="142">
        <v>15</v>
      </c>
      <c r="BF25" s="182">
        <v>1000</v>
      </c>
      <c r="BG25" s="182">
        <v>5</v>
      </c>
      <c r="BH25" s="182">
        <v>9.4581999999999902E-4</v>
      </c>
      <c r="BI25" s="182">
        <v>103.044309999999</v>
      </c>
      <c r="BJ25" s="182">
        <v>0.5</v>
      </c>
      <c r="BK25" s="182">
        <v>0.5</v>
      </c>
      <c r="BL25" s="182">
        <v>5.0000001000000002E-2</v>
      </c>
      <c r="BM25" s="182">
        <v>1</v>
      </c>
      <c r="BN25" s="182">
        <v>1</v>
      </c>
      <c r="BO25" s="182">
        <v>0</v>
      </c>
      <c r="BP25" s="59" t="str">
        <f t="shared" si="4"/>
        <v>16,23</v>
      </c>
      <c r="BQ25" s="152"/>
      <c r="BR25" s="152"/>
      <c r="BS25" s="152"/>
      <c r="BT25" s="152"/>
      <c r="BU25" s="152"/>
      <c r="BV25" s="152"/>
      <c r="BW25" s="152"/>
      <c r="BX25" s="152"/>
      <c r="BY25" s="152"/>
      <c r="BZ25" s="152"/>
      <c r="CA25" s="152"/>
      <c r="CB25" s="152"/>
      <c r="CC25" s="152"/>
    </row>
    <row r="26" spans="1:81" ht="6.95" customHeight="1" x14ac:dyDescent="0.25">
      <c r="A26" s="102">
        <v>250</v>
      </c>
      <c r="B26" s="148">
        <f t="shared" si="5"/>
        <v>22</v>
      </c>
      <c r="C26" s="156">
        <v>160</v>
      </c>
      <c r="D26" s="156">
        <v>159.01960784313701</v>
      </c>
      <c r="E26" s="156">
        <v>157.450980392156</v>
      </c>
      <c r="F26" s="156">
        <v>155.88235294117601</v>
      </c>
      <c r="G26" s="156">
        <v>154.31372549019599</v>
      </c>
      <c r="H26" s="156">
        <v>152.74509803921501</v>
      </c>
      <c r="I26" s="156">
        <v>151.56862745097999</v>
      </c>
      <c r="J26" s="156">
        <v>150.78431372548999</v>
      </c>
      <c r="K26" s="156">
        <v>150</v>
      </c>
      <c r="L26" s="156">
        <v>149.21568627450901</v>
      </c>
      <c r="M26" s="156">
        <v>148.43137254901899</v>
      </c>
      <c r="N26" s="156">
        <v>147.254901960784</v>
      </c>
      <c r="O26" s="156">
        <v>145.68627450980301</v>
      </c>
      <c r="P26" s="156">
        <v>144.117647058823</v>
      </c>
      <c r="Q26" s="156">
        <v>142.54901960784301</v>
      </c>
      <c r="R26" s="156">
        <v>140.980392156862</v>
      </c>
      <c r="S26" s="156">
        <v>140</v>
      </c>
      <c r="T26" s="89"/>
      <c r="U26" s="149">
        <v>22</v>
      </c>
      <c r="V26" s="138">
        <v>0</v>
      </c>
      <c r="W26" s="138">
        <v>22</v>
      </c>
      <c r="X26" s="138">
        <v>0</v>
      </c>
      <c r="Y26" s="138">
        <v>160</v>
      </c>
      <c r="Z26" s="59" t="str">
        <f t="shared" si="0"/>
        <v>1,23</v>
      </c>
      <c r="AA26" s="89"/>
      <c r="AB26" s="181">
        <v>22</v>
      </c>
      <c r="AC26" s="181">
        <v>0</v>
      </c>
      <c r="AD26" s="181">
        <v>22</v>
      </c>
      <c r="AE26" s="181" t="s">
        <v>471</v>
      </c>
      <c r="AF26" s="153" t="s">
        <v>458</v>
      </c>
      <c r="AG26" s="153">
        <v>0.1</v>
      </c>
      <c r="AH26" s="153">
        <v>102</v>
      </c>
      <c r="AI26" s="153">
        <v>200</v>
      </c>
      <c r="AJ26" s="153">
        <v>500</v>
      </c>
      <c r="AK26" s="153">
        <v>500</v>
      </c>
      <c r="AL26" s="181">
        <v>0</v>
      </c>
      <c r="AM26" s="181">
        <v>9</v>
      </c>
      <c r="AN26" s="181">
        <v>11</v>
      </c>
      <c r="AO26" s="59" t="str">
        <f t="shared" si="1"/>
        <v>12,10</v>
      </c>
      <c r="AP26" s="98" t="str">
        <f t="shared" si="2"/>
        <v>H</v>
      </c>
      <c r="AQ26" s="102">
        <f t="shared" si="3"/>
        <v>300</v>
      </c>
      <c r="AR26" s="102">
        <f t="shared" si="3"/>
        <v>0</v>
      </c>
      <c r="AS26" s="153"/>
      <c r="AT26" s="153"/>
      <c r="AU26" s="153"/>
      <c r="AV26" s="153"/>
      <c r="AW26" s="153"/>
      <c r="AX26" s="153"/>
      <c r="AY26" s="153"/>
      <c r="AZ26" s="153"/>
      <c r="BA26" s="89"/>
      <c r="BB26" s="89"/>
      <c r="BC26" s="89"/>
      <c r="BD26" s="89"/>
      <c r="BE26" s="89"/>
      <c r="BF26" s="89"/>
      <c r="BG26" s="89"/>
      <c r="BH26" s="89"/>
      <c r="BI26" s="89"/>
      <c r="BJ26" s="89"/>
      <c r="BK26" s="89"/>
      <c r="BL26" s="89"/>
      <c r="BM26" s="89"/>
      <c r="BN26" s="89"/>
      <c r="BO26" s="89"/>
      <c r="BP26" s="89"/>
      <c r="BQ26" s="89"/>
      <c r="BR26" s="89"/>
      <c r="BS26" s="89"/>
      <c r="BT26" s="89"/>
      <c r="BU26" s="89"/>
      <c r="BV26" s="89"/>
      <c r="BW26" s="89"/>
      <c r="BX26" s="89"/>
      <c r="BY26" s="89"/>
      <c r="BZ26" s="89"/>
      <c r="CA26" s="89"/>
      <c r="CB26" s="89"/>
      <c r="CC26" s="89"/>
    </row>
    <row r="27" spans="1:81" ht="6.95" customHeight="1" x14ac:dyDescent="0.25">
      <c r="A27" s="102">
        <v>250</v>
      </c>
      <c r="B27" s="148">
        <f t="shared" si="5"/>
        <v>23</v>
      </c>
      <c r="C27" s="156">
        <v>160</v>
      </c>
      <c r="D27" s="156">
        <v>159.01960784313701</v>
      </c>
      <c r="E27" s="156">
        <v>157.450980392156</v>
      </c>
      <c r="F27" s="156">
        <v>155.88235294117601</v>
      </c>
      <c r="G27" s="156">
        <v>154.31372549019599</v>
      </c>
      <c r="H27" s="156">
        <v>152.74509803921501</v>
      </c>
      <c r="I27" s="156">
        <v>151.56862745097999</v>
      </c>
      <c r="J27" s="156">
        <v>150.78431372548999</v>
      </c>
      <c r="K27" s="156">
        <v>150</v>
      </c>
      <c r="L27" s="156">
        <v>149.21568627450901</v>
      </c>
      <c r="M27" s="156">
        <v>148.43137254901899</v>
      </c>
      <c r="N27" s="156">
        <v>147.254901960784</v>
      </c>
      <c r="O27" s="156">
        <v>145.68627450980301</v>
      </c>
      <c r="P27" s="156">
        <v>144.117647058823</v>
      </c>
      <c r="Q27" s="156">
        <v>142.54901960784301</v>
      </c>
      <c r="R27" s="156">
        <v>140.980392156862</v>
      </c>
      <c r="S27" s="156">
        <v>140</v>
      </c>
      <c r="T27" s="89"/>
      <c r="U27" s="149">
        <v>23</v>
      </c>
      <c r="V27" s="138">
        <v>0</v>
      </c>
      <c r="W27" s="138">
        <v>23</v>
      </c>
      <c r="X27" s="138">
        <v>0</v>
      </c>
      <c r="Y27" s="138">
        <v>160</v>
      </c>
      <c r="Z27" s="59" t="str">
        <f t="shared" si="0"/>
        <v>1,24</v>
      </c>
      <c r="AA27" s="89"/>
      <c r="AB27" s="181">
        <v>23</v>
      </c>
      <c r="AC27" s="181">
        <v>0</v>
      </c>
      <c r="AD27" s="181">
        <v>23</v>
      </c>
      <c r="AE27" s="181" t="s">
        <v>472</v>
      </c>
      <c r="AF27" s="153" t="s">
        <v>460</v>
      </c>
      <c r="AG27" s="153">
        <v>0.1</v>
      </c>
      <c r="AH27" s="153">
        <v>0</v>
      </c>
      <c r="AI27" s="153">
        <v>0</v>
      </c>
      <c r="AJ27" s="153">
        <v>0</v>
      </c>
      <c r="AK27" s="153">
        <v>0</v>
      </c>
      <c r="AL27" s="181">
        <v>1</v>
      </c>
      <c r="AM27" s="181">
        <v>9</v>
      </c>
      <c r="AN27" s="181">
        <v>10</v>
      </c>
      <c r="AO27" s="59" t="str">
        <f t="shared" si="1"/>
        <v>11,10</v>
      </c>
      <c r="AP27" s="98" t="str">
        <f t="shared" si="2"/>
        <v/>
      </c>
      <c r="AQ27" s="102">
        <f t="shared" si="3"/>
        <v>0</v>
      </c>
      <c r="AR27" s="102">
        <f t="shared" si="3"/>
        <v>0</v>
      </c>
      <c r="AS27" s="153"/>
      <c r="AT27" s="153"/>
      <c r="AU27" s="153"/>
      <c r="AV27" s="153"/>
      <c r="AW27" s="153"/>
      <c r="AX27" s="153"/>
      <c r="AY27" s="153"/>
      <c r="AZ27" s="153"/>
      <c r="BA27" s="89"/>
      <c r="BB27" s="183" t="s">
        <v>495</v>
      </c>
      <c r="BC27" s="183"/>
      <c r="BD27" s="183"/>
      <c r="BE27" s="183"/>
      <c r="BF27" s="183"/>
      <c r="BG27" s="183"/>
      <c r="BH27" s="183"/>
      <c r="BI27" s="183"/>
      <c r="BJ27" s="184"/>
      <c r="BK27" s="184"/>
      <c r="BL27" s="89"/>
      <c r="BM27" s="89"/>
      <c r="BN27" s="89"/>
      <c r="BO27" s="89"/>
      <c r="BP27" s="89"/>
      <c r="BQ27" s="89"/>
      <c r="BR27" s="89"/>
      <c r="BS27" s="89"/>
      <c r="BT27" s="89"/>
      <c r="BU27" s="89"/>
      <c r="BV27" s="89"/>
      <c r="BW27" s="89"/>
      <c r="BX27" s="89"/>
      <c r="BY27" s="89"/>
      <c r="BZ27" s="89"/>
      <c r="CA27" s="89"/>
      <c r="CB27" s="89"/>
      <c r="CC27" s="89"/>
    </row>
    <row r="28" spans="1:81" ht="6.95" customHeight="1" x14ac:dyDescent="0.25">
      <c r="A28" s="102">
        <v>250</v>
      </c>
      <c r="B28" s="148">
        <f t="shared" si="5"/>
        <v>24</v>
      </c>
      <c r="C28" s="156">
        <v>160</v>
      </c>
      <c r="D28" s="156">
        <v>159.01960784313701</v>
      </c>
      <c r="E28" s="156">
        <v>157.450980392156</v>
      </c>
      <c r="F28" s="156">
        <v>155.88235294117601</v>
      </c>
      <c r="G28" s="156">
        <v>154.31372549019599</v>
      </c>
      <c r="H28" s="156">
        <v>152.74509803921501</v>
      </c>
      <c r="I28" s="156">
        <v>151.56862745097999</v>
      </c>
      <c r="J28" s="156">
        <v>150.78431372548999</v>
      </c>
      <c r="K28" s="156">
        <v>150</v>
      </c>
      <c r="L28" s="156">
        <v>149.21568627450901</v>
      </c>
      <c r="M28" s="156">
        <v>148.43137254901899</v>
      </c>
      <c r="N28" s="156">
        <v>147.254901960784</v>
      </c>
      <c r="O28" s="156">
        <v>145.68627450980301</v>
      </c>
      <c r="P28" s="156">
        <v>144.117647058823</v>
      </c>
      <c r="Q28" s="156">
        <v>142.54901960784301</v>
      </c>
      <c r="R28" s="156">
        <v>140.980392156862</v>
      </c>
      <c r="S28" s="156">
        <v>140</v>
      </c>
      <c r="T28" s="89"/>
      <c r="U28" s="149">
        <v>24</v>
      </c>
      <c r="V28" s="138">
        <v>0</v>
      </c>
      <c r="W28" s="138">
        <v>24</v>
      </c>
      <c r="X28" s="138">
        <v>0</v>
      </c>
      <c r="Y28" s="138">
        <v>160</v>
      </c>
      <c r="Z28" s="59" t="str">
        <f t="shared" si="0"/>
        <v>1,25</v>
      </c>
      <c r="AA28" s="89"/>
      <c r="AB28" s="181">
        <v>24</v>
      </c>
      <c r="AC28" s="181">
        <v>0</v>
      </c>
      <c r="AD28" s="181">
        <v>24</v>
      </c>
      <c r="AE28" s="181" t="s">
        <v>292</v>
      </c>
      <c r="AF28" s="153" t="s">
        <v>458</v>
      </c>
      <c r="AG28" s="153">
        <v>0.1</v>
      </c>
      <c r="AH28" s="153">
        <v>102</v>
      </c>
      <c r="AI28" s="153">
        <v>200</v>
      </c>
      <c r="AJ28" s="153">
        <v>500</v>
      </c>
      <c r="AK28" s="153">
        <v>500</v>
      </c>
      <c r="AL28" s="181">
        <v>0</v>
      </c>
      <c r="AM28" s="181">
        <v>10</v>
      </c>
      <c r="AN28" s="181">
        <v>5</v>
      </c>
      <c r="AO28" s="59" t="str">
        <f t="shared" si="1"/>
        <v>6,11</v>
      </c>
      <c r="AP28" s="98" t="str">
        <f t="shared" si="2"/>
        <v>H</v>
      </c>
      <c r="AQ28" s="102">
        <f t="shared" si="3"/>
        <v>300</v>
      </c>
      <c r="AR28" s="102">
        <f t="shared" si="3"/>
        <v>0</v>
      </c>
      <c r="AS28" s="153"/>
      <c r="AT28" s="153"/>
      <c r="AU28" s="153"/>
      <c r="AV28" s="153"/>
      <c r="AW28" s="153"/>
      <c r="AX28" s="153"/>
      <c r="AY28" s="153"/>
      <c r="AZ28" s="153"/>
      <c r="BA28" s="89"/>
      <c r="BB28" s="182" t="s">
        <v>496</v>
      </c>
      <c r="BC28" s="182">
        <v>7</v>
      </c>
      <c r="BD28" s="182" t="s">
        <v>497</v>
      </c>
      <c r="BE28" s="182">
        <v>0</v>
      </c>
      <c r="BF28" s="182" t="s">
        <v>498</v>
      </c>
      <c r="BG28" s="182">
        <v>1</v>
      </c>
      <c r="BH28" s="182"/>
      <c r="BI28" s="182" t="s">
        <v>499</v>
      </c>
      <c r="BJ28" s="184"/>
      <c r="BK28" s="182" t="s">
        <v>500</v>
      </c>
      <c r="BL28" s="89"/>
      <c r="BM28" s="89"/>
      <c r="BN28" s="89"/>
      <c r="BO28" s="89"/>
      <c r="BP28" s="89"/>
      <c r="BQ28" s="89"/>
      <c r="BR28" s="89"/>
      <c r="BS28" s="89"/>
      <c r="BT28" s="89"/>
      <c r="BU28" s="89"/>
      <c r="BV28" s="89"/>
      <c r="BW28" s="89"/>
      <c r="BX28" s="89"/>
      <c r="BY28" s="89"/>
      <c r="BZ28" s="89"/>
      <c r="CA28" s="89"/>
      <c r="CB28" s="89"/>
      <c r="CC28" s="89"/>
    </row>
    <row r="29" spans="1:81" ht="6.95" customHeight="1" x14ac:dyDescent="0.25">
      <c r="A29" s="102">
        <v>250</v>
      </c>
      <c r="B29" s="148">
        <f t="shared" si="5"/>
        <v>25</v>
      </c>
      <c r="C29" s="156">
        <v>160</v>
      </c>
      <c r="D29" s="156">
        <v>159.01960784313701</v>
      </c>
      <c r="E29" s="156">
        <v>157.450980392156</v>
      </c>
      <c r="F29" s="156">
        <v>155.88235294117601</v>
      </c>
      <c r="G29" s="156">
        <v>154.31372549019599</v>
      </c>
      <c r="H29" s="156">
        <v>152.74509803921501</v>
      </c>
      <c r="I29" s="156">
        <v>151.56862745097999</v>
      </c>
      <c r="J29" s="156">
        <v>150.78431372548999</v>
      </c>
      <c r="K29" s="156">
        <v>150</v>
      </c>
      <c r="L29" s="156">
        <v>149.21568627450901</v>
      </c>
      <c r="M29" s="156">
        <v>148.43137254901899</v>
      </c>
      <c r="N29" s="156">
        <v>147.254901960784</v>
      </c>
      <c r="O29" s="156">
        <v>145.68627450980301</v>
      </c>
      <c r="P29" s="156">
        <v>144.117647058823</v>
      </c>
      <c r="Q29" s="156">
        <v>142.54901960784301</v>
      </c>
      <c r="R29" s="156">
        <v>140.980392156862</v>
      </c>
      <c r="S29" s="156">
        <v>140</v>
      </c>
      <c r="T29" s="89"/>
      <c r="U29" s="149">
        <v>25</v>
      </c>
      <c r="V29" s="138">
        <v>0</v>
      </c>
      <c r="W29" s="138">
        <v>25</v>
      </c>
      <c r="X29" s="138">
        <v>0</v>
      </c>
      <c r="Y29" s="138">
        <v>160</v>
      </c>
      <c r="Z29" s="59" t="str">
        <f t="shared" si="0"/>
        <v>1,26</v>
      </c>
      <c r="AA29" s="89"/>
      <c r="AB29" s="181">
        <v>25</v>
      </c>
      <c r="AC29" s="181">
        <v>0</v>
      </c>
      <c r="AD29" s="181">
        <v>25</v>
      </c>
      <c r="AE29" s="181" t="s">
        <v>169</v>
      </c>
      <c r="AF29" s="153" t="s">
        <v>458</v>
      </c>
      <c r="AG29" s="153">
        <v>0.1</v>
      </c>
      <c r="AH29" s="153">
        <v>102</v>
      </c>
      <c r="AI29" s="153">
        <v>200</v>
      </c>
      <c r="AJ29" s="153">
        <v>500</v>
      </c>
      <c r="AK29" s="153">
        <v>500</v>
      </c>
      <c r="AL29" s="181">
        <v>0</v>
      </c>
      <c r="AM29" s="181">
        <v>11</v>
      </c>
      <c r="AN29" s="181">
        <v>6</v>
      </c>
      <c r="AO29" s="59" t="str">
        <f t="shared" si="1"/>
        <v>7,12</v>
      </c>
      <c r="AP29" s="98" t="str">
        <f t="shared" si="2"/>
        <v>H</v>
      </c>
      <c r="AQ29" s="102">
        <f t="shared" si="3"/>
        <v>300</v>
      </c>
      <c r="AR29" s="102">
        <f t="shared" si="3"/>
        <v>0</v>
      </c>
      <c r="AS29" s="153"/>
      <c r="AT29" s="153"/>
      <c r="AU29" s="153"/>
      <c r="AV29" s="153"/>
      <c r="AW29" s="153"/>
      <c r="AX29" s="153"/>
      <c r="AY29" s="153"/>
      <c r="AZ29" s="153"/>
      <c r="BA29" s="89"/>
      <c r="BB29" s="182" t="s">
        <v>497</v>
      </c>
      <c r="BC29" s="182">
        <v>0</v>
      </c>
      <c r="BD29" s="182" t="s">
        <v>496</v>
      </c>
      <c r="BE29" s="182">
        <v>8</v>
      </c>
      <c r="BF29" s="182" t="s">
        <v>498</v>
      </c>
      <c r="BG29" s="182">
        <v>1</v>
      </c>
      <c r="BH29" s="184"/>
      <c r="BI29" s="182" t="s">
        <v>499</v>
      </c>
      <c r="BJ29" s="184"/>
      <c r="BK29" s="184"/>
      <c r="BL29" s="89"/>
      <c r="BM29" s="89"/>
      <c r="BN29" s="89"/>
      <c r="BO29" s="89"/>
      <c r="BP29" s="89"/>
      <c r="BQ29" s="89"/>
      <c r="BR29" s="89"/>
      <c r="BS29" s="89"/>
      <c r="BT29" s="89"/>
      <c r="BU29" s="89"/>
      <c r="BV29" s="89"/>
      <c r="BW29" s="89"/>
      <c r="BX29" s="89"/>
      <c r="BY29" s="89"/>
      <c r="BZ29" s="89"/>
      <c r="CA29" s="89"/>
      <c r="CB29" s="89"/>
      <c r="CC29" s="89"/>
    </row>
    <row r="30" spans="1:81" ht="6.95" customHeight="1" x14ac:dyDescent="0.25">
      <c r="A30" s="102">
        <v>250</v>
      </c>
      <c r="B30" s="148">
        <f t="shared" si="5"/>
        <v>26</v>
      </c>
      <c r="C30" s="156">
        <v>160</v>
      </c>
      <c r="D30" s="156">
        <v>159.01960784313701</v>
      </c>
      <c r="E30" s="156">
        <v>157.450980392156</v>
      </c>
      <c r="F30" s="156">
        <v>155.88235294117601</v>
      </c>
      <c r="G30" s="156">
        <v>154.31372549019599</v>
      </c>
      <c r="H30" s="156">
        <v>152.74509803921501</v>
      </c>
      <c r="I30" s="156">
        <v>151.56862745097999</v>
      </c>
      <c r="J30" s="156">
        <v>150.78431372548999</v>
      </c>
      <c r="K30" s="156">
        <v>150</v>
      </c>
      <c r="L30" s="156">
        <v>149.21568627450901</v>
      </c>
      <c r="M30" s="156">
        <v>148.43137254901899</v>
      </c>
      <c r="N30" s="156">
        <v>147.254901960784</v>
      </c>
      <c r="O30" s="156">
        <v>145.68627450980301</v>
      </c>
      <c r="P30" s="156">
        <v>144.117647058823</v>
      </c>
      <c r="Q30" s="156">
        <v>142.54901960784301</v>
      </c>
      <c r="R30" s="156">
        <v>140.980392156862</v>
      </c>
      <c r="S30" s="156">
        <v>140</v>
      </c>
      <c r="T30" s="89"/>
      <c r="U30" s="149">
        <v>26</v>
      </c>
      <c r="V30" s="138">
        <v>0</v>
      </c>
      <c r="W30" s="138">
        <v>26</v>
      </c>
      <c r="X30" s="138">
        <v>0</v>
      </c>
      <c r="Y30" s="138">
        <v>160</v>
      </c>
      <c r="Z30" s="59" t="str">
        <f t="shared" si="0"/>
        <v>1,27</v>
      </c>
      <c r="AA30" s="89"/>
      <c r="AB30" s="181">
        <v>26</v>
      </c>
      <c r="AC30" s="181">
        <v>0</v>
      </c>
      <c r="AD30" s="181">
        <v>26</v>
      </c>
      <c r="AE30" s="181" t="s">
        <v>473</v>
      </c>
      <c r="AF30" s="153" t="s">
        <v>460</v>
      </c>
      <c r="AG30" s="153">
        <v>0.1</v>
      </c>
      <c r="AH30" s="153">
        <v>0</v>
      </c>
      <c r="AI30" s="153">
        <v>0</v>
      </c>
      <c r="AJ30" s="153">
        <v>0</v>
      </c>
      <c r="AK30" s="153">
        <v>0</v>
      </c>
      <c r="AL30" s="181">
        <v>1</v>
      </c>
      <c r="AM30" s="181">
        <v>10</v>
      </c>
      <c r="AN30" s="181">
        <v>6</v>
      </c>
      <c r="AO30" s="59" t="str">
        <f t="shared" si="1"/>
        <v>7,11</v>
      </c>
      <c r="AP30" s="98" t="str">
        <f t="shared" si="2"/>
        <v/>
      </c>
      <c r="AQ30" s="102">
        <f t="shared" si="3"/>
        <v>0</v>
      </c>
      <c r="AR30" s="102">
        <f t="shared" si="3"/>
        <v>0</v>
      </c>
      <c r="AS30" s="153"/>
      <c r="AT30" s="153"/>
      <c r="AU30" s="153"/>
      <c r="AV30" s="153"/>
      <c r="AW30" s="153"/>
      <c r="AX30" s="153"/>
      <c r="AY30" s="153"/>
      <c r="AZ30" s="153"/>
      <c r="BA30" s="89"/>
      <c r="BB30" s="182" t="s">
        <v>496</v>
      </c>
      <c r="BC30" s="182">
        <v>13</v>
      </c>
      <c r="BD30" s="182" t="s">
        <v>497</v>
      </c>
      <c r="BE30" s="182">
        <v>1</v>
      </c>
      <c r="BF30" s="182" t="s">
        <v>498</v>
      </c>
      <c r="BG30" s="182">
        <v>1</v>
      </c>
      <c r="BH30" s="184"/>
      <c r="BI30" s="184"/>
      <c r="BJ30" s="184"/>
      <c r="BK30" s="184"/>
      <c r="BL30" s="89"/>
      <c r="BM30" s="89"/>
      <c r="BN30" s="89"/>
      <c r="BO30" s="89"/>
      <c r="BP30" s="89"/>
      <c r="BQ30" s="89"/>
      <c r="BR30" s="89"/>
      <c r="BS30" s="89"/>
      <c r="BT30" s="89"/>
      <c r="BU30" s="89"/>
      <c r="BV30" s="89"/>
      <c r="BW30" s="89"/>
      <c r="BX30" s="89"/>
      <c r="BY30" s="89"/>
      <c r="BZ30" s="89"/>
      <c r="CA30" s="89"/>
      <c r="CB30" s="89"/>
      <c r="CC30" s="89"/>
    </row>
    <row r="31" spans="1:81" ht="6.95" customHeight="1" x14ac:dyDescent="0.25">
      <c r="A31" s="89"/>
      <c r="B31" s="89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149">
        <v>27</v>
      </c>
      <c r="V31" s="138">
        <v>0</v>
      </c>
      <c r="W31" s="138">
        <v>0</v>
      </c>
      <c r="X31" s="138">
        <v>16</v>
      </c>
      <c r="Y31" s="138">
        <v>140</v>
      </c>
      <c r="Z31" s="59" t="str">
        <f t="shared" si="0"/>
        <v>17,1</v>
      </c>
      <c r="AA31" s="89"/>
      <c r="AB31" s="181">
        <v>27</v>
      </c>
      <c r="AC31" s="181">
        <v>0</v>
      </c>
      <c r="AD31" s="181">
        <v>27</v>
      </c>
      <c r="AE31" s="181" t="s">
        <v>303</v>
      </c>
      <c r="AF31" s="153" t="s">
        <v>458</v>
      </c>
      <c r="AG31" s="153">
        <v>0.1</v>
      </c>
      <c r="AH31" s="153">
        <v>102</v>
      </c>
      <c r="AI31" s="153">
        <v>200</v>
      </c>
      <c r="AJ31" s="153">
        <v>500</v>
      </c>
      <c r="AK31" s="153">
        <v>500</v>
      </c>
      <c r="AL31" s="181">
        <v>0</v>
      </c>
      <c r="AM31" s="181">
        <v>11</v>
      </c>
      <c r="AN31" s="181">
        <v>7</v>
      </c>
      <c r="AO31" s="59" t="str">
        <f t="shared" si="1"/>
        <v>8,12</v>
      </c>
      <c r="AP31" s="98" t="str">
        <f t="shared" si="2"/>
        <v>H</v>
      </c>
      <c r="AQ31" s="102">
        <f t="shared" si="3"/>
        <v>300</v>
      </c>
      <c r="AR31" s="102">
        <f t="shared" si="3"/>
        <v>0</v>
      </c>
      <c r="AS31" s="153"/>
      <c r="AT31" s="153"/>
      <c r="AU31" s="153"/>
      <c r="AV31" s="153"/>
      <c r="AW31" s="153"/>
      <c r="AX31" s="153"/>
      <c r="AY31" s="153"/>
      <c r="AZ31" s="153"/>
      <c r="BA31" s="89"/>
      <c r="BB31" s="182" t="s">
        <v>497</v>
      </c>
      <c r="BC31" s="182">
        <v>1</v>
      </c>
      <c r="BD31" s="182" t="s">
        <v>496</v>
      </c>
      <c r="BE31" s="182">
        <v>14</v>
      </c>
      <c r="BF31" s="182" t="s">
        <v>498</v>
      </c>
      <c r="BG31" s="182">
        <v>0.5</v>
      </c>
      <c r="BH31" s="184"/>
      <c r="BI31" s="184"/>
      <c r="BJ31" s="184"/>
      <c r="BK31" s="184"/>
      <c r="BL31" s="89"/>
      <c r="BM31" s="89"/>
      <c r="BN31" s="89"/>
      <c r="BO31" s="89"/>
      <c r="BP31" s="89"/>
      <c r="BQ31" s="89"/>
      <c r="BR31" s="89"/>
      <c r="BS31" s="89"/>
      <c r="BT31" s="89"/>
      <c r="BU31" s="89"/>
      <c r="BV31" s="89"/>
      <c r="BW31" s="89"/>
      <c r="BX31" s="89"/>
      <c r="BY31" s="89"/>
      <c r="BZ31" s="89"/>
      <c r="CA31" s="89"/>
      <c r="CB31" s="89"/>
      <c r="CC31" s="89"/>
    </row>
    <row r="32" spans="1:81" ht="9" customHeight="1" x14ac:dyDescent="0.25">
      <c r="A32" s="89"/>
      <c r="B32" s="166"/>
      <c r="C32" s="167">
        <v>1</v>
      </c>
      <c r="D32" s="167">
        <f t="shared" ref="D32:Q32" si="6">C32+1</f>
        <v>2</v>
      </c>
      <c r="E32" s="167">
        <f t="shared" si="6"/>
        <v>3</v>
      </c>
      <c r="F32" s="167">
        <f t="shared" si="6"/>
        <v>4</v>
      </c>
      <c r="G32" s="167">
        <f t="shared" si="6"/>
        <v>5</v>
      </c>
      <c r="H32" s="167">
        <f t="shared" si="6"/>
        <v>6</v>
      </c>
      <c r="I32" s="167">
        <f t="shared" si="6"/>
        <v>7</v>
      </c>
      <c r="J32" s="167">
        <f t="shared" si="6"/>
        <v>8</v>
      </c>
      <c r="K32" s="167">
        <f t="shared" si="6"/>
        <v>9</v>
      </c>
      <c r="L32" s="167">
        <f t="shared" si="6"/>
        <v>10</v>
      </c>
      <c r="M32" s="167">
        <f t="shared" si="6"/>
        <v>11</v>
      </c>
      <c r="N32" s="167">
        <f t="shared" si="6"/>
        <v>12</v>
      </c>
      <c r="O32" s="167">
        <f t="shared" si="6"/>
        <v>13</v>
      </c>
      <c r="P32" s="167">
        <f t="shared" si="6"/>
        <v>14</v>
      </c>
      <c r="Q32" s="167">
        <f t="shared" si="6"/>
        <v>15</v>
      </c>
      <c r="R32" s="167">
        <f>Q32+1</f>
        <v>16</v>
      </c>
      <c r="S32" s="167">
        <f>R32+1</f>
        <v>17</v>
      </c>
      <c r="T32" s="89"/>
      <c r="U32" s="149">
        <v>28</v>
      </c>
      <c r="V32" s="138">
        <v>0</v>
      </c>
      <c r="W32" s="138">
        <v>1</v>
      </c>
      <c r="X32" s="138">
        <v>16</v>
      </c>
      <c r="Y32" s="138">
        <v>140</v>
      </c>
      <c r="Z32" s="59" t="str">
        <f t="shared" si="0"/>
        <v>17,2</v>
      </c>
      <c r="AA32" s="89"/>
      <c r="AB32" s="181">
        <v>28</v>
      </c>
      <c r="AC32" s="181">
        <v>0</v>
      </c>
      <c r="AD32" s="181">
        <v>28</v>
      </c>
      <c r="AE32" s="181" t="s">
        <v>474</v>
      </c>
      <c r="AF32" s="153" t="s">
        <v>460</v>
      </c>
      <c r="AG32" s="153">
        <v>0.1</v>
      </c>
      <c r="AH32" s="153">
        <v>0</v>
      </c>
      <c r="AI32" s="153">
        <v>0</v>
      </c>
      <c r="AJ32" s="153">
        <v>0</v>
      </c>
      <c r="AK32" s="153">
        <v>0</v>
      </c>
      <c r="AL32" s="181">
        <v>1</v>
      </c>
      <c r="AM32" s="181">
        <v>10</v>
      </c>
      <c r="AN32" s="181">
        <v>7</v>
      </c>
      <c r="AO32" s="59" t="str">
        <f t="shared" si="1"/>
        <v>8,11</v>
      </c>
      <c r="AP32" s="98" t="str">
        <f t="shared" si="2"/>
        <v/>
      </c>
      <c r="AQ32" s="102">
        <f t="shared" si="3"/>
        <v>0</v>
      </c>
      <c r="AR32" s="102">
        <f t="shared" si="3"/>
        <v>0</v>
      </c>
      <c r="AS32" s="153"/>
      <c r="AT32" s="153"/>
      <c r="AU32" s="153"/>
      <c r="AV32" s="153"/>
      <c r="AW32" s="153"/>
      <c r="AX32" s="153"/>
      <c r="AY32" s="153"/>
      <c r="AZ32" s="153"/>
      <c r="BA32" s="89"/>
      <c r="BB32" s="89"/>
      <c r="BC32" s="89"/>
      <c r="BD32" s="89"/>
      <c r="BE32" s="89"/>
      <c r="BF32" s="89"/>
      <c r="BG32" s="89"/>
      <c r="BH32" s="89"/>
      <c r="BI32" s="89"/>
      <c r="BJ32" s="89"/>
      <c r="BK32" s="89"/>
      <c r="BL32" s="89"/>
      <c r="BM32" s="89"/>
      <c r="BN32" s="89"/>
      <c r="BO32" s="89"/>
      <c r="BP32" s="89"/>
      <c r="BQ32" s="89"/>
      <c r="BR32" s="89"/>
      <c r="BS32" s="89"/>
      <c r="BT32" s="89"/>
      <c r="BU32" s="89"/>
      <c r="BV32" s="89"/>
      <c r="BW32" s="89"/>
      <c r="BX32" s="89"/>
      <c r="BY32" s="89"/>
      <c r="BZ32" s="89"/>
      <c r="CA32" s="89"/>
      <c r="CB32" s="89"/>
      <c r="CC32" s="89"/>
    </row>
    <row r="33" spans="1:81" ht="6.95" customHeight="1" x14ac:dyDescent="0.25">
      <c r="A33" s="89">
        <v>107</v>
      </c>
      <c r="B33" s="167">
        <v>1</v>
      </c>
      <c r="C33" s="156">
        <f>IF(C4&lt;=$I$10,C4,IF(ISNUMBER(MATCH('15'!C67,$Z$4:$Z$370,0)),$Z$2,IF(ISNUMBER(MATCH('15'!C67,$BP$4:$BP$370,0)),$AO$3,IF(ISNUMBER(MATCH('15'!C67,$AO$3:$AO$368,0)),$AM$2,$Y$2))))</f>
        <v>1</v>
      </c>
      <c r="D33" s="156">
        <f>IF(D4&lt;=$I$10,D4,IF(ISNUMBER(MATCH('15'!D67,$Z$4:$Z$370,0)),$Z$2,IF(ISNUMBER(MATCH('15'!D67,$BP$4:$BP$370,0)),$AO$3,IF(ISNUMBER(MATCH('15'!D67,$AO$3:$AO$368,0)),$AM$2,$Y$2))))</f>
        <v>0</v>
      </c>
      <c r="E33" s="156">
        <f>IF(E4&lt;=$I$10,E4,IF(ISNUMBER(MATCH('15'!E67,$Z$4:$Z$370,0)),$Z$2,IF(ISNUMBER(MATCH('15'!E67,$BP$4:$BP$370,0)),$AO$3,IF(ISNUMBER(MATCH('15'!E67,$AO$3:$AO$368,0)),$AM$2,$Y$2))))</f>
        <v>0</v>
      </c>
      <c r="F33" s="156">
        <f>IF(F4&lt;=$I$10,F4,IF(ISNUMBER(MATCH('15'!F67,$Z$4:$Z$370,0)),$Z$2,IF(ISNUMBER(MATCH('15'!F67,$BP$4:$BP$370,0)),$AO$3,IF(ISNUMBER(MATCH('15'!F67,$AO$3:$AO$368,0)),$AM$2,$Y$2))))</f>
        <v>0</v>
      </c>
      <c r="G33" s="156">
        <f>IF(G4&lt;=$I$10,G4,IF(ISNUMBER(MATCH('15'!G67,$Z$4:$Z$370,0)),$Z$2,IF(ISNUMBER(MATCH('15'!G67,$BP$4:$BP$370,0)),$AO$3,IF(ISNUMBER(MATCH('15'!G67,$AO$3:$AO$368,0)),$AM$2,$Y$2))))</f>
        <v>0</v>
      </c>
      <c r="H33" s="156">
        <f>IF(H4&lt;=$I$10,H4,IF(ISNUMBER(MATCH('15'!H67,$Z$4:$Z$370,0)),$Z$2,IF(ISNUMBER(MATCH('15'!H67,$BP$4:$BP$370,0)),$AO$3,IF(ISNUMBER(MATCH('15'!H67,$AO$3:$AO$368,0)),$AM$2,$Y$2))))</f>
        <v>0</v>
      </c>
      <c r="I33" s="156">
        <f>IF(I4&lt;=$I$10,I4,IF(ISNUMBER(MATCH('15'!I67,$Z$4:$Z$370,0)),$Z$2,IF(ISNUMBER(MATCH('15'!I67,$BP$4:$BP$370,0)),$AO$3,IF(ISNUMBER(MATCH('15'!I67,$AO$3:$AO$368,0)),$AM$2,$Y$2))))</f>
        <v>0</v>
      </c>
      <c r="J33" s="156">
        <f>IF(J4&lt;=$I$10,J4,IF(ISNUMBER(MATCH('15'!J67,$Z$4:$Z$370,0)),$Z$2,IF(ISNUMBER(MATCH('15'!J67,$BP$4:$BP$370,0)),$AO$3,IF(ISNUMBER(MATCH('15'!J67,$AO$3:$AO$368,0)),$AM$2,$Y$2))))</f>
        <v>0</v>
      </c>
      <c r="K33" s="156">
        <f>IF(K4&lt;=$I$10,K4,IF(ISNUMBER(MATCH('15'!K67,$Z$4:$Z$370,0)),$Z$2,IF(ISNUMBER(MATCH('15'!K67,$BP$4:$BP$370,0)),$AO$3,IF(ISNUMBER(MATCH('15'!K67,$AO$3:$AO$368,0)),$AM$2,$Y$2))))</f>
        <v>0</v>
      </c>
      <c r="L33" s="156">
        <f>IF(L4&lt;=$I$10,L4,IF(ISNUMBER(MATCH('15'!L67,$Z$4:$Z$370,0)),$Z$2,IF(ISNUMBER(MATCH('15'!L67,$BP$4:$BP$370,0)),$AO$3,IF(ISNUMBER(MATCH('15'!L67,$AO$3:$AO$368,0)),$AM$2,$Y$2))))</f>
        <v>0</v>
      </c>
      <c r="M33" s="156">
        <f>IF(M4&lt;=$I$10,M4,IF(ISNUMBER(MATCH('15'!M67,$Z$4:$Z$370,0)),$Z$2,IF(ISNUMBER(MATCH('15'!M67,$BP$4:$BP$370,0)),$AO$3,IF(ISNUMBER(MATCH('15'!M67,$AO$3:$AO$368,0)),$AM$2,$Y$2))))</f>
        <v>0</v>
      </c>
      <c r="N33" s="156">
        <f>IF(N4&lt;=$I$10,N4,IF(ISNUMBER(MATCH('15'!N67,$Z$4:$Z$370,0)),$Z$2,IF(ISNUMBER(MATCH('15'!N67,$BP$4:$BP$370,0)),$AO$3,IF(ISNUMBER(MATCH('15'!N67,$AO$3:$AO$368,0)),$AM$2,$Y$2))))</f>
        <v>0</v>
      </c>
      <c r="O33" s="156">
        <f>IF(O4&lt;=$I$10,O4,IF(ISNUMBER(MATCH('15'!O67,$Z$4:$Z$370,0)),$Z$2,IF(ISNUMBER(MATCH('15'!O67,$BP$4:$BP$370,0)),$AO$3,IF(ISNUMBER(MATCH('15'!O67,$AO$3:$AO$368,0)),$AM$2,$Y$2))))</f>
        <v>0</v>
      </c>
      <c r="P33" s="156">
        <f>IF(P4&lt;=$I$10,P4,IF(ISNUMBER(MATCH('15'!P67,$Z$4:$Z$370,0)),$Z$2,IF(ISNUMBER(MATCH('15'!P67,$BP$4:$BP$370,0)),$AO$3,IF(ISNUMBER(MATCH('15'!P67,$AO$3:$AO$368,0)),$AM$2,$Y$2))))</f>
        <v>0</v>
      </c>
      <c r="Q33" s="156">
        <f>IF(Q4&lt;=$I$10,Q4,IF(ISNUMBER(MATCH('15'!Q67,$Z$4:$Z$370,0)),$Z$2,IF(ISNUMBER(MATCH('15'!Q67,$BP$4:$BP$370,0)),$AO$3,IF(ISNUMBER(MATCH('15'!Q67,$AO$3:$AO$368,0)),$AM$2,$Y$2))))</f>
        <v>0</v>
      </c>
      <c r="R33" s="156">
        <f>IF(R4&lt;=$I$10,R4,IF(ISNUMBER(MATCH('15'!R67,$Z$4:$Z$370,0)),$Z$2,IF(ISNUMBER(MATCH('15'!R67,$BP$4:$BP$370,0)),$AO$3,IF(ISNUMBER(MATCH('15'!R67,$AO$3:$AO$368,0)),$AM$2,$Y$2))))</f>
        <v>0</v>
      </c>
      <c r="S33" s="156">
        <f>IF(S4&lt;=$I$10,S4,IF(ISNUMBER(MATCH('15'!S67,$Z$4:$Z$370,0)),$Z$2,IF(ISNUMBER(MATCH('15'!S67,$BP$4:$BP$370,0)),$AO$3,IF(ISNUMBER(MATCH('15'!S67,$AO$3:$AO$368,0)),$AM$2,$Y$2))))</f>
        <v>1</v>
      </c>
      <c r="T33" s="89"/>
      <c r="U33" s="149">
        <v>29</v>
      </c>
      <c r="V33" s="138">
        <v>0</v>
      </c>
      <c r="W33" s="138">
        <v>2</v>
      </c>
      <c r="X33" s="138">
        <v>16</v>
      </c>
      <c r="Y33" s="138">
        <v>140</v>
      </c>
      <c r="Z33" s="59" t="str">
        <f t="shared" si="0"/>
        <v>17,3</v>
      </c>
      <c r="AA33" s="89"/>
      <c r="AB33" s="181">
        <v>29</v>
      </c>
      <c r="AC33" s="181">
        <v>0</v>
      </c>
      <c r="AD33" s="181">
        <v>29</v>
      </c>
      <c r="AE33" s="181" t="s">
        <v>305</v>
      </c>
      <c r="AF33" s="153" t="s">
        <v>458</v>
      </c>
      <c r="AG33" s="153">
        <v>0.1</v>
      </c>
      <c r="AH33" s="153">
        <v>102</v>
      </c>
      <c r="AI33" s="153">
        <v>200</v>
      </c>
      <c r="AJ33" s="153">
        <v>500</v>
      </c>
      <c r="AK33" s="153">
        <v>500</v>
      </c>
      <c r="AL33" s="181">
        <v>0</v>
      </c>
      <c r="AM33" s="181">
        <v>11</v>
      </c>
      <c r="AN33" s="181">
        <v>8</v>
      </c>
      <c r="AO33" s="59" t="str">
        <f t="shared" si="1"/>
        <v>9,12</v>
      </c>
      <c r="AP33" s="98" t="str">
        <f t="shared" si="2"/>
        <v>H</v>
      </c>
      <c r="AQ33" s="102">
        <f t="shared" si="3"/>
        <v>300</v>
      </c>
      <c r="AR33" s="102">
        <f t="shared" si="3"/>
        <v>0</v>
      </c>
      <c r="AS33" s="153"/>
      <c r="AT33" s="153"/>
      <c r="AU33" s="153"/>
      <c r="AV33" s="153"/>
      <c r="AW33" s="153"/>
      <c r="AX33" s="153"/>
      <c r="AY33" s="153"/>
      <c r="AZ33" s="153"/>
      <c r="BA33" s="89"/>
      <c r="BB33" s="183" t="s">
        <v>501</v>
      </c>
      <c r="BC33" s="183"/>
      <c r="BD33" s="183"/>
      <c r="BE33" s="183"/>
      <c r="BF33" s="183"/>
      <c r="BG33" s="183"/>
      <c r="BH33" s="183"/>
      <c r="BI33" s="183"/>
      <c r="BJ33" s="89"/>
      <c r="BK33" s="89"/>
      <c r="BL33" s="89"/>
      <c r="BM33" s="89"/>
      <c r="BN33" s="89"/>
      <c r="BO33" s="89"/>
      <c r="BP33" s="89"/>
      <c r="BQ33" s="89"/>
      <c r="BR33" s="89"/>
      <c r="BS33" s="89"/>
      <c r="BT33" s="89"/>
      <c r="BU33" s="89"/>
      <c r="BV33" s="89"/>
      <c r="BW33" s="89"/>
      <c r="BX33" s="89"/>
      <c r="BY33" s="89"/>
      <c r="BZ33" s="89"/>
      <c r="CA33" s="89"/>
      <c r="CB33" s="89"/>
      <c r="CC33" s="89"/>
    </row>
    <row r="34" spans="1:81" ht="6.95" customHeight="1" x14ac:dyDescent="0.25">
      <c r="A34" s="89">
        <v>97</v>
      </c>
      <c r="B34" s="167">
        <f t="shared" ref="B34:B58" si="7">B33+1</f>
        <v>2</v>
      </c>
      <c r="C34" s="156">
        <f>IF(C5&lt;=$I$10,C5,IF(ISNUMBER(MATCH('15'!C68,$Z$4:$Z$370,0)),$Z$2,IF(ISNUMBER(MATCH('15'!C68,$BP$4:$BP$370,0)),$AO$3,IF(ISNUMBER(MATCH('15'!C68,$AO$3:$AO$368,0)),$AM$2,$Y$2))))</f>
        <v>1</v>
      </c>
      <c r="D34" s="156">
        <f>IF(D5&lt;=$I$10,D5,IF(ISNUMBER(MATCH('15'!D68,$Z$4:$Z$370,0)),$Z$2,IF(ISNUMBER(MATCH('15'!D68,$BP$4:$BP$370,0)),$AO$3,IF(ISNUMBER(MATCH('15'!D68,$AO$3:$AO$368,0)),$AM$2,$Y$2))))</f>
        <v>0</v>
      </c>
      <c r="E34" s="156">
        <f>IF(E5&lt;=$I$10,E5,IF(ISNUMBER(MATCH('15'!E68,$Z$4:$Z$370,0)),$Z$2,IF(ISNUMBER(MATCH('15'!E68,$BP$4:$BP$370,0)),$AO$3,IF(ISNUMBER(MATCH('15'!E68,$AO$3:$AO$368,0)),$AM$2,$Y$2))))</f>
        <v>0</v>
      </c>
      <c r="F34" s="156">
        <f>IF(F5&lt;=$I$10,F5,IF(ISNUMBER(MATCH('15'!F68,$Z$4:$Z$370,0)),$Z$2,IF(ISNUMBER(MATCH('15'!F68,$BP$4:$BP$370,0)),$AO$3,IF(ISNUMBER(MATCH('15'!F68,$AO$3:$AO$368,0)),$AM$2,$Y$2))))</f>
        <v>0</v>
      </c>
      <c r="G34" s="156">
        <f>IF(G5&lt;=$I$10,G5,IF(ISNUMBER(MATCH('15'!G68,$Z$4:$Z$370,0)),$Z$2,IF(ISNUMBER(MATCH('15'!G68,$BP$4:$BP$370,0)),$AO$3,IF(ISNUMBER(MATCH('15'!G68,$AO$3:$AO$368,0)),$AM$2,$Y$2))))</f>
        <v>2</v>
      </c>
      <c r="H34" s="156">
        <f>IF(H5&lt;=$I$10,H5,IF(ISNUMBER(MATCH('15'!H68,$Z$4:$Z$370,0)),$Z$2,IF(ISNUMBER(MATCH('15'!H68,$BP$4:$BP$370,0)),$AO$3,IF(ISNUMBER(MATCH('15'!H68,$AO$3:$AO$368,0)),$AM$2,$Y$2))))</f>
        <v>0</v>
      </c>
      <c r="I34" s="156">
        <f>IF(I5&lt;=$I$10,I5,IF(ISNUMBER(MATCH('15'!I68,$Z$4:$Z$370,0)),$Z$2,IF(ISNUMBER(MATCH('15'!I68,$BP$4:$BP$370,0)),$AO$3,IF(ISNUMBER(MATCH('15'!I68,$AO$3:$AO$368,0)),$AM$2,$Y$2))))</f>
        <v>0</v>
      </c>
      <c r="J34" s="156">
        <f>IF(J5&lt;=$I$10,J5,IF(ISNUMBER(MATCH('15'!J68,$Z$4:$Z$370,0)),$Z$2,IF(ISNUMBER(MATCH('15'!J68,$BP$4:$BP$370,0)),$AO$3,IF(ISNUMBER(MATCH('15'!J68,$AO$3:$AO$368,0)),$AM$2,$Y$2))))</f>
        <v>0</v>
      </c>
      <c r="K34" s="156">
        <f>IF(K5&lt;=$I$10,K5,IF(ISNUMBER(MATCH('15'!K68,$Z$4:$Z$370,0)),$Z$2,IF(ISNUMBER(MATCH('15'!K68,$BP$4:$BP$370,0)),$AO$3,IF(ISNUMBER(MATCH('15'!K68,$AO$3:$AO$368,0)),$AM$2,$Y$2))))</f>
        <v>0</v>
      </c>
      <c r="L34" s="156">
        <f>IF(L5&lt;=$I$10,L5,IF(ISNUMBER(MATCH('15'!L68,$Z$4:$Z$370,0)),$Z$2,IF(ISNUMBER(MATCH('15'!L68,$BP$4:$BP$370,0)),$AO$3,IF(ISNUMBER(MATCH('15'!L68,$AO$3:$AO$368,0)),$AM$2,$Y$2))))</f>
        <v>0</v>
      </c>
      <c r="M34" s="156">
        <f>IF(M5&lt;=$I$10,M5,IF(ISNUMBER(MATCH('15'!M68,$Z$4:$Z$370,0)),$Z$2,IF(ISNUMBER(MATCH('15'!M68,$BP$4:$BP$370,0)),$AO$3,IF(ISNUMBER(MATCH('15'!M68,$AO$3:$AO$368,0)),$AM$2,$Y$2))))</f>
        <v>0</v>
      </c>
      <c r="N34" s="156">
        <f>IF(N5&lt;=$I$10,N5,IF(ISNUMBER(MATCH('15'!N68,$Z$4:$Z$370,0)),$Z$2,IF(ISNUMBER(MATCH('15'!N68,$BP$4:$BP$370,0)),$AO$3,IF(ISNUMBER(MATCH('15'!N68,$AO$3:$AO$368,0)),$AM$2,$Y$2))))</f>
        <v>0</v>
      </c>
      <c r="O34" s="156">
        <f>IF(O5&lt;=$I$10,O5,IF(ISNUMBER(MATCH('15'!O68,$Z$4:$Z$370,0)),$Z$2,IF(ISNUMBER(MATCH('15'!O68,$BP$4:$BP$370,0)),$AO$3,IF(ISNUMBER(MATCH('15'!O68,$AO$3:$AO$368,0)),$AM$2,$Y$2))))</f>
        <v>0</v>
      </c>
      <c r="P34" s="156">
        <f>IF(P5&lt;=$I$10,P5,IF(ISNUMBER(MATCH('15'!P68,$Z$4:$Z$370,0)),$Z$2,IF(ISNUMBER(MATCH('15'!P68,$BP$4:$BP$370,0)),$AO$3,IF(ISNUMBER(MATCH('15'!P68,$AO$3:$AO$368,0)),$AM$2,$Y$2))))</f>
        <v>0</v>
      </c>
      <c r="Q34" s="156">
        <f>IF(Q5&lt;=$I$10,Q5,IF(ISNUMBER(MATCH('15'!Q68,$Z$4:$Z$370,0)),$Z$2,IF(ISNUMBER(MATCH('15'!Q68,$BP$4:$BP$370,0)),$AO$3,IF(ISNUMBER(MATCH('15'!Q68,$AO$3:$AO$368,0)),$AM$2,$Y$2))))</f>
        <v>0</v>
      </c>
      <c r="R34" s="156">
        <f>IF(R5&lt;=$I$10,R5,IF(ISNUMBER(MATCH('15'!R68,$Z$4:$Z$370,0)),$Z$2,IF(ISNUMBER(MATCH('15'!R68,$BP$4:$BP$370,0)),$AO$3,IF(ISNUMBER(MATCH('15'!R68,$AO$3:$AO$368,0)),$AM$2,$Y$2))))</f>
        <v>0</v>
      </c>
      <c r="S34" s="156">
        <f>IF(S5&lt;=$I$10,S5,IF(ISNUMBER(MATCH('15'!S68,$Z$4:$Z$370,0)),$Z$2,IF(ISNUMBER(MATCH('15'!S68,$BP$4:$BP$370,0)),$AO$3,IF(ISNUMBER(MATCH('15'!S68,$AO$3:$AO$368,0)),$AM$2,$Y$2))))</f>
        <v>1</v>
      </c>
      <c r="T34" s="89"/>
      <c r="U34" s="149">
        <v>30</v>
      </c>
      <c r="V34" s="138">
        <v>0</v>
      </c>
      <c r="W34" s="138">
        <v>3</v>
      </c>
      <c r="X34" s="138">
        <v>16</v>
      </c>
      <c r="Y34" s="138">
        <v>140</v>
      </c>
      <c r="Z34" s="59" t="str">
        <f t="shared" si="0"/>
        <v>17,4</v>
      </c>
      <c r="AA34" s="89"/>
      <c r="AB34" s="181">
        <v>30</v>
      </c>
      <c r="AC34" s="181">
        <v>0</v>
      </c>
      <c r="AD34" s="181">
        <v>30</v>
      </c>
      <c r="AE34" s="181" t="s">
        <v>422</v>
      </c>
      <c r="AF34" s="153" t="s">
        <v>460</v>
      </c>
      <c r="AG34" s="153">
        <v>0.1</v>
      </c>
      <c r="AH34" s="153">
        <v>0</v>
      </c>
      <c r="AI34" s="153">
        <v>0</v>
      </c>
      <c r="AJ34" s="153">
        <v>0</v>
      </c>
      <c r="AK34" s="153">
        <v>0</v>
      </c>
      <c r="AL34" s="181">
        <v>1</v>
      </c>
      <c r="AM34" s="181">
        <v>10</v>
      </c>
      <c r="AN34" s="181">
        <v>8</v>
      </c>
      <c r="AO34" s="59" t="str">
        <f t="shared" si="1"/>
        <v>9,11</v>
      </c>
      <c r="AP34" s="98" t="str">
        <f t="shared" si="2"/>
        <v/>
      </c>
      <c r="AQ34" s="102">
        <f t="shared" si="3"/>
        <v>0</v>
      </c>
      <c r="AR34" s="102">
        <f t="shared" si="3"/>
        <v>0</v>
      </c>
      <c r="AS34" s="153"/>
      <c r="AT34" s="153"/>
      <c r="AU34" s="153"/>
      <c r="AV34" s="153"/>
      <c r="AW34" s="153"/>
      <c r="AX34" s="153"/>
      <c r="AY34" s="153"/>
      <c r="AZ34" s="153"/>
      <c r="BA34" s="89"/>
      <c r="BB34" s="185">
        <v>0</v>
      </c>
      <c r="BC34" s="185">
        <v>0</v>
      </c>
      <c r="BD34" s="185">
        <v>-1</v>
      </c>
      <c r="BE34" s="185" t="s">
        <v>502</v>
      </c>
      <c r="BF34" s="185">
        <v>114.85</v>
      </c>
      <c r="BG34" s="185">
        <v>5</v>
      </c>
      <c r="BH34" s="185">
        <v>0.05</v>
      </c>
      <c r="BI34" s="185">
        <v>8.2063244190062E-4</v>
      </c>
      <c r="BJ34" s="89"/>
      <c r="BK34" s="89"/>
      <c r="BL34" s="89"/>
      <c r="BM34" s="89"/>
      <c r="BN34" s="89"/>
      <c r="BO34" s="89"/>
      <c r="BP34" s="89"/>
      <c r="BQ34" s="89"/>
      <c r="BR34" s="89"/>
      <c r="BS34" s="89"/>
      <c r="BT34" s="89"/>
      <c r="BU34" s="89"/>
      <c r="BV34" s="89"/>
      <c r="BW34" s="89"/>
      <c r="BX34" s="89"/>
      <c r="BY34" s="89"/>
      <c r="BZ34" s="89"/>
      <c r="CA34" s="89"/>
      <c r="CB34" s="89"/>
      <c r="CC34" s="89"/>
    </row>
    <row r="35" spans="1:81" ht="6.95" customHeight="1" x14ac:dyDescent="0.25">
      <c r="A35" s="89">
        <v>87</v>
      </c>
      <c r="B35" s="167">
        <f t="shared" si="7"/>
        <v>3</v>
      </c>
      <c r="C35" s="156">
        <f>IF(C6&lt;=$I$10,C6,IF(ISNUMBER(MATCH('15'!C69,$Z$4:$Z$370,0)),$Z$2,IF(ISNUMBER(MATCH('15'!C69,$BP$4:$BP$370,0)),$AO$3,IF(ISNUMBER(MATCH('15'!C69,$AO$3:$AO$368,0)),$AM$2,$Y$2))))</f>
        <v>1</v>
      </c>
      <c r="D35" s="156">
        <f>IF(D6&lt;=$I$10,D6,IF(ISNUMBER(MATCH('15'!D69,$Z$4:$Z$370,0)),$Z$2,IF(ISNUMBER(MATCH('15'!D69,$BP$4:$BP$370,0)),$AO$3,IF(ISNUMBER(MATCH('15'!D69,$AO$3:$AO$368,0)),$AM$2,$Y$2))))</f>
        <v>0</v>
      </c>
      <c r="E35" s="156">
        <f>IF(E6&lt;=$I$10,E6,IF(ISNUMBER(MATCH('15'!E69,$Z$4:$Z$370,0)),$Z$2,IF(ISNUMBER(MATCH('15'!E69,$BP$4:$BP$370,0)),$AO$3,IF(ISNUMBER(MATCH('15'!E69,$AO$3:$AO$368,0)),$AM$2,$Y$2))))</f>
        <v>0</v>
      </c>
      <c r="F35" s="156">
        <f>IF(F6&lt;=$I$10,F6,IF(ISNUMBER(MATCH('15'!F69,$Z$4:$Z$370,0)),$Z$2,IF(ISNUMBER(MATCH('15'!F69,$BP$4:$BP$370,0)),$AO$3,IF(ISNUMBER(MATCH('15'!F69,$AO$3:$AO$368,0)),$AM$2,$Y$2))))</f>
        <v>0</v>
      </c>
      <c r="G35" s="156">
        <f>IF(G6&lt;=$I$10,G6,IF(ISNUMBER(MATCH('15'!G69,$Z$4:$Z$370,0)),$Z$2,IF(ISNUMBER(MATCH('15'!G69,$BP$4:$BP$370,0)),$AO$3,IF(ISNUMBER(MATCH('15'!G69,$AO$3:$AO$368,0)),$AM$2,$Y$2))))</f>
        <v>2</v>
      </c>
      <c r="H35" s="156">
        <f>IF(H6&lt;=$I$10,H6,IF(ISNUMBER(MATCH('15'!H69,$Z$4:$Z$370,0)),$Z$2,IF(ISNUMBER(MATCH('15'!H69,$BP$4:$BP$370,0)),$AO$3,IF(ISNUMBER(MATCH('15'!H69,$AO$3:$AO$368,0)),$AM$2,$Y$2))))</f>
        <v>0</v>
      </c>
      <c r="I35" s="156">
        <f>IF(I6&lt;=$I$10,I6,IF(ISNUMBER(MATCH('15'!I69,$Z$4:$Z$370,0)),$Z$2,IF(ISNUMBER(MATCH('15'!I69,$BP$4:$BP$370,0)),$AO$3,IF(ISNUMBER(MATCH('15'!I69,$AO$3:$AO$368,0)),$AM$2,$Y$2))))</f>
        <v>0</v>
      </c>
      <c r="J35" s="156">
        <f>IF(J6&lt;=$I$10,J6,IF(ISNUMBER(MATCH('15'!J69,$Z$4:$Z$370,0)),$Z$2,IF(ISNUMBER(MATCH('15'!J69,$BP$4:$BP$370,0)),$AO$3,IF(ISNUMBER(MATCH('15'!J69,$AO$3:$AO$368,0)),$AM$2,$Y$2))))</f>
        <v>0</v>
      </c>
      <c r="K35" s="156">
        <f>IF(K6&lt;=$I$10,K6,IF(ISNUMBER(MATCH('15'!K69,$Z$4:$Z$370,0)),$Z$2,IF(ISNUMBER(MATCH('15'!K69,$BP$4:$BP$370,0)),$AO$3,IF(ISNUMBER(MATCH('15'!K69,$AO$3:$AO$368,0)),$AM$2,$Y$2))))</f>
        <v>0</v>
      </c>
      <c r="L35" s="156">
        <f>IF(L6&lt;=$I$10,L6,IF(ISNUMBER(MATCH('15'!L69,$Z$4:$Z$370,0)),$Z$2,IF(ISNUMBER(MATCH('15'!L69,$BP$4:$BP$370,0)),$AO$3,IF(ISNUMBER(MATCH('15'!L69,$AO$3:$AO$368,0)),$AM$2,$Y$2))))</f>
        <v>0</v>
      </c>
      <c r="M35" s="156">
        <f>IF(M6&lt;=$I$10,M6,IF(ISNUMBER(MATCH('15'!M69,$Z$4:$Z$370,0)),$Z$2,IF(ISNUMBER(MATCH('15'!M69,$BP$4:$BP$370,0)),$AO$3,IF(ISNUMBER(MATCH('15'!M69,$AO$3:$AO$368,0)),$AM$2,$Y$2))))</f>
        <v>0</v>
      </c>
      <c r="N35" s="156">
        <f>IF(N6&lt;=$I$10,N6,IF(ISNUMBER(MATCH('15'!N69,$Z$4:$Z$370,0)),$Z$2,IF(ISNUMBER(MATCH('15'!N69,$BP$4:$BP$370,0)),$AO$3,IF(ISNUMBER(MATCH('15'!N69,$AO$3:$AO$368,0)),$AM$2,$Y$2))))</f>
        <v>0</v>
      </c>
      <c r="O35" s="156">
        <f>IF(O6&lt;=$I$10,O6,IF(ISNUMBER(MATCH('15'!O69,$Z$4:$Z$370,0)),$Z$2,IF(ISNUMBER(MATCH('15'!O69,$BP$4:$BP$370,0)),$AO$3,IF(ISNUMBER(MATCH('15'!O69,$AO$3:$AO$368,0)),$AM$2,$Y$2))))</f>
        <v>0</v>
      </c>
      <c r="P35" s="156">
        <f>IF(P6&lt;=$I$10,P6,IF(ISNUMBER(MATCH('15'!P69,$Z$4:$Z$370,0)),$Z$2,IF(ISNUMBER(MATCH('15'!P69,$BP$4:$BP$370,0)),$AO$3,IF(ISNUMBER(MATCH('15'!P69,$AO$3:$AO$368,0)),$AM$2,$Y$2))))</f>
        <v>0</v>
      </c>
      <c r="Q35" s="156">
        <f>IF(Q6&lt;=$I$10,Q6,IF(ISNUMBER(MATCH('15'!Q69,$Z$4:$Z$370,0)),$Z$2,IF(ISNUMBER(MATCH('15'!Q69,$BP$4:$BP$370,0)),$AO$3,IF(ISNUMBER(MATCH('15'!Q69,$AO$3:$AO$368,0)),$AM$2,$Y$2))))</f>
        <v>0</v>
      </c>
      <c r="R35" s="156">
        <f>IF(R6&lt;=$I$10,R6,IF(ISNUMBER(MATCH('15'!R69,$Z$4:$Z$370,0)),$Z$2,IF(ISNUMBER(MATCH('15'!R69,$BP$4:$BP$370,0)),$AO$3,IF(ISNUMBER(MATCH('15'!R69,$AO$3:$AO$368,0)),$AM$2,$Y$2))))</f>
        <v>0</v>
      </c>
      <c r="S35" s="156">
        <f>IF(S6&lt;=$I$10,S6,IF(ISNUMBER(MATCH('15'!S69,$Z$4:$Z$370,0)),$Z$2,IF(ISNUMBER(MATCH('15'!S69,$BP$4:$BP$370,0)),$AO$3,IF(ISNUMBER(MATCH('15'!S69,$AO$3:$AO$368,0)),$AM$2,$Y$2))))</f>
        <v>1</v>
      </c>
      <c r="T35" s="89"/>
      <c r="U35" s="149">
        <v>31</v>
      </c>
      <c r="V35" s="138">
        <v>0</v>
      </c>
      <c r="W35" s="138">
        <v>4</v>
      </c>
      <c r="X35" s="138">
        <v>16</v>
      </c>
      <c r="Y35" s="138">
        <v>140</v>
      </c>
      <c r="Z35" s="59" t="str">
        <f t="shared" si="0"/>
        <v>17,5</v>
      </c>
      <c r="AA35" s="89"/>
      <c r="AB35" s="181">
        <v>31</v>
      </c>
      <c r="AC35" s="181">
        <v>0</v>
      </c>
      <c r="AD35" s="181">
        <v>31</v>
      </c>
      <c r="AE35" s="181" t="s">
        <v>475</v>
      </c>
      <c r="AF35" s="153" t="s">
        <v>458</v>
      </c>
      <c r="AG35" s="153">
        <v>0.1</v>
      </c>
      <c r="AH35" s="153">
        <v>102</v>
      </c>
      <c r="AI35" s="153">
        <v>200</v>
      </c>
      <c r="AJ35" s="153">
        <v>500</v>
      </c>
      <c r="AK35" s="153">
        <v>500</v>
      </c>
      <c r="AL35" s="181">
        <v>0</v>
      </c>
      <c r="AM35" s="181">
        <v>11</v>
      </c>
      <c r="AN35" s="181">
        <v>9</v>
      </c>
      <c r="AO35" s="59" t="str">
        <f t="shared" si="1"/>
        <v>10,12</v>
      </c>
      <c r="AP35" s="98" t="str">
        <f t="shared" si="2"/>
        <v>H</v>
      </c>
      <c r="AQ35" s="102">
        <f t="shared" si="3"/>
        <v>300</v>
      </c>
      <c r="AR35" s="102">
        <f t="shared" si="3"/>
        <v>0</v>
      </c>
      <c r="AS35" s="153"/>
      <c r="AT35" s="153"/>
      <c r="AU35" s="153"/>
      <c r="AV35" s="153"/>
      <c r="AW35" s="153"/>
      <c r="AX35" s="153"/>
      <c r="AY35" s="153"/>
      <c r="AZ35" s="153"/>
      <c r="BA35" s="89"/>
      <c r="BB35" s="185">
        <v>1</v>
      </c>
      <c r="BC35" s="185">
        <v>1</v>
      </c>
      <c r="BD35" s="185">
        <v>-1</v>
      </c>
      <c r="BE35" s="185" t="s">
        <v>502</v>
      </c>
      <c r="BF35" s="185">
        <v>109.4286</v>
      </c>
      <c r="BG35" s="185">
        <v>5</v>
      </c>
      <c r="BH35" s="185">
        <v>0.05</v>
      </c>
      <c r="BI35" s="185">
        <v>9.4581971643492504E-4</v>
      </c>
      <c r="BJ35" s="89"/>
      <c r="BK35" s="89"/>
      <c r="BL35" s="89"/>
      <c r="BM35" s="89"/>
      <c r="BN35" s="89"/>
      <c r="BO35" s="89"/>
      <c r="BP35" s="89"/>
      <c r="BQ35" s="89"/>
      <c r="BR35" s="89"/>
      <c r="BS35" s="89"/>
      <c r="BT35" s="89"/>
      <c r="BU35" s="89"/>
      <c r="BV35" s="89"/>
      <c r="BW35" s="89"/>
      <c r="BX35" s="89"/>
      <c r="BY35" s="89"/>
      <c r="BZ35" s="89"/>
      <c r="CA35" s="89"/>
      <c r="CB35" s="89"/>
      <c r="CC35" s="89"/>
    </row>
    <row r="36" spans="1:81" ht="6.95" customHeight="1" x14ac:dyDescent="0.25">
      <c r="A36" s="89">
        <v>77</v>
      </c>
      <c r="B36" s="167">
        <f t="shared" si="7"/>
        <v>4</v>
      </c>
      <c r="C36" s="156">
        <f>IF(C7&lt;=$I$10,C7,IF(ISNUMBER(MATCH('15'!C70,$Z$4:$Z$370,0)),$Z$2,IF(ISNUMBER(MATCH('15'!C70,$BP$4:$BP$370,0)),$AO$3,IF(ISNUMBER(MATCH('15'!C70,$AO$3:$AO$368,0)),$AM$2,$Y$2))))</f>
        <v>1</v>
      </c>
      <c r="D36" s="156">
        <f>IF(D7&lt;=$I$10,D7,IF(ISNUMBER(MATCH('15'!D70,$Z$4:$Z$370,0)),$Z$2,IF(ISNUMBER(MATCH('15'!D70,$BP$4:$BP$370,0)),$AO$3,IF(ISNUMBER(MATCH('15'!D70,$AO$3:$AO$368,0)),$AM$2,$Y$2))))</f>
        <v>0</v>
      </c>
      <c r="E36" s="156">
        <f>IF(E7&lt;=$I$10,E7,IF(ISNUMBER(MATCH('15'!E70,$Z$4:$Z$370,0)),$Z$2,IF(ISNUMBER(MATCH('15'!E70,$BP$4:$BP$370,0)),$AO$3,IF(ISNUMBER(MATCH('15'!E70,$AO$3:$AO$368,0)),$AM$2,$Y$2))))</f>
        <v>0</v>
      </c>
      <c r="F36" s="156">
        <f>IF(F7&lt;=$I$10,F7,IF(ISNUMBER(MATCH('15'!F70,$Z$4:$Z$370,0)),$Z$2,IF(ISNUMBER(MATCH('15'!F70,$BP$4:$BP$370,0)),$AO$3,IF(ISNUMBER(MATCH('15'!F70,$AO$3:$AO$368,0)),$AM$2,$Y$2))))</f>
        <v>0</v>
      </c>
      <c r="G36" s="156">
        <f>IF(G7&lt;=$I$10,G7,IF(ISNUMBER(MATCH('15'!G70,$Z$4:$Z$370,0)),$Z$2,IF(ISNUMBER(MATCH('15'!G70,$BP$4:$BP$370,0)),$AO$3,IF(ISNUMBER(MATCH('15'!G70,$AO$3:$AO$368,0)),$AM$2,$Y$2))))</f>
        <v>2</v>
      </c>
      <c r="H36" s="156">
        <f>IF(H7&lt;=$I$10,H7,IF(ISNUMBER(MATCH('15'!H70,$Z$4:$Z$370,0)),$Z$2,IF(ISNUMBER(MATCH('15'!H70,$BP$4:$BP$370,0)),$AO$3,IF(ISNUMBER(MATCH('15'!H70,$AO$3:$AO$368,0)),$AM$2,$Y$2))))</f>
        <v>2</v>
      </c>
      <c r="I36" s="156">
        <f>IF(I7&lt;=$I$10,I7,IF(ISNUMBER(MATCH('15'!I70,$Z$4:$Z$370,0)),$Z$2,IF(ISNUMBER(MATCH('15'!I70,$BP$4:$BP$370,0)),$AO$3,IF(ISNUMBER(MATCH('15'!I70,$AO$3:$AO$368,0)),$AM$2,$Y$2))))</f>
        <v>2</v>
      </c>
      <c r="J36" s="156">
        <f>IF(J7&lt;=$I$10,J7,IF(ISNUMBER(MATCH('15'!J70,$Z$4:$Z$370,0)),$Z$2,IF(ISNUMBER(MATCH('15'!J70,$BP$4:$BP$370,0)),$AO$3,IF(ISNUMBER(MATCH('15'!J70,$AO$3:$AO$368,0)),$AM$2,$Y$2))))</f>
        <v>2</v>
      </c>
      <c r="K36" s="156">
        <f>IF(K7&lt;=$I$10,K7,IF(ISNUMBER(MATCH('15'!K70,$Z$4:$Z$370,0)),$Z$2,IF(ISNUMBER(MATCH('15'!K70,$BP$4:$BP$370,0)),$AO$3,IF(ISNUMBER(MATCH('15'!K70,$AO$3:$AO$368,0)),$AM$2,$Y$2))))</f>
        <v>0</v>
      </c>
      <c r="L36" s="156">
        <f>IF(L7&lt;=$I$10,L7,IF(ISNUMBER(MATCH('15'!L70,$Z$4:$Z$370,0)),$Z$2,IF(ISNUMBER(MATCH('15'!L70,$BP$4:$BP$370,0)),$AO$3,IF(ISNUMBER(MATCH('15'!L70,$AO$3:$AO$368,0)),$AM$2,$Y$2))))</f>
        <v>0</v>
      </c>
      <c r="M36" s="156">
        <f>IF(M7&lt;=$I$10,M7,IF(ISNUMBER(MATCH('15'!M70,$Z$4:$Z$370,0)),$Z$2,IF(ISNUMBER(MATCH('15'!M70,$BP$4:$BP$370,0)),$AO$3,IF(ISNUMBER(MATCH('15'!M70,$AO$3:$AO$368,0)),$AM$2,$Y$2))))</f>
        <v>0</v>
      </c>
      <c r="N36" s="156">
        <f>IF(N7&lt;=$I$10,N7,IF(ISNUMBER(MATCH('15'!N70,$Z$4:$Z$370,0)),$Z$2,IF(ISNUMBER(MATCH('15'!N70,$BP$4:$BP$370,0)),$AO$3,IF(ISNUMBER(MATCH('15'!N70,$AO$3:$AO$368,0)),$AM$2,$Y$2))))</f>
        <v>0</v>
      </c>
      <c r="O36" s="156">
        <f>IF(O7&lt;=$I$10,O7,IF(ISNUMBER(MATCH('15'!O70,$Z$4:$Z$370,0)),$Z$2,IF(ISNUMBER(MATCH('15'!O70,$BP$4:$BP$370,0)),$AO$3,IF(ISNUMBER(MATCH('15'!O70,$AO$3:$AO$368,0)),$AM$2,$Y$2))))</f>
        <v>0</v>
      </c>
      <c r="P36" s="156">
        <f>IF(P7&lt;=$I$10,P7,IF(ISNUMBER(MATCH('15'!P70,$Z$4:$Z$370,0)),$Z$2,IF(ISNUMBER(MATCH('15'!P70,$BP$4:$BP$370,0)),$AO$3,IF(ISNUMBER(MATCH('15'!P70,$AO$3:$AO$368,0)),$AM$2,$Y$2))))</f>
        <v>0</v>
      </c>
      <c r="Q36" s="156">
        <f>IF(Q7&lt;=$I$10,Q7,IF(ISNUMBER(MATCH('15'!Q70,$Z$4:$Z$370,0)),$Z$2,IF(ISNUMBER(MATCH('15'!Q70,$BP$4:$BP$370,0)),$AO$3,IF(ISNUMBER(MATCH('15'!Q70,$AO$3:$AO$368,0)),$AM$2,$Y$2))))</f>
        <v>0</v>
      </c>
      <c r="R36" s="156">
        <f>IF(R7&lt;=$I$10,R7,IF(ISNUMBER(MATCH('15'!R70,$Z$4:$Z$370,0)),$Z$2,IF(ISNUMBER(MATCH('15'!R70,$BP$4:$BP$370,0)),$AO$3,IF(ISNUMBER(MATCH('15'!R70,$AO$3:$AO$368,0)),$AM$2,$Y$2))))</f>
        <v>0</v>
      </c>
      <c r="S36" s="156">
        <f>IF(S7&lt;=$I$10,S7,IF(ISNUMBER(MATCH('15'!S70,$Z$4:$Z$370,0)),$Z$2,IF(ISNUMBER(MATCH('15'!S70,$BP$4:$BP$370,0)),$AO$3,IF(ISNUMBER(MATCH('15'!S70,$AO$3:$AO$368,0)),$AM$2,$Y$2))))</f>
        <v>1</v>
      </c>
      <c r="T36" s="89"/>
      <c r="U36" s="149">
        <v>32</v>
      </c>
      <c r="V36" s="138">
        <v>0</v>
      </c>
      <c r="W36" s="138">
        <v>5</v>
      </c>
      <c r="X36" s="138">
        <v>16</v>
      </c>
      <c r="Y36" s="138">
        <v>140</v>
      </c>
      <c r="Z36" s="59" t="str">
        <f t="shared" si="0"/>
        <v>17,6</v>
      </c>
      <c r="AA36" s="168"/>
      <c r="AB36" s="181">
        <v>32</v>
      </c>
      <c r="AC36" s="181">
        <v>0</v>
      </c>
      <c r="AD36" s="181">
        <v>32</v>
      </c>
      <c r="AE36" s="181" t="s">
        <v>476</v>
      </c>
      <c r="AF36" s="153" t="s">
        <v>460</v>
      </c>
      <c r="AG36" s="153">
        <v>0.1</v>
      </c>
      <c r="AH36" s="153">
        <v>0</v>
      </c>
      <c r="AI36" s="153">
        <v>0</v>
      </c>
      <c r="AJ36" s="153">
        <v>0</v>
      </c>
      <c r="AK36" s="153">
        <v>0</v>
      </c>
      <c r="AL36" s="181">
        <v>1</v>
      </c>
      <c r="AM36" s="181">
        <v>10</v>
      </c>
      <c r="AN36" s="181">
        <v>9</v>
      </c>
      <c r="AO36" s="59" t="str">
        <f t="shared" si="1"/>
        <v>10,11</v>
      </c>
      <c r="AP36" s="98" t="str">
        <f t="shared" si="2"/>
        <v/>
      </c>
      <c r="AQ36" s="102">
        <f t="shared" si="3"/>
        <v>0</v>
      </c>
      <c r="AR36" s="102">
        <f t="shared" si="3"/>
        <v>0</v>
      </c>
      <c r="AS36" s="153"/>
      <c r="AT36" s="153"/>
      <c r="AU36" s="153"/>
      <c r="AV36" s="153"/>
      <c r="AW36" s="153"/>
      <c r="AX36" s="153"/>
      <c r="AY36" s="153"/>
      <c r="AZ36" s="153"/>
      <c r="BA36" s="168"/>
      <c r="BB36" s="168"/>
      <c r="BC36" s="168"/>
      <c r="BD36" s="168"/>
      <c r="BE36" s="168"/>
      <c r="BF36" s="168"/>
      <c r="BG36" s="168"/>
      <c r="BH36" s="168"/>
      <c r="BI36" s="168"/>
      <c r="BJ36" s="168"/>
      <c r="BK36" s="168"/>
      <c r="BL36" s="168"/>
      <c r="BM36" s="168"/>
      <c r="BN36" s="168"/>
      <c r="BO36" s="168"/>
      <c r="BP36" s="168"/>
      <c r="BQ36" s="168"/>
      <c r="BR36" s="168"/>
      <c r="BS36" s="168"/>
      <c r="BT36" s="168"/>
      <c r="BU36" s="168"/>
      <c r="BV36" s="168"/>
      <c r="BW36" s="168"/>
      <c r="BX36" s="168"/>
      <c r="BY36" s="168"/>
      <c r="BZ36" s="168"/>
      <c r="CA36" s="168"/>
      <c r="CB36" s="168"/>
      <c r="CC36" s="168"/>
    </row>
    <row r="37" spans="1:81" ht="6.95" customHeight="1" x14ac:dyDescent="0.25">
      <c r="A37" s="89">
        <v>67</v>
      </c>
      <c r="B37" s="167">
        <f t="shared" si="7"/>
        <v>5</v>
      </c>
      <c r="C37" s="156">
        <f>IF(C8&lt;=$I$10,C8,IF(ISNUMBER(MATCH('15'!C71,$Z$4:$Z$370,0)),$Z$2,IF(ISNUMBER(MATCH('15'!C71,$BP$4:$BP$370,0)),$AO$3,IF(ISNUMBER(MATCH('15'!C71,$AO$3:$AO$368,0)),$AM$2,$Y$2))))</f>
        <v>1</v>
      </c>
      <c r="D37" s="156">
        <f>IF(D8&lt;=$I$10,D8,IF(ISNUMBER(MATCH('15'!D71,$Z$4:$Z$370,0)),$Z$2,IF(ISNUMBER(MATCH('15'!D71,$BP$4:$BP$370,0)),$AO$3,IF(ISNUMBER(MATCH('15'!D71,$AO$3:$AO$368,0)),$AM$2,$Y$2))))</f>
        <v>0</v>
      </c>
      <c r="E37" s="156">
        <f>IF(E8&lt;=$I$10,E8,IF(ISNUMBER(MATCH('15'!E71,$Z$4:$Z$370,0)),$Z$2,IF(ISNUMBER(MATCH('15'!E71,$BP$4:$BP$370,0)),$AO$3,IF(ISNUMBER(MATCH('15'!E71,$AO$3:$AO$368,0)),$AM$2,$Y$2))))</f>
        <v>0</v>
      </c>
      <c r="F37" s="156">
        <f>IF(F8&lt;=$I$10,F8,IF(ISNUMBER(MATCH('15'!F71,$Z$4:$Z$370,0)),$Z$2,IF(ISNUMBER(MATCH('15'!F71,$BP$4:$BP$370,0)),$AO$3,IF(ISNUMBER(MATCH('15'!F71,$AO$3:$AO$368,0)),$AM$2,$Y$2))))</f>
        <v>0</v>
      </c>
      <c r="G37" s="156">
        <f>IF(G8&lt;=$I$10,G8,IF(ISNUMBER(MATCH('15'!G71,$Z$4:$Z$370,0)),$Z$2,IF(ISNUMBER(MATCH('15'!G71,$BP$4:$BP$370,0)),$AO$3,IF(ISNUMBER(MATCH('15'!G71,$AO$3:$AO$368,0)),$AM$2,$Y$2))))</f>
        <v>0</v>
      </c>
      <c r="H37" s="156">
        <f>IF(H8&lt;=$I$10,H8,IF(ISNUMBER(MATCH('15'!H71,$Z$4:$Z$370,0)),$Z$2,IF(ISNUMBER(MATCH('15'!H71,$BP$4:$BP$370,0)),$AO$3,IF(ISNUMBER(MATCH('15'!H71,$AO$3:$AO$368,0)),$AM$2,$Y$2))))</f>
        <v>0</v>
      </c>
      <c r="I37" s="156">
        <f>IF(I8&lt;=$I$10,I8,IF(ISNUMBER(MATCH('15'!I71,$Z$4:$Z$370,0)),$Z$2,IF(ISNUMBER(MATCH('15'!I71,$BP$4:$BP$370,0)),$AO$3,IF(ISNUMBER(MATCH('15'!I71,$AO$3:$AO$368,0)),$AM$2,$Y$2))))</f>
        <v>0</v>
      </c>
      <c r="J37" s="156">
        <f>IF(J8&lt;=$I$10,J8,IF(ISNUMBER(MATCH('15'!J71,$Z$4:$Z$370,0)),$Z$2,IF(ISNUMBER(MATCH('15'!J71,$BP$4:$BP$370,0)),$AO$3,IF(ISNUMBER(MATCH('15'!J71,$AO$3:$AO$368,0)),$AM$2,$Y$2))))</f>
        <v>2</v>
      </c>
      <c r="K37" s="156">
        <f>IF(K8&lt;=$I$10,K8,IF(ISNUMBER(MATCH('15'!K71,$Z$4:$Z$370,0)),$Z$2,IF(ISNUMBER(MATCH('15'!K71,$BP$4:$BP$370,0)),$AO$3,IF(ISNUMBER(MATCH('15'!K71,$AO$3:$AO$368,0)),$AM$2,$Y$2))))</f>
        <v>0</v>
      </c>
      <c r="L37" s="156">
        <f>IF(L8&lt;=$I$10,L8,IF(ISNUMBER(MATCH('15'!L71,$Z$4:$Z$370,0)),$Z$2,IF(ISNUMBER(MATCH('15'!L71,$BP$4:$BP$370,0)),$AO$3,IF(ISNUMBER(MATCH('15'!L71,$AO$3:$AO$368,0)),$AM$2,$Y$2))))</f>
        <v>0</v>
      </c>
      <c r="M37" s="156">
        <f>IF(M8&lt;=$I$10,M8,IF(ISNUMBER(MATCH('15'!M71,$Z$4:$Z$370,0)),$Z$2,IF(ISNUMBER(MATCH('15'!M71,$BP$4:$BP$370,0)),$AO$3,IF(ISNUMBER(MATCH('15'!M71,$AO$3:$AO$368,0)),$AM$2,$Y$2))))</f>
        <v>0</v>
      </c>
      <c r="N37" s="156">
        <f>IF(N8&lt;=$I$10,N8,IF(ISNUMBER(MATCH('15'!N71,$Z$4:$Z$370,0)),$Z$2,IF(ISNUMBER(MATCH('15'!N71,$BP$4:$BP$370,0)),$AO$3,IF(ISNUMBER(MATCH('15'!N71,$AO$3:$AO$368,0)),$AM$2,$Y$2))))</f>
        <v>0</v>
      </c>
      <c r="O37" s="156">
        <f>IF(O8&lt;=$I$10,O8,IF(ISNUMBER(MATCH('15'!O71,$Z$4:$Z$370,0)),$Z$2,IF(ISNUMBER(MATCH('15'!O71,$BP$4:$BP$370,0)),$AO$3,IF(ISNUMBER(MATCH('15'!O71,$AO$3:$AO$368,0)),$AM$2,$Y$2))))</f>
        <v>0</v>
      </c>
      <c r="P37" s="156">
        <f>IF(P8&lt;=$I$10,P8,IF(ISNUMBER(MATCH('15'!P71,$Z$4:$Z$370,0)),$Z$2,IF(ISNUMBER(MATCH('15'!P71,$BP$4:$BP$370,0)),$AO$3,IF(ISNUMBER(MATCH('15'!P71,$AO$3:$AO$368,0)),$AM$2,$Y$2))))</f>
        <v>0</v>
      </c>
      <c r="Q37" s="156">
        <f>IF(Q8&lt;=$I$10,Q8,IF(ISNUMBER(MATCH('15'!Q71,$Z$4:$Z$370,0)),$Z$2,IF(ISNUMBER(MATCH('15'!Q71,$BP$4:$BP$370,0)),$AO$3,IF(ISNUMBER(MATCH('15'!Q71,$AO$3:$AO$368,0)),$AM$2,$Y$2))))</f>
        <v>0</v>
      </c>
      <c r="R37" s="156">
        <f>IF(R8&lt;=$I$10,R8,IF(ISNUMBER(MATCH('15'!R71,$Z$4:$Z$370,0)),$Z$2,IF(ISNUMBER(MATCH('15'!R71,$BP$4:$BP$370,0)),$AO$3,IF(ISNUMBER(MATCH('15'!R71,$AO$3:$AO$368,0)),$AM$2,$Y$2))))</f>
        <v>0</v>
      </c>
      <c r="S37" s="156">
        <f>IF(S8&lt;=$I$10,S8,IF(ISNUMBER(MATCH('15'!S71,$Z$4:$Z$370,0)),$Z$2,IF(ISNUMBER(MATCH('15'!S71,$BP$4:$BP$370,0)),$AO$3,IF(ISNUMBER(MATCH('15'!S71,$AO$3:$AO$368,0)),$AM$2,$Y$2))))</f>
        <v>1</v>
      </c>
      <c r="T37" s="89"/>
      <c r="U37" s="149">
        <v>33</v>
      </c>
      <c r="V37" s="138">
        <v>0</v>
      </c>
      <c r="W37" s="138">
        <v>6</v>
      </c>
      <c r="X37" s="138">
        <v>16</v>
      </c>
      <c r="Y37" s="138">
        <v>140</v>
      </c>
      <c r="Z37" s="59" t="str">
        <f t="shared" si="0"/>
        <v>17,7</v>
      </c>
      <c r="AA37" s="168"/>
      <c r="AB37" s="181">
        <v>33</v>
      </c>
      <c r="AC37" s="181">
        <v>0</v>
      </c>
      <c r="AD37" s="181">
        <v>33</v>
      </c>
      <c r="AE37" s="181" t="s">
        <v>477</v>
      </c>
      <c r="AF37" s="153" t="s">
        <v>458</v>
      </c>
      <c r="AG37" s="153">
        <v>0.1</v>
      </c>
      <c r="AH37" s="153">
        <v>102</v>
      </c>
      <c r="AI37" s="153">
        <v>200</v>
      </c>
      <c r="AJ37" s="153">
        <v>500</v>
      </c>
      <c r="AK37" s="153">
        <v>500</v>
      </c>
      <c r="AL37" s="181">
        <v>0</v>
      </c>
      <c r="AM37" s="181">
        <v>10</v>
      </c>
      <c r="AN37" s="181">
        <v>11</v>
      </c>
      <c r="AO37" s="59" t="str">
        <f t="shared" si="1"/>
        <v>12,11</v>
      </c>
      <c r="AP37" s="98" t="str">
        <f t="shared" si="2"/>
        <v>H</v>
      </c>
      <c r="AQ37" s="102">
        <f t="shared" si="3"/>
        <v>300</v>
      </c>
      <c r="AR37" s="102">
        <f t="shared" si="3"/>
        <v>0</v>
      </c>
      <c r="AS37" s="153"/>
      <c r="AT37" s="153"/>
      <c r="AU37" s="153"/>
      <c r="AV37" s="153"/>
      <c r="AW37" s="153"/>
      <c r="AX37" s="153"/>
      <c r="AY37" s="153"/>
      <c r="AZ37" s="153"/>
      <c r="BA37" s="168"/>
      <c r="BB37" s="183" t="s">
        <v>503</v>
      </c>
      <c r="BC37" s="183"/>
      <c r="BD37" s="183"/>
      <c r="BE37" s="183"/>
      <c r="BF37" s="183"/>
      <c r="BG37" s="183"/>
      <c r="BH37" s="183"/>
      <c r="BI37" s="183"/>
      <c r="BJ37" s="168"/>
      <c r="BK37" s="168"/>
      <c r="BL37" s="168"/>
      <c r="BM37" s="168"/>
      <c r="BN37" s="168"/>
      <c r="BO37" s="168"/>
      <c r="BP37" s="168"/>
      <c r="BQ37" s="168"/>
      <c r="BR37" s="168"/>
      <c r="BS37" s="168"/>
      <c r="BT37" s="168"/>
      <c r="BU37" s="168"/>
      <c r="BV37" s="168"/>
      <c r="BW37" s="168"/>
      <c r="BX37" s="168"/>
      <c r="BY37" s="168"/>
      <c r="BZ37" s="168"/>
      <c r="CA37" s="168"/>
      <c r="CB37" s="168"/>
      <c r="CC37" s="168"/>
    </row>
    <row r="38" spans="1:81" ht="6.95" customHeight="1" x14ac:dyDescent="0.25">
      <c r="A38" s="89"/>
      <c r="B38" s="167">
        <f t="shared" si="7"/>
        <v>6</v>
      </c>
      <c r="C38" s="156">
        <f>IF(C9&lt;=$I$10,C9,IF(ISNUMBER(MATCH('15'!C72,$Z$4:$Z$370,0)),$Z$2,IF(ISNUMBER(MATCH('15'!C72,$BP$4:$BP$370,0)),$AO$3,IF(ISNUMBER(MATCH('15'!C72,$AO$3:$AO$368,0)),$AM$2,$Y$2))))</f>
        <v>1</v>
      </c>
      <c r="D38" s="156">
        <f>IF(D9&lt;=$I$10,D9,IF(ISNUMBER(MATCH('15'!D72,$Z$4:$Z$370,0)),$Z$2,IF(ISNUMBER(MATCH('15'!D72,$BP$4:$BP$370,0)),$AO$3,IF(ISNUMBER(MATCH('15'!D72,$AO$3:$AO$368,0)),$AM$2,$Y$2))))</f>
        <v>0</v>
      </c>
      <c r="E38" s="156">
        <f>IF(E9&lt;=$I$10,E9,IF(ISNUMBER(MATCH('15'!E72,$Z$4:$Z$370,0)),$Z$2,IF(ISNUMBER(MATCH('15'!E72,$BP$4:$BP$370,0)),$AO$3,IF(ISNUMBER(MATCH('15'!E72,$AO$3:$AO$368,0)),$AM$2,$Y$2))))</f>
        <v>0</v>
      </c>
      <c r="F38" s="156">
        <f>IF(F9&lt;=$I$10,F9,IF(ISNUMBER(MATCH('15'!F72,$Z$4:$Z$370,0)),$Z$2,IF(ISNUMBER(MATCH('15'!F72,$BP$4:$BP$370,0)),$AO$3,IF(ISNUMBER(MATCH('15'!F72,$AO$3:$AO$368,0)),$AM$2,$Y$2))))</f>
        <v>0</v>
      </c>
      <c r="G38" s="156">
        <f>IF(G9&lt;=$I$10,G9,IF(ISNUMBER(MATCH('15'!G72,$Z$4:$Z$370,0)),$Z$2,IF(ISNUMBER(MATCH('15'!G72,$BP$4:$BP$370,0)),$AO$3,IF(ISNUMBER(MATCH('15'!G72,$AO$3:$AO$368,0)),$AM$2,$Y$2))))</f>
        <v>0</v>
      </c>
      <c r="H38" s="156">
        <f>IF(H9&lt;=$I$10,H9,IF(ISNUMBER(MATCH('15'!H72,$Z$4:$Z$370,0)),$Z$2,IF(ISNUMBER(MATCH('15'!H72,$BP$4:$BP$370,0)),$AO$3,IF(ISNUMBER(MATCH('15'!H72,$AO$3:$AO$368,0)),$AM$2,$Y$2))))</f>
        <v>0</v>
      </c>
      <c r="I38" s="156">
        <f>IF(I9&lt;=$I$10,I9,IF(ISNUMBER(MATCH('15'!I72,$Z$4:$Z$370,0)),$Z$2,IF(ISNUMBER(MATCH('15'!I72,$BP$4:$BP$370,0)),$AO$3,IF(ISNUMBER(MATCH('15'!I72,$AO$3:$AO$368,0)),$AM$2,$Y$2))))</f>
        <v>20</v>
      </c>
      <c r="J38" s="156">
        <f>IF(J9&lt;=$I$10,J9,IF(ISNUMBER(MATCH('15'!J72,$Z$4:$Z$370,0)),$Z$2,IF(ISNUMBER(MATCH('15'!J72,$BP$4:$BP$370,0)),$AO$3,IF(ISNUMBER(MATCH('15'!J72,$AO$3:$AO$368,0)),$AM$2,$Y$2))))</f>
        <v>2</v>
      </c>
      <c r="K38" s="156">
        <f>IF(K9&lt;=$I$10,K9,IF(ISNUMBER(MATCH('15'!K72,$Z$4:$Z$370,0)),$Z$2,IF(ISNUMBER(MATCH('15'!K72,$BP$4:$BP$370,0)),$AO$3,IF(ISNUMBER(MATCH('15'!K72,$AO$3:$AO$368,0)),$AM$2,$Y$2))))</f>
        <v>20</v>
      </c>
      <c r="L38" s="156">
        <f>IF(L9&lt;=$I$10,L9,IF(ISNUMBER(MATCH('15'!L72,$Z$4:$Z$370,0)),$Z$2,IF(ISNUMBER(MATCH('15'!L72,$BP$4:$BP$370,0)),$AO$3,IF(ISNUMBER(MATCH('15'!L72,$AO$3:$AO$368,0)),$AM$2,$Y$2))))</f>
        <v>20</v>
      </c>
      <c r="M38" s="156">
        <f>IF(M9&lt;=$I$10,M9,IF(ISNUMBER(MATCH('15'!M72,$Z$4:$Z$370,0)),$Z$2,IF(ISNUMBER(MATCH('15'!M72,$BP$4:$BP$370,0)),$AO$3,IF(ISNUMBER(MATCH('15'!M72,$AO$3:$AO$368,0)),$AM$2,$Y$2))))</f>
        <v>20</v>
      </c>
      <c r="N38" s="156">
        <f>IF(N9&lt;=$I$10,N9,IF(ISNUMBER(MATCH('15'!N72,$Z$4:$Z$370,0)),$Z$2,IF(ISNUMBER(MATCH('15'!N72,$BP$4:$BP$370,0)),$AO$3,IF(ISNUMBER(MATCH('15'!N72,$AO$3:$AO$368,0)),$AM$2,$Y$2))))</f>
        <v>0</v>
      </c>
      <c r="O38" s="156">
        <f>IF(O9&lt;=$I$10,O9,IF(ISNUMBER(MATCH('15'!O72,$Z$4:$Z$370,0)),$Z$2,IF(ISNUMBER(MATCH('15'!O72,$BP$4:$BP$370,0)),$AO$3,IF(ISNUMBER(MATCH('15'!O72,$AO$3:$AO$368,0)),$AM$2,$Y$2))))</f>
        <v>0</v>
      </c>
      <c r="P38" s="156">
        <f>IF(P9&lt;=$I$10,P9,IF(ISNUMBER(MATCH('15'!P72,$Z$4:$Z$370,0)),$Z$2,IF(ISNUMBER(MATCH('15'!P72,$BP$4:$BP$370,0)),$AO$3,IF(ISNUMBER(MATCH('15'!P72,$AO$3:$AO$368,0)),$AM$2,$Y$2))))</f>
        <v>0</v>
      </c>
      <c r="Q38" s="156">
        <f>IF(Q9&lt;=$I$10,Q9,IF(ISNUMBER(MATCH('15'!Q72,$Z$4:$Z$370,0)),$Z$2,IF(ISNUMBER(MATCH('15'!Q72,$BP$4:$BP$370,0)),$AO$3,IF(ISNUMBER(MATCH('15'!Q72,$AO$3:$AO$368,0)),$AM$2,$Y$2))))</f>
        <v>0</v>
      </c>
      <c r="R38" s="156">
        <f>IF(R9&lt;=$I$10,R9,IF(ISNUMBER(MATCH('15'!R72,$Z$4:$Z$370,0)),$Z$2,IF(ISNUMBER(MATCH('15'!R72,$BP$4:$BP$370,0)),$AO$3,IF(ISNUMBER(MATCH('15'!R72,$AO$3:$AO$368,0)),$AM$2,$Y$2))))</f>
        <v>0</v>
      </c>
      <c r="S38" s="156">
        <f>IF(S9&lt;=$I$10,S9,IF(ISNUMBER(MATCH('15'!S72,$Z$4:$Z$370,0)),$Z$2,IF(ISNUMBER(MATCH('15'!S72,$BP$4:$BP$370,0)),$AO$3,IF(ISNUMBER(MATCH('15'!S72,$AO$3:$AO$368,0)),$AM$2,$Y$2))))</f>
        <v>1</v>
      </c>
      <c r="T38" s="89"/>
      <c r="U38" s="149">
        <v>34</v>
      </c>
      <c r="V38" s="138">
        <v>0</v>
      </c>
      <c r="W38" s="138">
        <v>7</v>
      </c>
      <c r="X38" s="138">
        <v>16</v>
      </c>
      <c r="Y38" s="138">
        <v>140</v>
      </c>
      <c r="Z38" s="59" t="str">
        <f t="shared" si="0"/>
        <v>17,8</v>
      </c>
      <c r="AA38" s="168"/>
      <c r="AB38" s="181">
        <v>34</v>
      </c>
      <c r="AC38" s="181">
        <v>0</v>
      </c>
      <c r="AD38" s="181">
        <v>34</v>
      </c>
      <c r="AE38" s="181" t="s">
        <v>478</v>
      </c>
      <c r="AF38" s="153" t="s">
        <v>458</v>
      </c>
      <c r="AG38" s="153">
        <v>0.1</v>
      </c>
      <c r="AH38" s="153">
        <v>102</v>
      </c>
      <c r="AI38" s="153">
        <v>200</v>
      </c>
      <c r="AJ38" s="153">
        <v>500</v>
      </c>
      <c r="AK38" s="153">
        <v>500</v>
      </c>
      <c r="AL38" s="181">
        <v>0</v>
      </c>
      <c r="AM38" s="181">
        <v>11</v>
      </c>
      <c r="AN38" s="181">
        <v>10</v>
      </c>
      <c r="AO38" s="59" t="str">
        <f t="shared" si="1"/>
        <v>11,12</v>
      </c>
      <c r="AP38" s="98" t="str">
        <f t="shared" si="2"/>
        <v>H</v>
      </c>
      <c r="AQ38" s="102">
        <f t="shared" si="3"/>
        <v>300</v>
      </c>
      <c r="AR38" s="102">
        <f t="shared" si="3"/>
        <v>0</v>
      </c>
      <c r="AS38" s="153"/>
      <c r="AT38" s="153"/>
      <c r="AU38" s="153"/>
      <c r="AV38" s="153"/>
      <c r="AW38" s="153"/>
      <c r="AX38" s="153"/>
      <c r="AY38" s="153"/>
      <c r="AZ38" s="153"/>
      <c r="BA38" s="168"/>
      <c r="BB38" s="185">
        <v>0</v>
      </c>
      <c r="BC38" s="185" t="s">
        <v>504</v>
      </c>
      <c r="BD38" s="185">
        <v>1.1599999999999999E-2</v>
      </c>
      <c r="BE38" s="185"/>
      <c r="BF38" s="185"/>
      <c r="BG38" s="185"/>
      <c r="BH38" s="185"/>
      <c r="BI38" s="185"/>
      <c r="BJ38" s="168"/>
      <c r="BK38" s="168"/>
      <c r="BL38" s="168"/>
      <c r="BM38" s="168"/>
      <c r="BN38" s="168"/>
      <c r="BO38" s="168"/>
      <c r="BP38" s="168"/>
      <c r="BQ38" s="168"/>
      <c r="BR38" s="168"/>
      <c r="BS38" s="168"/>
      <c r="BT38" s="168"/>
      <c r="BU38" s="168"/>
      <c r="BV38" s="168"/>
      <c r="BW38" s="168"/>
      <c r="BX38" s="168"/>
      <c r="BY38" s="168"/>
      <c r="BZ38" s="168"/>
      <c r="CA38" s="168"/>
      <c r="CB38" s="168"/>
      <c r="CC38" s="168"/>
    </row>
    <row r="39" spans="1:81" ht="6.95" customHeight="1" x14ac:dyDescent="0.25">
      <c r="A39" s="89"/>
      <c r="B39" s="167">
        <f t="shared" si="7"/>
        <v>7</v>
      </c>
      <c r="C39" s="156">
        <f>IF(C10&lt;=$I$10,C10,IF(ISNUMBER(MATCH('15'!C73,$Z$4:$Z$370,0)),$Z$2,IF(ISNUMBER(MATCH('15'!C73,$BP$4:$BP$370,0)),$AO$3,IF(ISNUMBER(MATCH('15'!C73,$AO$3:$AO$368,0)),$AM$2,$Y$2))))</f>
        <v>1</v>
      </c>
      <c r="D39" s="156">
        <f>IF(D10&lt;=$I$10,D10,IF(ISNUMBER(MATCH('15'!D73,$Z$4:$Z$370,0)),$Z$2,IF(ISNUMBER(MATCH('15'!D73,$BP$4:$BP$370,0)),$AO$3,IF(ISNUMBER(MATCH('15'!D73,$AO$3:$AO$368,0)),$AM$2,$Y$2))))</f>
        <v>0</v>
      </c>
      <c r="E39" s="156">
        <f>IF(E10&lt;=$I$10,E10,IF(ISNUMBER(MATCH('15'!E73,$Z$4:$Z$370,0)),$Z$2,IF(ISNUMBER(MATCH('15'!E73,$BP$4:$BP$370,0)),$AO$3,IF(ISNUMBER(MATCH('15'!E73,$AO$3:$AO$368,0)),$AM$2,$Y$2))))</f>
        <v>0</v>
      </c>
      <c r="F39" s="156">
        <f>IF(F10&lt;=$I$10,F10,IF(ISNUMBER(MATCH('15'!F73,$Z$4:$Z$370,0)),$Z$2,IF(ISNUMBER(MATCH('15'!F73,$BP$4:$BP$370,0)),$AO$3,IF(ISNUMBER(MATCH('15'!F73,$AO$3:$AO$368,0)),$AM$2,$Y$2))))</f>
        <v>0</v>
      </c>
      <c r="G39" s="156">
        <f>IF(G10&lt;=$I$10,G10,IF(ISNUMBER(MATCH('15'!G73,$Z$4:$Z$370,0)),$Z$2,IF(ISNUMBER(MATCH('15'!G73,$BP$4:$BP$370,0)),$AO$3,IF(ISNUMBER(MATCH('15'!G73,$AO$3:$AO$368,0)),$AM$2,$Y$2))))</f>
        <v>0</v>
      </c>
      <c r="H39" s="156">
        <f>IF(H10&lt;=$I$10,H10,IF(ISNUMBER(MATCH('15'!H73,$Z$4:$Z$370,0)),$Z$2,IF(ISNUMBER(MATCH('15'!H73,$BP$4:$BP$370,0)),$AO$3,IF(ISNUMBER(MATCH('15'!H73,$AO$3:$AO$368,0)),$AM$2,$Y$2))))</f>
        <v>20</v>
      </c>
      <c r="I39" s="156">
        <f>IF(I10&lt;=$I$10,I10,IF(ISNUMBER(MATCH('15'!I73,$Z$4:$Z$370,0)),$Z$2,IF(ISNUMBER(MATCH('15'!I73,$BP$4:$BP$370,0)),$AO$3,IF(ISNUMBER(MATCH('15'!I73,$AO$3:$AO$368,0)),$AM$2,$Y$2))))</f>
        <v>100</v>
      </c>
      <c r="J39" s="156">
        <f>IF(J10&lt;=$I$10,J10,IF(ISNUMBER(MATCH('15'!J73,$Z$4:$Z$370,0)),$Z$2,IF(ISNUMBER(MATCH('15'!J73,$BP$4:$BP$370,0)),$AO$3,IF(ISNUMBER(MATCH('15'!J73,$AO$3:$AO$368,0)),$AM$2,$Y$2))))</f>
        <v>100</v>
      </c>
      <c r="K39" s="156">
        <f>IF(K10&lt;=$I$10,K10,IF(ISNUMBER(MATCH('15'!K73,$Z$4:$Z$370,0)),$Z$2,IF(ISNUMBER(MATCH('15'!K73,$BP$4:$BP$370,0)),$AO$3,IF(ISNUMBER(MATCH('15'!K73,$AO$3:$AO$368,0)),$AM$2,$Y$2))))</f>
        <v>100</v>
      </c>
      <c r="L39" s="156">
        <f>IF(L10&lt;=$I$10,L10,IF(ISNUMBER(MATCH('15'!L73,$Z$4:$Z$370,0)),$Z$2,IF(ISNUMBER(MATCH('15'!L73,$BP$4:$BP$370,0)),$AO$3,IF(ISNUMBER(MATCH('15'!L73,$AO$3:$AO$368,0)),$AM$2,$Y$2))))</f>
        <v>100</v>
      </c>
      <c r="M39" s="156">
        <f>IF(M10&lt;=$I$10,M10,IF(ISNUMBER(MATCH('15'!M73,$Z$4:$Z$370,0)),$Z$2,IF(ISNUMBER(MATCH('15'!M73,$BP$4:$BP$370,0)),$AO$3,IF(ISNUMBER(MATCH('15'!M73,$AO$3:$AO$368,0)),$AM$2,$Y$2))))</f>
        <v>100</v>
      </c>
      <c r="N39" s="156">
        <f>IF(N10&lt;=$I$10,N10,IF(ISNUMBER(MATCH('15'!N73,$Z$4:$Z$370,0)),$Z$2,IF(ISNUMBER(MATCH('15'!N73,$BP$4:$BP$370,0)),$AO$3,IF(ISNUMBER(MATCH('15'!N73,$AO$3:$AO$368,0)),$AM$2,$Y$2))))</f>
        <v>20</v>
      </c>
      <c r="O39" s="156">
        <f>IF(O10&lt;=$I$10,O10,IF(ISNUMBER(MATCH('15'!O73,$Z$4:$Z$370,0)),$Z$2,IF(ISNUMBER(MATCH('15'!O73,$BP$4:$BP$370,0)),$AO$3,IF(ISNUMBER(MATCH('15'!O73,$AO$3:$AO$368,0)),$AM$2,$Y$2))))</f>
        <v>0</v>
      </c>
      <c r="P39" s="156">
        <f>IF(P10&lt;=$I$10,P10,IF(ISNUMBER(MATCH('15'!P73,$Z$4:$Z$370,0)),$Z$2,IF(ISNUMBER(MATCH('15'!P73,$BP$4:$BP$370,0)),$AO$3,IF(ISNUMBER(MATCH('15'!P73,$AO$3:$AO$368,0)),$AM$2,$Y$2))))</f>
        <v>0</v>
      </c>
      <c r="Q39" s="156">
        <f>IF(Q10&lt;=$I$10,Q10,IF(ISNUMBER(MATCH('15'!Q73,$Z$4:$Z$370,0)),$Z$2,IF(ISNUMBER(MATCH('15'!Q73,$BP$4:$BP$370,0)),$AO$3,IF(ISNUMBER(MATCH('15'!Q73,$AO$3:$AO$368,0)),$AM$2,$Y$2))))</f>
        <v>0</v>
      </c>
      <c r="R39" s="156">
        <f>IF(R10&lt;=$I$10,R10,IF(ISNUMBER(MATCH('15'!R73,$Z$4:$Z$370,0)),$Z$2,IF(ISNUMBER(MATCH('15'!R73,$BP$4:$BP$370,0)),$AO$3,IF(ISNUMBER(MATCH('15'!R73,$AO$3:$AO$368,0)),$AM$2,$Y$2))))</f>
        <v>0</v>
      </c>
      <c r="S39" s="156">
        <f>IF(S10&lt;=$I$10,S10,IF(ISNUMBER(MATCH('15'!S73,$Z$4:$Z$370,0)),$Z$2,IF(ISNUMBER(MATCH('15'!S73,$BP$4:$BP$370,0)),$AO$3,IF(ISNUMBER(MATCH('15'!S73,$AO$3:$AO$368,0)),$AM$2,$Y$2))))</f>
        <v>1</v>
      </c>
      <c r="T39" s="89"/>
      <c r="U39" s="149">
        <v>35</v>
      </c>
      <c r="V39" s="138">
        <v>0</v>
      </c>
      <c r="W39" s="138">
        <v>8</v>
      </c>
      <c r="X39" s="138">
        <v>16</v>
      </c>
      <c r="Y39" s="138">
        <v>140</v>
      </c>
      <c r="Z39" s="59" t="str">
        <f t="shared" si="0"/>
        <v>17,9</v>
      </c>
      <c r="AA39" s="168"/>
      <c r="AB39" s="181">
        <v>35</v>
      </c>
      <c r="AC39" s="181">
        <v>0</v>
      </c>
      <c r="AD39" s="181">
        <v>35</v>
      </c>
      <c r="AE39" s="181" t="s">
        <v>480</v>
      </c>
      <c r="AF39" s="153" t="s">
        <v>460</v>
      </c>
      <c r="AG39" s="153">
        <v>0.1</v>
      </c>
      <c r="AH39" s="153">
        <v>0</v>
      </c>
      <c r="AI39" s="153">
        <v>0</v>
      </c>
      <c r="AJ39" s="153">
        <v>0</v>
      </c>
      <c r="AK39" s="153">
        <v>0</v>
      </c>
      <c r="AL39" s="181">
        <v>1</v>
      </c>
      <c r="AM39" s="181">
        <v>10</v>
      </c>
      <c r="AN39" s="181">
        <v>10</v>
      </c>
      <c r="AO39" s="59" t="str">
        <f t="shared" si="1"/>
        <v>11,11</v>
      </c>
      <c r="AP39" s="98" t="str">
        <f t="shared" si="2"/>
        <v/>
      </c>
      <c r="AQ39" s="102">
        <f t="shared" si="3"/>
        <v>0</v>
      </c>
      <c r="AR39" s="102">
        <f t="shared" si="3"/>
        <v>0</v>
      </c>
      <c r="AS39" s="153"/>
      <c r="AT39" s="153"/>
      <c r="AU39" s="153"/>
      <c r="AV39" s="153"/>
      <c r="AW39" s="153"/>
      <c r="AX39" s="153"/>
      <c r="AY39" s="153"/>
      <c r="AZ39" s="153"/>
      <c r="BA39" s="168"/>
      <c r="BB39" s="185">
        <v>0</v>
      </c>
      <c r="BC39" s="185" t="s">
        <v>505</v>
      </c>
      <c r="BD39" s="185">
        <v>1.03E-2</v>
      </c>
      <c r="BE39" s="185"/>
      <c r="BF39" s="185"/>
      <c r="BG39" s="185"/>
      <c r="BH39" s="185"/>
      <c r="BI39" s="185"/>
      <c r="BJ39" s="168"/>
      <c r="BK39" s="168"/>
      <c r="BL39" s="168"/>
      <c r="BM39" s="168"/>
      <c r="BN39" s="168"/>
      <c r="BO39" s="168"/>
      <c r="BP39" s="168"/>
      <c r="BQ39" s="168"/>
      <c r="BR39" s="168"/>
      <c r="BS39" s="168"/>
      <c r="BT39" s="168"/>
      <c r="BU39" s="168"/>
      <c r="BV39" s="168"/>
      <c r="BW39" s="168"/>
      <c r="BX39" s="168"/>
      <c r="BY39" s="168"/>
      <c r="BZ39" s="168"/>
      <c r="CA39" s="168"/>
      <c r="CB39" s="168"/>
      <c r="CC39" s="168"/>
    </row>
    <row r="40" spans="1:81" ht="6.95" customHeight="1" x14ac:dyDescent="0.25">
      <c r="A40" s="89"/>
      <c r="B40" s="167">
        <f t="shared" si="7"/>
        <v>8</v>
      </c>
      <c r="C40" s="156">
        <f>IF(C11&lt;=$I$10,C11,IF(ISNUMBER(MATCH('15'!C74,$Z$4:$Z$370,0)),$Z$2,IF(ISNUMBER(MATCH('15'!C74,$BP$4:$BP$370,0)),$AO$3,IF(ISNUMBER(MATCH('15'!C74,$AO$3:$AO$368,0)),$AM$2,$Y$2))))</f>
        <v>1</v>
      </c>
      <c r="D40" s="156">
        <f>IF(D11&lt;=$I$10,D11,IF(ISNUMBER(MATCH('15'!D74,$Z$4:$Z$370,0)),$Z$2,IF(ISNUMBER(MATCH('15'!D74,$BP$4:$BP$370,0)),$AO$3,IF(ISNUMBER(MATCH('15'!D74,$AO$3:$AO$368,0)),$AM$2,$Y$2))))</f>
        <v>0</v>
      </c>
      <c r="E40" s="156">
        <f>IF(E11&lt;=$I$10,E11,IF(ISNUMBER(MATCH('15'!E74,$Z$4:$Z$370,0)),$Z$2,IF(ISNUMBER(MATCH('15'!E74,$BP$4:$BP$370,0)),$AO$3,IF(ISNUMBER(MATCH('15'!E74,$AO$3:$AO$368,0)),$AM$2,$Y$2))))</f>
        <v>0</v>
      </c>
      <c r="F40" s="156">
        <f>IF(F11&lt;=$I$10,F11,IF(ISNUMBER(MATCH('15'!F74,$Z$4:$Z$370,0)),$Z$2,IF(ISNUMBER(MATCH('15'!F74,$BP$4:$BP$370,0)),$AO$3,IF(ISNUMBER(MATCH('15'!F74,$AO$3:$AO$368,0)),$AM$2,$Y$2))))</f>
        <v>0</v>
      </c>
      <c r="G40" s="156">
        <f>IF(G11&lt;=$I$10,G11,IF(ISNUMBER(MATCH('15'!G74,$Z$4:$Z$370,0)),$Z$2,IF(ISNUMBER(MATCH('15'!G74,$BP$4:$BP$370,0)),$AO$3,IF(ISNUMBER(MATCH('15'!G74,$AO$3:$AO$368,0)),$AM$2,$Y$2))))</f>
        <v>0</v>
      </c>
      <c r="H40" s="156">
        <f>IF(H11&lt;=$I$10,H11,IF(ISNUMBER(MATCH('15'!H74,$Z$4:$Z$370,0)),$Z$2,IF(ISNUMBER(MATCH('15'!H74,$BP$4:$BP$370,0)),$AO$3,IF(ISNUMBER(MATCH('15'!H74,$AO$3:$AO$368,0)),$AM$2,$Y$2))))</f>
        <v>20</v>
      </c>
      <c r="I40" s="156">
        <f>IF(I11&lt;=$I$10,I11,IF(ISNUMBER(MATCH('15'!I74,$Z$4:$Z$370,0)),$Z$2,IF(ISNUMBER(MATCH('15'!I74,$BP$4:$BP$370,0)),$AO$3,IF(ISNUMBER(MATCH('15'!I74,$AO$3:$AO$368,0)),$AM$2,$Y$2))))</f>
        <v>100</v>
      </c>
      <c r="J40" s="156">
        <f>IF(J11&lt;=$I$10,J11,IF(ISNUMBER(MATCH('15'!J74,$Z$4:$Z$370,0)),$Z$2,IF(ISNUMBER(MATCH('15'!J74,$BP$4:$BP$370,0)),$AO$3,IF(ISNUMBER(MATCH('15'!J74,$AO$3:$AO$368,0)),$AM$2,$Y$2))))</f>
        <v>95</v>
      </c>
      <c r="K40" s="156">
        <f>IF(K11&lt;=$I$10,K11,IF(ISNUMBER(MATCH('15'!K74,$Z$4:$Z$370,0)),$Z$2,IF(ISNUMBER(MATCH('15'!K74,$BP$4:$BP$370,0)),$AO$3,IF(ISNUMBER(MATCH('15'!K74,$AO$3:$AO$368,0)),$AM$2,$Y$2))))</f>
        <v>95</v>
      </c>
      <c r="L40" s="156">
        <f>IF(L11&lt;=$I$10,L11,IF(ISNUMBER(MATCH('15'!L74,$Z$4:$Z$370,0)),$Z$2,IF(ISNUMBER(MATCH('15'!L74,$BP$4:$BP$370,0)),$AO$3,IF(ISNUMBER(MATCH('15'!L74,$AO$3:$AO$368,0)),$AM$2,$Y$2))))</f>
        <v>95</v>
      </c>
      <c r="M40" s="156">
        <f>IF(M11&lt;=$I$10,M11,IF(ISNUMBER(MATCH('15'!M74,$Z$4:$Z$370,0)),$Z$2,IF(ISNUMBER(MATCH('15'!M74,$BP$4:$BP$370,0)),$AO$3,IF(ISNUMBER(MATCH('15'!M74,$AO$3:$AO$368,0)),$AM$2,$Y$2))))</f>
        <v>100</v>
      </c>
      <c r="N40" s="156">
        <f>IF(N11&lt;=$I$10,N11,IF(ISNUMBER(MATCH('15'!N74,$Z$4:$Z$370,0)),$Z$2,IF(ISNUMBER(MATCH('15'!N74,$BP$4:$BP$370,0)),$AO$3,IF(ISNUMBER(MATCH('15'!N74,$AO$3:$AO$368,0)),$AM$2,$Y$2))))</f>
        <v>20</v>
      </c>
      <c r="O40" s="156">
        <f>IF(O11&lt;=$I$10,O11,IF(ISNUMBER(MATCH('15'!O74,$Z$4:$Z$370,0)),$Z$2,IF(ISNUMBER(MATCH('15'!O74,$BP$4:$BP$370,0)),$AO$3,IF(ISNUMBER(MATCH('15'!O74,$AO$3:$AO$368,0)),$AM$2,$Y$2))))</f>
        <v>0</v>
      </c>
      <c r="P40" s="156">
        <f>IF(P11&lt;=$I$10,P11,IF(ISNUMBER(MATCH('15'!P74,$Z$4:$Z$370,0)),$Z$2,IF(ISNUMBER(MATCH('15'!P74,$BP$4:$BP$370,0)),$AO$3,IF(ISNUMBER(MATCH('15'!P74,$AO$3:$AO$368,0)),$AM$2,$Y$2))))</f>
        <v>0</v>
      </c>
      <c r="Q40" s="156">
        <f>IF(Q11&lt;=$I$10,Q11,IF(ISNUMBER(MATCH('15'!Q74,$Z$4:$Z$370,0)),$Z$2,IF(ISNUMBER(MATCH('15'!Q74,$BP$4:$BP$370,0)),$AO$3,IF(ISNUMBER(MATCH('15'!Q74,$AO$3:$AO$368,0)),$AM$2,$Y$2))))</f>
        <v>0</v>
      </c>
      <c r="R40" s="156">
        <f>IF(R11&lt;=$I$10,R11,IF(ISNUMBER(MATCH('15'!R74,$Z$4:$Z$370,0)),$Z$2,IF(ISNUMBER(MATCH('15'!R74,$BP$4:$BP$370,0)),$AO$3,IF(ISNUMBER(MATCH('15'!R74,$AO$3:$AO$368,0)),$AM$2,$Y$2))))</f>
        <v>0</v>
      </c>
      <c r="S40" s="156">
        <f>IF(S11&lt;=$I$10,S11,IF(ISNUMBER(MATCH('15'!S74,$Z$4:$Z$370,0)),$Z$2,IF(ISNUMBER(MATCH('15'!S74,$BP$4:$BP$370,0)),$AO$3,IF(ISNUMBER(MATCH('15'!S74,$AO$3:$AO$368,0)),$AM$2,$Y$2))))</f>
        <v>1</v>
      </c>
      <c r="T40" s="89"/>
      <c r="U40" s="149">
        <v>36</v>
      </c>
      <c r="V40" s="138">
        <v>0</v>
      </c>
      <c r="W40" s="138">
        <v>9</v>
      </c>
      <c r="X40" s="138">
        <v>16</v>
      </c>
      <c r="Y40" s="138">
        <v>140</v>
      </c>
      <c r="Z40" s="59" t="str">
        <f t="shared" si="0"/>
        <v>17,10</v>
      </c>
      <c r="AA40" s="168"/>
      <c r="AB40" s="181">
        <v>36</v>
      </c>
      <c r="AC40" s="181">
        <v>0</v>
      </c>
      <c r="AD40" s="181">
        <v>36</v>
      </c>
      <c r="AE40" s="181" t="s">
        <v>395</v>
      </c>
      <c r="AF40" s="153" t="s">
        <v>458</v>
      </c>
      <c r="AG40" s="153">
        <v>0.1</v>
      </c>
      <c r="AH40" s="153">
        <v>97</v>
      </c>
      <c r="AI40" s="153">
        <v>102</v>
      </c>
      <c r="AJ40" s="153">
        <v>250</v>
      </c>
      <c r="AK40" s="153">
        <v>500</v>
      </c>
      <c r="AL40" s="181">
        <v>1</v>
      </c>
      <c r="AM40" s="181">
        <v>6</v>
      </c>
      <c r="AN40" s="181">
        <v>7</v>
      </c>
      <c r="AO40" s="59" t="str">
        <f t="shared" si="1"/>
        <v>8,7</v>
      </c>
      <c r="AP40" s="98" t="str">
        <f t="shared" si="2"/>
        <v>H</v>
      </c>
      <c r="AQ40" s="102">
        <f t="shared" si="3"/>
        <v>398</v>
      </c>
      <c r="AR40" s="102">
        <f t="shared" si="3"/>
        <v>250</v>
      </c>
      <c r="AS40" s="153"/>
      <c r="AT40" s="153"/>
      <c r="AU40" s="153"/>
      <c r="AV40" s="153"/>
      <c r="AW40" s="153"/>
      <c r="AX40" s="153"/>
      <c r="AY40" s="153"/>
      <c r="AZ40" s="153"/>
      <c r="BA40" s="168"/>
      <c r="BB40" s="185">
        <v>1</v>
      </c>
      <c r="BC40" s="185" t="s">
        <v>504</v>
      </c>
      <c r="BD40" s="185">
        <v>1.1599999999999999E-2</v>
      </c>
      <c r="BE40" s="185"/>
      <c r="BF40" s="185"/>
      <c r="BG40" s="185"/>
      <c r="BH40" s="185"/>
      <c r="BI40" s="185"/>
      <c r="BJ40" s="168"/>
      <c r="BK40" s="168"/>
      <c r="BL40" s="168"/>
      <c r="BM40" s="168"/>
      <c r="BN40" s="168"/>
      <c r="BO40" s="168"/>
      <c r="BP40" s="168"/>
      <c r="BQ40" s="168"/>
      <c r="BR40" s="168"/>
      <c r="BS40" s="168"/>
      <c r="BT40" s="168"/>
      <c r="BU40" s="168"/>
      <c r="BV40" s="168"/>
      <c r="BW40" s="168"/>
      <c r="BX40" s="168"/>
      <c r="BY40" s="168"/>
      <c r="BZ40" s="168"/>
      <c r="CA40" s="168"/>
      <c r="CB40" s="168"/>
      <c r="CC40" s="168"/>
    </row>
    <row r="41" spans="1:81" ht="6.95" customHeight="1" x14ac:dyDescent="0.25">
      <c r="A41" s="89"/>
      <c r="B41" s="167">
        <f t="shared" si="7"/>
        <v>9</v>
      </c>
      <c r="C41" s="156">
        <f>IF(C12&lt;=$I$10,C12,IF(ISNUMBER(MATCH('15'!C75,$Z$4:$Z$370,0)),$Z$2,IF(ISNUMBER(MATCH('15'!C75,$BP$4:$BP$370,0)),$AO$3,IF(ISNUMBER(MATCH('15'!C75,$AO$3:$AO$368,0)),$AM$2,$Y$2))))</f>
        <v>1</v>
      </c>
      <c r="D41" s="156">
        <f>IF(D12&lt;=$I$10,D12,IF(ISNUMBER(MATCH('15'!D75,$Z$4:$Z$370,0)),$Z$2,IF(ISNUMBER(MATCH('15'!D75,$BP$4:$BP$370,0)),$AO$3,IF(ISNUMBER(MATCH('15'!D75,$AO$3:$AO$368,0)),$AM$2,$Y$2))))</f>
        <v>0</v>
      </c>
      <c r="E41" s="156">
        <f>IF(E12&lt;=$I$10,E12,IF(ISNUMBER(MATCH('15'!E75,$Z$4:$Z$370,0)),$Z$2,IF(ISNUMBER(MATCH('15'!E75,$BP$4:$BP$370,0)),$AO$3,IF(ISNUMBER(MATCH('15'!E75,$AO$3:$AO$368,0)),$AM$2,$Y$2))))</f>
        <v>0</v>
      </c>
      <c r="F41" s="156">
        <f>IF(F12&lt;=$I$10,F12,IF(ISNUMBER(MATCH('15'!F75,$Z$4:$Z$370,0)),$Z$2,IF(ISNUMBER(MATCH('15'!F75,$BP$4:$BP$370,0)),$AO$3,IF(ISNUMBER(MATCH('15'!F75,$AO$3:$AO$368,0)),$AM$2,$Y$2))))</f>
        <v>0</v>
      </c>
      <c r="G41" s="156">
        <f>IF(G12&lt;=$I$10,G12,IF(ISNUMBER(MATCH('15'!G75,$Z$4:$Z$370,0)),$Z$2,IF(ISNUMBER(MATCH('15'!G75,$BP$4:$BP$370,0)),$AO$3,IF(ISNUMBER(MATCH('15'!G75,$AO$3:$AO$368,0)),$AM$2,$Y$2))))</f>
        <v>0</v>
      </c>
      <c r="H41" s="156">
        <f>IF(H12&lt;=$I$10,H12,IF(ISNUMBER(MATCH('15'!H75,$Z$4:$Z$370,0)),$Z$2,IF(ISNUMBER(MATCH('15'!H75,$BP$4:$BP$370,0)),$AO$3,IF(ISNUMBER(MATCH('15'!H75,$AO$3:$AO$368,0)),$AM$2,$Y$2))))</f>
        <v>20</v>
      </c>
      <c r="I41" s="156">
        <f>IF(I12&lt;=$I$10,I12,IF(ISNUMBER(MATCH('15'!I75,$Z$4:$Z$370,0)),$Z$2,IF(ISNUMBER(MATCH('15'!I75,$BP$4:$BP$370,0)),$AO$3,IF(ISNUMBER(MATCH('15'!I75,$AO$3:$AO$368,0)),$AM$2,$Y$2))))</f>
        <v>100</v>
      </c>
      <c r="J41" s="156">
        <f>IF(J12&lt;=$I$10,J12,IF(ISNUMBER(MATCH('15'!J75,$Z$4:$Z$370,0)),$Z$2,IF(ISNUMBER(MATCH('15'!J75,$BP$4:$BP$370,0)),$AO$3,IF(ISNUMBER(MATCH('15'!J75,$AO$3:$AO$368,0)),$AM$2,$Y$2))))</f>
        <v>95</v>
      </c>
      <c r="K41" s="156">
        <f>IF(K12&lt;=$I$10,K12,IF(ISNUMBER(MATCH('15'!K75,$Z$4:$Z$370,0)),$Z$2,IF(ISNUMBER(MATCH('15'!K75,$BP$4:$BP$370,0)),$AO$3,IF(ISNUMBER(MATCH('15'!K75,$AO$3:$AO$368,0)),$AM$2,$Y$2))))</f>
        <v>95</v>
      </c>
      <c r="L41" s="156">
        <f>IF(L12&lt;=$I$10,L12,IF(ISNUMBER(MATCH('15'!L75,$Z$4:$Z$370,0)),$Z$2,IF(ISNUMBER(MATCH('15'!L75,$BP$4:$BP$370,0)),$AO$3,IF(ISNUMBER(MATCH('15'!L75,$AO$3:$AO$368,0)),$AM$2,$Y$2))))</f>
        <v>95</v>
      </c>
      <c r="M41" s="156">
        <f>IF(M12&lt;=$I$10,M12,IF(ISNUMBER(MATCH('15'!M75,$Z$4:$Z$370,0)),$Z$2,IF(ISNUMBER(MATCH('15'!M75,$BP$4:$BP$370,0)),$AO$3,IF(ISNUMBER(MATCH('15'!M75,$AO$3:$AO$368,0)),$AM$2,$Y$2))))</f>
        <v>100</v>
      </c>
      <c r="N41" s="156">
        <f>IF(N12&lt;=$I$10,N12,IF(ISNUMBER(MATCH('15'!N75,$Z$4:$Z$370,0)),$Z$2,IF(ISNUMBER(MATCH('15'!N75,$BP$4:$BP$370,0)),$AO$3,IF(ISNUMBER(MATCH('15'!N75,$AO$3:$AO$368,0)),$AM$2,$Y$2))))</f>
        <v>20</v>
      </c>
      <c r="O41" s="156">
        <f>IF(O12&lt;=$I$10,O12,IF(ISNUMBER(MATCH('15'!O75,$Z$4:$Z$370,0)),$Z$2,IF(ISNUMBER(MATCH('15'!O75,$BP$4:$BP$370,0)),$AO$3,IF(ISNUMBER(MATCH('15'!O75,$AO$3:$AO$368,0)),$AM$2,$Y$2))))</f>
        <v>0</v>
      </c>
      <c r="P41" s="156">
        <f>IF(P12&lt;=$I$10,P12,IF(ISNUMBER(MATCH('15'!P75,$Z$4:$Z$370,0)),$Z$2,IF(ISNUMBER(MATCH('15'!P75,$BP$4:$BP$370,0)),$AO$3,IF(ISNUMBER(MATCH('15'!P75,$AO$3:$AO$368,0)),$AM$2,$Y$2))))</f>
        <v>0</v>
      </c>
      <c r="Q41" s="156">
        <f>IF(Q12&lt;=$I$10,Q12,IF(ISNUMBER(MATCH('15'!Q75,$Z$4:$Z$370,0)),$Z$2,IF(ISNUMBER(MATCH('15'!Q75,$BP$4:$BP$370,0)),$AO$3,IF(ISNUMBER(MATCH('15'!Q75,$AO$3:$AO$368,0)),$AM$2,$Y$2))))</f>
        <v>0</v>
      </c>
      <c r="R41" s="156">
        <f>IF(R12&lt;=$I$10,R12,IF(ISNUMBER(MATCH('15'!R75,$Z$4:$Z$370,0)),$Z$2,IF(ISNUMBER(MATCH('15'!R75,$BP$4:$BP$370,0)),$AO$3,IF(ISNUMBER(MATCH('15'!R75,$AO$3:$AO$368,0)),$AM$2,$Y$2))))</f>
        <v>0</v>
      </c>
      <c r="S41" s="156">
        <f>IF(S12&lt;=$I$10,S12,IF(ISNUMBER(MATCH('15'!S75,$Z$4:$Z$370,0)),$Z$2,IF(ISNUMBER(MATCH('15'!S75,$BP$4:$BP$370,0)),$AO$3,IF(ISNUMBER(MATCH('15'!S75,$AO$3:$AO$368,0)),$AM$2,$Y$2))))</f>
        <v>1</v>
      </c>
      <c r="T41" s="89"/>
      <c r="U41" s="149">
        <v>37</v>
      </c>
      <c r="V41" s="138">
        <v>0</v>
      </c>
      <c r="W41" s="138">
        <v>10</v>
      </c>
      <c r="X41" s="138">
        <v>16</v>
      </c>
      <c r="Y41" s="138">
        <v>140</v>
      </c>
      <c r="Z41" s="59" t="str">
        <f t="shared" si="0"/>
        <v>17,11</v>
      </c>
      <c r="AA41" s="168"/>
      <c r="AB41" s="181">
        <v>37</v>
      </c>
      <c r="AC41" s="181">
        <v>0</v>
      </c>
      <c r="AD41" s="181">
        <v>37</v>
      </c>
      <c r="AE41" s="181" t="s">
        <v>402</v>
      </c>
      <c r="AF41" s="153" t="s">
        <v>458</v>
      </c>
      <c r="AG41" s="153">
        <v>0.1</v>
      </c>
      <c r="AH41" s="153">
        <v>97</v>
      </c>
      <c r="AI41" s="153">
        <v>102</v>
      </c>
      <c r="AJ41" s="153">
        <v>250</v>
      </c>
      <c r="AK41" s="153">
        <v>500</v>
      </c>
      <c r="AL41" s="181">
        <v>1</v>
      </c>
      <c r="AM41" s="181">
        <v>7</v>
      </c>
      <c r="AN41" s="181">
        <v>6</v>
      </c>
      <c r="AO41" s="59" t="str">
        <f t="shared" si="1"/>
        <v>7,8</v>
      </c>
      <c r="AP41" s="98" t="str">
        <f t="shared" si="2"/>
        <v>H</v>
      </c>
      <c r="AQ41" s="102">
        <f t="shared" si="3"/>
        <v>398</v>
      </c>
      <c r="AR41" s="102">
        <f t="shared" si="3"/>
        <v>250</v>
      </c>
      <c r="AS41" s="153"/>
      <c r="AT41" s="153"/>
      <c r="AU41" s="153"/>
      <c r="AV41" s="153"/>
      <c r="AW41" s="153"/>
      <c r="AX41" s="153"/>
      <c r="AY41" s="153"/>
      <c r="AZ41" s="153"/>
      <c r="BA41" s="168"/>
      <c r="BB41" s="185">
        <v>1</v>
      </c>
      <c r="BC41" s="185" t="s">
        <v>505</v>
      </c>
      <c r="BD41" s="185">
        <v>1.03E-2</v>
      </c>
      <c r="BE41" s="185"/>
      <c r="BF41" s="185"/>
      <c r="BG41" s="185"/>
      <c r="BH41" s="185"/>
      <c r="BI41" s="185"/>
      <c r="BJ41" s="168"/>
      <c r="BK41" s="168"/>
      <c r="BL41" s="168"/>
      <c r="BM41" s="168"/>
      <c r="BN41" s="168"/>
      <c r="BO41" s="168"/>
      <c r="BP41" s="168"/>
      <c r="BQ41" s="168"/>
      <c r="BR41" s="168"/>
      <c r="BS41" s="168"/>
      <c r="BT41" s="168"/>
      <c r="BU41" s="168"/>
      <c r="BV41" s="168"/>
      <c r="BW41" s="168"/>
      <c r="BX41" s="168"/>
      <c r="BY41" s="168"/>
      <c r="BZ41" s="168"/>
      <c r="CA41" s="168"/>
      <c r="CB41" s="168"/>
      <c r="CC41" s="168"/>
    </row>
    <row r="42" spans="1:81" ht="6.95" customHeight="1" x14ac:dyDescent="0.25">
      <c r="A42" s="89"/>
      <c r="B42" s="167">
        <f t="shared" si="7"/>
        <v>10</v>
      </c>
      <c r="C42" s="156">
        <f>IF(C13&lt;=$I$10,C13,IF(ISNUMBER(MATCH('15'!C76,$Z$4:$Z$370,0)),$Z$2,IF(ISNUMBER(MATCH('15'!C76,$BP$4:$BP$370,0)),$AO$3,IF(ISNUMBER(MATCH('15'!C76,$AO$3:$AO$368,0)),$AM$2,$Y$2))))</f>
        <v>1</v>
      </c>
      <c r="D42" s="156">
        <f>IF(D13&lt;=$I$10,D13,IF(ISNUMBER(MATCH('15'!D76,$Z$4:$Z$370,0)),$Z$2,IF(ISNUMBER(MATCH('15'!D76,$BP$4:$BP$370,0)),$AO$3,IF(ISNUMBER(MATCH('15'!D76,$AO$3:$AO$368,0)),$AM$2,$Y$2))))</f>
        <v>0</v>
      </c>
      <c r="E42" s="156">
        <f>IF(E13&lt;=$I$10,E13,IF(ISNUMBER(MATCH('15'!E76,$Z$4:$Z$370,0)),$Z$2,IF(ISNUMBER(MATCH('15'!E76,$BP$4:$BP$370,0)),$AO$3,IF(ISNUMBER(MATCH('15'!E76,$AO$3:$AO$368,0)),$AM$2,$Y$2))))</f>
        <v>0</v>
      </c>
      <c r="F42" s="156">
        <f>IF(F13&lt;=$I$10,F13,IF(ISNUMBER(MATCH('15'!F76,$Z$4:$Z$370,0)),$Z$2,IF(ISNUMBER(MATCH('15'!F76,$BP$4:$BP$370,0)),$AO$3,IF(ISNUMBER(MATCH('15'!F76,$AO$3:$AO$368,0)),$AM$2,$Y$2))))</f>
        <v>0</v>
      </c>
      <c r="G42" s="156">
        <f>IF(G13&lt;=$I$10,G13,IF(ISNUMBER(MATCH('15'!G76,$Z$4:$Z$370,0)),$Z$2,IF(ISNUMBER(MATCH('15'!G76,$BP$4:$BP$370,0)),$AO$3,IF(ISNUMBER(MATCH('15'!G76,$AO$3:$AO$368,0)),$AM$2,$Y$2))))</f>
        <v>0</v>
      </c>
      <c r="H42" s="156">
        <f>IF(H13&lt;=$I$10,H13,IF(ISNUMBER(MATCH('15'!H76,$Z$4:$Z$370,0)),$Z$2,IF(ISNUMBER(MATCH('15'!H76,$BP$4:$BP$370,0)),$AO$3,IF(ISNUMBER(MATCH('15'!H76,$AO$3:$AO$368,0)),$AM$2,$Y$2))))</f>
        <v>20</v>
      </c>
      <c r="I42" s="156">
        <f>IF(I13&lt;=$I$10,I13,IF(ISNUMBER(MATCH('15'!I76,$Z$4:$Z$370,0)),$Z$2,IF(ISNUMBER(MATCH('15'!I76,$BP$4:$BP$370,0)),$AO$3,IF(ISNUMBER(MATCH('15'!I76,$AO$3:$AO$368,0)),$AM$2,$Y$2))))</f>
        <v>100</v>
      </c>
      <c r="J42" s="156">
        <f>IF(J13&lt;=$I$10,J13,IF(ISNUMBER(MATCH('15'!J76,$Z$4:$Z$370,0)),$Z$2,IF(ISNUMBER(MATCH('15'!J76,$BP$4:$BP$370,0)),$AO$3,IF(ISNUMBER(MATCH('15'!J76,$AO$3:$AO$368,0)),$AM$2,$Y$2))))</f>
        <v>95</v>
      </c>
      <c r="K42" s="156">
        <f>IF(K13&lt;=$I$10,K13,IF(ISNUMBER(MATCH('15'!K76,$Z$4:$Z$370,0)),$Z$2,IF(ISNUMBER(MATCH('15'!K76,$BP$4:$BP$370,0)),$AO$3,IF(ISNUMBER(MATCH('15'!K76,$AO$3:$AO$368,0)),$AM$2,$Y$2))))</f>
        <v>95</v>
      </c>
      <c r="L42" s="156">
        <f>IF(L13&lt;=$I$10,L13,IF(ISNUMBER(MATCH('15'!L76,$Z$4:$Z$370,0)),$Z$2,IF(ISNUMBER(MATCH('15'!L76,$BP$4:$BP$370,0)),$AO$3,IF(ISNUMBER(MATCH('15'!L76,$AO$3:$AO$368,0)),$AM$2,$Y$2))))</f>
        <v>95</v>
      </c>
      <c r="M42" s="156">
        <f>IF(M13&lt;=$I$10,M13,IF(ISNUMBER(MATCH('15'!M76,$Z$4:$Z$370,0)),$Z$2,IF(ISNUMBER(MATCH('15'!M76,$BP$4:$BP$370,0)),$AO$3,IF(ISNUMBER(MATCH('15'!M76,$AO$3:$AO$368,0)),$AM$2,$Y$2))))</f>
        <v>100</v>
      </c>
      <c r="N42" s="156">
        <f>IF(N13&lt;=$I$10,N13,IF(ISNUMBER(MATCH('15'!N76,$Z$4:$Z$370,0)),$Z$2,IF(ISNUMBER(MATCH('15'!N76,$BP$4:$BP$370,0)),$AO$3,IF(ISNUMBER(MATCH('15'!N76,$AO$3:$AO$368,0)),$AM$2,$Y$2))))</f>
        <v>20</v>
      </c>
      <c r="O42" s="156">
        <f>IF(O13&lt;=$I$10,O13,IF(ISNUMBER(MATCH('15'!O76,$Z$4:$Z$370,0)),$Z$2,IF(ISNUMBER(MATCH('15'!O76,$BP$4:$BP$370,0)),$AO$3,IF(ISNUMBER(MATCH('15'!O76,$AO$3:$AO$368,0)),$AM$2,$Y$2))))</f>
        <v>0</v>
      </c>
      <c r="P42" s="156">
        <f>IF(P13&lt;=$I$10,P13,IF(ISNUMBER(MATCH('15'!P76,$Z$4:$Z$370,0)),$Z$2,IF(ISNUMBER(MATCH('15'!P76,$BP$4:$BP$370,0)),$AO$3,IF(ISNUMBER(MATCH('15'!P76,$AO$3:$AO$368,0)),$AM$2,$Y$2))))</f>
        <v>0</v>
      </c>
      <c r="Q42" s="156">
        <f>IF(Q13&lt;=$I$10,Q13,IF(ISNUMBER(MATCH('15'!Q76,$Z$4:$Z$370,0)),$Z$2,IF(ISNUMBER(MATCH('15'!Q76,$BP$4:$BP$370,0)),$AO$3,IF(ISNUMBER(MATCH('15'!Q76,$AO$3:$AO$368,0)),$AM$2,$Y$2))))</f>
        <v>0</v>
      </c>
      <c r="R42" s="156">
        <f>IF(R13&lt;=$I$10,R13,IF(ISNUMBER(MATCH('15'!R76,$Z$4:$Z$370,0)),$Z$2,IF(ISNUMBER(MATCH('15'!R76,$BP$4:$BP$370,0)),$AO$3,IF(ISNUMBER(MATCH('15'!R76,$AO$3:$AO$368,0)),$AM$2,$Y$2))))</f>
        <v>0</v>
      </c>
      <c r="S42" s="156">
        <f>IF(S13&lt;=$I$10,S13,IF(ISNUMBER(MATCH('15'!S76,$Z$4:$Z$370,0)),$Z$2,IF(ISNUMBER(MATCH('15'!S76,$BP$4:$BP$370,0)),$AO$3,IF(ISNUMBER(MATCH('15'!S76,$AO$3:$AO$368,0)),$AM$2,$Y$2))))</f>
        <v>1</v>
      </c>
      <c r="T42" s="89"/>
      <c r="U42" s="149">
        <v>38</v>
      </c>
      <c r="V42" s="138">
        <v>0</v>
      </c>
      <c r="W42" s="138">
        <v>11</v>
      </c>
      <c r="X42" s="138">
        <v>16</v>
      </c>
      <c r="Y42" s="138">
        <v>140</v>
      </c>
      <c r="Z42" s="59" t="str">
        <f t="shared" si="0"/>
        <v>17,12</v>
      </c>
      <c r="AA42" s="168"/>
      <c r="AB42" s="181">
        <v>38</v>
      </c>
      <c r="AC42" s="181">
        <v>0</v>
      </c>
      <c r="AD42" s="181">
        <v>38</v>
      </c>
      <c r="AE42" s="181" t="s">
        <v>484</v>
      </c>
      <c r="AF42" s="153" t="s">
        <v>460</v>
      </c>
      <c r="AG42" s="153">
        <v>0.1</v>
      </c>
      <c r="AH42" s="153">
        <v>0</v>
      </c>
      <c r="AI42" s="153">
        <v>0</v>
      </c>
      <c r="AJ42" s="153">
        <v>0</v>
      </c>
      <c r="AK42" s="153">
        <v>0</v>
      </c>
      <c r="AL42" s="181">
        <v>2</v>
      </c>
      <c r="AM42" s="181">
        <v>7</v>
      </c>
      <c r="AN42" s="181">
        <v>7</v>
      </c>
      <c r="AO42" s="59" t="str">
        <f t="shared" si="1"/>
        <v>8,8</v>
      </c>
      <c r="AP42" s="98" t="str">
        <f t="shared" si="2"/>
        <v/>
      </c>
      <c r="AQ42" s="102">
        <f t="shared" si="3"/>
        <v>0</v>
      </c>
      <c r="AR42" s="102">
        <f t="shared" si="3"/>
        <v>0</v>
      </c>
      <c r="AS42" s="153"/>
      <c r="AT42" s="153"/>
      <c r="AU42" s="153"/>
      <c r="AV42" s="153"/>
      <c r="AW42" s="153"/>
      <c r="AX42" s="153"/>
      <c r="AY42" s="153"/>
      <c r="AZ42" s="153"/>
      <c r="BA42" s="168"/>
      <c r="BB42" s="168"/>
      <c r="BC42" s="168"/>
      <c r="BD42" s="168"/>
      <c r="BE42" s="168"/>
      <c r="BF42" s="168"/>
      <c r="BG42" s="168"/>
      <c r="BH42" s="168"/>
      <c r="BI42" s="168"/>
      <c r="BJ42" s="168"/>
      <c r="BK42" s="168"/>
      <c r="BL42" s="168"/>
      <c r="BM42" s="168"/>
      <c r="BN42" s="168"/>
      <c r="BO42" s="168"/>
      <c r="BP42" s="168"/>
      <c r="BQ42" s="168"/>
      <c r="BR42" s="168"/>
      <c r="BS42" s="168"/>
      <c r="BT42" s="168"/>
      <c r="BU42" s="168"/>
      <c r="BV42" s="168"/>
      <c r="BW42" s="168"/>
      <c r="BX42" s="168"/>
      <c r="BY42" s="168"/>
      <c r="BZ42" s="168"/>
      <c r="CA42" s="168"/>
      <c r="CB42" s="168"/>
      <c r="CC42" s="168"/>
    </row>
    <row r="43" spans="1:81" ht="6.95" customHeight="1" x14ac:dyDescent="0.25">
      <c r="A43" s="89"/>
      <c r="B43" s="167">
        <f t="shared" si="7"/>
        <v>11</v>
      </c>
      <c r="C43" s="156">
        <f>IF(C14&lt;=$I$10,C14,IF(ISNUMBER(MATCH('15'!C77,$Z$4:$Z$370,0)),$Z$2,IF(ISNUMBER(MATCH('15'!C77,$BP$4:$BP$370,0)),$AO$3,IF(ISNUMBER(MATCH('15'!C77,$AO$3:$AO$368,0)),$AM$2,$Y$2))))</f>
        <v>1</v>
      </c>
      <c r="D43" s="156">
        <f>IF(D14&lt;=$I$10,D14,IF(ISNUMBER(MATCH('15'!D77,$Z$4:$Z$370,0)),$Z$2,IF(ISNUMBER(MATCH('15'!D77,$BP$4:$BP$370,0)),$AO$3,IF(ISNUMBER(MATCH('15'!D77,$AO$3:$AO$368,0)),$AM$2,$Y$2))))</f>
        <v>0</v>
      </c>
      <c r="E43" s="156">
        <f>IF(E14&lt;=$I$10,E14,IF(ISNUMBER(MATCH('15'!E77,$Z$4:$Z$370,0)),$Z$2,IF(ISNUMBER(MATCH('15'!E77,$BP$4:$BP$370,0)),$AO$3,IF(ISNUMBER(MATCH('15'!E77,$AO$3:$AO$368,0)),$AM$2,$Y$2))))</f>
        <v>0</v>
      </c>
      <c r="F43" s="156">
        <f>IF(F14&lt;=$I$10,F14,IF(ISNUMBER(MATCH('15'!F77,$Z$4:$Z$370,0)),$Z$2,IF(ISNUMBER(MATCH('15'!F77,$BP$4:$BP$370,0)),$AO$3,IF(ISNUMBER(MATCH('15'!F77,$AO$3:$AO$368,0)),$AM$2,$Y$2))))</f>
        <v>0</v>
      </c>
      <c r="G43" s="156">
        <f>IF(G14&lt;=$I$10,G14,IF(ISNUMBER(MATCH('15'!G77,$Z$4:$Z$370,0)),$Z$2,IF(ISNUMBER(MATCH('15'!G77,$BP$4:$BP$370,0)),$AO$3,IF(ISNUMBER(MATCH('15'!G77,$AO$3:$AO$368,0)),$AM$2,$Y$2))))</f>
        <v>0</v>
      </c>
      <c r="H43" s="156">
        <f>IF(H14&lt;=$I$10,H14,IF(ISNUMBER(MATCH('15'!H77,$Z$4:$Z$370,0)),$Z$2,IF(ISNUMBER(MATCH('15'!H77,$BP$4:$BP$370,0)),$AO$3,IF(ISNUMBER(MATCH('15'!H77,$AO$3:$AO$368,0)),$AM$2,$Y$2))))</f>
        <v>20</v>
      </c>
      <c r="I43" s="156">
        <f>IF(I14&lt;=$I$10,I14,IF(ISNUMBER(MATCH('15'!I77,$Z$4:$Z$370,0)),$Z$2,IF(ISNUMBER(MATCH('15'!I77,$BP$4:$BP$370,0)),$AO$3,IF(ISNUMBER(MATCH('15'!I77,$AO$3:$AO$368,0)),$AM$2,$Y$2))))</f>
        <v>100</v>
      </c>
      <c r="J43" s="156">
        <f>IF(J14&lt;=$I$10,J14,IF(ISNUMBER(MATCH('15'!J77,$Z$4:$Z$370,0)),$Z$2,IF(ISNUMBER(MATCH('15'!J77,$BP$4:$BP$370,0)),$AO$3,IF(ISNUMBER(MATCH('15'!J77,$AO$3:$AO$368,0)),$AM$2,$Y$2))))</f>
        <v>100</v>
      </c>
      <c r="K43" s="156">
        <f>IF(K14&lt;=$I$10,K14,IF(ISNUMBER(MATCH('15'!K77,$Z$4:$Z$370,0)),$Z$2,IF(ISNUMBER(MATCH('15'!K77,$BP$4:$BP$370,0)),$AO$3,IF(ISNUMBER(MATCH('15'!K77,$AO$3:$AO$368,0)),$AM$2,$Y$2))))</f>
        <v>100</v>
      </c>
      <c r="L43" s="156">
        <f>IF(L14&lt;=$I$10,L14,IF(ISNUMBER(MATCH('15'!L77,$Z$4:$Z$370,0)),$Z$2,IF(ISNUMBER(MATCH('15'!L77,$BP$4:$BP$370,0)),$AO$3,IF(ISNUMBER(MATCH('15'!L77,$AO$3:$AO$368,0)),$AM$2,$Y$2))))</f>
        <v>100</v>
      </c>
      <c r="M43" s="156">
        <f>IF(M14&lt;=$I$10,M14,IF(ISNUMBER(MATCH('15'!M77,$Z$4:$Z$370,0)),$Z$2,IF(ISNUMBER(MATCH('15'!M77,$BP$4:$BP$370,0)),$AO$3,IF(ISNUMBER(MATCH('15'!M77,$AO$3:$AO$368,0)),$AM$2,$Y$2))))</f>
        <v>100</v>
      </c>
      <c r="N43" s="156">
        <f>IF(N14&lt;=$I$10,N14,IF(ISNUMBER(MATCH('15'!N77,$Z$4:$Z$370,0)),$Z$2,IF(ISNUMBER(MATCH('15'!N77,$BP$4:$BP$370,0)),$AO$3,IF(ISNUMBER(MATCH('15'!N77,$AO$3:$AO$368,0)),$AM$2,$Y$2))))</f>
        <v>20</v>
      </c>
      <c r="O43" s="156">
        <f>IF(O14&lt;=$I$10,O14,IF(ISNUMBER(MATCH('15'!O77,$Z$4:$Z$370,0)),$Z$2,IF(ISNUMBER(MATCH('15'!O77,$BP$4:$BP$370,0)),$AO$3,IF(ISNUMBER(MATCH('15'!O77,$AO$3:$AO$368,0)),$AM$2,$Y$2))))</f>
        <v>0</v>
      </c>
      <c r="P43" s="156">
        <f>IF(P14&lt;=$I$10,P14,IF(ISNUMBER(MATCH('15'!P77,$Z$4:$Z$370,0)),$Z$2,IF(ISNUMBER(MATCH('15'!P77,$BP$4:$BP$370,0)),$AO$3,IF(ISNUMBER(MATCH('15'!P77,$AO$3:$AO$368,0)),$AM$2,$Y$2))))</f>
        <v>0</v>
      </c>
      <c r="Q43" s="156">
        <f>IF(Q14&lt;=$I$10,Q14,IF(ISNUMBER(MATCH('15'!Q77,$Z$4:$Z$370,0)),$Z$2,IF(ISNUMBER(MATCH('15'!Q77,$BP$4:$BP$370,0)),$AO$3,IF(ISNUMBER(MATCH('15'!Q77,$AO$3:$AO$368,0)),$AM$2,$Y$2))))</f>
        <v>0</v>
      </c>
      <c r="R43" s="156">
        <f>IF(R14&lt;=$I$10,R14,IF(ISNUMBER(MATCH('15'!R77,$Z$4:$Z$370,0)),$Z$2,IF(ISNUMBER(MATCH('15'!R77,$BP$4:$BP$370,0)),$AO$3,IF(ISNUMBER(MATCH('15'!R77,$AO$3:$AO$368,0)),$AM$2,$Y$2))))</f>
        <v>0</v>
      </c>
      <c r="S43" s="156">
        <f>IF(S14&lt;=$I$10,S14,IF(ISNUMBER(MATCH('15'!S77,$Z$4:$Z$370,0)),$Z$2,IF(ISNUMBER(MATCH('15'!S77,$BP$4:$BP$370,0)),$AO$3,IF(ISNUMBER(MATCH('15'!S77,$AO$3:$AO$368,0)),$AM$2,$Y$2))))</f>
        <v>1</v>
      </c>
      <c r="T43" s="89"/>
      <c r="U43" s="149">
        <v>39</v>
      </c>
      <c r="V43" s="138">
        <v>0</v>
      </c>
      <c r="W43" s="138">
        <v>12</v>
      </c>
      <c r="X43" s="138">
        <v>16</v>
      </c>
      <c r="Y43" s="138">
        <v>140</v>
      </c>
      <c r="Z43" s="59" t="str">
        <f t="shared" si="0"/>
        <v>17,13</v>
      </c>
      <c r="AA43" s="170"/>
      <c r="AB43" s="186">
        <v>39</v>
      </c>
      <c r="AC43" s="186">
        <v>0</v>
      </c>
      <c r="AD43" s="186">
        <v>39</v>
      </c>
      <c r="AE43" s="186" t="s">
        <v>396</v>
      </c>
      <c r="AF43" s="187" t="s">
        <v>458</v>
      </c>
      <c r="AG43" s="187">
        <v>0.1</v>
      </c>
      <c r="AH43" s="187">
        <v>97</v>
      </c>
      <c r="AI43" s="187">
        <v>102</v>
      </c>
      <c r="AJ43" s="187">
        <v>250</v>
      </c>
      <c r="AK43" s="187">
        <v>500</v>
      </c>
      <c r="AL43" s="186">
        <v>1</v>
      </c>
      <c r="AM43" s="186">
        <v>6</v>
      </c>
      <c r="AN43" s="186">
        <v>8</v>
      </c>
      <c r="AO43" s="59" t="str">
        <f t="shared" si="1"/>
        <v>9,7</v>
      </c>
      <c r="AP43" s="98" t="str">
        <f t="shared" si="2"/>
        <v>H</v>
      </c>
      <c r="AQ43" s="102">
        <f t="shared" si="3"/>
        <v>398</v>
      </c>
      <c r="AR43" s="102">
        <f t="shared" si="3"/>
        <v>250</v>
      </c>
      <c r="AS43" s="153"/>
      <c r="AT43" s="153"/>
      <c r="AU43" s="153"/>
      <c r="AV43" s="153"/>
      <c r="AW43" s="153"/>
      <c r="AX43" s="153"/>
      <c r="AY43" s="153"/>
      <c r="AZ43" s="153"/>
      <c r="BA43" s="170"/>
      <c r="BB43" s="170"/>
      <c r="BC43" s="170"/>
      <c r="BD43" s="170"/>
      <c r="BE43" s="170"/>
      <c r="BF43" s="170"/>
      <c r="BG43" s="170"/>
      <c r="BH43" s="170"/>
      <c r="BI43" s="170"/>
      <c r="BJ43" s="170"/>
      <c r="BK43" s="170"/>
      <c r="BL43" s="170"/>
      <c r="BM43" s="170"/>
      <c r="BN43" s="170"/>
      <c r="BO43" s="170"/>
      <c r="BP43" s="170"/>
      <c r="BQ43" s="170"/>
      <c r="BR43" s="170"/>
      <c r="BS43" s="170"/>
      <c r="BT43" s="170"/>
      <c r="BU43" s="170"/>
      <c r="BV43" s="170"/>
      <c r="BW43" s="170"/>
      <c r="BX43" s="170"/>
      <c r="BY43" s="170"/>
      <c r="BZ43" s="170"/>
      <c r="CA43" s="170"/>
      <c r="CB43" s="170"/>
      <c r="CC43" s="170"/>
    </row>
    <row r="44" spans="1:81" ht="6.95" customHeight="1" x14ac:dyDescent="0.25">
      <c r="A44" s="89"/>
      <c r="B44" s="167">
        <f t="shared" si="7"/>
        <v>12</v>
      </c>
      <c r="C44" s="156">
        <f>IF(C15&lt;=$I$10,C15,IF(ISNUMBER(MATCH('15'!C78,$Z$4:$Z$370,0)),$Z$2,IF(ISNUMBER(MATCH('15'!C78,$BP$4:$BP$370,0)),$AO$3,IF(ISNUMBER(MATCH('15'!C78,$AO$3:$AO$368,0)),$AM$2,$Y$2))))</f>
        <v>1</v>
      </c>
      <c r="D44" s="156">
        <f>IF(D15&lt;=$I$10,D15,IF(ISNUMBER(MATCH('15'!D78,$Z$4:$Z$370,0)),$Z$2,IF(ISNUMBER(MATCH('15'!D78,$BP$4:$BP$370,0)),$AO$3,IF(ISNUMBER(MATCH('15'!D78,$AO$3:$AO$368,0)),$AM$2,$Y$2))))</f>
        <v>0</v>
      </c>
      <c r="E44" s="156">
        <f>IF(E15&lt;=$I$10,E15,IF(ISNUMBER(MATCH('15'!E78,$Z$4:$Z$370,0)),$Z$2,IF(ISNUMBER(MATCH('15'!E78,$BP$4:$BP$370,0)),$AO$3,IF(ISNUMBER(MATCH('15'!E78,$AO$3:$AO$368,0)),$AM$2,$Y$2))))</f>
        <v>0</v>
      </c>
      <c r="F44" s="156">
        <f>IF(F15&lt;=$I$10,F15,IF(ISNUMBER(MATCH('15'!F78,$Z$4:$Z$370,0)),$Z$2,IF(ISNUMBER(MATCH('15'!F78,$BP$4:$BP$370,0)),$AO$3,IF(ISNUMBER(MATCH('15'!F78,$AO$3:$AO$368,0)),$AM$2,$Y$2))))</f>
        <v>0</v>
      </c>
      <c r="G44" s="156">
        <f>IF(G15&lt;=$I$10,G15,IF(ISNUMBER(MATCH('15'!G78,$Z$4:$Z$370,0)),$Z$2,IF(ISNUMBER(MATCH('15'!G78,$BP$4:$BP$370,0)),$AO$3,IF(ISNUMBER(MATCH('15'!G78,$AO$3:$AO$368,0)),$AM$2,$Y$2))))</f>
        <v>0</v>
      </c>
      <c r="H44" s="156">
        <f>IF(H15&lt;=$I$10,H15,IF(ISNUMBER(MATCH('15'!H78,$Z$4:$Z$370,0)),$Z$2,IF(ISNUMBER(MATCH('15'!H78,$BP$4:$BP$370,0)),$AO$3,IF(ISNUMBER(MATCH('15'!H78,$AO$3:$AO$368,0)),$AM$2,$Y$2))))</f>
        <v>0</v>
      </c>
      <c r="I44" s="156">
        <f>IF(I15&lt;=$I$10,I15,IF(ISNUMBER(MATCH('15'!I78,$Z$4:$Z$370,0)),$Z$2,IF(ISNUMBER(MATCH('15'!I78,$BP$4:$BP$370,0)),$AO$3,IF(ISNUMBER(MATCH('15'!I78,$AO$3:$AO$368,0)),$AM$2,$Y$2))))</f>
        <v>20</v>
      </c>
      <c r="J44" s="156">
        <f>IF(J15&lt;=$I$10,J15,IF(ISNUMBER(MATCH('15'!J78,$Z$4:$Z$370,0)),$Z$2,IF(ISNUMBER(MATCH('15'!J78,$BP$4:$BP$370,0)),$AO$3,IF(ISNUMBER(MATCH('15'!J78,$AO$3:$AO$368,0)),$AM$2,$Y$2))))</f>
        <v>20</v>
      </c>
      <c r="K44" s="156">
        <f>IF(K15&lt;=$I$10,K15,IF(ISNUMBER(MATCH('15'!K78,$Z$4:$Z$370,0)),$Z$2,IF(ISNUMBER(MATCH('15'!K78,$BP$4:$BP$370,0)),$AO$3,IF(ISNUMBER(MATCH('15'!K78,$AO$3:$AO$368,0)),$AM$2,$Y$2))))</f>
        <v>2</v>
      </c>
      <c r="L44" s="156">
        <f>IF(L15&lt;=$I$10,L15,IF(ISNUMBER(MATCH('15'!L78,$Z$4:$Z$370,0)),$Z$2,IF(ISNUMBER(MATCH('15'!L78,$BP$4:$BP$370,0)),$AO$3,IF(ISNUMBER(MATCH('15'!L78,$AO$3:$AO$368,0)),$AM$2,$Y$2))))</f>
        <v>20</v>
      </c>
      <c r="M44" s="156">
        <f>IF(M15&lt;=$I$10,M15,IF(ISNUMBER(MATCH('15'!M78,$Z$4:$Z$370,0)),$Z$2,IF(ISNUMBER(MATCH('15'!M78,$BP$4:$BP$370,0)),$AO$3,IF(ISNUMBER(MATCH('15'!M78,$AO$3:$AO$368,0)),$AM$2,$Y$2))))</f>
        <v>20</v>
      </c>
      <c r="N44" s="156">
        <f>IF(N15&lt;=$I$10,N15,IF(ISNUMBER(MATCH('15'!N78,$Z$4:$Z$370,0)),$Z$2,IF(ISNUMBER(MATCH('15'!N78,$BP$4:$BP$370,0)),$AO$3,IF(ISNUMBER(MATCH('15'!N78,$AO$3:$AO$368,0)),$AM$2,$Y$2))))</f>
        <v>0</v>
      </c>
      <c r="O44" s="156">
        <f>IF(O15&lt;=$I$10,O15,IF(ISNUMBER(MATCH('15'!O78,$Z$4:$Z$370,0)),$Z$2,IF(ISNUMBER(MATCH('15'!O78,$BP$4:$BP$370,0)),$AO$3,IF(ISNUMBER(MATCH('15'!O78,$AO$3:$AO$368,0)),$AM$2,$Y$2))))</f>
        <v>0</v>
      </c>
      <c r="P44" s="156">
        <f>IF(P15&lt;=$I$10,P15,IF(ISNUMBER(MATCH('15'!P78,$Z$4:$Z$370,0)),$Z$2,IF(ISNUMBER(MATCH('15'!P78,$BP$4:$BP$370,0)),$AO$3,IF(ISNUMBER(MATCH('15'!P78,$AO$3:$AO$368,0)),$AM$2,$Y$2))))</f>
        <v>0</v>
      </c>
      <c r="Q44" s="156">
        <f>IF(Q15&lt;=$I$10,Q15,IF(ISNUMBER(MATCH('15'!Q78,$Z$4:$Z$370,0)),$Z$2,IF(ISNUMBER(MATCH('15'!Q78,$BP$4:$BP$370,0)),$AO$3,IF(ISNUMBER(MATCH('15'!Q78,$AO$3:$AO$368,0)),$AM$2,$Y$2))))</f>
        <v>0</v>
      </c>
      <c r="R44" s="156">
        <f>IF(R15&lt;=$I$10,R15,IF(ISNUMBER(MATCH('15'!R78,$Z$4:$Z$370,0)),$Z$2,IF(ISNUMBER(MATCH('15'!R78,$BP$4:$BP$370,0)),$AO$3,IF(ISNUMBER(MATCH('15'!R78,$AO$3:$AO$368,0)),$AM$2,$Y$2))))</f>
        <v>0</v>
      </c>
      <c r="S44" s="156">
        <f>IF(S15&lt;=$I$10,S15,IF(ISNUMBER(MATCH('15'!S78,$Z$4:$Z$370,0)),$Z$2,IF(ISNUMBER(MATCH('15'!S78,$BP$4:$BP$370,0)),$AO$3,IF(ISNUMBER(MATCH('15'!S78,$AO$3:$AO$368,0)),$AM$2,$Y$2))))</f>
        <v>1</v>
      </c>
      <c r="T44" s="89"/>
      <c r="U44" s="149">
        <v>40</v>
      </c>
      <c r="V44" s="138">
        <v>0</v>
      </c>
      <c r="W44" s="138">
        <v>13</v>
      </c>
      <c r="X44" s="138">
        <v>16</v>
      </c>
      <c r="Y44" s="138">
        <v>140</v>
      </c>
      <c r="Z44" s="59" t="str">
        <f t="shared" si="0"/>
        <v>17,14</v>
      </c>
      <c r="AA44" s="170"/>
      <c r="AB44" s="186">
        <v>40</v>
      </c>
      <c r="AC44" s="186">
        <v>0</v>
      </c>
      <c r="AD44" s="186">
        <v>40</v>
      </c>
      <c r="AE44" s="186" t="s">
        <v>485</v>
      </c>
      <c r="AF44" s="187" t="s">
        <v>460</v>
      </c>
      <c r="AG44" s="187">
        <v>0.1</v>
      </c>
      <c r="AH44" s="187">
        <v>0</v>
      </c>
      <c r="AI44" s="187">
        <v>0</v>
      </c>
      <c r="AJ44" s="187">
        <v>0</v>
      </c>
      <c r="AK44" s="187">
        <v>0</v>
      </c>
      <c r="AL44" s="186">
        <v>2</v>
      </c>
      <c r="AM44" s="186">
        <v>7</v>
      </c>
      <c r="AN44" s="186">
        <v>8</v>
      </c>
      <c r="AO44" s="59" t="str">
        <f t="shared" si="1"/>
        <v>9,8</v>
      </c>
      <c r="AP44" s="98" t="str">
        <f t="shared" si="2"/>
        <v/>
      </c>
      <c r="AQ44" s="102">
        <f t="shared" si="3"/>
        <v>0</v>
      </c>
      <c r="AR44" s="102">
        <f t="shared" si="3"/>
        <v>0</v>
      </c>
      <c r="AS44" s="153"/>
      <c r="AT44" s="153"/>
      <c r="AU44" s="153"/>
      <c r="AV44" s="153"/>
      <c r="AW44" s="153"/>
      <c r="AX44" s="153"/>
      <c r="AY44" s="153"/>
      <c r="AZ44" s="153"/>
      <c r="BA44" s="170"/>
      <c r="BB44" s="170"/>
      <c r="BC44" s="170"/>
      <c r="BD44" s="170"/>
      <c r="BE44" s="170"/>
      <c r="BF44" s="170"/>
      <c r="BG44" s="170"/>
      <c r="BH44" s="170"/>
      <c r="BI44" s="170"/>
      <c r="BJ44" s="170"/>
      <c r="BK44" s="170"/>
      <c r="BL44" s="170"/>
      <c r="BM44" s="170"/>
      <c r="BN44" s="170"/>
      <c r="BO44" s="170"/>
      <c r="BP44" s="170"/>
      <c r="BQ44" s="170"/>
      <c r="BR44" s="170"/>
      <c r="BS44" s="170"/>
      <c r="BT44" s="170"/>
      <c r="BU44" s="170"/>
      <c r="BV44" s="170"/>
      <c r="BW44" s="170"/>
      <c r="BX44" s="170"/>
      <c r="BY44" s="170"/>
      <c r="BZ44" s="170"/>
      <c r="CA44" s="170"/>
      <c r="CB44" s="170"/>
      <c r="CC44" s="170"/>
    </row>
    <row r="45" spans="1:81" ht="6.95" customHeight="1" x14ac:dyDescent="0.25">
      <c r="A45" s="89"/>
      <c r="B45" s="167">
        <f t="shared" si="7"/>
        <v>13</v>
      </c>
      <c r="C45" s="156">
        <f>IF(C16&lt;=$I$10,C16,IF(ISNUMBER(MATCH('15'!C79,$Z$4:$Z$370,0)),$Z$2,IF(ISNUMBER(MATCH('15'!C79,$BP$4:$BP$370,0)),$AO$3,IF(ISNUMBER(MATCH('15'!C79,$AO$3:$AO$368,0)),$AM$2,$Y$2))))</f>
        <v>1</v>
      </c>
      <c r="D45" s="156">
        <f>IF(D16&lt;=$I$10,D16,IF(ISNUMBER(MATCH('15'!D79,$Z$4:$Z$370,0)),$Z$2,IF(ISNUMBER(MATCH('15'!D79,$BP$4:$BP$370,0)),$AO$3,IF(ISNUMBER(MATCH('15'!D79,$AO$3:$AO$368,0)),$AM$2,$Y$2))))</f>
        <v>0</v>
      </c>
      <c r="E45" s="156">
        <f>IF(E16&lt;=$I$10,E16,IF(ISNUMBER(MATCH('15'!E79,$Z$4:$Z$370,0)),$Z$2,IF(ISNUMBER(MATCH('15'!E79,$BP$4:$BP$370,0)),$AO$3,IF(ISNUMBER(MATCH('15'!E79,$AO$3:$AO$368,0)),$AM$2,$Y$2))))</f>
        <v>0</v>
      </c>
      <c r="F45" s="156">
        <f>IF(F16&lt;=$I$10,F16,IF(ISNUMBER(MATCH('15'!F79,$Z$4:$Z$370,0)),$Z$2,IF(ISNUMBER(MATCH('15'!F79,$BP$4:$BP$370,0)),$AO$3,IF(ISNUMBER(MATCH('15'!F79,$AO$3:$AO$368,0)),$AM$2,$Y$2))))</f>
        <v>0</v>
      </c>
      <c r="G45" s="156">
        <f>IF(G16&lt;=$I$10,G16,IF(ISNUMBER(MATCH('15'!G79,$Z$4:$Z$370,0)),$Z$2,IF(ISNUMBER(MATCH('15'!G79,$BP$4:$BP$370,0)),$AO$3,IF(ISNUMBER(MATCH('15'!G79,$AO$3:$AO$368,0)),$AM$2,$Y$2))))</f>
        <v>0</v>
      </c>
      <c r="H45" s="156">
        <f>IF(H16&lt;=$I$10,H16,IF(ISNUMBER(MATCH('15'!H79,$Z$4:$Z$370,0)),$Z$2,IF(ISNUMBER(MATCH('15'!H79,$BP$4:$BP$370,0)),$AO$3,IF(ISNUMBER(MATCH('15'!H79,$AO$3:$AO$368,0)),$AM$2,$Y$2))))</f>
        <v>0</v>
      </c>
      <c r="I45" s="156">
        <f>IF(I16&lt;=$I$10,I16,IF(ISNUMBER(MATCH('15'!I79,$Z$4:$Z$370,0)),$Z$2,IF(ISNUMBER(MATCH('15'!I79,$BP$4:$BP$370,0)),$AO$3,IF(ISNUMBER(MATCH('15'!I79,$AO$3:$AO$368,0)),$AM$2,$Y$2))))</f>
        <v>0</v>
      </c>
      <c r="J45" s="156">
        <f>IF(J16&lt;=$I$10,J16,IF(ISNUMBER(MATCH('15'!J79,$Z$4:$Z$370,0)),$Z$2,IF(ISNUMBER(MATCH('15'!J79,$BP$4:$BP$370,0)),$AO$3,IF(ISNUMBER(MATCH('15'!J79,$AO$3:$AO$368,0)),$AM$2,$Y$2))))</f>
        <v>0</v>
      </c>
      <c r="K45" s="156">
        <f>IF(K16&lt;=$I$10,K16,IF(ISNUMBER(MATCH('15'!K79,$Z$4:$Z$370,0)),$Z$2,IF(ISNUMBER(MATCH('15'!K79,$BP$4:$BP$370,0)),$AO$3,IF(ISNUMBER(MATCH('15'!K79,$AO$3:$AO$368,0)),$AM$2,$Y$2))))</f>
        <v>2</v>
      </c>
      <c r="L45" s="156">
        <f>IF(L16&lt;=$I$10,L16,IF(ISNUMBER(MATCH('15'!L79,$Z$4:$Z$370,0)),$Z$2,IF(ISNUMBER(MATCH('15'!L79,$BP$4:$BP$370,0)),$AO$3,IF(ISNUMBER(MATCH('15'!L79,$AO$3:$AO$368,0)),$AM$2,$Y$2))))</f>
        <v>0</v>
      </c>
      <c r="M45" s="156">
        <f>IF(M16&lt;=$I$10,M16,IF(ISNUMBER(MATCH('15'!M79,$Z$4:$Z$370,0)),$Z$2,IF(ISNUMBER(MATCH('15'!M79,$BP$4:$BP$370,0)),$AO$3,IF(ISNUMBER(MATCH('15'!M79,$AO$3:$AO$368,0)),$AM$2,$Y$2))))</f>
        <v>0</v>
      </c>
      <c r="N45" s="156">
        <f>IF(N16&lt;=$I$10,N16,IF(ISNUMBER(MATCH('15'!N79,$Z$4:$Z$370,0)),$Z$2,IF(ISNUMBER(MATCH('15'!N79,$BP$4:$BP$370,0)),$AO$3,IF(ISNUMBER(MATCH('15'!N79,$AO$3:$AO$368,0)),$AM$2,$Y$2))))</f>
        <v>0</v>
      </c>
      <c r="O45" s="156">
        <f>IF(O16&lt;=$I$10,O16,IF(ISNUMBER(MATCH('15'!O79,$Z$4:$Z$370,0)),$Z$2,IF(ISNUMBER(MATCH('15'!O79,$BP$4:$BP$370,0)),$AO$3,IF(ISNUMBER(MATCH('15'!O79,$AO$3:$AO$368,0)),$AM$2,$Y$2))))</f>
        <v>0</v>
      </c>
      <c r="P45" s="156">
        <f>IF(P16&lt;=$I$10,P16,IF(ISNUMBER(MATCH('15'!P79,$Z$4:$Z$370,0)),$Z$2,IF(ISNUMBER(MATCH('15'!P79,$BP$4:$BP$370,0)),$AO$3,IF(ISNUMBER(MATCH('15'!P79,$AO$3:$AO$368,0)),$AM$2,$Y$2))))</f>
        <v>0</v>
      </c>
      <c r="Q45" s="156">
        <f>IF(Q16&lt;=$I$10,Q16,IF(ISNUMBER(MATCH('15'!Q79,$Z$4:$Z$370,0)),$Z$2,IF(ISNUMBER(MATCH('15'!Q79,$BP$4:$BP$370,0)),$AO$3,IF(ISNUMBER(MATCH('15'!Q79,$AO$3:$AO$368,0)),$AM$2,$Y$2))))</f>
        <v>0</v>
      </c>
      <c r="R45" s="156">
        <f>IF(R16&lt;=$I$10,R16,IF(ISNUMBER(MATCH('15'!R79,$Z$4:$Z$370,0)),$Z$2,IF(ISNUMBER(MATCH('15'!R79,$BP$4:$BP$370,0)),$AO$3,IF(ISNUMBER(MATCH('15'!R79,$AO$3:$AO$368,0)),$AM$2,$Y$2))))</f>
        <v>0</v>
      </c>
      <c r="S45" s="156">
        <f>IF(S16&lt;=$I$10,S16,IF(ISNUMBER(MATCH('15'!S79,$Z$4:$Z$370,0)),$Z$2,IF(ISNUMBER(MATCH('15'!S79,$BP$4:$BP$370,0)),$AO$3,IF(ISNUMBER(MATCH('15'!S79,$AO$3:$AO$368,0)),$AM$2,$Y$2))))</f>
        <v>1</v>
      </c>
      <c r="T45" s="89"/>
      <c r="U45" s="149">
        <v>41</v>
      </c>
      <c r="V45" s="138">
        <v>0</v>
      </c>
      <c r="W45" s="138">
        <v>14</v>
      </c>
      <c r="X45" s="138">
        <v>16</v>
      </c>
      <c r="Y45" s="138">
        <v>140</v>
      </c>
      <c r="Z45" s="59" t="str">
        <f t="shared" si="0"/>
        <v>17,15</v>
      </c>
      <c r="AA45" s="170"/>
      <c r="AB45" s="186">
        <v>41</v>
      </c>
      <c r="AC45" s="186">
        <v>0</v>
      </c>
      <c r="AD45" s="186">
        <v>41</v>
      </c>
      <c r="AE45" s="186" t="s">
        <v>462</v>
      </c>
      <c r="AF45" s="187" t="s">
        <v>458</v>
      </c>
      <c r="AG45" s="187">
        <v>0.1</v>
      </c>
      <c r="AH45" s="187">
        <v>97</v>
      </c>
      <c r="AI45" s="187">
        <v>102</v>
      </c>
      <c r="AJ45" s="187">
        <v>250</v>
      </c>
      <c r="AK45" s="187">
        <v>500</v>
      </c>
      <c r="AL45" s="186">
        <v>1</v>
      </c>
      <c r="AM45" s="186">
        <v>6</v>
      </c>
      <c r="AN45" s="186">
        <v>9</v>
      </c>
      <c r="AO45" s="59" t="str">
        <f t="shared" si="1"/>
        <v>10,7</v>
      </c>
      <c r="AP45" s="98" t="str">
        <f t="shared" si="2"/>
        <v>H</v>
      </c>
      <c r="AQ45" s="102">
        <f t="shared" si="3"/>
        <v>398</v>
      </c>
      <c r="AR45" s="102">
        <f t="shared" si="3"/>
        <v>250</v>
      </c>
      <c r="AS45" s="153"/>
      <c r="AT45" s="153"/>
      <c r="AU45" s="153"/>
      <c r="AV45" s="153"/>
      <c r="AW45" s="153"/>
      <c r="AX45" s="153"/>
      <c r="AY45" s="153"/>
      <c r="AZ45" s="153"/>
      <c r="BA45" s="170"/>
      <c r="BB45" s="170"/>
      <c r="BC45" s="170"/>
      <c r="BD45" s="170"/>
      <c r="BE45" s="170"/>
      <c r="BF45" s="170"/>
      <c r="BG45" s="170"/>
      <c r="BH45" s="170"/>
      <c r="BI45" s="170"/>
      <c r="BJ45" s="170"/>
      <c r="BK45" s="170"/>
      <c r="BL45" s="170"/>
      <c r="BM45" s="170"/>
      <c r="BN45" s="170"/>
      <c r="BO45" s="170"/>
      <c r="BP45" s="170"/>
      <c r="BQ45" s="170"/>
      <c r="BR45" s="170"/>
      <c r="BS45" s="170"/>
      <c r="BT45" s="170"/>
      <c r="BU45" s="170"/>
      <c r="BV45" s="170"/>
      <c r="BW45" s="170"/>
      <c r="BX45" s="170"/>
      <c r="BY45" s="170"/>
      <c r="BZ45" s="170"/>
      <c r="CA45" s="170"/>
      <c r="CB45" s="170"/>
      <c r="CC45" s="170"/>
    </row>
    <row r="46" spans="1:81" ht="6.95" customHeight="1" x14ac:dyDescent="0.25">
      <c r="A46" s="168"/>
      <c r="B46" s="167">
        <f t="shared" si="7"/>
        <v>14</v>
      </c>
      <c r="C46" s="156">
        <f>IF(C17&lt;=$I$10,C17,IF(ISNUMBER(MATCH('15'!C80,$Z$4:$Z$370,0)),$Z$2,IF(ISNUMBER(MATCH('15'!C80,$BP$4:$BP$370,0)),$AO$3,IF(ISNUMBER(MATCH('15'!C80,$AO$3:$AO$368,0)),$AM$2,$Y$2))))</f>
        <v>1</v>
      </c>
      <c r="D46" s="156">
        <f>IF(D17&lt;=$I$10,D17,IF(ISNUMBER(MATCH('15'!D80,$Z$4:$Z$370,0)),$Z$2,IF(ISNUMBER(MATCH('15'!D80,$BP$4:$BP$370,0)),$AO$3,IF(ISNUMBER(MATCH('15'!D80,$AO$3:$AO$368,0)),$AM$2,$Y$2))))</f>
        <v>0</v>
      </c>
      <c r="E46" s="156">
        <f>IF(E17&lt;=$I$10,E17,IF(ISNUMBER(MATCH('15'!E80,$Z$4:$Z$370,0)),$Z$2,IF(ISNUMBER(MATCH('15'!E80,$BP$4:$BP$370,0)),$AO$3,IF(ISNUMBER(MATCH('15'!E80,$AO$3:$AO$368,0)),$AM$2,$Y$2))))</f>
        <v>0</v>
      </c>
      <c r="F46" s="156">
        <f>IF(F17&lt;=$I$10,F17,IF(ISNUMBER(MATCH('15'!F80,$Z$4:$Z$370,0)),$Z$2,IF(ISNUMBER(MATCH('15'!F80,$BP$4:$BP$370,0)),$AO$3,IF(ISNUMBER(MATCH('15'!F80,$AO$3:$AO$368,0)),$AM$2,$Y$2))))</f>
        <v>0</v>
      </c>
      <c r="G46" s="156">
        <f>IF(G17&lt;=$I$10,G17,IF(ISNUMBER(MATCH('15'!G80,$Z$4:$Z$370,0)),$Z$2,IF(ISNUMBER(MATCH('15'!G80,$BP$4:$BP$370,0)),$AO$3,IF(ISNUMBER(MATCH('15'!G80,$AO$3:$AO$368,0)),$AM$2,$Y$2))))</f>
        <v>0</v>
      </c>
      <c r="H46" s="156">
        <f>IF(H17&lt;=$I$10,H17,IF(ISNUMBER(MATCH('15'!H80,$Z$4:$Z$370,0)),$Z$2,IF(ISNUMBER(MATCH('15'!H80,$BP$4:$BP$370,0)),$AO$3,IF(ISNUMBER(MATCH('15'!H80,$AO$3:$AO$368,0)),$AM$2,$Y$2))))</f>
        <v>0</v>
      </c>
      <c r="I46" s="156">
        <f>IF(I17&lt;=$I$10,I17,IF(ISNUMBER(MATCH('15'!I80,$Z$4:$Z$370,0)),$Z$2,IF(ISNUMBER(MATCH('15'!I80,$BP$4:$BP$370,0)),$AO$3,IF(ISNUMBER(MATCH('15'!I80,$AO$3:$AO$368,0)),$AM$2,$Y$2))))</f>
        <v>0</v>
      </c>
      <c r="J46" s="156">
        <f>IF(J17&lt;=$I$10,J17,IF(ISNUMBER(MATCH('15'!J80,$Z$4:$Z$370,0)),$Z$2,IF(ISNUMBER(MATCH('15'!J80,$BP$4:$BP$370,0)),$AO$3,IF(ISNUMBER(MATCH('15'!J80,$AO$3:$AO$368,0)),$AM$2,$Y$2))))</f>
        <v>0</v>
      </c>
      <c r="K46" s="156">
        <f>IF(K17&lt;=$I$10,K17,IF(ISNUMBER(MATCH('15'!K80,$Z$4:$Z$370,0)),$Z$2,IF(ISNUMBER(MATCH('15'!K80,$BP$4:$BP$370,0)),$AO$3,IF(ISNUMBER(MATCH('15'!K80,$AO$3:$AO$368,0)),$AM$2,$Y$2))))</f>
        <v>0</v>
      </c>
      <c r="L46" s="156">
        <f>IF(L17&lt;=$I$10,L17,IF(ISNUMBER(MATCH('15'!L80,$Z$4:$Z$370,0)),$Z$2,IF(ISNUMBER(MATCH('15'!L80,$BP$4:$BP$370,0)),$AO$3,IF(ISNUMBER(MATCH('15'!L80,$AO$3:$AO$368,0)),$AM$2,$Y$2))))</f>
        <v>2</v>
      </c>
      <c r="M46" s="156">
        <f>IF(M17&lt;=$I$10,M17,IF(ISNUMBER(MATCH('15'!M80,$Z$4:$Z$370,0)),$Z$2,IF(ISNUMBER(MATCH('15'!M80,$BP$4:$BP$370,0)),$AO$3,IF(ISNUMBER(MATCH('15'!M80,$AO$3:$AO$368,0)),$AM$2,$Y$2))))</f>
        <v>0</v>
      </c>
      <c r="N46" s="156">
        <f>IF(N17&lt;=$I$10,N17,IF(ISNUMBER(MATCH('15'!N80,$Z$4:$Z$370,0)),$Z$2,IF(ISNUMBER(MATCH('15'!N80,$BP$4:$BP$370,0)),$AO$3,IF(ISNUMBER(MATCH('15'!N80,$AO$3:$AO$368,0)),$AM$2,$Y$2))))</f>
        <v>0</v>
      </c>
      <c r="O46" s="156">
        <f>IF(O17&lt;=$I$10,O17,IF(ISNUMBER(MATCH('15'!O80,$Z$4:$Z$370,0)),$Z$2,IF(ISNUMBER(MATCH('15'!O80,$BP$4:$BP$370,0)),$AO$3,IF(ISNUMBER(MATCH('15'!O80,$AO$3:$AO$368,0)),$AM$2,$Y$2))))</f>
        <v>0</v>
      </c>
      <c r="P46" s="156">
        <f>IF(P17&lt;=$I$10,P17,IF(ISNUMBER(MATCH('15'!P80,$Z$4:$Z$370,0)),$Z$2,IF(ISNUMBER(MATCH('15'!P80,$BP$4:$BP$370,0)),$AO$3,IF(ISNUMBER(MATCH('15'!P80,$AO$3:$AO$368,0)),$AM$2,$Y$2))))</f>
        <v>0</v>
      </c>
      <c r="Q46" s="156">
        <f>IF(Q17&lt;=$I$10,Q17,IF(ISNUMBER(MATCH('15'!Q80,$Z$4:$Z$370,0)),$Z$2,IF(ISNUMBER(MATCH('15'!Q80,$BP$4:$BP$370,0)),$AO$3,IF(ISNUMBER(MATCH('15'!Q80,$AO$3:$AO$368,0)),$AM$2,$Y$2))))</f>
        <v>0</v>
      </c>
      <c r="R46" s="156">
        <f>IF(R17&lt;=$I$10,R17,IF(ISNUMBER(MATCH('15'!R80,$Z$4:$Z$370,0)),$Z$2,IF(ISNUMBER(MATCH('15'!R80,$BP$4:$BP$370,0)),$AO$3,IF(ISNUMBER(MATCH('15'!R80,$AO$3:$AO$368,0)),$AM$2,$Y$2))))</f>
        <v>0</v>
      </c>
      <c r="S46" s="156">
        <f>IF(S17&lt;=$I$10,S17,IF(ISNUMBER(MATCH('15'!S80,$Z$4:$Z$370,0)),$Z$2,IF(ISNUMBER(MATCH('15'!S80,$BP$4:$BP$370,0)),$AO$3,IF(ISNUMBER(MATCH('15'!S80,$AO$3:$AO$368,0)),$AM$2,$Y$2))))</f>
        <v>1</v>
      </c>
      <c r="T46" s="168"/>
      <c r="U46" s="149">
        <v>42</v>
      </c>
      <c r="V46" s="138">
        <v>0</v>
      </c>
      <c r="W46" s="138">
        <v>15</v>
      </c>
      <c r="X46" s="138">
        <v>16</v>
      </c>
      <c r="Y46" s="138">
        <v>140</v>
      </c>
      <c r="Z46" s="59" t="str">
        <f t="shared" si="0"/>
        <v>17,16</v>
      </c>
      <c r="AA46" s="170"/>
      <c r="AB46" s="186">
        <v>42</v>
      </c>
      <c r="AC46" s="186">
        <v>0</v>
      </c>
      <c r="AD46" s="186">
        <v>42</v>
      </c>
      <c r="AE46" s="186" t="s">
        <v>467</v>
      </c>
      <c r="AF46" s="187" t="s">
        <v>458</v>
      </c>
      <c r="AG46" s="187">
        <v>0.1</v>
      </c>
      <c r="AH46" s="187">
        <v>97</v>
      </c>
      <c r="AI46" s="187">
        <v>102</v>
      </c>
      <c r="AJ46" s="187">
        <v>250</v>
      </c>
      <c r="AK46" s="187">
        <v>500</v>
      </c>
      <c r="AL46" s="186">
        <v>1</v>
      </c>
      <c r="AM46" s="186">
        <v>7</v>
      </c>
      <c r="AN46" s="186">
        <v>10</v>
      </c>
      <c r="AO46" s="59" t="str">
        <f t="shared" si="1"/>
        <v>11,8</v>
      </c>
      <c r="AP46" s="98" t="str">
        <f t="shared" si="2"/>
        <v>H</v>
      </c>
      <c r="AQ46" s="102">
        <f t="shared" si="3"/>
        <v>398</v>
      </c>
      <c r="AR46" s="102">
        <f t="shared" si="3"/>
        <v>250</v>
      </c>
      <c r="AS46" s="153"/>
      <c r="AT46" s="153"/>
      <c r="AU46" s="153"/>
      <c r="AV46" s="153"/>
      <c r="AW46" s="153"/>
      <c r="AX46" s="153"/>
      <c r="AY46" s="153"/>
      <c r="AZ46" s="153"/>
      <c r="BA46" s="170"/>
      <c r="BB46" s="170"/>
      <c r="BC46" s="170"/>
      <c r="BD46" s="170"/>
      <c r="BE46" s="170"/>
      <c r="BF46" s="170"/>
      <c r="BG46" s="170"/>
      <c r="BH46" s="170"/>
      <c r="BI46" s="170"/>
      <c r="BJ46" s="170"/>
      <c r="BK46" s="170"/>
      <c r="BL46" s="170"/>
      <c r="BM46" s="170"/>
      <c r="BN46" s="170"/>
      <c r="BO46" s="170"/>
      <c r="BP46" s="170"/>
      <c r="BQ46" s="170"/>
      <c r="BR46" s="170"/>
      <c r="BS46" s="170"/>
      <c r="BT46" s="170"/>
      <c r="BU46" s="170"/>
      <c r="BV46" s="170"/>
      <c r="BW46" s="170"/>
      <c r="BX46" s="170"/>
      <c r="BY46" s="170"/>
      <c r="BZ46" s="170"/>
      <c r="CA46" s="170"/>
      <c r="CB46" s="170"/>
      <c r="CC46" s="170"/>
    </row>
    <row r="47" spans="1:81" ht="6.95" customHeight="1" x14ac:dyDescent="0.25">
      <c r="A47" s="168"/>
      <c r="B47" s="167">
        <f t="shared" si="7"/>
        <v>15</v>
      </c>
      <c r="C47" s="156">
        <f>IF(C18&lt;=$I$10,C18,IF(ISNUMBER(MATCH('15'!C81,$Z$4:$Z$370,0)),$Z$2,IF(ISNUMBER(MATCH('15'!C81,$BP$4:$BP$370,0)),$AO$3,IF(ISNUMBER(MATCH('15'!C81,$AO$3:$AO$368,0)),$AM$2,$Y$2))))</f>
        <v>1</v>
      </c>
      <c r="D47" s="156">
        <f>IF(D18&lt;=$I$10,D18,IF(ISNUMBER(MATCH('15'!D81,$Z$4:$Z$370,0)),$Z$2,IF(ISNUMBER(MATCH('15'!D81,$BP$4:$BP$370,0)),$AO$3,IF(ISNUMBER(MATCH('15'!D81,$AO$3:$AO$368,0)),$AM$2,$Y$2))))</f>
        <v>0</v>
      </c>
      <c r="E47" s="156">
        <f>IF(E18&lt;=$I$10,E18,IF(ISNUMBER(MATCH('15'!E81,$Z$4:$Z$370,0)),$Z$2,IF(ISNUMBER(MATCH('15'!E81,$BP$4:$BP$370,0)),$AO$3,IF(ISNUMBER(MATCH('15'!E81,$AO$3:$AO$368,0)),$AM$2,$Y$2))))</f>
        <v>0</v>
      </c>
      <c r="F47" s="156">
        <f>IF(F18&lt;=$I$10,F18,IF(ISNUMBER(MATCH('15'!F81,$Z$4:$Z$370,0)),$Z$2,IF(ISNUMBER(MATCH('15'!F81,$BP$4:$BP$370,0)),$AO$3,IF(ISNUMBER(MATCH('15'!F81,$AO$3:$AO$368,0)),$AM$2,$Y$2))))</f>
        <v>0</v>
      </c>
      <c r="G47" s="156">
        <f>IF(G18&lt;=$I$10,G18,IF(ISNUMBER(MATCH('15'!G81,$Z$4:$Z$370,0)),$Z$2,IF(ISNUMBER(MATCH('15'!G81,$BP$4:$BP$370,0)),$AO$3,IF(ISNUMBER(MATCH('15'!G81,$AO$3:$AO$368,0)),$AM$2,$Y$2))))</f>
        <v>0</v>
      </c>
      <c r="H47" s="156">
        <f>IF(H18&lt;=$I$10,H18,IF(ISNUMBER(MATCH('15'!H81,$Z$4:$Z$370,0)),$Z$2,IF(ISNUMBER(MATCH('15'!H81,$BP$4:$BP$370,0)),$AO$3,IF(ISNUMBER(MATCH('15'!H81,$AO$3:$AO$368,0)),$AM$2,$Y$2))))</f>
        <v>0</v>
      </c>
      <c r="I47" s="156">
        <f>IF(I18&lt;=$I$10,I18,IF(ISNUMBER(MATCH('15'!I81,$Z$4:$Z$370,0)),$Z$2,IF(ISNUMBER(MATCH('15'!I81,$BP$4:$BP$370,0)),$AO$3,IF(ISNUMBER(MATCH('15'!I81,$AO$3:$AO$368,0)),$AM$2,$Y$2))))</f>
        <v>0</v>
      </c>
      <c r="J47" s="156">
        <f>IF(J18&lt;=$I$10,J18,IF(ISNUMBER(MATCH('15'!J81,$Z$4:$Z$370,0)),$Z$2,IF(ISNUMBER(MATCH('15'!J81,$BP$4:$BP$370,0)),$AO$3,IF(ISNUMBER(MATCH('15'!J81,$AO$3:$AO$368,0)),$AM$2,$Y$2))))</f>
        <v>0</v>
      </c>
      <c r="K47" s="156">
        <f>IF(K18&lt;=$I$10,K18,IF(ISNUMBER(MATCH('15'!K81,$Z$4:$Z$370,0)),$Z$2,IF(ISNUMBER(MATCH('15'!K81,$BP$4:$BP$370,0)),$AO$3,IF(ISNUMBER(MATCH('15'!K81,$AO$3:$AO$368,0)),$AM$2,$Y$2))))</f>
        <v>0</v>
      </c>
      <c r="L47" s="156">
        <f>IF(L18&lt;=$I$10,L18,IF(ISNUMBER(MATCH('15'!L81,$Z$4:$Z$370,0)),$Z$2,IF(ISNUMBER(MATCH('15'!L81,$BP$4:$BP$370,0)),$AO$3,IF(ISNUMBER(MATCH('15'!L81,$AO$3:$AO$368,0)),$AM$2,$Y$2))))</f>
        <v>2</v>
      </c>
      <c r="M47" s="156">
        <f>IF(M18&lt;=$I$10,M18,IF(ISNUMBER(MATCH('15'!M81,$Z$4:$Z$370,0)),$Z$2,IF(ISNUMBER(MATCH('15'!M81,$BP$4:$BP$370,0)),$AO$3,IF(ISNUMBER(MATCH('15'!M81,$AO$3:$AO$368,0)),$AM$2,$Y$2))))</f>
        <v>0</v>
      </c>
      <c r="N47" s="156">
        <f>IF(N18&lt;=$I$10,N18,IF(ISNUMBER(MATCH('15'!N81,$Z$4:$Z$370,0)),$Z$2,IF(ISNUMBER(MATCH('15'!N81,$BP$4:$BP$370,0)),$AO$3,IF(ISNUMBER(MATCH('15'!N81,$AO$3:$AO$368,0)),$AM$2,$Y$2))))</f>
        <v>0</v>
      </c>
      <c r="O47" s="156">
        <f>IF(O18&lt;=$I$10,O18,IF(ISNUMBER(MATCH('15'!O81,$Z$4:$Z$370,0)),$Z$2,IF(ISNUMBER(MATCH('15'!O81,$BP$4:$BP$370,0)),$AO$3,IF(ISNUMBER(MATCH('15'!O81,$AO$3:$AO$368,0)),$AM$2,$Y$2))))</f>
        <v>0</v>
      </c>
      <c r="P47" s="156">
        <f>IF(P18&lt;=$I$10,P18,IF(ISNUMBER(MATCH('15'!P81,$Z$4:$Z$370,0)),$Z$2,IF(ISNUMBER(MATCH('15'!P81,$BP$4:$BP$370,0)),$AO$3,IF(ISNUMBER(MATCH('15'!P81,$AO$3:$AO$368,0)),$AM$2,$Y$2))))</f>
        <v>0</v>
      </c>
      <c r="Q47" s="156">
        <f>IF(Q18&lt;=$I$10,Q18,IF(ISNUMBER(MATCH('15'!Q81,$Z$4:$Z$370,0)),$Z$2,IF(ISNUMBER(MATCH('15'!Q81,$BP$4:$BP$370,0)),$AO$3,IF(ISNUMBER(MATCH('15'!Q81,$AO$3:$AO$368,0)),$AM$2,$Y$2))))</f>
        <v>0</v>
      </c>
      <c r="R47" s="156">
        <f>IF(R18&lt;=$I$10,R18,IF(ISNUMBER(MATCH('15'!R81,$Z$4:$Z$370,0)),$Z$2,IF(ISNUMBER(MATCH('15'!R81,$BP$4:$BP$370,0)),$AO$3,IF(ISNUMBER(MATCH('15'!R81,$AO$3:$AO$368,0)),$AM$2,$Y$2))))</f>
        <v>0</v>
      </c>
      <c r="S47" s="156">
        <f>IF(S18&lt;=$I$10,S18,IF(ISNUMBER(MATCH('15'!S81,$Z$4:$Z$370,0)),$Z$2,IF(ISNUMBER(MATCH('15'!S81,$BP$4:$BP$370,0)),$AO$3,IF(ISNUMBER(MATCH('15'!S81,$AO$3:$AO$368,0)),$AM$2,$Y$2))))</f>
        <v>1</v>
      </c>
      <c r="T47" s="168"/>
      <c r="U47" s="149">
        <v>43</v>
      </c>
      <c r="V47" s="138">
        <v>0</v>
      </c>
      <c r="W47" s="138">
        <v>16</v>
      </c>
      <c r="X47" s="138">
        <v>16</v>
      </c>
      <c r="Y47" s="138">
        <v>140</v>
      </c>
      <c r="Z47" s="59" t="str">
        <f t="shared" si="0"/>
        <v>17,17</v>
      </c>
      <c r="AA47" s="170"/>
      <c r="AB47" s="186">
        <v>43</v>
      </c>
      <c r="AC47" s="186">
        <v>0</v>
      </c>
      <c r="AD47" s="186">
        <v>43</v>
      </c>
      <c r="AE47" s="186" t="s">
        <v>486</v>
      </c>
      <c r="AF47" s="187" t="s">
        <v>460</v>
      </c>
      <c r="AG47" s="187">
        <v>0.1</v>
      </c>
      <c r="AH47" s="187">
        <v>0</v>
      </c>
      <c r="AI47" s="187">
        <v>0</v>
      </c>
      <c r="AJ47" s="187">
        <v>0</v>
      </c>
      <c r="AK47" s="187">
        <v>0</v>
      </c>
      <c r="AL47" s="186">
        <v>2</v>
      </c>
      <c r="AM47" s="186">
        <v>7</v>
      </c>
      <c r="AN47" s="186">
        <v>9</v>
      </c>
      <c r="AO47" s="59" t="str">
        <f t="shared" si="1"/>
        <v>10,8</v>
      </c>
      <c r="AP47" s="98" t="str">
        <f t="shared" si="2"/>
        <v/>
      </c>
      <c r="AQ47" s="102">
        <f t="shared" si="3"/>
        <v>0</v>
      </c>
      <c r="AR47" s="102">
        <f t="shared" si="3"/>
        <v>0</v>
      </c>
      <c r="AS47" s="153"/>
      <c r="AT47" s="153"/>
      <c r="AU47" s="153"/>
      <c r="AV47" s="153"/>
      <c r="AW47" s="153"/>
      <c r="AX47" s="153"/>
      <c r="AY47" s="153"/>
      <c r="AZ47" s="153"/>
      <c r="BA47" s="170"/>
      <c r="BB47" s="170"/>
      <c r="BC47" s="170"/>
      <c r="BD47" s="170"/>
      <c r="BE47" s="170"/>
      <c r="BF47" s="170"/>
      <c r="BG47" s="170"/>
      <c r="BH47" s="170"/>
      <c r="BI47" s="170"/>
      <c r="BJ47" s="170"/>
      <c r="BK47" s="170"/>
      <c r="BL47" s="170"/>
      <c r="BM47" s="170"/>
      <c r="BN47" s="170"/>
      <c r="BO47" s="170"/>
      <c r="BP47" s="170"/>
      <c r="BQ47" s="170"/>
      <c r="BR47" s="170"/>
      <c r="BS47" s="170"/>
      <c r="BT47" s="170"/>
      <c r="BU47" s="170"/>
      <c r="BV47" s="170"/>
      <c r="BW47" s="170"/>
      <c r="BX47" s="170"/>
      <c r="BY47" s="170"/>
      <c r="BZ47" s="170"/>
      <c r="CA47" s="170"/>
      <c r="CB47" s="170"/>
      <c r="CC47" s="170"/>
    </row>
    <row r="48" spans="1:81" ht="6.95" customHeight="1" x14ac:dyDescent="0.25">
      <c r="A48" s="168"/>
      <c r="B48" s="167">
        <f t="shared" si="7"/>
        <v>16</v>
      </c>
      <c r="C48" s="156">
        <f>IF(C19&lt;=$I$10,C19,IF(ISNUMBER(MATCH('15'!C82,$Z$4:$Z$370,0)),$Z$2,IF(ISNUMBER(MATCH('15'!C82,$BP$4:$BP$370,0)),$AO$3,IF(ISNUMBER(MATCH('15'!C82,$AO$3:$AO$368,0)),$AM$2,$Y$2))))</f>
        <v>1</v>
      </c>
      <c r="D48" s="156">
        <f>IF(D19&lt;=$I$10,D19,IF(ISNUMBER(MATCH('15'!D82,$Z$4:$Z$370,0)),$Z$2,IF(ISNUMBER(MATCH('15'!D82,$BP$4:$BP$370,0)),$AO$3,IF(ISNUMBER(MATCH('15'!D82,$AO$3:$AO$368,0)),$AM$2,$Y$2))))</f>
        <v>0</v>
      </c>
      <c r="E48" s="156">
        <f>IF(E19&lt;=$I$10,E19,IF(ISNUMBER(MATCH('15'!E82,$Z$4:$Z$370,0)),$Z$2,IF(ISNUMBER(MATCH('15'!E82,$BP$4:$BP$370,0)),$AO$3,IF(ISNUMBER(MATCH('15'!E82,$AO$3:$AO$368,0)),$AM$2,$Y$2))))</f>
        <v>0</v>
      </c>
      <c r="F48" s="156">
        <f>IF(F19&lt;=$I$10,F19,IF(ISNUMBER(MATCH('15'!F82,$Z$4:$Z$370,0)),$Z$2,IF(ISNUMBER(MATCH('15'!F82,$BP$4:$BP$370,0)),$AO$3,IF(ISNUMBER(MATCH('15'!F82,$AO$3:$AO$368,0)),$AM$2,$Y$2))))</f>
        <v>0</v>
      </c>
      <c r="G48" s="156">
        <f>IF(G19&lt;=$I$10,G19,IF(ISNUMBER(MATCH('15'!G82,$Z$4:$Z$370,0)),$Z$2,IF(ISNUMBER(MATCH('15'!G82,$BP$4:$BP$370,0)),$AO$3,IF(ISNUMBER(MATCH('15'!G82,$AO$3:$AO$368,0)),$AM$2,$Y$2))))</f>
        <v>0</v>
      </c>
      <c r="H48" s="156">
        <f>IF(H19&lt;=$I$10,H19,IF(ISNUMBER(MATCH('15'!H82,$Z$4:$Z$370,0)),$Z$2,IF(ISNUMBER(MATCH('15'!H82,$BP$4:$BP$370,0)),$AO$3,IF(ISNUMBER(MATCH('15'!H82,$AO$3:$AO$368,0)),$AM$2,$Y$2))))</f>
        <v>0</v>
      </c>
      <c r="I48" s="156">
        <f>IF(I19&lt;=$I$10,I19,IF(ISNUMBER(MATCH('15'!I82,$Z$4:$Z$370,0)),$Z$2,IF(ISNUMBER(MATCH('15'!I82,$BP$4:$BP$370,0)),$AO$3,IF(ISNUMBER(MATCH('15'!I82,$AO$3:$AO$368,0)),$AM$2,$Y$2))))</f>
        <v>20</v>
      </c>
      <c r="J48" s="156">
        <f>IF(J19&lt;=$I$10,J19,IF(ISNUMBER(MATCH('15'!J82,$Z$4:$Z$370,0)),$Z$2,IF(ISNUMBER(MATCH('15'!J82,$BP$4:$BP$370,0)),$AO$3,IF(ISNUMBER(MATCH('15'!J82,$AO$3:$AO$368,0)),$AM$2,$Y$2))))</f>
        <v>20</v>
      </c>
      <c r="K48" s="156">
        <f>IF(K19&lt;=$I$10,K19,IF(ISNUMBER(MATCH('15'!K82,$Z$4:$Z$370,0)),$Z$2,IF(ISNUMBER(MATCH('15'!K82,$BP$4:$BP$370,0)),$AO$3,IF(ISNUMBER(MATCH('15'!K82,$AO$3:$AO$368,0)),$AM$2,$Y$2))))</f>
        <v>20</v>
      </c>
      <c r="L48" s="156">
        <f>IF(L19&lt;=$I$10,L19,IF(ISNUMBER(MATCH('15'!L82,$Z$4:$Z$370,0)),$Z$2,IF(ISNUMBER(MATCH('15'!L82,$BP$4:$BP$370,0)),$AO$3,IF(ISNUMBER(MATCH('15'!L82,$AO$3:$AO$368,0)),$AM$2,$Y$2))))</f>
        <v>2</v>
      </c>
      <c r="M48" s="156">
        <f>IF(M19&lt;=$I$10,M19,IF(ISNUMBER(MATCH('15'!M82,$Z$4:$Z$370,0)),$Z$2,IF(ISNUMBER(MATCH('15'!M82,$BP$4:$BP$370,0)),$AO$3,IF(ISNUMBER(MATCH('15'!M82,$AO$3:$AO$368,0)),$AM$2,$Y$2))))</f>
        <v>20</v>
      </c>
      <c r="N48" s="156">
        <f>IF(N19&lt;=$I$10,N19,IF(ISNUMBER(MATCH('15'!N82,$Z$4:$Z$370,0)),$Z$2,IF(ISNUMBER(MATCH('15'!N82,$BP$4:$BP$370,0)),$AO$3,IF(ISNUMBER(MATCH('15'!N82,$AO$3:$AO$368,0)),$AM$2,$Y$2))))</f>
        <v>0</v>
      </c>
      <c r="O48" s="156">
        <f>IF(O19&lt;=$I$10,O19,IF(ISNUMBER(MATCH('15'!O82,$Z$4:$Z$370,0)),$Z$2,IF(ISNUMBER(MATCH('15'!O82,$BP$4:$BP$370,0)),$AO$3,IF(ISNUMBER(MATCH('15'!O82,$AO$3:$AO$368,0)),$AM$2,$Y$2))))</f>
        <v>0</v>
      </c>
      <c r="P48" s="156">
        <f>IF(P19&lt;=$I$10,P19,IF(ISNUMBER(MATCH('15'!P82,$Z$4:$Z$370,0)),$Z$2,IF(ISNUMBER(MATCH('15'!P82,$BP$4:$BP$370,0)),$AO$3,IF(ISNUMBER(MATCH('15'!P82,$AO$3:$AO$368,0)),$AM$2,$Y$2))))</f>
        <v>0</v>
      </c>
      <c r="Q48" s="156">
        <f>IF(Q19&lt;=$I$10,Q19,IF(ISNUMBER(MATCH('15'!Q82,$Z$4:$Z$370,0)),$Z$2,IF(ISNUMBER(MATCH('15'!Q82,$BP$4:$BP$370,0)),$AO$3,IF(ISNUMBER(MATCH('15'!Q82,$AO$3:$AO$368,0)),$AM$2,$Y$2))))</f>
        <v>0</v>
      </c>
      <c r="R48" s="156">
        <f>IF(R19&lt;=$I$10,R19,IF(ISNUMBER(MATCH('15'!R82,$Z$4:$Z$370,0)),$Z$2,IF(ISNUMBER(MATCH('15'!R82,$BP$4:$BP$370,0)),$AO$3,IF(ISNUMBER(MATCH('15'!R82,$AO$3:$AO$368,0)),$AM$2,$Y$2))))</f>
        <v>0</v>
      </c>
      <c r="S48" s="156">
        <f>IF(S19&lt;=$I$10,S19,IF(ISNUMBER(MATCH('15'!S82,$Z$4:$Z$370,0)),$Z$2,IF(ISNUMBER(MATCH('15'!S82,$BP$4:$BP$370,0)),$AO$3,IF(ISNUMBER(MATCH('15'!S82,$AO$3:$AO$368,0)),$AM$2,$Y$2))))</f>
        <v>1</v>
      </c>
      <c r="T48" s="168"/>
      <c r="U48" s="149">
        <v>44</v>
      </c>
      <c r="V48" s="138">
        <v>0</v>
      </c>
      <c r="W48" s="138">
        <v>17</v>
      </c>
      <c r="X48" s="138">
        <v>16</v>
      </c>
      <c r="Y48" s="138">
        <v>140</v>
      </c>
      <c r="Z48" s="59" t="str">
        <f t="shared" si="0"/>
        <v>17,18</v>
      </c>
      <c r="AA48" s="170"/>
      <c r="AB48" s="186">
        <v>44</v>
      </c>
      <c r="AC48" s="186">
        <v>0</v>
      </c>
      <c r="AD48" s="186">
        <v>44</v>
      </c>
      <c r="AE48" s="186" t="s">
        <v>410</v>
      </c>
      <c r="AF48" s="187" t="s">
        <v>458</v>
      </c>
      <c r="AG48" s="187">
        <v>0.1</v>
      </c>
      <c r="AH48" s="187">
        <v>97</v>
      </c>
      <c r="AI48" s="187">
        <v>102</v>
      </c>
      <c r="AJ48" s="187">
        <v>250</v>
      </c>
      <c r="AK48" s="187">
        <v>500</v>
      </c>
      <c r="AL48" s="186">
        <v>1</v>
      </c>
      <c r="AM48" s="186">
        <v>8</v>
      </c>
      <c r="AN48" s="186">
        <v>6</v>
      </c>
      <c r="AO48" s="59" t="str">
        <f t="shared" si="1"/>
        <v>7,9</v>
      </c>
      <c r="AP48" s="98" t="str">
        <f t="shared" si="2"/>
        <v>H</v>
      </c>
      <c r="AQ48" s="102">
        <f t="shared" si="3"/>
        <v>398</v>
      </c>
      <c r="AR48" s="102">
        <f t="shared" si="3"/>
        <v>250</v>
      </c>
      <c r="AS48" s="153"/>
      <c r="AT48" s="153"/>
      <c r="AU48" s="153"/>
      <c r="AV48" s="153"/>
      <c r="AW48" s="153"/>
      <c r="AX48" s="153"/>
      <c r="AY48" s="153"/>
      <c r="AZ48" s="153"/>
      <c r="BA48" s="170"/>
      <c r="BB48" s="170"/>
      <c r="BC48" s="170"/>
      <c r="BD48" s="170"/>
      <c r="BE48" s="170"/>
      <c r="BF48" s="170"/>
      <c r="BG48" s="170"/>
      <c r="BH48" s="170"/>
      <c r="BI48" s="170"/>
      <c r="BJ48" s="170"/>
      <c r="BK48" s="170"/>
      <c r="BL48" s="170"/>
      <c r="BM48" s="170"/>
      <c r="BN48" s="170"/>
      <c r="BO48" s="170"/>
      <c r="BP48" s="170"/>
      <c r="BQ48" s="170"/>
      <c r="BR48" s="170"/>
      <c r="BS48" s="170"/>
      <c r="BT48" s="170"/>
      <c r="BU48" s="170"/>
      <c r="BV48" s="170"/>
      <c r="BW48" s="170"/>
      <c r="BX48" s="170"/>
      <c r="BY48" s="170"/>
      <c r="BZ48" s="170"/>
      <c r="CA48" s="170"/>
      <c r="CB48" s="170"/>
      <c r="CC48" s="170"/>
    </row>
    <row r="49" spans="1:81" ht="6.95" customHeight="1" x14ac:dyDescent="0.25">
      <c r="A49" s="168"/>
      <c r="B49" s="167">
        <f t="shared" si="7"/>
        <v>17</v>
      </c>
      <c r="C49" s="156">
        <f>IF(C20&lt;=$I$10,C20,IF(ISNUMBER(MATCH('15'!C83,$Z$4:$Z$370,0)),$Z$2,IF(ISNUMBER(MATCH('15'!C83,$BP$4:$BP$370,0)),$AO$3,IF(ISNUMBER(MATCH('15'!C83,$AO$3:$AO$368,0)),$AM$2,$Y$2))))</f>
        <v>1</v>
      </c>
      <c r="D49" s="156">
        <f>IF(D20&lt;=$I$10,D20,IF(ISNUMBER(MATCH('15'!D83,$Z$4:$Z$370,0)),$Z$2,IF(ISNUMBER(MATCH('15'!D83,$BP$4:$BP$370,0)),$AO$3,IF(ISNUMBER(MATCH('15'!D83,$AO$3:$AO$368,0)),$AM$2,$Y$2))))</f>
        <v>0</v>
      </c>
      <c r="E49" s="156">
        <f>IF(E20&lt;=$I$10,E20,IF(ISNUMBER(MATCH('15'!E83,$Z$4:$Z$370,0)),$Z$2,IF(ISNUMBER(MATCH('15'!E83,$BP$4:$BP$370,0)),$AO$3,IF(ISNUMBER(MATCH('15'!E83,$AO$3:$AO$368,0)),$AM$2,$Y$2))))</f>
        <v>0</v>
      </c>
      <c r="F49" s="156">
        <f>IF(F20&lt;=$I$10,F20,IF(ISNUMBER(MATCH('15'!F83,$Z$4:$Z$370,0)),$Z$2,IF(ISNUMBER(MATCH('15'!F83,$BP$4:$BP$370,0)),$AO$3,IF(ISNUMBER(MATCH('15'!F83,$AO$3:$AO$368,0)),$AM$2,$Y$2))))</f>
        <v>0</v>
      </c>
      <c r="G49" s="156">
        <f>IF(G20&lt;=$I$10,G20,IF(ISNUMBER(MATCH('15'!G83,$Z$4:$Z$370,0)),$Z$2,IF(ISNUMBER(MATCH('15'!G83,$BP$4:$BP$370,0)),$AO$3,IF(ISNUMBER(MATCH('15'!G83,$AO$3:$AO$368,0)),$AM$2,$Y$2))))</f>
        <v>0</v>
      </c>
      <c r="H49" s="156">
        <f>IF(H20&lt;=$I$10,H20,IF(ISNUMBER(MATCH('15'!H83,$Z$4:$Z$370,0)),$Z$2,IF(ISNUMBER(MATCH('15'!H83,$BP$4:$BP$370,0)),$AO$3,IF(ISNUMBER(MATCH('15'!H83,$AO$3:$AO$368,0)),$AM$2,$Y$2))))</f>
        <v>20</v>
      </c>
      <c r="I49" s="156">
        <f>IF(I20&lt;=$I$10,I20,IF(ISNUMBER(MATCH('15'!I83,$Z$4:$Z$370,0)),$Z$2,IF(ISNUMBER(MATCH('15'!I83,$BP$4:$BP$370,0)),$AO$3,IF(ISNUMBER(MATCH('15'!I83,$AO$3:$AO$368,0)),$AM$2,$Y$2))))</f>
        <v>100</v>
      </c>
      <c r="J49" s="156">
        <f>IF(J20&lt;=$I$10,J20,IF(ISNUMBER(MATCH('15'!J83,$Z$4:$Z$370,0)),$Z$2,IF(ISNUMBER(MATCH('15'!J83,$BP$4:$BP$370,0)),$AO$3,IF(ISNUMBER(MATCH('15'!J83,$AO$3:$AO$368,0)),$AM$2,$Y$2))))</f>
        <v>100</v>
      </c>
      <c r="K49" s="156">
        <f>IF(K20&lt;=$I$10,K20,IF(ISNUMBER(MATCH('15'!K83,$Z$4:$Z$370,0)),$Z$2,IF(ISNUMBER(MATCH('15'!K83,$BP$4:$BP$370,0)),$AO$3,IF(ISNUMBER(MATCH('15'!K83,$AO$3:$AO$368,0)),$AM$2,$Y$2))))</f>
        <v>100</v>
      </c>
      <c r="L49" s="156">
        <f>IF(L20&lt;=$I$10,L20,IF(ISNUMBER(MATCH('15'!L83,$Z$4:$Z$370,0)),$Z$2,IF(ISNUMBER(MATCH('15'!L83,$BP$4:$BP$370,0)),$AO$3,IF(ISNUMBER(MATCH('15'!L83,$AO$3:$AO$368,0)),$AM$2,$Y$2))))</f>
        <v>100</v>
      </c>
      <c r="M49" s="156">
        <f>IF(M20&lt;=$I$10,M20,IF(ISNUMBER(MATCH('15'!M83,$Z$4:$Z$370,0)),$Z$2,IF(ISNUMBER(MATCH('15'!M83,$BP$4:$BP$370,0)),$AO$3,IF(ISNUMBER(MATCH('15'!M83,$AO$3:$AO$368,0)),$AM$2,$Y$2))))</f>
        <v>100</v>
      </c>
      <c r="N49" s="156">
        <f>IF(N20&lt;=$I$10,N20,IF(ISNUMBER(MATCH('15'!N83,$Z$4:$Z$370,0)),$Z$2,IF(ISNUMBER(MATCH('15'!N83,$BP$4:$BP$370,0)),$AO$3,IF(ISNUMBER(MATCH('15'!N83,$AO$3:$AO$368,0)),$AM$2,$Y$2))))</f>
        <v>20</v>
      </c>
      <c r="O49" s="156">
        <f>IF(O20&lt;=$I$10,O20,IF(ISNUMBER(MATCH('15'!O83,$Z$4:$Z$370,0)),$Z$2,IF(ISNUMBER(MATCH('15'!O83,$BP$4:$BP$370,0)),$AO$3,IF(ISNUMBER(MATCH('15'!O83,$AO$3:$AO$368,0)),$AM$2,$Y$2))))</f>
        <v>0</v>
      </c>
      <c r="P49" s="156">
        <f>IF(P20&lt;=$I$10,P20,IF(ISNUMBER(MATCH('15'!P83,$Z$4:$Z$370,0)),$Z$2,IF(ISNUMBER(MATCH('15'!P83,$BP$4:$BP$370,0)),$AO$3,IF(ISNUMBER(MATCH('15'!P83,$AO$3:$AO$368,0)),$AM$2,$Y$2))))</f>
        <v>0</v>
      </c>
      <c r="Q49" s="156">
        <f>IF(Q20&lt;=$I$10,Q20,IF(ISNUMBER(MATCH('15'!Q83,$Z$4:$Z$370,0)),$Z$2,IF(ISNUMBER(MATCH('15'!Q83,$BP$4:$BP$370,0)),$AO$3,IF(ISNUMBER(MATCH('15'!Q83,$AO$3:$AO$368,0)),$AM$2,$Y$2))))</f>
        <v>0</v>
      </c>
      <c r="R49" s="156">
        <f>IF(R20&lt;=$I$10,R20,IF(ISNUMBER(MATCH('15'!R83,$Z$4:$Z$370,0)),$Z$2,IF(ISNUMBER(MATCH('15'!R83,$BP$4:$BP$370,0)),$AO$3,IF(ISNUMBER(MATCH('15'!R83,$AO$3:$AO$368,0)),$AM$2,$Y$2))))</f>
        <v>0</v>
      </c>
      <c r="S49" s="156">
        <f>IF(S20&lt;=$I$10,S20,IF(ISNUMBER(MATCH('15'!S83,$Z$4:$Z$370,0)),$Z$2,IF(ISNUMBER(MATCH('15'!S83,$BP$4:$BP$370,0)),$AO$3,IF(ISNUMBER(MATCH('15'!S83,$AO$3:$AO$368,0)),$AM$2,$Y$2))))</f>
        <v>1</v>
      </c>
      <c r="T49" s="168"/>
      <c r="U49" s="149">
        <v>45</v>
      </c>
      <c r="V49" s="138">
        <v>0</v>
      </c>
      <c r="W49" s="138">
        <v>18</v>
      </c>
      <c r="X49" s="138">
        <v>16</v>
      </c>
      <c r="Y49" s="138">
        <v>140</v>
      </c>
      <c r="Z49" s="59" t="str">
        <f t="shared" si="0"/>
        <v>17,19</v>
      </c>
      <c r="AA49" s="170"/>
      <c r="AB49" s="186">
        <v>45</v>
      </c>
      <c r="AC49" s="186">
        <v>0</v>
      </c>
      <c r="AD49" s="186">
        <v>45</v>
      </c>
      <c r="AE49" s="186" t="s">
        <v>487</v>
      </c>
      <c r="AF49" s="187" t="s">
        <v>460</v>
      </c>
      <c r="AG49" s="187">
        <v>0.1</v>
      </c>
      <c r="AH49" s="187">
        <v>0</v>
      </c>
      <c r="AI49" s="187">
        <v>0</v>
      </c>
      <c r="AJ49" s="187">
        <v>0</v>
      </c>
      <c r="AK49" s="187">
        <v>0</v>
      </c>
      <c r="AL49" s="186">
        <v>2</v>
      </c>
      <c r="AM49" s="186">
        <v>8</v>
      </c>
      <c r="AN49" s="186">
        <v>7</v>
      </c>
      <c r="AO49" s="59" t="str">
        <f t="shared" si="1"/>
        <v>8,9</v>
      </c>
      <c r="AP49" s="98" t="str">
        <f t="shared" si="2"/>
        <v/>
      </c>
      <c r="AQ49" s="102">
        <f t="shared" si="3"/>
        <v>0</v>
      </c>
      <c r="AR49" s="102">
        <f t="shared" si="3"/>
        <v>0</v>
      </c>
      <c r="AS49" s="153"/>
      <c r="AT49" s="153"/>
      <c r="AU49" s="153"/>
      <c r="AV49" s="153"/>
      <c r="AW49" s="153"/>
      <c r="AX49" s="153"/>
      <c r="AY49" s="153"/>
      <c r="AZ49" s="153"/>
      <c r="BA49" s="170"/>
      <c r="BB49" s="170"/>
      <c r="BC49" s="170"/>
      <c r="BD49" s="170"/>
      <c r="BE49" s="170"/>
      <c r="BF49" s="170"/>
      <c r="BG49" s="170"/>
      <c r="BH49" s="170"/>
      <c r="BI49" s="170"/>
      <c r="BJ49" s="170"/>
      <c r="BK49" s="170"/>
      <c r="BL49" s="170"/>
      <c r="BM49" s="170"/>
      <c r="BN49" s="170"/>
      <c r="BO49" s="170"/>
      <c r="BP49" s="170"/>
      <c r="BQ49" s="170"/>
      <c r="BR49" s="170"/>
      <c r="BS49" s="170"/>
      <c r="BT49" s="170"/>
      <c r="BU49" s="170"/>
      <c r="BV49" s="170"/>
      <c r="BW49" s="170"/>
      <c r="BX49" s="170"/>
      <c r="BY49" s="170"/>
      <c r="BZ49" s="170"/>
      <c r="CA49" s="170"/>
      <c r="CB49" s="170"/>
      <c r="CC49" s="170"/>
    </row>
    <row r="50" spans="1:81" ht="6.95" customHeight="1" x14ac:dyDescent="0.25">
      <c r="A50" s="168"/>
      <c r="B50" s="167">
        <f t="shared" si="7"/>
        <v>18</v>
      </c>
      <c r="C50" s="156">
        <f>IF(C21&lt;=$I$10,C21,IF(ISNUMBER(MATCH('15'!C84,$Z$4:$Z$370,0)),$Z$2,IF(ISNUMBER(MATCH('15'!C84,$BP$4:$BP$370,0)),$AO$3,IF(ISNUMBER(MATCH('15'!C84,$AO$3:$AO$368,0)),$AM$2,$Y$2))))</f>
        <v>1</v>
      </c>
      <c r="D50" s="156">
        <f>IF(D21&lt;=$I$10,D21,IF(ISNUMBER(MATCH('15'!D84,$Z$4:$Z$370,0)),$Z$2,IF(ISNUMBER(MATCH('15'!D84,$BP$4:$BP$370,0)),$AO$3,IF(ISNUMBER(MATCH('15'!D84,$AO$3:$AO$368,0)),$AM$2,$Y$2))))</f>
        <v>0</v>
      </c>
      <c r="E50" s="156">
        <f>IF(E21&lt;=$I$10,E21,IF(ISNUMBER(MATCH('15'!E84,$Z$4:$Z$370,0)),$Z$2,IF(ISNUMBER(MATCH('15'!E84,$BP$4:$BP$370,0)),$AO$3,IF(ISNUMBER(MATCH('15'!E84,$AO$3:$AO$368,0)),$AM$2,$Y$2))))</f>
        <v>0</v>
      </c>
      <c r="F50" s="156">
        <f>IF(F21&lt;=$I$10,F21,IF(ISNUMBER(MATCH('15'!F84,$Z$4:$Z$370,0)),$Z$2,IF(ISNUMBER(MATCH('15'!F84,$BP$4:$BP$370,0)),$AO$3,IF(ISNUMBER(MATCH('15'!F84,$AO$3:$AO$368,0)),$AM$2,$Y$2))))</f>
        <v>0</v>
      </c>
      <c r="G50" s="156">
        <f>IF(G21&lt;=$I$10,G21,IF(ISNUMBER(MATCH('15'!G84,$Z$4:$Z$370,0)),$Z$2,IF(ISNUMBER(MATCH('15'!G84,$BP$4:$BP$370,0)),$AO$3,IF(ISNUMBER(MATCH('15'!G84,$AO$3:$AO$368,0)),$AM$2,$Y$2))))</f>
        <v>0</v>
      </c>
      <c r="H50" s="156">
        <f>IF(H21&lt;=$I$10,H21,IF(ISNUMBER(MATCH('15'!H84,$Z$4:$Z$370,0)),$Z$2,IF(ISNUMBER(MATCH('15'!H84,$BP$4:$BP$370,0)),$AO$3,IF(ISNUMBER(MATCH('15'!H84,$AO$3:$AO$368,0)),$AM$2,$Y$2))))</f>
        <v>20</v>
      </c>
      <c r="I50" s="156">
        <f>IF(I21&lt;=$I$10,I21,IF(ISNUMBER(MATCH('15'!I84,$Z$4:$Z$370,0)),$Z$2,IF(ISNUMBER(MATCH('15'!I84,$BP$4:$BP$370,0)),$AO$3,IF(ISNUMBER(MATCH('15'!I84,$AO$3:$AO$368,0)),$AM$2,$Y$2))))</f>
        <v>100</v>
      </c>
      <c r="J50" s="156">
        <f>IF(J21&lt;=$I$10,J21,IF(ISNUMBER(MATCH('15'!J84,$Z$4:$Z$370,0)),$Z$2,IF(ISNUMBER(MATCH('15'!J84,$BP$4:$BP$370,0)),$AO$3,IF(ISNUMBER(MATCH('15'!J84,$AO$3:$AO$368,0)),$AM$2,$Y$2))))</f>
        <v>95</v>
      </c>
      <c r="K50" s="156">
        <f>IF(K21&lt;=$I$10,K21,IF(ISNUMBER(MATCH('15'!K84,$Z$4:$Z$370,0)),$Z$2,IF(ISNUMBER(MATCH('15'!K84,$BP$4:$BP$370,0)),$AO$3,IF(ISNUMBER(MATCH('15'!K84,$AO$3:$AO$368,0)),$AM$2,$Y$2))))</f>
        <v>95</v>
      </c>
      <c r="L50" s="156">
        <f>IF(L21&lt;=$I$10,L21,IF(ISNUMBER(MATCH('15'!L84,$Z$4:$Z$370,0)),$Z$2,IF(ISNUMBER(MATCH('15'!L84,$BP$4:$BP$370,0)),$AO$3,IF(ISNUMBER(MATCH('15'!L84,$AO$3:$AO$368,0)),$AM$2,$Y$2))))</f>
        <v>95</v>
      </c>
      <c r="M50" s="156">
        <f>IF(M21&lt;=$I$10,M21,IF(ISNUMBER(MATCH('15'!M84,$Z$4:$Z$370,0)),$Z$2,IF(ISNUMBER(MATCH('15'!M84,$BP$4:$BP$370,0)),$AO$3,IF(ISNUMBER(MATCH('15'!M84,$AO$3:$AO$368,0)),$AM$2,$Y$2))))</f>
        <v>100</v>
      </c>
      <c r="N50" s="156">
        <f>IF(N21&lt;=$I$10,N21,IF(ISNUMBER(MATCH('15'!N84,$Z$4:$Z$370,0)),$Z$2,IF(ISNUMBER(MATCH('15'!N84,$BP$4:$BP$370,0)),$AO$3,IF(ISNUMBER(MATCH('15'!N84,$AO$3:$AO$368,0)),$AM$2,$Y$2))))</f>
        <v>20</v>
      </c>
      <c r="O50" s="156">
        <f>IF(O21&lt;=$I$10,O21,IF(ISNUMBER(MATCH('15'!O84,$Z$4:$Z$370,0)),$Z$2,IF(ISNUMBER(MATCH('15'!O84,$BP$4:$BP$370,0)),$AO$3,IF(ISNUMBER(MATCH('15'!O84,$AO$3:$AO$368,0)),$AM$2,$Y$2))))</f>
        <v>0</v>
      </c>
      <c r="P50" s="156">
        <f>IF(P21&lt;=$I$10,P21,IF(ISNUMBER(MATCH('15'!P84,$Z$4:$Z$370,0)),$Z$2,IF(ISNUMBER(MATCH('15'!P84,$BP$4:$BP$370,0)),$AO$3,IF(ISNUMBER(MATCH('15'!P84,$AO$3:$AO$368,0)),$AM$2,$Y$2))))</f>
        <v>0</v>
      </c>
      <c r="Q50" s="156">
        <f>IF(Q21&lt;=$I$10,Q21,IF(ISNUMBER(MATCH('15'!Q84,$Z$4:$Z$370,0)),$Z$2,IF(ISNUMBER(MATCH('15'!Q84,$BP$4:$BP$370,0)),$AO$3,IF(ISNUMBER(MATCH('15'!Q84,$AO$3:$AO$368,0)),$AM$2,$Y$2))))</f>
        <v>0</v>
      </c>
      <c r="R50" s="156">
        <f>IF(R21&lt;=$I$10,R21,IF(ISNUMBER(MATCH('15'!R84,$Z$4:$Z$370,0)),$Z$2,IF(ISNUMBER(MATCH('15'!R84,$BP$4:$BP$370,0)),$AO$3,IF(ISNUMBER(MATCH('15'!R84,$AO$3:$AO$368,0)),$AM$2,$Y$2))))</f>
        <v>0</v>
      </c>
      <c r="S50" s="156">
        <f>IF(S21&lt;=$I$10,S21,IF(ISNUMBER(MATCH('15'!S84,$Z$4:$Z$370,0)),$Z$2,IF(ISNUMBER(MATCH('15'!S84,$BP$4:$BP$370,0)),$AO$3,IF(ISNUMBER(MATCH('15'!S84,$AO$3:$AO$368,0)),$AM$2,$Y$2))))</f>
        <v>1</v>
      </c>
      <c r="T50" s="168"/>
      <c r="U50" s="149">
        <v>46</v>
      </c>
      <c r="V50" s="138">
        <v>0</v>
      </c>
      <c r="W50" s="138">
        <v>19</v>
      </c>
      <c r="X50" s="138">
        <v>16</v>
      </c>
      <c r="Y50" s="138">
        <v>140</v>
      </c>
      <c r="Z50" s="59" t="str">
        <f t="shared" si="0"/>
        <v>17,20</v>
      </c>
      <c r="AA50" s="170"/>
      <c r="AB50" s="186">
        <v>46</v>
      </c>
      <c r="AC50" s="186">
        <v>0</v>
      </c>
      <c r="AD50" s="186">
        <v>46</v>
      </c>
      <c r="AE50" s="186" t="s">
        <v>488</v>
      </c>
      <c r="AF50" s="187" t="s">
        <v>460</v>
      </c>
      <c r="AG50" s="187">
        <v>0.1</v>
      </c>
      <c r="AH50" s="187">
        <v>0</v>
      </c>
      <c r="AI50" s="187">
        <v>0</v>
      </c>
      <c r="AJ50" s="187">
        <v>0</v>
      </c>
      <c r="AK50" s="187">
        <v>0</v>
      </c>
      <c r="AL50" s="186">
        <v>2</v>
      </c>
      <c r="AM50" s="186">
        <v>8</v>
      </c>
      <c r="AN50" s="186">
        <v>8</v>
      </c>
      <c r="AO50" s="59" t="str">
        <f t="shared" si="1"/>
        <v>9,9</v>
      </c>
      <c r="AP50" s="98" t="str">
        <f t="shared" si="2"/>
        <v/>
      </c>
      <c r="AQ50" s="102">
        <f t="shared" si="3"/>
        <v>0</v>
      </c>
      <c r="AR50" s="102">
        <f t="shared" si="3"/>
        <v>0</v>
      </c>
      <c r="AS50" s="153"/>
      <c r="AT50" s="153"/>
      <c r="AU50" s="153"/>
      <c r="AV50" s="153"/>
      <c r="AW50" s="153"/>
      <c r="AX50" s="153"/>
      <c r="AY50" s="153"/>
      <c r="AZ50" s="153"/>
      <c r="BA50" s="170"/>
      <c r="BB50" s="170"/>
      <c r="BC50" s="170"/>
      <c r="BD50" s="170"/>
      <c r="BE50" s="170"/>
      <c r="BF50" s="170"/>
      <c r="BG50" s="170"/>
      <c r="BH50" s="170"/>
      <c r="BI50" s="170"/>
      <c r="BJ50" s="170"/>
      <c r="BK50" s="170"/>
      <c r="BL50" s="170"/>
      <c r="BM50" s="170"/>
      <c r="BN50" s="170"/>
      <c r="BO50" s="170"/>
      <c r="BP50" s="170"/>
      <c r="BQ50" s="170"/>
      <c r="BR50" s="170"/>
      <c r="BS50" s="170"/>
      <c r="BT50" s="170"/>
      <c r="BU50" s="170"/>
      <c r="BV50" s="170"/>
      <c r="BW50" s="170"/>
      <c r="BX50" s="170"/>
      <c r="BY50" s="170"/>
      <c r="BZ50" s="170"/>
      <c r="CA50" s="170"/>
      <c r="CB50" s="170"/>
      <c r="CC50" s="170"/>
    </row>
    <row r="51" spans="1:81" ht="6.95" customHeight="1" x14ac:dyDescent="0.25">
      <c r="A51" s="168"/>
      <c r="B51" s="167">
        <f t="shared" si="7"/>
        <v>19</v>
      </c>
      <c r="C51" s="156">
        <f>IF(C22&lt;=$I$10,C22,IF(ISNUMBER(MATCH('15'!C85,$Z$4:$Z$370,0)),$Z$2,IF(ISNUMBER(MATCH('15'!C85,$BP$4:$BP$370,0)),$AO$3,IF(ISNUMBER(MATCH('15'!C85,$AO$3:$AO$368,0)),$AM$2,$Y$2))))</f>
        <v>1</v>
      </c>
      <c r="D51" s="156">
        <f>IF(D22&lt;=$I$10,D22,IF(ISNUMBER(MATCH('15'!D85,$Z$4:$Z$370,0)),$Z$2,IF(ISNUMBER(MATCH('15'!D85,$BP$4:$BP$370,0)),$AO$3,IF(ISNUMBER(MATCH('15'!D85,$AO$3:$AO$368,0)),$AM$2,$Y$2))))</f>
        <v>0</v>
      </c>
      <c r="E51" s="156">
        <f>IF(E22&lt;=$I$10,E22,IF(ISNUMBER(MATCH('15'!E85,$Z$4:$Z$370,0)),$Z$2,IF(ISNUMBER(MATCH('15'!E85,$BP$4:$BP$370,0)),$AO$3,IF(ISNUMBER(MATCH('15'!E85,$AO$3:$AO$368,0)),$AM$2,$Y$2))))</f>
        <v>0</v>
      </c>
      <c r="F51" s="156">
        <f>IF(F22&lt;=$I$10,F22,IF(ISNUMBER(MATCH('15'!F85,$Z$4:$Z$370,0)),$Z$2,IF(ISNUMBER(MATCH('15'!F85,$BP$4:$BP$370,0)),$AO$3,IF(ISNUMBER(MATCH('15'!F85,$AO$3:$AO$368,0)),$AM$2,$Y$2))))</f>
        <v>0</v>
      </c>
      <c r="G51" s="156">
        <f>IF(G22&lt;=$I$10,G22,IF(ISNUMBER(MATCH('15'!G85,$Z$4:$Z$370,0)),$Z$2,IF(ISNUMBER(MATCH('15'!G85,$BP$4:$BP$370,0)),$AO$3,IF(ISNUMBER(MATCH('15'!G85,$AO$3:$AO$368,0)),$AM$2,$Y$2))))</f>
        <v>0</v>
      </c>
      <c r="H51" s="156">
        <f>IF(H22&lt;=$I$10,H22,IF(ISNUMBER(MATCH('15'!H85,$Z$4:$Z$370,0)),$Z$2,IF(ISNUMBER(MATCH('15'!H85,$BP$4:$BP$370,0)),$AO$3,IF(ISNUMBER(MATCH('15'!H85,$AO$3:$AO$368,0)),$AM$2,$Y$2))))</f>
        <v>20</v>
      </c>
      <c r="I51" s="156">
        <f>IF(I22&lt;=$I$10,I22,IF(ISNUMBER(MATCH('15'!I85,$Z$4:$Z$370,0)),$Z$2,IF(ISNUMBER(MATCH('15'!I85,$BP$4:$BP$370,0)),$AO$3,IF(ISNUMBER(MATCH('15'!I85,$AO$3:$AO$368,0)),$AM$2,$Y$2))))</f>
        <v>100</v>
      </c>
      <c r="J51" s="156">
        <f>IF(J22&lt;=$I$10,J22,IF(ISNUMBER(MATCH('15'!J85,$Z$4:$Z$370,0)),$Z$2,IF(ISNUMBER(MATCH('15'!J85,$BP$4:$BP$370,0)),$AO$3,IF(ISNUMBER(MATCH('15'!J85,$AO$3:$AO$368,0)),$AM$2,$Y$2))))</f>
        <v>95</v>
      </c>
      <c r="K51" s="156">
        <f>IF(K22&lt;=$I$10,K22,IF(ISNUMBER(MATCH('15'!K85,$Z$4:$Z$370,0)),$Z$2,IF(ISNUMBER(MATCH('15'!K85,$BP$4:$BP$370,0)),$AO$3,IF(ISNUMBER(MATCH('15'!K85,$AO$3:$AO$368,0)),$AM$2,$Y$2))))</f>
        <v>95</v>
      </c>
      <c r="L51" s="156">
        <f>IF(L22&lt;=$I$10,L22,IF(ISNUMBER(MATCH('15'!L85,$Z$4:$Z$370,0)),$Z$2,IF(ISNUMBER(MATCH('15'!L85,$BP$4:$BP$370,0)),$AO$3,IF(ISNUMBER(MATCH('15'!L85,$AO$3:$AO$368,0)),$AM$2,$Y$2))))</f>
        <v>95</v>
      </c>
      <c r="M51" s="156">
        <f>IF(M22&lt;=$I$10,M22,IF(ISNUMBER(MATCH('15'!M85,$Z$4:$Z$370,0)),$Z$2,IF(ISNUMBER(MATCH('15'!M85,$BP$4:$BP$370,0)),$AO$3,IF(ISNUMBER(MATCH('15'!M85,$AO$3:$AO$368,0)),$AM$2,$Y$2))))</f>
        <v>100</v>
      </c>
      <c r="N51" s="156">
        <f>IF(N22&lt;=$I$10,N22,IF(ISNUMBER(MATCH('15'!N85,$Z$4:$Z$370,0)),$Z$2,IF(ISNUMBER(MATCH('15'!N85,$BP$4:$BP$370,0)),$AO$3,IF(ISNUMBER(MATCH('15'!N85,$AO$3:$AO$368,0)),$AM$2,$Y$2))))</f>
        <v>20</v>
      </c>
      <c r="O51" s="156">
        <f>IF(O22&lt;=$I$10,O22,IF(ISNUMBER(MATCH('15'!O85,$Z$4:$Z$370,0)),$Z$2,IF(ISNUMBER(MATCH('15'!O85,$BP$4:$BP$370,0)),$AO$3,IF(ISNUMBER(MATCH('15'!O85,$AO$3:$AO$368,0)),$AM$2,$Y$2))))</f>
        <v>0</v>
      </c>
      <c r="P51" s="156">
        <f>IF(P22&lt;=$I$10,P22,IF(ISNUMBER(MATCH('15'!P85,$Z$4:$Z$370,0)),$Z$2,IF(ISNUMBER(MATCH('15'!P85,$BP$4:$BP$370,0)),$AO$3,IF(ISNUMBER(MATCH('15'!P85,$AO$3:$AO$368,0)),$AM$2,$Y$2))))</f>
        <v>0</v>
      </c>
      <c r="Q51" s="156">
        <f>IF(Q22&lt;=$I$10,Q22,IF(ISNUMBER(MATCH('15'!Q85,$Z$4:$Z$370,0)),$Z$2,IF(ISNUMBER(MATCH('15'!Q85,$BP$4:$BP$370,0)),$AO$3,IF(ISNUMBER(MATCH('15'!Q85,$AO$3:$AO$368,0)),$AM$2,$Y$2))))</f>
        <v>0</v>
      </c>
      <c r="R51" s="156">
        <f>IF(R22&lt;=$I$10,R22,IF(ISNUMBER(MATCH('15'!R85,$Z$4:$Z$370,0)),$Z$2,IF(ISNUMBER(MATCH('15'!R85,$BP$4:$BP$370,0)),$AO$3,IF(ISNUMBER(MATCH('15'!R85,$AO$3:$AO$368,0)),$AM$2,$Y$2))))</f>
        <v>0</v>
      </c>
      <c r="S51" s="156">
        <f>IF(S22&lt;=$I$10,S22,IF(ISNUMBER(MATCH('15'!S85,$Z$4:$Z$370,0)),$Z$2,IF(ISNUMBER(MATCH('15'!S85,$BP$4:$BP$370,0)),$AO$3,IF(ISNUMBER(MATCH('15'!S85,$AO$3:$AO$368,0)),$AM$2,$Y$2))))</f>
        <v>1</v>
      </c>
      <c r="T51" s="168"/>
      <c r="U51" s="149">
        <v>47</v>
      </c>
      <c r="V51" s="138">
        <v>0</v>
      </c>
      <c r="W51" s="138">
        <v>20</v>
      </c>
      <c r="X51" s="138">
        <v>16</v>
      </c>
      <c r="Y51" s="138">
        <v>140</v>
      </c>
      <c r="Z51" s="59" t="str">
        <f t="shared" si="0"/>
        <v>17,21</v>
      </c>
      <c r="AA51" s="170"/>
      <c r="AB51" s="186">
        <v>47</v>
      </c>
      <c r="AC51" s="186">
        <v>0</v>
      </c>
      <c r="AD51" s="186">
        <v>47</v>
      </c>
      <c r="AE51" s="186" t="s">
        <v>469</v>
      </c>
      <c r="AF51" s="187" t="s">
        <v>458</v>
      </c>
      <c r="AG51" s="187">
        <v>0.1</v>
      </c>
      <c r="AH51" s="187">
        <v>97</v>
      </c>
      <c r="AI51" s="187">
        <v>102</v>
      </c>
      <c r="AJ51" s="187">
        <v>250</v>
      </c>
      <c r="AK51" s="187">
        <v>500</v>
      </c>
      <c r="AL51" s="186">
        <v>1</v>
      </c>
      <c r="AM51" s="186">
        <v>8</v>
      </c>
      <c r="AN51" s="186">
        <v>10</v>
      </c>
      <c r="AO51" s="59" t="str">
        <f t="shared" si="1"/>
        <v>11,9</v>
      </c>
      <c r="AP51" s="98" t="str">
        <f t="shared" si="2"/>
        <v>H</v>
      </c>
      <c r="AQ51" s="102">
        <f t="shared" si="3"/>
        <v>398</v>
      </c>
      <c r="AR51" s="102">
        <f t="shared" si="3"/>
        <v>250</v>
      </c>
      <c r="AS51" s="153"/>
      <c r="AT51" s="153"/>
      <c r="AU51" s="153"/>
      <c r="AV51" s="153"/>
      <c r="AW51" s="153"/>
      <c r="AX51" s="153"/>
      <c r="AY51" s="153"/>
      <c r="AZ51" s="153"/>
      <c r="BA51" s="170"/>
      <c r="BB51" s="170"/>
      <c r="BC51" s="170"/>
      <c r="BD51" s="170"/>
      <c r="BE51" s="170"/>
      <c r="BF51" s="170"/>
      <c r="BG51" s="170"/>
      <c r="BH51" s="170"/>
      <c r="BI51" s="170"/>
      <c r="BJ51" s="170"/>
      <c r="BK51" s="170"/>
      <c r="BL51" s="170"/>
      <c r="BM51" s="170"/>
      <c r="BN51" s="170"/>
      <c r="BO51" s="170"/>
      <c r="BP51" s="170"/>
      <c r="BQ51" s="170"/>
      <c r="BR51" s="170"/>
      <c r="BS51" s="170"/>
      <c r="BT51" s="170"/>
      <c r="BU51" s="170"/>
      <c r="BV51" s="170"/>
      <c r="BW51" s="170"/>
      <c r="BX51" s="170"/>
      <c r="BY51" s="170"/>
      <c r="BZ51" s="170"/>
      <c r="CA51" s="170"/>
      <c r="CB51" s="170"/>
      <c r="CC51" s="170"/>
    </row>
    <row r="52" spans="1:81" ht="6.95" customHeight="1" x14ac:dyDescent="0.25">
      <c r="A52" s="168"/>
      <c r="B52" s="167">
        <f t="shared" si="7"/>
        <v>20</v>
      </c>
      <c r="C52" s="156">
        <f>IF(C23&lt;=$I$10,C23,IF(ISNUMBER(MATCH('15'!C86,$Z$4:$Z$370,0)),$Z$2,IF(ISNUMBER(MATCH('15'!C86,$BP$4:$BP$370,0)),$AO$3,IF(ISNUMBER(MATCH('15'!C86,$AO$3:$AO$368,0)),$AM$2,$Y$2))))</f>
        <v>1</v>
      </c>
      <c r="D52" s="156">
        <f>IF(D23&lt;=$I$10,D23,IF(ISNUMBER(MATCH('15'!D86,$Z$4:$Z$370,0)),$Z$2,IF(ISNUMBER(MATCH('15'!D86,$BP$4:$BP$370,0)),$AO$3,IF(ISNUMBER(MATCH('15'!D86,$AO$3:$AO$368,0)),$AM$2,$Y$2))))</f>
        <v>0</v>
      </c>
      <c r="E52" s="156">
        <f>IF(E23&lt;=$I$10,E23,IF(ISNUMBER(MATCH('15'!E86,$Z$4:$Z$370,0)),$Z$2,IF(ISNUMBER(MATCH('15'!E86,$BP$4:$BP$370,0)),$AO$3,IF(ISNUMBER(MATCH('15'!E86,$AO$3:$AO$368,0)),$AM$2,$Y$2))))</f>
        <v>0</v>
      </c>
      <c r="F52" s="156">
        <f>IF(F23&lt;=$I$10,F23,IF(ISNUMBER(MATCH('15'!F86,$Z$4:$Z$370,0)),$Z$2,IF(ISNUMBER(MATCH('15'!F86,$BP$4:$BP$370,0)),$AO$3,IF(ISNUMBER(MATCH('15'!F86,$AO$3:$AO$368,0)),$AM$2,$Y$2))))</f>
        <v>0</v>
      </c>
      <c r="G52" s="156">
        <f>IF(G23&lt;=$I$10,G23,IF(ISNUMBER(MATCH('15'!G86,$Z$4:$Z$370,0)),$Z$2,IF(ISNUMBER(MATCH('15'!G86,$BP$4:$BP$370,0)),$AO$3,IF(ISNUMBER(MATCH('15'!G86,$AO$3:$AO$368,0)),$AM$2,$Y$2))))</f>
        <v>0</v>
      </c>
      <c r="H52" s="156">
        <f>IF(H23&lt;=$I$10,H23,IF(ISNUMBER(MATCH('15'!H86,$Z$4:$Z$370,0)),$Z$2,IF(ISNUMBER(MATCH('15'!H86,$BP$4:$BP$370,0)),$AO$3,IF(ISNUMBER(MATCH('15'!H86,$AO$3:$AO$368,0)),$AM$2,$Y$2))))</f>
        <v>20</v>
      </c>
      <c r="I52" s="156">
        <f>IF(I23&lt;=$I$10,I23,IF(ISNUMBER(MATCH('15'!I86,$Z$4:$Z$370,0)),$Z$2,IF(ISNUMBER(MATCH('15'!I86,$BP$4:$BP$370,0)),$AO$3,IF(ISNUMBER(MATCH('15'!I86,$AO$3:$AO$368,0)),$AM$2,$Y$2))))</f>
        <v>100</v>
      </c>
      <c r="J52" s="156">
        <f>IF(J23&lt;=$I$10,J23,IF(ISNUMBER(MATCH('15'!J86,$Z$4:$Z$370,0)),$Z$2,IF(ISNUMBER(MATCH('15'!J86,$BP$4:$BP$370,0)),$AO$3,IF(ISNUMBER(MATCH('15'!J86,$AO$3:$AO$368,0)),$AM$2,$Y$2))))</f>
        <v>95</v>
      </c>
      <c r="K52" s="156">
        <f>IF(K23&lt;=$I$10,K23,IF(ISNUMBER(MATCH('15'!K86,$Z$4:$Z$370,0)),$Z$2,IF(ISNUMBER(MATCH('15'!K86,$BP$4:$BP$370,0)),$AO$3,IF(ISNUMBER(MATCH('15'!K86,$AO$3:$AO$368,0)),$AM$2,$Y$2))))</f>
        <v>95</v>
      </c>
      <c r="L52" s="156">
        <f>IF(L23&lt;=$I$10,L23,IF(ISNUMBER(MATCH('15'!L86,$Z$4:$Z$370,0)),$Z$2,IF(ISNUMBER(MATCH('15'!L86,$BP$4:$BP$370,0)),$AO$3,IF(ISNUMBER(MATCH('15'!L86,$AO$3:$AO$368,0)),$AM$2,$Y$2))))</f>
        <v>95</v>
      </c>
      <c r="M52" s="156">
        <f>IF(M23&lt;=$I$10,M23,IF(ISNUMBER(MATCH('15'!M86,$Z$4:$Z$370,0)),$Z$2,IF(ISNUMBER(MATCH('15'!M86,$BP$4:$BP$370,0)),$AO$3,IF(ISNUMBER(MATCH('15'!M86,$AO$3:$AO$368,0)),$AM$2,$Y$2))))</f>
        <v>100</v>
      </c>
      <c r="N52" s="156">
        <f>IF(N23&lt;=$I$10,N23,IF(ISNUMBER(MATCH('15'!N86,$Z$4:$Z$370,0)),$Z$2,IF(ISNUMBER(MATCH('15'!N86,$BP$4:$BP$370,0)),$AO$3,IF(ISNUMBER(MATCH('15'!N86,$AO$3:$AO$368,0)),$AM$2,$Y$2))))</f>
        <v>20</v>
      </c>
      <c r="O52" s="156">
        <f>IF(O23&lt;=$I$10,O23,IF(ISNUMBER(MATCH('15'!O86,$Z$4:$Z$370,0)),$Z$2,IF(ISNUMBER(MATCH('15'!O86,$BP$4:$BP$370,0)),$AO$3,IF(ISNUMBER(MATCH('15'!O86,$AO$3:$AO$368,0)),$AM$2,$Y$2))))</f>
        <v>0</v>
      </c>
      <c r="P52" s="156">
        <f>IF(P23&lt;=$I$10,P23,IF(ISNUMBER(MATCH('15'!P86,$Z$4:$Z$370,0)),$Z$2,IF(ISNUMBER(MATCH('15'!P86,$BP$4:$BP$370,0)),$AO$3,IF(ISNUMBER(MATCH('15'!P86,$AO$3:$AO$368,0)),$AM$2,$Y$2))))</f>
        <v>0</v>
      </c>
      <c r="Q52" s="156">
        <f>IF(Q23&lt;=$I$10,Q23,IF(ISNUMBER(MATCH('15'!Q86,$Z$4:$Z$370,0)),$Z$2,IF(ISNUMBER(MATCH('15'!Q86,$BP$4:$BP$370,0)),$AO$3,IF(ISNUMBER(MATCH('15'!Q86,$AO$3:$AO$368,0)),$AM$2,$Y$2))))</f>
        <v>0</v>
      </c>
      <c r="R52" s="156">
        <f>IF(R23&lt;=$I$10,R23,IF(ISNUMBER(MATCH('15'!R86,$Z$4:$Z$370,0)),$Z$2,IF(ISNUMBER(MATCH('15'!R86,$BP$4:$BP$370,0)),$AO$3,IF(ISNUMBER(MATCH('15'!R86,$AO$3:$AO$368,0)),$AM$2,$Y$2))))</f>
        <v>0</v>
      </c>
      <c r="S52" s="156">
        <f>IF(S23&lt;=$I$10,S23,IF(ISNUMBER(MATCH('15'!S86,$Z$4:$Z$370,0)),$Z$2,IF(ISNUMBER(MATCH('15'!S86,$BP$4:$BP$370,0)),$AO$3,IF(ISNUMBER(MATCH('15'!S86,$AO$3:$AO$368,0)),$AM$2,$Y$2))))</f>
        <v>1</v>
      </c>
      <c r="T52" s="168"/>
      <c r="U52" s="149">
        <v>48</v>
      </c>
      <c r="V52" s="138">
        <v>0</v>
      </c>
      <c r="W52" s="138">
        <v>21</v>
      </c>
      <c r="X52" s="138">
        <v>16</v>
      </c>
      <c r="Y52" s="138">
        <v>140</v>
      </c>
      <c r="Z52" s="59" t="str">
        <f t="shared" si="0"/>
        <v>17,22</v>
      </c>
      <c r="AA52" s="170"/>
      <c r="AB52" s="186">
        <v>48</v>
      </c>
      <c r="AC52" s="186">
        <v>0</v>
      </c>
      <c r="AD52" s="186">
        <v>48</v>
      </c>
      <c r="AE52" s="186" t="s">
        <v>489</v>
      </c>
      <c r="AF52" s="187" t="s">
        <v>460</v>
      </c>
      <c r="AG52" s="187">
        <v>0.1</v>
      </c>
      <c r="AH52" s="187">
        <v>0</v>
      </c>
      <c r="AI52" s="187">
        <v>0</v>
      </c>
      <c r="AJ52" s="187">
        <v>0</v>
      </c>
      <c r="AK52" s="187">
        <v>0</v>
      </c>
      <c r="AL52" s="186">
        <v>2</v>
      </c>
      <c r="AM52" s="186">
        <v>8</v>
      </c>
      <c r="AN52" s="186">
        <v>9</v>
      </c>
      <c r="AO52" s="59" t="str">
        <f t="shared" si="1"/>
        <v>10,9</v>
      </c>
      <c r="AP52" s="98" t="str">
        <f t="shared" si="2"/>
        <v/>
      </c>
      <c r="AQ52" s="102">
        <f t="shared" si="3"/>
        <v>0</v>
      </c>
      <c r="AR52" s="102">
        <f t="shared" si="3"/>
        <v>0</v>
      </c>
      <c r="AS52" s="153"/>
      <c r="AT52" s="153"/>
      <c r="AU52" s="153"/>
      <c r="AV52" s="153"/>
      <c r="AW52" s="153"/>
      <c r="AX52" s="153"/>
      <c r="AY52" s="153"/>
      <c r="AZ52" s="153"/>
      <c r="BA52" s="170"/>
      <c r="BB52" s="170"/>
      <c r="BC52" s="170"/>
      <c r="BD52" s="170"/>
      <c r="BE52" s="170"/>
      <c r="BF52" s="170"/>
      <c r="BG52" s="170"/>
      <c r="BH52" s="170"/>
      <c r="BI52" s="170"/>
      <c r="BJ52" s="170"/>
      <c r="BK52" s="170"/>
      <c r="BL52" s="170"/>
      <c r="BM52" s="170"/>
      <c r="BN52" s="170"/>
      <c r="BO52" s="170"/>
      <c r="BP52" s="170"/>
      <c r="BQ52" s="170"/>
      <c r="BR52" s="170"/>
      <c r="BS52" s="170"/>
      <c r="BT52" s="170"/>
      <c r="BU52" s="170"/>
      <c r="BV52" s="170"/>
      <c r="BW52" s="170"/>
      <c r="BX52" s="170"/>
      <c r="BY52" s="170"/>
      <c r="BZ52" s="170"/>
      <c r="CA52" s="170"/>
      <c r="CB52" s="170"/>
      <c r="CC52" s="170"/>
    </row>
    <row r="53" spans="1:81" ht="6.95" customHeight="1" x14ac:dyDescent="0.25">
      <c r="A53" s="168"/>
      <c r="B53" s="167">
        <f t="shared" si="7"/>
        <v>21</v>
      </c>
      <c r="C53" s="156">
        <f>IF(C24&lt;=$I$10,C24,IF(ISNUMBER(MATCH('15'!C87,$Z$4:$Z$370,0)),$Z$2,IF(ISNUMBER(MATCH('15'!C87,$BP$4:$BP$370,0)),$AO$3,IF(ISNUMBER(MATCH('15'!C87,$AO$3:$AO$368,0)),$AM$2,$Y$2))))</f>
        <v>1</v>
      </c>
      <c r="D53" s="156">
        <f>IF(D24&lt;=$I$10,D24,IF(ISNUMBER(MATCH('15'!D87,$Z$4:$Z$370,0)),$Z$2,IF(ISNUMBER(MATCH('15'!D87,$BP$4:$BP$370,0)),$AO$3,IF(ISNUMBER(MATCH('15'!D87,$AO$3:$AO$368,0)),$AM$2,$Y$2))))</f>
        <v>0</v>
      </c>
      <c r="E53" s="156">
        <f>IF(E24&lt;=$I$10,E24,IF(ISNUMBER(MATCH('15'!E87,$Z$4:$Z$370,0)),$Z$2,IF(ISNUMBER(MATCH('15'!E87,$BP$4:$BP$370,0)),$AO$3,IF(ISNUMBER(MATCH('15'!E87,$AO$3:$AO$368,0)),$AM$2,$Y$2))))</f>
        <v>0</v>
      </c>
      <c r="F53" s="156">
        <f>IF(F24&lt;=$I$10,F24,IF(ISNUMBER(MATCH('15'!F87,$Z$4:$Z$370,0)),$Z$2,IF(ISNUMBER(MATCH('15'!F87,$BP$4:$BP$370,0)),$AO$3,IF(ISNUMBER(MATCH('15'!F87,$AO$3:$AO$368,0)),$AM$2,$Y$2))))</f>
        <v>0</v>
      </c>
      <c r="G53" s="156">
        <f>IF(G24&lt;=$I$10,G24,IF(ISNUMBER(MATCH('15'!G87,$Z$4:$Z$370,0)),$Z$2,IF(ISNUMBER(MATCH('15'!G87,$BP$4:$BP$370,0)),$AO$3,IF(ISNUMBER(MATCH('15'!G87,$AO$3:$AO$368,0)),$AM$2,$Y$2))))</f>
        <v>0</v>
      </c>
      <c r="H53" s="156">
        <f>IF(H24&lt;=$I$10,H24,IF(ISNUMBER(MATCH('15'!H87,$Z$4:$Z$370,0)),$Z$2,IF(ISNUMBER(MATCH('15'!H87,$BP$4:$BP$370,0)),$AO$3,IF(ISNUMBER(MATCH('15'!H87,$AO$3:$AO$368,0)),$AM$2,$Y$2))))</f>
        <v>20</v>
      </c>
      <c r="I53" s="156">
        <f>IF(I24&lt;=$I$10,I24,IF(ISNUMBER(MATCH('15'!I87,$Z$4:$Z$370,0)),$Z$2,IF(ISNUMBER(MATCH('15'!I87,$BP$4:$BP$370,0)),$AO$3,IF(ISNUMBER(MATCH('15'!I87,$AO$3:$AO$368,0)),$AM$2,$Y$2))))</f>
        <v>100</v>
      </c>
      <c r="J53" s="156">
        <f>IF(J24&lt;=$I$10,J24,IF(ISNUMBER(MATCH('15'!J87,$Z$4:$Z$370,0)),$Z$2,IF(ISNUMBER(MATCH('15'!J87,$BP$4:$BP$370,0)),$AO$3,IF(ISNUMBER(MATCH('15'!J87,$AO$3:$AO$368,0)),$AM$2,$Y$2))))</f>
        <v>100</v>
      </c>
      <c r="K53" s="156">
        <f>IF(K24&lt;=$I$10,K24,IF(ISNUMBER(MATCH('15'!K87,$Z$4:$Z$370,0)),$Z$2,IF(ISNUMBER(MATCH('15'!K87,$BP$4:$BP$370,0)),$AO$3,IF(ISNUMBER(MATCH('15'!K87,$AO$3:$AO$368,0)),$AM$2,$Y$2))))</f>
        <v>100</v>
      </c>
      <c r="L53" s="156">
        <f>IF(L24&lt;=$I$10,L24,IF(ISNUMBER(MATCH('15'!L87,$Z$4:$Z$370,0)),$Z$2,IF(ISNUMBER(MATCH('15'!L87,$BP$4:$BP$370,0)),$AO$3,IF(ISNUMBER(MATCH('15'!L87,$AO$3:$AO$368,0)),$AM$2,$Y$2))))</f>
        <v>100</v>
      </c>
      <c r="M53" s="156">
        <f>IF(M24&lt;=$I$10,M24,IF(ISNUMBER(MATCH('15'!M87,$Z$4:$Z$370,0)),$Z$2,IF(ISNUMBER(MATCH('15'!M87,$BP$4:$BP$370,0)),$AO$3,IF(ISNUMBER(MATCH('15'!M87,$AO$3:$AO$368,0)),$AM$2,$Y$2))))</f>
        <v>100</v>
      </c>
      <c r="N53" s="156">
        <f>IF(N24&lt;=$I$10,N24,IF(ISNUMBER(MATCH('15'!N87,$Z$4:$Z$370,0)),$Z$2,IF(ISNUMBER(MATCH('15'!N87,$BP$4:$BP$370,0)),$AO$3,IF(ISNUMBER(MATCH('15'!N87,$AO$3:$AO$368,0)),$AM$2,$Y$2))))</f>
        <v>20</v>
      </c>
      <c r="O53" s="156">
        <f>IF(O24&lt;=$I$10,O24,IF(ISNUMBER(MATCH('15'!O87,$Z$4:$Z$370,0)),$Z$2,IF(ISNUMBER(MATCH('15'!O87,$BP$4:$BP$370,0)),$AO$3,IF(ISNUMBER(MATCH('15'!O87,$AO$3:$AO$368,0)),$AM$2,$Y$2))))</f>
        <v>0</v>
      </c>
      <c r="P53" s="156">
        <f>IF(P24&lt;=$I$10,P24,IF(ISNUMBER(MATCH('15'!P87,$Z$4:$Z$370,0)),$Z$2,IF(ISNUMBER(MATCH('15'!P87,$BP$4:$BP$370,0)),$AO$3,IF(ISNUMBER(MATCH('15'!P87,$AO$3:$AO$368,0)),$AM$2,$Y$2))))</f>
        <v>0</v>
      </c>
      <c r="Q53" s="156">
        <f>IF(Q24&lt;=$I$10,Q24,IF(ISNUMBER(MATCH('15'!Q87,$Z$4:$Z$370,0)),$Z$2,IF(ISNUMBER(MATCH('15'!Q87,$BP$4:$BP$370,0)),$AO$3,IF(ISNUMBER(MATCH('15'!Q87,$AO$3:$AO$368,0)),$AM$2,$Y$2))))</f>
        <v>0</v>
      </c>
      <c r="R53" s="156">
        <f>IF(R24&lt;=$I$10,R24,IF(ISNUMBER(MATCH('15'!R87,$Z$4:$Z$370,0)),$Z$2,IF(ISNUMBER(MATCH('15'!R87,$BP$4:$BP$370,0)),$AO$3,IF(ISNUMBER(MATCH('15'!R87,$AO$3:$AO$368,0)),$AM$2,$Y$2))))</f>
        <v>0</v>
      </c>
      <c r="S53" s="156">
        <f>IF(S24&lt;=$I$10,S24,IF(ISNUMBER(MATCH('15'!S87,$Z$4:$Z$370,0)),$Z$2,IF(ISNUMBER(MATCH('15'!S87,$BP$4:$BP$370,0)),$AO$3,IF(ISNUMBER(MATCH('15'!S87,$AO$3:$AO$368,0)),$AM$2,$Y$2))))</f>
        <v>1</v>
      </c>
      <c r="T53" s="168"/>
      <c r="U53" s="149">
        <v>49</v>
      </c>
      <c r="V53" s="138">
        <v>0</v>
      </c>
      <c r="W53" s="138">
        <v>22</v>
      </c>
      <c r="X53" s="138">
        <v>16</v>
      </c>
      <c r="Y53" s="138">
        <v>140</v>
      </c>
      <c r="Z53" s="59" t="str">
        <f t="shared" si="0"/>
        <v>17,23</v>
      </c>
      <c r="AA53" s="170"/>
      <c r="AB53" s="186">
        <v>49</v>
      </c>
      <c r="AC53" s="186">
        <v>0</v>
      </c>
      <c r="AD53" s="186">
        <v>49</v>
      </c>
      <c r="AE53" s="186" t="s">
        <v>470</v>
      </c>
      <c r="AF53" s="187" t="s">
        <v>458</v>
      </c>
      <c r="AG53" s="187">
        <v>0.1</v>
      </c>
      <c r="AH53" s="187">
        <v>97</v>
      </c>
      <c r="AI53" s="187">
        <v>102</v>
      </c>
      <c r="AJ53" s="187">
        <v>250</v>
      </c>
      <c r="AK53" s="187">
        <v>500</v>
      </c>
      <c r="AL53" s="186">
        <v>1</v>
      </c>
      <c r="AM53" s="186">
        <v>9</v>
      </c>
      <c r="AN53" s="186">
        <v>6</v>
      </c>
      <c r="AO53" s="59" t="str">
        <f t="shared" si="1"/>
        <v>7,10</v>
      </c>
      <c r="AP53" s="98" t="str">
        <f t="shared" si="2"/>
        <v>H</v>
      </c>
      <c r="AQ53" s="102">
        <f t="shared" si="3"/>
        <v>398</v>
      </c>
      <c r="AR53" s="102">
        <f t="shared" si="3"/>
        <v>250</v>
      </c>
      <c r="AS53" s="153"/>
      <c r="AT53" s="153"/>
      <c r="AU53" s="153"/>
      <c r="AV53" s="153"/>
      <c r="AW53" s="153"/>
      <c r="AX53" s="153"/>
      <c r="AY53" s="153"/>
      <c r="AZ53" s="153"/>
      <c r="BA53" s="170"/>
      <c r="BB53" s="170"/>
      <c r="BC53" s="170"/>
      <c r="BD53" s="170"/>
      <c r="BE53" s="170"/>
      <c r="BF53" s="170"/>
      <c r="BG53" s="170"/>
      <c r="BH53" s="170"/>
      <c r="BI53" s="170"/>
      <c r="BJ53" s="170"/>
      <c r="BK53" s="170"/>
      <c r="BL53" s="170"/>
      <c r="BM53" s="170"/>
      <c r="BN53" s="170"/>
      <c r="BO53" s="170"/>
      <c r="BP53" s="170"/>
      <c r="BQ53" s="170"/>
      <c r="BR53" s="170"/>
      <c r="BS53" s="170"/>
      <c r="BT53" s="170"/>
      <c r="BU53" s="170"/>
      <c r="BV53" s="170"/>
      <c r="BW53" s="170"/>
      <c r="BX53" s="170"/>
      <c r="BY53" s="170"/>
      <c r="BZ53" s="170"/>
      <c r="CA53" s="170"/>
      <c r="CB53" s="170"/>
      <c r="CC53" s="170"/>
    </row>
    <row r="54" spans="1:81" ht="6.95" customHeight="1" x14ac:dyDescent="0.25">
      <c r="A54" s="168"/>
      <c r="B54" s="167">
        <f t="shared" si="7"/>
        <v>22</v>
      </c>
      <c r="C54" s="156">
        <f>IF(C25&lt;=$I$10,C25,IF(ISNUMBER(MATCH('15'!C88,$Z$4:$Z$370,0)),$Z$2,IF(ISNUMBER(MATCH('15'!C88,$BP$4:$BP$370,0)),$AO$3,IF(ISNUMBER(MATCH('15'!C88,$AO$3:$AO$368,0)),$AM$2,$Y$2))))</f>
        <v>1</v>
      </c>
      <c r="D54" s="156">
        <f>IF(D25&lt;=$I$10,D25,IF(ISNUMBER(MATCH('15'!D88,$Z$4:$Z$370,0)),$Z$2,IF(ISNUMBER(MATCH('15'!D88,$BP$4:$BP$370,0)),$AO$3,IF(ISNUMBER(MATCH('15'!D88,$AO$3:$AO$368,0)),$AM$2,$Y$2))))</f>
        <v>0</v>
      </c>
      <c r="E54" s="156">
        <f>IF(E25&lt;=$I$10,E25,IF(ISNUMBER(MATCH('15'!E88,$Z$4:$Z$370,0)),$Z$2,IF(ISNUMBER(MATCH('15'!E88,$BP$4:$BP$370,0)),$AO$3,IF(ISNUMBER(MATCH('15'!E88,$AO$3:$AO$368,0)),$AM$2,$Y$2))))</f>
        <v>0</v>
      </c>
      <c r="F54" s="156">
        <f>IF(F25&lt;=$I$10,F25,IF(ISNUMBER(MATCH('15'!F88,$Z$4:$Z$370,0)),$Z$2,IF(ISNUMBER(MATCH('15'!F88,$BP$4:$BP$370,0)),$AO$3,IF(ISNUMBER(MATCH('15'!F88,$AO$3:$AO$368,0)),$AM$2,$Y$2))))</f>
        <v>0</v>
      </c>
      <c r="G54" s="156">
        <f>IF(G25&lt;=$I$10,G25,IF(ISNUMBER(MATCH('15'!G88,$Z$4:$Z$370,0)),$Z$2,IF(ISNUMBER(MATCH('15'!G88,$BP$4:$BP$370,0)),$AO$3,IF(ISNUMBER(MATCH('15'!G88,$AO$3:$AO$368,0)),$AM$2,$Y$2))))</f>
        <v>0</v>
      </c>
      <c r="H54" s="156">
        <f>IF(H25&lt;=$I$10,H25,IF(ISNUMBER(MATCH('15'!H88,$Z$4:$Z$370,0)),$Z$2,IF(ISNUMBER(MATCH('15'!H88,$BP$4:$BP$370,0)),$AO$3,IF(ISNUMBER(MATCH('15'!H88,$AO$3:$AO$368,0)),$AM$2,$Y$2))))</f>
        <v>0</v>
      </c>
      <c r="I54" s="156">
        <f>IF(I25&lt;=$I$10,I25,IF(ISNUMBER(MATCH('15'!I88,$Z$4:$Z$370,0)),$Z$2,IF(ISNUMBER(MATCH('15'!I88,$BP$4:$BP$370,0)),$AO$3,IF(ISNUMBER(MATCH('15'!I88,$AO$3:$AO$368,0)),$AM$2,$Y$2))))</f>
        <v>20</v>
      </c>
      <c r="J54" s="156">
        <f>IF(J25&lt;=$I$10,J25,IF(ISNUMBER(MATCH('15'!J88,$Z$4:$Z$370,0)),$Z$2,IF(ISNUMBER(MATCH('15'!J88,$BP$4:$BP$370,0)),$AO$3,IF(ISNUMBER(MATCH('15'!J88,$AO$3:$AO$368,0)),$AM$2,$Y$2))))</f>
        <v>20</v>
      </c>
      <c r="K54" s="156">
        <f>IF(K25&lt;=$I$10,K25,IF(ISNUMBER(MATCH('15'!K88,$Z$4:$Z$370,0)),$Z$2,IF(ISNUMBER(MATCH('15'!K88,$BP$4:$BP$370,0)),$AO$3,IF(ISNUMBER(MATCH('15'!K88,$AO$3:$AO$368,0)),$AM$2,$Y$2))))</f>
        <v>20</v>
      </c>
      <c r="L54" s="156">
        <f>IF(L25&lt;=$I$10,L25,IF(ISNUMBER(MATCH('15'!L88,$Z$4:$Z$370,0)),$Z$2,IF(ISNUMBER(MATCH('15'!L88,$BP$4:$BP$370,0)),$AO$3,IF(ISNUMBER(MATCH('15'!L88,$AO$3:$AO$368,0)),$AM$2,$Y$2))))</f>
        <v>2</v>
      </c>
      <c r="M54" s="156">
        <f>IF(M25&lt;=$I$10,M25,IF(ISNUMBER(MATCH('15'!M88,$Z$4:$Z$370,0)),$Z$2,IF(ISNUMBER(MATCH('15'!M88,$BP$4:$BP$370,0)),$AO$3,IF(ISNUMBER(MATCH('15'!M88,$AO$3:$AO$368,0)),$AM$2,$Y$2))))</f>
        <v>20</v>
      </c>
      <c r="N54" s="156">
        <f>IF(N25&lt;=$I$10,N25,IF(ISNUMBER(MATCH('15'!N88,$Z$4:$Z$370,0)),$Z$2,IF(ISNUMBER(MATCH('15'!N88,$BP$4:$BP$370,0)),$AO$3,IF(ISNUMBER(MATCH('15'!N88,$AO$3:$AO$368,0)),$AM$2,$Y$2))))</f>
        <v>0</v>
      </c>
      <c r="O54" s="156">
        <f>IF(O25&lt;=$I$10,O25,IF(ISNUMBER(MATCH('15'!O88,$Z$4:$Z$370,0)),$Z$2,IF(ISNUMBER(MATCH('15'!O88,$BP$4:$BP$370,0)),$AO$3,IF(ISNUMBER(MATCH('15'!O88,$AO$3:$AO$368,0)),$AM$2,$Y$2))))</f>
        <v>0</v>
      </c>
      <c r="P54" s="156">
        <f>IF(P25&lt;=$I$10,P25,IF(ISNUMBER(MATCH('15'!P88,$Z$4:$Z$370,0)),$Z$2,IF(ISNUMBER(MATCH('15'!P88,$BP$4:$BP$370,0)),$AO$3,IF(ISNUMBER(MATCH('15'!P88,$AO$3:$AO$368,0)),$AM$2,$Y$2))))</f>
        <v>0</v>
      </c>
      <c r="Q54" s="156">
        <f>IF(Q25&lt;=$I$10,Q25,IF(ISNUMBER(MATCH('15'!Q88,$Z$4:$Z$370,0)),$Z$2,IF(ISNUMBER(MATCH('15'!Q88,$BP$4:$BP$370,0)),$AO$3,IF(ISNUMBER(MATCH('15'!Q88,$AO$3:$AO$368,0)),$AM$2,$Y$2))))</f>
        <v>0</v>
      </c>
      <c r="R54" s="156">
        <f>IF(R25&lt;=$I$10,R25,IF(ISNUMBER(MATCH('15'!R88,$Z$4:$Z$370,0)),$Z$2,IF(ISNUMBER(MATCH('15'!R88,$BP$4:$BP$370,0)),$AO$3,IF(ISNUMBER(MATCH('15'!R88,$AO$3:$AO$368,0)),$AM$2,$Y$2))))</f>
        <v>0</v>
      </c>
      <c r="S54" s="156">
        <f>IF(S25&lt;=$I$10,S25,IF(ISNUMBER(MATCH('15'!S88,$Z$4:$Z$370,0)),$Z$2,IF(ISNUMBER(MATCH('15'!S88,$BP$4:$BP$370,0)),$AO$3,IF(ISNUMBER(MATCH('15'!S88,$AO$3:$AO$368,0)),$AM$2,$Y$2))))</f>
        <v>1</v>
      </c>
      <c r="T54" s="168"/>
      <c r="U54" s="149">
        <v>50</v>
      </c>
      <c r="V54" s="138">
        <v>0</v>
      </c>
      <c r="W54" s="138">
        <v>23</v>
      </c>
      <c r="X54" s="138">
        <v>16</v>
      </c>
      <c r="Y54" s="138">
        <v>140</v>
      </c>
      <c r="Z54" s="59" t="str">
        <f t="shared" si="0"/>
        <v>17,24</v>
      </c>
      <c r="AA54" s="170"/>
      <c r="AB54" s="186">
        <v>50</v>
      </c>
      <c r="AC54" s="186">
        <v>0</v>
      </c>
      <c r="AD54" s="186">
        <v>50</v>
      </c>
      <c r="AE54" s="186" t="s">
        <v>474</v>
      </c>
      <c r="AF54" s="187" t="s">
        <v>458</v>
      </c>
      <c r="AG54" s="187">
        <v>0.1</v>
      </c>
      <c r="AH54" s="187">
        <v>97</v>
      </c>
      <c r="AI54" s="187">
        <v>102</v>
      </c>
      <c r="AJ54" s="187">
        <v>250</v>
      </c>
      <c r="AK54" s="187">
        <v>500</v>
      </c>
      <c r="AL54" s="186">
        <v>1</v>
      </c>
      <c r="AM54" s="186">
        <v>10</v>
      </c>
      <c r="AN54" s="186">
        <v>7</v>
      </c>
      <c r="AO54" s="59" t="str">
        <f t="shared" si="1"/>
        <v>8,11</v>
      </c>
      <c r="AP54" s="98" t="str">
        <f t="shared" si="2"/>
        <v>H</v>
      </c>
      <c r="AQ54" s="102">
        <f t="shared" si="3"/>
        <v>398</v>
      </c>
      <c r="AR54" s="102">
        <f t="shared" si="3"/>
        <v>250</v>
      </c>
      <c r="AS54" s="153"/>
      <c r="AT54" s="153"/>
      <c r="AU54" s="153"/>
      <c r="AV54" s="153"/>
      <c r="AW54" s="153"/>
      <c r="AX54" s="153"/>
      <c r="AY54" s="153"/>
      <c r="AZ54" s="153"/>
      <c r="BA54" s="170"/>
      <c r="BB54" s="170"/>
      <c r="BC54" s="170"/>
      <c r="BD54" s="170"/>
      <c r="BE54" s="170"/>
      <c r="BF54" s="170"/>
      <c r="BG54" s="170"/>
      <c r="BH54" s="170"/>
      <c r="BI54" s="170"/>
      <c r="BJ54" s="170"/>
      <c r="BK54" s="170"/>
      <c r="BL54" s="170"/>
      <c r="BM54" s="170"/>
      <c r="BN54" s="170"/>
      <c r="BO54" s="170"/>
      <c r="BP54" s="170"/>
      <c r="BQ54" s="170"/>
      <c r="BR54" s="170"/>
      <c r="BS54" s="170"/>
      <c r="BT54" s="170"/>
      <c r="BU54" s="170"/>
      <c r="BV54" s="170"/>
      <c r="BW54" s="170"/>
      <c r="BX54" s="170"/>
      <c r="BY54" s="170"/>
      <c r="BZ54" s="170"/>
      <c r="CA54" s="170"/>
      <c r="CB54" s="170"/>
      <c r="CC54" s="170"/>
    </row>
    <row r="55" spans="1:81" ht="6.95" customHeight="1" x14ac:dyDescent="0.25">
      <c r="A55" s="168"/>
      <c r="B55" s="167">
        <f t="shared" si="7"/>
        <v>23</v>
      </c>
      <c r="C55" s="156">
        <f>IF(C26&lt;=$I$10,C26,IF(ISNUMBER(MATCH('15'!C89,$Z$4:$Z$370,0)),$Z$2,IF(ISNUMBER(MATCH('15'!C89,$BP$4:$BP$370,0)),$AO$3,IF(ISNUMBER(MATCH('15'!C89,$AO$3:$AO$368,0)),$AM$2,$Y$2))))</f>
        <v>1</v>
      </c>
      <c r="D55" s="156">
        <f>IF(D26&lt;=$I$10,D26,IF(ISNUMBER(MATCH('15'!D89,$Z$4:$Z$370,0)),$Z$2,IF(ISNUMBER(MATCH('15'!D89,$BP$4:$BP$370,0)),$AO$3,IF(ISNUMBER(MATCH('15'!D89,$AO$3:$AO$368,0)),$AM$2,$Y$2))))</f>
        <v>0</v>
      </c>
      <c r="E55" s="156">
        <f>IF(E26&lt;=$I$10,E26,IF(ISNUMBER(MATCH('15'!E89,$Z$4:$Z$370,0)),$Z$2,IF(ISNUMBER(MATCH('15'!E89,$BP$4:$BP$370,0)),$AO$3,IF(ISNUMBER(MATCH('15'!E89,$AO$3:$AO$368,0)),$AM$2,$Y$2))))</f>
        <v>0</v>
      </c>
      <c r="F55" s="156">
        <f>IF(F26&lt;=$I$10,F26,IF(ISNUMBER(MATCH('15'!F89,$Z$4:$Z$370,0)),$Z$2,IF(ISNUMBER(MATCH('15'!F89,$BP$4:$BP$370,0)),$AO$3,IF(ISNUMBER(MATCH('15'!F89,$AO$3:$AO$368,0)),$AM$2,$Y$2))))</f>
        <v>0</v>
      </c>
      <c r="G55" s="156">
        <f>IF(G26&lt;=$I$10,G26,IF(ISNUMBER(MATCH('15'!G89,$Z$4:$Z$370,0)),$Z$2,IF(ISNUMBER(MATCH('15'!G89,$BP$4:$BP$370,0)),$AO$3,IF(ISNUMBER(MATCH('15'!G89,$AO$3:$AO$368,0)),$AM$2,$Y$2))))</f>
        <v>0</v>
      </c>
      <c r="H55" s="156">
        <f>IF(H26&lt;=$I$10,H26,IF(ISNUMBER(MATCH('15'!H89,$Z$4:$Z$370,0)),$Z$2,IF(ISNUMBER(MATCH('15'!H89,$BP$4:$BP$370,0)),$AO$3,IF(ISNUMBER(MATCH('15'!H89,$AO$3:$AO$368,0)),$AM$2,$Y$2))))</f>
        <v>0</v>
      </c>
      <c r="I55" s="156">
        <f>IF(I26&lt;=$I$10,I26,IF(ISNUMBER(MATCH('15'!I89,$Z$4:$Z$370,0)),$Z$2,IF(ISNUMBER(MATCH('15'!I89,$BP$4:$BP$370,0)),$AO$3,IF(ISNUMBER(MATCH('15'!I89,$AO$3:$AO$368,0)),$AM$2,$Y$2))))</f>
        <v>0</v>
      </c>
      <c r="J55" s="156">
        <f>IF(J26&lt;=$I$10,J26,IF(ISNUMBER(MATCH('15'!J89,$Z$4:$Z$370,0)),$Z$2,IF(ISNUMBER(MATCH('15'!J89,$BP$4:$BP$370,0)),$AO$3,IF(ISNUMBER(MATCH('15'!J89,$AO$3:$AO$368,0)),$AM$2,$Y$2))))</f>
        <v>0</v>
      </c>
      <c r="K55" s="156">
        <f>IF(K26&lt;=$I$10,K26,IF(ISNUMBER(MATCH('15'!K89,$Z$4:$Z$370,0)),$Z$2,IF(ISNUMBER(MATCH('15'!K89,$BP$4:$BP$370,0)),$AO$3,IF(ISNUMBER(MATCH('15'!K89,$AO$3:$AO$368,0)),$AM$2,$Y$2))))</f>
        <v>0</v>
      </c>
      <c r="L55" s="156">
        <f>IF(L26&lt;=$I$10,L26,IF(ISNUMBER(MATCH('15'!L89,$Z$4:$Z$370,0)),$Z$2,IF(ISNUMBER(MATCH('15'!L89,$BP$4:$BP$370,0)),$AO$3,IF(ISNUMBER(MATCH('15'!L89,$AO$3:$AO$368,0)),$AM$2,$Y$2))))</f>
        <v>2</v>
      </c>
      <c r="M55" s="156">
        <f>IF(M26&lt;=$I$10,M26,IF(ISNUMBER(MATCH('15'!M89,$Z$4:$Z$370,0)),$Z$2,IF(ISNUMBER(MATCH('15'!M89,$BP$4:$BP$370,0)),$AO$3,IF(ISNUMBER(MATCH('15'!M89,$AO$3:$AO$368,0)),$AM$2,$Y$2))))</f>
        <v>2</v>
      </c>
      <c r="N55" s="156">
        <f>IF(N26&lt;=$I$10,N26,IF(ISNUMBER(MATCH('15'!N89,$Z$4:$Z$370,0)),$Z$2,IF(ISNUMBER(MATCH('15'!N89,$BP$4:$BP$370,0)),$AO$3,IF(ISNUMBER(MATCH('15'!N89,$AO$3:$AO$368,0)),$AM$2,$Y$2))))</f>
        <v>2</v>
      </c>
      <c r="O55" s="156">
        <f>IF(O26&lt;=$I$10,O26,IF(ISNUMBER(MATCH('15'!O89,$Z$4:$Z$370,0)),$Z$2,IF(ISNUMBER(MATCH('15'!O89,$BP$4:$BP$370,0)),$AO$3,IF(ISNUMBER(MATCH('15'!O89,$AO$3:$AO$368,0)),$AM$2,$Y$2))))</f>
        <v>2</v>
      </c>
      <c r="P55" s="156">
        <f>IF(P26&lt;=$I$10,P26,IF(ISNUMBER(MATCH('15'!P89,$Z$4:$Z$370,0)),$Z$2,IF(ISNUMBER(MATCH('15'!P89,$BP$4:$BP$370,0)),$AO$3,IF(ISNUMBER(MATCH('15'!P89,$AO$3:$AO$368,0)),$AM$2,$Y$2))))</f>
        <v>2</v>
      </c>
      <c r="Q55" s="156">
        <f>IF(Q26&lt;=$I$10,Q26,IF(ISNUMBER(MATCH('15'!Q89,$Z$4:$Z$370,0)),$Z$2,IF(ISNUMBER(MATCH('15'!Q89,$BP$4:$BP$370,0)),$AO$3,IF(ISNUMBER(MATCH('15'!Q89,$AO$3:$AO$368,0)),$AM$2,$Y$2))))</f>
        <v>2</v>
      </c>
      <c r="R55" s="156">
        <f>IF(R26&lt;=$I$10,R26,IF(ISNUMBER(MATCH('15'!R89,$Z$4:$Z$370,0)),$Z$2,IF(ISNUMBER(MATCH('15'!R89,$BP$4:$BP$370,0)),$AO$3,IF(ISNUMBER(MATCH('15'!R89,$AO$3:$AO$368,0)),$AM$2,$Y$2))))</f>
        <v>2</v>
      </c>
      <c r="S55" s="156">
        <f>IF(S26&lt;=$I$10,S26,IF(ISNUMBER(MATCH('15'!S89,$Z$4:$Z$370,0)),$Z$2,IF(ISNUMBER(MATCH('15'!S89,$BP$4:$BP$370,0)),$AO$3,IF(ISNUMBER(MATCH('15'!S89,$AO$3:$AO$368,0)),$AM$2,$Y$2))))</f>
        <v>1</v>
      </c>
      <c r="T55" s="168"/>
      <c r="U55" s="149">
        <v>51</v>
      </c>
      <c r="V55" s="138">
        <v>0</v>
      </c>
      <c r="W55" s="138">
        <v>24</v>
      </c>
      <c r="X55" s="138">
        <v>16</v>
      </c>
      <c r="Y55" s="138">
        <v>140</v>
      </c>
      <c r="Z55" s="59" t="str">
        <f t="shared" si="0"/>
        <v>17,25</v>
      </c>
      <c r="AA55" s="170"/>
      <c r="AB55" s="186">
        <v>51</v>
      </c>
      <c r="AC55" s="186">
        <v>0</v>
      </c>
      <c r="AD55" s="186">
        <v>51</v>
      </c>
      <c r="AE55" s="186" t="s">
        <v>490</v>
      </c>
      <c r="AF55" s="187" t="s">
        <v>460</v>
      </c>
      <c r="AG55" s="187">
        <v>0.1</v>
      </c>
      <c r="AH55" s="187">
        <v>0</v>
      </c>
      <c r="AI55" s="187">
        <v>0</v>
      </c>
      <c r="AJ55" s="187">
        <v>0</v>
      </c>
      <c r="AK55" s="187">
        <v>0</v>
      </c>
      <c r="AL55" s="186">
        <v>2</v>
      </c>
      <c r="AM55" s="186">
        <v>9</v>
      </c>
      <c r="AN55" s="186">
        <v>7</v>
      </c>
      <c r="AO55" s="59" t="str">
        <f t="shared" si="1"/>
        <v>8,10</v>
      </c>
      <c r="AP55" s="98" t="str">
        <f t="shared" si="2"/>
        <v/>
      </c>
      <c r="AQ55" s="102">
        <f t="shared" si="3"/>
        <v>0</v>
      </c>
      <c r="AR55" s="102">
        <f t="shared" si="3"/>
        <v>0</v>
      </c>
      <c r="AS55" s="153"/>
      <c r="AT55" s="153"/>
      <c r="AU55" s="153"/>
      <c r="AV55" s="153"/>
      <c r="AW55" s="153"/>
      <c r="AX55" s="153"/>
      <c r="AY55" s="153"/>
      <c r="AZ55" s="153"/>
      <c r="BA55" s="170"/>
      <c r="BB55" s="170"/>
      <c r="BC55" s="170"/>
      <c r="BD55" s="170"/>
      <c r="BE55" s="170"/>
      <c r="BF55" s="170"/>
      <c r="BG55" s="170"/>
      <c r="BH55" s="170"/>
      <c r="BI55" s="170"/>
      <c r="BJ55" s="170"/>
      <c r="BK55" s="170"/>
      <c r="BL55" s="170"/>
      <c r="BM55" s="170"/>
      <c r="BN55" s="170"/>
      <c r="BO55" s="170"/>
      <c r="BP55" s="170"/>
      <c r="BQ55" s="170"/>
      <c r="BR55" s="170"/>
      <c r="BS55" s="170"/>
      <c r="BT55" s="170"/>
      <c r="BU55" s="170"/>
      <c r="BV55" s="170"/>
      <c r="BW55" s="170"/>
      <c r="BX55" s="170"/>
      <c r="BY55" s="170"/>
      <c r="BZ55" s="170"/>
      <c r="CA55" s="170"/>
      <c r="CB55" s="170"/>
      <c r="CC55" s="170"/>
    </row>
    <row r="56" spans="1:81" ht="6.95" customHeight="1" x14ac:dyDescent="0.25">
      <c r="A56" s="168"/>
      <c r="B56" s="167">
        <f t="shared" si="7"/>
        <v>24</v>
      </c>
      <c r="C56" s="156">
        <f>IF(C27&lt;=$I$10,C27,IF(ISNUMBER(MATCH('15'!C90,$Z$4:$Z$370,0)),$Z$2,IF(ISNUMBER(MATCH('15'!C90,$BP$4:$BP$370,0)),$AO$3,IF(ISNUMBER(MATCH('15'!C90,$AO$3:$AO$368,0)),$AM$2,$Y$2))))</f>
        <v>1</v>
      </c>
      <c r="D56" s="156">
        <f>IF(D27&lt;=$I$10,D27,IF(ISNUMBER(MATCH('15'!D90,$Z$4:$Z$370,0)),$Z$2,IF(ISNUMBER(MATCH('15'!D90,$BP$4:$BP$370,0)),$AO$3,IF(ISNUMBER(MATCH('15'!D90,$AO$3:$AO$368,0)),$AM$2,$Y$2))))</f>
        <v>0</v>
      </c>
      <c r="E56" s="156">
        <f>IF(E27&lt;=$I$10,E27,IF(ISNUMBER(MATCH('15'!E90,$Z$4:$Z$370,0)),$Z$2,IF(ISNUMBER(MATCH('15'!E90,$BP$4:$BP$370,0)),$AO$3,IF(ISNUMBER(MATCH('15'!E90,$AO$3:$AO$368,0)),$AM$2,$Y$2))))</f>
        <v>0</v>
      </c>
      <c r="F56" s="156">
        <f>IF(F27&lt;=$I$10,F27,IF(ISNUMBER(MATCH('15'!F90,$Z$4:$Z$370,0)),$Z$2,IF(ISNUMBER(MATCH('15'!F90,$BP$4:$BP$370,0)),$AO$3,IF(ISNUMBER(MATCH('15'!F90,$AO$3:$AO$368,0)),$AM$2,$Y$2))))</f>
        <v>0</v>
      </c>
      <c r="G56" s="156">
        <f>IF(G27&lt;=$I$10,G27,IF(ISNUMBER(MATCH('15'!G90,$Z$4:$Z$370,0)),$Z$2,IF(ISNUMBER(MATCH('15'!G90,$BP$4:$BP$370,0)),$AO$3,IF(ISNUMBER(MATCH('15'!G90,$AO$3:$AO$368,0)),$AM$2,$Y$2))))</f>
        <v>0</v>
      </c>
      <c r="H56" s="156">
        <f>IF(H27&lt;=$I$10,H27,IF(ISNUMBER(MATCH('15'!H90,$Z$4:$Z$370,0)),$Z$2,IF(ISNUMBER(MATCH('15'!H90,$BP$4:$BP$370,0)),$AO$3,IF(ISNUMBER(MATCH('15'!H90,$AO$3:$AO$368,0)),$AM$2,$Y$2))))</f>
        <v>0</v>
      </c>
      <c r="I56" s="156">
        <f>IF(I27&lt;=$I$10,I27,IF(ISNUMBER(MATCH('15'!I90,$Z$4:$Z$370,0)),$Z$2,IF(ISNUMBER(MATCH('15'!I90,$BP$4:$BP$370,0)),$AO$3,IF(ISNUMBER(MATCH('15'!I90,$AO$3:$AO$368,0)),$AM$2,$Y$2))))</f>
        <v>0</v>
      </c>
      <c r="J56" s="156">
        <f>IF(J27&lt;=$I$10,J27,IF(ISNUMBER(MATCH('15'!J90,$Z$4:$Z$370,0)),$Z$2,IF(ISNUMBER(MATCH('15'!J90,$BP$4:$BP$370,0)),$AO$3,IF(ISNUMBER(MATCH('15'!J90,$AO$3:$AO$368,0)),$AM$2,$Y$2))))</f>
        <v>0</v>
      </c>
      <c r="K56" s="156">
        <f>IF(K27&lt;=$I$10,K27,IF(ISNUMBER(MATCH('15'!K90,$Z$4:$Z$370,0)),$Z$2,IF(ISNUMBER(MATCH('15'!K90,$BP$4:$BP$370,0)),$AO$3,IF(ISNUMBER(MATCH('15'!K90,$AO$3:$AO$368,0)),$AM$2,$Y$2))))</f>
        <v>0</v>
      </c>
      <c r="L56" s="156">
        <f>IF(L27&lt;=$I$10,L27,IF(ISNUMBER(MATCH('15'!L90,$Z$4:$Z$370,0)),$Z$2,IF(ISNUMBER(MATCH('15'!L90,$BP$4:$BP$370,0)),$AO$3,IF(ISNUMBER(MATCH('15'!L90,$AO$3:$AO$368,0)),$AM$2,$Y$2))))</f>
        <v>0</v>
      </c>
      <c r="M56" s="156">
        <f>IF(M27&lt;=$I$10,M27,IF(ISNUMBER(MATCH('15'!M90,$Z$4:$Z$370,0)),$Z$2,IF(ISNUMBER(MATCH('15'!M90,$BP$4:$BP$370,0)),$AO$3,IF(ISNUMBER(MATCH('15'!M90,$AO$3:$AO$368,0)),$AM$2,$Y$2))))</f>
        <v>0</v>
      </c>
      <c r="N56" s="156">
        <f>IF(N27&lt;=$I$10,N27,IF(ISNUMBER(MATCH('15'!N90,$Z$4:$Z$370,0)),$Z$2,IF(ISNUMBER(MATCH('15'!N90,$BP$4:$BP$370,0)),$AO$3,IF(ISNUMBER(MATCH('15'!N90,$AO$3:$AO$368,0)),$AM$2,$Y$2))))</f>
        <v>0</v>
      </c>
      <c r="O56" s="156">
        <f>IF(O27&lt;=$I$10,O27,IF(ISNUMBER(MATCH('15'!O90,$Z$4:$Z$370,0)),$Z$2,IF(ISNUMBER(MATCH('15'!O90,$BP$4:$BP$370,0)),$AO$3,IF(ISNUMBER(MATCH('15'!O90,$AO$3:$AO$368,0)),$AM$2,$Y$2))))</f>
        <v>0</v>
      </c>
      <c r="P56" s="156">
        <f>IF(P27&lt;=$I$10,P27,IF(ISNUMBER(MATCH('15'!P90,$Z$4:$Z$370,0)),$Z$2,IF(ISNUMBER(MATCH('15'!P90,$BP$4:$BP$370,0)),$AO$3,IF(ISNUMBER(MATCH('15'!P90,$AO$3:$AO$368,0)),$AM$2,$Y$2))))</f>
        <v>0</v>
      </c>
      <c r="Q56" s="156">
        <f>IF(Q27&lt;=$I$10,Q27,IF(ISNUMBER(MATCH('15'!Q90,$Z$4:$Z$370,0)),$Z$2,IF(ISNUMBER(MATCH('15'!Q90,$BP$4:$BP$370,0)),$AO$3,IF(ISNUMBER(MATCH('15'!Q90,$AO$3:$AO$368,0)),$AM$2,$Y$2))))</f>
        <v>0</v>
      </c>
      <c r="R56" s="156">
        <f>IF(R27&lt;=$I$10,R27,IF(ISNUMBER(MATCH('15'!R90,$Z$4:$Z$370,0)),$Z$2,IF(ISNUMBER(MATCH('15'!R90,$BP$4:$BP$370,0)),$AO$3,IF(ISNUMBER(MATCH('15'!R90,$AO$3:$AO$368,0)),$AM$2,$Y$2))))</f>
        <v>0</v>
      </c>
      <c r="S56" s="156">
        <f>IF(S27&lt;=$I$10,S27,IF(ISNUMBER(MATCH('15'!S90,$Z$4:$Z$370,0)),$Z$2,IF(ISNUMBER(MATCH('15'!S90,$BP$4:$BP$370,0)),$AO$3,IF(ISNUMBER(MATCH('15'!S90,$AO$3:$AO$368,0)),$AM$2,$Y$2))))</f>
        <v>1</v>
      </c>
      <c r="T56" s="168"/>
      <c r="U56" s="149">
        <v>52</v>
      </c>
      <c r="V56" s="138">
        <v>0</v>
      </c>
      <c r="W56" s="138">
        <v>25</v>
      </c>
      <c r="X56" s="138">
        <v>16</v>
      </c>
      <c r="Y56" s="138">
        <v>140</v>
      </c>
      <c r="Z56" s="59" t="str">
        <f t="shared" si="0"/>
        <v>17,26</v>
      </c>
      <c r="AA56" s="170"/>
      <c r="AB56" s="186">
        <v>52</v>
      </c>
      <c r="AC56" s="186">
        <v>0</v>
      </c>
      <c r="AD56" s="186">
        <v>52</v>
      </c>
      <c r="AE56" s="186" t="s">
        <v>422</v>
      </c>
      <c r="AF56" s="187" t="s">
        <v>458</v>
      </c>
      <c r="AG56" s="187">
        <v>0.1</v>
      </c>
      <c r="AH56" s="187">
        <v>97</v>
      </c>
      <c r="AI56" s="187">
        <v>102</v>
      </c>
      <c r="AJ56" s="187">
        <v>250</v>
      </c>
      <c r="AK56" s="187">
        <v>500</v>
      </c>
      <c r="AL56" s="186">
        <v>1</v>
      </c>
      <c r="AM56" s="186">
        <v>10</v>
      </c>
      <c r="AN56" s="186">
        <v>8</v>
      </c>
      <c r="AO56" s="59" t="str">
        <f t="shared" si="1"/>
        <v>9,11</v>
      </c>
      <c r="AP56" s="98" t="str">
        <f t="shared" si="2"/>
        <v>H</v>
      </c>
      <c r="AQ56" s="102">
        <f t="shared" si="3"/>
        <v>398</v>
      </c>
      <c r="AR56" s="102">
        <f t="shared" si="3"/>
        <v>250</v>
      </c>
      <c r="AS56" s="153"/>
      <c r="AT56" s="153"/>
      <c r="AU56" s="153"/>
      <c r="AV56" s="153"/>
      <c r="AW56" s="153"/>
      <c r="AX56" s="153"/>
      <c r="AY56" s="153"/>
      <c r="AZ56" s="153"/>
      <c r="BA56" s="170"/>
      <c r="BB56" s="170"/>
      <c r="BC56" s="170"/>
      <c r="BD56" s="170"/>
      <c r="BE56" s="170"/>
      <c r="BF56" s="170"/>
      <c r="BG56" s="170"/>
      <c r="BH56" s="170"/>
      <c r="BI56" s="170"/>
      <c r="BJ56" s="170"/>
      <c r="BK56" s="170"/>
      <c r="BL56" s="170"/>
      <c r="BM56" s="170"/>
      <c r="BN56" s="170"/>
      <c r="BO56" s="170"/>
      <c r="BP56" s="170"/>
      <c r="BQ56" s="170"/>
      <c r="BR56" s="170"/>
      <c r="BS56" s="170"/>
      <c r="BT56" s="170"/>
      <c r="BU56" s="170"/>
      <c r="BV56" s="170"/>
      <c r="BW56" s="170"/>
      <c r="BX56" s="170"/>
      <c r="BY56" s="170"/>
      <c r="BZ56" s="170"/>
      <c r="CA56" s="170"/>
      <c r="CB56" s="170"/>
      <c r="CC56" s="170"/>
    </row>
    <row r="57" spans="1:81" ht="6.95" customHeight="1" x14ac:dyDescent="0.25">
      <c r="A57" s="168"/>
      <c r="B57" s="167">
        <f t="shared" si="7"/>
        <v>25</v>
      </c>
      <c r="C57" s="156">
        <f>IF(C28&lt;=$I$10,C28,IF(ISNUMBER(MATCH('15'!C91,$Z$4:$Z$370,0)),$Z$2,IF(ISNUMBER(MATCH('15'!C91,$BP$4:$BP$370,0)),$AO$3,IF(ISNUMBER(MATCH('15'!C91,$AO$3:$AO$368,0)),$AM$2,$Y$2))))</f>
        <v>1</v>
      </c>
      <c r="D57" s="156">
        <f>IF(D28&lt;=$I$10,D28,IF(ISNUMBER(MATCH('15'!D91,$Z$4:$Z$370,0)),$Z$2,IF(ISNUMBER(MATCH('15'!D91,$BP$4:$BP$370,0)),$AO$3,IF(ISNUMBER(MATCH('15'!D91,$AO$3:$AO$368,0)),$AM$2,$Y$2))))</f>
        <v>0</v>
      </c>
      <c r="E57" s="156">
        <f>IF(E28&lt;=$I$10,E28,IF(ISNUMBER(MATCH('15'!E91,$Z$4:$Z$370,0)),$Z$2,IF(ISNUMBER(MATCH('15'!E91,$BP$4:$BP$370,0)),$AO$3,IF(ISNUMBER(MATCH('15'!E91,$AO$3:$AO$368,0)),$AM$2,$Y$2))))</f>
        <v>0</v>
      </c>
      <c r="F57" s="156">
        <f>IF(F28&lt;=$I$10,F28,IF(ISNUMBER(MATCH('15'!F91,$Z$4:$Z$370,0)),$Z$2,IF(ISNUMBER(MATCH('15'!F91,$BP$4:$BP$370,0)),$AO$3,IF(ISNUMBER(MATCH('15'!F91,$AO$3:$AO$368,0)),$AM$2,$Y$2))))</f>
        <v>0</v>
      </c>
      <c r="G57" s="156">
        <f>IF(G28&lt;=$I$10,G28,IF(ISNUMBER(MATCH('15'!G91,$Z$4:$Z$370,0)),$Z$2,IF(ISNUMBER(MATCH('15'!G91,$BP$4:$BP$370,0)),$AO$3,IF(ISNUMBER(MATCH('15'!G91,$AO$3:$AO$368,0)),$AM$2,$Y$2))))</f>
        <v>0</v>
      </c>
      <c r="H57" s="156">
        <f>IF(H28&lt;=$I$10,H28,IF(ISNUMBER(MATCH('15'!H91,$Z$4:$Z$370,0)),$Z$2,IF(ISNUMBER(MATCH('15'!H91,$BP$4:$BP$370,0)),$AO$3,IF(ISNUMBER(MATCH('15'!H91,$AO$3:$AO$368,0)),$AM$2,$Y$2))))</f>
        <v>0</v>
      </c>
      <c r="I57" s="156">
        <f>IF(I28&lt;=$I$10,I28,IF(ISNUMBER(MATCH('15'!I91,$Z$4:$Z$370,0)),$Z$2,IF(ISNUMBER(MATCH('15'!I91,$BP$4:$BP$370,0)),$AO$3,IF(ISNUMBER(MATCH('15'!I91,$AO$3:$AO$368,0)),$AM$2,$Y$2))))</f>
        <v>0</v>
      </c>
      <c r="J57" s="156">
        <f>IF(J28&lt;=$I$10,J28,IF(ISNUMBER(MATCH('15'!J91,$Z$4:$Z$370,0)),$Z$2,IF(ISNUMBER(MATCH('15'!J91,$BP$4:$BP$370,0)),$AO$3,IF(ISNUMBER(MATCH('15'!J91,$AO$3:$AO$368,0)),$AM$2,$Y$2))))</f>
        <v>0</v>
      </c>
      <c r="K57" s="156">
        <f>IF(K28&lt;=$I$10,K28,IF(ISNUMBER(MATCH('15'!K91,$Z$4:$Z$370,0)),$Z$2,IF(ISNUMBER(MATCH('15'!K91,$BP$4:$BP$370,0)),$AO$3,IF(ISNUMBER(MATCH('15'!K91,$AO$3:$AO$368,0)),$AM$2,$Y$2))))</f>
        <v>0</v>
      </c>
      <c r="L57" s="156">
        <f>IF(L28&lt;=$I$10,L28,IF(ISNUMBER(MATCH('15'!L91,$Z$4:$Z$370,0)),$Z$2,IF(ISNUMBER(MATCH('15'!L91,$BP$4:$BP$370,0)),$AO$3,IF(ISNUMBER(MATCH('15'!L91,$AO$3:$AO$368,0)),$AM$2,$Y$2))))</f>
        <v>0</v>
      </c>
      <c r="M57" s="156">
        <f>IF(M28&lt;=$I$10,M28,IF(ISNUMBER(MATCH('15'!M91,$Z$4:$Z$370,0)),$Z$2,IF(ISNUMBER(MATCH('15'!M91,$BP$4:$BP$370,0)),$AO$3,IF(ISNUMBER(MATCH('15'!M91,$AO$3:$AO$368,0)),$AM$2,$Y$2))))</f>
        <v>0</v>
      </c>
      <c r="N57" s="156">
        <f>IF(N28&lt;=$I$10,N28,IF(ISNUMBER(MATCH('15'!N91,$Z$4:$Z$370,0)),$Z$2,IF(ISNUMBER(MATCH('15'!N91,$BP$4:$BP$370,0)),$AO$3,IF(ISNUMBER(MATCH('15'!N91,$AO$3:$AO$368,0)),$AM$2,$Y$2))))</f>
        <v>0</v>
      </c>
      <c r="O57" s="156">
        <f>IF(O28&lt;=$I$10,O28,IF(ISNUMBER(MATCH('15'!O91,$Z$4:$Z$370,0)),$Z$2,IF(ISNUMBER(MATCH('15'!O91,$BP$4:$BP$370,0)),$AO$3,IF(ISNUMBER(MATCH('15'!O91,$AO$3:$AO$368,0)),$AM$2,$Y$2))))</f>
        <v>0</v>
      </c>
      <c r="P57" s="156">
        <f>IF(P28&lt;=$I$10,P28,IF(ISNUMBER(MATCH('15'!P91,$Z$4:$Z$370,0)),$Z$2,IF(ISNUMBER(MATCH('15'!P91,$BP$4:$BP$370,0)),$AO$3,IF(ISNUMBER(MATCH('15'!P91,$AO$3:$AO$368,0)),$AM$2,$Y$2))))</f>
        <v>0</v>
      </c>
      <c r="Q57" s="156">
        <f>IF(Q28&lt;=$I$10,Q28,IF(ISNUMBER(MATCH('15'!Q91,$Z$4:$Z$370,0)),$Z$2,IF(ISNUMBER(MATCH('15'!Q91,$BP$4:$BP$370,0)),$AO$3,IF(ISNUMBER(MATCH('15'!Q91,$AO$3:$AO$368,0)),$AM$2,$Y$2))))</f>
        <v>0</v>
      </c>
      <c r="R57" s="156">
        <f>IF(R28&lt;=$I$10,R28,IF(ISNUMBER(MATCH('15'!R91,$Z$4:$Z$370,0)),$Z$2,IF(ISNUMBER(MATCH('15'!R91,$BP$4:$BP$370,0)),$AO$3,IF(ISNUMBER(MATCH('15'!R91,$AO$3:$AO$368,0)),$AM$2,$Y$2))))</f>
        <v>0</v>
      </c>
      <c r="S57" s="156">
        <f>IF(S28&lt;=$I$10,S28,IF(ISNUMBER(MATCH('15'!S91,$Z$4:$Z$370,0)),$Z$2,IF(ISNUMBER(MATCH('15'!S91,$BP$4:$BP$370,0)),$AO$3,IF(ISNUMBER(MATCH('15'!S91,$AO$3:$AO$368,0)),$AM$2,$Y$2))))</f>
        <v>1</v>
      </c>
      <c r="T57" s="168"/>
      <c r="U57" s="149">
        <v>53</v>
      </c>
      <c r="V57" s="138">
        <v>0</v>
      </c>
      <c r="W57" s="138">
        <v>26</v>
      </c>
      <c r="X57" s="138">
        <v>16</v>
      </c>
      <c r="Y57" s="138">
        <v>140</v>
      </c>
      <c r="Z57" s="59" t="str">
        <f t="shared" si="0"/>
        <v>17,27</v>
      </c>
      <c r="AA57" s="170"/>
      <c r="AB57" s="186">
        <v>53</v>
      </c>
      <c r="AC57" s="186">
        <v>0</v>
      </c>
      <c r="AD57" s="186">
        <v>53</v>
      </c>
      <c r="AE57" s="186" t="s">
        <v>491</v>
      </c>
      <c r="AF57" s="187" t="s">
        <v>460</v>
      </c>
      <c r="AG57" s="187">
        <v>0.1</v>
      </c>
      <c r="AH57" s="187">
        <v>0</v>
      </c>
      <c r="AI57" s="187">
        <v>0</v>
      </c>
      <c r="AJ57" s="187">
        <v>0</v>
      </c>
      <c r="AK57" s="187">
        <v>0</v>
      </c>
      <c r="AL57" s="186">
        <v>2</v>
      </c>
      <c r="AM57" s="186">
        <v>9</v>
      </c>
      <c r="AN57" s="186">
        <v>8</v>
      </c>
      <c r="AO57" s="59" t="str">
        <f t="shared" si="1"/>
        <v>9,10</v>
      </c>
      <c r="AP57" s="98" t="str">
        <f t="shared" si="2"/>
        <v/>
      </c>
      <c r="AQ57" s="102">
        <f t="shared" si="3"/>
        <v>0</v>
      </c>
      <c r="AR57" s="102">
        <f t="shared" si="3"/>
        <v>0</v>
      </c>
      <c r="AS57" s="153"/>
      <c r="AT57" s="188" t="s">
        <v>506</v>
      </c>
      <c r="AU57" s="189"/>
      <c r="AV57" s="189">
        <v>130</v>
      </c>
      <c r="AW57" s="189">
        <f>AV57</f>
        <v>130</v>
      </c>
      <c r="AX57" s="153"/>
      <c r="AY57" s="153"/>
      <c r="AZ57" s="153"/>
      <c r="BA57" s="170"/>
      <c r="BB57" s="170"/>
      <c r="BC57" s="170"/>
      <c r="BD57" s="170"/>
      <c r="BE57" s="170"/>
      <c r="BF57" s="170"/>
      <c r="BG57" s="170"/>
      <c r="BH57" s="170"/>
      <c r="BI57" s="170"/>
      <c r="BJ57" s="170"/>
      <c r="BK57" s="170"/>
      <c r="BL57" s="170"/>
      <c r="BM57" s="170"/>
      <c r="BN57" s="170"/>
      <c r="BO57" s="170"/>
      <c r="BP57" s="170"/>
      <c r="BQ57" s="170"/>
      <c r="BR57" s="170"/>
      <c r="BS57" s="170"/>
      <c r="BT57" s="170"/>
      <c r="BU57" s="170"/>
      <c r="BV57" s="170"/>
      <c r="BW57" s="170"/>
      <c r="BX57" s="170"/>
      <c r="BY57" s="170"/>
      <c r="BZ57" s="170"/>
      <c r="CA57" s="170"/>
      <c r="CB57" s="170"/>
      <c r="CC57" s="170"/>
    </row>
    <row r="58" spans="1:81" ht="6.95" customHeight="1" x14ac:dyDescent="0.25">
      <c r="A58" s="168"/>
      <c r="B58" s="167">
        <f t="shared" si="7"/>
        <v>26</v>
      </c>
      <c r="C58" s="156">
        <f>IF(C29&lt;=$I$10,C29,IF(ISNUMBER(MATCH('15'!C92,$Z$4:$Z$370,0)),$Z$2,IF(ISNUMBER(MATCH('15'!C92,$BP$4:$BP$370,0)),$AO$3,IF(ISNUMBER(MATCH('15'!C92,$AO$3:$AO$368,0)),$AM$2,$Y$2))))</f>
        <v>1</v>
      </c>
      <c r="D58" s="156">
        <f>IF(D29&lt;=$I$10,D29,IF(ISNUMBER(MATCH('15'!D92,$Z$4:$Z$370,0)),$Z$2,IF(ISNUMBER(MATCH('15'!D92,$BP$4:$BP$370,0)),$AO$3,IF(ISNUMBER(MATCH('15'!D92,$AO$3:$AO$368,0)),$AM$2,$Y$2))))</f>
        <v>0</v>
      </c>
      <c r="E58" s="156">
        <f>IF(E29&lt;=$I$10,E29,IF(ISNUMBER(MATCH('15'!E92,$Z$4:$Z$370,0)),$Z$2,IF(ISNUMBER(MATCH('15'!E92,$BP$4:$BP$370,0)),$AO$3,IF(ISNUMBER(MATCH('15'!E92,$AO$3:$AO$368,0)),$AM$2,$Y$2))))</f>
        <v>0</v>
      </c>
      <c r="F58" s="156">
        <f>IF(F29&lt;=$I$10,F29,IF(ISNUMBER(MATCH('15'!F92,$Z$4:$Z$370,0)),$Z$2,IF(ISNUMBER(MATCH('15'!F92,$BP$4:$BP$370,0)),$AO$3,IF(ISNUMBER(MATCH('15'!F92,$AO$3:$AO$368,0)),$AM$2,$Y$2))))</f>
        <v>0</v>
      </c>
      <c r="G58" s="156">
        <f>IF(G29&lt;=$I$10,G29,IF(ISNUMBER(MATCH('15'!G92,$Z$4:$Z$370,0)),$Z$2,IF(ISNUMBER(MATCH('15'!G92,$BP$4:$BP$370,0)),$AO$3,IF(ISNUMBER(MATCH('15'!G92,$AO$3:$AO$368,0)),$AM$2,$Y$2))))</f>
        <v>0</v>
      </c>
      <c r="H58" s="156">
        <f>IF(H29&lt;=$I$10,H29,IF(ISNUMBER(MATCH('15'!H92,$Z$4:$Z$370,0)),$Z$2,IF(ISNUMBER(MATCH('15'!H92,$BP$4:$BP$370,0)),$AO$3,IF(ISNUMBER(MATCH('15'!H92,$AO$3:$AO$368,0)),$AM$2,$Y$2))))</f>
        <v>0</v>
      </c>
      <c r="I58" s="156">
        <f>IF(I29&lt;=$I$10,I29,IF(ISNUMBER(MATCH('15'!I92,$Z$4:$Z$370,0)),$Z$2,IF(ISNUMBER(MATCH('15'!I92,$BP$4:$BP$370,0)),$AO$3,IF(ISNUMBER(MATCH('15'!I92,$AO$3:$AO$368,0)),$AM$2,$Y$2))))</f>
        <v>0</v>
      </c>
      <c r="J58" s="156">
        <f>IF(J29&lt;=$I$10,J29,IF(ISNUMBER(MATCH('15'!J92,$Z$4:$Z$370,0)),$Z$2,IF(ISNUMBER(MATCH('15'!J92,$BP$4:$BP$370,0)),$AO$3,IF(ISNUMBER(MATCH('15'!J92,$AO$3:$AO$368,0)),$AM$2,$Y$2))))</f>
        <v>0</v>
      </c>
      <c r="K58" s="156">
        <f>IF(K29&lt;=$I$10,K29,IF(ISNUMBER(MATCH('15'!K92,$Z$4:$Z$370,0)),$Z$2,IF(ISNUMBER(MATCH('15'!K92,$BP$4:$BP$370,0)),$AO$3,IF(ISNUMBER(MATCH('15'!K92,$AO$3:$AO$368,0)),$AM$2,$Y$2))))</f>
        <v>0</v>
      </c>
      <c r="L58" s="156">
        <f>IF(L29&lt;=$I$10,L29,IF(ISNUMBER(MATCH('15'!L92,$Z$4:$Z$370,0)),$Z$2,IF(ISNUMBER(MATCH('15'!L92,$BP$4:$BP$370,0)),$AO$3,IF(ISNUMBER(MATCH('15'!L92,$AO$3:$AO$368,0)),$AM$2,$Y$2))))</f>
        <v>0</v>
      </c>
      <c r="M58" s="156">
        <f>IF(M29&lt;=$I$10,M29,IF(ISNUMBER(MATCH('15'!M92,$Z$4:$Z$370,0)),$Z$2,IF(ISNUMBER(MATCH('15'!M92,$BP$4:$BP$370,0)),$AO$3,IF(ISNUMBER(MATCH('15'!M92,$AO$3:$AO$368,0)),$AM$2,$Y$2))))</f>
        <v>0</v>
      </c>
      <c r="N58" s="156">
        <f>IF(N29&lt;=$I$10,N29,IF(ISNUMBER(MATCH('15'!N92,$Z$4:$Z$370,0)),$Z$2,IF(ISNUMBER(MATCH('15'!N92,$BP$4:$BP$370,0)),$AO$3,IF(ISNUMBER(MATCH('15'!N92,$AO$3:$AO$368,0)),$AM$2,$Y$2))))</f>
        <v>0</v>
      </c>
      <c r="O58" s="156">
        <f>IF(O29&lt;=$I$10,O29,IF(ISNUMBER(MATCH('15'!O92,$Z$4:$Z$370,0)),$Z$2,IF(ISNUMBER(MATCH('15'!O92,$BP$4:$BP$370,0)),$AO$3,IF(ISNUMBER(MATCH('15'!O92,$AO$3:$AO$368,0)),$AM$2,$Y$2))))</f>
        <v>0</v>
      </c>
      <c r="P58" s="156">
        <f>IF(P29&lt;=$I$10,P29,IF(ISNUMBER(MATCH('15'!P92,$Z$4:$Z$370,0)),$Z$2,IF(ISNUMBER(MATCH('15'!P92,$BP$4:$BP$370,0)),$AO$3,IF(ISNUMBER(MATCH('15'!P92,$AO$3:$AO$368,0)),$AM$2,$Y$2))))</f>
        <v>0</v>
      </c>
      <c r="Q58" s="156">
        <f>IF(Q29&lt;=$I$10,Q29,IF(ISNUMBER(MATCH('15'!Q92,$Z$4:$Z$370,0)),$Z$2,IF(ISNUMBER(MATCH('15'!Q92,$BP$4:$BP$370,0)),$AO$3,IF(ISNUMBER(MATCH('15'!Q92,$AO$3:$AO$368,0)),$AM$2,$Y$2))))</f>
        <v>0</v>
      </c>
      <c r="R58" s="156">
        <f>IF(R29&lt;=$I$10,R29,IF(ISNUMBER(MATCH('15'!R92,$Z$4:$Z$370,0)),$Z$2,IF(ISNUMBER(MATCH('15'!R92,$BP$4:$BP$370,0)),$AO$3,IF(ISNUMBER(MATCH('15'!R92,$AO$3:$AO$368,0)),$AM$2,$Y$2))))</f>
        <v>0</v>
      </c>
      <c r="S58" s="156">
        <f>IF(S29&lt;=$I$10,S29,IF(ISNUMBER(MATCH('15'!S92,$Z$4:$Z$370,0)),$Z$2,IF(ISNUMBER(MATCH('15'!S92,$BP$4:$BP$370,0)),$AO$3,IF(ISNUMBER(MATCH('15'!S92,$AO$3:$AO$368,0)),$AM$2,$Y$2))))</f>
        <v>1</v>
      </c>
      <c r="T58" s="168"/>
      <c r="U58" s="149">
        <v>54</v>
      </c>
      <c r="V58" s="138">
        <v>1</v>
      </c>
      <c r="W58" s="138">
        <v>0</v>
      </c>
      <c r="X58" s="138">
        <v>0</v>
      </c>
      <c r="Y58" s="138">
        <v>160</v>
      </c>
      <c r="Z58" s="59" t="str">
        <f t="shared" si="0"/>
        <v>1,1</v>
      </c>
      <c r="AA58" s="170"/>
      <c r="AB58" s="186">
        <v>54</v>
      </c>
      <c r="AC58" s="186">
        <v>0</v>
      </c>
      <c r="AD58" s="186">
        <v>54</v>
      </c>
      <c r="AE58" s="186" t="s">
        <v>472</v>
      </c>
      <c r="AF58" s="187" t="s">
        <v>458</v>
      </c>
      <c r="AG58" s="187">
        <v>0.1</v>
      </c>
      <c r="AH58" s="187">
        <v>97</v>
      </c>
      <c r="AI58" s="187">
        <v>102</v>
      </c>
      <c r="AJ58" s="187">
        <v>250</v>
      </c>
      <c r="AK58" s="187">
        <v>500</v>
      </c>
      <c r="AL58" s="186">
        <v>1</v>
      </c>
      <c r="AM58" s="186">
        <v>9</v>
      </c>
      <c r="AN58" s="186">
        <v>10</v>
      </c>
      <c r="AO58" s="59" t="str">
        <f t="shared" si="1"/>
        <v>11,10</v>
      </c>
      <c r="AP58" s="98" t="str">
        <f t="shared" si="2"/>
        <v>H</v>
      </c>
      <c r="AQ58" s="102">
        <f t="shared" si="3"/>
        <v>398</v>
      </c>
      <c r="AR58" s="102">
        <f t="shared" si="3"/>
        <v>250</v>
      </c>
      <c r="AS58" s="153"/>
      <c r="AT58" s="153"/>
      <c r="AU58" s="153" t="s">
        <v>481</v>
      </c>
      <c r="AV58" s="159">
        <f>MAX($C$4:$S$30)</f>
        <v>160</v>
      </c>
      <c r="AW58" s="153">
        <f>AV58</f>
        <v>160</v>
      </c>
      <c r="AX58" s="153"/>
      <c r="AY58" s="153"/>
      <c r="AZ58" s="153"/>
      <c r="BA58" s="170"/>
      <c r="BB58" s="170"/>
      <c r="BC58" s="170"/>
      <c r="BD58" s="170"/>
      <c r="BE58" s="170"/>
      <c r="BF58" s="170"/>
      <c r="BG58" s="170"/>
      <c r="BH58" s="170"/>
      <c r="BI58" s="170"/>
      <c r="BJ58" s="170"/>
      <c r="BK58" s="170"/>
      <c r="BL58" s="170"/>
      <c r="BM58" s="170"/>
      <c r="BN58" s="170"/>
      <c r="BO58" s="170"/>
      <c r="BP58" s="170"/>
      <c r="BQ58" s="170"/>
      <c r="BR58" s="170"/>
      <c r="BS58" s="170"/>
      <c r="BT58" s="170"/>
      <c r="BU58" s="170"/>
      <c r="BV58" s="170"/>
      <c r="BW58" s="170"/>
      <c r="BX58" s="170"/>
      <c r="BY58" s="170"/>
      <c r="BZ58" s="170"/>
      <c r="CA58" s="170"/>
      <c r="CB58" s="170"/>
      <c r="CC58" s="170"/>
    </row>
    <row r="59" spans="1:81" ht="6.95" customHeight="1" x14ac:dyDescent="0.25">
      <c r="A59" s="168"/>
      <c r="B59" s="170"/>
      <c r="C59" s="170"/>
      <c r="D59" s="170"/>
      <c r="E59" s="170"/>
      <c r="F59" s="170"/>
      <c r="G59" s="170"/>
      <c r="H59" s="170"/>
      <c r="I59" s="170"/>
      <c r="J59" s="170"/>
      <c r="K59" s="170"/>
      <c r="L59" s="170"/>
      <c r="M59" s="170"/>
      <c r="N59" s="170"/>
      <c r="O59" s="170"/>
      <c r="P59" s="170"/>
      <c r="Q59" s="170"/>
      <c r="R59" s="170"/>
      <c r="S59" s="170"/>
      <c r="T59" s="168"/>
      <c r="U59" s="149">
        <v>55</v>
      </c>
      <c r="V59" s="138">
        <v>1</v>
      </c>
      <c r="W59" s="138">
        <v>1</v>
      </c>
      <c r="X59" s="138">
        <v>0</v>
      </c>
      <c r="Y59" s="138">
        <v>160</v>
      </c>
      <c r="Z59" s="59" t="str">
        <f t="shared" si="0"/>
        <v>1,2</v>
      </c>
      <c r="AA59" s="170"/>
      <c r="AB59" s="186">
        <v>55</v>
      </c>
      <c r="AC59" s="186">
        <v>0</v>
      </c>
      <c r="AD59" s="186">
        <v>55</v>
      </c>
      <c r="AE59" s="186" t="s">
        <v>476</v>
      </c>
      <c r="AF59" s="187" t="s">
        <v>458</v>
      </c>
      <c r="AG59" s="187">
        <v>0.1</v>
      </c>
      <c r="AH59" s="187">
        <v>97</v>
      </c>
      <c r="AI59" s="187">
        <v>102</v>
      </c>
      <c r="AJ59" s="187">
        <v>250</v>
      </c>
      <c r="AK59" s="187">
        <v>500</v>
      </c>
      <c r="AL59" s="186">
        <v>1</v>
      </c>
      <c r="AM59" s="186">
        <v>10</v>
      </c>
      <c r="AN59" s="186">
        <v>9</v>
      </c>
      <c r="AO59" s="59" t="str">
        <f t="shared" si="1"/>
        <v>10,11</v>
      </c>
      <c r="AP59" s="98" t="str">
        <f t="shared" si="2"/>
        <v>H</v>
      </c>
      <c r="AQ59" s="102">
        <f t="shared" si="3"/>
        <v>398</v>
      </c>
      <c r="AR59" s="102">
        <f t="shared" si="3"/>
        <v>250</v>
      </c>
      <c r="AS59" s="153"/>
      <c r="AT59" s="153"/>
      <c r="AU59" s="153" t="s">
        <v>482</v>
      </c>
      <c r="AV59" s="159">
        <f>MEDIAN($C$4:$S$30)</f>
        <v>149.21568627450901</v>
      </c>
      <c r="AW59" s="153">
        <f>AV59</f>
        <v>149.21568627450901</v>
      </c>
      <c r="AX59" s="153"/>
      <c r="AY59" s="153"/>
      <c r="AZ59" s="153"/>
      <c r="BA59" s="170"/>
      <c r="BB59" s="170"/>
      <c r="BC59" s="170"/>
      <c r="BD59" s="170"/>
      <c r="BE59" s="170"/>
      <c r="BF59" s="170"/>
      <c r="BG59" s="170"/>
      <c r="BH59" s="170"/>
      <c r="BI59" s="170"/>
      <c r="BJ59" s="170"/>
      <c r="BK59" s="170"/>
      <c r="BL59" s="170"/>
      <c r="BM59" s="170"/>
      <c r="BN59" s="170"/>
      <c r="BO59" s="170"/>
      <c r="BP59" s="170"/>
      <c r="BQ59" s="170"/>
      <c r="BR59" s="170"/>
      <c r="BS59" s="170"/>
      <c r="BT59" s="170"/>
      <c r="BU59" s="170"/>
      <c r="BV59" s="170"/>
      <c r="BW59" s="170"/>
      <c r="BX59" s="170"/>
      <c r="BY59" s="170"/>
      <c r="BZ59" s="170"/>
      <c r="CA59" s="170"/>
      <c r="CB59" s="170"/>
      <c r="CC59" s="170"/>
    </row>
    <row r="60" spans="1:81" ht="6.95" customHeight="1" x14ac:dyDescent="0.25">
      <c r="A60" s="168"/>
      <c r="B60" s="170"/>
      <c r="C60" s="170"/>
      <c r="D60" s="170"/>
      <c r="E60" s="170"/>
      <c r="F60" s="170"/>
      <c r="G60" s="170"/>
      <c r="H60" s="170"/>
      <c r="I60" s="170"/>
      <c r="J60" s="170"/>
      <c r="K60" s="170"/>
      <c r="L60" s="170"/>
      <c r="M60" s="170"/>
      <c r="N60" s="170"/>
      <c r="O60" s="170"/>
      <c r="P60" s="170"/>
      <c r="Q60" s="170"/>
      <c r="R60" s="170"/>
      <c r="S60" s="170"/>
      <c r="T60" s="168"/>
      <c r="U60" s="149">
        <v>56</v>
      </c>
      <c r="V60" s="138">
        <v>1</v>
      </c>
      <c r="W60" s="138">
        <v>2</v>
      </c>
      <c r="X60" s="138">
        <v>0</v>
      </c>
      <c r="Y60" s="138">
        <v>160</v>
      </c>
      <c r="Z60" s="59" t="str">
        <f t="shared" si="0"/>
        <v>1,3</v>
      </c>
      <c r="AA60" s="170"/>
      <c r="AB60" s="186">
        <v>56</v>
      </c>
      <c r="AC60" s="186">
        <v>0</v>
      </c>
      <c r="AD60" s="186">
        <v>56</v>
      </c>
      <c r="AE60" s="186" t="s">
        <v>492</v>
      </c>
      <c r="AF60" s="187" t="s">
        <v>460</v>
      </c>
      <c r="AG60" s="187">
        <v>0.1</v>
      </c>
      <c r="AH60" s="187">
        <v>0</v>
      </c>
      <c r="AI60" s="187">
        <v>0</v>
      </c>
      <c r="AJ60" s="187">
        <v>0</v>
      </c>
      <c r="AK60" s="187">
        <v>0</v>
      </c>
      <c r="AL60" s="181">
        <v>2</v>
      </c>
      <c r="AM60" s="181">
        <v>9</v>
      </c>
      <c r="AN60" s="181">
        <v>9</v>
      </c>
      <c r="AO60" s="59" t="str">
        <f t="shared" si="1"/>
        <v>10,10</v>
      </c>
      <c r="AP60" s="98" t="str">
        <f t="shared" si="2"/>
        <v/>
      </c>
      <c r="AQ60" s="102">
        <f t="shared" si="3"/>
        <v>0</v>
      </c>
      <c r="AR60" s="102">
        <f t="shared" si="3"/>
        <v>0</v>
      </c>
      <c r="AS60" s="153"/>
      <c r="AT60" s="153"/>
      <c r="AU60" s="153" t="s">
        <v>483</v>
      </c>
      <c r="AV60" s="159">
        <f>MIN($C$4:$S$30)</f>
        <v>95</v>
      </c>
      <c r="AW60" s="153">
        <f>AV60</f>
        <v>95</v>
      </c>
      <c r="AX60" s="153"/>
      <c r="AY60" s="153"/>
      <c r="AZ60" s="153"/>
      <c r="BA60" s="170"/>
      <c r="BB60" s="170"/>
      <c r="BC60" s="170"/>
      <c r="BD60" s="170"/>
      <c r="BE60" s="170"/>
      <c r="BF60" s="170"/>
      <c r="BG60" s="170"/>
      <c r="BH60" s="170"/>
      <c r="BI60" s="170"/>
      <c r="BJ60" s="170"/>
      <c r="BK60" s="170"/>
      <c r="BL60" s="170"/>
      <c r="BM60" s="170"/>
      <c r="BN60" s="170"/>
      <c r="BO60" s="170"/>
      <c r="BP60" s="170"/>
      <c r="BQ60" s="170"/>
      <c r="BR60" s="170"/>
      <c r="BS60" s="170"/>
      <c r="BT60" s="170"/>
      <c r="BU60" s="170"/>
      <c r="BV60" s="170"/>
      <c r="BW60" s="170"/>
      <c r="BX60" s="170"/>
      <c r="BY60" s="170"/>
      <c r="BZ60" s="170"/>
      <c r="CA60" s="170"/>
      <c r="CB60" s="170"/>
      <c r="CC60" s="170"/>
    </row>
    <row r="61" spans="1:81" ht="6.95" customHeight="1" x14ac:dyDescent="0.25">
      <c r="A61" s="168"/>
      <c r="B61" s="170"/>
      <c r="C61" s="170"/>
      <c r="D61" s="170"/>
      <c r="E61" s="170"/>
      <c r="F61" s="170"/>
      <c r="G61" s="170"/>
      <c r="H61" s="170"/>
      <c r="I61" s="170"/>
      <c r="J61" s="170"/>
      <c r="K61" s="170"/>
      <c r="L61" s="170"/>
      <c r="M61" s="170"/>
      <c r="N61" s="170"/>
      <c r="O61" s="170"/>
      <c r="P61" s="170"/>
      <c r="Q61" s="170"/>
      <c r="R61" s="170"/>
      <c r="S61" s="170"/>
      <c r="T61" s="168"/>
      <c r="U61" s="149">
        <v>57</v>
      </c>
      <c r="V61" s="138">
        <v>1</v>
      </c>
      <c r="W61" s="138">
        <v>3</v>
      </c>
      <c r="X61" s="138">
        <v>0</v>
      </c>
      <c r="Y61" s="138">
        <v>160</v>
      </c>
      <c r="Z61" s="59" t="str">
        <f t="shared" si="0"/>
        <v>1,4</v>
      </c>
      <c r="AA61" s="170"/>
      <c r="AB61" s="186">
        <v>57</v>
      </c>
      <c r="AC61" s="186">
        <v>1</v>
      </c>
      <c r="AD61" s="186">
        <v>0</v>
      </c>
      <c r="AE61" s="186" t="s">
        <v>507</v>
      </c>
      <c r="AF61" s="187" t="s">
        <v>458</v>
      </c>
      <c r="AG61" s="187">
        <v>0.1</v>
      </c>
      <c r="AH61" s="187">
        <v>102</v>
      </c>
      <c r="AI61" s="187">
        <v>200</v>
      </c>
      <c r="AJ61" s="187">
        <v>500</v>
      </c>
      <c r="AK61" s="187">
        <v>500</v>
      </c>
      <c r="AL61" s="186">
        <v>0</v>
      </c>
      <c r="AM61" s="186">
        <v>15</v>
      </c>
      <c r="AN61" s="186">
        <v>6</v>
      </c>
      <c r="AO61" s="59" t="str">
        <f t="shared" si="1"/>
        <v>7,16</v>
      </c>
      <c r="AP61" s="98" t="str">
        <f t="shared" si="2"/>
        <v>H</v>
      </c>
      <c r="AQ61" s="102">
        <f t="shared" ref="AQ61:AR117" si="8">$AK61-AI61</f>
        <v>300</v>
      </c>
      <c r="AR61" s="102">
        <f t="shared" si="8"/>
        <v>0</v>
      </c>
      <c r="AS61" s="153"/>
      <c r="AT61" s="153"/>
      <c r="AU61" s="153"/>
      <c r="AV61" s="159"/>
      <c r="AW61" s="153"/>
      <c r="AX61" s="153"/>
      <c r="AY61" s="153"/>
      <c r="AZ61" s="153"/>
      <c r="BA61" s="170"/>
      <c r="BB61" s="170"/>
      <c r="BC61" s="170"/>
      <c r="BD61" s="170"/>
      <c r="BE61" s="170"/>
      <c r="BF61" s="170"/>
      <c r="BG61" s="170"/>
      <c r="BH61" s="170"/>
      <c r="BI61" s="170"/>
      <c r="BJ61" s="170"/>
      <c r="BK61" s="170"/>
      <c r="BL61" s="170"/>
      <c r="BM61" s="170"/>
      <c r="BN61" s="170"/>
      <c r="BO61" s="170"/>
      <c r="BP61" s="170"/>
      <c r="BQ61" s="170"/>
      <c r="BR61" s="170"/>
      <c r="BS61" s="170"/>
      <c r="BT61" s="170"/>
      <c r="BU61" s="170"/>
      <c r="BV61" s="170"/>
      <c r="BW61" s="170"/>
      <c r="BX61" s="170"/>
      <c r="BY61" s="170"/>
      <c r="BZ61" s="170"/>
      <c r="CA61" s="170"/>
      <c r="CB61" s="170"/>
      <c r="CC61" s="170"/>
    </row>
    <row r="62" spans="1:81" ht="6.95" customHeight="1" x14ac:dyDescent="0.25">
      <c r="A62" s="168"/>
      <c r="B62" s="170"/>
      <c r="C62" s="170"/>
      <c r="D62" s="170"/>
      <c r="E62" s="170"/>
      <c r="F62" s="170"/>
      <c r="G62" s="170"/>
      <c r="H62" s="170"/>
      <c r="I62" s="170"/>
      <c r="J62" s="170"/>
      <c r="K62" s="170"/>
      <c r="L62" s="170"/>
      <c r="M62" s="170"/>
      <c r="N62" s="170"/>
      <c r="O62" s="170"/>
      <c r="P62" s="170"/>
      <c r="Q62" s="170"/>
      <c r="R62" s="170"/>
      <c r="S62" s="170"/>
      <c r="T62" s="168"/>
      <c r="U62" s="149">
        <v>58</v>
      </c>
      <c r="V62" s="138">
        <v>1</v>
      </c>
      <c r="W62" s="138">
        <v>4</v>
      </c>
      <c r="X62" s="138">
        <v>0</v>
      </c>
      <c r="Y62" s="138">
        <v>160</v>
      </c>
      <c r="Z62" s="59" t="str">
        <f t="shared" si="0"/>
        <v>1,5</v>
      </c>
      <c r="AA62" s="170"/>
      <c r="AB62" s="186">
        <v>58</v>
      </c>
      <c r="AC62" s="186">
        <v>1</v>
      </c>
      <c r="AD62" s="186">
        <v>1</v>
      </c>
      <c r="AE62" s="186" t="s">
        <v>508</v>
      </c>
      <c r="AF62" s="187" t="s">
        <v>458</v>
      </c>
      <c r="AG62" s="187">
        <v>0.1</v>
      </c>
      <c r="AH62" s="187">
        <v>102</v>
      </c>
      <c r="AI62" s="187">
        <v>200</v>
      </c>
      <c r="AJ62" s="187">
        <v>500</v>
      </c>
      <c r="AK62" s="187">
        <v>500</v>
      </c>
      <c r="AL62" s="186">
        <v>0</v>
      </c>
      <c r="AM62" s="186">
        <v>16</v>
      </c>
      <c r="AN62" s="186">
        <v>5</v>
      </c>
      <c r="AO62" s="59" t="str">
        <f t="shared" si="1"/>
        <v>6,17</v>
      </c>
      <c r="AP62" s="98" t="str">
        <f t="shared" si="2"/>
        <v>H</v>
      </c>
      <c r="AQ62" s="102">
        <f t="shared" si="8"/>
        <v>300</v>
      </c>
      <c r="AR62" s="102">
        <f t="shared" si="8"/>
        <v>0</v>
      </c>
      <c r="AS62" s="153"/>
      <c r="AT62" s="153"/>
      <c r="AU62" s="153"/>
      <c r="AV62" s="159"/>
      <c r="AW62" s="153"/>
      <c r="AX62" s="153"/>
      <c r="AY62" s="153"/>
      <c r="AZ62" s="153"/>
      <c r="BA62" s="170"/>
      <c r="BB62" s="170"/>
      <c r="BC62" s="170"/>
      <c r="BD62" s="170"/>
      <c r="BE62" s="170"/>
      <c r="BF62" s="170"/>
      <c r="BG62" s="170"/>
      <c r="BH62" s="170"/>
      <c r="BI62" s="170"/>
      <c r="BJ62" s="170"/>
      <c r="BK62" s="170"/>
      <c r="BL62" s="170"/>
      <c r="BM62" s="170"/>
      <c r="BN62" s="170"/>
      <c r="BO62" s="170"/>
      <c r="BP62" s="170"/>
      <c r="BQ62" s="170"/>
      <c r="BR62" s="170"/>
      <c r="BS62" s="170"/>
      <c r="BT62" s="170"/>
      <c r="BU62" s="170"/>
      <c r="BV62" s="170"/>
      <c r="BW62" s="170"/>
      <c r="BX62" s="170"/>
      <c r="BY62" s="170"/>
      <c r="BZ62" s="170"/>
      <c r="CA62" s="170"/>
      <c r="CB62" s="170"/>
      <c r="CC62" s="170"/>
    </row>
    <row r="63" spans="1:81" ht="6.95" customHeight="1" x14ac:dyDescent="0.25">
      <c r="A63" s="168"/>
      <c r="B63" s="170"/>
      <c r="C63" s="170"/>
      <c r="D63" s="170"/>
      <c r="E63" s="170"/>
      <c r="F63" s="170"/>
      <c r="G63" s="170"/>
      <c r="H63" s="170"/>
      <c r="I63" s="170"/>
      <c r="J63" s="170"/>
      <c r="K63" s="170"/>
      <c r="L63" s="170"/>
      <c r="M63" s="170"/>
      <c r="N63" s="170"/>
      <c r="O63" s="170"/>
      <c r="P63" s="170"/>
      <c r="Q63" s="170"/>
      <c r="R63" s="170"/>
      <c r="S63" s="170"/>
      <c r="T63" s="168"/>
      <c r="U63" s="149">
        <v>59</v>
      </c>
      <c r="V63" s="138">
        <v>1</v>
      </c>
      <c r="W63" s="138">
        <v>5</v>
      </c>
      <c r="X63" s="138">
        <v>0</v>
      </c>
      <c r="Y63" s="138">
        <v>160</v>
      </c>
      <c r="Z63" s="59" t="str">
        <f t="shared" si="0"/>
        <v>1,6</v>
      </c>
      <c r="AA63" s="170"/>
      <c r="AB63" s="186">
        <v>59</v>
      </c>
      <c r="AC63" s="186">
        <v>1</v>
      </c>
      <c r="AD63" s="186">
        <v>2</v>
      </c>
      <c r="AE63" s="186" t="s">
        <v>509</v>
      </c>
      <c r="AF63" s="187" t="s">
        <v>460</v>
      </c>
      <c r="AG63" s="187">
        <v>0.1</v>
      </c>
      <c r="AH63" s="187">
        <v>0</v>
      </c>
      <c r="AI63" s="187">
        <v>0</v>
      </c>
      <c r="AJ63" s="187">
        <v>0</v>
      </c>
      <c r="AK63" s="187">
        <v>0</v>
      </c>
      <c r="AL63" s="186">
        <v>1</v>
      </c>
      <c r="AM63" s="186">
        <v>16</v>
      </c>
      <c r="AN63" s="186">
        <v>6</v>
      </c>
      <c r="AO63" s="59" t="str">
        <f t="shared" si="1"/>
        <v>7,17</v>
      </c>
      <c r="AP63" s="98" t="str">
        <f t="shared" si="2"/>
        <v/>
      </c>
      <c r="AQ63" s="102">
        <f t="shared" si="8"/>
        <v>0</v>
      </c>
      <c r="AR63" s="102">
        <f t="shared" si="8"/>
        <v>0</v>
      </c>
      <c r="AS63" s="153"/>
      <c r="AT63" s="153"/>
      <c r="AU63" s="153"/>
      <c r="AV63" s="159"/>
      <c r="AW63" s="153"/>
      <c r="AX63" s="153"/>
      <c r="AY63" s="153"/>
      <c r="AZ63" s="153"/>
      <c r="BA63" s="170"/>
      <c r="BB63" s="170"/>
      <c r="BC63" s="170"/>
      <c r="BD63" s="170"/>
      <c r="BE63" s="170"/>
      <c r="BF63" s="170"/>
      <c r="BG63" s="170"/>
      <c r="BH63" s="170"/>
      <c r="BI63" s="170"/>
      <c r="BJ63" s="170"/>
      <c r="BK63" s="170"/>
      <c r="BL63" s="170"/>
      <c r="BM63" s="170"/>
      <c r="BN63" s="170"/>
      <c r="BO63" s="170"/>
      <c r="BP63" s="170"/>
      <c r="BQ63" s="170"/>
      <c r="BR63" s="170"/>
      <c r="BS63" s="170"/>
      <c r="BT63" s="170"/>
      <c r="BU63" s="170"/>
      <c r="BV63" s="170"/>
      <c r="BW63" s="170"/>
      <c r="BX63" s="170"/>
      <c r="BY63" s="170"/>
      <c r="BZ63" s="170"/>
      <c r="CA63" s="170"/>
      <c r="CB63" s="170"/>
      <c r="CC63" s="170"/>
    </row>
    <row r="64" spans="1:81" ht="6.95" customHeight="1" x14ac:dyDescent="0.25">
      <c r="A64" s="168"/>
      <c r="B64" s="170"/>
      <c r="C64" s="170"/>
      <c r="D64" s="170"/>
      <c r="E64" s="170"/>
      <c r="F64" s="170"/>
      <c r="G64" s="170"/>
      <c r="H64" s="170"/>
      <c r="I64" s="170"/>
      <c r="J64" s="170"/>
      <c r="K64" s="170"/>
      <c r="L64" s="170"/>
      <c r="M64" s="170"/>
      <c r="N64" s="170"/>
      <c r="O64" s="170"/>
      <c r="P64" s="170"/>
      <c r="Q64" s="170"/>
      <c r="R64" s="170"/>
      <c r="S64" s="170"/>
      <c r="T64" s="168"/>
      <c r="U64" s="149">
        <v>60</v>
      </c>
      <c r="V64" s="138">
        <v>1</v>
      </c>
      <c r="W64" s="138">
        <v>6</v>
      </c>
      <c r="X64" s="138">
        <v>0</v>
      </c>
      <c r="Y64" s="138">
        <v>160</v>
      </c>
      <c r="Z64" s="59" t="str">
        <f t="shared" si="0"/>
        <v>1,7</v>
      </c>
      <c r="AA64" s="170"/>
      <c r="AB64" s="186">
        <v>60</v>
      </c>
      <c r="AC64" s="186">
        <v>1</v>
      </c>
      <c r="AD64" s="186">
        <v>3</v>
      </c>
      <c r="AE64" s="186" t="s">
        <v>510</v>
      </c>
      <c r="AF64" s="187" t="s">
        <v>458</v>
      </c>
      <c r="AG64" s="187">
        <v>0.1</v>
      </c>
      <c r="AH64" s="187">
        <v>102</v>
      </c>
      <c r="AI64" s="187">
        <v>200</v>
      </c>
      <c r="AJ64" s="187">
        <v>500</v>
      </c>
      <c r="AK64" s="187">
        <v>500</v>
      </c>
      <c r="AL64" s="186">
        <v>0</v>
      </c>
      <c r="AM64" s="186">
        <v>15</v>
      </c>
      <c r="AN64" s="186">
        <v>7</v>
      </c>
      <c r="AO64" s="59" t="str">
        <f t="shared" si="1"/>
        <v>8,16</v>
      </c>
      <c r="AP64" s="98" t="str">
        <f t="shared" si="2"/>
        <v>H</v>
      </c>
      <c r="AQ64" s="102">
        <f t="shared" si="8"/>
        <v>300</v>
      </c>
      <c r="AR64" s="102">
        <f t="shared" si="8"/>
        <v>0</v>
      </c>
      <c r="AS64" s="153"/>
      <c r="AT64" s="153"/>
      <c r="AU64" s="153"/>
      <c r="AV64" s="159"/>
      <c r="AW64" s="153"/>
      <c r="AX64" s="153"/>
      <c r="AY64" s="153"/>
      <c r="AZ64" s="153"/>
      <c r="BA64" s="170"/>
      <c r="BB64" s="170"/>
      <c r="BC64" s="170"/>
      <c r="BD64" s="170"/>
      <c r="BE64" s="170"/>
      <c r="BF64" s="170"/>
      <c r="BG64" s="170"/>
      <c r="BH64" s="170"/>
      <c r="BI64" s="170"/>
      <c r="BJ64" s="170"/>
      <c r="BK64" s="170"/>
      <c r="BL64" s="170"/>
      <c r="BM64" s="170"/>
      <c r="BN64" s="170"/>
      <c r="BO64" s="170"/>
      <c r="BP64" s="170"/>
      <c r="BQ64" s="170"/>
      <c r="BR64" s="170"/>
      <c r="BS64" s="170"/>
      <c r="BT64" s="170"/>
      <c r="BU64" s="170"/>
      <c r="BV64" s="170"/>
      <c r="BW64" s="170"/>
      <c r="BX64" s="170"/>
      <c r="BY64" s="170"/>
      <c r="BZ64" s="170"/>
      <c r="CA64" s="170"/>
      <c r="CB64" s="170"/>
      <c r="CC64" s="170"/>
    </row>
    <row r="65" spans="1:81" ht="6.95" customHeight="1" x14ac:dyDescent="0.25">
      <c r="A65" s="168"/>
      <c r="B65" s="170"/>
      <c r="C65" s="167">
        <v>1</v>
      </c>
      <c r="D65" s="167">
        <f t="shared" ref="D65:Q65" si="9">C65+1</f>
        <v>2</v>
      </c>
      <c r="E65" s="167">
        <f t="shared" si="9"/>
        <v>3</v>
      </c>
      <c r="F65" s="167">
        <f t="shared" si="9"/>
        <v>4</v>
      </c>
      <c r="G65" s="167">
        <f t="shared" si="9"/>
        <v>5</v>
      </c>
      <c r="H65" s="167">
        <f t="shared" si="9"/>
        <v>6</v>
      </c>
      <c r="I65" s="167">
        <f t="shared" si="9"/>
        <v>7</v>
      </c>
      <c r="J65" s="167">
        <f t="shared" si="9"/>
        <v>8</v>
      </c>
      <c r="K65" s="167">
        <f t="shared" si="9"/>
        <v>9</v>
      </c>
      <c r="L65" s="167">
        <f t="shared" si="9"/>
        <v>10</v>
      </c>
      <c r="M65" s="167">
        <f t="shared" si="9"/>
        <v>11</v>
      </c>
      <c r="N65" s="167">
        <f t="shared" si="9"/>
        <v>12</v>
      </c>
      <c r="O65" s="167">
        <f t="shared" si="9"/>
        <v>13</v>
      </c>
      <c r="P65" s="167">
        <f t="shared" si="9"/>
        <v>14</v>
      </c>
      <c r="Q65" s="167">
        <f t="shared" si="9"/>
        <v>15</v>
      </c>
      <c r="R65" s="167">
        <f>Q65+1</f>
        <v>16</v>
      </c>
      <c r="S65" s="167">
        <f>R65+1</f>
        <v>17</v>
      </c>
      <c r="T65" s="168"/>
      <c r="U65" s="149">
        <v>61</v>
      </c>
      <c r="V65" s="138">
        <v>1</v>
      </c>
      <c r="W65" s="138">
        <v>7</v>
      </c>
      <c r="X65" s="138">
        <v>0</v>
      </c>
      <c r="Y65" s="138">
        <v>160</v>
      </c>
      <c r="Z65" s="59" t="str">
        <f t="shared" si="0"/>
        <v>1,8</v>
      </c>
      <c r="AA65" s="170"/>
      <c r="AB65" s="186">
        <v>61</v>
      </c>
      <c r="AC65" s="186">
        <v>1</v>
      </c>
      <c r="AD65" s="186">
        <v>4</v>
      </c>
      <c r="AE65" s="186" t="s">
        <v>511</v>
      </c>
      <c r="AF65" s="187" t="s">
        <v>460</v>
      </c>
      <c r="AG65" s="187">
        <v>0.1</v>
      </c>
      <c r="AH65" s="187">
        <v>0</v>
      </c>
      <c r="AI65" s="187">
        <v>0</v>
      </c>
      <c r="AJ65" s="187">
        <v>0</v>
      </c>
      <c r="AK65" s="187">
        <v>0</v>
      </c>
      <c r="AL65" s="186">
        <v>1</v>
      </c>
      <c r="AM65" s="186">
        <v>16</v>
      </c>
      <c r="AN65" s="186">
        <v>7</v>
      </c>
      <c r="AO65" s="59" t="str">
        <f t="shared" si="1"/>
        <v>8,17</v>
      </c>
      <c r="AP65" s="98" t="str">
        <f t="shared" si="2"/>
        <v/>
      </c>
      <c r="AQ65" s="102">
        <f t="shared" si="8"/>
        <v>0</v>
      </c>
      <c r="AR65" s="102">
        <f t="shared" si="8"/>
        <v>0</v>
      </c>
      <c r="AS65" s="153"/>
      <c r="AT65" s="153"/>
      <c r="AU65" s="153"/>
      <c r="AV65" s="159"/>
      <c r="AW65" s="153"/>
      <c r="AX65" s="153"/>
      <c r="AY65" s="153"/>
      <c r="AZ65" s="153"/>
      <c r="BA65" s="170"/>
      <c r="BB65" s="170"/>
      <c r="BC65" s="170"/>
      <c r="BD65" s="170"/>
      <c r="BE65" s="170"/>
      <c r="BF65" s="170"/>
      <c r="BG65" s="170"/>
      <c r="BH65" s="170"/>
      <c r="BI65" s="170"/>
      <c r="BJ65" s="170"/>
      <c r="BK65" s="170"/>
      <c r="BL65" s="170"/>
      <c r="BM65" s="170"/>
      <c r="BN65" s="170"/>
      <c r="BO65" s="170"/>
      <c r="BP65" s="170"/>
      <c r="BQ65" s="170"/>
      <c r="BR65" s="170"/>
      <c r="BS65" s="170"/>
      <c r="BT65" s="170"/>
      <c r="BU65" s="170"/>
      <c r="BV65" s="170"/>
      <c r="BW65" s="170"/>
      <c r="BX65" s="170"/>
      <c r="BY65" s="170"/>
      <c r="BZ65" s="170"/>
      <c r="CA65" s="170"/>
      <c r="CB65" s="170"/>
      <c r="CC65" s="170"/>
    </row>
    <row r="66" spans="1:81" ht="6.95" customHeight="1" x14ac:dyDescent="0.25">
      <c r="A66" s="168"/>
      <c r="B66" s="168"/>
      <c r="C66" s="29">
        <f>ROW()</f>
        <v>66</v>
      </c>
      <c r="D66" s="29">
        <f>ROW()</f>
        <v>66</v>
      </c>
      <c r="E66" s="29">
        <f>ROW()</f>
        <v>66</v>
      </c>
      <c r="F66" s="29">
        <f>ROW()</f>
        <v>66</v>
      </c>
      <c r="G66" s="29">
        <f>ROW()</f>
        <v>66</v>
      </c>
      <c r="H66" s="29">
        <f>ROW()</f>
        <v>66</v>
      </c>
      <c r="I66" s="29">
        <f>ROW()</f>
        <v>66</v>
      </c>
      <c r="J66" s="29">
        <f>ROW()</f>
        <v>66</v>
      </c>
      <c r="K66" s="29">
        <f>ROW()</f>
        <v>66</v>
      </c>
      <c r="L66" s="29">
        <f>ROW()</f>
        <v>66</v>
      </c>
      <c r="M66" s="29">
        <f>ROW()</f>
        <v>66</v>
      </c>
      <c r="N66" s="29">
        <f>ROW()</f>
        <v>66</v>
      </c>
      <c r="O66" s="29">
        <f>ROW()</f>
        <v>66</v>
      </c>
      <c r="P66" s="29">
        <f>ROW()</f>
        <v>66</v>
      </c>
      <c r="Q66" s="29">
        <f>ROW()</f>
        <v>66</v>
      </c>
      <c r="R66" s="29">
        <f>ROW()</f>
        <v>66</v>
      </c>
      <c r="S66" s="29">
        <f>ROW()</f>
        <v>66</v>
      </c>
      <c r="T66" s="168"/>
      <c r="U66" s="149">
        <v>62</v>
      </c>
      <c r="V66" s="138">
        <v>1</v>
      </c>
      <c r="W66" s="138">
        <v>8</v>
      </c>
      <c r="X66" s="138">
        <v>0</v>
      </c>
      <c r="Y66" s="138">
        <v>160</v>
      </c>
      <c r="Z66" s="59" t="str">
        <f t="shared" si="0"/>
        <v>1,9</v>
      </c>
      <c r="AA66" s="170"/>
      <c r="AB66" s="186">
        <v>62</v>
      </c>
      <c r="AC66" s="186">
        <v>1</v>
      </c>
      <c r="AD66" s="186">
        <v>5</v>
      </c>
      <c r="AE66" s="186" t="s">
        <v>512</v>
      </c>
      <c r="AF66" s="187" t="s">
        <v>458</v>
      </c>
      <c r="AG66" s="187">
        <v>0.1</v>
      </c>
      <c r="AH66" s="187">
        <v>102</v>
      </c>
      <c r="AI66" s="187">
        <v>200</v>
      </c>
      <c r="AJ66" s="187">
        <v>500</v>
      </c>
      <c r="AK66" s="187">
        <v>500</v>
      </c>
      <c r="AL66" s="186">
        <v>0</v>
      </c>
      <c r="AM66" s="186">
        <v>15</v>
      </c>
      <c r="AN66" s="186">
        <v>8</v>
      </c>
      <c r="AO66" s="59" t="str">
        <f t="shared" si="1"/>
        <v>9,16</v>
      </c>
      <c r="AP66" s="98" t="str">
        <f t="shared" si="2"/>
        <v>H</v>
      </c>
      <c r="AQ66" s="102">
        <f t="shared" si="8"/>
        <v>300</v>
      </c>
      <c r="AR66" s="102">
        <f t="shared" si="8"/>
        <v>0</v>
      </c>
      <c r="AS66" s="153"/>
      <c r="AT66" s="153"/>
      <c r="AU66" s="153"/>
      <c r="AV66" s="159"/>
      <c r="AW66" s="153"/>
      <c r="AX66" s="153"/>
      <c r="AY66" s="153"/>
      <c r="AZ66" s="153"/>
      <c r="BA66" s="170"/>
      <c r="BB66" s="170"/>
      <c r="BC66" s="170"/>
      <c r="BD66" s="170"/>
      <c r="BE66" s="170"/>
      <c r="BF66" s="170"/>
      <c r="BG66" s="170"/>
      <c r="BH66" s="170"/>
      <c r="BI66" s="170"/>
      <c r="BJ66" s="170"/>
      <c r="BK66" s="170"/>
      <c r="BL66" s="170"/>
      <c r="BM66" s="170"/>
      <c r="BN66" s="170"/>
      <c r="BO66" s="170"/>
      <c r="BP66" s="170"/>
      <c r="BQ66" s="170"/>
      <c r="BR66" s="170"/>
      <c r="BS66" s="170"/>
      <c r="BT66" s="170"/>
      <c r="BU66" s="170"/>
      <c r="BV66" s="170"/>
      <c r="BW66" s="170"/>
      <c r="BX66" s="170"/>
      <c r="BY66" s="170"/>
      <c r="BZ66" s="170"/>
      <c r="CA66" s="170"/>
      <c r="CB66" s="170"/>
      <c r="CC66" s="170"/>
    </row>
    <row r="67" spans="1:81" ht="6.95" customHeight="1" x14ac:dyDescent="0.25">
      <c r="A67" s="167">
        <v>1</v>
      </c>
      <c r="B67" s="29">
        <f>COLUMN()</f>
        <v>2</v>
      </c>
      <c r="C67" s="60" t="str">
        <f t="shared" ref="C67:R82" si="10">_xlfn.CONCAT(COLUMN()-$B67,",",ROW()-C$66)</f>
        <v>1,1</v>
      </c>
      <c r="D67" s="60" t="str">
        <f t="shared" si="10"/>
        <v>2,1</v>
      </c>
      <c r="E67" s="60" t="str">
        <f t="shared" si="10"/>
        <v>3,1</v>
      </c>
      <c r="F67" s="60" t="str">
        <f t="shared" si="10"/>
        <v>4,1</v>
      </c>
      <c r="G67" s="60" t="str">
        <f t="shared" si="10"/>
        <v>5,1</v>
      </c>
      <c r="H67" s="60" t="str">
        <f t="shared" si="10"/>
        <v>6,1</v>
      </c>
      <c r="I67" s="60" t="str">
        <f t="shared" si="10"/>
        <v>7,1</v>
      </c>
      <c r="J67" s="60" t="str">
        <f t="shared" si="10"/>
        <v>8,1</v>
      </c>
      <c r="K67" s="60" t="str">
        <f t="shared" si="10"/>
        <v>9,1</v>
      </c>
      <c r="L67" s="60" t="str">
        <f t="shared" si="10"/>
        <v>10,1</v>
      </c>
      <c r="M67" s="60" t="str">
        <f t="shared" si="10"/>
        <v>11,1</v>
      </c>
      <c r="N67" s="60" t="str">
        <f t="shared" si="10"/>
        <v>12,1</v>
      </c>
      <c r="O67" s="60" t="str">
        <f t="shared" si="10"/>
        <v>13,1</v>
      </c>
      <c r="P67" s="60" t="str">
        <f t="shared" si="10"/>
        <v>14,1</v>
      </c>
      <c r="Q67" s="60" t="str">
        <f t="shared" si="10"/>
        <v>15,1</v>
      </c>
      <c r="R67" s="60" t="str">
        <f t="shared" si="10"/>
        <v>16,1</v>
      </c>
      <c r="S67" s="60" t="str">
        <f t="shared" ref="M67:S82" si="11">_xlfn.CONCAT(COLUMN()-$B67,",",ROW()-S$66)</f>
        <v>17,1</v>
      </c>
      <c r="T67" s="170"/>
      <c r="U67" s="149">
        <v>63</v>
      </c>
      <c r="V67" s="138">
        <v>1</v>
      </c>
      <c r="W67" s="138">
        <v>9</v>
      </c>
      <c r="X67" s="138">
        <v>0</v>
      </c>
      <c r="Y67" s="138">
        <v>160</v>
      </c>
      <c r="Z67" s="59" t="str">
        <f t="shared" si="0"/>
        <v>1,10</v>
      </c>
      <c r="AA67" s="170"/>
      <c r="AB67" s="186">
        <v>63</v>
      </c>
      <c r="AC67" s="186">
        <v>1</v>
      </c>
      <c r="AD67" s="186">
        <v>6</v>
      </c>
      <c r="AE67" s="186" t="s">
        <v>513</v>
      </c>
      <c r="AF67" s="187" t="s">
        <v>460</v>
      </c>
      <c r="AG67" s="187">
        <v>0.1</v>
      </c>
      <c r="AH67" s="187">
        <v>0</v>
      </c>
      <c r="AI67" s="187">
        <v>0</v>
      </c>
      <c r="AJ67" s="187">
        <v>0</v>
      </c>
      <c r="AK67" s="187">
        <v>0</v>
      </c>
      <c r="AL67" s="186">
        <v>1</v>
      </c>
      <c r="AM67" s="186">
        <v>16</v>
      </c>
      <c r="AN67" s="186">
        <v>8</v>
      </c>
      <c r="AO67" s="59" t="str">
        <f t="shared" si="1"/>
        <v>9,17</v>
      </c>
      <c r="AP67" s="98" t="str">
        <f t="shared" si="2"/>
        <v/>
      </c>
      <c r="AQ67" s="102">
        <f t="shared" si="8"/>
        <v>0</v>
      </c>
      <c r="AR67" s="102">
        <f t="shared" si="8"/>
        <v>0</v>
      </c>
      <c r="AS67" s="153"/>
      <c r="AT67" s="153"/>
      <c r="AU67" s="153"/>
      <c r="AV67" s="159"/>
      <c r="AW67" s="153"/>
      <c r="AX67" s="153"/>
      <c r="AY67" s="153"/>
      <c r="AZ67" s="153"/>
      <c r="BA67" s="170"/>
      <c r="BB67" s="170"/>
      <c r="BC67" s="170"/>
      <c r="BD67" s="170"/>
      <c r="BE67" s="170"/>
      <c r="BF67" s="170"/>
      <c r="BG67" s="170"/>
      <c r="BH67" s="170"/>
      <c r="BI67" s="170"/>
      <c r="BJ67" s="170"/>
      <c r="BK67" s="170"/>
      <c r="BL67" s="170"/>
      <c r="BM67" s="170"/>
      <c r="BN67" s="170"/>
      <c r="BO67" s="170"/>
      <c r="BP67" s="170"/>
      <c r="BQ67" s="170"/>
      <c r="BR67" s="170"/>
      <c r="BS67" s="170"/>
      <c r="BT67" s="170"/>
      <c r="BU67" s="170"/>
      <c r="BV67" s="170"/>
      <c r="BW67" s="170"/>
      <c r="BX67" s="170"/>
      <c r="BY67" s="170"/>
      <c r="BZ67" s="170"/>
      <c r="CA67" s="170"/>
      <c r="CB67" s="170"/>
      <c r="CC67" s="170"/>
    </row>
    <row r="68" spans="1:81" ht="6.95" customHeight="1" x14ac:dyDescent="0.25">
      <c r="A68" s="167">
        <f t="shared" ref="A68:A81" si="12">A67+1</f>
        <v>2</v>
      </c>
      <c r="B68" s="29">
        <f>COLUMN()</f>
        <v>2</v>
      </c>
      <c r="C68" s="60" t="str">
        <f t="shared" si="10"/>
        <v>1,2</v>
      </c>
      <c r="D68" s="60" t="str">
        <f t="shared" si="10"/>
        <v>2,2</v>
      </c>
      <c r="E68" s="60" t="str">
        <f t="shared" si="10"/>
        <v>3,2</v>
      </c>
      <c r="F68" s="60" t="str">
        <f t="shared" si="10"/>
        <v>4,2</v>
      </c>
      <c r="G68" s="60" t="str">
        <f t="shared" si="10"/>
        <v>5,2</v>
      </c>
      <c r="H68" s="60" t="str">
        <f t="shared" si="10"/>
        <v>6,2</v>
      </c>
      <c r="I68" s="60" t="str">
        <f t="shared" si="10"/>
        <v>7,2</v>
      </c>
      <c r="J68" s="60" t="str">
        <f t="shared" si="10"/>
        <v>8,2</v>
      </c>
      <c r="K68" s="60" t="str">
        <f t="shared" si="10"/>
        <v>9,2</v>
      </c>
      <c r="L68" s="60" t="str">
        <f t="shared" si="10"/>
        <v>10,2</v>
      </c>
      <c r="M68" s="60" t="str">
        <f t="shared" si="11"/>
        <v>11,2</v>
      </c>
      <c r="N68" s="60" t="str">
        <f t="shared" si="11"/>
        <v>12,2</v>
      </c>
      <c r="O68" s="60" t="str">
        <f t="shared" si="11"/>
        <v>13,2</v>
      </c>
      <c r="P68" s="60" t="str">
        <f t="shared" si="11"/>
        <v>14,2</v>
      </c>
      <c r="Q68" s="60" t="str">
        <f t="shared" si="11"/>
        <v>15,2</v>
      </c>
      <c r="R68" s="60" t="str">
        <f t="shared" si="11"/>
        <v>16,2</v>
      </c>
      <c r="S68" s="60" t="str">
        <f t="shared" si="11"/>
        <v>17,2</v>
      </c>
      <c r="T68" s="170"/>
      <c r="U68" s="149">
        <v>64</v>
      </c>
      <c r="V68" s="138">
        <v>1</v>
      </c>
      <c r="W68" s="138">
        <v>10</v>
      </c>
      <c r="X68" s="138">
        <v>0</v>
      </c>
      <c r="Y68" s="138">
        <v>160</v>
      </c>
      <c r="Z68" s="59" t="str">
        <f t="shared" si="0"/>
        <v>1,11</v>
      </c>
      <c r="AA68" s="170"/>
      <c r="AB68" s="186">
        <v>64</v>
      </c>
      <c r="AC68" s="186">
        <v>1</v>
      </c>
      <c r="AD68" s="186">
        <v>7</v>
      </c>
      <c r="AE68" s="186" t="s">
        <v>514</v>
      </c>
      <c r="AF68" s="187" t="s">
        <v>458</v>
      </c>
      <c r="AG68" s="187">
        <v>0.1</v>
      </c>
      <c r="AH68" s="187">
        <v>102</v>
      </c>
      <c r="AI68" s="187">
        <v>200</v>
      </c>
      <c r="AJ68" s="187">
        <v>500</v>
      </c>
      <c r="AK68" s="187">
        <v>500</v>
      </c>
      <c r="AL68" s="186">
        <v>0</v>
      </c>
      <c r="AM68" s="186">
        <v>15</v>
      </c>
      <c r="AN68" s="186">
        <v>9</v>
      </c>
      <c r="AO68" s="59" t="str">
        <f t="shared" si="1"/>
        <v>10,16</v>
      </c>
      <c r="AP68" s="98" t="str">
        <f t="shared" si="2"/>
        <v>H</v>
      </c>
      <c r="AQ68" s="102">
        <f t="shared" si="8"/>
        <v>300</v>
      </c>
      <c r="AR68" s="102">
        <f t="shared" si="8"/>
        <v>0</v>
      </c>
      <c r="AS68" s="153"/>
      <c r="AT68" s="153"/>
      <c r="AU68" s="153"/>
      <c r="AV68" s="159"/>
      <c r="AW68" s="153"/>
      <c r="AX68" s="153"/>
      <c r="AY68" s="153"/>
      <c r="AZ68" s="153"/>
      <c r="BA68" s="170"/>
      <c r="BB68" s="170"/>
      <c r="BC68" s="170"/>
      <c r="BD68" s="170"/>
      <c r="BE68" s="170"/>
      <c r="BF68" s="170"/>
      <c r="BG68" s="170"/>
      <c r="BH68" s="170"/>
      <c r="BI68" s="170"/>
      <c r="BJ68" s="170"/>
      <c r="BK68" s="170"/>
      <c r="BL68" s="170"/>
      <c r="BM68" s="170"/>
      <c r="BN68" s="170"/>
      <c r="BO68" s="170"/>
      <c r="BP68" s="170"/>
      <c r="BQ68" s="170"/>
      <c r="BR68" s="170"/>
      <c r="BS68" s="170"/>
      <c r="BT68" s="170"/>
      <c r="BU68" s="170"/>
      <c r="BV68" s="170"/>
      <c r="BW68" s="170"/>
      <c r="BX68" s="170"/>
      <c r="BY68" s="170"/>
      <c r="BZ68" s="170"/>
      <c r="CA68" s="170"/>
      <c r="CB68" s="170"/>
      <c r="CC68" s="170"/>
    </row>
    <row r="69" spans="1:81" ht="6.95" customHeight="1" x14ac:dyDescent="0.25">
      <c r="A69" s="167">
        <f t="shared" si="12"/>
        <v>3</v>
      </c>
      <c r="B69" s="29">
        <f>COLUMN()</f>
        <v>2</v>
      </c>
      <c r="C69" s="60" t="str">
        <f t="shared" si="10"/>
        <v>1,3</v>
      </c>
      <c r="D69" s="60" t="str">
        <f t="shared" si="10"/>
        <v>2,3</v>
      </c>
      <c r="E69" s="60" t="str">
        <f t="shared" si="10"/>
        <v>3,3</v>
      </c>
      <c r="F69" s="60" t="str">
        <f t="shared" si="10"/>
        <v>4,3</v>
      </c>
      <c r="G69" s="60" t="str">
        <f t="shared" si="10"/>
        <v>5,3</v>
      </c>
      <c r="H69" s="60" t="str">
        <f t="shared" si="10"/>
        <v>6,3</v>
      </c>
      <c r="I69" s="60" t="str">
        <f t="shared" si="10"/>
        <v>7,3</v>
      </c>
      <c r="J69" s="60" t="str">
        <f t="shared" si="10"/>
        <v>8,3</v>
      </c>
      <c r="K69" s="60" t="str">
        <f t="shared" si="10"/>
        <v>9,3</v>
      </c>
      <c r="L69" s="60" t="str">
        <f t="shared" si="10"/>
        <v>10,3</v>
      </c>
      <c r="M69" s="60" t="str">
        <f t="shared" si="11"/>
        <v>11,3</v>
      </c>
      <c r="N69" s="60" t="str">
        <f t="shared" si="11"/>
        <v>12,3</v>
      </c>
      <c r="O69" s="60" t="str">
        <f t="shared" si="11"/>
        <v>13,3</v>
      </c>
      <c r="P69" s="60" t="str">
        <f t="shared" si="11"/>
        <v>14,3</v>
      </c>
      <c r="Q69" s="60" t="str">
        <f t="shared" si="11"/>
        <v>15,3</v>
      </c>
      <c r="R69" s="60" t="str">
        <f t="shared" si="11"/>
        <v>16,3</v>
      </c>
      <c r="S69" s="60" t="str">
        <f t="shared" si="11"/>
        <v>17,3</v>
      </c>
      <c r="T69" s="170"/>
      <c r="U69" s="149">
        <v>65</v>
      </c>
      <c r="V69" s="138">
        <v>1</v>
      </c>
      <c r="W69" s="138">
        <v>11</v>
      </c>
      <c r="X69" s="138">
        <v>0</v>
      </c>
      <c r="Y69" s="138">
        <v>160</v>
      </c>
      <c r="Z69" s="59" t="str">
        <f t="shared" ref="Z69:Z132" si="13">_xlfn.CONCAT(X69+1,",",W69+1)</f>
        <v>1,12</v>
      </c>
      <c r="AA69" s="170"/>
      <c r="AB69" s="186">
        <v>65</v>
      </c>
      <c r="AC69" s="186">
        <v>1</v>
      </c>
      <c r="AD69" s="186">
        <v>8</v>
      </c>
      <c r="AE69" s="186" t="s">
        <v>515</v>
      </c>
      <c r="AF69" s="187" t="s">
        <v>460</v>
      </c>
      <c r="AG69" s="187">
        <v>0.1</v>
      </c>
      <c r="AH69" s="187">
        <v>0</v>
      </c>
      <c r="AI69" s="187">
        <v>0</v>
      </c>
      <c r="AJ69" s="187">
        <v>0</v>
      </c>
      <c r="AK69" s="187">
        <v>0</v>
      </c>
      <c r="AL69" s="186">
        <v>1</v>
      </c>
      <c r="AM69" s="186">
        <v>16</v>
      </c>
      <c r="AN69" s="186">
        <v>9</v>
      </c>
      <c r="AO69" s="59" t="str">
        <f t="shared" ref="AO69:AO115" si="14">_xlfn.CONCAT(AN69+1,",",AM69+1)</f>
        <v>10,17</v>
      </c>
      <c r="AP69" s="98" t="str">
        <f t="shared" ref="AP69:AP115" si="15">IF(AF69=$AF$4,"H","")</f>
        <v/>
      </c>
      <c r="AQ69" s="102">
        <f t="shared" si="8"/>
        <v>0</v>
      </c>
      <c r="AR69" s="102">
        <f t="shared" si="8"/>
        <v>0</v>
      </c>
      <c r="AS69" s="153"/>
      <c r="AT69" s="153"/>
      <c r="AU69" s="153"/>
      <c r="AV69" s="159"/>
      <c r="AW69" s="153"/>
      <c r="AX69" s="153"/>
      <c r="AY69" s="153"/>
      <c r="AZ69" s="153"/>
      <c r="BA69" s="170"/>
      <c r="BB69" s="170"/>
      <c r="BC69" s="170"/>
      <c r="BD69" s="170"/>
      <c r="BE69" s="170"/>
      <c r="BF69" s="170"/>
      <c r="BG69" s="170"/>
      <c r="BH69" s="170"/>
      <c r="BI69" s="170"/>
      <c r="BJ69" s="170"/>
      <c r="BK69" s="170"/>
      <c r="BL69" s="170"/>
      <c r="BM69" s="170"/>
      <c r="BN69" s="170"/>
      <c r="BO69" s="170"/>
      <c r="BP69" s="170"/>
      <c r="BQ69" s="170"/>
      <c r="BR69" s="170"/>
      <c r="BS69" s="170"/>
      <c r="BT69" s="170"/>
      <c r="BU69" s="170"/>
      <c r="BV69" s="170"/>
      <c r="BW69" s="170"/>
      <c r="BX69" s="170"/>
      <c r="BY69" s="170"/>
      <c r="BZ69" s="170"/>
      <c r="CA69" s="170"/>
      <c r="CB69" s="170"/>
      <c r="CC69" s="170"/>
    </row>
    <row r="70" spans="1:81" ht="6.95" customHeight="1" x14ac:dyDescent="0.25">
      <c r="A70" s="167">
        <f t="shared" si="12"/>
        <v>4</v>
      </c>
      <c r="B70" s="29">
        <f>COLUMN()</f>
        <v>2</v>
      </c>
      <c r="C70" s="60" t="str">
        <f t="shared" si="10"/>
        <v>1,4</v>
      </c>
      <c r="D70" s="60" t="str">
        <f t="shared" si="10"/>
        <v>2,4</v>
      </c>
      <c r="E70" s="60" t="str">
        <f t="shared" si="10"/>
        <v>3,4</v>
      </c>
      <c r="F70" s="60" t="str">
        <f t="shared" si="10"/>
        <v>4,4</v>
      </c>
      <c r="G70" s="60" t="str">
        <f t="shared" si="10"/>
        <v>5,4</v>
      </c>
      <c r="H70" s="60" t="str">
        <f t="shared" si="10"/>
        <v>6,4</v>
      </c>
      <c r="I70" s="60" t="str">
        <f t="shared" si="10"/>
        <v>7,4</v>
      </c>
      <c r="J70" s="60" t="str">
        <f t="shared" si="10"/>
        <v>8,4</v>
      </c>
      <c r="K70" s="60" t="str">
        <f t="shared" si="10"/>
        <v>9,4</v>
      </c>
      <c r="L70" s="60" t="str">
        <f t="shared" si="10"/>
        <v>10,4</v>
      </c>
      <c r="M70" s="60" t="str">
        <f t="shared" si="11"/>
        <v>11,4</v>
      </c>
      <c r="N70" s="60" t="str">
        <f t="shared" si="11"/>
        <v>12,4</v>
      </c>
      <c r="O70" s="60" t="str">
        <f t="shared" si="11"/>
        <v>13,4</v>
      </c>
      <c r="P70" s="60" t="str">
        <f t="shared" si="11"/>
        <v>14,4</v>
      </c>
      <c r="Q70" s="60" t="str">
        <f t="shared" si="11"/>
        <v>15,4</v>
      </c>
      <c r="R70" s="60" t="str">
        <f t="shared" si="11"/>
        <v>16,4</v>
      </c>
      <c r="S70" s="60" t="str">
        <f t="shared" si="11"/>
        <v>17,4</v>
      </c>
      <c r="T70" s="170"/>
      <c r="U70" s="149">
        <v>66</v>
      </c>
      <c r="V70" s="138">
        <v>1</v>
      </c>
      <c r="W70" s="138">
        <v>12</v>
      </c>
      <c r="X70" s="138">
        <v>0</v>
      </c>
      <c r="Y70" s="138">
        <v>160</v>
      </c>
      <c r="Z70" s="59" t="str">
        <f t="shared" si="13"/>
        <v>1,13</v>
      </c>
      <c r="AA70" s="170"/>
      <c r="AB70" s="186">
        <v>66</v>
      </c>
      <c r="AC70" s="186">
        <v>1</v>
      </c>
      <c r="AD70" s="186">
        <v>9</v>
      </c>
      <c r="AE70" s="186" t="s">
        <v>516</v>
      </c>
      <c r="AF70" s="187" t="s">
        <v>458</v>
      </c>
      <c r="AG70" s="187">
        <v>0.1</v>
      </c>
      <c r="AH70" s="187">
        <v>102</v>
      </c>
      <c r="AI70" s="187">
        <v>200</v>
      </c>
      <c r="AJ70" s="187">
        <v>500</v>
      </c>
      <c r="AK70" s="187">
        <v>500</v>
      </c>
      <c r="AL70" s="186">
        <v>0</v>
      </c>
      <c r="AM70" s="186">
        <v>15</v>
      </c>
      <c r="AN70" s="186">
        <v>10</v>
      </c>
      <c r="AO70" s="59" t="str">
        <f t="shared" si="14"/>
        <v>11,16</v>
      </c>
      <c r="AP70" s="98" t="str">
        <f t="shared" si="15"/>
        <v>H</v>
      </c>
      <c r="AQ70" s="102">
        <f t="shared" si="8"/>
        <v>300</v>
      </c>
      <c r="AR70" s="102">
        <f t="shared" si="8"/>
        <v>0</v>
      </c>
      <c r="AS70" s="153"/>
      <c r="AT70" s="153"/>
      <c r="AU70" s="153"/>
      <c r="AV70" s="159"/>
      <c r="AW70" s="153"/>
      <c r="AX70" s="153"/>
      <c r="AY70" s="153"/>
      <c r="AZ70" s="153"/>
      <c r="BA70" s="170"/>
      <c r="BB70" s="170"/>
      <c r="BC70" s="170"/>
      <c r="BD70" s="170"/>
      <c r="BE70" s="170"/>
      <c r="BF70" s="170"/>
      <c r="BG70" s="170"/>
      <c r="BH70" s="170"/>
      <c r="BI70" s="170"/>
      <c r="BJ70" s="170"/>
      <c r="BK70" s="170"/>
      <c r="BL70" s="170"/>
      <c r="BM70" s="170"/>
      <c r="BN70" s="170"/>
      <c r="BO70" s="170"/>
      <c r="BP70" s="170"/>
      <c r="BQ70" s="170"/>
      <c r="BR70" s="170"/>
      <c r="BS70" s="170"/>
      <c r="BT70" s="170"/>
      <c r="BU70" s="170"/>
      <c r="BV70" s="170"/>
      <c r="BW70" s="170"/>
      <c r="BX70" s="170"/>
      <c r="BY70" s="170"/>
      <c r="BZ70" s="170"/>
      <c r="CA70" s="170"/>
      <c r="CB70" s="170"/>
      <c r="CC70" s="170"/>
    </row>
    <row r="71" spans="1:81" ht="6.95" customHeight="1" x14ac:dyDescent="0.25">
      <c r="A71" s="167">
        <f t="shared" si="12"/>
        <v>5</v>
      </c>
      <c r="B71" s="29">
        <f>COLUMN()</f>
        <v>2</v>
      </c>
      <c r="C71" s="60" t="str">
        <f t="shared" si="10"/>
        <v>1,5</v>
      </c>
      <c r="D71" s="60" t="str">
        <f t="shared" si="10"/>
        <v>2,5</v>
      </c>
      <c r="E71" s="60" t="str">
        <f t="shared" si="10"/>
        <v>3,5</v>
      </c>
      <c r="F71" s="60" t="str">
        <f t="shared" si="10"/>
        <v>4,5</v>
      </c>
      <c r="G71" s="60" t="str">
        <f t="shared" si="10"/>
        <v>5,5</v>
      </c>
      <c r="H71" s="60" t="str">
        <f t="shared" si="10"/>
        <v>6,5</v>
      </c>
      <c r="I71" s="60" t="str">
        <f t="shared" si="10"/>
        <v>7,5</v>
      </c>
      <c r="J71" s="60" t="str">
        <f t="shared" si="10"/>
        <v>8,5</v>
      </c>
      <c r="K71" s="60" t="str">
        <f t="shared" si="10"/>
        <v>9,5</v>
      </c>
      <c r="L71" s="60" t="str">
        <f t="shared" si="10"/>
        <v>10,5</v>
      </c>
      <c r="M71" s="60" t="str">
        <f t="shared" si="11"/>
        <v>11,5</v>
      </c>
      <c r="N71" s="60" t="str">
        <f t="shared" si="11"/>
        <v>12,5</v>
      </c>
      <c r="O71" s="60" t="str">
        <f t="shared" si="11"/>
        <v>13,5</v>
      </c>
      <c r="P71" s="60" t="str">
        <f t="shared" si="11"/>
        <v>14,5</v>
      </c>
      <c r="Q71" s="60" t="str">
        <f t="shared" si="11"/>
        <v>15,5</v>
      </c>
      <c r="R71" s="60" t="str">
        <f t="shared" si="11"/>
        <v>16,5</v>
      </c>
      <c r="S71" s="60" t="str">
        <f t="shared" si="11"/>
        <v>17,5</v>
      </c>
      <c r="T71" s="170"/>
      <c r="U71" s="149">
        <v>67</v>
      </c>
      <c r="V71" s="138">
        <v>1</v>
      </c>
      <c r="W71" s="138">
        <v>13</v>
      </c>
      <c r="X71" s="138">
        <v>0</v>
      </c>
      <c r="Y71" s="138">
        <v>160</v>
      </c>
      <c r="Z71" s="59" t="str">
        <f t="shared" si="13"/>
        <v>1,14</v>
      </c>
      <c r="AA71" s="170"/>
      <c r="AB71" s="186">
        <v>67</v>
      </c>
      <c r="AC71" s="186">
        <v>1</v>
      </c>
      <c r="AD71" s="186">
        <v>10</v>
      </c>
      <c r="AE71" s="186" t="s">
        <v>517</v>
      </c>
      <c r="AF71" s="187" t="s">
        <v>458</v>
      </c>
      <c r="AG71" s="187">
        <v>0.1</v>
      </c>
      <c r="AH71" s="187">
        <v>102</v>
      </c>
      <c r="AI71" s="187">
        <v>200</v>
      </c>
      <c r="AJ71" s="187">
        <v>500</v>
      </c>
      <c r="AK71" s="187">
        <v>500</v>
      </c>
      <c r="AL71" s="186">
        <v>0</v>
      </c>
      <c r="AM71" s="186">
        <v>16</v>
      </c>
      <c r="AN71" s="186">
        <v>11</v>
      </c>
      <c r="AO71" s="59" t="str">
        <f t="shared" si="14"/>
        <v>12,17</v>
      </c>
      <c r="AP71" s="98" t="str">
        <f t="shared" si="15"/>
        <v>H</v>
      </c>
      <c r="AQ71" s="102">
        <f t="shared" si="8"/>
        <v>300</v>
      </c>
      <c r="AR71" s="102">
        <f t="shared" si="8"/>
        <v>0</v>
      </c>
      <c r="AS71" s="153"/>
      <c r="AT71" s="153"/>
      <c r="AU71" s="153"/>
      <c r="AV71" s="159"/>
      <c r="AW71" s="153"/>
      <c r="AX71" s="153"/>
      <c r="AY71" s="153"/>
      <c r="AZ71" s="153"/>
      <c r="BA71" s="170"/>
      <c r="BB71" s="170"/>
      <c r="BC71" s="170"/>
      <c r="BD71" s="170"/>
      <c r="BE71" s="170"/>
      <c r="BF71" s="170"/>
      <c r="BG71" s="170"/>
      <c r="BH71" s="170"/>
      <c r="BI71" s="170"/>
      <c r="BJ71" s="170"/>
      <c r="BK71" s="170"/>
      <c r="BL71" s="170"/>
      <c r="BM71" s="170"/>
      <c r="BN71" s="170"/>
      <c r="BO71" s="170"/>
      <c r="BP71" s="170"/>
      <c r="BQ71" s="170"/>
      <c r="BR71" s="170"/>
      <c r="BS71" s="170"/>
      <c r="BT71" s="170"/>
      <c r="BU71" s="170"/>
      <c r="BV71" s="170"/>
      <c r="BW71" s="170"/>
      <c r="BX71" s="170"/>
      <c r="BY71" s="170"/>
      <c r="BZ71" s="170"/>
      <c r="CA71" s="170"/>
      <c r="CB71" s="170"/>
      <c r="CC71" s="170"/>
    </row>
    <row r="72" spans="1:81" ht="6.95" customHeight="1" x14ac:dyDescent="0.25">
      <c r="A72" s="167">
        <f t="shared" si="12"/>
        <v>6</v>
      </c>
      <c r="B72" s="29">
        <f>COLUMN()</f>
        <v>2</v>
      </c>
      <c r="C72" s="60" t="str">
        <f t="shared" si="10"/>
        <v>1,6</v>
      </c>
      <c r="D72" s="60" t="str">
        <f t="shared" si="10"/>
        <v>2,6</v>
      </c>
      <c r="E72" s="60" t="str">
        <f t="shared" si="10"/>
        <v>3,6</v>
      </c>
      <c r="F72" s="60" t="str">
        <f t="shared" si="10"/>
        <v>4,6</v>
      </c>
      <c r="G72" s="60" t="str">
        <f t="shared" si="10"/>
        <v>5,6</v>
      </c>
      <c r="H72" s="60" t="str">
        <f t="shared" si="10"/>
        <v>6,6</v>
      </c>
      <c r="I72" s="60" t="str">
        <f t="shared" si="10"/>
        <v>7,6</v>
      </c>
      <c r="J72" s="60" t="str">
        <f t="shared" si="10"/>
        <v>8,6</v>
      </c>
      <c r="K72" s="60" t="str">
        <f t="shared" si="10"/>
        <v>9,6</v>
      </c>
      <c r="L72" s="60" t="str">
        <f t="shared" si="10"/>
        <v>10,6</v>
      </c>
      <c r="M72" s="60" t="str">
        <f t="shared" si="11"/>
        <v>11,6</v>
      </c>
      <c r="N72" s="60" t="str">
        <f t="shared" si="11"/>
        <v>12,6</v>
      </c>
      <c r="O72" s="60" t="str">
        <f t="shared" si="11"/>
        <v>13,6</v>
      </c>
      <c r="P72" s="60" t="str">
        <f t="shared" si="11"/>
        <v>14,6</v>
      </c>
      <c r="Q72" s="60" t="str">
        <f t="shared" si="11"/>
        <v>15,6</v>
      </c>
      <c r="R72" s="60" t="str">
        <f t="shared" si="11"/>
        <v>16,6</v>
      </c>
      <c r="S72" s="60" t="str">
        <f t="shared" si="11"/>
        <v>17,6</v>
      </c>
      <c r="T72" s="170"/>
      <c r="U72" s="149">
        <v>68</v>
      </c>
      <c r="V72" s="138">
        <v>1</v>
      </c>
      <c r="W72" s="138">
        <v>14</v>
      </c>
      <c r="X72" s="138">
        <v>0</v>
      </c>
      <c r="Y72" s="138">
        <v>160</v>
      </c>
      <c r="Z72" s="59" t="str">
        <f t="shared" si="13"/>
        <v>1,15</v>
      </c>
      <c r="AA72" s="170"/>
      <c r="AB72" s="186">
        <v>68</v>
      </c>
      <c r="AC72" s="186">
        <v>1</v>
      </c>
      <c r="AD72" s="186">
        <v>11</v>
      </c>
      <c r="AE72" s="186" t="s">
        <v>518</v>
      </c>
      <c r="AF72" s="187" t="s">
        <v>460</v>
      </c>
      <c r="AG72" s="187">
        <v>0.1</v>
      </c>
      <c r="AH72" s="187">
        <v>0</v>
      </c>
      <c r="AI72" s="187">
        <v>0</v>
      </c>
      <c r="AJ72" s="187">
        <v>0</v>
      </c>
      <c r="AK72" s="187">
        <v>0</v>
      </c>
      <c r="AL72" s="186">
        <v>1</v>
      </c>
      <c r="AM72" s="186">
        <v>16</v>
      </c>
      <c r="AN72" s="186">
        <v>10</v>
      </c>
      <c r="AO72" s="59" t="str">
        <f t="shared" si="14"/>
        <v>11,17</v>
      </c>
      <c r="AP72" s="98" t="str">
        <f t="shared" si="15"/>
        <v/>
      </c>
      <c r="AQ72" s="102">
        <f t="shared" si="8"/>
        <v>0</v>
      </c>
      <c r="AR72" s="102">
        <f t="shared" si="8"/>
        <v>0</v>
      </c>
      <c r="AS72" s="153"/>
      <c r="AT72" s="153"/>
      <c r="AU72" s="153"/>
      <c r="AV72" s="159"/>
      <c r="AW72" s="153"/>
      <c r="AX72" s="153"/>
      <c r="AY72" s="153"/>
      <c r="AZ72" s="153"/>
      <c r="BA72" s="170"/>
      <c r="BB72" s="170"/>
      <c r="BC72" s="170"/>
      <c r="BD72" s="170"/>
      <c r="BE72" s="170"/>
      <c r="BF72" s="170"/>
      <c r="BG72" s="170"/>
      <c r="BH72" s="170"/>
      <c r="BI72" s="170"/>
      <c r="BJ72" s="170"/>
      <c r="BK72" s="170"/>
      <c r="BL72" s="170"/>
      <c r="BM72" s="170"/>
      <c r="BN72" s="170"/>
      <c r="BO72" s="170"/>
      <c r="BP72" s="170"/>
      <c r="BQ72" s="170"/>
      <c r="BR72" s="170"/>
      <c r="BS72" s="170"/>
      <c r="BT72" s="170"/>
      <c r="BU72" s="170"/>
      <c r="BV72" s="170"/>
      <c r="BW72" s="170"/>
      <c r="BX72" s="170"/>
      <c r="BY72" s="170"/>
      <c r="BZ72" s="170"/>
      <c r="CA72" s="170"/>
      <c r="CB72" s="170"/>
      <c r="CC72" s="170"/>
    </row>
    <row r="73" spans="1:81" ht="6.95" customHeight="1" x14ac:dyDescent="0.25">
      <c r="A73" s="167">
        <f t="shared" si="12"/>
        <v>7</v>
      </c>
      <c r="B73" s="29">
        <f>COLUMN()</f>
        <v>2</v>
      </c>
      <c r="C73" s="60" t="str">
        <f t="shared" si="10"/>
        <v>1,7</v>
      </c>
      <c r="D73" s="60" t="str">
        <f t="shared" si="10"/>
        <v>2,7</v>
      </c>
      <c r="E73" s="60" t="str">
        <f t="shared" si="10"/>
        <v>3,7</v>
      </c>
      <c r="F73" s="60" t="str">
        <f t="shared" si="10"/>
        <v>4,7</v>
      </c>
      <c r="G73" s="60" t="str">
        <f t="shared" si="10"/>
        <v>5,7</v>
      </c>
      <c r="H73" s="60" t="str">
        <f t="shared" si="10"/>
        <v>6,7</v>
      </c>
      <c r="I73" s="60" t="str">
        <f t="shared" si="10"/>
        <v>7,7</v>
      </c>
      <c r="J73" s="60" t="str">
        <f t="shared" si="10"/>
        <v>8,7</v>
      </c>
      <c r="K73" s="60" t="str">
        <f t="shared" si="10"/>
        <v>9,7</v>
      </c>
      <c r="L73" s="60" t="str">
        <f t="shared" si="10"/>
        <v>10,7</v>
      </c>
      <c r="M73" s="60" t="str">
        <f t="shared" si="11"/>
        <v>11,7</v>
      </c>
      <c r="N73" s="60" t="str">
        <f t="shared" si="11"/>
        <v>12,7</v>
      </c>
      <c r="O73" s="60" t="str">
        <f t="shared" si="11"/>
        <v>13,7</v>
      </c>
      <c r="P73" s="60" t="str">
        <f t="shared" si="11"/>
        <v>14,7</v>
      </c>
      <c r="Q73" s="60" t="str">
        <f t="shared" si="11"/>
        <v>15,7</v>
      </c>
      <c r="R73" s="60" t="str">
        <f t="shared" si="11"/>
        <v>16,7</v>
      </c>
      <c r="S73" s="60" t="str">
        <f t="shared" si="11"/>
        <v>17,7</v>
      </c>
      <c r="T73" s="170"/>
      <c r="U73" s="149">
        <v>69</v>
      </c>
      <c r="V73" s="138">
        <v>1</v>
      </c>
      <c r="W73" s="138">
        <v>15</v>
      </c>
      <c r="X73" s="138">
        <v>0</v>
      </c>
      <c r="Y73" s="138">
        <v>160</v>
      </c>
      <c r="Z73" s="59" t="str">
        <f t="shared" si="13"/>
        <v>1,16</v>
      </c>
      <c r="AA73" s="170"/>
      <c r="AB73" s="186">
        <v>69</v>
      </c>
      <c r="AC73" s="186">
        <v>1</v>
      </c>
      <c r="AD73" s="186">
        <v>12</v>
      </c>
      <c r="AE73" s="186" t="s">
        <v>519</v>
      </c>
      <c r="AF73" s="187" t="s">
        <v>458</v>
      </c>
      <c r="AG73" s="187">
        <v>0.1</v>
      </c>
      <c r="AH73" s="187">
        <v>102</v>
      </c>
      <c r="AI73" s="187">
        <v>200</v>
      </c>
      <c r="AJ73" s="187">
        <v>500</v>
      </c>
      <c r="AK73" s="187">
        <v>500</v>
      </c>
      <c r="AL73" s="186">
        <v>0</v>
      </c>
      <c r="AM73" s="186">
        <v>17</v>
      </c>
      <c r="AN73" s="186">
        <v>5</v>
      </c>
      <c r="AO73" s="59" t="str">
        <f t="shared" si="14"/>
        <v>6,18</v>
      </c>
      <c r="AP73" s="98" t="str">
        <f t="shared" si="15"/>
        <v>H</v>
      </c>
      <c r="AQ73" s="102">
        <f t="shared" si="8"/>
        <v>300</v>
      </c>
      <c r="AR73" s="102">
        <f t="shared" si="8"/>
        <v>0</v>
      </c>
      <c r="AS73" s="153"/>
      <c r="AT73" s="153"/>
      <c r="AU73" s="153"/>
      <c r="AV73" s="159"/>
      <c r="AW73" s="153"/>
      <c r="AX73" s="153"/>
      <c r="AY73" s="153"/>
      <c r="AZ73" s="153"/>
      <c r="BA73" s="170"/>
      <c r="BB73" s="170"/>
      <c r="BC73" s="170"/>
      <c r="BD73" s="170"/>
      <c r="BE73" s="170"/>
      <c r="BF73" s="170"/>
      <c r="BG73" s="170"/>
      <c r="BH73" s="170"/>
      <c r="BI73" s="170"/>
      <c r="BJ73" s="170"/>
      <c r="BK73" s="170"/>
      <c r="BL73" s="170"/>
      <c r="BM73" s="170"/>
      <c r="BN73" s="170"/>
      <c r="BO73" s="170"/>
      <c r="BP73" s="170"/>
      <c r="BQ73" s="170"/>
      <c r="BR73" s="170"/>
      <c r="BS73" s="170"/>
      <c r="BT73" s="170"/>
      <c r="BU73" s="170"/>
      <c r="BV73" s="170"/>
      <c r="BW73" s="170"/>
      <c r="BX73" s="170"/>
      <c r="BY73" s="170"/>
      <c r="BZ73" s="170"/>
      <c r="CA73" s="170"/>
      <c r="CB73" s="170"/>
      <c r="CC73" s="170"/>
    </row>
    <row r="74" spans="1:81" ht="6.95" customHeight="1" x14ac:dyDescent="0.25">
      <c r="A74" s="167">
        <f t="shared" si="12"/>
        <v>8</v>
      </c>
      <c r="B74" s="29">
        <f>COLUMN()</f>
        <v>2</v>
      </c>
      <c r="C74" s="60" t="str">
        <f t="shared" si="10"/>
        <v>1,8</v>
      </c>
      <c r="D74" s="60" t="str">
        <f t="shared" si="10"/>
        <v>2,8</v>
      </c>
      <c r="E74" s="60" t="str">
        <f t="shared" si="10"/>
        <v>3,8</v>
      </c>
      <c r="F74" s="60" t="str">
        <f t="shared" si="10"/>
        <v>4,8</v>
      </c>
      <c r="G74" s="60" t="str">
        <f t="shared" si="10"/>
        <v>5,8</v>
      </c>
      <c r="H74" s="60" t="str">
        <f t="shared" si="10"/>
        <v>6,8</v>
      </c>
      <c r="I74" s="60" t="str">
        <f t="shared" si="10"/>
        <v>7,8</v>
      </c>
      <c r="J74" s="60" t="str">
        <f t="shared" si="10"/>
        <v>8,8</v>
      </c>
      <c r="K74" s="60" t="str">
        <f t="shared" si="10"/>
        <v>9,8</v>
      </c>
      <c r="L74" s="60" t="str">
        <f t="shared" si="10"/>
        <v>10,8</v>
      </c>
      <c r="M74" s="60" t="str">
        <f t="shared" si="11"/>
        <v>11,8</v>
      </c>
      <c r="N74" s="60" t="str">
        <f t="shared" si="11"/>
        <v>12,8</v>
      </c>
      <c r="O74" s="60" t="str">
        <f t="shared" si="11"/>
        <v>13,8</v>
      </c>
      <c r="P74" s="60" t="str">
        <f t="shared" si="11"/>
        <v>14,8</v>
      </c>
      <c r="Q74" s="60" t="str">
        <f t="shared" si="11"/>
        <v>15,8</v>
      </c>
      <c r="R74" s="60" t="str">
        <f t="shared" si="11"/>
        <v>16,8</v>
      </c>
      <c r="S74" s="60" t="str">
        <f t="shared" si="11"/>
        <v>17,8</v>
      </c>
      <c r="T74" s="170"/>
      <c r="U74" s="149">
        <v>70</v>
      </c>
      <c r="V74" s="138">
        <v>1</v>
      </c>
      <c r="W74" s="138">
        <v>16</v>
      </c>
      <c r="X74" s="138">
        <v>0</v>
      </c>
      <c r="Y74" s="138">
        <v>160</v>
      </c>
      <c r="Z74" s="59" t="str">
        <f t="shared" si="13"/>
        <v>1,17</v>
      </c>
      <c r="AA74" s="170"/>
      <c r="AB74" s="186">
        <v>70</v>
      </c>
      <c r="AC74" s="186">
        <v>1</v>
      </c>
      <c r="AD74" s="186">
        <v>13</v>
      </c>
      <c r="AE74" s="186" t="s">
        <v>520</v>
      </c>
      <c r="AF74" s="187" t="s">
        <v>460</v>
      </c>
      <c r="AG74" s="187">
        <v>0.1</v>
      </c>
      <c r="AH74" s="187">
        <v>0</v>
      </c>
      <c r="AI74" s="187">
        <v>0</v>
      </c>
      <c r="AJ74" s="187">
        <v>0</v>
      </c>
      <c r="AK74" s="187">
        <v>0</v>
      </c>
      <c r="AL74" s="186">
        <v>1</v>
      </c>
      <c r="AM74" s="186">
        <v>17</v>
      </c>
      <c r="AN74" s="186">
        <v>6</v>
      </c>
      <c r="AO74" s="59" t="str">
        <f t="shared" si="14"/>
        <v>7,18</v>
      </c>
      <c r="AP74" s="98" t="str">
        <f t="shared" si="15"/>
        <v/>
      </c>
      <c r="AQ74" s="102">
        <f t="shared" si="8"/>
        <v>0</v>
      </c>
      <c r="AR74" s="102">
        <f t="shared" si="8"/>
        <v>0</v>
      </c>
      <c r="AS74" s="153"/>
      <c r="AT74" s="153"/>
      <c r="AU74" s="153"/>
      <c r="AV74" s="159"/>
      <c r="AW74" s="153"/>
      <c r="AX74" s="153"/>
      <c r="AY74" s="153"/>
      <c r="AZ74" s="153"/>
      <c r="BA74" s="170"/>
      <c r="BB74" s="170"/>
      <c r="BC74" s="170"/>
      <c r="BD74" s="170"/>
      <c r="BE74" s="170"/>
      <c r="BF74" s="170"/>
      <c r="BG74" s="170"/>
      <c r="BH74" s="170"/>
      <c r="BI74" s="170"/>
      <c r="BJ74" s="170"/>
      <c r="BK74" s="170"/>
      <c r="BL74" s="170"/>
      <c r="BM74" s="170"/>
      <c r="BN74" s="170"/>
      <c r="BO74" s="170"/>
      <c r="BP74" s="170"/>
      <c r="BQ74" s="170"/>
      <c r="BR74" s="170"/>
      <c r="BS74" s="170"/>
      <c r="BT74" s="170"/>
      <c r="BU74" s="170"/>
      <c r="BV74" s="170"/>
      <c r="BW74" s="170"/>
      <c r="BX74" s="170"/>
      <c r="BY74" s="170"/>
      <c r="BZ74" s="170"/>
      <c r="CA74" s="170"/>
      <c r="CB74" s="170"/>
      <c r="CC74" s="170"/>
    </row>
    <row r="75" spans="1:81" ht="6.95" customHeight="1" x14ac:dyDescent="0.25">
      <c r="A75" s="167">
        <f t="shared" si="12"/>
        <v>9</v>
      </c>
      <c r="B75" s="29">
        <f>COLUMN()</f>
        <v>2</v>
      </c>
      <c r="C75" s="60" t="str">
        <f t="shared" si="10"/>
        <v>1,9</v>
      </c>
      <c r="D75" s="60" t="str">
        <f t="shared" si="10"/>
        <v>2,9</v>
      </c>
      <c r="E75" s="60" t="str">
        <f t="shared" si="10"/>
        <v>3,9</v>
      </c>
      <c r="F75" s="60" t="str">
        <f t="shared" si="10"/>
        <v>4,9</v>
      </c>
      <c r="G75" s="60" t="str">
        <f t="shared" si="10"/>
        <v>5,9</v>
      </c>
      <c r="H75" s="60" t="str">
        <f t="shared" si="10"/>
        <v>6,9</v>
      </c>
      <c r="I75" s="60" t="str">
        <f t="shared" si="10"/>
        <v>7,9</v>
      </c>
      <c r="J75" s="60" t="str">
        <f t="shared" si="10"/>
        <v>8,9</v>
      </c>
      <c r="K75" s="60" t="str">
        <f t="shared" si="10"/>
        <v>9,9</v>
      </c>
      <c r="L75" s="60" t="str">
        <f t="shared" si="10"/>
        <v>10,9</v>
      </c>
      <c r="M75" s="60" t="str">
        <f t="shared" si="11"/>
        <v>11,9</v>
      </c>
      <c r="N75" s="60" t="str">
        <f t="shared" si="11"/>
        <v>12,9</v>
      </c>
      <c r="O75" s="60" t="str">
        <f t="shared" si="11"/>
        <v>13,9</v>
      </c>
      <c r="P75" s="60" t="str">
        <f t="shared" si="11"/>
        <v>14,9</v>
      </c>
      <c r="Q75" s="60" t="str">
        <f t="shared" si="11"/>
        <v>15,9</v>
      </c>
      <c r="R75" s="60" t="str">
        <f t="shared" si="11"/>
        <v>16,9</v>
      </c>
      <c r="S75" s="60" t="str">
        <f t="shared" si="11"/>
        <v>17,9</v>
      </c>
      <c r="T75" s="170"/>
      <c r="U75" s="149">
        <v>71</v>
      </c>
      <c r="V75" s="138">
        <v>1</v>
      </c>
      <c r="W75" s="138">
        <v>17</v>
      </c>
      <c r="X75" s="138">
        <v>0</v>
      </c>
      <c r="Y75" s="138">
        <v>160</v>
      </c>
      <c r="Z75" s="59" t="str">
        <f t="shared" si="13"/>
        <v>1,18</v>
      </c>
      <c r="AA75" s="170"/>
      <c r="AB75" s="186">
        <v>71</v>
      </c>
      <c r="AC75" s="186">
        <v>1</v>
      </c>
      <c r="AD75" s="186">
        <v>14</v>
      </c>
      <c r="AE75" s="186" t="s">
        <v>521</v>
      </c>
      <c r="AF75" s="187" t="s">
        <v>458</v>
      </c>
      <c r="AG75" s="187">
        <v>0.1</v>
      </c>
      <c r="AH75" s="187">
        <v>102</v>
      </c>
      <c r="AI75" s="187">
        <v>200</v>
      </c>
      <c r="AJ75" s="187">
        <v>500</v>
      </c>
      <c r="AK75" s="187">
        <v>500</v>
      </c>
      <c r="AL75" s="186">
        <v>0</v>
      </c>
      <c r="AM75" s="186">
        <v>17</v>
      </c>
      <c r="AN75" s="186">
        <v>11</v>
      </c>
      <c r="AO75" s="59" t="str">
        <f t="shared" si="14"/>
        <v>12,18</v>
      </c>
      <c r="AP75" s="98" t="str">
        <f t="shared" si="15"/>
        <v>H</v>
      </c>
      <c r="AQ75" s="102">
        <f t="shared" si="8"/>
        <v>300</v>
      </c>
      <c r="AR75" s="102">
        <f t="shared" si="8"/>
        <v>0</v>
      </c>
      <c r="AS75" s="153"/>
      <c r="AT75" s="153"/>
      <c r="AU75" s="153"/>
      <c r="AV75" s="159"/>
      <c r="AW75" s="153"/>
      <c r="AX75" s="153"/>
      <c r="AY75" s="153"/>
      <c r="AZ75" s="153"/>
      <c r="BA75" s="170"/>
      <c r="BB75" s="170"/>
      <c r="BC75" s="170"/>
      <c r="BD75" s="170"/>
      <c r="BE75" s="170"/>
      <c r="BF75" s="170"/>
      <c r="BG75" s="170"/>
      <c r="BH75" s="170"/>
      <c r="BI75" s="170"/>
      <c r="BJ75" s="170"/>
      <c r="BK75" s="170"/>
      <c r="BL75" s="170"/>
      <c r="BM75" s="170"/>
      <c r="BN75" s="170"/>
      <c r="BO75" s="170"/>
      <c r="BP75" s="170"/>
      <c r="BQ75" s="170"/>
      <c r="BR75" s="170"/>
      <c r="BS75" s="170"/>
      <c r="BT75" s="170"/>
      <c r="BU75" s="170"/>
      <c r="BV75" s="170"/>
      <c r="BW75" s="170"/>
      <c r="BX75" s="170"/>
      <c r="BY75" s="170"/>
      <c r="BZ75" s="170"/>
      <c r="CA75" s="170"/>
      <c r="CB75" s="170"/>
      <c r="CC75" s="170"/>
    </row>
    <row r="76" spans="1:81" ht="6.95" customHeight="1" x14ac:dyDescent="0.25">
      <c r="A76" s="167">
        <f t="shared" si="12"/>
        <v>10</v>
      </c>
      <c r="B76" s="29">
        <f>COLUMN()</f>
        <v>2</v>
      </c>
      <c r="C76" s="60" t="str">
        <f t="shared" si="10"/>
        <v>1,10</v>
      </c>
      <c r="D76" s="60" t="str">
        <f t="shared" si="10"/>
        <v>2,10</v>
      </c>
      <c r="E76" s="60" t="str">
        <f t="shared" si="10"/>
        <v>3,10</v>
      </c>
      <c r="F76" s="60" t="str">
        <f t="shared" si="10"/>
        <v>4,10</v>
      </c>
      <c r="G76" s="60" t="str">
        <f t="shared" si="10"/>
        <v>5,10</v>
      </c>
      <c r="H76" s="60" t="str">
        <f t="shared" si="10"/>
        <v>6,10</v>
      </c>
      <c r="I76" s="60" t="str">
        <f t="shared" si="10"/>
        <v>7,10</v>
      </c>
      <c r="J76" s="60" t="str">
        <f t="shared" si="10"/>
        <v>8,10</v>
      </c>
      <c r="K76" s="60" t="str">
        <f t="shared" si="10"/>
        <v>9,10</v>
      </c>
      <c r="L76" s="60" t="str">
        <f t="shared" si="10"/>
        <v>10,10</v>
      </c>
      <c r="M76" s="60" t="str">
        <f t="shared" si="11"/>
        <v>11,10</v>
      </c>
      <c r="N76" s="60" t="str">
        <f t="shared" si="11"/>
        <v>12,10</v>
      </c>
      <c r="O76" s="60" t="str">
        <f t="shared" si="11"/>
        <v>13,10</v>
      </c>
      <c r="P76" s="60" t="str">
        <f t="shared" si="11"/>
        <v>14,10</v>
      </c>
      <c r="Q76" s="60" t="str">
        <f t="shared" si="11"/>
        <v>15,10</v>
      </c>
      <c r="R76" s="60" t="str">
        <f t="shared" si="11"/>
        <v>16,10</v>
      </c>
      <c r="S76" s="60" t="str">
        <f t="shared" si="11"/>
        <v>17,10</v>
      </c>
      <c r="T76" s="170"/>
      <c r="U76" s="149">
        <v>72</v>
      </c>
      <c r="V76" s="138">
        <v>1</v>
      </c>
      <c r="W76" s="138">
        <v>18</v>
      </c>
      <c r="X76" s="138">
        <v>0</v>
      </c>
      <c r="Y76" s="138">
        <v>160</v>
      </c>
      <c r="Z76" s="59" t="str">
        <f t="shared" si="13"/>
        <v>1,19</v>
      </c>
      <c r="AA76" s="170"/>
      <c r="AB76" s="186">
        <v>72</v>
      </c>
      <c r="AC76" s="186">
        <v>1</v>
      </c>
      <c r="AD76" s="186">
        <v>15</v>
      </c>
      <c r="AE76" s="186" t="s">
        <v>522</v>
      </c>
      <c r="AF76" s="187" t="s">
        <v>460</v>
      </c>
      <c r="AG76" s="187">
        <v>0.1</v>
      </c>
      <c r="AH76" s="187">
        <v>0</v>
      </c>
      <c r="AI76" s="187">
        <v>0</v>
      </c>
      <c r="AJ76" s="187">
        <v>0</v>
      </c>
      <c r="AK76" s="187">
        <v>0</v>
      </c>
      <c r="AL76" s="186">
        <v>1</v>
      </c>
      <c r="AM76" s="186">
        <v>17</v>
      </c>
      <c r="AN76" s="186">
        <v>10</v>
      </c>
      <c r="AO76" s="59" t="str">
        <f t="shared" si="14"/>
        <v>11,18</v>
      </c>
      <c r="AP76" s="98" t="str">
        <f t="shared" si="15"/>
        <v/>
      </c>
      <c r="AQ76" s="102">
        <f t="shared" si="8"/>
        <v>0</v>
      </c>
      <c r="AR76" s="102">
        <f t="shared" si="8"/>
        <v>0</v>
      </c>
      <c r="AS76" s="153"/>
      <c r="AT76" s="153"/>
      <c r="AU76" s="153"/>
      <c r="AV76" s="159"/>
      <c r="AW76" s="153"/>
      <c r="AX76" s="153"/>
      <c r="AY76" s="153"/>
      <c r="AZ76" s="153"/>
      <c r="BA76" s="170"/>
      <c r="BB76" s="170"/>
      <c r="BC76" s="170"/>
      <c r="BD76" s="170"/>
      <c r="BE76" s="170"/>
      <c r="BF76" s="170"/>
      <c r="BG76" s="170"/>
      <c r="BH76" s="170"/>
      <c r="BI76" s="170"/>
      <c r="BJ76" s="170"/>
      <c r="BK76" s="170"/>
      <c r="BL76" s="170"/>
      <c r="BM76" s="170"/>
      <c r="BN76" s="170"/>
      <c r="BO76" s="170"/>
      <c r="BP76" s="170"/>
      <c r="BQ76" s="170"/>
      <c r="BR76" s="170"/>
      <c r="BS76" s="170"/>
      <c r="BT76" s="170"/>
      <c r="BU76" s="170"/>
      <c r="BV76" s="170"/>
      <c r="BW76" s="170"/>
      <c r="BX76" s="170"/>
      <c r="BY76" s="170"/>
      <c r="BZ76" s="170"/>
      <c r="CA76" s="170"/>
      <c r="CB76" s="170"/>
      <c r="CC76" s="170"/>
    </row>
    <row r="77" spans="1:81" ht="6.95" customHeight="1" x14ac:dyDescent="0.25">
      <c r="A77" s="167">
        <f t="shared" si="12"/>
        <v>11</v>
      </c>
      <c r="B77" s="29">
        <f>COLUMN()</f>
        <v>2</v>
      </c>
      <c r="C77" s="60" t="str">
        <f t="shared" si="10"/>
        <v>1,11</v>
      </c>
      <c r="D77" s="60" t="str">
        <f t="shared" si="10"/>
        <v>2,11</v>
      </c>
      <c r="E77" s="60" t="str">
        <f t="shared" si="10"/>
        <v>3,11</v>
      </c>
      <c r="F77" s="60" t="str">
        <f t="shared" si="10"/>
        <v>4,11</v>
      </c>
      <c r="G77" s="60" t="str">
        <f t="shared" si="10"/>
        <v>5,11</v>
      </c>
      <c r="H77" s="60" t="str">
        <f t="shared" si="10"/>
        <v>6,11</v>
      </c>
      <c r="I77" s="60" t="str">
        <f t="shared" si="10"/>
        <v>7,11</v>
      </c>
      <c r="J77" s="60" t="str">
        <f t="shared" si="10"/>
        <v>8,11</v>
      </c>
      <c r="K77" s="60" t="str">
        <f t="shared" si="10"/>
        <v>9,11</v>
      </c>
      <c r="L77" s="60" t="str">
        <f t="shared" si="10"/>
        <v>10,11</v>
      </c>
      <c r="M77" s="60" t="str">
        <f t="shared" si="11"/>
        <v>11,11</v>
      </c>
      <c r="N77" s="60" t="str">
        <f t="shared" si="11"/>
        <v>12,11</v>
      </c>
      <c r="O77" s="60" t="str">
        <f t="shared" si="11"/>
        <v>13,11</v>
      </c>
      <c r="P77" s="60" t="str">
        <f t="shared" si="11"/>
        <v>14,11</v>
      </c>
      <c r="Q77" s="60" t="str">
        <f t="shared" si="11"/>
        <v>15,11</v>
      </c>
      <c r="R77" s="60" t="str">
        <f t="shared" si="11"/>
        <v>16,11</v>
      </c>
      <c r="S77" s="60" t="str">
        <f t="shared" si="11"/>
        <v>17,11</v>
      </c>
      <c r="T77" s="170"/>
      <c r="U77" s="149">
        <v>73</v>
      </c>
      <c r="V77" s="138">
        <v>1</v>
      </c>
      <c r="W77" s="138">
        <v>19</v>
      </c>
      <c r="X77" s="138">
        <v>0</v>
      </c>
      <c r="Y77" s="138">
        <v>160</v>
      </c>
      <c r="Z77" s="59" t="str">
        <f t="shared" si="13"/>
        <v>1,20</v>
      </c>
      <c r="AA77" s="170"/>
      <c r="AB77" s="186">
        <v>73</v>
      </c>
      <c r="AC77" s="186">
        <v>1</v>
      </c>
      <c r="AD77" s="186">
        <v>16</v>
      </c>
      <c r="AE77" s="186" t="s">
        <v>523</v>
      </c>
      <c r="AF77" s="187" t="s">
        <v>458</v>
      </c>
      <c r="AG77" s="187">
        <v>0.1</v>
      </c>
      <c r="AH77" s="187">
        <v>102</v>
      </c>
      <c r="AI77" s="187">
        <v>200</v>
      </c>
      <c r="AJ77" s="187">
        <v>500</v>
      </c>
      <c r="AK77" s="187">
        <v>500</v>
      </c>
      <c r="AL77" s="186">
        <v>0</v>
      </c>
      <c r="AM77" s="186">
        <v>18</v>
      </c>
      <c r="AN77" s="186">
        <v>5</v>
      </c>
      <c r="AO77" s="59" t="str">
        <f t="shared" si="14"/>
        <v>6,19</v>
      </c>
      <c r="AP77" s="98" t="str">
        <f t="shared" si="15"/>
        <v>H</v>
      </c>
      <c r="AQ77" s="102">
        <f t="shared" si="8"/>
        <v>300</v>
      </c>
      <c r="AR77" s="102">
        <f t="shared" si="8"/>
        <v>0</v>
      </c>
      <c r="AS77" s="153"/>
      <c r="AT77" s="153"/>
      <c r="AU77" s="153"/>
      <c r="AV77" s="159"/>
      <c r="AW77" s="153"/>
      <c r="AX77" s="153"/>
      <c r="AY77" s="153"/>
      <c r="AZ77" s="153"/>
      <c r="BA77" s="170"/>
      <c r="BB77" s="170"/>
      <c r="BC77" s="170"/>
      <c r="BD77" s="170"/>
      <c r="BE77" s="170"/>
      <c r="BF77" s="170"/>
      <c r="BG77" s="170"/>
      <c r="BH77" s="170"/>
      <c r="BI77" s="170"/>
      <c r="BJ77" s="170"/>
      <c r="BK77" s="170"/>
      <c r="BL77" s="170"/>
      <c r="BM77" s="170"/>
      <c r="BN77" s="170"/>
      <c r="BO77" s="170"/>
      <c r="BP77" s="170"/>
      <c r="BQ77" s="170"/>
      <c r="BR77" s="170"/>
      <c r="BS77" s="170"/>
      <c r="BT77" s="170"/>
      <c r="BU77" s="170"/>
      <c r="BV77" s="170"/>
      <c r="BW77" s="170"/>
      <c r="BX77" s="170"/>
      <c r="BY77" s="170"/>
      <c r="BZ77" s="170"/>
      <c r="CA77" s="170"/>
      <c r="CB77" s="170"/>
      <c r="CC77" s="170"/>
    </row>
    <row r="78" spans="1:81" ht="6.95" customHeight="1" x14ac:dyDescent="0.25">
      <c r="A78" s="167">
        <f t="shared" si="12"/>
        <v>12</v>
      </c>
      <c r="B78" s="29">
        <f>COLUMN()</f>
        <v>2</v>
      </c>
      <c r="C78" s="60" t="str">
        <f t="shared" si="10"/>
        <v>1,12</v>
      </c>
      <c r="D78" s="60" t="str">
        <f t="shared" si="10"/>
        <v>2,12</v>
      </c>
      <c r="E78" s="60" t="str">
        <f t="shared" si="10"/>
        <v>3,12</v>
      </c>
      <c r="F78" s="60" t="str">
        <f t="shared" si="10"/>
        <v>4,12</v>
      </c>
      <c r="G78" s="60" t="str">
        <f t="shared" si="10"/>
        <v>5,12</v>
      </c>
      <c r="H78" s="60" t="str">
        <f t="shared" si="10"/>
        <v>6,12</v>
      </c>
      <c r="I78" s="60" t="str">
        <f t="shared" si="10"/>
        <v>7,12</v>
      </c>
      <c r="J78" s="60" t="str">
        <f t="shared" si="10"/>
        <v>8,12</v>
      </c>
      <c r="K78" s="60" t="str">
        <f t="shared" si="10"/>
        <v>9,12</v>
      </c>
      <c r="L78" s="60" t="str">
        <f t="shared" si="10"/>
        <v>10,12</v>
      </c>
      <c r="M78" s="60" t="str">
        <f t="shared" si="11"/>
        <v>11,12</v>
      </c>
      <c r="N78" s="60" t="str">
        <f t="shared" si="11"/>
        <v>12,12</v>
      </c>
      <c r="O78" s="60" t="str">
        <f t="shared" si="11"/>
        <v>13,12</v>
      </c>
      <c r="P78" s="60" t="str">
        <f t="shared" si="11"/>
        <v>14,12</v>
      </c>
      <c r="Q78" s="60" t="str">
        <f t="shared" si="11"/>
        <v>15,12</v>
      </c>
      <c r="R78" s="60" t="str">
        <f t="shared" si="11"/>
        <v>16,12</v>
      </c>
      <c r="S78" s="60" t="str">
        <f t="shared" si="11"/>
        <v>17,12</v>
      </c>
      <c r="T78" s="170"/>
      <c r="U78" s="149">
        <v>74</v>
      </c>
      <c r="V78" s="138">
        <v>1</v>
      </c>
      <c r="W78" s="138">
        <v>20</v>
      </c>
      <c r="X78" s="138">
        <v>0</v>
      </c>
      <c r="Y78" s="138">
        <v>160</v>
      </c>
      <c r="Z78" s="59" t="str">
        <f t="shared" si="13"/>
        <v>1,21</v>
      </c>
      <c r="AA78" s="170"/>
      <c r="AB78" s="186">
        <v>74</v>
      </c>
      <c r="AC78" s="186">
        <v>1</v>
      </c>
      <c r="AD78" s="186">
        <v>17</v>
      </c>
      <c r="AE78" s="186" t="s">
        <v>524</v>
      </c>
      <c r="AF78" s="187" t="s">
        <v>460</v>
      </c>
      <c r="AG78" s="187">
        <v>0.1</v>
      </c>
      <c r="AH78" s="187">
        <v>0</v>
      </c>
      <c r="AI78" s="187">
        <v>0</v>
      </c>
      <c r="AJ78" s="187">
        <v>0</v>
      </c>
      <c r="AK78" s="187">
        <v>0</v>
      </c>
      <c r="AL78" s="186">
        <v>1</v>
      </c>
      <c r="AM78" s="186">
        <v>18</v>
      </c>
      <c r="AN78" s="186">
        <v>6</v>
      </c>
      <c r="AO78" s="59" t="str">
        <f t="shared" si="14"/>
        <v>7,19</v>
      </c>
      <c r="AP78" s="98" t="str">
        <f t="shared" si="15"/>
        <v/>
      </c>
      <c r="AQ78" s="102">
        <f t="shared" si="8"/>
        <v>0</v>
      </c>
      <c r="AR78" s="102">
        <f t="shared" si="8"/>
        <v>0</v>
      </c>
      <c r="AS78" s="153"/>
      <c r="AT78" s="153"/>
      <c r="AU78" s="153"/>
      <c r="AV78" s="159"/>
      <c r="AW78" s="153"/>
      <c r="AX78" s="153"/>
      <c r="AY78" s="153"/>
      <c r="AZ78" s="153"/>
      <c r="BA78" s="170"/>
      <c r="BB78" s="170"/>
      <c r="BC78" s="170"/>
      <c r="BD78" s="170"/>
      <c r="BE78" s="170"/>
      <c r="BF78" s="170"/>
      <c r="BG78" s="170"/>
      <c r="BH78" s="170"/>
      <c r="BI78" s="170"/>
      <c r="BJ78" s="170"/>
      <c r="BK78" s="170"/>
      <c r="BL78" s="170"/>
      <c r="BM78" s="170"/>
      <c r="BN78" s="170"/>
      <c r="BO78" s="170"/>
      <c r="BP78" s="170"/>
      <c r="BQ78" s="170"/>
      <c r="BR78" s="170"/>
      <c r="BS78" s="170"/>
      <c r="BT78" s="170"/>
      <c r="BU78" s="170"/>
      <c r="BV78" s="170"/>
      <c r="BW78" s="170"/>
      <c r="BX78" s="170"/>
      <c r="BY78" s="170"/>
      <c r="BZ78" s="170"/>
      <c r="CA78" s="170"/>
      <c r="CB78" s="170"/>
      <c r="CC78" s="170"/>
    </row>
    <row r="79" spans="1:81" ht="6.95" customHeight="1" x14ac:dyDescent="0.25">
      <c r="A79" s="167">
        <f t="shared" si="12"/>
        <v>13</v>
      </c>
      <c r="B79" s="29">
        <f>COLUMN()</f>
        <v>2</v>
      </c>
      <c r="C79" s="60" t="str">
        <f t="shared" si="10"/>
        <v>1,13</v>
      </c>
      <c r="D79" s="60" t="str">
        <f t="shared" si="10"/>
        <v>2,13</v>
      </c>
      <c r="E79" s="60" t="str">
        <f t="shared" si="10"/>
        <v>3,13</v>
      </c>
      <c r="F79" s="60" t="str">
        <f t="shared" si="10"/>
        <v>4,13</v>
      </c>
      <c r="G79" s="60" t="str">
        <f t="shared" si="10"/>
        <v>5,13</v>
      </c>
      <c r="H79" s="60" t="str">
        <f t="shared" si="10"/>
        <v>6,13</v>
      </c>
      <c r="I79" s="60" t="str">
        <f t="shared" si="10"/>
        <v>7,13</v>
      </c>
      <c r="J79" s="60" t="str">
        <f t="shared" si="10"/>
        <v>8,13</v>
      </c>
      <c r="K79" s="60" t="str">
        <f t="shared" si="10"/>
        <v>9,13</v>
      </c>
      <c r="L79" s="60" t="str">
        <f t="shared" si="10"/>
        <v>10,13</v>
      </c>
      <c r="M79" s="60" t="str">
        <f t="shared" si="11"/>
        <v>11,13</v>
      </c>
      <c r="N79" s="60" t="str">
        <f t="shared" si="11"/>
        <v>12,13</v>
      </c>
      <c r="O79" s="60" t="str">
        <f t="shared" si="11"/>
        <v>13,13</v>
      </c>
      <c r="P79" s="60" t="str">
        <f t="shared" si="11"/>
        <v>14,13</v>
      </c>
      <c r="Q79" s="60" t="str">
        <f t="shared" si="11"/>
        <v>15,13</v>
      </c>
      <c r="R79" s="60" t="str">
        <f t="shared" si="11"/>
        <v>16,13</v>
      </c>
      <c r="S79" s="60" t="str">
        <f t="shared" si="11"/>
        <v>17,13</v>
      </c>
      <c r="T79" s="170"/>
      <c r="U79" s="149">
        <v>75</v>
      </c>
      <c r="V79" s="138">
        <v>1</v>
      </c>
      <c r="W79" s="138">
        <v>21</v>
      </c>
      <c r="X79" s="138">
        <v>0</v>
      </c>
      <c r="Y79" s="138">
        <v>160</v>
      </c>
      <c r="Z79" s="59" t="str">
        <f t="shared" si="13"/>
        <v>1,22</v>
      </c>
      <c r="AA79" s="170"/>
      <c r="AB79" s="186">
        <v>75</v>
      </c>
      <c r="AC79" s="186">
        <v>1</v>
      </c>
      <c r="AD79" s="186">
        <v>18</v>
      </c>
      <c r="AE79" s="186" t="s">
        <v>525</v>
      </c>
      <c r="AF79" s="187" t="s">
        <v>458</v>
      </c>
      <c r="AG79" s="187">
        <v>0.1</v>
      </c>
      <c r="AH79" s="187">
        <v>102</v>
      </c>
      <c r="AI79" s="187">
        <v>200</v>
      </c>
      <c r="AJ79" s="187">
        <v>500</v>
      </c>
      <c r="AK79" s="187">
        <v>500</v>
      </c>
      <c r="AL79" s="186">
        <v>0</v>
      </c>
      <c r="AM79" s="186">
        <v>18</v>
      </c>
      <c r="AN79" s="186">
        <v>11</v>
      </c>
      <c r="AO79" s="59" t="str">
        <f t="shared" si="14"/>
        <v>12,19</v>
      </c>
      <c r="AP79" s="98" t="str">
        <f t="shared" si="15"/>
        <v>H</v>
      </c>
      <c r="AQ79" s="102">
        <f t="shared" si="8"/>
        <v>300</v>
      </c>
      <c r="AR79" s="102">
        <f t="shared" si="8"/>
        <v>0</v>
      </c>
      <c r="AS79" s="153"/>
      <c r="AT79" s="153"/>
      <c r="AU79" s="153"/>
      <c r="AV79" s="159"/>
      <c r="AW79" s="153"/>
      <c r="AX79" s="153"/>
      <c r="AY79" s="153"/>
      <c r="AZ79" s="153"/>
      <c r="BA79" s="170"/>
      <c r="BB79" s="170"/>
      <c r="BC79" s="170"/>
      <c r="BD79" s="170"/>
      <c r="BE79" s="170"/>
      <c r="BF79" s="170"/>
      <c r="BG79" s="170"/>
      <c r="BH79" s="170"/>
      <c r="BI79" s="170"/>
      <c r="BJ79" s="170"/>
      <c r="BK79" s="170"/>
      <c r="BL79" s="170"/>
      <c r="BM79" s="170"/>
      <c r="BN79" s="170"/>
      <c r="BO79" s="170"/>
      <c r="BP79" s="170"/>
      <c r="BQ79" s="170"/>
      <c r="BR79" s="170"/>
      <c r="BS79" s="170"/>
      <c r="BT79" s="170"/>
      <c r="BU79" s="170"/>
      <c r="BV79" s="170"/>
      <c r="BW79" s="170"/>
      <c r="BX79" s="170"/>
      <c r="BY79" s="170"/>
      <c r="BZ79" s="170"/>
      <c r="CA79" s="170"/>
      <c r="CB79" s="170"/>
      <c r="CC79" s="170"/>
    </row>
    <row r="80" spans="1:81" ht="6.95" customHeight="1" x14ac:dyDescent="0.25">
      <c r="A80" s="167">
        <f t="shared" si="12"/>
        <v>14</v>
      </c>
      <c r="B80" s="29">
        <f>COLUMN()</f>
        <v>2</v>
      </c>
      <c r="C80" s="60" t="str">
        <f t="shared" si="10"/>
        <v>1,14</v>
      </c>
      <c r="D80" s="60" t="str">
        <f t="shared" si="10"/>
        <v>2,14</v>
      </c>
      <c r="E80" s="60" t="str">
        <f t="shared" si="10"/>
        <v>3,14</v>
      </c>
      <c r="F80" s="60" t="str">
        <f t="shared" si="10"/>
        <v>4,14</v>
      </c>
      <c r="G80" s="60" t="str">
        <f t="shared" si="10"/>
        <v>5,14</v>
      </c>
      <c r="H80" s="60" t="str">
        <f t="shared" si="10"/>
        <v>6,14</v>
      </c>
      <c r="I80" s="60" t="str">
        <f t="shared" si="10"/>
        <v>7,14</v>
      </c>
      <c r="J80" s="60" t="str">
        <f t="shared" si="10"/>
        <v>8,14</v>
      </c>
      <c r="K80" s="60" t="str">
        <f t="shared" si="10"/>
        <v>9,14</v>
      </c>
      <c r="L80" s="60" t="str">
        <f t="shared" si="10"/>
        <v>10,14</v>
      </c>
      <c r="M80" s="60" t="str">
        <f t="shared" si="11"/>
        <v>11,14</v>
      </c>
      <c r="N80" s="60" t="str">
        <f t="shared" si="11"/>
        <v>12,14</v>
      </c>
      <c r="O80" s="60" t="str">
        <f t="shared" si="11"/>
        <v>13,14</v>
      </c>
      <c r="P80" s="60" t="str">
        <f t="shared" si="11"/>
        <v>14,14</v>
      </c>
      <c r="Q80" s="60" t="str">
        <f t="shared" si="11"/>
        <v>15,14</v>
      </c>
      <c r="R80" s="60" t="str">
        <f t="shared" si="11"/>
        <v>16,14</v>
      </c>
      <c r="S80" s="60" t="str">
        <f t="shared" si="11"/>
        <v>17,14</v>
      </c>
      <c r="T80" s="170"/>
      <c r="U80" s="149">
        <v>76</v>
      </c>
      <c r="V80" s="138">
        <v>1</v>
      </c>
      <c r="W80" s="138">
        <v>22</v>
      </c>
      <c r="X80" s="138">
        <v>0</v>
      </c>
      <c r="Y80" s="138">
        <v>160</v>
      </c>
      <c r="Z80" s="59" t="str">
        <f t="shared" si="13"/>
        <v>1,23</v>
      </c>
      <c r="AA80" s="170"/>
      <c r="AB80" s="186">
        <v>76</v>
      </c>
      <c r="AC80" s="186">
        <v>1</v>
      </c>
      <c r="AD80" s="186">
        <v>19</v>
      </c>
      <c r="AE80" s="186" t="s">
        <v>526</v>
      </c>
      <c r="AF80" s="187" t="s">
        <v>460</v>
      </c>
      <c r="AG80" s="187">
        <v>0.1</v>
      </c>
      <c r="AH80" s="187">
        <v>0</v>
      </c>
      <c r="AI80" s="187">
        <v>0</v>
      </c>
      <c r="AJ80" s="187">
        <v>0</v>
      </c>
      <c r="AK80" s="187">
        <v>0</v>
      </c>
      <c r="AL80" s="186">
        <v>1</v>
      </c>
      <c r="AM80" s="186">
        <v>18</v>
      </c>
      <c r="AN80" s="186">
        <v>10</v>
      </c>
      <c r="AO80" s="59" t="str">
        <f t="shared" si="14"/>
        <v>11,19</v>
      </c>
      <c r="AP80" s="98" t="str">
        <f t="shared" si="15"/>
        <v/>
      </c>
      <c r="AQ80" s="102">
        <f t="shared" si="8"/>
        <v>0</v>
      </c>
      <c r="AR80" s="102">
        <f t="shared" si="8"/>
        <v>0</v>
      </c>
      <c r="AS80" s="153"/>
      <c r="AT80" s="153"/>
      <c r="AU80" s="153"/>
      <c r="AV80" s="159"/>
      <c r="AW80" s="153"/>
      <c r="AX80" s="153"/>
      <c r="AY80" s="153"/>
      <c r="AZ80" s="153"/>
      <c r="BA80" s="170"/>
      <c r="BB80" s="170"/>
      <c r="BC80" s="170"/>
      <c r="BD80" s="170"/>
      <c r="BE80" s="170"/>
      <c r="BF80" s="170"/>
      <c r="BG80" s="170"/>
      <c r="BH80" s="170"/>
      <c r="BI80" s="170"/>
      <c r="BJ80" s="170"/>
      <c r="BK80" s="170"/>
      <c r="BL80" s="170"/>
      <c r="BM80" s="170"/>
      <c r="BN80" s="170"/>
      <c r="BO80" s="170"/>
      <c r="BP80" s="170"/>
      <c r="BQ80" s="170"/>
      <c r="BR80" s="170"/>
      <c r="BS80" s="170"/>
      <c r="BT80" s="170"/>
      <c r="BU80" s="170"/>
      <c r="BV80" s="170"/>
      <c r="BW80" s="170"/>
      <c r="BX80" s="170"/>
      <c r="BY80" s="170"/>
      <c r="BZ80" s="170"/>
      <c r="CA80" s="170"/>
      <c r="CB80" s="170"/>
      <c r="CC80" s="170"/>
    </row>
    <row r="81" spans="1:81" ht="6.95" customHeight="1" x14ac:dyDescent="0.25">
      <c r="A81" s="167">
        <f t="shared" si="12"/>
        <v>15</v>
      </c>
      <c r="B81" s="29">
        <f>COLUMN()</f>
        <v>2</v>
      </c>
      <c r="C81" s="60" t="str">
        <f t="shared" si="10"/>
        <v>1,15</v>
      </c>
      <c r="D81" s="60" t="str">
        <f t="shared" si="10"/>
        <v>2,15</v>
      </c>
      <c r="E81" s="60" t="str">
        <f t="shared" si="10"/>
        <v>3,15</v>
      </c>
      <c r="F81" s="60" t="str">
        <f t="shared" si="10"/>
        <v>4,15</v>
      </c>
      <c r="G81" s="60" t="str">
        <f t="shared" si="10"/>
        <v>5,15</v>
      </c>
      <c r="H81" s="60" t="str">
        <f t="shared" si="10"/>
        <v>6,15</v>
      </c>
      <c r="I81" s="60" t="str">
        <f t="shared" si="10"/>
        <v>7,15</v>
      </c>
      <c r="J81" s="60" t="str">
        <f t="shared" si="10"/>
        <v>8,15</v>
      </c>
      <c r="K81" s="60" t="str">
        <f t="shared" si="10"/>
        <v>9,15</v>
      </c>
      <c r="L81" s="60" t="str">
        <f t="shared" si="10"/>
        <v>10,15</v>
      </c>
      <c r="M81" s="60" t="str">
        <f t="shared" si="11"/>
        <v>11,15</v>
      </c>
      <c r="N81" s="60" t="str">
        <f t="shared" si="11"/>
        <v>12,15</v>
      </c>
      <c r="O81" s="60" t="str">
        <f t="shared" si="11"/>
        <v>13,15</v>
      </c>
      <c r="P81" s="60" t="str">
        <f t="shared" si="11"/>
        <v>14,15</v>
      </c>
      <c r="Q81" s="60" t="str">
        <f t="shared" si="11"/>
        <v>15,15</v>
      </c>
      <c r="R81" s="60" t="str">
        <f t="shared" si="11"/>
        <v>16,15</v>
      </c>
      <c r="S81" s="60" t="str">
        <f t="shared" si="11"/>
        <v>17,15</v>
      </c>
      <c r="T81" s="170"/>
      <c r="U81" s="149">
        <v>77</v>
      </c>
      <c r="V81" s="138">
        <v>1</v>
      </c>
      <c r="W81" s="138">
        <v>23</v>
      </c>
      <c r="X81" s="138">
        <v>0</v>
      </c>
      <c r="Y81" s="138">
        <v>160</v>
      </c>
      <c r="Z81" s="59" t="str">
        <f t="shared" si="13"/>
        <v>1,24</v>
      </c>
      <c r="AA81" s="170"/>
      <c r="AB81" s="186">
        <v>77</v>
      </c>
      <c r="AC81" s="186">
        <v>1</v>
      </c>
      <c r="AD81" s="186">
        <v>20</v>
      </c>
      <c r="AE81" s="186" t="s">
        <v>527</v>
      </c>
      <c r="AF81" s="187" t="s">
        <v>458</v>
      </c>
      <c r="AG81" s="187">
        <v>0.1</v>
      </c>
      <c r="AH81" s="187">
        <v>102</v>
      </c>
      <c r="AI81" s="187">
        <v>200</v>
      </c>
      <c r="AJ81" s="187">
        <v>500</v>
      </c>
      <c r="AK81" s="187">
        <v>500</v>
      </c>
      <c r="AL81" s="186">
        <v>0</v>
      </c>
      <c r="AM81" s="186">
        <v>19</v>
      </c>
      <c r="AN81" s="186">
        <v>5</v>
      </c>
      <c r="AO81" s="59" t="str">
        <f t="shared" si="14"/>
        <v>6,20</v>
      </c>
      <c r="AP81" s="98" t="str">
        <f t="shared" si="15"/>
        <v>H</v>
      </c>
      <c r="AQ81" s="102">
        <f t="shared" si="8"/>
        <v>300</v>
      </c>
      <c r="AR81" s="102">
        <f t="shared" si="8"/>
        <v>0</v>
      </c>
      <c r="AS81" s="153"/>
      <c r="AT81" s="153"/>
      <c r="AU81" s="153"/>
      <c r="AV81" s="159"/>
      <c r="AW81" s="153"/>
      <c r="AX81" s="153"/>
      <c r="AY81" s="153"/>
      <c r="AZ81" s="153"/>
      <c r="BA81" s="170"/>
      <c r="BB81" s="170"/>
      <c r="BC81" s="170"/>
      <c r="BD81" s="170"/>
      <c r="BE81" s="170"/>
      <c r="BF81" s="170"/>
      <c r="BG81" s="170"/>
      <c r="BH81" s="170"/>
      <c r="BI81" s="170"/>
      <c r="BJ81" s="170"/>
      <c r="BK81" s="170"/>
      <c r="BL81" s="170"/>
      <c r="BM81" s="170"/>
      <c r="BN81" s="170"/>
      <c r="BO81" s="170"/>
      <c r="BP81" s="170"/>
      <c r="BQ81" s="170"/>
      <c r="BR81" s="170"/>
      <c r="BS81" s="170"/>
      <c r="BT81" s="170"/>
      <c r="BU81" s="170"/>
      <c r="BV81" s="170"/>
      <c r="BW81" s="170"/>
      <c r="BX81" s="170"/>
      <c r="BY81" s="170"/>
      <c r="BZ81" s="170"/>
      <c r="CA81" s="170"/>
      <c r="CB81" s="170"/>
      <c r="CC81" s="170"/>
    </row>
    <row r="82" spans="1:81" ht="6.95" customHeight="1" x14ac:dyDescent="0.25">
      <c r="A82" s="167">
        <f>A81+1</f>
        <v>16</v>
      </c>
      <c r="B82" s="29">
        <f>COLUMN()</f>
        <v>2</v>
      </c>
      <c r="C82" s="60" t="str">
        <f t="shared" si="10"/>
        <v>1,16</v>
      </c>
      <c r="D82" s="60" t="str">
        <f t="shared" si="10"/>
        <v>2,16</v>
      </c>
      <c r="E82" s="60" t="str">
        <f t="shared" si="10"/>
        <v>3,16</v>
      </c>
      <c r="F82" s="60" t="str">
        <f t="shared" si="10"/>
        <v>4,16</v>
      </c>
      <c r="G82" s="60" t="str">
        <f t="shared" si="10"/>
        <v>5,16</v>
      </c>
      <c r="H82" s="60" t="str">
        <f t="shared" si="10"/>
        <v>6,16</v>
      </c>
      <c r="I82" s="60" t="str">
        <f t="shared" si="10"/>
        <v>7,16</v>
      </c>
      <c r="J82" s="60" t="str">
        <f t="shared" si="10"/>
        <v>8,16</v>
      </c>
      <c r="K82" s="60" t="str">
        <f t="shared" si="10"/>
        <v>9,16</v>
      </c>
      <c r="L82" s="60" t="str">
        <f t="shared" si="10"/>
        <v>10,16</v>
      </c>
      <c r="M82" s="60" t="str">
        <f t="shared" si="11"/>
        <v>11,16</v>
      </c>
      <c r="N82" s="60" t="str">
        <f t="shared" si="11"/>
        <v>12,16</v>
      </c>
      <c r="O82" s="60" t="str">
        <f t="shared" si="11"/>
        <v>13,16</v>
      </c>
      <c r="P82" s="60" t="str">
        <f t="shared" si="11"/>
        <v>14,16</v>
      </c>
      <c r="Q82" s="60" t="str">
        <f t="shared" si="11"/>
        <v>15,16</v>
      </c>
      <c r="R82" s="60" t="str">
        <f t="shared" si="11"/>
        <v>16,16</v>
      </c>
      <c r="S82" s="60" t="str">
        <f t="shared" si="11"/>
        <v>17,16</v>
      </c>
      <c r="T82" s="170"/>
      <c r="U82" s="149">
        <v>78</v>
      </c>
      <c r="V82" s="138">
        <v>1</v>
      </c>
      <c r="W82" s="138">
        <v>24</v>
      </c>
      <c r="X82" s="138">
        <v>0</v>
      </c>
      <c r="Y82" s="138">
        <v>160</v>
      </c>
      <c r="Z82" s="59" t="str">
        <f t="shared" si="13"/>
        <v>1,25</v>
      </c>
      <c r="AA82" s="170"/>
      <c r="AB82" s="186">
        <v>78</v>
      </c>
      <c r="AC82" s="186">
        <v>1</v>
      </c>
      <c r="AD82" s="186">
        <v>21</v>
      </c>
      <c r="AE82" s="186" t="s">
        <v>528</v>
      </c>
      <c r="AF82" s="187" t="s">
        <v>460</v>
      </c>
      <c r="AG82" s="187">
        <v>0.1</v>
      </c>
      <c r="AH82" s="187">
        <v>0</v>
      </c>
      <c r="AI82" s="187">
        <v>0</v>
      </c>
      <c r="AJ82" s="187">
        <v>0</v>
      </c>
      <c r="AK82" s="187">
        <v>0</v>
      </c>
      <c r="AL82" s="186">
        <v>1</v>
      </c>
      <c r="AM82" s="186">
        <v>19</v>
      </c>
      <c r="AN82" s="186">
        <v>6</v>
      </c>
      <c r="AO82" s="59" t="str">
        <f t="shared" si="14"/>
        <v>7,20</v>
      </c>
      <c r="AP82" s="98" t="str">
        <f t="shared" si="15"/>
        <v/>
      </c>
      <c r="AQ82" s="102">
        <f t="shared" si="8"/>
        <v>0</v>
      </c>
      <c r="AR82" s="102">
        <f t="shared" si="8"/>
        <v>0</v>
      </c>
      <c r="AS82" s="153"/>
      <c r="AT82" s="153"/>
      <c r="AU82" s="153"/>
      <c r="AV82" s="159"/>
      <c r="AW82" s="153"/>
      <c r="AX82" s="153"/>
      <c r="AY82" s="153"/>
      <c r="AZ82" s="153"/>
      <c r="BA82" s="170"/>
      <c r="BB82" s="170"/>
      <c r="BC82" s="170"/>
      <c r="BD82" s="170"/>
      <c r="BE82" s="170"/>
      <c r="BF82" s="170"/>
      <c r="BG82" s="170"/>
      <c r="BH82" s="170"/>
      <c r="BI82" s="170"/>
      <c r="BJ82" s="170"/>
      <c r="BK82" s="170"/>
      <c r="BL82" s="170"/>
      <c r="BM82" s="170"/>
      <c r="BN82" s="170"/>
      <c r="BO82" s="170"/>
      <c r="BP82" s="170"/>
      <c r="BQ82" s="170"/>
      <c r="BR82" s="170"/>
      <c r="BS82" s="170"/>
      <c r="BT82" s="170"/>
      <c r="BU82" s="170"/>
      <c r="BV82" s="170"/>
      <c r="BW82" s="170"/>
      <c r="BX82" s="170"/>
      <c r="BY82" s="170"/>
      <c r="BZ82" s="170"/>
      <c r="CA82" s="170"/>
      <c r="CB82" s="170"/>
      <c r="CC82" s="170"/>
    </row>
    <row r="83" spans="1:81" ht="6.95" customHeight="1" x14ac:dyDescent="0.25">
      <c r="A83" s="167">
        <f>A82+1</f>
        <v>17</v>
      </c>
      <c r="B83" s="29">
        <f>COLUMN()</f>
        <v>2</v>
      </c>
      <c r="C83" s="60" t="str">
        <f t="shared" ref="C83:R92" si="16">_xlfn.CONCAT(COLUMN()-$B83,",",ROW()-C$66)</f>
        <v>1,17</v>
      </c>
      <c r="D83" s="60" t="str">
        <f t="shared" si="16"/>
        <v>2,17</v>
      </c>
      <c r="E83" s="60" t="str">
        <f t="shared" si="16"/>
        <v>3,17</v>
      </c>
      <c r="F83" s="60" t="str">
        <f t="shared" si="16"/>
        <v>4,17</v>
      </c>
      <c r="G83" s="60" t="str">
        <f t="shared" si="16"/>
        <v>5,17</v>
      </c>
      <c r="H83" s="60" t="str">
        <f t="shared" si="16"/>
        <v>6,17</v>
      </c>
      <c r="I83" s="60" t="str">
        <f t="shared" si="16"/>
        <v>7,17</v>
      </c>
      <c r="J83" s="60" t="str">
        <f t="shared" si="16"/>
        <v>8,17</v>
      </c>
      <c r="K83" s="60" t="str">
        <f t="shared" si="16"/>
        <v>9,17</v>
      </c>
      <c r="L83" s="60" t="str">
        <f t="shared" si="16"/>
        <v>10,17</v>
      </c>
      <c r="M83" s="60" t="str">
        <f t="shared" si="16"/>
        <v>11,17</v>
      </c>
      <c r="N83" s="60" t="str">
        <f t="shared" si="16"/>
        <v>12,17</v>
      </c>
      <c r="O83" s="60" t="str">
        <f t="shared" si="16"/>
        <v>13,17</v>
      </c>
      <c r="P83" s="60" t="str">
        <f t="shared" si="16"/>
        <v>14,17</v>
      </c>
      <c r="Q83" s="60" t="str">
        <f t="shared" si="16"/>
        <v>15,17</v>
      </c>
      <c r="R83" s="60" t="str">
        <f t="shared" si="16"/>
        <v>16,17</v>
      </c>
      <c r="S83" s="60" t="str">
        <f t="shared" ref="M83:S92" si="17">_xlfn.CONCAT(COLUMN()-$B83,",",ROW()-S$66)</f>
        <v>17,17</v>
      </c>
      <c r="T83" s="170"/>
      <c r="U83" s="149">
        <v>79</v>
      </c>
      <c r="V83" s="138">
        <v>1</v>
      </c>
      <c r="W83" s="138">
        <v>25</v>
      </c>
      <c r="X83" s="138">
        <v>0</v>
      </c>
      <c r="Y83" s="138">
        <v>160</v>
      </c>
      <c r="Z83" s="59" t="str">
        <f t="shared" si="13"/>
        <v>1,26</v>
      </c>
      <c r="AA83" s="170"/>
      <c r="AB83" s="186">
        <v>79</v>
      </c>
      <c r="AC83" s="186">
        <v>1</v>
      </c>
      <c r="AD83" s="186">
        <v>22</v>
      </c>
      <c r="AE83" s="186" t="s">
        <v>529</v>
      </c>
      <c r="AF83" s="187" t="s">
        <v>458</v>
      </c>
      <c r="AG83" s="187">
        <v>0.1</v>
      </c>
      <c r="AH83" s="187">
        <v>102</v>
      </c>
      <c r="AI83" s="187">
        <v>200</v>
      </c>
      <c r="AJ83" s="187">
        <v>500</v>
      </c>
      <c r="AK83" s="187">
        <v>500</v>
      </c>
      <c r="AL83" s="186">
        <v>0</v>
      </c>
      <c r="AM83" s="186">
        <v>19</v>
      </c>
      <c r="AN83" s="186">
        <v>11</v>
      </c>
      <c r="AO83" s="59" t="str">
        <f t="shared" si="14"/>
        <v>12,20</v>
      </c>
      <c r="AP83" s="98" t="str">
        <f t="shared" si="15"/>
        <v>H</v>
      </c>
      <c r="AQ83" s="102">
        <f t="shared" si="8"/>
        <v>300</v>
      </c>
      <c r="AR83" s="102">
        <f t="shared" si="8"/>
        <v>0</v>
      </c>
      <c r="AS83" s="153"/>
      <c r="AT83" s="153"/>
      <c r="AU83" s="153"/>
      <c r="AV83" s="159"/>
      <c r="AW83" s="153"/>
      <c r="AX83" s="153"/>
      <c r="AY83" s="153"/>
      <c r="AZ83" s="153"/>
      <c r="BA83" s="170"/>
      <c r="BB83" s="170"/>
      <c r="BC83" s="170"/>
      <c r="BD83" s="170"/>
      <c r="BE83" s="170"/>
      <c r="BF83" s="170"/>
      <c r="BG83" s="170"/>
      <c r="BH83" s="170"/>
      <c r="BI83" s="170"/>
      <c r="BJ83" s="170"/>
      <c r="BK83" s="170"/>
      <c r="BL83" s="170"/>
      <c r="BM83" s="170"/>
      <c r="BN83" s="170"/>
      <c r="BO83" s="170"/>
      <c r="BP83" s="170"/>
      <c r="BQ83" s="170"/>
      <c r="BR83" s="170"/>
      <c r="BS83" s="170"/>
      <c r="BT83" s="170"/>
      <c r="BU83" s="170"/>
      <c r="BV83" s="170"/>
      <c r="BW83" s="170"/>
      <c r="BX83" s="170"/>
      <c r="BY83" s="170"/>
      <c r="BZ83" s="170"/>
      <c r="CA83" s="170"/>
      <c r="CB83" s="170"/>
      <c r="CC83" s="170"/>
    </row>
    <row r="84" spans="1:81" ht="6.95" customHeight="1" x14ac:dyDescent="0.25">
      <c r="A84" s="167">
        <f t="shared" ref="A84:A92" si="18">A83+1</f>
        <v>18</v>
      </c>
      <c r="B84" s="29">
        <f>COLUMN()</f>
        <v>2</v>
      </c>
      <c r="C84" s="60" t="str">
        <f t="shared" si="16"/>
        <v>1,18</v>
      </c>
      <c r="D84" s="60" t="str">
        <f t="shared" si="16"/>
        <v>2,18</v>
      </c>
      <c r="E84" s="60" t="str">
        <f t="shared" si="16"/>
        <v>3,18</v>
      </c>
      <c r="F84" s="60" t="str">
        <f t="shared" si="16"/>
        <v>4,18</v>
      </c>
      <c r="G84" s="60" t="str">
        <f t="shared" si="16"/>
        <v>5,18</v>
      </c>
      <c r="H84" s="60" t="str">
        <f t="shared" si="16"/>
        <v>6,18</v>
      </c>
      <c r="I84" s="60" t="str">
        <f t="shared" si="16"/>
        <v>7,18</v>
      </c>
      <c r="J84" s="60" t="str">
        <f t="shared" si="16"/>
        <v>8,18</v>
      </c>
      <c r="K84" s="60" t="str">
        <f t="shared" si="16"/>
        <v>9,18</v>
      </c>
      <c r="L84" s="60" t="str">
        <f t="shared" si="16"/>
        <v>10,18</v>
      </c>
      <c r="M84" s="60" t="str">
        <f t="shared" si="17"/>
        <v>11,18</v>
      </c>
      <c r="N84" s="60" t="str">
        <f t="shared" si="17"/>
        <v>12,18</v>
      </c>
      <c r="O84" s="60" t="str">
        <f t="shared" si="17"/>
        <v>13,18</v>
      </c>
      <c r="P84" s="60" t="str">
        <f t="shared" si="17"/>
        <v>14,18</v>
      </c>
      <c r="Q84" s="60" t="str">
        <f t="shared" si="17"/>
        <v>15,18</v>
      </c>
      <c r="R84" s="60" t="str">
        <f t="shared" si="17"/>
        <v>16,18</v>
      </c>
      <c r="S84" s="60" t="str">
        <f t="shared" si="17"/>
        <v>17,18</v>
      </c>
      <c r="T84" s="170"/>
      <c r="U84" s="149">
        <v>80</v>
      </c>
      <c r="V84" s="138">
        <v>1</v>
      </c>
      <c r="W84" s="138">
        <v>26</v>
      </c>
      <c r="X84" s="138">
        <v>0</v>
      </c>
      <c r="Y84" s="138">
        <v>160</v>
      </c>
      <c r="Z84" s="59" t="str">
        <f t="shared" si="13"/>
        <v>1,27</v>
      </c>
      <c r="AA84" s="170"/>
      <c r="AB84" s="186">
        <v>80</v>
      </c>
      <c r="AC84" s="186">
        <v>1</v>
      </c>
      <c r="AD84" s="186">
        <v>23</v>
      </c>
      <c r="AE84" s="186" t="s">
        <v>530</v>
      </c>
      <c r="AF84" s="187" t="s">
        <v>460</v>
      </c>
      <c r="AG84" s="187">
        <v>0.1</v>
      </c>
      <c r="AH84" s="187">
        <v>0</v>
      </c>
      <c r="AI84" s="187">
        <v>0</v>
      </c>
      <c r="AJ84" s="187">
        <v>0</v>
      </c>
      <c r="AK84" s="187">
        <v>0</v>
      </c>
      <c r="AL84" s="186">
        <v>1</v>
      </c>
      <c r="AM84" s="186">
        <v>19</v>
      </c>
      <c r="AN84" s="186">
        <v>10</v>
      </c>
      <c r="AO84" s="59" t="str">
        <f t="shared" si="14"/>
        <v>11,20</v>
      </c>
      <c r="AP84" s="98" t="str">
        <f t="shared" si="15"/>
        <v/>
      </c>
      <c r="AQ84" s="102">
        <f t="shared" si="8"/>
        <v>0</v>
      </c>
      <c r="AR84" s="102">
        <f t="shared" si="8"/>
        <v>0</v>
      </c>
      <c r="AS84" s="153"/>
      <c r="AT84" s="153"/>
      <c r="AU84" s="153"/>
      <c r="AV84" s="159"/>
      <c r="AW84" s="153"/>
      <c r="AX84" s="153"/>
      <c r="AY84" s="153"/>
      <c r="AZ84" s="153"/>
      <c r="BA84" s="170"/>
      <c r="BB84" s="170"/>
      <c r="BC84" s="170"/>
      <c r="BD84" s="170"/>
      <c r="BE84" s="170"/>
      <c r="BF84" s="170"/>
      <c r="BG84" s="170"/>
      <c r="BH84" s="170"/>
      <c r="BI84" s="170"/>
      <c r="BJ84" s="170"/>
      <c r="BK84" s="170"/>
      <c r="BL84" s="170"/>
      <c r="BM84" s="170"/>
      <c r="BN84" s="170"/>
      <c r="BO84" s="170"/>
      <c r="BP84" s="170"/>
      <c r="BQ84" s="170"/>
      <c r="BR84" s="170"/>
      <c r="BS84" s="170"/>
      <c r="BT84" s="170"/>
      <c r="BU84" s="170"/>
      <c r="BV84" s="170"/>
      <c r="BW84" s="170"/>
      <c r="BX84" s="170"/>
      <c r="BY84" s="170"/>
      <c r="BZ84" s="170"/>
      <c r="CA84" s="170"/>
      <c r="CB84" s="170"/>
      <c r="CC84" s="170"/>
    </row>
    <row r="85" spans="1:81" ht="6.95" customHeight="1" x14ac:dyDescent="0.25">
      <c r="A85" s="167">
        <f t="shared" si="18"/>
        <v>19</v>
      </c>
      <c r="B85" s="29">
        <f>COLUMN()</f>
        <v>2</v>
      </c>
      <c r="C85" s="60" t="str">
        <f t="shared" si="16"/>
        <v>1,19</v>
      </c>
      <c r="D85" s="60" t="str">
        <f t="shared" si="16"/>
        <v>2,19</v>
      </c>
      <c r="E85" s="60" t="str">
        <f t="shared" si="16"/>
        <v>3,19</v>
      </c>
      <c r="F85" s="60" t="str">
        <f t="shared" si="16"/>
        <v>4,19</v>
      </c>
      <c r="G85" s="60" t="str">
        <f t="shared" si="16"/>
        <v>5,19</v>
      </c>
      <c r="H85" s="60" t="str">
        <f t="shared" si="16"/>
        <v>6,19</v>
      </c>
      <c r="I85" s="60" t="str">
        <f t="shared" si="16"/>
        <v>7,19</v>
      </c>
      <c r="J85" s="60" t="str">
        <f t="shared" si="16"/>
        <v>8,19</v>
      </c>
      <c r="K85" s="60" t="str">
        <f t="shared" si="16"/>
        <v>9,19</v>
      </c>
      <c r="L85" s="60" t="str">
        <f t="shared" si="16"/>
        <v>10,19</v>
      </c>
      <c r="M85" s="60" t="str">
        <f t="shared" si="17"/>
        <v>11,19</v>
      </c>
      <c r="N85" s="60" t="str">
        <f t="shared" si="17"/>
        <v>12,19</v>
      </c>
      <c r="O85" s="60" t="str">
        <f t="shared" si="17"/>
        <v>13,19</v>
      </c>
      <c r="P85" s="60" t="str">
        <f t="shared" si="17"/>
        <v>14,19</v>
      </c>
      <c r="Q85" s="60" t="str">
        <f t="shared" si="17"/>
        <v>15,19</v>
      </c>
      <c r="R85" s="60" t="str">
        <f t="shared" si="17"/>
        <v>16,19</v>
      </c>
      <c r="S85" s="60" t="str">
        <f t="shared" si="17"/>
        <v>17,19</v>
      </c>
      <c r="T85" s="170"/>
      <c r="U85" s="149">
        <v>81</v>
      </c>
      <c r="V85" s="138">
        <v>1</v>
      </c>
      <c r="W85" s="138">
        <v>0</v>
      </c>
      <c r="X85" s="138">
        <v>16</v>
      </c>
      <c r="Y85" s="138">
        <v>140</v>
      </c>
      <c r="Z85" s="59" t="str">
        <f t="shared" si="13"/>
        <v>17,1</v>
      </c>
      <c r="AA85" s="170"/>
      <c r="AB85" s="186">
        <v>81</v>
      </c>
      <c r="AC85" s="186">
        <v>1</v>
      </c>
      <c r="AD85" s="186">
        <v>24</v>
      </c>
      <c r="AE85" s="186" t="s">
        <v>531</v>
      </c>
      <c r="AF85" s="187" t="s">
        <v>458</v>
      </c>
      <c r="AG85" s="187">
        <v>0.1</v>
      </c>
      <c r="AH85" s="187">
        <v>102</v>
      </c>
      <c r="AI85" s="187">
        <v>200</v>
      </c>
      <c r="AJ85" s="187">
        <v>500</v>
      </c>
      <c r="AK85" s="187">
        <v>500</v>
      </c>
      <c r="AL85" s="186">
        <v>0</v>
      </c>
      <c r="AM85" s="186">
        <v>20</v>
      </c>
      <c r="AN85" s="186">
        <v>5</v>
      </c>
      <c r="AO85" s="59" t="str">
        <f t="shared" si="14"/>
        <v>6,21</v>
      </c>
      <c r="AP85" s="98" t="str">
        <f t="shared" si="15"/>
        <v>H</v>
      </c>
      <c r="AQ85" s="102">
        <f t="shared" si="8"/>
        <v>300</v>
      </c>
      <c r="AR85" s="102">
        <f t="shared" si="8"/>
        <v>0</v>
      </c>
      <c r="AS85" s="153"/>
      <c r="AT85" s="153"/>
      <c r="AU85" s="153"/>
      <c r="AV85" s="159"/>
      <c r="AW85" s="153"/>
      <c r="AX85" s="153"/>
      <c r="AY85" s="153"/>
      <c r="AZ85" s="153"/>
      <c r="BA85" s="170"/>
      <c r="BB85" s="170"/>
      <c r="BC85" s="170"/>
      <c r="BD85" s="170"/>
      <c r="BE85" s="170"/>
      <c r="BF85" s="170"/>
      <c r="BG85" s="170"/>
      <c r="BH85" s="170"/>
      <c r="BI85" s="170"/>
      <c r="BJ85" s="170"/>
      <c r="BK85" s="170"/>
      <c r="BL85" s="170"/>
      <c r="BM85" s="170"/>
      <c r="BN85" s="170"/>
      <c r="BO85" s="170"/>
      <c r="BP85" s="170"/>
      <c r="BQ85" s="170"/>
      <c r="BR85" s="170"/>
      <c r="BS85" s="170"/>
      <c r="BT85" s="170"/>
      <c r="BU85" s="170"/>
      <c r="BV85" s="170"/>
      <c r="BW85" s="170"/>
      <c r="BX85" s="170"/>
      <c r="BY85" s="170"/>
      <c r="BZ85" s="170"/>
      <c r="CA85" s="170"/>
      <c r="CB85" s="170"/>
      <c r="CC85" s="170"/>
    </row>
    <row r="86" spans="1:81" ht="6.95" customHeight="1" x14ac:dyDescent="0.25">
      <c r="A86" s="167">
        <f t="shared" si="18"/>
        <v>20</v>
      </c>
      <c r="B86" s="29">
        <f>COLUMN()</f>
        <v>2</v>
      </c>
      <c r="C86" s="60" t="str">
        <f t="shared" si="16"/>
        <v>1,20</v>
      </c>
      <c r="D86" s="60" t="str">
        <f t="shared" si="16"/>
        <v>2,20</v>
      </c>
      <c r="E86" s="60" t="str">
        <f t="shared" si="16"/>
        <v>3,20</v>
      </c>
      <c r="F86" s="60" t="str">
        <f t="shared" si="16"/>
        <v>4,20</v>
      </c>
      <c r="G86" s="60" t="str">
        <f t="shared" si="16"/>
        <v>5,20</v>
      </c>
      <c r="H86" s="60" t="str">
        <f t="shared" si="16"/>
        <v>6,20</v>
      </c>
      <c r="I86" s="60" t="str">
        <f t="shared" si="16"/>
        <v>7,20</v>
      </c>
      <c r="J86" s="60" t="str">
        <f t="shared" si="16"/>
        <v>8,20</v>
      </c>
      <c r="K86" s="60" t="str">
        <f t="shared" si="16"/>
        <v>9,20</v>
      </c>
      <c r="L86" s="60" t="str">
        <f t="shared" si="16"/>
        <v>10,20</v>
      </c>
      <c r="M86" s="60" t="str">
        <f t="shared" si="17"/>
        <v>11,20</v>
      </c>
      <c r="N86" s="60" t="str">
        <f t="shared" si="17"/>
        <v>12,20</v>
      </c>
      <c r="O86" s="60" t="str">
        <f t="shared" si="17"/>
        <v>13,20</v>
      </c>
      <c r="P86" s="60" t="str">
        <f t="shared" si="17"/>
        <v>14,20</v>
      </c>
      <c r="Q86" s="60" t="str">
        <f t="shared" si="17"/>
        <v>15,20</v>
      </c>
      <c r="R86" s="60" t="str">
        <f t="shared" si="17"/>
        <v>16,20</v>
      </c>
      <c r="S86" s="60" t="str">
        <f t="shared" si="17"/>
        <v>17,20</v>
      </c>
      <c r="T86" s="170"/>
      <c r="U86" s="149">
        <v>82</v>
      </c>
      <c r="V86" s="138">
        <v>1</v>
      </c>
      <c r="W86" s="138">
        <v>1</v>
      </c>
      <c r="X86" s="138">
        <v>16</v>
      </c>
      <c r="Y86" s="138">
        <v>140</v>
      </c>
      <c r="Z86" s="59" t="str">
        <f t="shared" si="13"/>
        <v>17,2</v>
      </c>
      <c r="AA86" s="170"/>
      <c r="AB86" s="186">
        <v>82</v>
      </c>
      <c r="AC86" s="186">
        <v>1</v>
      </c>
      <c r="AD86" s="186">
        <v>25</v>
      </c>
      <c r="AE86" s="186" t="s">
        <v>532</v>
      </c>
      <c r="AF86" s="187" t="s">
        <v>458</v>
      </c>
      <c r="AG86" s="187">
        <v>0.1</v>
      </c>
      <c r="AH86" s="187">
        <v>102</v>
      </c>
      <c r="AI86" s="187">
        <v>200</v>
      </c>
      <c r="AJ86" s="187">
        <v>500</v>
      </c>
      <c r="AK86" s="187">
        <v>500</v>
      </c>
      <c r="AL86" s="186">
        <v>0</v>
      </c>
      <c r="AM86" s="186">
        <v>21</v>
      </c>
      <c r="AN86" s="186">
        <v>6</v>
      </c>
      <c r="AO86" s="59" t="str">
        <f t="shared" si="14"/>
        <v>7,22</v>
      </c>
      <c r="AP86" s="98" t="str">
        <f t="shared" si="15"/>
        <v>H</v>
      </c>
      <c r="AQ86" s="102">
        <f t="shared" si="8"/>
        <v>300</v>
      </c>
      <c r="AR86" s="102">
        <f t="shared" si="8"/>
        <v>0</v>
      </c>
      <c r="AS86" s="153"/>
      <c r="AT86" s="153"/>
      <c r="AU86" s="153"/>
      <c r="AV86" s="159"/>
      <c r="AW86" s="153"/>
      <c r="AX86" s="153"/>
      <c r="AY86" s="153"/>
      <c r="AZ86" s="153"/>
      <c r="BA86" s="170"/>
      <c r="BB86" s="170"/>
      <c r="BC86" s="170"/>
      <c r="BD86" s="170"/>
      <c r="BE86" s="170"/>
      <c r="BF86" s="170"/>
      <c r="BG86" s="170"/>
      <c r="BH86" s="170"/>
      <c r="BI86" s="170"/>
      <c r="BJ86" s="170"/>
      <c r="BK86" s="170"/>
      <c r="BL86" s="170"/>
      <c r="BM86" s="170"/>
      <c r="BN86" s="170"/>
      <c r="BO86" s="170"/>
      <c r="BP86" s="170"/>
      <c r="BQ86" s="170"/>
      <c r="BR86" s="170"/>
      <c r="BS86" s="170"/>
      <c r="BT86" s="170"/>
      <c r="BU86" s="170"/>
      <c r="BV86" s="170"/>
      <c r="BW86" s="170"/>
      <c r="BX86" s="170"/>
      <c r="BY86" s="170"/>
      <c r="BZ86" s="170"/>
      <c r="CA86" s="170"/>
      <c r="CB86" s="170"/>
      <c r="CC86" s="170"/>
    </row>
    <row r="87" spans="1:81" ht="6.95" customHeight="1" x14ac:dyDescent="0.25">
      <c r="A87" s="167">
        <f t="shared" si="18"/>
        <v>21</v>
      </c>
      <c r="B87" s="29">
        <f>COLUMN()</f>
        <v>2</v>
      </c>
      <c r="C87" s="60" t="str">
        <f t="shared" si="16"/>
        <v>1,21</v>
      </c>
      <c r="D87" s="60" t="str">
        <f t="shared" si="16"/>
        <v>2,21</v>
      </c>
      <c r="E87" s="60" t="str">
        <f t="shared" si="16"/>
        <v>3,21</v>
      </c>
      <c r="F87" s="60" t="str">
        <f t="shared" si="16"/>
        <v>4,21</v>
      </c>
      <c r="G87" s="60" t="str">
        <f t="shared" si="16"/>
        <v>5,21</v>
      </c>
      <c r="H87" s="60" t="str">
        <f t="shared" si="16"/>
        <v>6,21</v>
      </c>
      <c r="I87" s="60" t="str">
        <f t="shared" si="16"/>
        <v>7,21</v>
      </c>
      <c r="J87" s="60" t="str">
        <f t="shared" si="16"/>
        <v>8,21</v>
      </c>
      <c r="K87" s="60" t="str">
        <f t="shared" si="16"/>
        <v>9,21</v>
      </c>
      <c r="L87" s="60" t="str">
        <f t="shared" si="16"/>
        <v>10,21</v>
      </c>
      <c r="M87" s="60" t="str">
        <f t="shared" si="17"/>
        <v>11,21</v>
      </c>
      <c r="N87" s="60" t="str">
        <f t="shared" si="17"/>
        <v>12,21</v>
      </c>
      <c r="O87" s="60" t="str">
        <f t="shared" si="17"/>
        <v>13,21</v>
      </c>
      <c r="P87" s="60" t="str">
        <f t="shared" si="17"/>
        <v>14,21</v>
      </c>
      <c r="Q87" s="60" t="str">
        <f t="shared" si="17"/>
        <v>15,21</v>
      </c>
      <c r="R87" s="60" t="str">
        <f t="shared" si="17"/>
        <v>16,21</v>
      </c>
      <c r="S87" s="60" t="str">
        <f t="shared" si="17"/>
        <v>17,21</v>
      </c>
      <c r="T87" s="170"/>
      <c r="U87" s="149">
        <v>83</v>
      </c>
      <c r="V87" s="138">
        <v>1</v>
      </c>
      <c r="W87" s="138">
        <v>2</v>
      </c>
      <c r="X87" s="138">
        <v>16</v>
      </c>
      <c r="Y87" s="138">
        <v>140</v>
      </c>
      <c r="Z87" s="59" t="str">
        <f t="shared" si="13"/>
        <v>17,3</v>
      </c>
      <c r="AA87" s="170"/>
      <c r="AB87" s="186">
        <v>83</v>
      </c>
      <c r="AC87" s="186">
        <v>1</v>
      </c>
      <c r="AD87" s="186">
        <v>26</v>
      </c>
      <c r="AE87" s="186" t="s">
        <v>533</v>
      </c>
      <c r="AF87" s="187" t="s">
        <v>460</v>
      </c>
      <c r="AG87" s="187">
        <v>0.1</v>
      </c>
      <c r="AH87" s="187">
        <v>0</v>
      </c>
      <c r="AI87" s="187">
        <v>0</v>
      </c>
      <c r="AJ87" s="187">
        <v>0</v>
      </c>
      <c r="AK87" s="187">
        <v>0</v>
      </c>
      <c r="AL87" s="186">
        <v>1</v>
      </c>
      <c r="AM87" s="186">
        <v>20</v>
      </c>
      <c r="AN87" s="186">
        <v>6</v>
      </c>
      <c r="AO87" s="59" t="str">
        <f t="shared" si="14"/>
        <v>7,21</v>
      </c>
      <c r="AP87" s="98" t="str">
        <f t="shared" si="15"/>
        <v/>
      </c>
      <c r="AQ87" s="102">
        <f t="shared" si="8"/>
        <v>0</v>
      </c>
      <c r="AR87" s="102">
        <f t="shared" si="8"/>
        <v>0</v>
      </c>
      <c r="AS87" s="153"/>
      <c r="AT87" s="153"/>
      <c r="AU87" s="153"/>
      <c r="AV87" s="159"/>
      <c r="AW87" s="153"/>
      <c r="AX87" s="153"/>
      <c r="AY87" s="153"/>
      <c r="AZ87" s="153"/>
      <c r="BA87" s="170"/>
      <c r="BB87" s="170"/>
      <c r="BC87" s="170"/>
      <c r="BD87" s="170"/>
      <c r="BE87" s="170"/>
      <c r="BF87" s="170"/>
      <c r="BG87" s="170"/>
      <c r="BH87" s="170"/>
      <c r="BI87" s="170"/>
      <c r="BJ87" s="170"/>
      <c r="BK87" s="170"/>
      <c r="BL87" s="170"/>
      <c r="BM87" s="170"/>
      <c r="BN87" s="170"/>
      <c r="BO87" s="170"/>
      <c r="BP87" s="170"/>
      <c r="BQ87" s="170"/>
      <c r="BR87" s="170"/>
      <c r="BS87" s="170"/>
      <c r="BT87" s="170"/>
      <c r="BU87" s="170"/>
      <c r="BV87" s="170"/>
      <c r="BW87" s="170"/>
      <c r="BX87" s="170"/>
      <c r="BY87" s="170"/>
      <c r="BZ87" s="170"/>
      <c r="CA87" s="170"/>
      <c r="CB87" s="170"/>
      <c r="CC87" s="170"/>
    </row>
    <row r="88" spans="1:81" ht="6.95" customHeight="1" x14ac:dyDescent="0.25">
      <c r="A88" s="167">
        <f t="shared" si="18"/>
        <v>22</v>
      </c>
      <c r="B88" s="29">
        <f>COLUMN()</f>
        <v>2</v>
      </c>
      <c r="C88" s="60" t="str">
        <f t="shared" si="16"/>
        <v>1,22</v>
      </c>
      <c r="D88" s="60" t="str">
        <f t="shared" si="16"/>
        <v>2,22</v>
      </c>
      <c r="E88" s="60" t="str">
        <f t="shared" si="16"/>
        <v>3,22</v>
      </c>
      <c r="F88" s="60" t="str">
        <f t="shared" si="16"/>
        <v>4,22</v>
      </c>
      <c r="G88" s="60" t="str">
        <f t="shared" si="16"/>
        <v>5,22</v>
      </c>
      <c r="H88" s="60" t="str">
        <f t="shared" si="16"/>
        <v>6,22</v>
      </c>
      <c r="I88" s="60" t="str">
        <f t="shared" si="16"/>
        <v>7,22</v>
      </c>
      <c r="J88" s="60" t="str">
        <f t="shared" si="16"/>
        <v>8,22</v>
      </c>
      <c r="K88" s="60" t="str">
        <f t="shared" si="16"/>
        <v>9,22</v>
      </c>
      <c r="L88" s="60" t="str">
        <f t="shared" si="16"/>
        <v>10,22</v>
      </c>
      <c r="M88" s="60" t="str">
        <f t="shared" si="17"/>
        <v>11,22</v>
      </c>
      <c r="N88" s="60" t="str">
        <f t="shared" si="17"/>
        <v>12,22</v>
      </c>
      <c r="O88" s="60" t="str">
        <f t="shared" si="17"/>
        <v>13,22</v>
      </c>
      <c r="P88" s="60" t="str">
        <f t="shared" si="17"/>
        <v>14,22</v>
      </c>
      <c r="Q88" s="60" t="str">
        <f t="shared" si="17"/>
        <v>15,22</v>
      </c>
      <c r="R88" s="60" t="str">
        <f t="shared" si="17"/>
        <v>16,22</v>
      </c>
      <c r="S88" s="60" t="str">
        <f t="shared" si="17"/>
        <v>17,22</v>
      </c>
      <c r="T88" s="170"/>
      <c r="U88" s="149">
        <v>84</v>
      </c>
      <c r="V88" s="138">
        <v>1</v>
      </c>
      <c r="W88" s="138">
        <v>3</v>
      </c>
      <c r="X88" s="138">
        <v>16</v>
      </c>
      <c r="Y88" s="138">
        <v>140</v>
      </c>
      <c r="Z88" s="59" t="str">
        <f t="shared" si="13"/>
        <v>17,4</v>
      </c>
      <c r="AA88" s="170"/>
      <c r="AB88" s="186">
        <v>84</v>
      </c>
      <c r="AC88" s="186">
        <v>1</v>
      </c>
      <c r="AD88" s="186">
        <v>27</v>
      </c>
      <c r="AE88" s="186" t="s">
        <v>534</v>
      </c>
      <c r="AF88" s="187" t="s">
        <v>458</v>
      </c>
      <c r="AG88" s="187">
        <v>0.1</v>
      </c>
      <c r="AH88" s="187">
        <v>102</v>
      </c>
      <c r="AI88" s="187">
        <v>200</v>
      </c>
      <c r="AJ88" s="187">
        <v>500</v>
      </c>
      <c r="AK88" s="187">
        <v>500</v>
      </c>
      <c r="AL88" s="186">
        <v>0</v>
      </c>
      <c r="AM88" s="186">
        <v>21</v>
      </c>
      <c r="AN88" s="186">
        <v>7</v>
      </c>
      <c r="AO88" s="59" t="str">
        <f t="shared" si="14"/>
        <v>8,22</v>
      </c>
      <c r="AP88" s="98" t="str">
        <f t="shared" si="15"/>
        <v>H</v>
      </c>
      <c r="AQ88" s="102">
        <f t="shared" si="8"/>
        <v>300</v>
      </c>
      <c r="AR88" s="102">
        <f t="shared" si="8"/>
        <v>0</v>
      </c>
      <c r="AS88" s="153"/>
      <c r="AT88" s="153"/>
      <c r="AU88" s="153"/>
      <c r="AV88" s="159"/>
      <c r="AW88" s="153"/>
      <c r="AX88" s="153"/>
      <c r="AY88" s="153"/>
      <c r="AZ88" s="153"/>
      <c r="BA88" s="170"/>
      <c r="BB88" s="170"/>
      <c r="BC88" s="170"/>
      <c r="BD88" s="170"/>
      <c r="BE88" s="170"/>
      <c r="BF88" s="170"/>
      <c r="BG88" s="170"/>
      <c r="BH88" s="170"/>
      <c r="BI88" s="170"/>
      <c r="BJ88" s="170"/>
      <c r="BK88" s="170"/>
      <c r="BL88" s="170"/>
      <c r="BM88" s="170"/>
      <c r="BN88" s="170"/>
      <c r="BO88" s="170"/>
      <c r="BP88" s="170"/>
      <c r="BQ88" s="170"/>
      <c r="BR88" s="170"/>
      <c r="BS88" s="170"/>
      <c r="BT88" s="170"/>
      <c r="BU88" s="170"/>
      <c r="BV88" s="170"/>
      <c r="BW88" s="170"/>
      <c r="BX88" s="170"/>
      <c r="BY88" s="170"/>
      <c r="BZ88" s="170"/>
      <c r="CA88" s="170"/>
      <c r="CB88" s="170"/>
      <c r="CC88" s="170"/>
    </row>
    <row r="89" spans="1:81" ht="6.95" customHeight="1" x14ac:dyDescent="0.25">
      <c r="A89" s="167">
        <f t="shared" si="18"/>
        <v>23</v>
      </c>
      <c r="B89" s="29">
        <f>COLUMN()</f>
        <v>2</v>
      </c>
      <c r="C89" s="60" t="str">
        <f t="shared" si="16"/>
        <v>1,23</v>
      </c>
      <c r="D89" s="60" t="str">
        <f t="shared" si="16"/>
        <v>2,23</v>
      </c>
      <c r="E89" s="60" t="str">
        <f t="shared" si="16"/>
        <v>3,23</v>
      </c>
      <c r="F89" s="60" t="str">
        <f t="shared" si="16"/>
        <v>4,23</v>
      </c>
      <c r="G89" s="60" t="str">
        <f t="shared" si="16"/>
        <v>5,23</v>
      </c>
      <c r="H89" s="60" t="str">
        <f t="shared" si="16"/>
        <v>6,23</v>
      </c>
      <c r="I89" s="60" t="str">
        <f t="shared" si="16"/>
        <v>7,23</v>
      </c>
      <c r="J89" s="60" t="str">
        <f t="shared" si="16"/>
        <v>8,23</v>
      </c>
      <c r="K89" s="60" t="str">
        <f t="shared" si="16"/>
        <v>9,23</v>
      </c>
      <c r="L89" s="60" t="str">
        <f t="shared" si="16"/>
        <v>10,23</v>
      </c>
      <c r="M89" s="60" t="str">
        <f t="shared" si="17"/>
        <v>11,23</v>
      </c>
      <c r="N89" s="60" t="str">
        <f t="shared" si="17"/>
        <v>12,23</v>
      </c>
      <c r="O89" s="60" t="str">
        <f t="shared" si="17"/>
        <v>13,23</v>
      </c>
      <c r="P89" s="60" t="str">
        <f t="shared" si="17"/>
        <v>14,23</v>
      </c>
      <c r="Q89" s="60" t="str">
        <f t="shared" si="17"/>
        <v>15,23</v>
      </c>
      <c r="R89" s="60" t="str">
        <f t="shared" si="17"/>
        <v>16,23</v>
      </c>
      <c r="S89" s="60" t="str">
        <f t="shared" si="17"/>
        <v>17,23</v>
      </c>
      <c r="T89" s="170"/>
      <c r="U89" s="149">
        <v>85</v>
      </c>
      <c r="V89" s="138">
        <v>1</v>
      </c>
      <c r="W89" s="138">
        <v>4</v>
      </c>
      <c r="X89" s="138">
        <v>16</v>
      </c>
      <c r="Y89" s="138">
        <v>140</v>
      </c>
      <c r="Z89" s="59" t="str">
        <f t="shared" si="13"/>
        <v>17,5</v>
      </c>
      <c r="AA89" s="170"/>
      <c r="AB89" s="186">
        <v>85</v>
      </c>
      <c r="AC89" s="186">
        <v>1</v>
      </c>
      <c r="AD89" s="186">
        <v>28</v>
      </c>
      <c r="AE89" s="186" t="s">
        <v>535</v>
      </c>
      <c r="AF89" s="187" t="s">
        <v>460</v>
      </c>
      <c r="AG89" s="187">
        <v>0.1</v>
      </c>
      <c r="AH89" s="187">
        <v>0</v>
      </c>
      <c r="AI89" s="187">
        <v>0</v>
      </c>
      <c r="AJ89" s="187">
        <v>0</v>
      </c>
      <c r="AK89" s="187">
        <v>0</v>
      </c>
      <c r="AL89" s="186">
        <v>1</v>
      </c>
      <c r="AM89" s="186">
        <v>20</v>
      </c>
      <c r="AN89" s="186">
        <v>7</v>
      </c>
      <c r="AO89" s="59" t="str">
        <f t="shared" si="14"/>
        <v>8,21</v>
      </c>
      <c r="AP89" s="98" t="str">
        <f t="shared" si="15"/>
        <v/>
      </c>
      <c r="AQ89" s="102">
        <f t="shared" si="8"/>
        <v>0</v>
      </c>
      <c r="AR89" s="102">
        <f t="shared" si="8"/>
        <v>0</v>
      </c>
      <c r="AS89" s="153"/>
      <c r="AT89" s="153"/>
      <c r="AU89" s="153"/>
      <c r="AV89" s="159"/>
      <c r="AW89" s="153"/>
      <c r="AX89" s="153"/>
      <c r="AY89" s="153"/>
      <c r="AZ89" s="153"/>
      <c r="BA89" s="170"/>
      <c r="BB89" s="170"/>
      <c r="BC89" s="170"/>
      <c r="BD89" s="170"/>
      <c r="BE89" s="170"/>
      <c r="BF89" s="170"/>
      <c r="BG89" s="170"/>
      <c r="BH89" s="170"/>
      <c r="BI89" s="170"/>
      <c r="BJ89" s="170"/>
      <c r="BK89" s="170"/>
      <c r="BL89" s="170"/>
      <c r="BM89" s="170"/>
      <c r="BN89" s="170"/>
      <c r="BO89" s="170"/>
      <c r="BP89" s="170"/>
      <c r="BQ89" s="170"/>
      <c r="BR89" s="170"/>
      <c r="BS89" s="170"/>
      <c r="BT89" s="170"/>
      <c r="BU89" s="170"/>
      <c r="BV89" s="170"/>
      <c r="BW89" s="170"/>
      <c r="BX89" s="170"/>
      <c r="BY89" s="170"/>
      <c r="BZ89" s="170"/>
      <c r="CA89" s="170"/>
      <c r="CB89" s="170"/>
      <c r="CC89" s="170"/>
    </row>
    <row r="90" spans="1:81" ht="6.95" customHeight="1" x14ac:dyDescent="0.25">
      <c r="A90" s="167">
        <f t="shared" si="18"/>
        <v>24</v>
      </c>
      <c r="B90" s="29">
        <f>COLUMN()</f>
        <v>2</v>
      </c>
      <c r="C90" s="60" t="str">
        <f t="shared" si="16"/>
        <v>1,24</v>
      </c>
      <c r="D90" s="60" t="str">
        <f t="shared" si="16"/>
        <v>2,24</v>
      </c>
      <c r="E90" s="60" t="str">
        <f t="shared" si="16"/>
        <v>3,24</v>
      </c>
      <c r="F90" s="60" t="str">
        <f t="shared" si="16"/>
        <v>4,24</v>
      </c>
      <c r="G90" s="60" t="str">
        <f t="shared" si="16"/>
        <v>5,24</v>
      </c>
      <c r="H90" s="60" t="str">
        <f t="shared" si="16"/>
        <v>6,24</v>
      </c>
      <c r="I90" s="60" t="str">
        <f t="shared" si="16"/>
        <v>7,24</v>
      </c>
      <c r="J90" s="60" t="str">
        <f t="shared" si="16"/>
        <v>8,24</v>
      </c>
      <c r="K90" s="60" t="str">
        <f t="shared" si="16"/>
        <v>9,24</v>
      </c>
      <c r="L90" s="60" t="str">
        <f t="shared" si="16"/>
        <v>10,24</v>
      </c>
      <c r="M90" s="60" t="str">
        <f t="shared" si="17"/>
        <v>11,24</v>
      </c>
      <c r="N90" s="60" t="str">
        <f t="shared" si="17"/>
        <v>12,24</v>
      </c>
      <c r="O90" s="60" t="str">
        <f t="shared" si="17"/>
        <v>13,24</v>
      </c>
      <c r="P90" s="60" t="str">
        <f t="shared" si="17"/>
        <v>14,24</v>
      </c>
      <c r="Q90" s="60" t="str">
        <f t="shared" si="17"/>
        <v>15,24</v>
      </c>
      <c r="R90" s="60" t="str">
        <f t="shared" si="17"/>
        <v>16,24</v>
      </c>
      <c r="S90" s="60" t="str">
        <f t="shared" si="17"/>
        <v>17,24</v>
      </c>
      <c r="T90" s="170"/>
      <c r="U90" s="149">
        <v>86</v>
      </c>
      <c r="V90" s="138">
        <v>1</v>
      </c>
      <c r="W90" s="138">
        <v>5</v>
      </c>
      <c r="X90" s="138">
        <v>16</v>
      </c>
      <c r="Y90" s="138">
        <v>140</v>
      </c>
      <c r="Z90" s="59" t="str">
        <f t="shared" si="13"/>
        <v>17,6</v>
      </c>
      <c r="AA90" s="170"/>
      <c r="AB90" s="186">
        <v>86</v>
      </c>
      <c r="AC90" s="186">
        <v>1</v>
      </c>
      <c r="AD90" s="186">
        <v>29</v>
      </c>
      <c r="AE90" s="186" t="s">
        <v>536</v>
      </c>
      <c r="AF90" s="187" t="s">
        <v>458</v>
      </c>
      <c r="AG90" s="187">
        <v>0.1</v>
      </c>
      <c r="AH90" s="187">
        <v>102</v>
      </c>
      <c r="AI90" s="187">
        <v>200</v>
      </c>
      <c r="AJ90" s="187">
        <v>500</v>
      </c>
      <c r="AK90" s="187">
        <v>500</v>
      </c>
      <c r="AL90" s="186">
        <v>0</v>
      </c>
      <c r="AM90" s="186">
        <v>21</v>
      </c>
      <c r="AN90" s="186">
        <v>8</v>
      </c>
      <c r="AO90" s="59" t="str">
        <f t="shared" si="14"/>
        <v>9,22</v>
      </c>
      <c r="AP90" s="98" t="str">
        <f t="shared" si="15"/>
        <v>H</v>
      </c>
      <c r="AQ90" s="102">
        <f t="shared" si="8"/>
        <v>300</v>
      </c>
      <c r="AR90" s="102">
        <f t="shared" si="8"/>
        <v>0</v>
      </c>
      <c r="AS90" s="153"/>
      <c r="AT90" s="153"/>
      <c r="AU90" s="153"/>
      <c r="AV90" s="159"/>
      <c r="AW90" s="153"/>
      <c r="AX90" s="153"/>
      <c r="AY90" s="153"/>
      <c r="AZ90" s="153"/>
      <c r="BA90" s="170"/>
      <c r="BB90" s="170"/>
      <c r="BC90" s="170"/>
      <c r="BD90" s="170"/>
      <c r="BE90" s="170"/>
      <c r="BF90" s="170"/>
      <c r="BG90" s="170"/>
      <c r="BH90" s="170"/>
      <c r="BI90" s="170"/>
      <c r="BJ90" s="170"/>
      <c r="BK90" s="170"/>
      <c r="BL90" s="170"/>
      <c r="BM90" s="170"/>
      <c r="BN90" s="170"/>
      <c r="BO90" s="170"/>
      <c r="BP90" s="170"/>
      <c r="BQ90" s="170"/>
      <c r="BR90" s="170"/>
      <c r="BS90" s="170"/>
      <c r="BT90" s="170"/>
      <c r="BU90" s="170"/>
      <c r="BV90" s="170"/>
      <c r="BW90" s="170"/>
      <c r="BX90" s="170"/>
      <c r="BY90" s="170"/>
      <c r="BZ90" s="170"/>
      <c r="CA90" s="170"/>
      <c r="CB90" s="170"/>
      <c r="CC90" s="170"/>
    </row>
    <row r="91" spans="1:81" ht="6.95" customHeight="1" x14ac:dyDescent="0.25">
      <c r="A91" s="167">
        <f t="shared" si="18"/>
        <v>25</v>
      </c>
      <c r="B91" s="29">
        <f>COLUMN()</f>
        <v>2</v>
      </c>
      <c r="C91" s="60" t="str">
        <f t="shared" si="16"/>
        <v>1,25</v>
      </c>
      <c r="D91" s="60" t="str">
        <f t="shared" si="16"/>
        <v>2,25</v>
      </c>
      <c r="E91" s="60" t="str">
        <f t="shared" si="16"/>
        <v>3,25</v>
      </c>
      <c r="F91" s="60" t="str">
        <f t="shared" si="16"/>
        <v>4,25</v>
      </c>
      <c r="G91" s="60" t="str">
        <f t="shared" si="16"/>
        <v>5,25</v>
      </c>
      <c r="H91" s="60" t="str">
        <f t="shared" si="16"/>
        <v>6,25</v>
      </c>
      <c r="I91" s="60" t="str">
        <f t="shared" si="16"/>
        <v>7,25</v>
      </c>
      <c r="J91" s="60" t="str">
        <f t="shared" si="16"/>
        <v>8,25</v>
      </c>
      <c r="K91" s="60" t="str">
        <f t="shared" si="16"/>
        <v>9,25</v>
      </c>
      <c r="L91" s="60" t="str">
        <f t="shared" si="16"/>
        <v>10,25</v>
      </c>
      <c r="M91" s="60" t="str">
        <f t="shared" si="17"/>
        <v>11,25</v>
      </c>
      <c r="N91" s="60" t="str">
        <f t="shared" si="17"/>
        <v>12,25</v>
      </c>
      <c r="O91" s="60" t="str">
        <f t="shared" si="17"/>
        <v>13,25</v>
      </c>
      <c r="P91" s="60" t="str">
        <f t="shared" si="17"/>
        <v>14,25</v>
      </c>
      <c r="Q91" s="60" t="str">
        <f t="shared" si="17"/>
        <v>15,25</v>
      </c>
      <c r="R91" s="60" t="str">
        <f t="shared" si="17"/>
        <v>16,25</v>
      </c>
      <c r="S91" s="60" t="str">
        <f t="shared" si="17"/>
        <v>17,25</v>
      </c>
      <c r="T91" s="170"/>
      <c r="U91" s="149">
        <v>87</v>
      </c>
      <c r="V91" s="138">
        <v>1</v>
      </c>
      <c r="W91" s="138">
        <v>6</v>
      </c>
      <c r="X91" s="138">
        <v>16</v>
      </c>
      <c r="Y91" s="138">
        <v>140</v>
      </c>
      <c r="Z91" s="59" t="str">
        <f t="shared" si="13"/>
        <v>17,7</v>
      </c>
      <c r="AA91" s="170"/>
      <c r="AB91" s="186">
        <v>87</v>
      </c>
      <c r="AC91" s="186">
        <v>1</v>
      </c>
      <c r="AD91" s="186">
        <v>30</v>
      </c>
      <c r="AE91" s="186" t="s">
        <v>537</v>
      </c>
      <c r="AF91" s="187" t="s">
        <v>460</v>
      </c>
      <c r="AG91" s="187">
        <v>0.1</v>
      </c>
      <c r="AH91" s="187">
        <v>0</v>
      </c>
      <c r="AI91" s="187">
        <v>0</v>
      </c>
      <c r="AJ91" s="187">
        <v>0</v>
      </c>
      <c r="AK91" s="187">
        <v>0</v>
      </c>
      <c r="AL91" s="186">
        <v>1</v>
      </c>
      <c r="AM91" s="186">
        <v>20</v>
      </c>
      <c r="AN91" s="186">
        <v>8</v>
      </c>
      <c r="AO91" s="59" t="str">
        <f t="shared" si="14"/>
        <v>9,21</v>
      </c>
      <c r="AP91" s="98" t="str">
        <f t="shared" si="15"/>
        <v/>
      </c>
      <c r="AQ91" s="102">
        <f t="shared" si="8"/>
        <v>0</v>
      </c>
      <c r="AR91" s="102">
        <f t="shared" si="8"/>
        <v>0</v>
      </c>
      <c r="AS91" s="153"/>
      <c r="AT91" s="153"/>
      <c r="AU91" s="153"/>
      <c r="AV91" s="159"/>
      <c r="AW91" s="153"/>
      <c r="AX91" s="153"/>
      <c r="AY91" s="153"/>
      <c r="AZ91" s="153"/>
      <c r="BA91" s="170"/>
      <c r="BB91" s="170"/>
      <c r="BC91" s="170"/>
      <c r="BD91" s="170"/>
      <c r="BE91" s="170"/>
      <c r="BF91" s="170"/>
      <c r="BG91" s="170"/>
      <c r="BH91" s="170"/>
      <c r="BI91" s="170"/>
      <c r="BJ91" s="170"/>
      <c r="BK91" s="170"/>
      <c r="BL91" s="170"/>
      <c r="BM91" s="170"/>
      <c r="BN91" s="170"/>
      <c r="BO91" s="170"/>
      <c r="BP91" s="170"/>
      <c r="BQ91" s="170"/>
      <c r="BR91" s="170"/>
      <c r="BS91" s="170"/>
      <c r="BT91" s="170"/>
      <c r="BU91" s="170"/>
      <c r="BV91" s="170"/>
      <c r="BW91" s="170"/>
      <c r="BX91" s="170"/>
      <c r="BY91" s="170"/>
      <c r="BZ91" s="170"/>
      <c r="CA91" s="170"/>
      <c r="CB91" s="170"/>
      <c r="CC91" s="170"/>
    </row>
    <row r="92" spans="1:81" ht="6.95" customHeight="1" x14ac:dyDescent="0.25">
      <c r="A92" s="167">
        <f t="shared" si="18"/>
        <v>26</v>
      </c>
      <c r="B92" s="29">
        <f>COLUMN()</f>
        <v>2</v>
      </c>
      <c r="C92" s="60" t="str">
        <f t="shared" si="16"/>
        <v>1,26</v>
      </c>
      <c r="D92" s="60" t="str">
        <f t="shared" si="16"/>
        <v>2,26</v>
      </c>
      <c r="E92" s="60" t="str">
        <f t="shared" si="16"/>
        <v>3,26</v>
      </c>
      <c r="F92" s="60" t="str">
        <f t="shared" si="16"/>
        <v>4,26</v>
      </c>
      <c r="G92" s="60" t="str">
        <f t="shared" si="16"/>
        <v>5,26</v>
      </c>
      <c r="H92" s="60" t="str">
        <f t="shared" si="16"/>
        <v>6,26</v>
      </c>
      <c r="I92" s="60" t="str">
        <f t="shared" si="16"/>
        <v>7,26</v>
      </c>
      <c r="J92" s="60" t="str">
        <f t="shared" si="16"/>
        <v>8,26</v>
      </c>
      <c r="K92" s="60" t="str">
        <f t="shared" si="16"/>
        <v>9,26</v>
      </c>
      <c r="L92" s="60" t="str">
        <f t="shared" si="16"/>
        <v>10,26</v>
      </c>
      <c r="M92" s="60" t="str">
        <f t="shared" si="17"/>
        <v>11,26</v>
      </c>
      <c r="N92" s="60" t="str">
        <f t="shared" si="17"/>
        <v>12,26</v>
      </c>
      <c r="O92" s="60" t="str">
        <f t="shared" si="17"/>
        <v>13,26</v>
      </c>
      <c r="P92" s="60" t="str">
        <f t="shared" si="17"/>
        <v>14,26</v>
      </c>
      <c r="Q92" s="60" t="str">
        <f t="shared" si="17"/>
        <v>15,26</v>
      </c>
      <c r="R92" s="60" t="str">
        <f t="shared" si="17"/>
        <v>16,26</v>
      </c>
      <c r="S92" s="60" t="str">
        <f t="shared" si="17"/>
        <v>17,26</v>
      </c>
      <c r="T92" s="170"/>
      <c r="U92" s="149">
        <v>88</v>
      </c>
      <c r="V92" s="138">
        <v>1</v>
      </c>
      <c r="W92" s="138">
        <v>7</v>
      </c>
      <c r="X92" s="138">
        <v>16</v>
      </c>
      <c r="Y92" s="138">
        <v>140</v>
      </c>
      <c r="Z92" s="59" t="str">
        <f t="shared" si="13"/>
        <v>17,8</v>
      </c>
      <c r="AA92" s="170"/>
      <c r="AB92" s="186">
        <v>88</v>
      </c>
      <c r="AC92" s="186">
        <v>1</v>
      </c>
      <c r="AD92" s="186">
        <v>31</v>
      </c>
      <c r="AE92" s="186" t="s">
        <v>538</v>
      </c>
      <c r="AF92" s="187" t="s">
        <v>458</v>
      </c>
      <c r="AG92" s="187">
        <v>0.1</v>
      </c>
      <c r="AH92" s="187">
        <v>102</v>
      </c>
      <c r="AI92" s="187">
        <v>200</v>
      </c>
      <c r="AJ92" s="187">
        <v>500</v>
      </c>
      <c r="AK92" s="187">
        <v>500</v>
      </c>
      <c r="AL92" s="186">
        <v>0</v>
      </c>
      <c r="AM92" s="186">
        <v>21</v>
      </c>
      <c r="AN92" s="186">
        <v>9</v>
      </c>
      <c r="AO92" s="59" t="str">
        <f t="shared" si="14"/>
        <v>10,22</v>
      </c>
      <c r="AP92" s="98" t="str">
        <f t="shared" si="15"/>
        <v>H</v>
      </c>
      <c r="AQ92" s="102">
        <f t="shared" si="8"/>
        <v>300</v>
      </c>
      <c r="AR92" s="102">
        <f t="shared" si="8"/>
        <v>0</v>
      </c>
      <c r="AS92" s="153"/>
      <c r="AT92" s="153"/>
      <c r="AU92" s="153"/>
      <c r="AV92" s="159"/>
      <c r="AW92" s="153"/>
      <c r="AX92" s="153"/>
      <c r="AY92" s="153"/>
      <c r="AZ92" s="153"/>
      <c r="BA92" s="170"/>
      <c r="BB92" s="170"/>
      <c r="BC92" s="170"/>
      <c r="BD92" s="170"/>
      <c r="BE92" s="170"/>
      <c r="BF92" s="170"/>
      <c r="BG92" s="170"/>
      <c r="BH92" s="170"/>
      <c r="BI92" s="170"/>
      <c r="BJ92" s="170"/>
      <c r="BK92" s="170"/>
      <c r="BL92" s="170"/>
      <c r="BM92" s="170"/>
      <c r="BN92" s="170"/>
      <c r="BO92" s="170"/>
      <c r="BP92" s="170"/>
      <c r="BQ92" s="170"/>
      <c r="BR92" s="170"/>
      <c r="BS92" s="170"/>
      <c r="BT92" s="170"/>
      <c r="BU92" s="170"/>
      <c r="BV92" s="170"/>
      <c r="BW92" s="170"/>
      <c r="BX92" s="170"/>
      <c r="BY92" s="170"/>
      <c r="BZ92" s="170"/>
      <c r="CA92" s="170"/>
      <c r="CB92" s="170"/>
      <c r="CC92" s="170"/>
    </row>
    <row r="93" spans="1:81" ht="6.95" customHeight="1" x14ac:dyDescent="0.25">
      <c r="A93" s="170"/>
      <c r="B93" s="170"/>
      <c r="C93" s="170"/>
      <c r="D93" s="170"/>
      <c r="E93" s="170"/>
      <c r="F93" s="170"/>
      <c r="G93" s="170"/>
      <c r="H93" s="170"/>
      <c r="I93" s="170"/>
      <c r="J93" s="170"/>
      <c r="K93" s="170"/>
      <c r="L93" s="170"/>
      <c r="M93" s="170"/>
      <c r="N93" s="170"/>
      <c r="O93" s="170"/>
      <c r="P93" s="170"/>
      <c r="Q93" s="170"/>
      <c r="R93" s="170"/>
      <c r="S93" s="170"/>
      <c r="T93" s="170"/>
      <c r="U93" s="149">
        <v>89</v>
      </c>
      <c r="V93" s="138">
        <v>1</v>
      </c>
      <c r="W93" s="138">
        <v>8</v>
      </c>
      <c r="X93" s="138">
        <v>16</v>
      </c>
      <c r="Y93" s="138">
        <v>140</v>
      </c>
      <c r="Z93" s="59" t="str">
        <f t="shared" si="13"/>
        <v>17,9</v>
      </c>
      <c r="AA93" s="170"/>
      <c r="AB93" s="186">
        <v>89</v>
      </c>
      <c r="AC93" s="186">
        <v>1</v>
      </c>
      <c r="AD93" s="186">
        <v>32</v>
      </c>
      <c r="AE93" s="186" t="s">
        <v>539</v>
      </c>
      <c r="AF93" s="187" t="s">
        <v>460</v>
      </c>
      <c r="AG93" s="187">
        <v>0.1</v>
      </c>
      <c r="AH93" s="187">
        <v>0</v>
      </c>
      <c r="AI93" s="187">
        <v>0</v>
      </c>
      <c r="AJ93" s="187">
        <v>0</v>
      </c>
      <c r="AK93" s="187">
        <v>0</v>
      </c>
      <c r="AL93" s="186">
        <v>1</v>
      </c>
      <c r="AM93" s="186">
        <v>20</v>
      </c>
      <c r="AN93" s="186">
        <v>9</v>
      </c>
      <c r="AO93" s="59" t="str">
        <f t="shared" si="14"/>
        <v>10,21</v>
      </c>
      <c r="AP93" s="98" t="str">
        <f t="shared" si="15"/>
        <v/>
      </c>
      <c r="AQ93" s="102">
        <f t="shared" si="8"/>
        <v>0</v>
      </c>
      <c r="AR93" s="102">
        <f t="shared" si="8"/>
        <v>0</v>
      </c>
      <c r="AS93" s="153"/>
      <c r="AT93" s="153"/>
      <c r="AU93" s="153"/>
      <c r="AV93" s="159"/>
      <c r="AW93" s="153"/>
      <c r="AX93" s="153"/>
      <c r="AY93" s="153"/>
      <c r="AZ93" s="153"/>
      <c r="BA93" s="170"/>
      <c r="BB93" s="170"/>
      <c r="BC93" s="170"/>
      <c r="BD93" s="170"/>
      <c r="BE93" s="170"/>
      <c r="BF93" s="170"/>
      <c r="BG93" s="170"/>
      <c r="BH93" s="170"/>
      <c r="BI93" s="170"/>
      <c r="BJ93" s="170"/>
      <c r="BK93" s="170"/>
      <c r="BL93" s="170"/>
      <c r="BM93" s="170"/>
      <c r="BN93" s="170"/>
      <c r="BO93" s="170"/>
      <c r="BP93" s="170"/>
      <c r="BQ93" s="170"/>
      <c r="BR93" s="170"/>
      <c r="BS93" s="170"/>
      <c r="BT93" s="170"/>
      <c r="BU93" s="170"/>
      <c r="BV93" s="170"/>
      <c r="BW93" s="170"/>
      <c r="BX93" s="170"/>
      <c r="BY93" s="170"/>
      <c r="BZ93" s="170"/>
      <c r="CA93" s="170"/>
      <c r="CB93" s="170"/>
      <c r="CC93" s="170"/>
    </row>
    <row r="94" spans="1:81" ht="6.95" customHeight="1" x14ac:dyDescent="0.25">
      <c r="A94" s="170"/>
      <c r="B94" s="170"/>
      <c r="C94" s="170"/>
      <c r="D94" s="170"/>
      <c r="E94" s="170"/>
      <c r="F94" s="170"/>
      <c r="G94" s="170"/>
      <c r="H94" s="170"/>
      <c r="I94" s="170"/>
      <c r="J94" s="170"/>
      <c r="K94" s="170"/>
      <c r="L94" s="170"/>
      <c r="M94" s="170"/>
      <c r="N94" s="170"/>
      <c r="O94" s="170"/>
      <c r="P94" s="170"/>
      <c r="Q94" s="170"/>
      <c r="R94" s="170"/>
      <c r="S94" s="170"/>
      <c r="T94" s="170"/>
      <c r="U94" s="149">
        <v>90</v>
      </c>
      <c r="V94" s="138">
        <v>1</v>
      </c>
      <c r="W94" s="138">
        <v>9</v>
      </c>
      <c r="X94" s="138">
        <v>16</v>
      </c>
      <c r="Y94" s="138">
        <v>140</v>
      </c>
      <c r="Z94" s="59" t="str">
        <f t="shared" si="13"/>
        <v>17,10</v>
      </c>
      <c r="AA94" s="170"/>
      <c r="AB94" s="186">
        <v>90</v>
      </c>
      <c r="AC94" s="186">
        <v>1</v>
      </c>
      <c r="AD94" s="186">
        <v>33</v>
      </c>
      <c r="AE94" s="186" t="s">
        <v>540</v>
      </c>
      <c r="AF94" s="187" t="s">
        <v>458</v>
      </c>
      <c r="AG94" s="187">
        <v>0.1</v>
      </c>
      <c r="AH94" s="187">
        <v>102</v>
      </c>
      <c r="AI94" s="187">
        <v>200</v>
      </c>
      <c r="AJ94" s="187">
        <v>500</v>
      </c>
      <c r="AK94" s="187">
        <v>500</v>
      </c>
      <c r="AL94" s="186">
        <v>0</v>
      </c>
      <c r="AM94" s="186">
        <v>20</v>
      </c>
      <c r="AN94" s="186">
        <v>11</v>
      </c>
      <c r="AO94" s="59" t="str">
        <f t="shared" si="14"/>
        <v>12,21</v>
      </c>
      <c r="AP94" s="98" t="str">
        <f t="shared" si="15"/>
        <v>H</v>
      </c>
      <c r="AQ94" s="102">
        <f t="shared" si="8"/>
        <v>300</v>
      </c>
      <c r="AR94" s="102">
        <f t="shared" si="8"/>
        <v>0</v>
      </c>
      <c r="AS94" s="153"/>
      <c r="AT94" s="153"/>
      <c r="AU94" s="153"/>
      <c r="AV94" s="159"/>
      <c r="AW94" s="153"/>
      <c r="AX94" s="153"/>
      <c r="AY94" s="153"/>
      <c r="AZ94" s="153"/>
      <c r="BA94" s="170"/>
      <c r="BB94" s="170"/>
      <c r="BC94" s="170"/>
      <c r="BD94" s="170"/>
      <c r="BE94" s="170"/>
      <c r="BF94" s="170"/>
      <c r="BG94" s="170"/>
      <c r="BH94" s="170"/>
      <c r="BI94" s="170"/>
      <c r="BJ94" s="170"/>
      <c r="BK94" s="170"/>
      <c r="BL94" s="170"/>
      <c r="BM94" s="170"/>
      <c r="BN94" s="170"/>
      <c r="BO94" s="170"/>
      <c r="BP94" s="170"/>
      <c r="BQ94" s="170"/>
      <c r="BR94" s="170"/>
      <c r="BS94" s="170"/>
      <c r="BT94" s="170"/>
      <c r="BU94" s="170"/>
      <c r="BV94" s="170"/>
      <c r="BW94" s="170"/>
      <c r="BX94" s="170"/>
      <c r="BY94" s="170"/>
      <c r="BZ94" s="170"/>
      <c r="CA94" s="170"/>
      <c r="CB94" s="170"/>
      <c r="CC94" s="170"/>
    </row>
    <row r="95" spans="1:81" ht="6.95" customHeight="1" x14ac:dyDescent="0.25">
      <c r="A95" s="170"/>
      <c r="B95" s="170"/>
      <c r="C95" s="170"/>
      <c r="D95" s="170"/>
      <c r="E95" s="170"/>
      <c r="F95" s="170"/>
      <c r="G95" s="170"/>
      <c r="H95" s="170"/>
      <c r="I95" s="170"/>
      <c r="J95" s="170"/>
      <c r="K95" s="170"/>
      <c r="L95" s="170"/>
      <c r="M95" s="170"/>
      <c r="N95" s="170"/>
      <c r="O95" s="170"/>
      <c r="P95" s="170"/>
      <c r="Q95" s="170"/>
      <c r="R95" s="170"/>
      <c r="S95" s="170"/>
      <c r="T95" s="170"/>
      <c r="U95" s="149">
        <v>91</v>
      </c>
      <c r="V95" s="138">
        <v>1</v>
      </c>
      <c r="W95" s="138">
        <v>10</v>
      </c>
      <c r="X95" s="138">
        <v>16</v>
      </c>
      <c r="Y95" s="138">
        <v>140</v>
      </c>
      <c r="Z95" s="59" t="str">
        <f t="shared" si="13"/>
        <v>17,11</v>
      </c>
      <c r="AA95" s="170"/>
      <c r="AB95" s="186">
        <v>91</v>
      </c>
      <c r="AC95" s="186">
        <v>1</v>
      </c>
      <c r="AD95" s="186">
        <v>34</v>
      </c>
      <c r="AE95" s="186" t="s">
        <v>541</v>
      </c>
      <c r="AF95" s="187" t="s">
        <v>458</v>
      </c>
      <c r="AG95" s="187">
        <v>0.1</v>
      </c>
      <c r="AH95" s="187">
        <v>102</v>
      </c>
      <c r="AI95" s="187">
        <v>200</v>
      </c>
      <c r="AJ95" s="187">
        <v>500</v>
      </c>
      <c r="AK95" s="187">
        <v>500</v>
      </c>
      <c r="AL95" s="186">
        <v>0</v>
      </c>
      <c r="AM95" s="186">
        <v>21</v>
      </c>
      <c r="AN95" s="186">
        <v>10</v>
      </c>
      <c r="AO95" s="59" t="str">
        <f t="shared" si="14"/>
        <v>11,22</v>
      </c>
      <c r="AP95" s="98" t="str">
        <f t="shared" si="15"/>
        <v>H</v>
      </c>
      <c r="AQ95" s="102">
        <f t="shared" si="8"/>
        <v>300</v>
      </c>
      <c r="AR95" s="102">
        <f t="shared" si="8"/>
        <v>0</v>
      </c>
      <c r="AS95" s="153"/>
      <c r="AT95" s="153"/>
      <c r="AU95" s="153"/>
      <c r="AV95" s="159"/>
      <c r="AW95" s="153"/>
      <c r="AX95" s="153"/>
      <c r="AY95" s="153"/>
      <c r="AZ95" s="153"/>
      <c r="BA95" s="170"/>
      <c r="BB95" s="170"/>
      <c r="BC95" s="170"/>
      <c r="BD95" s="170"/>
      <c r="BE95" s="170"/>
      <c r="BF95" s="170"/>
      <c r="BG95" s="170"/>
      <c r="BH95" s="170"/>
      <c r="BI95" s="170"/>
      <c r="BJ95" s="170"/>
      <c r="BK95" s="170"/>
      <c r="BL95" s="170"/>
      <c r="BM95" s="170"/>
      <c r="BN95" s="170"/>
      <c r="BO95" s="170"/>
      <c r="BP95" s="170"/>
      <c r="BQ95" s="170"/>
      <c r="BR95" s="170"/>
      <c r="BS95" s="170"/>
      <c r="BT95" s="170"/>
      <c r="BU95" s="170"/>
      <c r="BV95" s="170"/>
      <c r="BW95" s="170"/>
      <c r="BX95" s="170"/>
      <c r="BY95" s="170"/>
      <c r="BZ95" s="170"/>
      <c r="CA95" s="170"/>
      <c r="CB95" s="170"/>
      <c r="CC95" s="170"/>
    </row>
    <row r="96" spans="1:81" ht="6.95" customHeight="1" x14ac:dyDescent="0.25">
      <c r="A96" s="170"/>
      <c r="B96" s="170"/>
      <c r="C96" s="170"/>
      <c r="D96" s="170"/>
      <c r="E96" s="170"/>
      <c r="F96" s="170"/>
      <c r="G96" s="170"/>
      <c r="H96" s="170"/>
      <c r="I96" s="170"/>
      <c r="J96" s="170"/>
      <c r="K96" s="170"/>
      <c r="L96" s="170"/>
      <c r="M96" s="170"/>
      <c r="N96" s="170"/>
      <c r="O96" s="170"/>
      <c r="P96" s="170"/>
      <c r="Q96" s="170"/>
      <c r="R96" s="170"/>
      <c r="S96" s="170"/>
      <c r="T96" s="170"/>
      <c r="U96" s="149">
        <v>92</v>
      </c>
      <c r="V96" s="138">
        <v>1</v>
      </c>
      <c r="W96" s="138">
        <v>11</v>
      </c>
      <c r="X96" s="138">
        <v>16</v>
      </c>
      <c r="Y96" s="138">
        <v>140</v>
      </c>
      <c r="Z96" s="59" t="str">
        <f t="shared" si="13"/>
        <v>17,12</v>
      </c>
      <c r="AA96" s="170"/>
      <c r="AB96" s="186">
        <v>92</v>
      </c>
      <c r="AC96" s="186">
        <v>1</v>
      </c>
      <c r="AD96" s="186">
        <v>35</v>
      </c>
      <c r="AE96" s="186" t="s">
        <v>542</v>
      </c>
      <c r="AF96" s="187" t="s">
        <v>460</v>
      </c>
      <c r="AG96" s="187">
        <v>0.1</v>
      </c>
      <c r="AH96" s="187">
        <v>0</v>
      </c>
      <c r="AI96" s="187">
        <v>0</v>
      </c>
      <c r="AJ96" s="187">
        <v>0</v>
      </c>
      <c r="AK96" s="187">
        <v>0</v>
      </c>
      <c r="AL96" s="186">
        <v>1</v>
      </c>
      <c r="AM96" s="186">
        <v>20</v>
      </c>
      <c r="AN96" s="186">
        <v>10</v>
      </c>
      <c r="AO96" s="59" t="str">
        <f t="shared" si="14"/>
        <v>11,21</v>
      </c>
      <c r="AP96" s="98" t="str">
        <f t="shared" si="15"/>
        <v/>
      </c>
      <c r="AQ96" s="102">
        <f t="shared" si="8"/>
        <v>0</v>
      </c>
      <c r="AR96" s="102">
        <f t="shared" si="8"/>
        <v>0</v>
      </c>
      <c r="AS96" s="153"/>
      <c r="AT96" s="153"/>
      <c r="AU96" s="153"/>
      <c r="AV96" s="159"/>
      <c r="AW96" s="153"/>
      <c r="AX96" s="153"/>
      <c r="AY96" s="153"/>
      <c r="AZ96" s="153"/>
      <c r="BA96" s="170"/>
      <c r="BB96" s="170"/>
      <c r="BC96" s="170"/>
      <c r="BD96" s="170"/>
      <c r="BE96" s="170"/>
      <c r="BF96" s="170"/>
      <c r="BG96" s="170"/>
      <c r="BH96" s="170"/>
      <c r="BI96" s="170"/>
      <c r="BJ96" s="170"/>
      <c r="BK96" s="170"/>
      <c r="BL96" s="170"/>
      <c r="BM96" s="170"/>
      <c r="BN96" s="170"/>
      <c r="BO96" s="170"/>
      <c r="BP96" s="170"/>
      <c r="BQ96" s="170"/>
      <c r="BR96" s="170"/>
      <c r="BS96" s="170"/>
      <c r="BT96" s="170"/>
      <c r="BU96" s="170"/>
      <c r="BV96" s="170"/>
      <c r="BW96" s="170"/>
      <c r="BX96" s="170"/>
      <c r="BY96" s="170"/>
      <c r="BZ96" s="170"/>
      <c r="CA96" s="170"/>
      <c r="CB96" s="170"/>
      <c r="CC96" s="170"/>
    </row>
    <row r="97" spans="1:81" ht="6.95" customHeight="1" x14ac:dyDescent="0.25">
      <c r="A97" s="170"/>
      <c r="B97" s="170"/>
      <c r="C97" s="170"/>
      <c r="D97" s="170"/>
      <c r="E97" s="170"/>
      <c r="F97" s="170"/>
      <c r="G97" s="170"/>
      <c r="H97" s="170"/>
      <c r="I97" s="170"/>
      <c r="J97" s="170"/>
      <c r="K97" s="170"/>
      <c r="L97" s="170"/>
      <c r="M97" s="170"/>
      <c r="N97" s="170"/>
      <c r="O97" s="170"/>
      <c r="P97" s="170"/>
      <c r="Q97" s="170"/>
      <c r="R97" s="170"/>
      <c r="S97" s="170"/>
      <c r="T97" s="170"/>
      <c r="U97" s="149">
        <v>93</v>
      </c>
      <c r="V97" s="138">
        <v>1</v>
      </c>
      <c r="W97" s="138">
        <v>12</v>
      </c>
      <c r="X97" s="138">
        <v>16</v>
      </c>
      <c r="Y97" s="138">
        <v>140</v>
      </c>
      <c r="Z97" s="59" t="str">
        <f t="shared" si="13"/>
        <v>17,13</v>
      </c>
      <c r="AA97" s="170"/>
      <c r="AB97" s="186">
        <v>93</v>
      </c>
      <c r="AC97" s="186">
        <v>1</v>
      </c>
      <c r="AD97" s="186">
        <v>36</v>
      </c>
      <c r="AE97" s="186" t="s">
        <v>511</v>
      </c>
      <c r="AF97" s="187" t="s">
        <v>458</v>
      </c>
      <c r="AG97" s="187">
        <v>0.1</v>
      </c>
      <c r="AH97" s="187">
        <v>97</v>
      </c>
      <c r="AI97" s="187">
        <v>102</v>
      </c>
      <c r="AJ97" s="187">
        <v>250</v>
      </c>
      <c r="AK97" s="187">
        <v>500</v>
      </c>
      <c r="AL97" s="186">
        <v>1</v>
      </c>
      <c r="AM97" s="186">
        <v>16</v>
      </c>
      <c r="AN97" s="186">
        <v>7</v>
      </c>
      <c r="AO97" s="59" t="str">
        <f t="shared" si="14"/>
        <v>8,17</v>
      </c>
      <c r="AP97" s="98" t="str">
        <f t="shared" si="15"/>
        <v>H</v>
      </c>
      <c r="AQ97" s="102">
        <f t="shared" si="8"/>
        <v>398</v>
      </c>
      <c r="AR97" s="102">
        <f t="shared" si="8"/>
        <v>250</v>
      </c>
      <c r="AS97" s="153"/>
      <c r="AT97" s="153"/>
      <c r="AU97" s="153"/>
      <c r="AV97" s="159"/>
      <c r="AW97" s="153"/>
      <c r="AX97" s="153"/>
      <c r="AY97" s="153"/>
      <c r="AZ97" s="153"/>
      <c r="BA97" s="170"/>
      <c r="BB97" s="170"/>
      <c r="BC97" s="170"/>
      <c r="BD97" s="170"/>
      <c r="BE97" s="170"/>
      <c r="BF97" s="170"/>
      <c r="BG97" s="170"/>
      <c r="BH97" s="170"/>
      <c r="BI97" s="170"/>
      <c r="BJ97" s="170"/>
      <c r="BK97" s="170"/>
      <c r="BL97" s="170"/>
      <c r="BM97" s="170"/>
      <c r="BN97" s="170"/>
      <c r="BO97" s="170"/>
      <c r="BP97" s="170"/>
      <c r="BQ97" s="170"/>
      <c r="BR97" s="170"/>
      <c r="BS97" s="170"/>
      <c r="BT97" s="170"/>
      <c r="BU97" s="170"/>
      <c r="BV97" s="170"/>
      <c r="BW97" s="170"/>
      <c r="BX97" s="170"/>
      <c r="BY97" s="170"/>
      <c r="BZ97" s="170"/>
      <c r="CA97" s="170"/>
      <c r="CB97" s="170"/>
      <c r="CC97" s="170"/>
    </row>
    <row r="98" spans="1:81" ht="6.95" customHeight="1" x14ac:dyDescent="0.25">
      <c r="U98" s="149">
        <v>94</v>
      </c>
      <c r="V98" s="138">
        <v>1</v>
      </c>
      <c r="W98" s="138">
        <v>13</v>
      </c>
      <c r="X98" s="138">
        <v>16</v>
      </c>
      <c r="Y98" s="138">
        <v>140</v>
      </c>
      <c r="Z98" s="59" t="str">
        <f t="shared" si="13"/>
        <v>17,14</v>
      </c>
      <c r="AA98" s="170"/>
      <c r="AB98" s="186">
        <v>94</v>
      </c>
      <c r="AC98" s="186">
        <v>1</v>
      </c>
      <c r="AD98" s="186">
        <v>37</v>
      </c>
      <c r="AE98" s="186" t="s">
        <v>520</v>
      </c>
      <c r="AF98" s="187" t="s">
        <v>458</v>
      </c>
      <c r="AG98" s="187">
        <v>0.1</v>
      </c>
      <c r="AH98" s="187">
        <v>97</v>
      </c>
      <c r="AI98" s="187">
        <v>102</v>
      </c>
      <c r="AJ98" s="187">
        <v>250</v>
      </c>
      <c r="AK98" s="187">
        <v>500</v>
      </c>
      <c r="AL98" s="186">
        <v>1</v>
      </c>
      <c r="AM98" s="186">
        <v>17</v>
      </c>
      <c r="AN98" s="186">
        <v>6</v>
      </c>
      <c r="AO98" s="59" t="str">
        <f t="shared" si="14"/>
        <v>7,18</v>
      </c>
      <c r="AP98" s="98" t="str">
        <f t="shared" si="15"/>
        <v>H</v>
      </c>
      <c r="AQ98" s="102">
        <f t="shared" si="8"/>
        <v>398</v>
      </c>
      <c r="AR98" s="102">
        <f t="shared" si="8"/>
        <v>250</v>
      </c>
      <c r="AS98" s="153"/>
      <c r="AT98" s="153"/>
      <c r="AU98" s="153"/>
      <c r="AV98" s="159"/>
      <c r="AW98" s="153"/>
      <c r="AX98" s="153"/>
      <c r="AY98" s="153"/>
      <c r="AZ98" s="153"/>
      <c r="BA98" s="170"/>
      <c r="BB98" s="170"/>
      <c r="BC98" s="170"/>
      <c r="BD98" s="170"/>
      <c r="BE98" s="170"/>
      <c r="BF98" s="170"/>
      <c r="BG98" s="170"/>
      <c r="BH98" s="170"/>
      <c r="BI98" s="170"/>
      <c r="BJ98" s="170"/>
      <c r="BK98" s="170"/>
      <c r="BL98" s="170"/>
      <c r="BM98" s="170"/>
      <c r="BN98" s="170"/>
      <c r="BO98" s="170"/>
      <c r="BP98" s="170"/>
      <c r="BQ98" s="170"/>
      <c r="BR98" s="170"/>
      <c r="BS98" s="170"/>
      <c r="BT98" s="170"/>
      <c r="BU98" s="170"/>
      <c r="BV98" s="170"/>
      <c r="BW98" s="170"/>
      <c r="BX98" s="170"/>
      <c r="BY98" s="170"/>
      <c r="BZ98" s="170"/>
      <c r="CA98" s="170"/>
      <c r="CB98" s="170"/>
      <c r="CC98" s="170"/>
    </row>
    <row r="99" spans="1:81" ht="6.95" customHeight="1" x14ac:dyDescent="0.25">
      <c r="U99" s="149">
        <v>95</v>
      </c>
      <c r="V99" s="138">
        <v>1</v>
      </c>
      <c r="W99" s="138">
        <v>14</v>
      </c>
      <c r="X99" s="138">
        <v>16</v>
      </c>
      <c r="Y99" s="138">
        <v>140</v>
      </c>
      <c r="Z99" s="59" t="str">
        <f t="shared" si="13"/>
        <v>17,15</v>
      </c>
      <c r="AA99" s="170"/>
      <c r="AB99" s="186">
        <v>95</v>
      </c>
      <c r="AC99" s="186">
        <v>1</v>
      </c>
      <c r="AD99" s="186">
        <v>38</v>
      </c>
      <c r="AE99" s="186" t="s">
        <v>543</v>
      </c>
      <c r="AF99" s="187" t="s">
        <v>460</v>
      </c>
      <c r="AG99" s="187">
        <v>0.1</v>
      </c>
      <c r="AH99" s="187">
        <v>0</v>
      </c>
      <c r="AI99" s="187">
        <v>0</v>
      </c>
      <c r="AJ99" s="187">
        <v>0</v>
      </c>
      <c r="AK99" s="187">
        <v>0</v>
      </c>
      <c r="AL99" s="186">
        <v>2</v>
      </c>
      <c r="AM99" s="186">
        <v>17</v>
      </c>
      <c r="AN99" s="186">
        <v>7</v>
      </c>
      <c r="AO99" s="59" t="str">
        <f t="shared" si="14"/>
        <v>8,18</v>
      </c>
      <c r="AP99" s="98" t="str">
        <f t="shared" si="15"/>
        <v/>
      </c>
      <c r="AQ99" s="102">
        <f t="shared" si="8"/>
        <v>0</v>
      </c>
      <c r="AR99" s="102">
        <f t="shared" si="8"/>
        <v>0</v>
      </c>
      <c r="AS99" s="153"/>
      <c r="AT99" s="153"/>
      <c r="AU99" s="153"/>
      <c r="AV99" s="159"/>
      <c r="AW99" s="153"/>
      <c r="AX99" s="153"/>
      <c r="AY99" s="153"/>
      <c r="AZ99" s="153"/>
      <c r="BA99" s="170"/>
      <c r="BB99" s="170"/>
      <c r="BC99" s="170"/>
      <c r="BD99" s="170"/>
      <c r="BE99" s="170"/>
      <c r="BF99" s="170"/>
      <c r="BG99" s="170"/>
      <c r="BH99" s="170"/>
      <c r="BI99" s="170"/>
      <c r="BJ99" s="170"/>
      <c r="BK99" s="170"/>
      <c r="BL99" s="170"/>
      <c r="BM99" s="170"/>
      <c r="BN99" s="170"/>
      <c r="BO99" s="170"/>
      <c r="BP99" s="170"/>
      <c r="BQ99" s="170"/>
      <c r="BR99" s="170"/>
      <c r="BS99" s="170"/>
      <c r="BT99" s="170"/>
      <c r="BU99" s="170"/>
      <c r="BV99" s="170"/>
      <c r="BW99" s="170"/>
      <c r="BX99" s="170"/>
      <c r="BY99" s="170"/>
      <c r="BZ99" s="170"/>
      <c r="CA99" s="170"/>
      <c r="CB99" s="170"/>
      <c r="CC99" s="170"/>
    </row>
    <row r="100" spans="1:81" ht="6.95" customHeight="1" x14ac:dyDescent="0.25">
      <c r="U100" s="149">
        <v>96</v>
      </c>
      <c r="V100" s="138">
        <v>1</v>
      </c>
      <c r="W100" s="138">
        <v>15</v>
      </c>
      <c r="X100" s="138">
        <v>16</v>
      </c>
      <c r="Y100" s="138">
        <v>140</v>
      </c>
      <c r="Z100" s="59" t="str">
        <f t="shared" si="13"/>
        <v>17,16</v>
      </c>
      <c r="AA100" s="170"/>
      <c r="AB100" s="186">
        <v>96</v>
      </c>
      <c r="AC100" s="186">
        <v>1</v>
      </c>
      <c r="AD100" s="186">
        <v>39</v>
      </c>
      <c r="AE100" s="186" t="s">
        <v>513</v>
      </c>
      <c r="AF100" s="187" t="s">
        <v>458</v>
      </c>
      <c r="AG100" s="187">
        <v>0.1</v>
      </c>
      <c r="AH100" s="187">
        <v>97</v>
      </c>
      <c r="AI100" s="187">
        <v>102</v>
      </c>
      <c r="AJ100" s="187">
        <v>250</v>
      </c>
      <c r="AK100" s="187">
        <v>500</v>
      </c>
      <c r="AL100" s="186">
        <v>1</v>
      </c>
      <c r="AM100" s="186">
        <v>16</v>
      </c>
      <c r="AN100" s="186">
        <v>8</v>
      </c>
      <c r="AO100" s="59" t="str">
        <f t="shared" si="14"/>
        <v>9,17</v>
      </c>
      <c r="AP100" s="98" t="str">
        <f t="shared" si="15"/>
        <v>H</v>
      </c>
      <c r="AQ100" s="102">
        <f t="shared" si="8"/>
        <v>398</v>
      </c>
      <c r="AR100" s="102">
        <f t="shared" si="8"/>
        <v>250</v>
      </c>
      <c r="AS100" s="153"/>
      <c r="AT100" s="153"/>
      <c r="AU100" s="153"/>
      <c r="AV100" s="159"/>
      <c r="AW100" s="153"/>
      <c r="AX100" s="153"/>
      <c r="AY100" s="153"/>
      <c r="AZ100" s="153"/>
      <c r="BA100" s="170"/>
      <c r="BB100" s="170"/>
      <c r="BC100" s="170"/>
      <c r="BD100" s="170"/>
      <c r="BE100" s="170"/>
      <c r="BF100" s="170"/>
      <c r="BG100" s="170"/>
      <c r="BH100" s="170"/>
      <c r="BI100" s="170"/>
      <c r="BJ100" s="170"/>
      <c r="BK100" s="170"/>
      <c r="BL100" s="170"/>
      <c r="BM100" s="170"/>
      <c r="BN100" s="170"/>
      <c r="BO100" s="170"/>
      <c r="BP100" s="170"/>
      <c r="BQ100" s="170"/>
      <c r="BR100" s="170"/>
      <c r="BS100" s="170"/>
      <c r="BT100" s="170"/>
      <c r="BU100" s="170"/>
      <c r="BV100" s="170"/>
      <c r="BW100" s="170"/>
      <c r="BX100" s="170"/>
      <c r="BY100" s="170"/>
      <c r="BZ100" s="170"/>
      <c r="CA100" s="170"/>
      <c r="CB100" s="170"/>
      <c r="CC100" s="170"/>
    </row>
    <row r="101" spans="1:81" ht="6.95" customHeight="1" x14ac:dyDescent="0.25">
      <c r="U101" s="149">
        <v>97</v>
      </c>
      <c r="V101" s="138">
        <v>1</v>
      </c>
      <c r="W101" s="138">
        <v>16</v>
      </c>
      <c r="X101" s="138">
        <v>16</v>
      </c>
      <c r="Y101" s="138">
        <v>140</v>
      </c>
      <c r="Z101" s="59" t="str">
        <f t="shared" si="13"/>
        <v>17,17</v>
      </c>
      <c r="AA101" s="170"/>
      <c r="AB101" s="186">
        <v>97</v>
      </c>
      <c r="AC101" s="186">
        <v>1</v>
      </c>
      <c r="AD101" s="186">
        <v>40</v>
      </c>
      <c r="AE101" s="186" t="s">
        <v>544</v>
      </c>
      <c r="AF101" s="187" t="s">
        <v>460</v>
      </c>
      <c r="AG101" s="187">
        <v>0.1</v>
      </c>
      <c r="AH101" s="187">
        <v>0</v>
      </c>
      <c r="AI101" s="187">
        <v>0</v>
      </c>
      <c r="AJ101" s="187">
        <v>0</v>
      </c>
      <c r="AK101" s="187">
        <v>0</v>
      </c>
      <c r="AL101" s="186">
        <v>2</v>
      </c>
      <c r="AM101" s="186">
        <v>17</v>
      </c>
      <c r="AN101" s="186">
        <v>8</v>
      </c>
      <c r="AO101" s="59" t="str">
        <f t="shared" si="14"/>
        <v>9,18</v>
      </c>
      <c r="AP101" s="98" t="str">
        <f t="shared" si="15"/>
        <v/>
      </c>
      <c r="AQ101" s="102">
        <f t="shared" si="8"/>
        <v>0</v>
      </c>
      <c r="AR101" s="102">
        <f t="shared" si="8"/>
        <v>0</v>
      </c>
      <c r="AS101" s="153"/>
      <c r="AT101" s="153"/>
      <c r="AU101" s="153"/>
      <c r="AV101" s="159"/>
      <c r="AW101" s="153"/>
      <c r="AX101" s="153"/>
      <c r="AY101" s="153"/>
      <c r="AZ101" s="153"/>
      <c r="BA101" s="170"/>
      <c r="BB101" s="170"/>
      <c r="BC101" s="170"/>
      <c r="BD101" s="170"/>
      <c r="BE101" s="170"/>
      <c r="BF101" s="170"/>
      <c r="BG101" s="170"/>
      <c r="BH101" s="170"/>
      <c r="BI101" s="170"/>
      <c r="BJ101" s="170"/>
      <c r="BK101" s="170"/>
      <c r="BL101" s="170"/>
      <c r="BM101" s="170"/>
      <c r="BN101" s="170"/>
      <c r="BO101" s="170"/>
      <c r="BP101" s="170"/>
      <c r="BQ101" s="170"/>
      <c r="BR101" s="170"/>
      <c r="BS101" s="170"/>
      <c r="BT101" s="170"/>
      <c r="BU101" s="170"/>
      <c r="BV101" s="170"/>
      <c r="BW101" s="170"/>
      <c r="BX101" s="170"/>
      <c r="BY101" s="170"/>
      <c r="BZ101" s="170"/>
      <c r="CA101" s="170"/>
      <c r="CB101" s="170"/>
      <c r="CC101" s="170"/>
    </row>
    <row r="102" spans="1:81" ht="6.95" customHeight="1" x14ac:dyDescent="0.25">
      <c r="U102" s="149">
        <v>98</v>
      </c>
      <c r="V102" s="138">
        <v>1</v>
      </c>
      <c r="W102" s="138">
        <v>17</v>
      </c>
      <c r="X102" s="138">
        <v>16</v>
      </c>
      <c r="Y102" s="138">
        <v>140</v>
      </c>
      <c r="Z102" s="59" t="str">
        <f t="shared" si="13"/>
        <v>17,18</v>
      </c>
      <c r="AA102" s="170"/>
      <c r="AB102" s="186">
        <v>98</v>
      </c>
      <c r="AC102" s="186">
        <v>1</v>
      </c>
      <c r="AD102" s="186">
        <v>41</v>
      </c>
      <c r="AE102" s="186" t="s">
        <v>515</v>
      </c>
      <c r="AF102" s="187" t="s">
        <v>458</v>
      </c>
      <c r="AG102" s="187">
        <v>0.1</v>
      </c>
      <c r="AH102" s="187">
        <v>97</v>
      </c>
      <c r="AI102" s="187">
        <v>102</v>
      </c>
      <c r="AJ102" s="187">
        <v>250</v>
      </c>
      <c r="AK102" s="187">
        <v>500</v>
      </c>
      <c r="AL102" s="186">
        <v>1</v>
      </c>
      <c r="AM102" s="186">
        <v>16</v>
      </c>
      <c r="AN102" s="186">
        <v>9</v>
      </c>
      <c r="AO102" s="59" t="str">
        <f t="shared" si="14"/>
        <v>10,17</v>
      </c>
      <c r="AP102" s="98" t="str">
        <f t="shared" si="15"/>
        <v>H</v>
      </c>
      <c r="AQ102" s="102">
        <f t="shared" si="8"/>
        <v>398</v>
      </c>
      <c r="AR102" s="102">
        <f t="shared" si="8"/>
        <v>250</v>
      </c>
      <c r="AS102" s="153"/>
      <c r="AT102" s="153"/>
      <c r="AU102" s="153"/>
      <c r="AV102" s="159"/>
      <c r="AW102" s="153"/>
      <c r="AX102" s="153"/>
      <c r="AY102" s="153"/>
      <c r="AZ102" s="153"/>
      <c r="BA102" s="170"/>
      <c r="BB102" s="170"/>
      <c r="BC102" s="170"/>
      <c r="BD102" s="170"/>
      <c r="BE102" s="170"/>
      <c r="BF102" s="170"/>
      <c r="BG102" s="170"/>
      <c r="BH102" s="170"/>
      <c r="BI102" s="170"/>
      <c r="BJ102" s="170"/>
      <c r="BK102" s="170"/>
      <c r="BL102" s="170"/>
      <c r="BM102" s="170"/>
      <c r="BN102" s="170"/>
      <c r="BO102" s="170"/>
      <c r="BP102" s="170"/>
      <c r="BQ102" s="170"/>
      <c r="BR102" s="170"/>
      <c r="BS102" s="170"/>
      <c r="BT102" s="170"/>
      <c r="BU102" s="170"/>
      <c r="BV102" s="170"/>
      <c r="BW102" s="170"/>
      <c r="BX102" s="170"/>
      <c r="BY102" s="170"/>
      <c r="BZ102" s="170"/>
      <c r="CA102" s="170"/>
      <c r="CB102" s="170"/>
      <c r="CC102" s="170"/>
    </row>
    <row r="103" spans="1:81" ht="6.95" customHeight="1" x14ac:dyDescent="0.25">
      <c r="U103" s="149">
        <v>99</v>
      </c>
      <c r="V103" s="138">
        <v>1</v>
      </c>
      <c r="W103" s="138">
        <v>18</v>
      </c>
      <c r="X103" s="138">
        <v>16</v>
      </c>
      <c r="Y103" s="138">
        <v>140</v>
      </c>
      <c r="Z103" s="59" t="str">
        <f t="shared" si="13"/>
        <v>17,19</v>
      </c>
      <c r="AA103" s="170"/>
      <c r="AB103" s="186">
        <v>99</v>
      </c>
      <c r="AC103" s="186">
        <v>1</v>
      </c>
      <c r="AD103" s="186">
        <v>42</v>
      </c>
      <c r="AE103" s="186" t="s">
        <v>522</v>
      </c>
      <c r="AF103" s="187" t="s">
        <v>458</v>
      </c>
      <c r="AG103" s="187">
        <v>0.1</v>
      </c>
      <c r="AH103" s="187">
        <v>97</v>
      </c>
      <c r="AI103" s="187">
        <v>102</v>
      </c>
      <c r="AJ103" s="187">
        <v>250</v>
      </c>
      <c r="AK103" s="187">
        <v>500</v>
      </c>
      <c r="AL103" s="186">
        <v>1</v>
      </c>
      <c r="AM103" s="186">
        <v>17</v>
      </c>
      <c r="AN103" s="186">
        <v>10</v>
      </c>
      <c r="AO103" s="59" t="str">
        <f t="shared" si="14"/>
        <v>11,18</v>
      </c>
      <c r="AP103" s="98" t="str">
        <f t="shared" si="15"/>
        <v>H</v>
      </c>
      <c r="AQ103" s="102">
        <f t="shared" si="8"/>
        <v>398</v>
      </c>
      <c r="AR103" s="102">
        <f t="shared" si="8"/>
        <v>250</v>
      </c>
      <c r="AS103" s="153"/>
      <c r="AT103" s="153"/>
      <c r="AU103" s="153"/>
      <c r="AV103" s="159"/>
      <c r="AW103" s="153"/>
      <c r="AX103" s="153"/>
      <c r="AY103" s="153"/>
      <c r="AZ103" s="153"/>
      <c r="BA103" s="170"/>
      <c r="BB103" s="170"/>
      <c r="BC103" s="170"/>
      <c r="BD103" s="170"/>
      <c r="BE103" s="170"/>
      <c r="BF103" s="170"/>
      <c r="BG103" s="170"/>
      <c r="BH103" s="170"/>
      <c r="BI103" s="170"/>
      <c r="BJ103" s="170"/>
      <c r="BK103" s="170"/>
      <c r="BL103" s="170"/>
      <c r="BM103" s="170"/>
      <c r="BN103" s="170"/>
      <c r="BO103" s="170"/>
      <c r="BP103" s="170"/>
      <c r="BQ103" s="170"/>
      <c r="BR103" s="170"/>
      <c r="BS103" s="170"/>
      <c r="BT103" s="170"/>
      <c r="BU103" s="170"/>
      <c r="BV103" s="170"/>
      <c r="BW103" s="170"/>
      <c r="BX103" s="170"/>
      <c r="BY103" s="170"/>
      <c r="BZ103" s="170"/>
      <c r="CA103" s="170"/>
      <c r="CB103" s="170"/>
      <c r="CC103" s="170"/>
    </row>
    <row r="104" spans="1:81" ht="6.95" customHeight="1" x14ac:dyDescent="0.25">
      <c r="U104" s="149">
        <v>100</v>
      </c>
      <c r="V104" s="138">
        <v>1</v>
      </c>
      <c r="W104" s="138">
        <v>19</v>
      </c>
      <c r="X104" s="138">
        <v>16</v>
      </c>
      <c r="Y104" s="138">
        <v>140</v>
      </c>
      <c r="Z104" s="59" t="str">
        <f t="shared" si="13"/>
        <v>17,20</v>
      </c>
      <c r="AA104" s="170"/>
      <c r="AB104" s="186">
        <v>100</v>
      </c>
      <c r="AC104" s="186">
        <v>1</v>
      </c>
      <c r="AD104" s="186">
        <v>43</v>
      </c>
      <c r="AE104" s="186" t="s">
        <v>545</v>
      </c>
      <c r="AF104" s="187" t="s">
        <v>460</v>
      </c>
      <c r="AG104" s="187">
        <v>0.1</v>
      </c>
      <c r="AH104" s="187">
        <v>0</v>
      </c>
      <c r="AI104" s="187">
        <v>0</v>
      </c>
      <c r="AJ104" s="187">
        <v>0</v>
      </c>
      <c r="AK104" s="187">
        <v>0</v>
      </c>
      <c r="AL104" s="186">
        <v>2</v>
      </c>
      <c r="AM104" s="186">
        <v>17</v>
      </c>
      <c r="AN104" s="186">
        <v>9</v>
      </c>
      <c r="AO104" s="59" t="str">
        <f t="shared" si="14"/>
        <v>10,18</v>
      </c>
      <c r="AP104" s="98" t="str">
        <f t="shared" si="15"/>
        <v/>
      </c>
      <c r="AQ104" s="102">
        <f t="shared" si="8"/>
        <v>0</v>
      </c>
      <c r="AR104" s="102">
        <f t="shared" si="8"/>
        <v>0</v>
      </c>
      <c r="AS104" s="153"/>
      <c r="AT104" s="153"/>
      <c r="AU104" s="153"/>
      <c r="AV104" s="159"/>
      <c r="AW104" s="153"/>
      <c r="AX104" s="153"/>
      <c r="AY104" s="153"/>
      <c r="AZ104" s="153"/>
      <c r="BA104" s="170"/>
      <c r="BB104" s="170"/>
      <c r="BC104" s="170"/>
      <c r="BD104" s="170"/>
      <c r="BE104" s="170"/>
      <c r="BF104" s="170"/>
      <c r="BG104" s="170"/>
      <c r="BH104" s="170"/>
      <c r="BI104" s="170"/>
      <c r="BJ104" s="170"/>
      <c r="BK104" s="170"/>
      <c r="BL104" s="170"/>
      <c r="BM104" s="170"/>
      <c r="BN104" s="170"/>
      <c r="BO104" s="170"/>
      <c r="BP104" s="170"/>
      <c r="BQ104" s="170"/>
      <c r="BR104" s="170"/>
      <c r="BS104" s="170"/>
      <c r="BT104" s="170"/>
      <c r="BU104" s="170"/>
      <c r="BV104" s="170"/>
      <c r="BW104" s="170"/>
      <c r="BX104" s="170"/>
      <c r="BY104" s="170"/>
      <c r="BZ104" s="170"/>
      <c r="CA104" s="170"/>
      <c r="CB104" s="170"/>
      <c r="CC104" s="170"/>
    </row>
    <row r="105" spans="1:81" ht="6.95" customHeight="1" x14ac:dyDescent="0.25">
      <c r="U105" s="149">
        <v>101</v>
      </c>
      <c r="V105" s="138">
        <v>1</v>
      </c>
      <c r="W105" s="138">
        <v>20</v>
      </c>
      <c r="X105" s="138">
        <v>16</v>
      </c>
      <c r="Y105" s="138">
        <v>140</v>
      </c>
      <c r="Z105" s="59" t="str">
        <f t="shared" si="13"/>
        <v>17,21</v>
      </c>
      <c r="AA105" s="170"/>
      <c r="AB105" s="186">
        <v>101</v>
      </c>
      <c r="AC105" s="186">
        <v>1</v>
      </c>
      <c r="AD105" s="186">
        <v>44</v>
      </c>
      <c r="AE105" s="186" t="s">
        <v>524</v>
      </c>
      <c r="AF105" s="187" t="s">
        <v>458</v>
      </c>
      <c r="AG105" s="187">
        <v>0.1</v>
      </c>
      <c r="AH105" s="187">
        <v>97</v>
      </c>
      <c r="AI105" s="187">
        <v>102</v>
      </c>
      <c r="AJ105" s="187">
        <v>250</v>
      </c>
      <c r="AK105" s="187">
        <v>500</v>
      </c>
      <c r="AL105" s="186">
        <v>1</v>
      </c>
      <c r="AM105" s="186">
        <v>18</v>
      </c>
      <c r="AN105" s="186">
        <v>6</v>
      </c>
      <c r="AO105" s="59" t="str">
        <f t="shared" si="14"/>
        <v>7,19</v>
      </c>
      <c r="AP105" s="98" t="str">
        <f t="shared" si="15"/>
        <v>H</v>
      </c>
      <c r="AQ105" s="102">
        <f t="shared" si="8"/>
        <v>398</v>
      </c>
      <c r="AR105" s="102">
        <f t="shared" si="8"/>
        <v>250</v>
      </c>
      <c r="AS105" s="153"/>
      <c r="AT105" s="153"/>
      <c r="AU105" s="153"/>
      <c r="AV105" s="159"/>
      <c r="AW105" s="153"/>
      <c r="AX105" s="153"/>
      <c r="AY105" s="153"/>
      <c r="AZ105" s="153"/>
      <c r="BA105" s="170"/>
      <c r="BB105" s="170"/>
      <c r="BC105" s="170"/>
      <c r="BD105" s="170"/>
      <c r="BE105" s="170"/>
      <c r="BF105" s="170"/>
      <c r="BG105" s="170"/>
      <c r="BH105" s="170"/>
      <c r="BI105" s="170"/>
      <c r="BJ105" s="170"/>
      <c r="BK105" s="170"/>
      <c r="BL105" s="170"/>
      <c r="BM105" s="170"/>
      <c r="BN105" s="170"/>
      <c r="BO105" s="170"/>
      <c r="BP105" s="170"/>
      <c r="BQ105" s="170"/>
      <c r="BR105" s="170"/>
      <c r="BS105" s="170"/>
      <c r="BT105" s="170"/>
      <c r="BU105" s="170"/>
      <c r="BV105" s="170"/>
      <c r="BW105" s="170"/>
      <c r="BX105" s="170"/>
      <c r="BY105" s="170"/>
      <c r="BZ105" s="170"/>
      <c r="CA105" s="170"/>
      <c r="CB105" s="170"/>
      <c r="CC105" s="170"/>
    </row>
    <row r="106" spans="1:81" ht="6.95" customHeight="1" x14ac:dyDescent="0.25">
      <c r="U106" s="149">
        <v>102</v>
      </c>
      <c r="V106" s="138">
        <v>1</v>
      </c>
      <c r="W106" s="138">
        <v>21</v>
      </c>
      <c r="X106" s="138">
        <v>16</v>
      </c>
      <c r="Y106" s="138">
        <v>140</v>
      </c>
      <c r="Z106" s="59" t="str">
        <f t="shared" si="13"/>
        <v>17,22</v>
      </c>
      <c r="AA106" s="170"/>
      <c r="AB106" s="186">
        <v>102</v>
      </c>
      <c r="AC106" s="186">
        <v>1</v>
      </c>
      <c r="AD106" s="186">
        <v>45</v>
      </c>
      <c r="AE106" s="186" t="s">
        <v>546</v>
      </c>
      <c r="AF106" s="187" t="s">
        <v>460</v>
      </c>
      <c r="AG106" s="187">
        <v>0.1</v>
      </c>
      <c r="AH106" s="187">
        <v>0</v>
      </c>
      <c r="AI106" s="187">
        <v>0</v>
      </c>
      <c r="AJ106" s="187">
        <v>0</v>
      </c>
      <c r="AK106" s="187">
        <v>0</v>
      </c>
      <c r="AL106" s="186">
        <v>2</v>
      </c>
      <c r="AM106" s="186">
        <v>18</v>
      </c>
      <c r="AN106" s="186">
        <v>7</v>
      </c>
      <c r="AO106" s="59" t="str">
        <f t="shared" si="14"/>
        <v>8,19</v>
      </c>
      <c r="AP106" s="98" t="str">
        <f t="shared" si="15"/>
        <v/>
      </c>
      <c r="AQ106" s="102">
        <f t="shared" si="8"/>
        <v>0</v>
      </c>
      <c r="AR106" s="102">
        <f t="shared" si="8"/>
        <v>0</v>
      </c>
      <c r="AS106" s="153"/>
      <c r="AT106" s="153"/>
      <c r="AU106" s="153"/>
      <c r="AV106" s="159"/>
      <c r="AW106" s="153"/>
      <c r="AX106" s="153"/>
      <c r="AY106" s="153"/>
      <c r="AZ106" s="153"/>
      <c r="BA106" s="170"/>
      <c r="BB106" s="170"/>
      <c r="BC106" s="170"/>
      <c r="BD106" s="170"/>
      <c r="BE106" s="170"/>
      <c r="BF106" s="170"/>
      <c r="BG106" s="170"/>
      <c r="BH106" s="170"/>
      <c r="BI106" s="170"/>
      <c r="BJ106" s="170"/>
      <c r="BK106" s="170"/>
      <c r="BL106" s="170"/>
      <c r="BM106" s="170"/>
      <c r="BN106" s="170"/>
      <c r="BO106" s="170"/>
      <c r="BP106" s="170"/>
      <c r="BQ106" s="170"/>
      <c r="BR106" s="170"/>
      <c r="BS106" s="170"/>
      <c r="BT106" s="170"/>
      <c r="BU106" s="170"/>
      <c r="BV106" s="170"/>
      <c r="BW106" s="170"/>
      <c r="BX106" s="170"/>
      <c r="BY106" s="170"/>
      <c r="BZ106" s="170"/>
      <c r="CA106" s="170"/>
      <c r="CB106" s="170"/>
      <c r="CC106" s="170"/>
    </row>
    <row r="107" spans="1:81" ht="6.95" customHeight="1" x14ac:dyDescent="0.25">
      <c r="U107" s="149">
        <v>103</v>
      </c>
      <c r="V107" s="138">
        <v>1</v>
      </c>
      <c r="W107" s="138">
        <v>22</v>
      </c>
      <c r="X107" s="138">
        <v>16</v>
      </c>
      <c r="Y107" s="138">
        <v>140</v>
      </c>
      <c r="Z107" s="59" t="str">
        <f t="shared" si="13"/>
        <v>17,23</v>
      </c>
      <c r="AA107" s="170"/>
      <c r="AB107" s="186">
        <v>103</v>
      </c>
      <c r="AC107" s="186">
        <v>1</v>
      </c>
      <c r="AD107" s="186">
        <v>46</v>
      </c>
      <c r="AE107" s="186" t="s">
        <v>547</v>
      </c>
      <c r="AF107" s="187" t="s">
        <v>460</v>
      </c>
      <c r="AG107" s="187">
        <v>0.1</v>
      </c>
      <c r="AH107" s="187">
        <v>0</v>
      </c>
      <c r="AI107" s="187">
        <v>0</v>
      </c>
      <c r="AJ107" s="187">
        <v>0</v>
      </c>
      <c r="AK107" s="187">
        <v>0</v>
      </c>
      <c r="AL107" s="186">
        <v>2</v>
      </c>
      <c r="AM107" s="186">
        <v>18</v>
      </c>
      <c r="AN107" s="186">
        <v>8</v>
      </c>
      <c r="AO107" s="59" t="str">
        <f t="shared" si="14"/>
        <v>9,19</v>
      </c>
      <c r="AP107" s="98" t="str">
        <f t="shared" si="15"/>
        <v/>
      </c>
      <c r="AQ107" s="102">
        <f t="shared" si="8"/>
        <v>0</v>
      </c>
      <c r="AR107" s="102">
        <f t="shared" si="8"/>
        <v>0</v>
      </c>
      <c r="AS107" s="153"/>
      <c r="AT107" s="153"/>
      <c r="AU107" s="153"/>
      <c r="AV107" s="159"/>
      <c r="AW107" s="153"/>
      <c r="AX107" s="153"/>
      <c r="AY107" s="153"/>
      <c r="AZ107" s="153"/>
      <c r="BA107" s="170"/>
      <c r="BB107" s="170"/>
      <c r="BC107" s="170"/>
      <c r="BD107" s="170"/>
      <c r="BE107" s="170"/>
      <c r="BF107" s="170"/>
      <c r="BG107" s="170"/>
      <c r="BH107" s="170"/>
      <c r="BI107" s="170"/>
      <c r="BJ107" s="170"/>
      <c r="BK107" s="170"/>
      <c r="BL107" s="170"/>
      <c r="BM107" s="170"/>
      <c r="BN107" s="170"/>
      <c r="BO107" s="170"/>
      <c r="BP107" s="170"/>
      <c r="BQ107" s="170"/>
      <c r="BR107" s="170"/>
      <c r="BS107" s="170"/>
      <c r="BT107" s="170"/>
      <c r="BU107" s="170"/>
      <c r="BV107" s="170"/>
      <c r="BW107" s="170"/>
      <c r="BX107" s="170"/>
      <c r="BY107" s="170"/>
      <c r="BZ107" s="170"/>
      <c r="CA107" s="170"/>
      <c r="CB107" s="170"/>
      <c r="CC107" s="170"/>
    </row>
    <row r="108" spans="1:81" ht="6.95" customHeight="1" x14ac:dyDescent="0.25">
      <c r="U108" s="149">
        <v>104</v>
      </c>
      <c r="V108" s="138">
        <v>1</v>
      </c>
      <c r="W108" s="138">
        <v>23</v>
      </c>
      <c r="X108" s="138">
        <v>16</v>
      </c>
      <c r="Y108" s="138">
        <v>140</v>
      </c>
      <c r="Z108" s="59" t="str">
        <f t="shared" si="13"/>
        <v>17,24</v>
      </c>
      <c r="AA108" s="170"/>
      <c r="AB108" s="186">
        <v>104</v>
      </c>
      <c r="AC108" s="186">
        <v>1</v>
      </c>
      <c r="AD108" s="186">
        <v>47</v>
      </c>
      <c r="AE108" s="186" t="s">
        <v>526</v>
      </c>
      <c r="AF108" s="187" t="s">
        <v>458</v>
      </c>
      <c r="AG108" s="187">
        <v>0.1</v>
      </c>
      <c r="AH108" s="187">
        <v>97</v>
      </c>
      <c r="AI108" s="187">
        <v>102</v>
      </c>
      <c r="AJ108" s="187">
        <v>250</v>
      </c>
      <c r="AK108" s="187">
        <v>500</v>
      </c>
      <c r="AL108" s="186">
        <v>1</v>
      </c>
      <c r="AM108" s="186">
        <v>18</v>
      </c>
      <c r="AN108" s="186">
        <v>10</v>
      </c>
      <c r="AO108" s="59" t="str">
        <f t="shared" si="14"/>
        <v>11,19</v>
      </c>
      <c r="AP108" s="98" t="str">
        <f t="shared" si="15"/>
        <v>H</v>
      </c>
      <c r="AQ108" s="102">
        <f t="shared" si="8"/>
        <v>398</v>
      </c>
      <c r="AR108" s="102">
        <f t="shared" si="8"/>
        <v>250</v>
      </c>
      <c r="AS108" s="153"/>
      <c r="AT108" s="153"/>
      <c r="AU108" s="153"/>
      <c r="AV108" s="159"/>
      <c r="AW108" s="153"/>
      <c r="AX108" s="153"/>
      <c r="AY108" s="153"/>
      <c r="AZ108" s="153"/>
      <c r="BA108" s="170"/>
      <c r="BB108" s="170"/>
      <c r="BC108" s="170"/>
      <c r="BD108" s="170"/>
      <c r="BE108" s="170"/>
      <c r="BF108" s="170"/>
      <c r="BG108" s="170"/>
      <c r="BH108" s="170"/>
      <c r="BI108" s="170"/>
      <c r="BJ108" s="170"/>
      <c r="BK108" s="170"/>
      <c r="BL108" s="170"/>
      <c r="BM108" s="170"/>
      <c r="BN108" s="170"/>
      <c r="BO108" s="170"/>
      <c r="BP108" s="170"/>
      <c r="BQ108" s="170"/>
      <c r="BR108" s="170"/>
      <c r="BS108" s="170"/>
      <c r="BT108" s="170"/>
      <c r="BU108" s="170"/>
      <c r="BV108" s="170"/>
      <c r="BW108" s="170"/>
      <c r="BX108" s="170"/>
      <c r="BY108" s="170"/>
      <c r="BZ108" s="170"/>
      <c r="CA108" s="170"/>
      <c r="CB108" s="170"/>
      <c r="CC108" s="170"/>
    </row>
    <row r="109" spans="1:81" ht="6.95" customHeight="1" x14ac:dyDescent="0.25">
      <c r="U109" s="149">
        <v>105</v>
      </c>
      <c r="V109" s="138">
        <v>1</v>
      </c>
      <c r="W109" s="138">
        <v>24</v>
      </c>
      <c r="X109" s="138">
        <v>16</v>
      </c>
      <c r="Y109" s="138">
        <v>140</v>
      </c>
      <c r="Z109" s="59" t="str">
        <f t="shared" si="13"/>
        <v>17,25</v>
      </c>
      <c r="AA109" s="170"/>
      <c r="AB109" s="186">
        <v>105</v>
      </c>
      <c r="AC109" s="186">
        <v>1</v>
      </c>
      <c r="AD109" s="186">
        <v>48</v>
      </c>
      <c r="AE109" s="186" t="s">
        <v>548</v>
      </c>
      <c r="AF109" s="187" t="s">
        <v>460</v>
      </c>
      <c r="AG109" s="187">
        <v>0.1</v>
      </c>
      <c r="AH109" s="187">
        <v>0</v>
      </c>
      <c r="AI109" s="187">
        <v>0</v>
      </c>
      <c r="AJ109" s="187">
        <v>0</v>
      </c>
      <c r="AK109" s="187">
        <v>0</v>
      </c>
      <c r="AL109" s="186">
        <v>2</v>
      </c>
      <c r="AM109" s="186">
        <v>18</v>
      </c>
      <c r="AN109" s="186">
        <v>9</v>
      </c>
      <c r="AO109" s="59" t="str">
        <f t="shared" si="14"/>
        <v>10,19</v>
      </c>
      <c r="AP109" s="98" t="str">
        <f t="shared" si="15"/>
        <v/>
      </c>
      <c r="AQ109" s="102">
        <f t="shared" si="8"/>
        <v>0</v>
      </c>
      <c r="AR109" s="102">
        <f t="shared" si="8"/>
        <v>0</v>
      </c>
      <c r="AS109" s="153"/>
      <c r="AT109" s="153"/>
      <c r="AU109" s="153"/>
      <c r="AV109" s="159"/>
      <c r="AW109" s="153"/>
      <c r="AX109" s="153"/>
      <c r="AY109" s="153"/>
      <c r="AZ109" s="153"/>
      <c r="BA109" s="170"/>
      <c r="BB109" s="170"/>
      <c r="BC109" s="170"/>
      <c r="BD109" s="170"/>
      <c r="BE109" s="170"/>
      <c r="BF109" s="170"/>
      <c r="BG109" s="170"/>
      <c r="BH109" s="170"/>
      <c r="BI109" s="170"/>
      <c r="BJ109" s="170"/>
      <c r="BK109" s="170"/>
      <c r="BL109" s="170"/>
      <c r="BM109" s="170"/>
      <c r="BN109" s="170"/>
      <c r="BO109" s="170"/>
      <c r="BP109" s="170"/>
      <c r="BQ109" s="170"/>
      <c r="BR109" s="170"/>
      <c r="BS109" s="170"/>
      <c r="BT109" s="170"/>
      <c r="BU109" s="170"/>
      <c r="BV109" s="170"/>
      <c r="BW109" s="170"/>
      <c r="BX109" s="170"/>
      <c r="BY109" s="170"/>
      <c r="BZ109" s="170"/>
      <c r="CA109" s="170"/>
      <c r="CB109" s="170"/>
      <c r="CC109" s="170"/>
    </row>
    <row r="110" spans="1:81" ht="6.95" customHeight="1" x14ac:dyDescent="0.25">
      <c r="U110" s="149">
        <v>106</v>
      </c>
      <c r="V110" s="138">
        <v>1</v>
      </c>
      <c r="W110" s="138">
        <v>25</v>
      </c>
      <c r="X110" s="138">
        <v>16</v>
      </c>
      <c r="Y110" s="138">
        <v>140</v>
      </c>
      <c r="Z110" s="59" t="str">
        <f t="shared" si="13"/>
        <v>17,26</v>
      </c>
      <c r="AA110" s="170"/>
      <c r="AB110" s="186">
        <v>106</v>
      </c>
      <c r="AC110" s="186">
        <v>1</v>
      </c>
      <c r="AD110" s="186">
        <v>49</v>
      </c>
      <c r="AE110" s="186" t="s">
        <v>528</v>
      </c>
      <c r="AF110" s="187" t="s">
        <v>458</v>
      </c>
      <c r="AG110" s="187">
        <v>0.1</v>
      </c>
      <c r="AH110" s="187">
        <v>97</v>
      </c>
      <c r="AI110" s="187">
        <v>102</v>
      </c>
      <c r="AJ110" s="187">
        <v>250</v>
      </c>
      <c r="AK110" s="187">
        <v>500</v>
      </c>
      <c r="AL110" s="186">
        <v>1</v>
      </c>
      <c r="AM110" s="186">
        <v>19</v>
      </c>
      <c r="AN110" s="186">
        <v>6</v>
      </c>
      <c r="AO110" s="59" t="str">
        <f t="shared" si="14"/>
        <v>7,20</v>
      </c>
      <c r="AP110" s="98" t="str">
        <f t="shared" si="15"/>
        <v>H</v>
      </c>
      <c r="AQ110" s="102">
        <f t="shared" si="8"/>
        <v>398</v>
      </c>
      <c r="AR110" s="102">
        <f t="shared" si="8"/>
        <v>250</v>
      </c>
      <c r="AS110" s="153"/>
      <c r="AT110" s="153"/>
      <c r="AU110" s="153"/>
      <c r="AV110" s="159"/>
      <c r="AW110" s="153"/>
      <c r="AX110" s="153"/>
      <c r="AY110" s="153"/>
      <c r="AZ110" s="153"/>
      <c r="BA110" s="170"/>
      <c r="BB110" s="170"/>
      <c r="BC110" s="170"/>
      <c r="BD110" s="170"/>
      <c r="BE110" s="170"/>
      <c r="BF110" s="170"/>
      <c r="BG110" s="170"/>
      <c r="BH110" s="170"/>
      <c r="BI110" s="170"/>
      <c r="BJ110" s="170"/>
      <c r="BK110" s="170"/>
      <c r="BL110" s="170"/>
      <c r="BM110" s="170"/>
      <c r="BN110" s="170"/>
      <c r="BO110" s="170"/>
      <c r="BP110" s="170"/>
      <c r="BQ110" s="170"/>
      <c r="BR110" s="170"/>
      <c r="BS110" s="170"/>
      <c r="BT110" s="170"/>
      <c r="BU110" s="170"/>
      <c r="BV110" s="170"/>
      <c r="BW110" s="170"/>
      <c r="BX110" s="170"/>
      <c r="BY110" s="170"/>
      <c r="BZ110" s="170"/>
      <c r="CA110" s="170"/>
      <c r="CB110" s="170"/>
      <c r="CC110" s="170"/>
    </row>
    <row r="111" spans="1:81" ht="6.95" customHeight="1" x14ac:dyDescent="0.25">
      <c r="U111" s="149">
        <v>107</v>
      </c>
      <c r="V111" s="138">
        <v>1</v>
      </c>
      <c r="W111" s="138">
        <v>26</v>
      </c>
      <c r="X111" s="138">
        <v>16</v>
      </c>
      <c r="Y111" s="138">
        <v>140</v>
      </c>
      <c r="Z111" s="59" t="str">
        <f t="shared" si="13"/>
        <v>17,27</v>
      </c>
      <c r="AA111" s="170"/>
      <c r="AB111" s="186">
        <v>107</v>
      </c>
      <c r="AC111" s="186">
        <v>1</v>
      </c>
      <c r="AD111" s="186">
        <v>50</v>
      </c>
      <c r="AE111" s="186" t="s">
        <v>535</v>
      </c>
      <c r="AF111" s="187" t="s">
        <v>458</v>
      </c>
      <c r="AG111" s="187">
        <v>0.1</v>
      </c>
      <c r="AH111" s="187">
        <v>97</v>
      </c>
      <c r="AI111" s="187">
        <v>102</v>
      </c>
      <c r="AJ111" s="187">
        <v>250</v>
      </c>
      <c r="AK111" s="187">
        <v>500</v>
      </c>
      <c r="AL111" s="186">
        <v>1</v>
      </c>
      <c r="AM111" s="186">
        <v>20</v>
      </c>
      <c r="AN111" s="186">
        <v>7</v>
      </c>
      <c r="AO111" s="59" t="str">
        <f t="shared" si="14"/>
        <v>8,21</v>
      </c>
      <c r="AP111" s="98" t="str">
        <f t="shared" si="15"/>
        <v>H</v>
      </c>
      <c r="AQ111" s="102">
        <f t="shared" si="8"/>
        <v>398</v>
      </c>
      <c r="AR111" s="102">
        <f t="shared" si="8"/>
        <v>250</v>
      </c>
      <c r="AS111" s="153"/>
      <c r="AT111" s="153"/>
      <c r="AU111" s="153"/>
      <c r="AV111" s="159"/>
      <c r="AW111" s="153"/>
      <c r="AX111" s="153"/>
      <c r="AY111" s="153"/>
      <c r="AZ111" s="153"/>
      <c r="BA111" s="170"/>
      <c r="BB111" s="170"/>
      <c r="BC111" s="170"/>
      <c r="BD111" s="170"/>
      <c r="BE111" s="170"/>
      <c r="BF111" s="170"/>
      <c r="BG111" s="170"/>
      <c r="BH111" s="170"/>
      <c r="BI111" s="170"/>
      <c r="BJ111" s="170"/>
      <c r="BK111" s="170"/>
      <c r="BL111" s="170"/>
      <c r="BM111" s="170"/>
      <c r="BN111" s="170"/>
      <c r="BO111" s="170"/>
      <c r="BP111" s="170"/>
      <c r="BQ111" s="170"/>
      <c r="BR111" s="170"/>
      <c r="BS111" s="170"/>
      <c r="BT111" s="170"/>
      <c r="BU111" s="170"/>
      <c r="BV111" s="170"/>
      <c r="BW111" s="170"/>
      <c r="BX111" s="170"/>
      <c r="BY111" s="170"/>
      <c r="BZ111" s="170"/>
      <c r="CA111" s="170"/>
      <c r="CB111" s="170"/>
      <c r="CC111" s="170"/>
    </row>
    <row r="112" spans="1:81" ht="6.95" customHeight="1" x14ac:dyDescent="0.25">
      <c r="U112" s="149">
        <v>108</v>
      </c>
      <c r="V112" s="138">
        <v>2</v>
      </c>
      <c r="W112" s="138">
        <v>0</v>
      </c>
      <c r="X112" s="138">
        <v>0</v>
      </c>
      <c r="Y112" s="138">
        <v>160</v>
      </c>
      <c r="Z112" s="59" t="str">
        <f t="shared" si="13"/>
        <v>1,1</v>
      </c>
      <c r="AA112" s="170"/>
      <c r="AB112" s="186">
        <v>108</v>
      </c>
      <c r="AC112" s="186">
        <v>1</v>
      </c>
      <c r="AD112" s="186">
        <v>51</v>
      </c>
      <c r="AE112" s="186" t="s">
        <v>549</v>
      </c>
      <c r="AF112" s="187" t="s">
        <v>460</v>
      </c>
      <c r="AG112" s="187">
        <v>0.1</v>
      </c>
      <c r="AH112" s="187">
        <v>0</v>
      </c>
      <c r="AI112" s="187">
        <v>0</v>
      </c>
      <c r="AJ112" s="187">
        <v>0</v>
      </c>
      <c r="AK112" s="187">
        <v>0</v>
      </c>
      <c r="AL112" s="186">
        <v>2</v>
      </c>
      <c r="AM112" s="186">
        <v>19</v>
      </c>
      <c r="AN112" s="186">
        <v>7</v>
      </c>
      <c r="AO112" s="59" t="str">
        <f t="shared" si="14"/>
        <v>8,20</v>
      </c>
      <c r="AP112" s="98" t="str">
        <f t="shared" si="15"/>
        <v/>
      </c>
      <c r="AQ112" s="102">
        <f t="shared" si="8"/>
        <v>0</v>
      </c>
      <c r="AR112" s="102">
        <f t="shared" si="8"/>
        <v>0</v>
      </c>
      <c r="AS112" s="153"/>
      <c r="AT112" s="153"/>
      <c r="AU112" s="153"/>
      <c r="AV112" s="159"/>
      <c r="AW112" s="153"/>
      <c r="AX112" s="153"/>
      <c r="AY112" s="153"/>
      <c r="AZ112" s="153"/>
      <c r="BA112" s="170"/>
      <c r="BB112" s="170"/>
      <c r="BC112" s="170"/>
      <c r="BD112" s="170"/>
      <c r="BE112" s="170"/>
      <c r="BF112" s="170"/>
      <c r="BG112" s="170"/>
      <c r="BH112" s="170"/>
      <c r="BI112" s="170"/>
      <c r="BJ112" s="170"/>
      <c r="BK112" s="170"/>
      <c r="BL112" s="170"/>
      <c r="BM112" s="170"/>
      <c r="BN112" s="170"/>
      <c r="BO112" s="170"/>
      <c r="BP112" s="170"/>
      <c r="BQ112" s="170"/>
      <c r="BR112" s="170"/>
      <c r="BS112" s="170"/>
      <c r="BT112" s="170"/>
      <c r="BU112" s="170"/>
      <c r="BV112" s="170"/>
      <c r="BW112" s="170"/>
      <c r="BX112" s="170"/>
      <c r="BY112" s="170"/>
      <c r="BZ112" s="170"/>
      <c r="CA112" s="170"/>
      <c r="CB112" s="170"/>
      <c r="CC112" s="170"/>
    </row>
    <row r="113" spans="21:81" ht="6.95" customHeight="1" x14ac:dyDescent="0.25">
      <c r="U113" s="149">
        <v>109</v>
      </c>
      <c r="V113" s="138">
        <v>2</v>
      </c>
      <c r="W113" s="138">
        <v>1</v>
      </c>
      <c r="X113" s="138">
        <v>0</v>
      </c>
      <c r="Y113" s="138">
        <v>160</v>
      </c>
      <c r="Z113" s="59" t="str">
        <f t="shared" si="13"/>
        <v>1,2</v>
      </c>
      <c r="AA113" s="170"/>
      <c r="AB113" s="186">
        <v>109</v>
      </c>
      <c r="AC113" s="186">
        <v>1</v>
      </c>
      <c r="AD113" s="186">
        <v>52</v>
      </c>
      <c r="AE113" s="186" t="s">
        <v>537</v>
      </c>
      <c r="AF113" s="187" t="s">
        <v>458</v>
      </c>
      <c r="AG113" s="187">
        <v>0.1</v>
      </c>
      <c r="AH113" s="187">
        <v>97</v>
      </c>
      <c r="AI113" s="187">
        <v>102</v>
      </c>
      <c r="AJ113" s="187">
        <v>250</v>
      </c>
      <c r="AK113" s="187">
        <v>500</v>
      </c>
      <c r="AL113" s="186">
        <v>1</v>
      </c>
      <c r="AM113" s="186">
        <v>20</v>
      </c>
      <c r="AN113" s="186">
        <v>8</v>
      </c>
      <c r="AO113" s="59" t="str">
        <f t="shared" si="14"/>
        <v>9,21</v>
      </c>
      <c r="AP113" s="98" t="str">
        <f t="shared" si="15"/>
        <v>H</v>
      </c>
      <c r="AQ113" s="102">
        <f t="shared" si="8"/>
        <v>398</v>
      </c>
      <c r="AR113" s="102">
        <f t="shared" si="8"/>
        <v>250</v>
      </c>
      <c r="AS113" s="153"/>
      <c r="AT113" s="153"/>
      <c r="AU113" s="153"/>
      <c r="AV113" s="159"/>
      <c r="AW113" s="153"/>
      <c r="AX113" s="153"/>
      <c r="AY113" s="153"/>
      <c r="AZ113" s="153"/>
      <c r="BA113" s="170"/>
      <c r="BB113" s="170"/>
      <c r="BC113" s="170"/>
      <c r="BD113" s="170"/>
      <c r="BE113" s="170"/>
      <c r="BF113" s="170"/>
      <c r="BG113" s="170"/>
      <c r="BH113" s="170"/>
      <c r="BI113" s="170"/>
      <c r="BJ113" s="170"/>
      <c r="BK113" s="170"/>
      <c r="BL113" s="170"/>
      <c r="BM113" s="170"/>
      <c r="BN113" s="170"/>
      <c r="BO113" s="170"/>
      <c r="BP113" s="170"/>
      <c r="BQ113" s="170"/>
      <c r="BR113" s="170"/>
      <c r="BS113" s="170"/>
      <c r="BT113" s="170"/>
      <c r="BU113" s="170"/>
      <c r="BV113" s="170"/>
      <c r="BW113" s="170"/>
      <c r="BX113" s="170"/>
      <c r="BY113" s="170"/>
      <c r="BZ113" s="170"/>
      <c r="CA113" s="170"/>
      <c r="CB113" s="170"/>
      <c r="CC113" s="170"/>
    </row>
    <row r="114" spans="21:81" ht="6.95" customHeight="1" x14ac:dyDescent="0.25">
      <c r="U114" s="149">
        <v>110</v>
      </c>
      <c r="V114" s="138">
        <v>2</v>
      </c>
      <c r="W114" s="138">
        <v>2</v>
      </c>
      <c r="X114" s="138">
        <v>0</v>
      </c>
      <c r="Y114" s="138">
        <v>160</v>
      </c>
      <c r="Z114" s="59" t="str">
        <f t="shared" si="13"/>
        <v>1,3</v>
      </c>
      <c r="AA114" s="170"/>
      <c r="AB114" s="186">
        <v>110</v>
      </c>
      <c r="AC114" s="186">
        <v>1</v>
      </c>
      <c r="AD114" s="186">
        <v>53</v>
      </c>
      <c r="AE114" s="186" t="s">
        <v>550</v>
      </c>
      <c r="AF114" s="187" t="s">
        <v>460</v>
      </c>
      <c r="AG114" s="187">
        <v>0.1</v>
      </c>
      <c r="AH114" s="187">
        <v>0</v>
      </c>
      <c r="AI114" s="187">
        <v>0</v>
      </c>
      <c r="AJ114" s="187">
        <v>0</v>
      </c>
      <c r="AK114" s="187">
        <v>0</v>
      </c>
      <c r="AL114" s="186">
        <v>2</v>
      </c>
      <c r="AM114" s="186">
        <v>19</v>
      </c>
      <c r="AN114" s="186">
        <v>8</v>
      </c>
      <c r="AO114" s="59" t="str">
        <f t="shared" si="14"/>
        <v>9,20</v>
      </c>
      <c r="AP114" s="98" t="str">
        <f t="shared" si="15"/>
        <v/>
      </c>
      <c r="AQ114" s="102">
        <f t="shared" si="8"/>
        <v>0</v>
      </c>
      <c r="AR114" s="102">
        <f t="shared" si="8"/>
        <v>0</v>
      </c>
      <c r="AS114" s="153"/>
      <c r="AT114" s="153"/>
      <c r="AU114" s="153"/>
      <c r="AV114" s="159"/>
      <c r="AW114" s="153"/>
      <c r="AX114" s="153"/>
      <c r="AY114" s="153"/>
      <c r="AZ114" s="153"/>
      <c r="BA114" s="170"/>
      <c r="BB114" s="170"/>
      <c r="BC114" s="170"/>
      <c r="BD114" s="170"/>
      <c r="BE114" s="170"/>
      <c r="BF114" s="170"/>
      <c r="BG114" s="170"/>
      <c r="BH114" s="170"/>
      <c r="BI114" s="170"/>
      <c r="BJ114" s="170"/>
      <c r="BK114" s="170"/>
      <c r="BL114" s="170"/>
      <c r="BM114" s="170"/>
      <c r="BN114" s="170"/>
      <c r="BO114" s="170"/>
      <c r="BP114" s="170"/>
      <c r="BQ114" s="170"/>
      <c r="BR114" s="170"/>
      <c r="BS114" s="170"/>
      <c r="BT114" s="170"/>
      <c r="BU114" s="170"/>
      <c r="BV114" s="170"/>
      <c r="BW114" s="170"/>
      <c r="BX114" s="170"/>
      <c r="BY114" s="170"/>
      <c r="BZ114" s="170"/>
      <c r="CA114" s="170"/>
      <c r="CB114" s="170"/>
      <c r="CC114" s="170"/>
    </row>
    <row r="115" spans="21:81" ht="6.95" customHeight="1" x14ac:dyDescent="0.25">
      <c r="U115" s="149">
        <v>111</v>
      </c>
      <c r="V115" s="138">
        <v>2</v>
      </c>
      <c r="W115" s="138">
        <v>3</v>
      </c>
      <c r="X115" s="138">
        <v>0</v>
      </c>
      <c r="Y115" s="138">
        <v>160</v>
      </c>
      <c r="Z115" s="59" t="str">
        <f t="shared" si="13"/>
        <v>1,4</v>
      </c>
      <c r="AA115" s="170"/>
      <c r="AB115" s="186">
        <v>111</v>
      </c>
      <c r="AC115" s="186">
        <v>1</v>
      </c>
      <c r="AD115" s="186">
        <v>54</v>
      </c>
      <c r="AE115" s="186" t="s">
        <v>530</v>
      </c>
      <c r="AF115" s="187" t="s">
        <v>458</v>
      </c>
      <c r="AG115" s="187">
        <v>0.1</v>
      </c>
      <c r="AH115" s="187">
        <v>97</v>
      </c>
      <c r="AI115" s="187">
        <v>102</v>
      </c>
      <c r="AJ115" s="187">
        <v>250</v>
      </c>
      <c r="AK115" s="187">
        <v>500</v>
      </c>
      <c r="AL115" s="186">
        <v>1</v>
      </c>
      <c r="AM115" s="186">
        <v>19</v>
      </c>
      <c r="AN115" s="186">
        <v>10</v>
      </c>
      <c r="AO115" s="59" t="str">
        <f t="shared" si="14"/>
        <v>11,20</v>
      </c>
      <c r="AP115" s="98" t="str">
        <f t="shared" si="15"/>
        <v>H</v>
      </c>
      <c r="AQ115" s="102">
        <f t="shared" si="8"/>
        <v>398</v>
      </c>
      <c r="AR115" s="102">
        <f t="shared" si="8"/>
        <v>250</v>
      </c>
      <c r="AS115" s="153"/>
      <c r="AT115" s="153"/>
      <c r="AU115" s="153"/>
      <c r="AV115" s="159"/>
      <c r="AW115" s="153"/>
      <c r="AX115" s="153"/>
      <c r="AY115" s="153"/>
      <c r="AZ115" s="153"/>
      <c r="BA115" s="170"/>
      <c r="BB115" s="170"/>
      <c r="BC115" s="170"/>
      <c r="BD115" s="170"/>
      <c r="BE115" s="170"/>
      <c r="BF115" s="170"/>
      <c r="BG115" s="170"/>
      <c r="BH115" s="170"/>
      <c r="BI115" s="170"/>
      <c r="BJ115" s="170"/>
      <c r="BK115" s="170"/>
      <c r="BL115" s="170"/>
      <c r="BM115" s="170"/>
      <c r="BN115" s="170"/>
      <c r="BO115" s="170"/>
      <c r="BP115" s="170"/>
      <c r="BQ115" s="170"/>
      <c r="BR115" s="170"/>
      <c r="BS115" s="170"/>
      <c r="BT115" s="170"/>
      <c r="BU115" s="170"/>
      <c r="BV115" s="170"/>
      <c r="BW115" s="170"/>
      <c r="BX115" s="170"/>
      <c r="BY115" s="170"/>
      <c r="BZ115" s="170"/>
      <c r="CA115" s="170"/>
      <c r="CB115" s="170"/>
      <c r="CC115" s="170"/>
    </row>
    <row r="116" spans="21:81" ht="6.95" customHeight="1" x14ac:dyDescent="0.25">
      <c r="U116" s="149">
        <v>112</v>
      </c>
      <c r="V116" s="138">
        <v>2</v>
      </c>
      <c r="W116" s="138">
        <v>4</v>
      </c>
      <c r="X116" s="138">
        <v>0</v>
      </c>
      <c r="Y116" s="138">
        <v>160</v>
      </c>
      <c r="Z116" s="59" t="str">
        <f t="shared" si="13"/>
        <v>1,5</v>
      </c>
      <c r="AA116" s="170"/>
      <c r="AB116" s="186">
        <v>112</v>
      </c>
      <c r="AC116" s="186">
        <v>1</v>
      </c>
      <c r="AD116" s="186">
        <v>55</v>
      </c>
      <c r="AE116" s="186" t="s">
        <v>539</v>
      </c>
      <c r="AF116" s="187" t="s">
        <v>458</v>
      </c>
      <c r="AG116" s="187">
        <v>0.1</v>
      </c>
      <c r="AH116" s="187">
        <v>97</v>
      </c>
      <c r="AI116" s="187">
        <v>102</v>
      </c>
      <c r="AJ116" s="187">
        <v>250</v>
      </c>
      <c r="AK116" s="187">
        <v>500</v>
      </c>
      <c r="AL116" s="186">
        <v>1</v>
      </c>
      <c r="AM116" s="186">
        <v>20</v>
      </c>
      <c r="AN116" s="186">
        <v>9</v>
      </c>
      <c r="AO116" s="59" t="str">
        <f>_xlfn.CONCAT(AN116+1,",",AM116+1)</f>
        <v>10,21</v>
      </c>
      <c r="AP116" s="98" t="str">
        <f>IF(AF116=$AF$4,"H","")</f>
        <v>H</v>
      </c>
      <c r="AQ116" s="102">
        <f t="shared" si="8"/>
        <v>398</v>
      </c>
      <c r="AR116" s="102">
        <f t="shared" si="8"/>
        <v>250</v>
      </c>
      <c r="AS116" s="153"/>
      <c r="AT116" s="153"/>
      <c r="AU116" s="153"/>
      <c r="AV116" s="159"/>
      <c r="AW116" s="153"/>
      <c r="AX116" s="153"/>
      <c r="AY116" s="153"/>
      <c r="AZ116" s="153"/>
      <c r="BA116" s="170"/>
      <c r="BB116" s="170"/>
      <c r="BC116" s="170"/>
      <c r="BD116" s="170"/>
      <c r="BE116" s="170"/>
      <c r="BF116" s="170"/>
      <c r="BG116" s="170"/>
      <c r="BH116" s="170"/>
      <c r="BI116" s="170"/>
      <c r="BJ116" s="170"/>
      <c r="BK116" s="170"/>
      <c r="BL116" s="170"/>
      <c r="BM116" s="170"/>
      <c r="BN116" s="170"/>
      <c r="BO116" s="170"/>
      <c r="BP116" s="170"/>
      <c r="BQ116" s="170"/>
      <c r="BR116" s="170"/>
      <c r="BS116" s="170"/>
      <c r="BT116" s="170"/>
      <c r="BU116" s="170"/>
      <c r="BV116" s="170"/>
      <c r="BW116" s="170"/>
      <c r="BX116" s="170"/>
      <c r="BY116" s="170"/>
      <c r="BZ116" s="170"/>
      <c r="CA116" s="170"/>
      <c r="CB116" s="170"/>
      <c r="CC116" s="170"/>
    </row>
    <row r="117" spans="21:81" ht="6.95" customHeight="1" x14ac:dyDescent="0.25">
      <c r="U117" s="149">
        <v>113</v>
      </c>
      <c r="V117" s="138">
        <v>2</v>
      </c>
      <c r="W117" s="138">
        <v>5</v>
      </c>
      <c r="X117" s="138">
        <v>0</v>
      </c>
      <c r="Y117" s="138">
        <v>160</v>
      </c>
      <c r="Z117" s="59" t="str">
        <f t="shared" si="13"/>
        <v>1,6</v>
      </c>
      <c r="AA117" s="170"/>
      <c r="AB117" s="186">
        <v>113</v>
      </c>
      <c r="AC117" s="186">
        <v>1</v>
      </c>
      <c r="AD117" s="186">
        <v>56</v>
      </c>
      <c r="AE117" s="186" t="s">
        <v>551</v>
      </c>
      <c r="AF117" s="187" t="s">
        <v>460</v>
      </c>
      <c r="AG117" s="187">
        <v>0.1</v>
      </c>
      <c r="AH117" s="187">
        <v>0</v>
      </c>
      <c r="AI117" s="187">
        <v>0</v>
      </c>
      <c r="AJ117" s="187">
        <v>0</v>
      </c>
      <c r="AK117" s="187">
        <v>0</v>
      </c>
      <c r="AL117" s="186">
        <v>2</v>
      </c>
      <c r="AM117" s="186">
        <v>19</v>
      </c>
      <c r="AN117" s="186">
        <v>9</v>
      </c>
      <c r="AO117" s="59" t="str">
        <f>_xlfn.CONCAT(AN117+1,",",AM117+1)</f>
        <v>10,20</v>
      </c>
      <c r="AP117" s="98" t="str">
        <f>IF(AF117=$AF$4,"H","")</f>
        <v/>
      </c>
      <c r="AQ117" s="102">
        <f t="shared" si="8"/>
        <v>0</v>
      </c>
      <c r="AR117" s="102">
        <f t="shared" si="8"/>
        <v>0</v>
      </c>
      <c r="AS117" s="153"/>
      <c r="AT117" s="153"/>
      <c r="AU117" s="153"/>
      <c r="AV117" s="159"/>
      <c r="AW117" s="153"/>
      <c r="AX117" s="153"/>
      <c r="AY117" s="153"/>
      <c r="AZ117" s="153"/>
      <c r="BA117" s="170"/>
      <c r="BB117" s="170"/>
      <c r="BC117" s="170"/>
      <c r="BD117" s="170"/>
      <c r="BE117" s="170"/>
      <c r="BF117" s="170"/>
      <c r="BG117" s="170"/>
      <c r="BH117" s="170"/>
      <c r="BI117" s="170"/>
      <c r="BJ117" s="170"/>
      <c r="BK117" s="170"/>
      <c r="BL117" s="170"/>
      <c r="BM117" s="170"/>
      <c r="BN117" s="170"/>
      <c r="BO117" s="170"/>
      <c r="BP117" s="170"/>
      <c r="BQ117" s="170"/>
      <c r="BR117" s="170"/>
      <c r="BS117" s="170"/>
      <c r="BT117" s="170"/>
      <c r="BU117" s="170"/>
      <c r="BV117" s="170"/>
      <c r="BW117" s="170"/>
      <c r="BX117" s="170"/>
      <c r="BY117" s="170"/>
      <c r="BZ117" s="170"/>
      <c r="CA117" s="170"/>
      <c r="CB117" s="170"/>
      <c r="CC117" s="170"/>
    </row>
    <row r="118" spans="21:81" ht="6.95" customHeight="1" x14ac:dyDescent="0.25">
      <c r="U118" s="149">
        <v>114</v>
      </c>
      <c r="V118" s="138">
        <v>2</v>
      </c>
      <c r="W118" s="138">
        <v>6</v>
      </c>
      <c r="X118" s="138">
        <v>0</v>
      </c>
      <c r="Y118" s="138">
        <v>160</v>
      </c>
      <c r="Z118" s="59" t="str">
        <f t="shared" si="13"/>
        <v>1,7</v>
      </c>
      <c r="AA118" s="170"/>
      <c r="AB118" s="186"/>
      <c r="AC118" s="186"/>
      <c r="AD118" s="186"/>
      <c r="AE118" s="186"/>
      <c r="AF118" s="187"/>
      <c r="AG118" s="187"/>
      <c r="AH118" s="187"/>
      <c r="AI118" s="187"/>
      <c r="AJ118" s="187"/>
      <c r="AK118" s="187"/>
      <c r="AL118" s="186"/>
      <c r="AM118" s="186"/>
      <c r="AN118" s="186"/>
      <c r="AO118" s="59"/>
      <c r="AP118" s="98"/>
      <c r="AQ118" s="102"/>
      <c r="AR118" s="102"/>
      <c r="AS118" s="153"/>
      <c r="AT118" s="153"/>
      <c r="AU118" s="153"/>
      <c r="AV118" s="159"/>
      <c r="AW118" s="153"/>
      <c r="AX118" s="153"/>
      <c r="AY118" s="153"/>
      <c r="AZ118" s="153"/>
      <c r="BA118" s="170"/>
      <c r="BB118" s="170"/>
      <c r="BC118" s="170"/>
      <c r="BD118" s="170"/>
      <c r="BE118" s="170"/>
      <c r="BF118" s="170"/>
      <c r="BG118" s="170"/>
      <c r="BH118" s="170"/>
      <c r="BI118" s="170"/>
      <c r="BJ118" s="170"/>
      <c r="BK118" s="170"/>
      <c r="BL118" s="170"/>
      <c r="BM118" s="170"/>
      <c r="BN118" s="170"/>
      <c r="BO118" s="170"/>
      <c r="BP118" s="170"/>
      <c r="BQ118" s="170"/>
      <c r="BR118" s="170"/>
      <c r="BS118" s="170"/>
      <c r="BT118" s="170"/>
      <c r="BU118" s="170"/>
      <c r="BV118" s="170"/>
      <c r="BW118" s="170"/>
      <c r="BX118" s="170"/>
      <c r="BY118" s="170"/>
      <c r="BZ118" s="170"/>
      <c r="CA118" s="170"/>
      <c r="CB118" s="170"/>
      <c r="CC118" s="170"/>
    </row>
    <row r="119" spans="21:81" ht="6.95" customHeight="1" x14ac:dyDescent="0.25">
      <c r="U119" s="149">
        <v>115</v>
      </c>
      <c r="V119" s="138">
        <v>2</v>
      </c>
      <c r="W119" s="138">
        <v>7</v>
      </c>
      <c r="X119" s="138">
        <v>0</v>
      </c>
      <c r="Y119" s="138">
        <v>160</v>
      </c>
      <c r="Z119" s="59" t="str">
        <f t="shared" si="13"/>
        <v>1,8</v>
      </c>
      <c r="AA119" s="170"/>
      <c r="AB119" s="186"/>
      <c r="AC119" s="186"/>
      <c r="AD119" s="186"/>
      <c r="AE119" s="186"/>
      <c r="AF119" s="187"/>
      <c r="AG119" s="187"/>
      <c r="AH119" s="187"/>
      <c r="AI119" s="187"/>
      <c r="AJ119" s="187"/>
      <c r="AK119" s="187"/>
      <c r="AL119" s="186"/>
      <c r="AM119" s="186"/>
      <c r="AN119" s="186"/>
      <c r="AO119" s="59"/>
      <c r="AP119" s="98"/>
      <c r="AQ119" s="102"/>
      <c r="AR119" s="102"/>
      <c r="AS119" s="153"/>
      <c r="AT119" s="153"/>
      <c r="AU119" s="153"/>
      <c r="AV119" s="159"/>
      <c r="AW119" s="153"/>
      <c r="AX119" s="153"/>
      <c r="AY119" s="153"/>
      <c r="AZ119" s="153"/>
      <c r="BA119" s="170"/>
      <c r="BB119" s="170"/>
      <c r="BC119" s="170"/>
      <c r="BD119" s="170"/>
      <c r="BE119" s="170"/>
      <c r="BF119" s="170"/>
      <c r="BG119" s="170"/>
      <c r="BH119" s="170"/>
      <c r="BI119" s="170"/>
      <c r="BJ119" s="170"/>
      <c r="BK119" s="170"/>
      <c r="BL119" s="170"/>
      <c r="BM119" s="170"/>
      <c r="BN119" s="170"/>
      <c r="BO119" s="170"/>
      <c r="BP119" s="170"/>
      <c r="BQ119" s="170"/>
      <c r="BR119" s="170"/>
      <c r="BS119" s="170"/>
      <c r="BT119" s="170"/>
      <c r="BU119" s="170"/>
      <c r="BV119" s="170"/>
      <c r="BW119" s="170"/>
      <c r="BX119" s="170"/>
      <c r="BY119" s="170"/>
      <c r="BZ119" s="170"/>
      <c r="CA119" s="170"/>
      <c r="CB119" s="170"/>
      <c r="CC119" s="170"/>
    </row>
    <row r="120" spans="21:81" ht="6.95" customHeight="1" x14ac:dyDescent="0.25">
      <c r="U120" s="149">
        <v>116</v>
      </c>
      <c r="V120" s="138">
        <v>2</v>
      </c>
      <c r="W120" s="138">
        <v>8</v>
      </c>
      <c r="X120" s="138">
        <v>0</v>
      </c>
      <c r="Y120" s="138">
        <v>160</v>
      </c>
      <c r="Z120" s="59" t="str">
        <f t="shared" si="13"/>
        <v>1,9</v>
      </c>
      <c r="AA120" s="170"/>
      <c r="AB120" s="186"/>
      <c r="AC120" s="186"/>
      <c r="AD120" s="186"/>
      <c r="AE120" s="186"/>
      <c r="AF120" s="187"/>
      <c r="AG120" s="187"/>
      <c r="AH120" s="187"/>
      <c r="AI120" s="187"/>
      <c r="AJ120" s="187"/>
      <c r="AK120" s="187"/>
      <c r="AL120" s="186"/>
      <c r="AM120" s="186"/>
      <c r="AN120" s="186"/>
      <c r="AO120" s="59"/>
      <c r="AP120" s="98"/>
      <c r="AQ120" s="102"/>
      <c r="AR120" s="102"/>
      <c r="AS120" s="153"/>
      <c r="AT120" s="153"/>
      <c r="AU120" s="153"/>
      <c r="AV120" s="159"/>
      <c r="AW120" s="153"/>
      <c r="AX120" s="153"/>
      <c r="AY120" s="153"/>
      <c r="AZ120" s="153"/>
      <c r="BA120" s="170"/>
      <c r="BB120" s="170"/>
      <c r="BC120" s="170"/>
      <c r="BD120" s="170"/>
      <c r="BE120" s="170"/>
      <c r="BF120" s="170"/>
      <c r="BG120" s="170"/>
      <c r="BH120" s="170"/>
      <c r="BI120" s="170"/>
      <c r="BJ120" s="170"/>
      <c r="BK120" s="170"/>
      <c r="BL120" s="170"/>
      <c r="BM120" s="170"/>
      <c r="BN120" s="170"/>
      <c r="BO120" s="170"/>
      <c r="BP120" s="170"/>
      <c r="BQ120" s="170"/>
      <c r="BR120" s="170"/>
      <c r="BS120" s="170"/>
      <c r="BT120" s="170"/>
      <c r="BU120" s="170"/>
      <c r="BV120" s="170"/>
      <c r="BW120" s="170"/>
      <c r="BX120" s="170"/>
      <c r="BY120" s="170"/>
      <c r="BZ120" s="170"/>
      <c r="CA120" s="170"/>
      <c r="CB120" s="170"/>
      <c r="CC120" s="170"/>
    </row>
    <row r="121" spans="21:81" ht="6.95" customHeight="1" x14ac:dyDescent="0.25">
      <c r="U121" s="149">
        <v>117</v>
      </c>
      <c r="V121" s="138">
        <v>2</v>
      </c>
      <c r="W121" s="138">
        <v>9</v>
      </c>
      <c r="X121" s="138">
        <v>0</v>
      </c>
      <c r="Y121" s="138">
        <v>160</v>
      </c>
      <c r="Z121" s="59" t="str">
        <f t="shared" si="13"/>
        <v>1,10</v>
      </c>
      <c r="AA121" s="170"/>
      <c r="AB121" s="186"/>
      <c r="AC121" s="186"/>
      <c r="AD121" s="186"/>
      <c r="AE121" s="186"/>
      <c r="AF121" s="187"/>
      <c r="AG121" s="187"/>
      <c r="AH121" s="187"/>
      <c r="AI121" s="187"/>
      <c r="AJ121" s="187"/>
      <c r="AK121" s="187"/>
      <c r="AL121" s="186"/>
      <c r="AM121" s="186"/>
      <c r="AN121" s="186"/>
      <c r="AO121" s="59"/>
      <c r="AP121" s="98"/>
      <c r="AQ121" s="102"/>
      <c r="AR121" s="102"/>
      <c r="AS121" s="153"/>
      <c r="AT121" s="153"/>
      <c r="AU121" s="153"/>
      <c r="AV121" s="159"/>
      <c r="AW121" s="153"/>
      <c r="AX121" s="153"/>
      <c r="AY121" s="153"/>
      <c r="AZ121" s="153"/>
      <c r="BA121" s="170"/>
      <c r="BB121" s="170"/>
      <c r="BC121" s="170"/>
      <c r="BD121" s="170"/>
      <c r="BE121" s="170"/>
      <c r="BF121" s="170"/>
      <c r="BG121" s="170"/>
      <c r="BH121" s="170"/>
      <c r="BI121" s="170"/>
      <c r="BJ121" s="170"/>
      <c r="BK121" s="170"/>
      <c r="BL121" s="170"/>
      <c r="BM121" s="170"/>
      <c r="BN121" s="170"/>
      <c r="BO121" s="170"/>
      <c r="BP121" s="170"/>
      <c r="BQ121" s="170"/>
      <c r="BR121" s="170"/>
      <c r="BS121" s="170"/>
      <c r="BT121" s="170"/>
      <c r="BU121" s="170"/>
      <c r="BV121" s="170"/>
      <c r="BW121" s="170"/>
      <c r="BX121" s="170"/>
      <c r="BY121" s="170"/>
      <c r="BZ121" s="170"/>
      <c r="CA121" s="170"/>
      <c r="CB121" s="170"/>
      <c r="CC121" s="170"/>
    </row>
    <row r="122" spans="21:81" ht="6.95" customHeight="1" x14ac:dyDescent="0.25">
      <c r="U122" s="149">
        <v>118</v>
      </c>
      <c r="V122" s="138">
        <v>2</v>
      </c>
      <c r="W122" s="138">
        <v>10</v>
      </c>
      <c r="X122" s="138">
        <v>0</v>
      </c>
      <c r="Y122" s="138">
        <v>160</v>
      </c>
      <c r="Z122" s="59" t="str">
        <f t="shared" si="13"/>
        <v>1,11</v>
      </c>
      <c r="AA122" s="170"/>
      <c r="AB122" s="186"/>
      <c r="AC122" s="186"/>
      <c r="AD122" s="186"/>
      <c r="AE122" s="186"/>
      <c r="AF122" s="187"/>
      <c r="AG122" s="187"/>
      <c r="AH122" s="187"/>
      <c r="AI122" s="187"/>
      <c r="AJ122" s="187"/>
      <c r="AK122" s="187"/>
      <c r="AL122" s="186"/>
      <c r="AM122" s="186"/>
      <c r="AN122" s="186"/>
      <c r="AO122" s="59"/>
      <c r="AP122" s="98"/>
      <c r="AQ122" s="102"/>
      <c r="AR122" s="102"/>
      <c r="AS122" s="153"/>
      <c r="AT122" s="153"/>
      <c r="AU122" s="153"/>
      <c r="AV122" s="159"/>
      <c r="AW122" s="153"/>
      <c r="AX122" s="153"/>
      <c r="AY122" s="153"/>
      <c r="AZ122" s="153"/>
      <c r="BA122" s="170"/>
      <c r="BB122" s="170"/>
      <c r="BC122" s="170"/>
      <c r="BD122" s="170"/>
      <c r="BE122" s="170"/>
      <c r="BF122" s="170"/>
      <c r="BG122" s="170"/>
      <c r="BH122" s="170"/>
      <c r="BI122" s="170"/>
      <c r="BJ122" s="170"/>
      <c r="BK122" s="170"/>
      <c r="BL122" s="170"/>
      <c r="BM122" s="170"/>
      <c r="BN122" s="170"/>
      <c r="BO122" s="170"/>
      <c r="BP122" s="170"/>
      <c r="BQ122" s="170"/>
      <c r="BR122" s="170"/>
      <c r="BS122" s="170"/>
      <c r="BT122" s="170"/>
      <c r="BU122" s="170"/>
      <c r="BV122" s="170"/>
      <c r="BW122" s="170"/>
      <c r="BX122" s="170"/>
      <c r="BY122" s="170"/>
      <c r="BZ122" s="170"/>
      <c r="CA122" s="170"/>
      <c r="CB122" s="170"/>
      <c r="CC122" s="170"/>
    </row>
    <row r="123" spans="21:81" ht="6.95" customHeight="1" x14ac:dyDescent="0.25">
      <c r="U123" s="149">
        <v>119</v>
      </c>
      <c r="V123" s="138">
        <v>2</v>
      </c>
      <c r="W123" s="138">
        <v>11</v>
      </c>
      <c r="X123" s="138">
        <v>0</v>
      </c>
      <c r="Y123" s="138">
        <v>160</v>
      </c>
      <c r="Z123" s="59" t="str">
        <f t="shared" si="13"/>
        <v>1,12</v>
      </c>
      <c r="AA123" s="170"/>
      <c r="AB123" s="186"/>
      <c r="AC123" s="186"/>
      <c r="AD123" s="186"/>
      <c r="AE123" s="186"/>
      <c r="AF123" s="187"/>
      <c r="AG123" s="187"/>
      <c r="AH123" s="187"/>
      <c r="AI123" s="187"/>
      <c r="AJ123" s="187"/>
      <c r="AK123" s="187"/>
      <c r="AL123" s="186"/>
      <c r="AM123" s="186"/>
      <c r="AN123" s="186"/>
      <c r="AO123" s="59"/>
      <c r="AP123" s="98"/>
      <c r="AQ123" s="102"/>
      <c r="AR123" s="102"/>
      <c r="AS123" s="153"/>
      <c r="AT123" s="153"/>
      <c r="AU123" s="153"/>
      <c r="AV123" s="159"/>
      <c r="AW123" s="153"/>
      <c r="AX123" s="153"/>
      <c r="AY123" s="153"/>
      <c r="AZ123" s="153"/>
      <c r="BA123" s="170"/>
      <c r="BB123" s="170"/>
      <c r="BC123" s="170"/>
      <c r="BD123" s="170"/>
      <c r="BE123" s="170"/>
      <c r="BF123" s="170"/>
      <c r="BG123" s="170"/>
      <c r="BH123" s="170"/>
      <c r="BI123" s="170"/>
      <c r="BJ123" s="170"/>
      <c r="BK123" s="170"/>
      <c r="BL123" s="170"/>
      <c r="BM123" s="170"/>
      <c r="BN123" s="170"/>
      <c r="BO123" s="170"/>
      <c r="BP123" s="170"/>
      <c r="BQ123" s="170"/>
      <c r="BR123" s="170"/>
      <c r="BS123" s="170"/>
      <c r="BT123" s="170"/>
      <c r="BU123" s="170"/>
      <c r="BV123" s="170"/>
      <c r="BW123" s="170"/>
      <c r="BX123" s="170"/>
      <c r="BY123" s="170"/>
      <c r="BZ123" s="170"/>
      <c r="CA123" s="170"/>
      <c r="CB123" s="170"/>
      <c r="CC123" s="170"/>
    </row>
    <row r="124" spans="21:81" ht="6.95" customHeight="1" x14ac:dyDescent="0.25">
      <c r="U124" s="149">
        <v>120</v>
      </c>
      <c r="V124" s="138">
        <v>2</v>
      </c>
      <c r="W124" s="138">
        <v>12</v>
      </c>
      <c r="X124" s="138">
        <v>0</v>
      </c>
      <c r="Y124" s="138">
        <v>160</v>
      </c>
      <c r="Z124" s="59" t="str">
        <f t="shared" si="13"/>
        <v>1,13</v>
      </c>
      <c r="AA124" s="170"/>
      <c r="AB124" s="186"/>
      <c r="AC124" s="186"/>
      <c r="AD124" s="186"/>
      <c r="AE124" s="186"/>
      <c r="AF124" s="187"/>
      <c r="AG124" s="187"/>
      <c r="AH124" s="187"/>
      <c r="AI124" s="187"/>
      <c r="AJ124" s="187"/>
      <c r="AK124" s="187"/>
      <c r="AL124" s="186"/>
      <c r="AM124" s="186"/>
      <c r="AN124" s="186"/>
      <c r="AO124" s="59"/>
      <c r="AP124" s="98"/>
      <c r="AQ124" s="102"/>
      <c r="AR124" s="102"/>
      <c r="AS124" s="153"/>
      <c r="AT124" s="153"/>
      <c r="AU124" s="153"/>
      <c r="AV124" s="159"/>
      <c r="AW124" s="153"/>
      <c r="AX124" s="153"/>
      <c r="AY124" s="153"/>
      <c r="AZ124" s="153"/>
      <c r="BA124" s="170"/>
      <c r="BB124" s="170"/>
      <c r="BC124" s="170"/>
      <c r="BD124" s="170"/>
      <c r="BE124" s="170"/>
      <c r="BF124" s="170"/>
      <c r="BG124" s="170"/>
      <c r="BH124" s="170"/>
      <c r="BI124" s="170"/>
      <c r="BJ124" s="170"/>
      <c r="BK124" s="170"/>
      <c r="BL124" s="170"/>
      <c r="BM124" s="170"/>
      <c r="BN124" s="170"/>
      <c r="BO124" s="170"/>
      <c r="BP124" s="170"/>
      <c r="BQ124" s="170"/>
      <c r="BR124" s="170"/>
      <c r="BS124" s="170"/>
      <c r="BT124" s="170"/>
      <c r="BU124" s="170"/>
      <c r="BV124" s="170"/>
      <c r="BW124" s="170"/>
      <c r="BX124" s="170"/>
      <c r="BY124" s="170"/>
      <c r="BZ124" s="170"/>
      <c r="CA124" s="170"/>
      <c r="CB124" s="170"/>
      <c r="CC124" s="170"/>
    </row>
    <row r="125" spans="21:81" ht="6.95" customHeight="1" x14ac:dyDescent="0.25">
      <c r="U125" s="149">
        <v>121</v>
      </c>
      <c r="V125" s="138">
        <v>2</v>
      </c>
      <c r="W125" s="138">
        <v>13</v>
      </c>
      <c r="X125" s="138">
        <v>0</v>
      </c>
      <c r="Y125" s="138">
        <v>160</v>
      </c>
      <c r="Z125" s="59" t="str">
        <f t="shared" si="13"/>
        <v>1,14</v>
      </c>
      <c r="AA125" s="170"/>
      <c r="AB125" s="186"/>
      <c r="AC125" s="186"/>
      <c r="AD125" s="186"/>
      <c r="AE125" s="186"/>
      <c r="AF125" s="187"/>
      <c r="AG125" s="187"/>
      <c r="AH125" s="187"/>
      <c r="AI125" s="187"/>
      <c r="AJ125" s="187"/>
      <c r="AK125" s="187"/>
      <c r="AL125" s="186"/>
      <c r="AM125" s="186"/>
      <c r="AN125" s="186"/>
      <c r="AO125" s="59"/>
      <c r="AP125" s="98"/>
      <c r="AQ125" s="102"/>
      <c r="AR125" s="102"/>
      <c r="AS125" s="153"/>
      <c r="AT125" s="153"/>
      <c r="AU125" s="153"/>
      <c r="AV125" s="159"/>
      <c r="AW125" s="153"/>
      <c r="AX125" s="153"/>
      <c r="AY125" s="153"/>
      <c r="AZ125" s="153"/>
      <c r="BA125" s="170"/>
      <c r="BB125" s="170"/>
      <c r="BC125" s="170"/>
      <c r="BD125" s="170"/>
      <c r="BE125" s="170"/>
      <c r="BF125" s="170"/>
      <c r="BG125" s="170"/>
      <c r="BH125" s="170"/>
      <c r="BI125" s="170"/>
      <c r="BJ125" s="170"/>
      <c r="BK125" s="170"/>
      <c r="BL125" s="170"/>
      <c r="BM125" s="170"/>
      <c r="BN125" s="170"/>
      <c r="BO125" s="170"/>
      <c r="BP125" s="170"/>
      <c r="BQ125" s="170"/>
      <c r="BR125" s="170"/>
      <c r="BS125" s="170"/>
      <c r="BT125" s="170"/>
      <c r="BU125" s="170"/>
      <c r="BV125" s="170"/>
      <c r="BW125" s="170"/>
      <c r="BX125" s="170"/>
      <c r="BY125" s="170"/>
      <c r="BZ125" s="170"/>
      <c r="CA125" s="170"/>
      <c r="CB125" s="170"/>
      <c r="CC125" s="170"/>
    </row>
    <row r="126" spans="21:81" ht="6.95" customHeight="1" x14ac:dyDescent="0.25">
      <c r="U126" s="149">
        <v>122</v>
      </c>
      <c r="V126" s="138">
        <v>2</v>
      </c>
      <c r="W126" s="138">
        <v>14</v>
      </c>
      <c r="X126" s="138">
        <v>0</v>
      </c>
      <c r="Y126" s="138">
        <v>160</v>
      </c>
      <c r="Z126" s="59" t="str">
        <f t="shared" si="13"/>
        <v>1,15</v>
      </c>
      <c r="AA126" s="170"/>
      <c r="AB126" s="186"/>
      <c r="AC126" s="186"/>
      <c r="AD126" s="186"/>
      <c r="AE126" s="186"/>
      <c r="AF126" s="187"/>
      <c r="AG126" s="187"/>
      <c r="AH126" s="187"/>
      <c r="AI126" s="187"/>
      <c r="AJ126" s="187"/>
      <c r="AK126" s="187"/>
      <c r="AL126" s="186"/>
      <c r="AM126" s="186"/>
      <c r="AN126" s="186"/>
      <c r="AO126" s="59"/>
      <c r="AP126" s="98"/>
      <c r="AQ126" s="102"/>
      <c r="AR126" s="102"/>
      <c r="AS126" s="153"/>
      <c r="AT126" s="153"/>
      <c r="AU126" s="153"/>
      <c r="AV126" s="159"/>
      <c r="AW126" s="153"/>
      <c r="AX126" s="153"/>
      <c r="AY126" s="153"/>
      <c r="AZ126" s="153"/>
      <c r="BA126" s="170"/>
      <c r="BB126" s="170"/>
      <c r="BC126" s="170"/>
      <c r="BD126" s="170"/>
      <c r="BE126" s="170"/>
      <c r="BF126" s="170"/>
      <c r="BG126" s="170"/>
      <c r="BH126" s="170"/>
      <c r="BI126" s="170"/>
      <c r="BJ126" s="170"/>
      <c r="BK126" s="170"/>
      <c r="BL126" s="170"/>
      <c r="BM126" s="170"/>
      <c r="BN126" s="170"/>
      <c r="BO126" s="170"/>
      <c r="BP126" s="170"/>
      <c r="BQ126" s="170"/>
      <c r="BR126" s="170"/>
      <c r="BS126" s="170"/>
      <c r="BT126" s="170"/>
      <c r="BU126" s="170"/>
      <c r="BV126" s="170"/>
      <c r="BW126" s="170"/>
      <c r="BX126" s="170"/>
      <c r="BY126" s="170"/>
      <c r="BZ126" s="170"/>
      <c r="CA126" s="170"/>
      <c r="CB126" s="170"/>
      <c r="CC126" s="170"/>
    </row>
    <row r="127" spans="21:81" ht="6.95" customHeight="1" x14ac:dyDescent="0.25">
      <c r="U127" s="149">
        <v>123</v>
      </c>
      <c r="V127" s="138">
        <v>2</v>
      </c>
      <c r="W127" s="138">
        <v>15</v>
      </c>
      <c r="X127" s="138">
        <v>0</v>
      </c>
      <c r="Y127" s="138">
        <v>160</v>
      </c>
      <c r="Z127" s="59" t="str">
        <f t="shared" si="13"/>
        <v>1,16</v>
      </c>
      <c r="AA127" s="170"/>
      <c r="AB127" s="186"/>
      <c r="AC127" s="186"/>
      <c r="AD127" s="186"/>
      <c r="AE127" s="186"/>
      <c r="AF127" s="187"/>
      <c r="AG127" s="187"/>
      <c r="AH127" s="187"/>
      <c r="AI127" s="187"/>
      <c r="AJ127" s="187"/>
      <c r="AK127" s="187"/>
      <c r="AL127" s="186"/>
      <c r="AM127" s="186"/>
      <c r="AN127" s="186"/>
      <c r="AO127" s="59"/>
      <c r="AP127" s="98"/>
      <c r="AQ127" s="102"/>
      <c r="AR127" s="102"/>
      <c r="AS127" s="153"/>
      <c r="AT127" s="153"/>
      <c r="AU127" s="153"/>
      <c r="AV127" s="159"/>
      <c r="AW127" s="153"/>
      <c r="AX127" s="153"/>
      <c r="AY127" s="153"/>
      <c r="AZ127" s="153"/>
      <c r="BA127" s="170"/>
      <c r="BB127" s="170"/>
      <c r="BC127" s="170"/>
      <c r="BD127" s="170"/>
      <c r="BE127" s="170"/>
      <c r="BF127" s="170"/>
      <c r="BG127" s="170"/>
      <c r="BH127" s="170"/>
      <c r="BI127" s="170"/>
      <c r="BJ127" s="170"/>
      <c r="BK127" s="170"/>
      <c r="BL127" s="170"/>
      <c r="BM127" s="170"/>
      <c r="BN127" s="170"/>
      <c r="BO127" s="170"/>
      <c r="BP127" s="170"/>
      <c r="BQ127" s="170"/>
      <c r="BR127" s="170"/>
      <c r="BS127" s="170"/>
      <c r="BT127" s="170"/>
      <c r="BU127" s="170"/>
      <c r="BV127" s="170"/>
      <c r="BW127" s="170"/>
      <c r="BX127" s="170"/>
      <c r="BY127" s="170"/>
      <c r="BZ127" s="170"/>
      <c r="CA127" s="170"/>
      <c r="CB127" s="170"/>
      <c r="CC127" s="170"/>
    </row>
    <row r="128" spans="21:81" ht="6.95" customHeight="1" x14ac:dyDescent="0.25">
      <c r="U128" s="149">
        <v>124</v>
      </c>
      <c r="V128" s="138">
        <v>2</v>
      </c>
      <c r="W128" s="138">
        <v>16</v>
      </c>
      <c r="X128" s="138">
        <v>0</v>
      </c>
      <c r="Y128" s="138">
        <v>160</v>
      </c>
      <c r="Z128" s="59" t="str">
        <f t="shared" si="13"/>
        <v>1,17</v>
      </c>
      <c r="AA128" s="170"/>
      <c r="AB128" s="186"/>
      <c r="AC128" s="186"/>
      <c r="AD128" s="186"/>
      <c r="AE128" s="186"/>
      <c r="AF128" s="187"/>
      <c r="AG128" s="187"/>
      <c r="AH128" s="187"/>
      <c r="AI128" s="187"/>
      <c r="AJ128" s="187"/>
      <c r="AK128" s="187"/>
      <c r="AL128" s="186"/>
      <c r="AM128" s="186"/>
      <c r="AN128" s="186"/>
      <c r="AO128" s="59"/>
      <c r="AP128" s="98"/>
      <c r="AQ128" s="102"/>
      <c r="AR128" s="102"/>
      <c r="AS128" s="153"/>
      <c r="AT128" s="153"/>
      <c r="AU128" s="153"/>
      <c r="AV128" s="159"/>
      <c r="AW128" s="153"/>
      <c r="AX128" s="153"/>
      <c r="AY128" s="153"/>
      <c r="AZ128" s="153"/>
      <c r="BA128" s="170"/>
      <c r="BB128" s="170"/>
      <c r="BC128" s="170"/>
      <c r="BD128" s="170"/>
      <c r="BE128" s="170"/>
      <c r="BF128" s="170"/>
      <c r="BG128" s="170"/>
      <c r="BH128" s="170"/>
      <c r="BI128" s="170"/>
      <c r="BJ128" s="170"/>
      <c r="BK128" s="170"/>
      <c r="BL128" s="170"/>
      <c r="BM128" s="170"/>
      <c r="BN128" s="170"/>
      <c r="BO128" s="170"/>
      <c r="BP128" s="170"/>
      <c r="BQ128" s="170"/>
      <c r="BR128" s="170"/>
      <c r="BS128" s="170"/>
      <c r="BT128" s="170"/>
      <c r="BU128" s="170"/>
      <c r="BV128" s="170"/>
      <c r="BW128" s="170"/>
      <c r="BX128" s="170"/>
      <c r="BY128" s="170"/>
      <c r="BZ128" s="170"/>
      <c r="CA128" s="170"/>
      <c r="CB128" s="170"/>
      <c r="CC128" s="170"/>
    </row>
    <row r="129" spans="21:81" ht="6.95" customHeight="1" x14ac:dyDescent="0.25">
      <c r="U129" s="149">
        <v>125</v>
      </c>
      <c r="V129" s="138">
        <v>2</v>
      </c>
      <c r="W129" s="138">
        <v>17</v>
      </c>
      <c r="X129" s="138">
        <v>0</v>
      </c>
      <c r="Y129" s="138">
        <v>160</v>
      </c>
      <c r="Z129" s="59" t="str">
        <f t="shared" si="13"/>
        <v>1,18</v>
      </c>
      <c r="AA129" s="170"/>
      <c r="AB129" s="186"/>
      <c r="AC129" s="186"/>
      <c r="AD129" s="186"/>
      <c r="AE129" s="186"/>
      <c r="AF129" s="187"/>
      <c r="AG129" s="187"/>
      <c r="AH129" s="187"/>
      <c r="AI129" s="187"/>
      <c r="AJ129" s="187"/>
      <c r="AK129" s="187"/>
      <c r="AL129" s="186"/>
      <c r="AM129" s="186"/>
      <c r="AN129" s="186"/>
      <c r="AO129" s="59"/>
      <c r="AP129" s="98"/>
      <c r="AQ129" s="102"/>
      <c r="AR129" s="102"/>
      <c r="AS129" s="153"/>
      <c r="AT129" s="153"/>
      <c r="AU129" s="153"/>
      <c r="AV129" s="159"/>
      <c r="AW129" s="153"/>
      <c r="AX129" s="153"/>
      <c r="AY129" s="153"/>
      <c r="AZ129" s="153"/>
      <c r="BA129" s="170"/>
      <c r="BB129" s="170"/>
      <c r="BC129" s="170"/>
      <c r="BD129" s="170"/>
      <c r="BE129" s="170"/>
      <c r="BF129" s="170"/>
      <c r="BG129" s="170"/>
      <c r="BH129" s="170"/>
      <c r="BI129" s="170"/>
      <c r="BJ129" s="170"/>
      <c r="BK129" s="170"/>
      <c r="BL129" s="170"/>
      <c r="BM129" s="170"/>
      <c r="BN129" s="170"/>
      <c r="BO129" s="170"/>
      <c r="BP129" s="170"/>
      <c r="BQ129" s="170"/>
      <c r="BR129" s="170"/>
      <c r="BS129" s="170"/>
      <c r="BT129" s="170"/>
      <c r="BU129" s="170"/>
      <c r="BV129" s="170"/>
      <c r="BW129" s="170"/>
      <c r="BX129" s="170"/>
      <c r="BY129" s="170"/>
      <c r="BZ129" s="170"/>
      <c r="CA129" s="170"/>
      <c r="CB129" s="170"/>
      <c r="CC129" s="170"/>
    </row>
    <row r="130" spans="21:81" ht="6.95" customHeight="1" x14ac:dyDescent="0.25">
      <c r="U130" s="149">
        <v>126</v>
      </c>
      <c r="V130" s="138">
        <v>2</v>
      </c>
      <c r="W130" s="138">
        <v>18</v>
      </c>
      <c r="X130" s="138">
        <v>0</v>
      </c>
      <c r="Y130" s="138">
        <v>160</v>
      </c>
      <c r="Z130" s="59" t="str">
        <f t="shared" si="13"/>
        <v>1,19</v>
      </c>
      <c r="AA130" s="170"/>
      <c r="AB130" s="186"/>
      <c r="AC130" s="186"/>
      <c r="AD130" s="186"/>
      <c r="AE130" s="186"/>
      <c r="AF130" s="187"/>
      <c r="AG130" s="187"/>
      <c r="AH130" s="187"/>
      <c r="AI130" s="187"/>
      <c r="AJ130" s="187"/>
      <c r="AK130" s="187"/>
      <c r="AL130" s="186"/>
      <c r="AM130" s="186"/>
      <c r="AN130" s="186"/>
      <c r="AO130" s="59"/>
      <c r="AP130" s="98"/>
      <c r="AQ130" s="102"/>
      <c r="AR130" s="102"/>
      <c r="AS130" s="153"/>
      <c r="AT130" s="153"/>
      <c r="AU130" s="153"/>
      <c r="AV130" s="159"/>
      <c r="AW130" s="153"/>
      <c r="AX130" s="153"/>
      <c r="AY130" s="153"/>
      <c r="AZ130" s="153"/>
      <c r="BA130" s="170"/>
      <c r="BB130" s="170"/>
      <c r="BC130" s="170"/>
      <c r="BD130" s="170"/>
      <c r="BE130" s="170"/>
      <c r="BF130" s="170"/>
      <c r="BG130" s="170"/>
      <c r="BH130" s="170"/>
      <c r="BI130" s="170"/>
      <c r="BJ130" s="170"/>
      <c r="BK130" s="170"/>
      <c r="BL130" s="170"/>
      <c r="BM130" s="170"/>
      <c r="BN130" s="170"/>
      <c r="BO130" s="170"/>
      <c r="BP130" s="170"/>
      <c r="BQ130" s="170"/>
      <c r="BR130" s="170"/>
      <c r="BS130" s="170"/>
      <c r="BT130" s="170"/>
      <c r="BU130" s="170"/>
      <c r="BV130" s="170"/>
      <c r="BW130" s="170"/>
      <c r="BX130" s="170"/>
      <c r="BY130" s="170"/>
      <c r="BZ130" s="170"/>
      <c r="CA130" s="170"/>
      <c r="CB130" s="170"/>
      <c r="CC130" s="170"/>
    </row>
    <row r="131" spans="21:81" ht="6.95" customHeight="1" x14ac:dyDescent="0.25">
      <c r="U131" s="149">
        <v>127</v>
      </c>
      <c r="V131" s="138">
        <v>2</v>
      </c>
      <c r="W131" s="138">
        <v>19</v>
      </c>
      <c r="X131" s="138">
        <v>0</v>
      </c>
      <c r="Y131" s="138">
        <v>160</v>
      </c>
      <c r="Z131" s="59" t="str">
        <f t="shared" si="13"/>
        <v>1,20</v>
      </c>
      <c r="AA131" s="170"/>
      <c r="AB131" s="186"/>
      <c r="AC131" s="186"/>
      <c r="AD131" s="186"/>
      <c r="AE131" s="186"/>
      <c r="AF131" s="187"/>
      <c r="AG131" s="187"/>
      <c r="AH131" s="187"/>
      <c r="AI131" s="187"/>
      <c r="AJ131" s="187"/>
      <c r="AK131" s="187"/>
      <c r="AL131" s="186"/>
      <c r="AM131" s="186"/>
      <c r="AN131" s="186"/>
      <c r="AO131" s="59"/>
      <c r="AP131" s="98"/>
      <c r="AQ131" s="102"/>
      <c r="AR131" s="102"/>
      <c r="AS131" s="153"/>
      <c r="AT131" s="153"/>
      <c r="AU131" s="153"/>
      <c r="AV131" s="159"/>
      <c r="AW131" s="153"/>
      <c r="AX131" s="153"/>
      <c r="AY131" s="153"/>
      <c r="AZ131" s="153"/>
      <c r="BA131" s="170"/>
      <c r="BB131" s="170"/>
      <c r="BC131" s="170"/>
      <c r="BD131" s="170"/>
      <c r="BE131" s="170"/>
      <c r="BF131" s="170"/>
      <c r="BG131" s="170"/>
      <c r="BH131" s="170"/>
      <c r="BI131" s="170"/>
      <c r="BJ131" s="170"/>
      <c r="BK131" s="170"/>
      <c r="BL131" s="170"/>
      <c r="BM131" s="170"/>
      <c r="BN131" s="170"/>
      <c r="BO131" s="170"/>
      <c r="BP131" s="170"/>
      <c r="BQ131" s="170"/>
      <c r="BR131" s="170"/>
      <c r="BS131" s="170"/>
      <c r="BT131" s="170"/>
      <c r="BU131" s="170"/>
      <c r="BV131" s="170"/>
      <c r="BW131" s="170"/>
      <c r="BX131" s="170"/>
      <c r="BY131" s="170"/>
      <c r="BZ131" s="170"/>
      <c r="CA131" s="170"/>
      <c r="CB131" s="170"/>
      <c r="CC131" s="170"/>
    </row>
    <row r="132" spans="21:81" ht="6.95" customHeight="1" x14ac:dyDescent="0.25">
      <c r="U132" s="149">
        <v>128</v>
      </c>
      <c r="V132" s="138">
        <v>2</v>
      </c>
      <c r="W132" s="138">
        <v>20</v>
      </c>
      <c r="X132" s="138">
        <v>0</v>
      </c>
      <c r="Y132" s="138">
        <v>160</v>
      </c>
      <c r="Z132" s="59" t="str">
        <f t="shared" si="13"/>
        <v>1,21</v>
      </c>
      <c r="AA132" s="170"/>
      <c r="AB132" s="186"/>
      <c r="AC132" s="186"/>
      <c r="AD132" s="186"/>
      <c r="AE132" s="186"/>
      <c r="AF132" s="187"/>
      <c r="AG132" s="187"/>
      <c r="AH132" s="187"/>
      <c r="AI132" s="187"/>
      <c r="AJ132" s="187"/>
      <c r="AK132" s="187"/>
      <c r="AL132" s="186"/>
      <c r="AM132" s="186"/>
      <c r="AN132" s="186"/>
      <c r="AO132" s="59"/>
      <c r="AP132" s="98"/>
      <c r="AQ132" s="102"/>
      <c r="AR132" s="102"/>
      <c r="AS132" s="153"/>
      <c r="AT132" s="153"/>
      <c r="AU132" s="153"/>
      <c r="AV132" s="159"/>
      <c r="AW132" s="153"/>
      <c r="AX132" s="153"/>
      <c r="AY132" s="153"/>
      <c r="AZ132" s="153"/>
      <c r="BA132" s="170"/>
      <c r="BB132" s="170"/>
      <c r="BC132" s="170"/>
      <c r="BD132" s="170"/>
      <c r="BE132" s="170"/>
      <c r="BF132" s="170"/>
      <c r="BG132" s="170"/>
      <c r="BH132" s="170"/>
      <c r="BI132" s="170"/>
      <c r="BJ132" s="170"/>
      <c r="BK132" s="170"/>
      <c r="BL132" s="170"/>
      <c r="BM132" s="170"/>
      <c r="BN132" s="170"/>
      <c r="BO132" s="170"/>
      <c r="BP132" s="170"/>
      <c r="BQ132" s="170"/>
      <c r="BR132" s="170"/>
      <c r="BS132" s="170"/>
      <c r="BT132" s="170"/>
      <c r="BU132" s="170"/>
      <c r="BV132" s="170"/>
      <c r="BW132" s="170"/>
      <c r="BX132" s="170"/>
      <c r="BY132" s="170"/>
      <c r="BZ132" s="170"/>
      <c r="CA132" s="170"/>
      <c r="CB132" s="170"/>
      <c r="CC132" s="170"/>
    </row>
    <row r="133" spans="21:81" ht="6.95" customHeight="1" x14ac:dyDescent="0.25">
      <c r="U133" s="149">
        <v>129</v>
      </c>
      <c r="V133" s="138">
        <v>2</v>
      </c>
      <c r="W133" s="138">
        <v>21</v>
      </c>
      <c r="X133" s="138">
        <v>0</v>
      </c>
      <c r="Y133" s="138">
        <v>160</v>
      </c>
      <c r="Z133" s="59" t="str">
        <f t="shared" ref="Z133:Z173" si="19">_xlfn.CONCAT(X133+1,",",W133+1)</f>
        <v>1,22</v>
      </c>
      <c r="AA133" s="170"/>
      <c r="AB133" s="186"/>
      <c r="AC133" s="186"/>
      <c r="AD133" s="186"/>
      <c r="AE133" s="186"/>
      <c r="AF133" s="187"/>
      <c r="AG133" s="187"/>
      <c r="AH133" s="187"/>
      <c r="AI133" s="187"/>
      <c r="AJ133" s="187"/>
      <c r="AK133" s="187"/>
      <c r="AL133" s="186"/>
      <c r="AM133" s="186"/>
      <c r="AN133" s="186"/>
      <c r="AO133" s="59"/>
      <c r="AP133" s="98"/>
      <c r="AQ133" s="102"/>
      <c r="AR133" s="102"/>
      <c r="AS133" s="153"/>
      <c r="AT133" s="153"/>
      <c r="AU133" s="153"/>
      <c r="AV133" s="159"/>
      <c r="AW133" s="153"/>
      <c r="AX133" s="153"/>
      <c r="AY133" s="153"/>
      <c r="AZ133" s="153"/>
      <c r="BA133" s="170"/>
      <c r="BB133" s="170"/>
      <c r="BC133" s="170"/>
      <c r="BD133" s="170"/>
      <c r="BE133" s="170"/>
      <c r="BF133" s="170"/>
      <c r="BG133" s="170"/>
      <c r="BH133" s="170"/>
      <c r="BI133" s="170"/>
      <c r="BJ133" s="170"/>
      <c r="BK133" s="170"/>
      <c r="BL133" s="170"/>
      <c r="BM133" s="170"/>
      <c r="BN133" s="170"/>
      <c r="BO133" s="170"/>
      <c r="BP133" s="170"/>
      <c r="BQ133" s="170"/>
      <c r="BR133" s="170"/>
      <c r="BS133" s="170"/>
      <c r="BT133" s="170"/>
      <c r="BU133" s="170"/>
      <c r="BV133" s="170"/>
      <c r="BW133" s="170"/>
      <c r="BX133" s="170"/>
      <c r="BY133" s="170"/>
      <c r="BZ133" s="170"/>
      <c r="CA133" s="170"/>
      <c r="CB133" s="170"/>
      <c r="CC133" s="170"/>
    </row>
    <row r="134" spans="21:81" ht="6.95" customHeight="1" x14ac:dyDescent="0.25">
      <c r="U134" s="149">
        <v>130</v>
      </c>
      <c r="V134" s="138">
        <v>2</v>
      </c>
      <c r="W134" s="138">
        <v>22</v>
      </c>
      <c r="X134" s="138">
        <v>0</v>
      </c>
      <c r="Y134" s="138">
        <v>160</v>
      </c>
      <c r="Z134" s="59" t="str">
        <f t="shared" si="19"/>
        <v>1,23</v>
      </c>
      <c r="AA134" s="170"/>
      <c r="AB134" s="186"/>
      <c r="AC134" s="186"/>
      <c r="AD134" s="186"/>
      <c r="AE134" s="186"/>
      <c r="AF134" s="187"/>
      <c r="AG134" s="187"/>
      <c r="AH134" s="187"/>
      <c r="AI134" s="187"/>
      <c r="AJ134" s="187"/>
      <c r="AK134" s="187"/>
      <c r="AL134" s="186"/>
      <c r="AM134" s="186"/>
      <c r="AN134" s="186"/>
      <c r="AO134" s="59"/>
      <c r="AP134" s="98"/>
      <c r="AQ134" s="102"/>
      <c r="AR134" s="102"/>
      <c r="AS134" s="153"/>
      <c r="AT134" s="153"/>
      <c r="AU134" s="153"/>
      <c r="AV134" s="159"/>
      <c r="AW134" s="153"/>
      <c r="AX134" s="153"/>
      <c r="AY134" s="153"/>
      <c r="AZ134" s="153"/>
      <c r="BA134" s="170"/>
      <c r="BB134" s="170"/>
      <c r="BC134" s="170"/>
      <c r="BD134" s="170"/>
      <c r="BE134" s="170"/>
      <c r="BF134" s="170"/>
      <c r="BG134" s="170"/>
      <c r="BH134" s="170"/>
      <c r="BI134" s="170"/>
      <c r="BJ134" s="170"/>
      <c r="BK134" s="170"/>
      <c r="BL134" s="170"/>
      <c r="BM134" s="170"/>
      <c r="BN134" s="170"/>
      <c r="BO134" s="170"/>
      <c r="BP134" s="170"/>
      <c r="BQ134" s="170"/>
      <c r="BR134" s="170"/>
      <c r="BS134" s="170"/>
      <c r="BT134" s="170"/>
      <c r="BU134" s="170"/>
      <c r="BV134" s="170"/>
      <c r="BW134" s="170"/>
      <c r="BX134" s="170"/>
      <c r="BY134" s="170"/>
      <c r="BZ134" s="170"/>
      <c r="CA134" s="170"/>
      <c r="CB134" s="170"/>
      <c r="CC134" s="170"/>
    </row>
    <row r="135" spans="21:81" ht="6.95" customHeight="1" x14ac:dyDescent="0.25">
      <c r="U135" s="149">
        <v>131</v>
      </c>
      <c r="V135" s="138">
        <v>2</v>
      </c>
      <c r="W135" s="138">
        <v>23</v>
      </c>
      <c r="X135" s="138">
        <v>0</v>
      </c>
      <c r="Y135" s="138">
        <v>160</v>
      </c>
      <c r="Z135" s="59" t="str">
        <f t="shared" si="19"/>
        <v>1,24</v>
      </c>
      <c r="AA135" s="170"/>
      <c r="AB135" s="186"/>
      <c r="AC135" s="186"/>
      <c r="AD135" s="186"/>
      <c r="AE135" s="186"/>
      <c r="AF135" s="187"/>
      <c r="AG135" s="187"/>
      <c r="AH135" s="187"/>
      <c r="AI135" s="187"/>
      <c r="AJ135" s="187"/>
      <c r="AK135" s="187"/>
      <c r="AL135" s="186"/>
      <c r="AM135" s="186"/>
      <c r="AN135" s="186"/>
      <c r="AO135" s="59"/>
      <c r="AP135" s="98"/>
      <c r="AQ135" s="102"/>
      <c r="AR135" s="102"/>
      <c r="AS135" s="153"/>
      <c r="AT135" s="153"/>
      <c r="AU135" s="153"/>
      <c r="AV135" s="159"/>
      <c r="AW135" s="153"/>
      <c r="AX135" s="153"/>
      <c r="AY135" s="153"/>
      <c r="AZ135" s="153"/>
      <c r="BA135" s="170"/>
      <c r="BB135" s="170"/>
      <c r="BC135" s="170"/>
      <c r="BD135" s="170"/>
      <c r="BE135" s="170"/>
      <c r="BF135" s="170"/>
      <c r="BG135" s="170"/>
      <c r="BH135" s="170"/>
      <c r="BI135" s="170"/>
      <c r="BJ135" s="170"/>
      <c r="BK135" s="170"/>
      <c r="BL135" s="170"/>
      <c r="BM135" s="170"/>
      <c r="BN135" s="170"/>
      <c r="BO135" s="170"/>
      <c r="BP135" s="170"/>
      <c r="BQ135" s="170"/>
      <c r="BR135" s="170"/>
      <c r="BS135" s="170"/>
      <c r="BT135" s="170"/>
      <c r="BU135" s="170"/>
      <c r="BV135" s="170"/>
      <c r="BW135" s="170"/>
      <c r="BX135" s="170"/>
      <c r="BY135" s="170"/>
      <c r="BZ135" s="170"/>
      <c r="CA135" s="170"/>
      <c r="CB135" s="170"/>
      <c r="CC135" s="170"/>
    </row>
    <row r="136" spans="21:81" ht="6.95" customHeight="1" x14ac:dyDescent="0.25">
      <c r="U136" s="149">
        <v>132</v>
      </c>
      <c r="V136" s="138">
        <v>2</v>
      </c>
      <c r="W136" s="138">
        <v>24</v>
      </c>
      <c r="X136" s="138">
        <v>0</v>
      </c>
      <c r="Y136" s="138">
        <v>160</v>
      </c>
      <c r="Z136" s="59" t="str">
        <f t="shared" si="19"/>
        <v>1,25</v>
      </c>
      <c r="AA136" s="170"/>
      <c r="AB136" s="186"/>
      <c r="AC136" s="186"/>
      <c r="AD136" s="186"/>
      <c r="AE136" s="186"/>
      <c r="AF136" s="187"/>
      <c r="AG136" s="187"/>
      <c r="AH136" s="187"/>
      <c r="AI136" s="187"/>
      <c r="AJ136" s="187"/>
      <c r="AK136" s="187"/>
      <c r="AL136" s="186"/>
      <c r="AM136" s="186"/>
      <c r="AN136" s="186"/>
      <c r="AO136" s="59"/>
      <c r="AP136" s="98"/>
      <c r="AQ136" s="102"/>
      <c r="AR136" s="102"/>
      <c r="AS136" s="153"/>
      <c r="AT136" s="153"/>
      <c r="AU136" s="153"/>
      <c r="AV136" s="159"/>
      <c r="AW136" s="153"/>
      <c r="AX136" s="153"/>
      <c r="AY136" s="153"/>
      <c r="AZ136" s="153"/>
      <c r="BA136" s="170"/>
      <c r="BB136" s="170"/>
      <c r="BC136" s="170"/>
      <c r="BD136" s="170"/>
      <c r="BE136" s="170"/>
      <c r="BF136" s="170"/>
      <c r="BG136" s="170"/>
      <c r="BH136" s="170"/>
      <c r="BI136" s="170"/>
      <c r="BJ136" s="170"/>
      <c r="BK136" s="170"/>
      <c r="BL136" s="170"/>
      <c r="BM136" s="170"/>
      <c r="BN136" s="170"/>
      <c r="BO136" s="170"/>
      <c r="BP136" s="170"/>
      <c r="BQ136" s="170"/>
      <c r="BR136" s="170"/>
      <c r="BS136" s="170"/>
      <c r="BT136" s="170"/>
      <c r="BU136" s="170"/>
      <c r="BV136" s="170"/>
      <c r="BW136" s="170"/>
      <c r="BX136" s="170"/>
      <c r="BY136" s="170"/>
      <c r="BZ136" s="170"/>
      <c r="CA136" s="170"/>
      <c r="CB136" s="170"/>
      <c r="CC136" s="170"/>
    </row>
    <row r="137" spans="21:81" ht="6.95" customHeight="1" x14ac:dyDescent="0.25">
      <c r="U137" s="149">
        <v>133</v>
      </c>
      <c r="V137" s="138">
        <v>2</v>
      </c>
      <c r="W137" s="138">
        <v>25</v>
      </c>
      <c r="X137" s="138">
        <v>0</v>
      </c>
      <c r="Y137" s="138">
        <v>160</v>
      </c>
      <c r="Z137" s="59" t="str">
        <f t="shared" si="19"/>
        <v>1,26</v>
      </c>
      <c r="AA137" s="170"/>
      <c r="AB137" s="186"/>
      <c r="AC137" s="186"/>
      <c r="AD137" s="186"/>
      <c r="AE137" s="186"/>
      <c r="AF137" s="187"/>
      <c r="AG137" s="187"/>
      <c r="AH137" s="187"/>
      <c r="AI137" s="187"/>
      <c r="AJ137" s="187"/>
      <c r="AK137" s="187"/>
      <c r="AL137" s="186"/>
      <c r="AM137" s="186"/>
      <c r="AN137" s="186"/>
      <c r="AO137" s="59"/>
      <c r="AP137" s="98"/>
      <c r="AQ137" s="102"/>
      <c r="AR137" s="102"/>
      <c r="AS137" s="153"/>
      <c r="AT137" s="153"/>
      <c r="AU137" s="153"/>
      <c r="AV137" s="159"/>
      <c r="AW137" s="153"/>
      <c r="AX137" s="153"/>
      <c r="AY137" s="153"/>
      <c r="AZ137" s="153"/>
      <c r="BA137" s="170"/>
      <c r="BB137" s="170"/>
      <c r="BC137" s="170"/>
      <c r="BD137" s="170"/>
      <c r="BE137" s="170"/>
      <c r="BF137" s="170"/>
      <c r="BG137" s="170"/>
      <c r="BH137" s="170"/>
      <c r="BI137" s="170"/>
      <c r="BJ137" s="170"/>
      <c r="BK137" s="170"/>
      <c r="BL137" s="170"/>
      <c r="BM137" s="170"/>
      <c r="BN137" s="170"/>
      <c r="BO137" s="170"/>
      <c r="BP137" s="170"/>
      <c r="BQ137" s="170"/>
      <c r="BR137" s="170"/>
      <c r="BS137" s="170"/>
      <c r="BT137" s="170"/>
      <c r="BU137" s="170"/>
      <c r="BV137" s="170"/>
      <c r="BW137" s="170"/>
      <c r="BX137" s="170"/>
      <c r="BY137" s="170"/>
      <c r="BZ137" s="170"/>
      <c r="CA137" s="170"/>
      <c r="CB137" s="170"/>
      <c r="CC137" s="170"/>
    </row>
    <row r="138" spans="21:81" ht="6.95" customHeight="1" x14ac:dyDescent="0.25">
      <c r="U138" s="149">
        <v>134</v>
      </c>
      <c r="V138" s="138">
        <v>2</v>
      </c>
      <c r="W138" s="138">
        <v>26</v>
      </c>
      <c r="X138" s="138">
        <v>0</v>
      </c>
      <c r="Y138" s="138">
        <v>160</v>
      </c>
      <c r="Z138" s="59" t="str">
        <f t="shared" si="19"/>
        <v>1,27</v>
      </c>
      <c r="AA138" s="170"/>
      <c r="AB138" s="186"/>
      <c r="AC138" s="186"/>
      <c r="AD138" s="186"/>
      <c r="AE138" s="186"/>
      <c r="AF138" s="187"/>
      <c r="AG138" s="187"/>
      <c r="AH138" s="187"/>
      <c r="AI138" s="187"/>
      <c r="AJ138" s="187"/>
      <c r="AK138" s="187"/>
      <c r="AL138" s="186"/>
      <c r="AM138" s="186"/>
      <c r="AN138" s="186"/>
      <c r="AO138" s="59"/>
      <c r="AP138" s="98"/>
      <c r="AQ138" s="102"/>
      <c r="AR138" s="102"/>
      <c r="AS138" s="153"/>
      <c r="AT138" s="153"/>
      <c r="AU138" s="153"/>
      <c r="AV138" s="159"/>
      <c r="AW138" s="153"/>
      <c r="AX138" s="153"/>
      <c r="AY138" s="153"/>
      <c r="AZ138" s="153"/>
      <c r="BA138" s="170"/>
      <c r="BB138" s="170"/>
      <c r="BC138" s="170"/>
      <c r="BD138" s="170"/>
      <c r="BE138" s="170"/>
      <c r="BF138" s="170"/>
      <c r="BG138" s="170"/>
      <c r="BH138" s="170"/>
      <c r="BI138" s="170"/>
      <c r="BJ138" s="170"/>
      <c r="BK138" s="170"/>
      <c r="BL138" s="170"/>
      <c r="BM138" s="170"/>
      <c r="BN138" s="170"/>
      <c r="BO138" s="170"/>
      <c r="BP138" s="170"/>
      <c r="BQ138" s="170"/>
      <c r="BR138" s="170"/>
      <c r="BS138" s="170"/>
      <c r="BT138" s="170"/>
      <c r="BU138" s="170"/>
      <c r="BV138" s="170"/>
      <c r="BW138" s="170"/>
      <c r="BX138" s="170"/>
      <c r="BY138" s="170"/>
      <c r="BZ138" s="170"/>
      <c r="CA138" s="170"/>
      <c r="CB138" s="170"/>
      <c r="CC138" s="170"/>
    </row>
    <row r="139" spans="21:81" ht="6.95" customHeight="1" x14ac:dyDescent="0.25">
      <c r="U139" s="149">
        <v>135</v>
      </c>
      <c r="V139" s="138">
        <v>2</v>
      </c>
      <c r="W139" s="138">
        <v>0</v>
      </c>
      <c r="X139" s="138">
        <v>16</v>
      </c>
      <c r="Y139" s="138">
        <v>140</v>
      </c>
      <c r="Z139" s="59" t="str">
        <f t="shared" si="19"/>
        <v>17,1</v>
      </c>
      <c r="AA139" s="170"/>
      <c r="AB139" s="186"/>
      <c r="AC139" s="186"/>
      <c r="AD139" s="186"/>
      <c r="AE139" s="186"/>
      <c r="AF139" s="187"/>
      <c r="AG139" s="187"/>
      <c r="AH139" s="187"/>
      <c r="AI139" s="187"/>
      <c r="AJ139" s="187"/>
      <c r="AK139" s="187"/>
      <c r="AL139" s="186"/>
      <c r="AM139" s="186"/>
      <c r="AN139" s="186"/>
      <c r="AO139" s="59"/>
      <c r="AP139" s="98"/>
      <c r="AQ139" s="102"/>
      <c r="AR139" s="102"/>
      <c r="AS139" s="153"/>
      <c r="AT139" s="153"/>
      <c r="AU139" s="153"/>
      <c r="AV139" s="159"/>
      <c r="AW139" s="153"/>
      <c r="AX139" s="153"/>
      <c r="AY139" s="153"/>
      <c r="AZ139" s="153"/>
      <c r="BA139" s="170"/>
      <c r="BB139" s="170"/>
      <c r="BC139" s="170"/>
      <c r="BD139" s="170"/>
      <c r="BE139" s="170"/>
      <c r="BF139" s="170"/>
      <c r="BG139" s="170"/>
      <c r="BH139" s="170"/>
      <c r="BI139" s="170"/>
      <c r="BJ139" s="170"/>
      <c r="BK139" s="170"/>
      <c r="BL139" s="170"/>
      <c r="BM139" s="170"/>
      <c r="BN139" s="170"/>
      <c r="BO139" s="170"/>
      <c r="BP139" s="170"/>
      <c r="BQ139" s="170"/>
      <c r="BR139" s="170"/>
      <c r="BS139" s="170"/>
      <c r="BT139" s="170"/>
      <c r="BU139" s="170"/>
      <c r="BV139" s="170"/>
      <c r="BW139" s="170"/>
      <c r="BX139" s="170"/>
      <c r="BY139" s="170"/>
      <c r="BZ139" s="170"/>
      <c r="CA139" s="170"/>
      <c r="CB139" s="170"/>
      <c r="CC139" s="170"/>
    </row>
    <row r="140" spans="21:81" ht="6.95" customHeight="1" x14ac:dyDescent="0.25">
      <c r="U140" s="149">
        <v>136</v>
      </c>
      <c r="V140" s="138">
        <v>2</v>
      </c>
      <c r="W140" s="138">
        <v>1</v>
      </c>
      <c r="X140" s="138">
        <v>16</v>
      </c>
      <c r="Y140" s="138">
        <v>140</v>
      </c>
      <c r="Z140" s="59" t="str">
        <f t="shared" si="19"/>
        <v>17,2</v>
      </c>
      <c r="AA140" s="170"/>
      <c r="AB140" s="186"/>
      <c r="AC140" s="186"/>
      <c r="AD140" s="186"/>
      <c r="AE140" s="186"/>
      <c r="AF140" s="187"/>
      <c r="AG140" s="187"/>
      <c r="AH140" s="187"/>
      <c r="AI140" s="187"/>
      <c r="AJ140" s="187"/>
      <c r="AK140" s="187"/>
      <c r="AL140" s="186"/>
      <c r="AM140" s="186"/>
      <c r="AN140" s="186"/>
      <c r="AO140" s="59"/>
      <c r="AP140" s="98"/>
      <c r="AQ140" s="102"/>
      <c r="AR140" s="102"/>
      <c r="AS140" s="153"/>
      <c r="AT140" s="153"/>
      <c r="AU140" s="153"/>
      <c r="AV140" s="159"/>
      <c r="AW140" s="153"/>
      <c r="AX140" s="153"/>
      <c r="AY140" s="153"/>
      <c r="AZ140" s="153"/>
      <c r="BA140" s="170"/>
      <c r="BB140" s="170"/>
      <c r="BC140" s="170"/>
      <c r="BD140" s="170"/>
      <c r="BE140" s="170"/>
      <c r="BF140" s="170"/>
      <c r="BG140" s="170"/>
      <c r="BH140" s="170"/>
      <c r="BI140" s="170"/>
      <c r="BJ140" s="170"/>
      <c r="BK140" s="170"/>
      <c r="BL140" s="170"/>
      <c r="BM140" s="170"/>
      <c r="BN140" s="170"/>
      <c r="BO140" s="170"/>
      <c r="BP140" s="170"/>
      <c r="BQ140" s="170"/>
      <c r="BR140" s="170"/>
      <c r="BS140" s="170"/>
      <c r="BT140" s="170"/>
      <c r="BU140" s="170"/>
      <c r="BV140" s="170"/>
      <c r="BW140" s="170"/>
      <c r="BX140" s="170"/>
      <c r="BY140" s="170"/>
      <c r="BZ140" s="170"/>
      <c r="CA140" s="170"/>
      <c r="CB140" s="170"/>
      <c r="CC140" s="170"/>
    </row>
    <row r="141" spans="21:81" ht="6.95" customHeight="1" x14ac:dyDescent="0.25">
      <c r="U141" s="149">
        <v>137</v>
      </c>
      <c r="V141" s="138">
        <v>2</v>
      </c>
      <c r="W141" s="138">
        <v>2</v>
      </c>
      <c r="X141" s="138">
        <v>16</v>
      </c>
      <c r="Y141" s="138">
        <v>140</v>
      </c>
      <c r="Z141" s="59" t="str">
        <f t="shared" si="19"/>
        <v>17,3</v>
      </c>
      <c r="AA141" s="170"/>
      <c r="AB141" s="186"/>
      <c r="AC141" s="186"/>
      <c r="AD141" s="186"/>
      <c r="AE141" s="186"/>
      <c r="AF141" s="187"/>
      <c r="AG141" s="187"/>
      <c r="AH141" s="187"/>
      <c r="AI141" s="187"/>
      <c r="AJ141" s="187"/>
      <c r="AK141" s="187"/>
      <c r="AL141" s="186"/>
      <c r="AM141" s="186"/>
      <c r="AN141" s="186"/>
      <c r="AO141" s="59"/>
      <c r="AP141" s="98"/>
      <c r="AQ141" s="102"/>
      <c r="AR141" s="102"/>
      <c r="AS141" s="153"/>
      <c r="AT141" s="153"/>
      <c r="AU141" s="153"/>
      <c r="AV141" s="159"/>
      <c r="AW141" s="153"/>
      <c r="AX141" s="153"/>
      <c r="AY141" s="153"/>
      <c r="AZ141" s="153"/>
      <c r="BA141" s="170"/>
      <c r="BB141" s="170"/>
      <c r="BC141" s="170"/>
      <c r="BD141" s="170"/>
      <c r="BE141" s="170"/>
      <c r="BF141" s="170"/>
      <c r="BG141" s="170"/>
      <c r="BH141" s="170"/>
      <c r="BI141" s="170"/>
      <c r="BJ141" s="170"/>
      <c r="BK141" s="170"/>
      <c r="BL141" s="170"/>
      <c r="BM141" s="170"/>
      <c r="BN141" s="170"/>
      <c r="BO141" s="170"/>
      <c r="BP141" s="170"/>
      <c r="BQ141" s="170"/>
      <c r="BR141" s="170"/>
      <c r="BS141" s="170"/>
      <c r="BT141" s="170"/>
      <c r="BU141" s="170"/>
      <c r="BV141" s="170"/>
      <c r="BW141" s="170"/>
      <c r="BX141" s="170"/>
      <c r="BY141" s="170"/>
      <c r="BZ141" s="170"/>
      <c r="CA141" s="170"/>
      <c r="CB141" s="170"/>
      <c r="CC141" s="170"/>
    </row>
    <row r="142" spans="21:81" ht="6.95" customHeight="1" x14ac:dyDescent="0.25">
      <c r="U142" s="149">
        <v>138</v>
      </c>
      <c r="V142" s="138">
        <v>2</v>
      </c>
      <c r="W142" s="138">
        <v>3</v>
      </c>
      <c r="X142" s="138">
        <v>16</v>
      </c>
      <c r="Y142" s="138">
        <v>140</v>
      </c>
      <c r="Z142" s="59" t="str">
        <f t="shared" si="19"/>
        <v>17,4</v>
      </c>
      <c r="AA142" s="170"/>
      <c r="AB142" s="186"/>
      <c r="AC142" s="186"/>
      <c r="AD142" s="186"/>
      <c r="AE142" s="186"/>
      <c r="AF142" s="187"/>
      <c r="AG142" s="187"/>
      <c r="AH142" s="187"/>
      <c r="AI142" s="187"/>
      <c r="AJ142" s="187"/>
      <c r="AK142" s="187"/>
      <c r="AL142" s="186"/>
      <c r="AM142" s="186"/>
      <c r="AN142" s="186"/>
      <c r="AO142" s="59"/>
      <c r="AP142" s="98"/>
      <c r="AQ142" s="102"/>
      <c r="AR142" s="102"/>
      <c r="AS142" s="153"/>
      <c r="AT142" s="153"/>
      <c r="AU142" s="153"/>
      <c r="AV142" s="159"/>
      <c r="AW142" s="153"/>
      <c r="AX142" s="153"/>
      <c r="AY142" s="153"/>
      <c r="AZ142" s="153"/>
      <c r="BA142" s="170"/>
      <c r="BB142" s="170"/>
      <c r="BC142" s="170"/>
      <c r="BD142" s="170"/>
      <c r="BE142" s="170"/>
      <c r="BF142" s="170"/>
      <c r="BG142" s="170"/>
      <c r="BH142" s="170"/>
      <c r="BI142" s="170"/>
      <c r="BJ142" s="170"/>
      <c r="BK142" s="170"/>
      <c r="BL142" s="170"/>
      <c r="BM142" s="170"/>
      <c r="BN142" s="170"/>
      <c r="BO142" s="170"/>
      <c r="BP142" s="170"/>
      <c r="BQ142" s="170"/>
      <c r="BR142" s="170"/>
      <c r="BS142" s="170"/>
      <c r="BT142" s="170"/>
      <c r="BU142" s="170"/>
      <c r="BV142" s="170"/>
      <c r="BW142" s="170"/>
      <c r="BX142" s="170"/>
      <c r="BY142" s="170"/>
      <c r="BZ142" s="170"/>
      <c r="CA142" s="170"/>
      <c r="CB142" s="170"/>
      <c r="CC142" s="170"/>
    </row>
    <row r="143" spans="21:81" ht="6.95" customHeight="1" x14ac:dyDescent="0.25">
      <c r="U143" s="149">
        <v>139</v>
      </c>
      <c r="V143" s="138">
        <v>2</v>
      </c>
      <c r="W143" s="138">
        <v>4</v>
      </c>
      <c r="X143" s="138">
        <v>16</v>
      </c>
      <c r="Y143" s="138">
        <v>140</v>
      </c>
      <c r="Z143" s="59" t="str">
        <f t="shared" si="19"/>
        <v>17,5</v>
      </c>
      <c r="AA143" s="170"/>
      <c r="AB143" s="186"/>
      <c r="AC143" s="186"/>
      <c r="AD143" s="186"/>
      <c r="AE143" s="186"/>
      <c r="AF143" s="187"/>
      <c r="AG143" s="187"/>
      <c r="AH143" s="187"/>
      <c r="AI143" s="187"/>
      <c r="AJ143" s="187"/>
      <c r="AK143" s="187"/>
      <c r="AL143" s="186"/>
      <c r="AM143" s="186"/>
      <c r="AN143" s="186"/>
      <c r="AO143" s="59"/>
      <c r="AP143" s="98"/>
      <c r="AQ143" s="102"/>
      <c r="AR143" s="102"/>
      <c r="AS143" s="153"/>
      <c r="AT143" s="153"/>
      <c r="AU143" s="153"/>
      <c r="AV143" s="159"/>
      <c r="AW143" s="153"/>
      <c r="AX143" s="153"/>
      <c r="AY143" s="153"/>
      <c r="AZ143" s="153"/>
      <c r="BA143" s="170"/>
      <c r="BB143" s="170"/>
      <c r="BC143" s="170"/>
      <c r="BD143" s="170"/>
      <c r="BE143" s="170"/>
      <c r="BF143" s="170"/>
      <c r="BG143" s="170"/>
      <c r="BH143" s="170"/>
      <c r="BI143" s="170"/>
      <c r="BJ143" s="170"/>
      <c r="BK143" s="170"/>
      <c r="BL143" s="170"/>
      <c r="BM143" s="170"/>
      <c r="BN143" s="170"/>
      <c r="BO143" s="170"/>
      <c r="BP143" s="170"/>
      <c r="BQ143" s="170"/>
      <c r="BR143" s="170"/>
      <c r="BS143" s="170"/>
      <c r="BT143" s="170"/>
      <c r="BU143" s="170"/>
      <c r="BV143" s="170"/>
      <c r="BW143" s="170"/>
      <c r="BX143" s="170"/>
      <c r="BY143" s="170"/>
      <c r="BZ143" s="170"/>
      <c r="CA143" s="170"/>
      <c r="CB143" s="170"/>
      <c r="CC143" s="170"/>
    </row>
    <row r="144" spans="21:81" ht="6.95" customHeight="1" x14ac:dyDescent="0.25">
      <c r="U144" s="149">
        <v>140</v>
      </c>
      <c r="V144" s="138">
        <v>2</v>
      </c>
      <c r="W144" s="138">
        <v>5</v>
      </c>
      <c r="X144" s="138">
        <v>16</v>
      </c>
      <c r="Y144" s="138">
        <v>140</v>
      </c>
      <c r="Z144" s="59" t="str">
        <f t="shared" si="19"/>
        <v>17,6</v>
      </c>
      <c r="AA144" s="170"/>
      <c r="AB144" s="186"/>
      <c r="AC144" s="186"/>
      <c r="AD144" s="186"/>
      <c r="AE144" s="186"/>
      <c r="AF144" s="187"/>
      <c r="AG144" s="187"/>
      <c r="AH144" s="187"/>
      <c r="AI144" s="187"/>
      <c r="AJ144" s="187"/>
      <c r="AK144" s="187"/>
      <c r="AL144" s="186"/>
      <c r="AM144" s="186"/>
      <c r="AN144" s="186"/>
      <c r="AO144" s="59"/>
      <c r="AP144" s="98"/>
      <c r="AQ144" s="102"/>
      <c r="AR144" s="102"/>
      <c r="AS144" s="153"/>
      <c r="AT144" s="153"/>
      <c r="AU144" s="153"/>
      <c r="AV144" s="159"/>
      <c r="AW144" s="153"/>
      <c r="AX144" s="153"/>
      <c r="AY144" s="153"/>
      <c r="AZ144" s="153"/>
      <c r="BA144" s="170"/>
      <c r="BB144" s="170"/>
      <c r="BC144" s="170"/>
      <c r="BD144" s="170"/>
      <c r="BE144" s="170"/>
      <c r="BF144" s="170"/>
      <c r="BG144" s="170"/>
      <c r="BH144" s="170"/>
      <c r="BI144" s="170"/>
      <c r="BJ144" s="170"/>
      <c r="BK144" s="170"/>
      <c r="BL144" s="170"/>
      <c r="BM144" s="170"/>
      <c r="BN144" s="170"/>
      <c r="BO144" s="170"/>
      <c r="BP144" s="170"/>
      <c r="BQ144" s="170"/>
      <c r="BR144" s="170"/>
      <c r="BS144" s="170"/>
      <c r="BT144" s="170"/>
      <c r="BU144" s="170"/>
      <c r="BV144" s="170"/>
      <c r="BW144" s="170"/>
      <c r="BX144" s="170"/>
      <c r="BY144" s="170"/>
      <c r="BZ144" s="170"/>
      <c r="CA144" s="170"/>
      <c r="CB144" s="170"/>
      <c r="CC144" s="170"/>
    </row>
    <row r="145" spans="21:81" ht="6.95" customHeight="1" x14ac:dyDescent="0.25">
      <c r="U145" s="149">
        <v>141</v>
      </c>
      <c r="V145" s="138">
        <v>2</v>
      </c>
      <c r="W145" s="138">
        <v>6</v>
      </c>
      <c r="X145" s="138">
        <v>16</v>
      </c>
      <c r="Y145" s="138">
        <v>140</v>
      </c>
      <c r="Z145" s="59" t="str">
        <f t="shared" si="19"/>
        <v>17,7</v>
      </c>
      <c r="AA145" s="170"/>
      <c r="AB145" s="186"/>
      <c r="AC145" s="186"/>
      <c r="AD145" s="186"/>
      <c r="AE145" s="186"/>
      <c r="AF145" s="187"/>
      <c r="AG145" s="187"/>
      <c r="AH145" s="187"/>
      <c r="AI145" s="187"/>
      <c r="AJ145" s="187"/>
      <c r="AK145" s="187"/>
      <c r="AL145" s="186"/>
      <c r="AM145" s="186"/>
      <c r="AN145" s="186"/>
      <c r="AO145" s="59"/>
      <c r="AP145" s="98"/>
      <c r="AQ145" s="102"/>
      <c r="AR145" s="102"/>
      <c r="AS145" s="153"/>
      <c r="AT145" s="153"/>
      <c r="AU145" s="153"/>
      <c r="AV145" s="159"/>
      <c r="AW145" s="153"/>
      <c r="AX145" s="153"/>
      <c r="AY145" s="153"/>
      <c r="AZ145" s="153"/>
      <c r="BA145" s="170"/>
      <c r="BB145" s="170"/>
      <c r="BC145" s="170"/>
      <c r="BD145" s="170"/>
      <c r="BE145" s="170"/>
      <c r="BF145" s="170"/>
      <c r="BG145" s="170"/>
      <c r="BH145" s="170"/>
      <c r="BI145" s="170"/>
      <c r="BJ145" s="170"/>
      <c r="BK145" s="170"/>
      <c r="BL145" s="170"/>
      <c r="BM145" s="170"/>
      <c r="BN145" s="170"/>
      <c r="BO145" s="170"/>
      <c r="BP145" s="170"/>
      <c r="BQ145" s="170"/>
      <c r="BR145" s="170"/>
      <c r="BS145" s="170"/>
      <c r="BT145" s="170"/>
      <c r="BU145" s="170"/>
      <c r="BV145" s="170"/>
      <c r="BW145" s="170"/>
      <c r="BX145" s="170"/>
      <c r="BY145" s="170"/>
      <c r="BZ145" s="170"/>
      <c r="CA145" s="170"/>
      <c r="CB145" s="170"/>
      <c r="CC145" s="170"/>
    </row>
    <row r="146" spans="21:81" ht="6.95" customHeight="1" x14ac:dyDescent="0.25">
      <c r="U146" s="149">
        <v>142</v>
      </c>
      <c r="V146" s="138">
        <v>2</v>
      </c>
      <c r="W146" s="138">
        <v>7</v>
      </c>
      <c r="X146" s="138">
        <v>16</v>
      </c>
      <c r="Y146" s="138">
        <v>140</v>
      </c>
      <c r="Z146" s="59" t="str">
        <f t="shared" si="19"/>
        <v>17,8</v>
      </c>
      <c r="AA146" s="170"/>
      <c r="AB146" s="186"/>
      <c r="AC146" s="186"/>
      <c r="AD146" s="186"/>
      <c r="AE146" s="186"/>
      <c r="AF146" s="187"/>
      <c r="AG146" s="187"/>
      <c r="AH146" s="187"/>
      <c r="AI146" s="187"/>
      <c r="AJ146" s="187"/>
      <c r="AK146" s="187"/>
      <c r="AL146" s="186"/>
      <c r="AM146" s="186"/>
      <c r="AN146" s="186"/>
      <c r="AO146" s="59"/>
      <c r="AP146" s="98"/>
      <c r="AQ146" s="102"/>
      <c r="AR146" s="102"/>
      <c r="AS146" s="153"/>
      <c r="AT146" s="153"/>
      <c r="AU146" s="153"/>
      <c r="AV146" s="159"/>
      <c r="AW146" s="153"/>
      <c r="AX146" s="153"/>
      <c r="AY146" s="153"/>
      <c r="AZ146" s="153"/>
      <c r="BA146" s="170"/>
      <c r="BB146" s="170"/>
      <c r="BC146" s="170"/>
      <c r="BD146" s="170"/>
      <c r="BE146" s="170"/>
      <c r="BF146" s="170"/>
      <c r="BG146" s="170"/>
      <c r="BH146" s="170"/>
      <c r="BI146" s="170"/>
      <c r="BJ146" s="170"/>
      <c r="BK146" s="170"/>
      <c r="BL146" s="170"/>
      <c r="BM146" s="170"/>
      <c r="BN146" s="170"/>
      <c r="BO146" s="170"/>
      <c r="BP146" s="170"/>
      <c r="BQ146" s="170"/>
      <c r="BR146" s="170"/>
      <c r="BS146" s="170"/>
      <c r="BT146" s="170"/>
      <c r="BU146" s="170"/>
      <c r="BV146" s="170"/>
      <c r="BW146" s="170"/>
      <c r="BX146" s="170"/>
      <c r="BY146" s="170"/>
      <c r="BZ146" s="170"/>
      <c r="CA146" s="170"/>
      <c r="CB146" s="170"/>
      <c r="CC146" s="170"/>
    </row>
    <row r="147" spans="21:81" ht="6.95" customHeight="1" x14ac:dyDescent="0.25">
      <c r="U147" s="149">
        <v>143</v>
      </c>
      <c r="V147" s="138">
        <v>2</v>
      </c>
      <c r="W147" s="138">
        <v>8</v>
      </c>
      <c r="X147" s="138">
        <v>16</v>
      </c>
      <c r="Y147" s="138">
        <v>140</v>
      </c>
      <c r="Z147" s="59" t="str">
        <f t="shared" si="19"/>
        <v>17,9</v>
      </c>
      <c r="AA147" s="170"/>
      <c r="AB147" s="186"/>
      <c r="AC147" s="186"/>
      <c r="AD147" s="186"/>
      <c r="AE147" s="186"/>
      <c r="AF147" s="187"/>
      <c r="AG147" s="187"/>
      <c r="AH147" s="187"/>
      <c r="AI147" s="187"/>
      <c r="AJ147" s="187"/>
      <c r="AK147" s="187"/>
      <c r="AL147" s="186"/>
      <c r="AM147" s="186"/>
      <c r="AN147" s="186"/>
      <c r="AO147" s="59"/>
      <c r="AP147" s="98"/>
      <c r="AQ147" s="102"/>
      <c r="AR147" s="102"/>
      <c r="AS147" s="153"/>
      <c r="AT147" s="153"/>
      <c r="AU147" s="153"/>
      <c r="AV147" s="159"/>
      <c r="AW147" s="153"/>
      <c r="AX147" s="153"/>
      <c r="AY147" s="153"/>
      <c r="AZ147" s="153"/>
      <c r="BA147" s="170"/>
      <c r="BB147" s="170"/>
      <c r="BC147" s="170"/>
      <c r="BD147" s="170"/>
      <c r="BE147" s="170"/>
      <c r="BF147" s="170"/>
      <c r="BG147" s="170"/>
      <c r="BH147" s="170"/>
      <c r="BI147" s="170"/>
      <c r="BJ147" s="170"/>
      <c r="BK147" s="170"/>
      <c r="BL147" s="170"/>
      <c r="BM147" s="170"/>
      <c r="BN147" s="170"/>
      <c r="BO147" s="170"/>
      <c r="BP147" s="170"/>
      <c r="BQ147" s="170"/>
      <c r="BR147" s="170"/>
      <c r="BS147" s="170"/>
      <c r="BT147" s="170"/>
      <c r="BU147" s="170"/>
      <c r="BV147" s="170"/>
      <c r="BW147" s="170"/>
      <c r="BX147" s="170"/>
      <c r="BY147" s="170"/>
      <c r="BZ147" s="170"/>
      <c r="CA147" s="170"/>
      <c r="CB147" s="170"/>
      <c r="CC147" s="170"/>
    </row>
    <row r="148" spans="21:81" ht="6.95" customHeight="1" x14ac:dyDescent="0.25">
      <c r="U148" s="149">
        <v>144</v>
      </c>
      <c r="V148" s="138">
        <v>2</v>
      </c>
      <c r="W148" s="138">
        <v>9</v>
      </c>
      <c r="X148" s="138">
        <v>16</v>
      </c>
      <c r="Y148" s="138">
        <v>140</v>
      </c>
      <c r="Z148" s="59" t="str">
        <f t="shared" si="19"/>
        <v>17,10</v>
      </c>
      <c r="AA148" s="170"/>
      <c r="AB148" s="186"/>
      <c r="AC148" s="186"/>
      <c r="AD148" s="186"/>
      <c r="AE148" s="186"/>
      <c r="AF148" s="187"/>
      <c r="AG148" s="187"/>
      <c r="AH148" s="187"/>
      <c r="AI148" s="187"/>
      <c r="AJ148" s="187"/>
      <c r="AK148" s="187"/>
      <c r="AL148" s="186"/>
      <c r="AM148" s="186"/>
      <c r="AN148" s="186"/>
      <c r="AO148" s="59"/>
      <c r="AP148" s="98"/>
      <c r="AQ148" s="102"/>
      <c r="AR148" s="102"/>
      <c r="AS148" s="153"/>
      <c r="AT148" s="153"/>
      <c r="AU148" s="153"/>
      <c r="AV148" s="159"/>
      <c r="AW148" s="153"/>
      <c r="AX148" s="153"/>
      <c r="AY148" s="153"/>
      <c r="AZ148" s="153"/>
      <c r="BA148" s="170"/>
      <c r="BB148" s="170"/>
      <c r="BC148" s="170"/>
      <c r="BD148" s="170"/>
      <c r="BE148" s="170"/>
      <c r="BF148" s="170"/>
      <c r="BG148" s="170"/>
      <c r="BH148" s="170"/>
      <c r="BI148" s="170"/>
      <c r="BJ148" s="170"/>
      <c r="BK148" s="170"/>
      <c r="BL148" s="170"/>
      <c r="BM148" s="170"/>
      <c r="BN148" s="170"/>
      <c r="BO148" s="170"/>
      <c r="BP148" s="170"/>
      <c r="BQ148" s="170"/>
      <c r="BR148" s="170"/>
      <c r="BS148" s="170"/>
      <c r="BT148" s="170"/>
      <c r="BU148" s="170"/>
      <c r="BV148" s="170"/>
      <c r="BW148" s="170"/>
      <c r="BX148" s="170"/>
      <c r="BY148" s="170"/>
      <c r="BZ148" s="170"/>
      <c r="CA148" s="170"/>
      <c r="CB148" s="170"/>
      <c r="CC148" s="170"/>
    </row>
    <row r="149" spans="21:81" ht="6.95" customHeight="1" x14ac:dyDescent="0.25">
      <c r="U149" s="149">
        <v>145</v>
      </c>
      <c r="V149" s="138">
        <v>2</v>
      </c>
      <c r="W149" s="138">
        <v>10</v>
      </c>
      <c r="X149" s="138">
        <v>16</v>
      </c>
      <c r="Y149" s="138">
        <v>140</v>
      </c>
      <c r="Z149" s="59" t="str">
        <f t="shared" si="19"/>
        <v>17,11</v>
      </c>
      <c r="AA149" s="170"/>
      <c r="AB149" s="186"/>
      <c r="AC149" s="186"/>
      <c r="AD149" s="186"/>
      <c r="AE149" s="186"/>
      <c r="AF149" s="187"/>
      <c r="AG149" s="187"/>
      <c r="AH149" s="187"/>
      <c r="AI149" s="187"/>
      <c r="AJ149" s="187"/>
      <c r="AK149" s="187"/>
      <c r="AL149" s="186"/>
      <c r="AM149" s="186"/>
      <c r="AN149" s="186"/>
      <c r="AO149" s="59"/>
      <c r="AP149" s="98"/>
      <c r="AQ149" s="102"/>
      <c r="AR149" s="102"/>
      <c r="AS149" s="153"/>
      <c r="AT149" s="153"/>
      <c r="AU149" s="153"/>
      <c r="AV149" s="159"/>
      <c r="AW149" s="153"/>
      <c r="AX149" s="153"/>
      <c r="AY149" s="153"/>
      <c r="AZ149" s="153"/>
      <c r="BA149" s="170"/>
      <c r="BB149" s="170"/>
      <c r="BC149" s="170"/>
      <c r="BD149" s="170"/>
      <c r="BE149" s="170"/>
      <c r="BF149" s="170"/>
      <c r="BG149" s="170"/>
      <c r="BH149" s="170"/>
      <c r="BI149" s="170"/>
      <c r="BJ149" s="170"/>
      <c r="BK149" s="170"/>
      <c r="BL149" s="170"/>
      <c r="BM149" s="170"/>
      <c r="BN149" s="170"/>
      <c r="BO149" s="170"/>
      <c r="BP149" s="170"/>
      <c r="BQ149" s="170"/>
      <c r="BR149" s="170"/>
      <c r="BS149" s="170"/>
      <c r="BT149" s="170"/>
      <c r="BU149" s="170"/>
      <c r="BV149" s="170"/>
      <c r="BW149" s="170"/>
      <c r="BX149" s="170"/>
      <c r="BY149" s="170"/>
      <c r="BZ149" s="170"/>
      <c r="CA149" s="170"/>
      <c r="CB149" s="170"/>
      <c r="CC149" s="170"/>
    </row>
    <row r="150" spans="21:81" ht="6.95" customHeight="1" x14ac:dyDescent="0.25">
      <c r="U150" s="149">
        <v>146</v>
      </c>
      <c r="V150" s="138">
        <v>2</v>
      </c>
      <c r="W150" s="138">
        <v>11</v>
      </c>
      <c r="X150" s="138">
        <v>16</v>
      </c>
      <c r="Y150" s="138">
        <v>140</v>
      </c>
      <c r="Z150" s="59" t="str">
        <f t="shared" si="19"/>
        <v>17,12</v>
      </c>
      <c r="AA150" s="170"/>
      <c r="AB150" s="186"/>
      <c r="AC150" s="186"/>
      <c r="AD150" s="186"/>
      <c r="AE150" s="186"/>
      <c r="AF150" s="187"/>
      <c r="AG150" s="187"/>
      <c r="AH150" s="187"/>
      <c r="AI150" s="187"/>
      <c r="AJ150" s="187"/>
      <c r="AK150" s="187"/>
      <c r="AL150" s="186"/>
      <c r="AM150" s="186"/>
      <c r="AN150" s="186"/>
      <c r="AO150" s="59"/>
      <c r="AP150" s="98"/>
      <c r="AQ150" s="102"/>
      <c r="AR150" s="102"/>
      <c r="AS150" s="153"/>
      <c r="AT150" s="153"/>
      <c r="AU150" s="153"/>
      <c r="AV150" s="159"/>
      <c r="AW150" s="153"/>
      <c r="AX150" s="153"/>
      <c r="AY150" s="153"/>
      <c r="AZ150" s="153"/>
      <c r="BA150" s="170"/>
      <c r="BB150" s="170"/>
      <c r="BC150" s="170"/>
      <c r="BD150" s="170"/>
      <c r="BE150" s="170"/>
      <c r="BF150" s="170"/>
      <c r="BG150" s="170"/>
      <c r="BH150" s="170"/>
      <c r="BI150" s="170"/>
      <c r="BJ150" s="170"/>
      <c r="BK150" s="170"/>
      <c r="BL150" s="170"/>
      <c r="BM150" s="170"/>
      <c r="BN150" s="170"/>
      <c r="BO150" s="170"/>
      <c r="BP150" s="170"/>
      <c r="BQ150" s="170"/>
      <c r="BR150" s="170"/>
      <c r="BS150" s="170"/>
      <c r="BT150" s="170"/>
      <c r="BU150" s="170"/>
      <c r="BV150" s="170"/>
      <c r="BW150" s="170"/>
      <c r="BX150" s="170"/>
      <c r="BY150" s="170"/>
      <c r="BZ150" s="170"/>
      <c r="CA150" s="170"/>
      <c r="CB150" s="170"/>
      <c r="CC150" s="170"/>
    </row>
    <row r="151" spans="21:81" ht="6.95" customHeight="1" x14ac:dyDescent="0.25">
      <c r="U151" s="149">
        <v>147</v>
      </c>
      <c r="V151" s="138">
        <v>2</v>
      </c>
      <c r="W151" s="138">
        <v>12</v>
      </c>
      <c r="X151" s="138">
        <v>16</v>
      </c>
      <c r="Y151" s="138">
        <v>140</v>
      </c>
      <c r="Z151" s="59" t="str">
        <f t="shared" si="19"/>
        <v>17,13</v>
      </c>
      <c r="AA151" s="170"/>
      <c r="AB151" s="186"/>
      <c r="AC151" s="186"/>
      <c r="AD151" s="186"/>
      <c r="AE151" s="186"/>
      <c r="AF151" s="187"/>
      <c r="AG151" s="187"/>
      <c r="AH151" s="187"/>
      <c r="AI151" s="187"/>
      <c r="AJ151" s="187"/>
      <c r="AK151" s="187"/>
      <c r="AL151" s="186"/>
      <c r="AM151" s="186"/>
      <c r="AN151" s="186"/>
      <c r="AO151" s="59"/>
      <c r="AP151" s="98"/>
      <c r="AQ151" s="102"/>
      <c r="AR151" s="102"/>
      <c r="AS151" s="153"/>
      <c r="AT151" s="153"/>
      <c r="AU151" s="153"/>
      <c r="AV151" s="159"/>
      <c r="AW151" s="153"/>
      <c r="AX151" s="153"/>
      <c r="AY151" s="153"/>
      <c r="AZ151" s="153"/>
      <c r="BA151" s="170"/>
      <c r="BB151" s="170"/>
      <c r="BC151" s="170"/>
      <c r="BD151" s="170"/>
      <c r="BE151" s="170"/>
      <c r="BF151" s="170"/>
      <c r="BG151" s="170"/>
      <c r="BH151" s="170"/>
      <c r="BI151" s="170"/>
      <c r="BJ151" s="170"/>
      <c r="BK151" s="170"/>
      <c r="BL151" s="170"/>
      <c r="BM151" s="170"/>
      <c r="BN151" s="170"/>
      <c r="BO151" s="170"/>
      <c r="BP151" s="170"/>
      <c r="BQ151" s="170"/>
      <c r="BR151" s="170"/>
      <c r="BS151" s="170"/>
      <c r="BT151" s="170"/>
      <c r="BU151" s="170"/>
      <c r="BV151" s="170"/>
      <c r="BW151" s="170"/>
      <c r="BX151" s="170"/>
      <c r="BY151" s="170"/>
      <c r="BZ151" s="170"/>
      <c r="CA151" s="170"/>
      <c r="CB151" s="170"/>
      <c r="CC151" s="170"/>
    </row>
    <row r="152" spans="21:81" ht="6.95" customHeight="1" x14ac:dyDescent="0.25">
      <c r="U152" s="149">
        <v>148</v>
      </c>
      <c r="V152" s="138">
        <v>2</v>
      </c>
      <c r="W152" s="138">
        <v>13</v>
      </c>
      <c r="X152" s="138">
        <v>16</v>
      </c>
      <c r="Y152" s="138">
        <v>140</v>
      </c>
      <c r="Z152" s="59" t="str">
        <f t="shared" si="19"/>
        <v>17,14</v>
      </c>
      <c r="AA152" s="170"/>
      <c r="AB152" s="186"/>
      <c r="AC152" s="186"/>
      <c r="AD152" s="186"/>
      <c r="AE152" s="186"/>
      <c r="AF152" s="187"/>
      <c r="AG152" s="187"/>
      <c r="AH152" s="187"/>
      <c r="AI152" s="187"/>
      <c r="AJ152" s="187"/>
      <c r="AK152" s="187"/>
      <c r="AL152" s="186"/>
      <c r="AM152" s="186"/>
      <c r="AN152" s="186"/>
      <c r="AO152" s="59"/>
      <c r="AP152" s="98"/>
      <c r="AQ152" s="102"/>
      <c r="AR152" s="102"/>
      <c r="AS152" s="153"/>
      <c r="AT152" s="153"/>
      <c r="AU152" s="153"/>
      <c r="AV152" s="159"/>
      <c r="AW152" s="153"/>
      <c r="AX152" s="153"/>
      <c r="AY152" s="153"/>
      <c r="AZ152" s="153"/>
      <c r="BA152" s="170"/>
      <c r="BB152" s="170"/>
      <c r="BC152" s="170"/>
      <c r="BD152" s="170"/>
      <c r="BE152" s="170"/>
      <c r="BF152" s="170"/>
      <c r="BG152" s="170"/>
      <c r="BH152" s="170"/>
      <c r="BI152" s="170"/>
      <c r="BJ152" s="170"/>
      <c r="BK152" s="170"/>
      <c r="BL152" s="170"/>
      <c r="BM152" s="170"/>
      <c r="BN152" s="170"/>
      <c r="BO152" s="170"/>
      <c r="BP152" s="170"/>
      <c r="BQ152" s="170"/>
      <c r="BR152" s="170"/>
      <c r="BS152" s="170"/>
      <c r="BT152" s="170"/>
      <c r="BU152" s="170"/>
      <c r="BV152" s="170"/>
      <c r="BW152" s="170"/>
      <c r="BX152" s="170"/>
      <c r="BY152" s="170"/>
      <c r="BZ152" s="170"/>
      <c r="CA152" s="170"/>
      <c r="CB152" s="170"/>
      <c r="CC152" s="170"/>
    </row>
    <row r="153" spans="21:81" ht="6.95" customHeight="1" x14ac:dyDescent="0.25">
      <c r="U153" s="149">
        <v>149</v>
      </c>
      <c r="V153" s="138">
        <v>2</v>
      </c>
      <c r="W153" s="138">
        <v>14</v>
      </c>
      <c r="X153" s="138">
        <v>16</v>
      </c>
      <c r="Y153" s="138">
        <v>140</v>
      </c>
      <c r="Z153" s="59" t="str">
        <f t="shared" si="19"/>
        <v>17,15</v>
      </c>
      <c r="AA153" s="170"/>
      <c r="AB153" s="186"/>
      <c r="AC153" s="186"/>
      <c r="AD153" s="186"/>
      <c r="AE153" s="186"/>
      <c r="AF153" s="187"/>
      <c r="AG153" s="187"/>
      <c r="AH153" s="187"/>
      <c r="AI153" s="187"/>
      <c r="AJ153" s="187"/>
      <c r="AK153" s="187"/>
      <c r="AL153" s="186"/>
      <c r="AM153" s="186"/>
      <c r="AN153" s="186"/>
      <c r="AO153" s="59"/>
      <c r="AP153" s="98"/>
      <c r="AQ153" s="102"/>
      <c r="AR153" s="102"/>
      <c r="AS153" s="153"/>
      <c r="AT153" s="153"/>
      <c r="AU153" s="153"/>
      <c r="AV153" s="159"/>
      <c r="AW153" s="153"/>
      <c r="AX153" s="153"/>
      <c r="AY153" s="153"/>
      <c r="AZ153" s="153"/>
      <c r="BA153" s="170"/>
      <c r="BB153" s="170"/>
      <c r="BC153" s="170"/>
      <c r="BD153" s="170"/>
      <c r="BE153" s="170"/>
      <c r="BF153" s="170"/>
      <c r="BG153" s="170"/>
      <c r="BH153" s="170"/>
      <c r="BI153" s="170"/>
      <c r="BJ153" s="170"/>
      <c r="BK153" s="170"/>
      <c r="BL153" s="170"/>
      <c r="BM153" s="170"/>
      <c r="BN153" s="170"/>
      <c r="BO153" s="170"/>
      <c r="BP153" s="170"/>
      <c r="BQ153" s="170"/>
      <c r="BR153" s="170"/>
      <c r="BS153" s="170"/>
      <c r="BT153" s="170"/>
      <c r="BU153" s="170"/>
      <c r="BV153" s="170"/>
      <c r="BW153" s="170"/>
      <c r="BX153" s="170"/>
      <c r="BY153" s="170"/>
      <c r="BZ153" s="170"/>
      <c r="CA153" s="170"/>
      <c r="CB153" s="170"/>
      <c r="CC153" s="170"/>
    </row>
    <row r="154" spans="21:81" ht="6.95" customHeight="1" x14ac:dyDescent="0.25">
      <c r="U154" s="149">
        <v>150</v>
      </c>
      <c r="V154" s="138">
        <v>2</v>
      </c>
      <c r="W154" s="138">
        <v>15</v>
      </c>
      <c r="X154" s="138">
        <v>16</v>
      </c>
      <c r="Y154" s="138">
        <v>140</v>
      </c>
      <c r="Z154" s="59" t="str">
        <f t="shared" si="19"/>
        <v>17,16</v>
      </c>
      <c r="AA154" s="170"/>
      <c r="AB154" s="186"/>
      <c r="AC154" s="186"/>
      <c r="AD154" s="186"/>
      <c r="AE154" s="186"/>
      <c r="AF154" s="187"/>
      <c r="AG154" s="187"/>
      <c r="AH154" s="187"/>
      <c r="AI154" s="187"/>
      <c r="AJ154" s="187"/>
      <c r="AK154" s="187"/>
      <c r="AL154" s="186"/>
      <c r="AM154" s="186"/>
      <c r="AN154" s="186"/>
      <c r="AO154" s="59"/>
      <c r="AP154" s="98"/>
      <c r="AQ154" s="102"/>
      <c r="AR154" s="102"/>
      <c r="AS154" s="153"/>
      <c r="AT154" s="153"/>
      <c r="AU154" s="153"/>
      <c r="AV154" s="159"/>
      <c r="AW154" s="153"/>
      <c r="AX154" s="153"/>
      <c r="AY154" s="153"/>
      <c r="AZ154" s="153"/>
      <c r="BA154" s="170"/>
      <c r="BB154" s="170"/>
      <c r="BC154" s="170"/>
      <c r="BD154" s="170"/>
      <c r="BE154" s="170"/>
      <c r="BF154" s="170"/>
      <c r="BG154" s="170"/>
      <c r="BH154" s="170"/>
      <c r="BI154" s="170"/>
      <c r="BJ154" s="170"/>
      <c r="BK154" s="170"/>
      <c r="BL154" s="170"/>
      <c r="BM154" s="170"/>
      <c r="BN154" s="170"/>
      <c r="BO154" s="170"/>
      <c r="BP154" s="170"/>
      <c r="BQ154" s="170"/>
      <c r="BR154" s="170"/>
      <c r="BS154" s="170"/>
      <c r="BT154" s="170"/>
      <c r="BU154" s="170"/>
      <c r="BV154" s="170"/>
      <c r="BW154" s="170"/>
      <c r="BX154" s="170"/>
      <c r="BY154" s="170"/>
      <c r="BZ154" s="170"/>
      <c r="CA154" s="170"/>
      <c r="CB154" s="170"/>
      <c r="CC154" s="170"/>
    </row>
    <row r="155" spans="21:81" ht="6.95" customHeight="1" x14ac:dyDescent="0.25">
      <c r="U155" s="149">
        <v>151</v>
      </c>
      <c r="V155" s="138">
        <v>2</v>
      </c>
      <c r="W155" s="138">
        <v>16</v>
      </c>
      <c r="X155" s="138">
        <v>16</v>
      </c>
      <c r="Y155" s="138">
        <v>140</v>
      </c>
      <c r="Z155" s="59" t="str">
        <f t="shared" si="19"/>
        <v>17,17</v>
      </c>
      <c r="AA155" s="170"/>
      <c r="AB155" s="186"/>
      <c r="AC155" s="186"/>
      <c r="AD155" s="186"/>
      <c r="AE155" s="186"/>
      <c r="AF155" s="187"/>
      <c r="AG155" s="187"/>
      <c r="AH155" s="187"/>
      <c r="AI155" s="187"/>
      <c r="AJ155" s="187"/>
      <c r="AK155" s="187"/>
      <c r="AL155" s="186"/>
      <c r="AM155" s="186"/>
      <c r="AN155" s="186"/>
      <c r="AO155" s="59"/>
      <c r="AP155" s="98"/>
      <c r="AQ155" s="102"/>
      <c r="AR155" s="102"/>
      <c r="AS155" s="153"/>
      <c r="AT155" s="153"/>
      <c r="AU155" s="153"/>
      <c r="AV155" s="159"/>
      <c r="AW155" s="153"/>
      <c r="AX155" s="153"/>
      <c r="AY155" s="153"/>
      <c r="AZ155" s="153"/>
      <c r="BA155" s="170"/>
      <c r="BB155" s="170"/>
      <c r="BC155" s="170"/>
      <c r="BD155" s="170"/>
      <c r="BE155" s="170"/>
      <c r="BF155" s="170"/>
      <c r="BG155" s="170"/>
      <c r="BH155" s="170"/>
      <c r="BI155" s="170"/>
      <c r="BJ155" s="170"/>
      <c r="BK155" s="170"/>
      <c r="BL155" s="170"/>
      <c r="BM155" s="170"/>
      <c r="BN155" s="170"/>
      <c r="BO155" s="170"/>
      <c r="BP155" s="170"/>
      <c r="BQ155" s="170"/>
      <c r="BR155" s="170"/>
      <c r="BS155" s="170"/>
      <c r="BT155" s="170"/>
      <c r="BU155" s="170"/>
      <c r="BV155" s="170"/>
      <c r="BW155" s="170"/>
      <c r="BX155" s="170"/>
      <c r="BY155" s="170"/>
      <c r="BZ155" s="170"/>
      <c r="CA155" s="170"/>
      <c r="CB155" s="170"/>
      <c r="CC155" s="170"/>
    </row>
    <row r="156" spans="21:81" ht="6.95" customHeight="1" x14ac:dyDescent="0.25">
      <c r="U156" s="149">
        <v>152</v>
      </c>
      <c r="V156" s="138">
        <v>2</v>
      </c>
      <c r="W156" s="138">
        <v>17</v>
      </c>
      <c r="X156" s="138">
        <v>16</v>
      </c>
      <c r="Y156" s="138">
        <v>140</v>
      </c>
      <c r="Z156" s="59" t="str">
        <f t="shared" si="19"/>
        <v>17,18</v>
      </c>
      <c r="AA156" s="170"/>
      <c r="AB156" s="186"/>
      <c r="AC156" s="186"/>
      <c r="AD156" s="186"/>
      <c r="AE156" s="186"/>
      <c r="AF156" s="187"/>
      <c r="AG156" s="187"/>
      <c r="AH156" s="187"/>
      <c r="AI156" s="187"/>
      <c r="AJ156" s="187"/>
      <c r="AK156" s="187"/>
      <c r="AL156" s="186"/>
      <c r="AM156" s="186"/>
      <c r="AN156" s="186"/>
      <c r="AO156" s="59"/>
      <c r="AP156" s="98"/>
      <c r="AQ156" s="102"/>
      <c r="AR156" s="102"/>
      <c r="AS156" s="153"/>
      <c r="AT156" s="153"/>
      <c r="AU156" s="153"/>
      <c r="AV156" s="159"/>
      <c r="AW156" s="153"/>
      <c r="AX156" s="153"/>
      <c r="AY156" s="153"/>
      <c r="AZ156" s="153"/>
      <c r="BA156" s="170"/>
      <c r="BB156" s="170"/>
      <c r="BC156" s="170"/>
      <c r="BD156" s="170"/>
      <c r="BE156" s="170"/>
      <c r="BF156" s="170"/>
      <c r="BG156" s="170"/>
      <c r="BH156" s="170"/>
      <c r="BI156" s="170"/>
      <c r="BJ156" s="170"/>
      <c r="BK156" s="170"/>
      <c r="BL156" s="170"/>
      <c r="BM156" s="170"/>
      <c r="BN156" s="170"/>
      <c r="BO156" s="170"/>
      <c r="BP156" s="170"/>
      <c r="BQ156" s="170"/>
      <c r="BR156" s="170"/>
      <c r="BS156" s="170"/>
      <c r="BT156" s="170"/>
      <c r="BU156" s="170"/>
      <c r="BV156" s="170"/>
      <c r="BW156" s="170"/>
      <c r="BX156" s="170"/>
      <c r="BY156" s="170"/>
      <c r="BZ156" s="170"/>
      <c r="CA156" s="170"/>
      <c r="CB156" s="170"/>
      <c r="CC156" s="170"/>
    </row>
    <row r="157" spans="21:81" ht="6.95" customHeight="1" x14ac:dyDescent="0.25">
      <c r="U157" s="149">
        <v>153</v>
      </c>
      <c r="V157" s="138">
        <v>2</v>
      </c>
      <c r="W157" s="138">
        <v>18</v>
      </c>
      <c r="X157" s="138">
        <v>16</v>
      </c>
      <c r="Y157" s="138">
        <v>140</v>
      </c>
      <c r="Z157" s="59" t="str">
        <f t="shared" si="19"/>
        <v>17,19</v>
      </c>
      <c r="AA157" s="170"/>
      <c r="AB157" s="186"/>
      <c r="AC157" s="186"/>
      <c r="AD157" s="186"/>
      <c r="AE157" s="186"/>
      <c r="AF157" s="187"/>
      <c r="AG157" s="187"/>
      <c r="AH157" s="187"/>
      <c r="AI157" s="187"/>
      <c r="AJ157" s="187"/>
      <c r="AK157" s="187"/>
      <c r="AL157" s="186"/>
      <c r="AM157" s="186"/>
      <c r="AN157" s="186"/>
      <c r="AO157" s="59"/>
      <c r="AP157" s="98"/>
      <c r="AQ157" s="102"/>
      <c r="AR157" s="102"/>
      <c r="AS157" s="153"/>
      <c r="AT157" s="153"/>
      <c r="AU157" s="153"/>
      <c r="AV157" s="159"/>
      <c r="AW157" s="153"/>
      <c r="AX157" s="153"/>
      <c r="AY157" s="153"/>
      <c r="AZ157" s="153"/>
      <c r="BA157" s="170"/>
      <c r="BB157" s="170"/>
      <c r="BC157" s="170"/>
      <c r="BD157" s="170"/>
      <c r="BE157" s="170"/>
      <c r="BF157" s="170"/>
      <c r="BG157" s="170"/>
      <c r="BH157" s="170"/>
      <c r="BI157" s="170"/>
      <c r="BJ157" s="170"/>
      <c r="BK157" s="170"/>
      <c r="BL157" s="170"/>
      <c r="BM157" s="170"/>
      <c r="BN157" s="170"/>
      <c r="BO157" s="170"/>
      <c r="BP157" s="170"/>
      <c r="BQ157" s="170"/>
      <c r="BR157" s="170"/>
      <c r="BS157" s="170"/>
      <c r="BT157" s="170"/>
      <c r="BU157" s="170"/>
      <c r="BV157" s="170"/>
      <c r="BW157" s="170"/>
      <c r="BX157" s="170"/>
      <c r="BY157" s="170"/>
      <c r="BZ157" s="170"/>
      <c r="CA157" s="170"/>
      <c r="CB157" s="170"/>
      <c r="CC157" s="170"/>
    </row>
    <row r="158" spans="21:81" ht="6.95" customHeight="1" x14ac:dyDescent="0.25">
      <c r="U158" s="149">
        <v>154</v>
      </c>
      <c r="V158" s="138">
        <v>2</v>
      </c>
      <c r="W158" s="138">
        <v>19</v>
      </c>
      <c r="X158" s="138">
        <v>16</v>
      </c>
      <c r="Y158" s="138">
        <v>140</v>
      </c>
      <c r="Z158" s="59" t="str">
        <f t="shared" si="19"/>
        <v>17,20</v>
      </c>
      <c r="AA158" s="170"/>
      <c r="AB158" s="186"/>
      <c r="AC158" s="186"/>
      <c r="AD158" s="186"/>
      <c r="AE158" s="186"/>
      <c r="AF158" s="187"/>
      <c r="AG158" s="187"/>
      <c r="AH158" s="187"/>
      <c r="AI158" s="187"/>
      <c r="AJ158" s="187"/>
      <c r="AK158" s="187"/>
      <c r="AL158" s="186"/>
      <c r="AM158" s="186"/>
      <c r="AN158" s="186"/>
      <c r="AO158" s="59"/>
      <c r="AP158" s="98"/>
      <c r="AQ158" s="102"/>
      <c r="AR158" s="102"/>
      <c r="AS158" s="153"/>
      <c r="AT158" s="153"/>
      <c r="AU158" s="153"/>
      <c r="AV158" s="159"/>
      <c r="AW158" s="153"/>
      <c r="AX158" s="153"/>
      <c r="AY158" s="153"/>
      <c r="AZ158" s="153"/>
      <c r="BA158" s="170"/>
      <c r="BB158" s="170"/>
      <c r="BC158" s="170"/>
      <c r="BD158" s="170"/>
      <c r="BE158" s="170"/>
      <c r="BF158" s="170"/>
      <c r="BG158" s="170"/>
      <c r="BH158" s="170"/>
      <c r="BI158" s="170"/>
      <c r="BJ158" s="170"/>
      <c r="BK158" s="170"/>
      <c r="BL158" s="170"/>
      <c r="BM158" s="170"/>
      <c r="BN158" s="170"/>
      <c r="BO158" s="170"/>
      <c r="BP158" s="170"/>
      <c r="BQ158" s="170"/>
      <c r="BR158" s="170"/>
      <c r="BS158" s="170"/>
      <c r="BT158" s="170"/>
      <c r="BU158" s="170"/>
      <c r="BV158" s="170"/>
      <c r="BW158" s="170"/>
      <c r="BX158" s="170"/>
      <c r="BY158" s="170"/>
      <c r="BZ158" s="170"/>
      <c r="CA158" s="170"/>
      <c r="CB158" s="170"/>
      <c r="CC158" s="170"/>
    </row>
    <row r="159" spans="21:81" ht="6.95" customHeight="1" x14ac:dyDescent="0.25">
      <c r="U159" s="149">
        <v>155</v>
      </c>
      <c r="V159" s="138">
        <v>2</v>
      </c>
      <c r="W159" s="138">
        <v>20</v>
      </c>
      <c r="X159" s="138">
        <v>16</v>
      </c>
      <c r="Y159" s="138">
        <v>140</v>
      </c>
      <c r="Z159" s="59" t="str">
        <f t="shared" si="19"/>
        <v>17,21</v>
      </c>
      <c r="AA159" s="170"/>
      <c r="AB159" s="186"/>
      <c r="AC159" s="186"/>
      <c r="AD159" s="186"/>
      <c r="AE159" s="186"/>
      <c r="AF159" s="187"/>
      <c r="AG159" s="187"/>
      <c r="AH159" s="187"/>
      <c r="AI159" s="187"/>
      <c r="AJ159" s="187"/>
      <c r="AK159" s="187"/>
      <c r="AL159" s="186"/>
      <c r="AM159" s="186"/>
      <c r="AN159" s="186"/>
      <c r="AO159" s="59"/>
      <c r="AP159" s="98"/>
      <c r="AQ159" s="102"/>
      <c r="AR159" s="102"/>
      <c r="AS159" s="153"/>
      <c r="AT159" s="153"/>
      <c r="AU159" s="153"/>
      <c r="AV159" s="159"/>
      <c r="AW159" s="153"/>
      <c r="AX159" s="153"/>
      <c r="AY159" s="153"/>
      <c r="AZ159" s="153"/>
      <c r="BA159" s="170"/>
      <c r="BB159" s="170"/>
      <c r="BC159" s="170"/>
      <c r="BD159" s="170"/>
      <c r="BE159" s="170"/>
      <c r="BF159" s="170"/>
      <c r="BG159" s="170"/>
      <c r="BH159" s="170"/>
      <c r="BI159" s="170"/>
      <c r="BJ159" s="170"/>
      <c r="BK159" s="170"/>
      <c r="BL159" s="170"/>
      <c r="BM159" s="170"/>
      <c r="BN159" s="170"/>
      <c r="BO159" s="170"/>
      <c r="BP159" s="170"/>
      <c r="BQ159" s="170"/>
      <c r="BR159" s="170"/>
      <c r="BS159" s="170"/>
      <c r="BT159" s="170"/>
      <c r="BU159" s="170"/>
      <c r="BV159" s="170"/>
      <c r="BW159" s="170"/>
      <c r="BX159" s="170"/>
      <c r="BY159" s="170"/>
      <c r="BZ159" s="170"/>
      <c r="CA159" s="170"/>
      <c r="CB159" s="170"/>
      <c r="CC159" s="170"/>
    </row>
    <row r="160" spans="21:81" ht="6.95" customHeight="1" x14ac:dyDescent="0.25">
      <c r="U160" s="149">
        <v>156</v>
      </c>
      <c r="V160" s="138">
        <v>2</v>
      </c>
      <c r="W160" s="138">
        <v>21</v>
      </c>
      <c r="X160" s="138">
        <v>16</v>
      </c>
      <c r="Y160" s="138">
        <v>140</v>
      </c>
      <c r="Z160" s="59" t="str">
        <f t="shared" si="19"/>
        <v>17,22</v>
      </c>
      <c r="AA160" s="170"/>
      <c r="AB160" s="186"/>
      <c r="AC160" s="186"/>
      <c r="AD160" s="186"/>
      <c r="AE160" s="186"/>
      <c r="AF160" s="187"/>
      <c r="AG160" s="187"/>
      <c r="AH160" s="187"/>
      <c r="AI160" s="187"/>
      <c r="AJ160" s="187"/>
      <c r="AK160" s="187"/>
      <c r="AL160" s="186"/>
      <c r="AM160" s="186"/>
      <c r="AN160" s="186"/>
      <c r="AO160" s="59"/>
      <c r="AP160" s="98"/>
      <c r="AQ160" s="102"/>
      <c r="AR160" s="102"/>
      <c r="AS160" s="153"/>
      <c r="AT160" s="153"/>
      <c r="AU160" s="153"/>
      <c r="AV160" s="159"/>
      <c r="AW160" s="153"/>
      <c r="AX160" s="153"/>
      <c r="AY160" s="153"/>
      <c r="AZ160" s="153"/>
      <c r="BA160" s="170"/>
      <c r="BB160" s="170"/>
      <c r="BC160" s="170"/>
      <c r="BD160" s="170"/>
      <c r="BE160" s="170"/>
      <c r="BF160" s="170"/>
      <c r="BG160" s="170"/>
      <c r="BH160" s="170"/>
      <c r="BI160" s="170"/>
      <c r="BJ160" s="170"/>
      <c r="BK160" s="170"/>
      <c r="BL160" s="170"/>
      <c r="BM160" s="170"/>
      <c r="BN160" s="170"/>
      <c r="BO160" s="170"/>
      <c r="BP160" s="170"/>
      <c r="BQ160" s="170"/>
      <c r="BR160" s="170"/>
      <c r="BS160" s="170"/>
      <c r="BT160" s="170"/>
      <c r="BU160" s="170"/>
      <c r="BV160" s="170"/>
      <c r="BW160" s="170"/>
      <c r="BX160" s="170"/>
      <c r="BY160" s="170"/>
      <c r="BZ160" s="170"/>
      <c r="CA160" s="170"/>
      <c r="CB160" s="170"/>
      <c r="CC160" s="170"/>
    </row>
    <row r="161" spans="21:81" ht="6.95" customHeight="1" x14ac:dyDescent="0.25">
      <c r="U161" s="149">
        <v>157</v>
      </c>
      <c r="V161" s="138">
        <v>2</v>
      </c>
      <c r="W161" s="138">
        <v>22</v>
      </c>
      <c r="X161" s="138">
        <v>16</v>
      </c>
      <c r="Y161" s="138">
        <v>140</v>
      </c>
      <c r="Z161" s="59" t="str">
        <f t="shared" si="19"/>
        <v>17,23</v>
      </c>
      <c r="AA161" s="170"/>
      <c r="AB161" s="186"/>
      <c r="AC161" s="186"/>
      <c r="AD161" s="186"/>
      <c r="AE161" s="186"/>
      <c r="AF161" s="187"/>
      <c r="AG161" s="187"/>
      <c r="AH161" s="187"/>
      <c r="AI161" s="187"/>
      <c r="AJ161" s="187"/>
      <c r="AK161" s="187"/>
      <c r="AL161" s="186"/>
      <c r="AM161" s="186"/>
      <c r="AN161" s="186"/>
      <c r="AO161" s="59"/>
      <c r="AP161" s="98"/>
      <c r="AQ161" s="102"/>
      <c r="AR161" s="102"/>
      <c r="AS161" s="153"/>
      <c r="AT161" s="153"/>
      <c r="AU161" s="153"/>
      <c r="AV161" s="159"/>
      <c r="AW161" s="153"/>
      <c r="AX161" s="153"/>
      <c r="AY161" s="153"/>
      <c r="AZ161" s="153"/>
      <c r="BA161" s="170"/>
      <c r="BB161" s="170"/>
      <c r="BC161" s="170"/>
      <c r="BD161" s="170"/>
      <c r="BE161" s="170"/>
      <c r="BF161" s="170"/>
      <c r="BG161" s="170"/>
      <c r="BH161" s="170"/>
      <c r="BI161" s="170"/>
      <c r="BJ161" s="170"/>
      <c r="BK161" s="170"/>
      <c r="BL161" s="170"/>
      <c r="BM161" s="170"/>
      <c r="BN161" s="170"/>
      <c r="BO161" s="170"/>
      <c r="BP161" s="170"/>
      <c r="BQ161" s="170"/>
      <c r="BR161" s="170"/>
      <c r="BS161" s="170"/>
      <c r="BT161" s="170"/>
      <c r="BU161" s="170"/>
      <c r="BV161" s="170"/>
      <c r="BW161" s="170"/>
      <c r="BX161" s="170"/>
      <c r="BY161" s="170"/>
      <c r="BZ161" s="170"/>
      <c r="CA161" s="170"/>
      <c r="CB161" s="170"/>
      <c r="CC161" s="170"/>
    </row>
    <row r="162" spans="21:81" ht="6.95" customHeight="1" x14ac:dyDescent="0.25">
      <c r="U162" s="149">
        <v>158</v>
      </c>
      <c r="V162" s="138">
        <v>2</v>
      </c>
      <c r="W162" s="138">
        <v>23</v>
      </c>
      <c r="X162" s="138">
        <v>16</v>
      </c>
      <c r="Y162" s="138">
        <v>140</v>
      </c>
      <c r="Z162" s="59" t="str">
        <f t="shared" si="19"/>
        <v>17,24</v>
      </c>
      <c r="AA162" s="170"/>
      <c r="AB162" s="186"/>
      <c r="AC162" s="186"/>
      <c r="AD162" s="186"/>
      <c r="AE162" s="186"/>
      <c r="AF162" s="187"/>
      <c r="AG162" s="187"/>
      <c r="AH162" s="187"/>
      <c r="AI162" s="187"/>
      <c r="AJ162" s="187"/>
      <c r="AK162" s="187"/>
      <c r="AL162" s="186"/>
      <c r="AM162" s="186"/>
      <c r="AN162" s="186"/>
      <c r="AO162" s="59"/>
      <c r="AP162" s="98"/>
      <c r="AQ162" s="102"/>
      <c r="AR162" s="102"/>
      <c r="AS162" s="153"/>
      <c r="AT162" s="153"/>
      <c r="AU162" s="153"/>
      <c r="AV162" s="159"/>
      <c r="AW162" s="153"/>
      <c r="AX162" s="153"/>
      <c r="AY162" s="153"/>
      <c r="AZ162" s="153"/>
      <c r="BA162" s="170"/>
      <c r="BB162" s="170"/>
      <c r="BC162" s="170"/>
      <c r="BD162" s="170"/>
      <c r="BE162" s="170"/>
      <c r="BF162" s="170"/>
      <c r="BG162" s="170"/>
      <c r="BH162" s="170"/>
      <c r="BI162" s="170"/>
      <c r="BJ162" s="170"/>
      <c r="BK162" s="170"/>
      <c r="BL162" s="170"/>
      <c r="BM162" s="170"/>
      <c r="BN162" s="170"/>
      <c r="BO162" s="170"/>
      <c r="BP162" s="170"/>
      <c r="BQ162" s="170"/>
      <c r="BR162" s="170"/>
      <c r="BS162" s="170"/>
      <c r="BT162" s="170"/>
      <c r="BU162" s="170"/>
      <c r="BV162" s="170"/>
      <c r="BW162" s="170"/>
      <c r="BX162" s="170"/>
      <c r="BY162" s="170"/>
      <c r="BZ162" s="170"/>
      <c r="CA162" s="170"/>
      <c r="CB162" s="170"/>
      <c r="CC162" s="170"/>
    </row>
    <row r="163" spans="21:81" ht="6.95" customHeight="1" x14ac:dyDescent="0.25">
      <c r="U163" s="149">
        <v>159</v>
      </c>
      <c r="V163" s="138">
        <v>2</v>
      </c>
      <c r="W163" s="138">
        <v>24</v>
      </c>
      <c r="X163" s="138">
        <v>16</v>
      </c>
      <c r="Y163" s="138">
        <v>140</v>
      </c>
      <c r="Z163" s="59" t="str">
        <f t="shared" si="19"/>
        <v>17,25</v>
      </c>
      <c r="AA163" s="170"/>
      <c r="AB163" s="186"/>
      <c r="AC163" s="186"/>
      <c r="AD163" s="186"/>
      <c r="AE163" s="186"/>
      <c r="AF163" s="187"/>
      <c r="AG163" s="187"/>
      <c r="AH163" s="187"/>
      <c r="AI163" s="187"/>
      <c r="AJ163" s="187"/>
      <c r="AK163" s="187"/>
      <c r="AL163" s="186"/>
      <c r="AM163" s="186"/>
      <c r="AN163" s="186"/>
      <c r="AO163" s="59"/>
      <c r="AP163" s="98"/>
      <c r="AQ163" s="102"/>
      <c r="AR163" s="102"/>
      <c r="AS163" s="153"/>
      <c r="AT163" s="153"/>
      <c r="AU163" s="153"/>
      <c r="AV163" s="159"/>
      <c r="AW163" s="153"/>
      <c r="AX163" s="153"/>
      <c r="AY163" s="153"/>
      <c r="AZ163" s="153"/>
      <c r="BA163" s="170"/>
      <c r="BB163" s="170"/>
      <c r="BC163" s="170"/>
      <c r="BD163" s="170"/>
      <c r="BE163" s="170"/>
      <c r="BF163" s="170"/>
      <c r="BG163" s="170"/>
      <c r="BH163" s="170"/>
      <c r="BI163" s="170"/>
      <c r="BJ163" s="170"/>
      <c r="BK163" s="170"/>
      <c r="BL163" s="170"/>
      <c r="BM163" s="170"/>
      <c r="BN163" s="170"/>
      <c r="BO163" s="170"/>
      <c r="BP163" s="170"/>
      <c r="BQ163" s="170"/>
      <c r="BR163" s="170"/>
      <c r="BS163" s="170"/>
      <c r="BT163" s="170"/>
      <c r="BU163" s="170"/>
      <c r="BV163" s="170"/>
      <c r="BW163" s="170"/>
      <c r="BX163" s="170"/>
      <c r="BY163" s="170"/>
      <c r="BZ163" s="170"/>
      <c r="CA163" s="170"/>
      <c r="CB163" s="170"/>
      <c r="CC163" s="170"/>
    </row>
    <row r="164" spans="21:81" ht="6.95" customHeight="1" x14ac:dyDescent="0.25">
      <c r="U164" s="149">
        <v>160</v>
      </c>
      <c r="V164" s="138">
        <v>2</v>
      </c>
      <c r="W164" s="138">
        <v>25</v>
      </c>
      <c r="X164" s="138">
        <v>16</v>
      </c>
      <c r="Y164" s="138">
        <v>140</v>
      </c>
      <c r="Z164" s="59" t="str">
        <f t="shared" si="19"/>
        <v>17,26</v>
      </c>
      <c r="AA164" s="170"/>
      <c r="AB164" s="186"/>
      <c r="AC164" s="186"/>
      <c r="AD164" s="186"/>
      <c r="AE164" s="186"/>
      <c r="AF164" s="187"/>
      <c r="AG164" s="187"/>
      <c r="AH164" s="187"/>
      <c r="AI164" s="187"/>
      <c r="AJ164" s="187"/>
      <c r="AK164" s="187"/>
      <c r="AL164" s="186"/>
      <c r="AM164" s="186"/>
      <c r="AN164" s="186"/>
      <c r="AO164" s="59"/>
      <c r="AP164" s="98"/>
      <c r="AQ164" s="102"/>
      <c r="AR164" s="102"/>
      <c r="AS164" s="153"/>
      <c r="AT164" s="153"/>
      <c r="AU164" s="153"/>
      <c r="AV164" s="159"/>
      <c r="AW164" s="153"/>
      <c r="AX164" s="153"/>
      <c r="AY164" s="153"/>
      <c r="AZ164" s="153"/>
      <c r="BA164" s="170"/>
      <c r="BB164" s="170"/>
      <c r="BC164" s="170"/>
      <c r="BD164" s="170"/>
      <c r="BE164" s="170"/>
      <c r="BF164" s="170"/>
      <c r="BG164" s="170"/>
      <c r="BH164" s="170"/>
      <c r="BI164" s="170"/>
      <c r="BJ164" s="170"/>
      <c r="BK164" s="170"/>
      <c r="BL164" s="170"/>
      <c r="BM164" s="170"/>
      <c r="BN164" s="170"/>
      <c r="BO164" s="170"/>
      <c r="BP164" s="170"/>
      <c r="BQ164" s="170"/>
      <c r="BR164" s="170"/>
      <c r="BS164" s="170"/>
      <c r="BT164" s="170"/>
      <c r="BU164" s="170"/>
      <c r="BV164" s="170"/>
      <c r="BW164" s="170"/>
      <c r="BX164" s="170"/>
      <c r="BY164" s="170"/>
      <c r="BZ164" s="170"/>
      <c r="CA164" s="170"/>
      <c r="CB164" s="170"/>
      <c r="CC164" s="170"/>
    </row>
    <row r="165" spans="21:81" ht="6.95" customHeight="1" x14ac:dyDescent="0.25">
      <c r="U165" s="149">
        <v>161</v>
      </c>
      <c r="V165" s="138">
        <v>2</v>
      </c>
      <c r="W165" s="138">
        <v>26</v>
      </c>
      <c r="X165" s="138">
        <v>16</v>
      </c>
      <c r="Y165" s="138">
        <v>140</v>
      </c>
      <c r="Z165" s="59" t="str">
        <f t="shared" si="19"/>
        <v>17,27</v>
      </c>
      <c r="AA165" s="170"/>
      <c r="AB165" s="186"/>
      <c r="AC165" s="186"/>
      <c r="AD165" s="186"/>
      <c r="AE165" s="186"/>
      <c r="AF165" s="187"/>
      <c r="AG165" s="187"/>
      <c r="AH165" s="187"/>
      <c r="AI165" s="187"/>
      <c r="AJ165" s="187"/>
      <c r="AK165" s="187"/>
      <c r="AL165" s="186"/>
      <c r="AM165" s="186"/>
      <c r="AN165" s="186"/>
      <c r="AO165" s="59"/>
      <c r="AP165" s="98"/>
      <c r="AQ165" s="102"/>
      <c r="AR165" s="102"/>
      <c r="AS165" s="153"/>
      <c r="AT165" s="153"/>
      <c r="AU165" s="153"/>
      <c r="AV165" s="159"/>
      <c r="AW165" s="153"/>
      <c r="AX165" s="153"/>
      <c r="AY165" s="153"/>
      <c r="AZ165" s="153"/>
      <c r="BA165" s="170"/>
      <c r="BB165" s="170"/>
      <c r="BC165" s="170"/>
      <c r="BD165" s="170"/>
      <c r="BE165" s="170"/>
      <c r="BF165" s="170"/>
      <c r="BG165" s="170"/>
      <c r="BH165" s="170"/>
      <c r="BI165" s="170"/>
      <c r="BJ165" s="170"/>
      <c r="BK165" s="170"/>
      <c r="BL165" s="170"/>
      <c r="BM165" s="170"/>
      <c r="BN165" s="170"/>
      <c r="BO165" s="170"/>
      <c r="BP165" s="170"/>
      <c r="BQ165" s="170"/>
      <c r="BR165" s="170"/>
      <c r="BS165" s="170"/>
      <c r="BT165" s="170"/>
      <c r="BU165" s="170"/>
      <c r="BV165" s="170"/>
      <c r="BW165" s="170"/>
      <c r="BX165" s="170"/>
      <c r="BY165" s="170"/>
      <c r="BZ165" s="170"/>
      <c r="CA165" s="170"/>
      <c r="CB165" s="170"/>
      <c r="CC165" s="170"/>
    </row>
    <row r="166" spans="21:81" ht="6.95" customHeight="1" x14ac:dyDescent="0.25">
      <c r="U166" s="149">
        <v>162</v>
      </c>
      <c r="V166" s="138">
        <v>3</v>
      </c>
      <c r="W166" s="138">
        <v>0</v>
      </c>
      <c r="X166" s="138">
        <v>0</v>
      </c>
      <c r="Y166" s="138">
        <v>160</v>
      </c>
      <c r="Z166" s="59" t="str">
        <f t="shared" si="19"/>
        <v>1,1</v>
      </c>
      <c r="AA166" s="170"/>
      <c r="AB166" s="186"/>
      <c r="AC166" s="186"/>
      <c r="AD166" s="186"/>
      <c r="AE166" s="186"/>
      <c r="AF166" s="187"/>
      <c r="AG166" s="187"/>
      <c r="AH166" s="187"/>
      <c r="AI166" s="187"/>
      <c r="AJ166" s="187"/>
      <c r="AK166" s="187"/>
      <c r="AL166" s="186"/>
      <c r="AM166" s="186"/>
      <c r="AN166" s="186"/>
      <c r="AO166" s="59"/>
      <c r="AP166" s="98"/>
      <c r="AQ166" s="102"/>
      <c r="AR166" s="102"/>
      <c r="AS166" s="153"/>
      <c r="AT166" s="153"/>
      <c r="AU166" s="153"/>
      <c r="AV166" s="159"/>
      <c r="AW166" s="153"/>
      <c r="AX166" s="153"/>
      <c r="AY166" s="153"/>
      <c r="AZ166" s="153"/>
      <c r="BA166" s="170"/>
      <c r="BB166" s="170"/>
      <c r="BC166" s="170"/>
      <c r="BD166" s="170"/>
      <c r="BE166" s="170"/>
      <c r="BF166" s="170"/>
      <c r="BG166" s="170"/>
      <c r="BH166" s="170"/>
      <c r="BI166" s="170"/>
      <c r="BJ166" s="170"/>
      <c r="BK166" s="170"/>
      <c r="BL166" s="170"/>
      <c r="BM166" s="170"/>
      <c r="BN166" s="170"/>
      <c r="BO166" s="170"/>
      <c r="BP166" s="170"/>
      <c r="BQ166" s="170"/>
      <c r="BR166" s="170"/>
      <c r="BS166" s="170"/>
      <c r="BT166" s="170"/>
      <c r="BU166" s="170"/>
      <c r="BV166" s="170"/>
      <c r="BW166" s="170"/>
      <c r="BX166" s="170"/>
      <c r="BY166" s="170"/>
      <c r="BZ166" s="170"/>
      <c r="CA166" s="170"/>
      <c r="CB166" s="170"/>
      <c r="CC166" s="170"/>
    </row>
    <row r="167" spans="21:81" ht="6.95" customHeight="1" x14ac:dyDescent="0.25">
      <c r="U167" s="149">
        <v>163</v>
      </c>
      <c r="V167" s="138">
        <v>3</v>
      </c>
      <c r="W167" s="138">
        <v>1</v>
      </c>
      <c r="X167" s="138">
        <v>0</v>
      </c>
      <c r="Y167" s="138">
        <v>160</v>
      </c>
      <c r="Z167" s="59" t="str">
        <f t="shared" si="19"/>
        <v>1,2</v>
      </c>
      <c r="AA167" s="170"/>
      <c r="AB167" s="186"/>
      <c r="AC167" s="186"/>
      <c r="AD167" s="186"/>
      <c r="AE167" s="186"/>
      <c r="AF167" s="187"/>
      <c r="AG167" s="187"/>
      <c r="AH167" s="187"/>
      <c r="AI167" s="187"/>
      <c r="AJ167" s="187"/>
      <c r="AK167" s="187"/>
      <c r="AL167" s="186"/>
      <c r="AM167" s="186"/>
      <c r="AN167" s="186"/>
      <c r="AO167" s="59"/>
      <c r="AP167" s="98"/>
      <c r="AQ167" s="102"/>
      <c r="AR167" s="102"/>
      <c r="AS167" s="153"/>
      <c r="AT167" s="153"/>
      <c r="AU167" s="153"/>
      <c r="AV167" s="159"/>
      <c r="AW167" s="153"/>
      <c r="AX167" s="153"/>
      <c r="AY167" s="153"/>
      <c r="AZ167" s="153"/>
      <c r="BA167" s="170"/>
      <c r="BB167" s="170"/>
      <c r="BC167" s="170"/>
      <c r="BD167" s="170"/>
      <c r="BE167" s="170"/>
      <c r="BF167" s="170"/>
      <c r="BG167" s="170"/>
      <c r="BH167" s="170"/>
      <c r="BI167" s="170"/>
      <c r="BJ167" s="170"/>
      <c r="BK167" s="170"/>
      <c r="BL167" s="170"/>
      <c r="BM167" s="170"/>
      <c r="BN167" s="170"/>
      <c r="BO167" s="170"/>
      <c r="BP167" s="170"/>
      <c r="BQ167" s="170"/>
      <c r="BR167" s="170"/>
      <c r="BS167" s="170"/>
      <c r="BT167" s="170"/>
      <c r="BU167" s="170"/>
      <c r="BV167" s="170"/>
      <c r="BW167" s="170"/>
      <c r="BX167" s="170"/>
      <c r="BY167" s="170"/>
      <c r="BZ167" s="170"/>
      <c r="CA167" s="170"/>
      <c r="CB167" s="170"/>
      <c r="CC167" s="170"/>
    </row>
    <row r="168" spans="21:81" ht="6.95" customHeight="1" x14ac:dyDescent="0.25">
      <c r="U168" s="149">
        <v>164</v>
      </c>
      <c r="V168" s="138">
        <v>3</v>
      </c>
      <c r="W168" s="138">
        <v>2</v>
      </c>
      <c r="X168" s="138">
        <v>0</v>
      </c>
      <c r="Y168" s="138">
        <v>160</v>
      </c>
      <c r="Z168" s="59" t="str">
        <f t="shared" si="19"/>
        <v>1,3</v>
      </c>
      <c r="AA168" s="170"/>
      <c r="AB168" s="186"/>
      <c r="AC168" s="186"/>
      <c r="AD168" s="186"/>
      <c r="AE168" s="186"/>
      <c r="AF168" s="187"/>
      <c r="AG168" s="187"/>
      <c r="AH168" s="187"/>
      <c r="AI168" s="187"/>
      <c r="AJ168" s="187"/>
      <c r="AK168" s="187"/>
      <c r="AL168" s="186"/>
      <c r="AM168" s="186"/>
      <c r="AN168" s="186"/>
      <c r="AO168" s="59"/>
      <c r="AP168" s="98"/>
      <c r="AQ168" s="102"/>
      <c r="AR168" s="102"/>
      <c r="AS168" s="153"/>
      <c r="AT168" s="153"/>
      <c r="AU168" s="153"/>
      <c r="AV168" s="159"/>
      <c r="AW168" s="153"/>
      <c r="AX168" s="153"/>
      <c r="AY168" s="153"/>
      <c r="AZ168" s="153"/>
      <c r="BA168" s="170"/>
      <c r="BB168" s="170"/>
      <c r="BC168" s="170"/>
      <c r="BD168" s="170"/>
      <c r="BE168" s="170"/>
      <c r="BF168" s="170"/>
      <c r="BG168" s="170"/>
      <c r="BH168" s="170"/>
      <c r="BI168" s="170"/>
      <c r="BJ168" s="170"/>
      <c r="BK168" s="170"/>
      <c r="BL168" s="170"/>
      <c r="BM168" s="170"/>
      <c r="BN168" s="170"/>
      <c r="BO168" s="170"/>
      <c r="BP168" s="170"/>
      <c r="BQ168" s="170"/>
      <c r="BR168" s="170"/>
      <c r="BS168" s="170"/>
      <c r="BT168" s="170"/>
      <c r="BU168" s="170"/>
      <c r="BV168" s="170"/>
      <c r="BW168" s="170"/>
      <c r="BX168" s="170"/>
      <c r="BY168" s="170"/>
      <c r="BZ168" s="170"/>
      <c r="CA168" s="170"/>
      <c r="CB168" s="170"/>
      <c r="CC168" s="170"/>
    </row>
    <row r="169" spans="21:81" ht="6.95" customHeight="1" x14ac:dyDescent="0.25">
      <c r="U169" s="149">
        <v>165</v>
      </c>
      <c r="V169" s="138">
        <v>3</v>
      </c>
      <c r="W169" s="138">
        <v>3</v>
      </c>
      <c r="X169" s="138">
        <v>0</v>
      </c>
      <c r="Y169" s="138">
        <v>160</v>
      </c>
      <c r="Z169" s="59" t="str">
        <f t="shared" si="19"/>
        <v>1,4</v>
      </c>
      <c r="AA169" s="170"/>
      <c r="AB169" s="186"/>
      <c r="AC169" s="186"/>
      <c r="AD169" s="186"/>
      <c r="AE169" s="186"/>
      <c r="AF169" s="187"/>
      <c r="AG169" s="187"/>
      <c r="AH169" s="187"/>
      <c r="AI169" s="187"/>
      <c r="AJ169" s="187"/>
      <c r="AK169" s="187"/>
      <c r="AL169" s="186"/>
      <c r="AM169" s="186"/>
      <c r="AN169" s="186"/>
      <c r="AO169" s="59"/>
      <c r="AP169" s="98"/>
      <c r="AQ169" s="102"/>
      <c r="AR169" s="102"/>
      <c r="AS169" s="153"/>
      <c r="AT169" s="153"/>
      <c r="AU169" s="153"/>
      <c r="AV169" s="159"/>
      <c r="AW169" s="153"/>
      <c r="AX169" s="153"/>
      <c r="AY169" s="153"/>
      <c r="AZ169" s="153"/>
      <c r="BA169" s="170"/>
      <c r="BB169" s="170"/>
      <c r="BC169" s="170"/>
      <c r="BD169" s="170"/>
      <c r="BE169" s="170"/>
      <c r="BF169" s="170"/>
      <c r="BG169" s="170"/>
      <c r="BH169" s="170"/>
      <c r="BI169" s="170"/>
      <c r="BJ169" s="170"/>
      <c r="BK169" s="170"/>
      <c r="BL169" s="170"/>
      <c r="BM169" s="170"/>
      <c r="BN169" s="170"/>
      <c r="BO169" s="170"/>
      <c r="BP169" s="170"/>
      <c r="BQ169" s="170"/>
      <c r="BR169" s="170"/>
      <c r="BS169" s="170"/>
      <c r="BT169" s="170"/>
      <c r="BU169" s="170"/>
      <c r="BV169" s="170"/>
      <c r="BW169" s="170"/>
      <c r="BX169" s="170"/>
      <c r="BY169" s="170"/>
      <c r="BZ169" s="170"/>
      <c r="CA169" s="170"/>
      <c r="CB169" s="170"/>
      <c r="CC169" s="170"/>
    </row>
    <row r="170" spans="21:81" ht="6.95" customHeight="1" x14ac:dyDescent="0.25">
      <c r="U170" s="149">
        <v>166</v>
      </c>
      <c r="V170" s="138">
        <v>3</v>
      </c>
      <c r="W170" s="138">
        <v>4</v>
      </c>
      <c r="X170" s="138">
        <v>0</v>
      </c>
      <c r="Y170" s="138">
        <v>160</v>
      </c>
      <c r="Z170" s="59" t="str">
        <f t="shared" si="19"/>
        <v>1,5</v>
      </c>
      <c r="AA170" s="170"/>
      <c r="AB170" s="186"/>
      <c r="AC170" s="186"/>
      <c r="AD170" s="186"/>
      <c r="AE170" s="186"/>
      <c r="AF170" s="187"/>
      <c r="AG170" s="187"/>
      <c r="AH170" s="187"/>
      <c r="AI170" s="187"/>
      <c r="AJ170" s="187"/>
      <c r="AK170" s="187"/>
      <c r="AL170" s="186"/>
      <c r="AM170" s="186"/>
      <c r="AN170" s="186"/>
      <c r="AO170" s="59"/>
      <c r="AP170" s="98"/>
      <c r="AQ170" s="102"/>
      <c r="AR170" s="102"/>
      <c r="AS170" s="153"/>
      <c r="AT170" s="153"/>
      <c r="AU170" s="153"/>
      <c r="AV170" s="159"/>
      <c r="AW170" s="153"/>
      <c r="AX170" s="153"/>
      <c r="AY170" s="153"/>
      <c r="AZ170" s="153"/>
      <c r="BA170" s="170"/>
      <c r="BB170" s="170"/>
      <c r="BC170" s="170"/>
      <c r="BD170" s="170"/>
      <c r="BE170" s="170"/>
      <c r="BF170" s="170"/>
      <c r="BG170" s="170"/>
      <c r="BH170" s="170"/>
      <c r="BI170" s="170"/>
      <c r="BJ170" s="170"/>
      <c r="BK170" s="170"/>
      <c r="BL170" s="170"/>
      <c r="BM170" s="170"/>
      <c r="BN170" s="170"/>
      <c r="BO170" s="170"/>
      <c r="BP170" s="170"/>
      <c r="BQ170" s="170"/>
      <c r="BR170" s="170"/>
      <c r="BS170" s="170"/>
      <c r="BT170" s="170"/>
      <c r="BU170" s="170"/>
      <c r="BV170" s="170"/>
      <c r="BW170" s="170"/>
      <c r="BX170" s="170"/>
      <c r="BY170" s="170"/>
      <c r="BZ170" s="170"/>
      <c r="CA170" s="170"/>
      <c r="CB170" s="170"/>
      <c r="CC170" s="170"/>
    </row>
    <row r="171" spans="21:81" ht="6.95" customHeight="1" x14ac:dyDescent="0.25">
      <c r="U171" s="149">
        <v>167</v>
      </c>
      <c r="V171" s="138">
        <v>3</v>
      </c>
      <c r="W171" s="138">
        <v>5</v>
      </c>
      <c r="X171" s="138">
        <v>0</v>
      </c>
      <c r="Y171" s="138">
        <v>160</v>
      </c>
      <c r="Z171" s="59" t="str">
        <f t="shared" si="19"/>
        <v>1,6</v>
      </c>
      <c r="AA171" s="170"/>
      <c r="AB171" s="186"/>
      <c r="AC171" s="186"/>
      <c r="AD171" s="186"/>
      <c r="AE171" s="186"/>
      <c r="AF171" s="187"/>
      <c r="AG171" s="187"/>
      <c r="AH171" s="187"/>
      <c r="AI171" s="187"/>
      <c r="AJ171" s="187"/>
      <c r="AK171" s="187"/>
      <c r="AL171" s="186"/>
      <c r="AM171" s="186"/>
      <c r="AN171" s="186"/>
      <c r="AO171" s="59"/>
      <c r="AP171" s="98"/>
      <c r="AQ171" s="102"/>
      <c r="AR171" s="102"/>
      <c r="AS171" s="153"/>
      <c r="AT171" s="153"/>
      <c r="AU171" s="153"/>
      <c r="AV171" s="159"/>
      <c r="AW171" s="153"/>
      <c r="AX171" s="153"/>
      <c r="AY171" s="153"/>
      <c r="AZ171" s="153"/>
      <c r="BA171" s="170"/>
      <c r="BB171" s="170"/>
      <c r="BC171" s="170"/>
      <c r="BD171" s="170"/>
      <c r="BE171" s="170"/>
      <c r="BF171" s="170"/>
      <c r="BG171" s="170"/>
      <c r="BH171" s="170"/>
      <c r="BI171" s="170"/>
      <c r="BJ171" s="170"/>
      <c r="BK171" s="170"/>
      <c r="BL171" s="170"/>
      <c r="BM171" s="170"/>
      <c r="BN171" s="170"/>
      <c r="BO171" s="170"/>
      <c r="BP171" s="170"/>
      <c r="BQ171" s="170"/>
      <c r="BR171" s="170"/>
      <c r="BS171" s="170"/>
      <c r="BT171" s="170"/>
      <c r="BU171" s="170"/>
      <c r="BV171" s="170"/>
      <c r="BW171" s="170"/>
      <c r="BX171" s="170"/>
      <c r="BY171" s="170"/>
      <c r="BZ171" s="170"/>
      <c r="CA171" s="170"/>
      <c r="CB171" s="170"/>
      <c r="CC171" s="170"/>
    </row>
    <row r="172" spans="21:81" ht="6.95" customHeight="1" x14ac:dyDescent="0.25">
      <c r="U172" s="149">
        <v>168</v>
      </c>
      <c r="V172" s="138">
        <v>3</v>
      </c>
      <c r="W172" s="138">
        <v>6</v>
      </c>
      <c r="X172" s="138">
        <v>0</v>
      </c>
      <c r="Y172" s="138">
        <v>160</v>
      </c>
      <c r="Z172" s="59" t="str">
        <f t="shared" si="19"/>
        <v>1,7</v>
      </c>
      <c r="AA172" s="170"/>
      <c r="AB172" s="186"/>
      <c r="AC172" s="186"/>
      <c r="AD172" s="186"/>
      <c r="AE172" s="186"/>
      <c r="AF172" s="187"/>
      <c r="AG172" s="187"/>
      <c r="AH172" s="187"/>
      <c r="AI172" s="187"/>
      <c r="AJ172" s="187"/>
      <c r="AK172" s="187"/>
      <c r="AL172" s="186"/>
      <c r="AM172" s="186"/>
      <c r="AN172" s="186"/>
      <c r="AO172" s="59"/>
      <c r="AP172" s="98"/>
      <c r="AQ172" s="102"/>
      <c r="AR172" s="102"/>
      <c r="AS172" s="153"/>
      <c r="AT172" s="153"/>
      <c r="AU172" s="153"/>
      <c r="AV172" s="159"/>
      <c r="AW172" s="153"/>
      <c r="AX172" s="153"/>
      <c r="AY172" s="153"/>
      <c r="AZ172" s="153"/>
      <c r="BA172" s="170"/>
      <c r="BB172" s="170"/>
      <c r="BC172" s="170"/>
      <c r="BD172" s="170"/>
      <c r="BE172" s="170"/>
      <c r="BF172" s="170"/>
      <c r="BG172" s="170"/>
      <c r="BH172" s="170"/>
      <c r="BI172" s="170"/>
      <c r="BJ172" s="170"/>
      <c r="BK172" s="170"/>
      <c r="BL172" s="170"/>
      <c r="BM172" s="170"/>
      <c r="BN172" s="170"/>
      <c r="BO172" s="170"/>
      <c r="BP172" s="170"/>
      <c r="BQ172" s="170"/>
      <c r="BR172" s="170"/>
      <c r="BS172" s="170"/>
      <c r="BT172" s="170"/>
      <c r="BU172" s="170"/>
      <c r="BV172" s="170"/>
      <c r="BW172" s="170"/>
      <c r="BX172" s="170"/>
      <c r="BY172" s="170"/>
      <c r="BZ172" s="170"/>
      <c r="CA172" s="170"/>
      <c r="CB172" s="170"/>
      <c r="CC172" s="170"/>
    </row>
    <row r="173" spans="21:81" ht="6.95" customHeight="1" x14ac:dyDescent="0.25">
      <c r="U173" s="149">
        <v>169</v>
      </c>
      <c r="V173" s="138">
        <v>3</v>
      </c>
      <c r="W173" s="138">
        <v>7</v>
      </c>
      <c r="X173" s="138">
        <v>0</v>
      </c>
      <c r="Y173" s="138">
        <v>160</v>
      </c>
      <c r="Z173" s="59" t="str">
        <f t="shared" si="19"/>
        <v>1,8</v>
      </c>
      <c r="AA173" s="170"/>
      <c r="AB173" s="186"/>
      <c r="AC173" s="186"/>
      <c r="AD173" s="186"/>
      <c r="AE173" s="186"/>
      <c r="AF173" s="187"/>
      <c r="AG173" s="187"/>
      <c r="AH173" s="187"/>
      <c r="AI173" s="187"/>
      <c r="AJ173" s="187"/>
      <c r="AK173" s="187"/>
      <c r="AL173" s="186"/>
      <c r="AM173" s="186"/>
      <c r="AN173" s="186"/>
      <c r="AO173" s="59"/>
      <c r="AP173" s="98"/>
      <c r="AQ173" s="102"/>
      <c r="AR173" s="102"/>
      <c r="AS173" s="153"/>
      <c r="AT173" s="153"/>
      <c r="AU173" s="153"/>
      <c r="AV173" s="159"/>
      <c r="AW173" s="153"/>
      <c r="AX173" s="153"/>
      <c r="AY173" s="153"/>
      <c r="AZ173" s="153"/>
      <c r="BA173" s="170"/>
      <c r="BB173" s="170"/>
      <c r="BC173" s="170"/>
      <c r="BD173" s="170"/>
      <c r="BE173" s="170"/>
      <c r="BF173" s="170"/>
      <c r="BG173" s="170"/>
      <c r="BH173" s="170"/>
      <c r="BI173" s="170"/>
      <c r="BJ173" s="170"/>
      <c r="BK173" s="170"/>
      <c r="BL173" s="170"/>
      <c r="BM173" s="170"/>
      <c r="BN173" s="170"/>
      <c r="BO173" s="170"/>
      <c r="BP173" s="170"/>
      <c r="BQ173" s="170"/>
      <c r="BR173" s="170"/>
      <c r="BS173" s="170"/>
      <c r="BT173" s="170"/>
      <c r="BU173" s="170"/>
      <c r="BV173" s="170"/>
      <c r="BW173" s="170"/>
      <c r="BX173" s="170"/>
      <c r="BY173" s="170"/>
      <c r="BZ173" s="170"/>
      <c r="CA173" s="170"/>
      <c r="CB173" s="170"/>
      <c r="CC173" s="170"/>
    </row>
    <row r="174" spans="21:81" ht="6.95" customHeight="1" x14ac:dyDescent="0.25">
      <c r="U174" s="176">
        <v>170</v>
      </c>
      <c r="V174" s="176">
        <v>3</v>
      </c>
      <c r="W174" s="176">
        <v>8</v>
      </c>
      <c r="X174" s="176">
        <v>0</v>
      </c>
      <c r="Y174" s="176">
        <v>160</v>
      </c>
      <c r="AO174"/>
    </row>
    <row r="175" spans="21:81" ht="6.95" customHeight="1" x14ac:dyDescent="0.25">
      <c r="U175" s="176">
        <v>171</v>
      </c>
      <c r="V175" s="176">
        <v>3</v>
      </c>
      <c r="W175" s="176">
        <v>9</v>
      </c>
      <c r="X175" s="176">
        <v>0</v>
      </c>
      <c r="Y175" s="176">
        <v>160</v>
      </c>
      <c r="AO175"/>
    </row>
    <row r="176" spans="21:81" ht="6.95" customHeight="1" x14ac:dyDescent="0.25">
      <c r="U176" s="176">
        <v>172</v>
      </c>
      <c r="V176" s="176">
        <v>3</v>
      </c>
      <c r="W176" s="176">
        <v>10</v>
      </c>
      <c r="X176" s="176">
        <v>0</v>
      </c>
      <c r="Y176" s="176">
        <v>160</v>
      </c>
      <c r="AO176"/>
    </row>
    <row r="177" spans="21:41" ht="6.95" customHeight="1" x14ac:dyDescent="0.25">
      <c r="U177" s="176">
        <v>173</v>
      </c>
      <c r="V177" s="176">
        <v>3</v>
      </c>
      <c r="W177" s="176">
        <v>11</v>
      </c>
      <c r="X177" s="176">
        <v>0</v>
      </c>
      <c r="Y177" s="176">
        <v>160</v>
      </c>
      <c r="AO177"/>
    </row>
    <row r="178" spans="21:41" ht="6.95" customHeight="1" x14ac:dyDescent="0.25">
      <c r="U178" s="176">
        <v>174</v>
      </c>
      <c r="V178" s="176">
        <v>3</v>
      </c>
      <c r="W178" s="176">
        <v>12</v>
      </c>
      <c r="X178" s="176">
        <v>0</v>
      </c>
      <c r="Y178" s="176">
        <v>160</v>
      </c>
      <c r="AO178"/>
    </row>
    <row r="179" spans="21:41" ht="6.95" customHeight="1" x14ac:dyDescent="0.25">
      <c r="U179" s="176">
        <v>175</v>
      </c>
      <c r="V179" s="176">
        <v>3</v>
      </c>
      <c r="W179" s="176">
        <v>13</v>
      </c>
      <c r="X179" s="176">
        <v>0</v>
      </c>
      <c r="Y179" s="176">
        <v>160</v>
      </c>
      <c r="AO179"/>
    </row>
    <row r="180" spans="21:41" ht="6.95" customHeight="1" x14ac:dyDescent="0.25">
      <c r="U180" s="176">
        <v>176</v>
      </c>
      <c r="V180" s="176">
        <v>3</v>
      </c>
      <c r="W180" s="176">
        <v>14</v>
      </c>
      <c r="X180" s="176">
        <v>0</v>
      </c>
      <c r="Y180" s="176">
        <v>160</v>
      </c>
      <c r="AO180"/>
    </row>
    <row r="181" spans="21:41" ht="6.95" customHeight="1" x14ac:dyDescent="0.25">
      <c r="U181" s="176">
        <v>177</v>
      </c>
      <c r="V181" s="176">
        <v>3</v>
      </c>
      <c r="W181" s="176">
        <v>15</v>
      </c>
      <c r="X181" s="176">
        <v>0</v>
      </c>
      <c r="Y181" s="176">
        <v>160</v>
      </c>
      <c r="AO181"/>
    </row>
    <row r="182" spans="21:41" ht="6.95" customHeight="1" x14ac:dyDescent="0.25">
      <c r="U182" s="176">
        <v>178</v>
      </c>
      <c r="V182" s="176">
        <v>3</v>
      </c>
      <c r="W182" s="176">
        <v>16</v>
      </c>
      <c r="X182" s="176">
        <v>0</v>
      </c>
      <c r="Y182" s="176">
        <v>160</v>
      </c>
      <c r="AO182"/>
    </row>
    <row r="183" spans="21:41" ht="6.95" customHeight="1" x14ac:dyDescent="0.25">
      <c r="U183" s="176">
        <v>179</v>
      </c>
      <c r="V183" s="176">
        <v>3</v>
      </c>
      <c r="W183" s="176">
        <v>17</v>
      </c>
      <c r="X183" s="176">
        <v>0</v>
      </c>
      <c r="Y183" s="176">
        <v>160</v>
      </c>
      <c r="AO183"/>
    </row>
    <row r="184" spans="21:41" ht="6.95" customHeight="1" x14ac:dyDescent="0.25">
      <c r="U184" s="176">
        <v>180</v>
      </c>
      <c r="V184" s="176">
        <v>3</v>
      </c>
      <c r="W184" s="176">
        <v>18</v>
      </c>
      <c r="X184" s="176">
        <v>0</v>
      </c>
      <c r="Y184" s="176">
        <v>160</v>
      </c>
      <c r="AO184"/>
    </row>
    <row r="185" spans="21:41" ht="6.95" customHeight="1" x14ac:dyDescent="0.25">
      <c r="U185" s="176">
        <v>181</v>
      </c>
      <c r="V185" s="176">
        <v>3</v>
      </c>
      <c r="W185" s="176">
        <v>19</v>
      </c>
      <c r="X185" s="176">
        <v>0</v>
      </c>
      <c r="Y185" s="176">
        <v>160</v>
      </c>
      <c r="AO185"/>
    </row>
    <row r="186" spans="21:41" ht="6.95" customHeight="1" x14ac:dyDescent="0.25">
      <c r="U186" s="176">
        <v>182</v>
      </c>
      <c r="V186" s="176">
        <v>3</v>
      </c>
      <c r="W186" s="176">
        <v>20</v>
      </c>
      <c r="X186" s="176">
        <v>0</v>
      </c>
      <c r="Y186" s="176">
        <v>160</v>
      </c>
      <c r="AO186"/>
    </row>
    <row r="187" spans="21:41" ht="6.95" customHeight="1" x14ac:dyDescent="0.25">
      <c r="U187" s="176">
        <v>183</v>
      </c>
      <c r="V187" s="176">
        <v>3</v>
      </c>
      <c r="W187" s="176">
        <v>21</v>
      </c>
      <c r="X187" s="176">
        <v>0</v>
      </c>
      <c r="Y187" s="176">
        <v>160</v>
      </c>
      <c r="AO187"/>
    </row>
    <row r="188" spans="21:41" ht="6.95" customHeight="1" x14ac:dyDescent="0.25">
      <c r="U188" s="176">
        <v>184</v>
      </c>
      <c r="V188" s="176">
        <v>3</v>
      </c>
      <c r="W188" s="176">
        <v>22</v>
      </c>
      <c r="X188" s="176">
        <v>0</v>
      </c>
      <c r="Y188" s="176">
        <v>160</v>
      </c>
      <c r="AO188"/>
    </row>
    <row r="189" spans="21:41" ht="6.95" customHeight="1" x14ac:dyDescent="0.25">
      <c r="U189" s="176">
        <v>185</v>
      </c>
      <c r="V189" s="176">
        <v>3</v>
      </c>
      <c r="W189" s="176">
        <v>23</v>
      </c>
      <c r="X189" s="176">
        <v>0</v>
      </c>
      <c r="Y189" s="176">
        <v>160</v>
      </c>
      <c r="AO189"/>
    </row>
    <row r="190" spans="21:41" ht="6.95" customHeight="1" x14ac:dyDescent="0.25">
      <c r="U190" s="176">
        <v>186</v>
      </c>
      <c r="V190" s="176">
        <v>3</v>
      </c>
      <c r="W190" s="176">
        <v>24</v>
      </c>
      <c r="X190" s="176">
        <v>0</v>
      </c>
      <c r="Y190" s="176">
        <v>160</v>
      </c>
      <c r="AO190"/>
    </row>
    <row r="191" spans="21:41" ht="6.95" customHeight="1" x14ac:dyDescent="0.25">
      <c r="U191" s="176">
        <v>187</v>
      </c>
      <c r="V191" s="176">
        <v>3</v>
      </c>
      <c r="W191" s="176">
        <v>25</v>
      </c>
      <c r="X191" s="176">
        <v>0</v>
      </c>
      <c r="Y191" s="176">
        <v>160</v>
      </c>
      <c r="AO191"/>
    </row>
    <row r="192" spans="21:41" ht="6.95" customHeight="1" x14ac:dyDescent="0.25">
      <c r="U192" s="176">
        <v>188</v>
      </c>
      <c r="V192" s="176">
        <v>3</v>
      </c>
      <c r="W192" s="176">
        <v>26</v>
      </c>
      <c r="X192" s="176">
        <v>0</v>
      </c>
      <c r="Y192" s="176">
        <v>160</v>
      </c>
      <c r="AO192"/>
    </row>
    <row r="193" spans="21:41" ht="6.95" customHeight="1" x14ac:dyDescent="0.25">
      <c r="U193" s="176">
        <v>189</v>
      </c>
      <c r="V193" s="176">
        <v>3</v>
      </c>
      <c r="W193" s="176">
        <v>0</v>
      </c>
      <c r="X193" s="176">
        <v>16</v>
      </c>
      <c r="Y193" s="176">
        <v>140</v>
      </c>
      <c r="AO193"/>
    </row>
    <row r="194" spans="21:41" ht="6.95" customHeight="1" x14ac:dyDescent="0.25">
      <c r="U194" s="176">
        <v>190</v>
      </c>
      <c r="V194" s="176">
        <v>3</v>
      </c>
      <c r="W194" s="176">
        <v>1</v>
      </c>
      <c r="X194" s="176">
        <v>16</v>
      </c>
      <c r="Y194" s="176">
        <v>140</v>
      </c>
      <c r="AO194"/>
    </row>
    <row r="195" spans="21:41" ht="6.95" customHeight="1" x14ac:dyDescent="0.25">
      <c r="U195" s="176">
        <v>191</v>
      </c>
      <c r="V195" s="176">
        <v>3</v>
      </c>
      <c r="W195" s="176">
        <v>2</v>
      </c>
      <c r="X195" s="176">
        <v>16</v>
      </c>
      <c r="Y195" s="176">
        <v>140</v>
      </c>
      <c r="AO195"/>
    </row>
    <row r="196" spans="21:41" ht="6.95" customHeight="1" x14ac:dyDescent="0.25">
      <c r="U196" s="176">
        <v>192</v>
      </c>
      <c r="V196" s="176">
        <v>3</v>
      </c>
      <c r="W196" s="176">
        <v>3</v>
      </c>
      <c r="X196" s="176">
        <v>16</v>
      </c>
      <c r="Y196" s="176">
        <v>140</v>
      </c>
      <c r="AO196"/>
    </row>
    <row r="197" spans="21:41" ht="6.95" customHeight="1" x14ac:dyDescent="0.25">
      <c r="U197" s="176">
        <v>193</v>
      </c>
      <c r="V197" s="176">
        <v>3</v>
      </c>
      <c r="W197" s="176">
        <v>4</v>
      </c>
      <c r="X197" s="176">
        <v>16</v>
      </c>
      <c r="Y197" s="176">
        <v>140</v>
      </c>
      <c r="AO197"/>
    </row>
    <row r="198" spans="21:41" ht="6.95" customHeight="1" x14ac:dyDescent="0.25">
      <c r="U198" s="176">
        <v>194</v>
      </c>
      <c r="V198" s="176">
        <v>3</v>
      </c>
      <c r="W198" s="176">
        <v>5</v>
      </c>
      <c r="X198" s="176">
        <v>16</v>
      </c>
      <c r="Y198" s="176">
        <v>140</v>
      </c>
      <c r="AO198"/>
    </row>
    <row r="199" spans="21:41" ht="6.95" customHeight="1" x14ac:dyDescent="0.25">
      <c r="U199" s="176">
        <v>195</v>
      </c>
      <c r="V199" s="176">
        <v>3</v>
      </c>
      <c r="W199" s="176">
        <v>6</v>
      </c>
      <c r="X199" s="176">
        <v>16</v>
      </c>
      <c r="Y199" s="176">
        <v>140</v>
      </c>
      <c r="AO199"/>
    </row>
    <row r="200" spans="21:41" ht="6.95" customHeight="1" x14ac:dyDescent="0.25">
      <c r="U200" s="176">
        <v>196</v>
      </c>
      <c r="V200" s="176">
        <v>3</v>
      </c>
      <c r="W200" s="176">
        <v>7</v>
      </c>
      <c r="X200" s="176">
        <v>16</v>
      </c>
      <c r="Y200" s="176">
        <v>140</v>
      </c>
      <c r="AO200"/>
    </row>
    <row r="201" spans="21:41" ht="6.95" customHeight="1" x14ac:dyDescent="0.25">
      <c r="U201" s="176">
        <v>197</v>
      </c>
      <c r="V201" s="176">
        <v>3</v>
      </c>
      <c r="W201" s="176">
        <v>8</v>
      </c>
      <c r="X201" s="176">
        <v>16</v>
      </c>
      <c r="Y201" s="176">
        <v>140</v>
      </c>
      <c r="AO201"/>
    </row>
    <row r="202" spans="21:41" ht="6.95" customHeight="1" x14ac:dyDescent="0.25">
      <c r="U202" s="176">
        <v>198</v>
      </c>
      <c r="V202" s="176">
        <v>3</v>
      </c>
      <c r="W202" s="176">
        <v>9</v>
      </c>
      <c r="X202" s="176">
        <v>16</v>
      </c>
      <c r="Y202" s="176">
        <v>140</v>
      </c>
      <c r="AO202"/>
    </row>
    <row r="203" spans="21:41" ht="6.95" customHeight="1" x14ac:dyDescent="0.25">
      <c r="U203" s="176">
        <v>199</v>
      </c>
      <c r="V203" s="176">
        <v>3</v>
      </c>
      <c r="W203" s="176">
        <v>10</v>
      </c>
      <c r="X203" s="176">
        <v>16</v>
      </c>
      <c r="Y203" s="176">
        <v>140</v>
      </c>
      <c r="AO203"/>
    </row>
    <row r="204" spans="21:41" ht="6.95" customHeight="1" x14ac:dyDescent="0.25">
      <c r="U204" s="176">
        <v>200</v>
      </c>
      <c r="V204" s="176">
        <v>3</v>
      </c>
      <c r="W204" s="176">
        <v>11</v>
      </c>
      <c r="X204" s="176">
        <v>16</v>
      </c>
      <c r="Y204" s="176">
        <v>140</v>
      </c>
      <c r="AO204"/>
    </row>
    <row r="205" spans="21:41" ht="6.95" customHeight="1" x14ac:dyDescent="0.25">
      <c r="U205" s="176">
        <v>201</v>
      </c>
      <c r="V205" s="176">
        <v>3</v>
      </c>
      <c r="W205" s="176">
        <v>12</v>
      </c>
      <c r="X205" s="176">
        <v>16</v>
      </c>
      <c r="Y205" s="176">
        <v>140</v>
      </c>
      <c r="AO205"/>
    </row>
    <row r="206" spans="21:41" ht="6.95" customHeight="1" x14ac:dyDescent="0.25">
      <c r="U206" s="176">
        <v>202</v>
      </c>
      <c r="V206" s="176">
        <v>3</v>
      </c>
      <c r="W206" s="176">
        <v>13</v>
      </c>
      <c r="X206" s="176">
        <v>16</v>
      </c>
      <c r="Y206" s="176">
        <v>140</v>
      </c>
      <c r="AO206"/>
    </row>
    <row r="207" spans="21:41" ht="6.95" customHeight="1" x14ac:dyDescent="0.25">
      <c r="U207" s="176">
        <v>203</v>
      </c>
      <c r="V207" s="176">
        <v>3</v>
      </c>
      <c r="W207" s="176">
        <v>14</v>
      </c>
      <c r="X207" s="176">
        <v>16</v>
      </c>
      <c r="Y207" s="176">
        <v>140</v>
      </c>
      <c r="AO207"/>
    </row>
    <row r="208" spans="21:41" ht="6.95" customHeight="1" x14ac:dyDescent="0.25">
      <c r="U208" s="176">
        <v>204</v>
      </c>
      <c r="V208" s="176">
        <v>3</v>
      </c>
      <c r="W208" s="176">
        <v>15</v>
      </c>
      <c r="X208" s="176">
        <v>16</v>
      </c>
      <c r="Y208" s="176">
        <v>140</v>
      </c>
      <c r="AO208"/>
    </row>
    <row r="209" spans="21:41" ht="6.95" customHeight="1" x14ac:dyDescent="0.25">
      <c r="U209" s="176">
        <v>205</v>
      </c>
      <c r="V209" s="176">
        <v>3</v>
      </c>
      <c r="W209" s="176">
        <v>16</v>
      </c>
      <c r="X209" s="176">
        <v>16</v>
      </c>
      <c r="Y209" s="176">
        <v>140</v>
      </c>
      <c r="AO209"/>
    </row>
    <row r="210" spans="21:41" ht="6.95" customHeight="1" x14ac:dyDescent="0.25">
      <c r="U210" s="176">
        <v>206</v>
      </c>
      <c r="V210" s="176">
        <v>3</v>
      </c>
      <c r="W210" s="176">
        <v>17</v>
      </c>
      <c r="X210" s="176">
        <v>16</v>
      </c>
      <c r="Y210" s="176">
        <v>140</v>
      </c>
      <c r="AO210"/>
    </row>
    <row r="211" spans="21:41" ht="6.95" customHeight="1" x14ac:dyDescent="0.25">
      <c r="U211" s="176">
        <v>207</v>
      </c>
      <c r="V211" s="176">
        <v>3</v>
      </c>
      <c r="W211" s="176">
        <v>18</v>
      </c>
      <c r="X211" s="176">
        <v>16</v>
      </c>
      <c r="Y211" s="176">
        <v>140</v>
      </c>
      <c r="AO211"/>
    </row>
    <row r="212" spans="21:41" ht="6.95" customHeight="1" x14ac:dyDescent="0.25">
      <c r="U212" s="176">
        <v>208</v>
      </c>
      <c r="V212" s="176">
        <v>3</v>
      </c>
      <c r="W212" s="176">
        <v>19</v>
      </c>
      <c r="X212" s="176">
        <v>16</v>
      </c>
      <c r="Y212" s="176">
        <v>140</v>
      </c>
      <c r="AO212"/>
    </row>
    <row r="213" spans="21:41" ht="6.95" customHeight="1" x14ac:dyDescent="0.25">
      <c r="U213" s="176">
        <v>209</v>
      </c>
      <c r="V213" s="176">
        <v>3</v>
      </c>
      <c r="W213" s="176">
        <v>20</v>
      </c>
      <c r="X213" s="176">
        <v>16</v>
      </c>
      <c r="Y213" s="176">
        <v>140</v>
      </c>
      <c r="AO213"/>
    </row>
    <row r="214" spans="21:41" ht="6.95" customHeight="1" x14ac:dyDescent="0.25">
      <c r="U214" s="176">
        <v>210</v>
      </c>
      <c r="V214" s="176">
        <v>3</v>
      </c>
      <c r="W214" s="176">
        <v>21</v>
      </c>
      <c r="X214" s="176">
        <v>16</v>
      </c>
      <c r="Y214" s="176">
        <v>140</v>
      </c>
      <c r="AO214"/>
    </row>
    <row r="215" spans="21:41" ht="6.95" customHeight="1" x14ac:dyDescent="0.25">
      <c r="U215" s="176">
        <v>211</v>
      </c>
      <c r="V215" s="176">
        <v>3</v>
      </c>
      <c r="W215" s="176">
        <v>22</v>
      </c>
      <c r="X215" s="176">
        <v>16</v>
      </c>
      <c r="Y215" s="176">
        <v>140</v>
      </c>
      <c r="AO215"/>
    </row>
    <row r="216" spans="21:41" ht="6.95" customHeight="1" x14ac:dyDescent="0.25">
      <c r="U216" s="176">
        <v>212</v>
      </c>
      <c r="V216" s="176">
        <v>3</v>
      </c>
      <c r="W216" s="176">
        <v>23</v>
      </c>
      <c r="X216" s="176">
        <v>16</v>
      </c>
      <c r="Y216" s="176">
        <v>140</v>
      </c>
      <c r="AO216"/>
    </row>
    <row r="217" spans="21:41" ht="6.95" customHeight="1" x14ac:dyDescent="0.25">
      <c r="U217" s="176">
        <v>213</v>
      </c>
      <c r="V217" s="176">
        <v>3</v>
      </c>
      <c r="W217" s="176">
        <v>24</v>
      </c>
      <c r="X217" s="176">
        <v>16</v>
      </c>
      <c r="Y217" s="176">
        <v>140</v>
      </c>
      <c r="AO217"/>
    </row>
    <row r="218" spans="21:41" ht="6.95" customHeight="1" x14ac:dyDescent="0.25">
      <c r="U218" s="176">
        <v>214</v>
      </c>
      <c r="V218" s="176">
        <v>3</v>
      </c>
      <c r="W218" s="176">
        <v>25</v>
      </c>
      <c r="X218" s="176">
        <v>16</v>
      </c>
      <c r="Y218" s="176">
        <v>140</v>
      </c>
      <c r="AO218"/>
    </row>
    <row r="219" spans="21:41" ht="6.95" customHeight="1" x14ac:dyDescent="0.25">
      <c r="U219" s="176">
        <v>215</v>
      </c>
      <c r="V219" s="176">
        <v>3</v>
      </c>
      <c r="W219" s="176">
        <v>26</v>
      </c>
      <c r="X219" s="176">
        <v>16</v>
      </c>
      <c r="Y219" s="176">
        <v>140</v>
      </c>
      <c r="AO219"/>
    </row>
    <row r="220" spans="21:41" ht="6.95" customHeight="1" x14ac:dyDescent="0.25">
      <c r="U220" s="176">
        <v>216</v>
      </c>
      <c r="V220" s="176">
        <v>4</v>
      </c>
      <c r="W220" s="176">
        <v>0</v>
      </c>
      <c r="X220" s="176">
        <v>0</v>
      </c>
      <c r="Y220" s="176">
        <v>160</v>
      </c>
      <c r="AO220"/>
    </row>
    <row r="221" spans="21:41" ht="6.95" customHeight="1" x14ac:dyDescent="0.25">
      <c r="U221" s="176">
        <v>217</v>
      </c>
      <c r="V221" s="176">
        <v>4</v>
      </c>
      <c r="W221" s="176">
        <v>1</v>
      </c>
      <c r="X221" s="176">
        <v>0</v>
      </c>
      <c r="Y221" s="176">
        <v>160</v>
      </c>
      <c r="AO221"/>
    </row>
    <row r="222" spans="21:41" ht="6.95" customHeight="1" x14ac:dyDescent="0.25">
      <c r="U222" s="176">
        <v>218</v>
      </c>
      <c r="V222" s="176">
        <v>4</v>
      </c>
      <c r="W222" s="176">
        <v>2</v>
      </c>
      <c r="X222" s="176">
        <v>0</v>
      </c>
      <c r="Y222" s="176">
        <v>160</v>
      </c>
      <c r="AO222"/>
    </row>
    <row r="223" spans="21:41" ht="6.95" customHeight="1" x14ac:dyDescent="0.25">
      <c r="U223" s="176">
        <v>219</v>
      </c>
      <c r="V223" s="176">
        <v>4</v>
      </c>
      <c r="W223" s="176">
        <v>3</v>
      </c>
      <c r="X223" s="176">
        <v>0</v>
      </c>
      <c r="Y223" s="176">
        <v>160</v>
      </c>
      <c r="AO223"/>
    </row>
    <row r="224" spans="21:41" ht="6.95" customHeight="1" x14ac:dyDescent="0.25">
      <c r="U224" s="176">
        <v>220</v>
      </c>
      <c r="V224" s="176">
        <v>4</v>
      </c>
      <c r="W224" s="176">
        <v>4</v>
      </c>
      <c r="X224" s="176">
        <v>0</v>
      </c>
      <c r="Y224" s="176">
        <v>160</v>
      </c>
      <c r="AO224"/>
    </row>
    <row r="225" spans="21:41" ht="6.95" customHeight="1" x14ac:dyDescent="0.25">
      <c r="U225" s="176">
        <v>221</v>
      </c>
      <c r="V225" s="176">
        <v>4</v>
      </c>
      <c r="W225" s="176">
        <v>5</v>
      </c>
      <c r="X225" s="176">
        <v>0</v>
      </c>
      <c r="Y225" s="176">
        <v>160</v>
      </c>
      <c r="AO225"/>
    </row>
    <row r="226" spans="21:41" ht="6.95" customHeight="1" x14ac:dyDescent="0.25">
      <c r="U226" s="176">
        <v>222</v>
      </c>
      <c r="V226" s="176">
        <v>4</v>
      </c>
      <c r="W226" s="176">
        <v>6</v>
      </c>
      <c r="X226" s="176">
        <v>0</v>
      </c>
      <c r="Y226" s="176">
        <v>160</v>
      </c>
      <c r="AO226"/>
    </row>
    <row r="227" spans="21:41" ht="6.95" customHeight="1" x14ac:dyDescent="0.25">
      <c r="U227" s="176">
        <v>223</v>
      </c>
      <c r="V227" s="176">
        <v>4</v>
      </c>
      <c r="W227" s="176">
        <v>7</v>
      </c>
      <c r="X227" s="176">
        <v>0</v>
      </c>
      <c r="Y227" s="176">
        <v>160</v>
      </c>
      <c r="AO227"/>
    </row>
    <row r="228" spans="21:41" ht="6.95" customHeight="1" x14ac:dyDescent="0.25">
      <c r="U228" s="176">
        <v>224</v>
      </c>
      <c r="V228" s="176">
        <v>4</v>
      </c>
      <c r="W228" s="176">
        <v>8</v>
      </c>
      <c r="X228" s="176">
        <v>0</v>
      </c>
      <c r="Y228" s="176">
        <v>160</v>
      </c>
      <c r="AO228"/>
    </row>
    <row r="229" spans="21:41" ht="6.95" customHeight="1" x14ac:dyDescent="0.25">
      <c r="U229" s="176">
        <v>225</v>
      </c>
      <c r="V229" s="176">
        <v>4</v>
      </c>
      <c r="W229" s="176">
        <v>9</v>
      </c>
      <c r="X229" s="176">
        <v>0</v>
      </c>
      <c r="Y229" s="176">
        <v>160</v>
      </c>
      <c r="AO229"/>
    </row>
    <row r="230" spans="21:41" ht="6.95" customHeight="1" x14ac:dyDescent="0.25">
      <c r="U230" s="176">
        <v>226</v>
      </c>
      <c r="V230" s="176">
        <v>4</v>
      </c>
      <c r="W230" s="176">
        <v>10</v>
      </c>
      <c r="X230" s="176">
        <v>0</v>
      </c>
      <c r="Y230" s="176">
        <v>160</v>
      </c>
      <c r="AO230"/>
    </row>
    <row r="231" spans="21:41" ht="6.95" customHeight="1" x14ac:dyDescent="0.25">
      <c r="U231" s="176">
        <v>227</v>
      </c>
      <c r="V231" s="176">
        <v>4</v>
      </c>
      <c r="W231" s="176">
        <v>11</v>
      </c>
      <c r="X231" s="176">
        <v>0</v>
      </c>
      <c r="Y231" s="176">
        <v>160</v>
      </c>
      <c r="AO231"/>
    </row>
    <row r="232" spans="21:41" ht="6.95" customHeight="1" x14ac:dyDescent="0.25">
      <c r="U232" s="176">
        <v>228</v>
      </c>
      <c r="V232" s="176">
        <v>4</v>
      </c>
      <c r="W232" s="176">
        <v>12</v>
      </c>
      <c r="X232" s="176">
        <v>0</v>
      </c>
      <c r="Y232" s="176">
        <v>160</v>
      </c>
      <c r="AO232"/>
    </row>
    <row r="233" spans="21:41" ht="6.95" customHeight="1" x14ac:dyDescent="0.25">
      <c r="U233" s="176">
        <v>229</v>
      </c>
      <c r="V233" s="176">
        <v>4</v>
      </c>
      <c r="W233" s="176">
        <v>13</v>
      </c>
      <c r="X233" s="176">
        <v>0</v>
      </c>
      <c r="Y233" s="176">
        <v>160</v>
      </c>
      <c r="AO233"/>
    </row>
    <row r="234" spans="21:41" ht="6.95" customHeight="1" x14ac:dyDescent="0.25">
      <c r="U234" s="176">
        <v>230</v>
      </c>
      <c r="V234" s="176">
        <v>4</v>
      </c>
      <c r="W234" s="176">
        <v>14</v>
      </c>
      <c r="X234" s="176">
        <v>0</v>
      </c>
      <c r="Y234" s="176">
        <v>160</v>
      </c>
      <c r="AO234"/>
    </row>
    <row r="235" spans="21:41" ht="6.95" customHeight="1" x14ac:dyDescent="0.25">
      <c r="U235" s="176">
        <v>231</v>
      </c>
      <c r="V235" s="176">
        <v>4</v>
      </c>
      <c r="W235" s="176">
        <v>15</v>
      </c>
      <c r="X235" s="176">
        <v>0</v>
      </c>
      <c r="Y235" s="176">
        <v>160</v>
      </c>
      <c r="AO235"/>
    </row>
    <row r="236" spans="21:41" ht="6.95" customHeight="1" x14ac:dyDescent="0.25">
      <c r="U236" s="176">
        <v>232</v>
      </c>
      <c r="V236" s="176">
        <v>4</v>
      </c>
      <c r="W236" s="176">
        <v>16</v>
      </c>
      <c r="X236" s="176">
        <v>0</v>
      </c>
      <c r="Y236" s="176">
        <v>160</v>
      </c>
      <c r="AO236"/>
    </row>
    <row r="237" spans="21:41" ht="6.95" customHeight="1" x14ac:dyDescent="0.25">
      <c r="U237" s="176">
        <v>233</v>
      </c>
      <c r="V237" s="176">
        <v>4</v>
      </c>
      <c r="W237" s="176">
        <v>17</v>
      </c>
      <c r="X237" s="176">
        <v>0</v>
      </c>
      <c r="Y237" s="176">
        <v>160</v>
      </c>
      <c r="AO237"/>
    </row>
    <row r="238" spans="21:41" ht="6.95" customHeight="1" x14ac:dyDescent="0.25">
      <c r="U238" s="176">
        <v>234</v>
      </c>
      <c r="V238" s="176">
        <v>4</v>
      </c>
      <c r="W238" s="176">
        <v>18</v>
      </c>
      <c r="X238" s="176">
        <v>0</v>
      </c>
      <c r="Y238" s="176">
        <v>160</v>
      </c>
      <c r="AO238"/>
    </row>
    <row r="239" spans="21:41" ht="6.95" customHeight="1" x14ac:dyDescent="0.25">
      <c r="U239" s="176">
        <v>235</v>
      </c>
      <c r="V239" s="176">
        <v>4</v>
      </c>
      <c r="W239" s="176">
        <v>19</v>
      </c>
      <c r="X239" s="176">
        <v>0</v>
      </c>
      <c r="Y239" s="176">
        <v>160</v>
      </c>
      <c r="AO239"/>
    </row>
    <row r="240" spans="21:41" ht="6.95" customHeight="1" x14ac:dyDescent="0.25">
      <c r="U240" s="176">
        <v>236</v>
      </c>
      <c r="V240" s="176">
        <v>4</v>
      </c>
      <c r="W240" s="176">
        <v>20</v>
      </c>
      <c r="X240" s="176">
        <v>0</v>
      </c>
      <c r="Y240" s="176">
        <v>160</v>
      </c>
      <c r="AO240"/>
    </row>
    <row r="241" spans="21:41" ht="6.95" customHeight="1" x14ac:dyDescent="0.25">
      <c r="U241" s="176">
        <v>237</v>
      </c>
      <c r="V241" s="176">
        <v>4</v>
      </c>
      <c r="W241" s="176">
        <v>21</v>
      </c>
      <c r="X241" s="176">
        <v>0</v>
      </c>
      <c r="Y241" s="176">
        <v>160</v>
      </c>
      <c r="AO241"/>
    </row>
    <row r="242" spans="21:41" ht="6.95" customHeight="1" x14ac:dyDescent="0.25">
      <c r="U242" s="176">
        <v>238</v>
      </c>
      <c r="V242" s="176">
        <v>4</v>
      </c>
      <c r="W242" s="176">
        <v>22</v>
      </c>
      <c r="X242" s="176">
        <v>0</v>
      </c>
      <c r="Y242" s="176">
        <v>160</v>
      </c>
      <c r="AO242"/>
    </row>
    <row r="243" spans="21:41" ht="6.95" customHeight="1" x14ac:dyDescent="0.25">
      <c r="U243" s="176">
        <v>239</v>
      </c>
      <c r="V243" s="176">
        <v>4</v>
      </c>
      <c r="W243" s="176">
        <v>23</v>
      </c>
      <c r="X243" s="176">
        <v>0</v>
      </c>
      <c r="Y243" s="176">
        <v>160</v>
      </c>
      <c r="AO243"/>
    </row>
    <row r="244" spans="21:41" ht="6.95" customHeight="1" x14ac:dyDescent="0.25">
      <c r="U244" s="176">
        <v>240</v>
      </c>
      <c r="V244" s="176">
        <v>4</v>
      </c>
      <c r="W244" s="176">
        <v>24</v>
      </c>
      <c r="X244" s="176">
        <v>0</v>
      </c>
      <c r="Y244" s="176">
        <v>160</v>
      </c>
      <c r="AO244"/>
    </row>
    <row r="245" spans="21:41" ht="6.95" customHeight="1" x14ac:dyDescent="0.25">
      <c r="U245" s="176">
        <v>241</v>
      </c>
      <c r="V245" s="176">
        <v>4</v>
      </c>
      <c r="W245" s="176">
        <v>25</v>
      </c>
      <c r="X245" s="176">
        <v>0</v>
      </c>
      <c r="Y245" s="176">
        <v>160</v>
      </c>
      <c r="AO245"/>
    </row>
    <row r="246" spans="21:41" ht="6.95" customHeight="1" x14ac:dyDescent="0.25">
      <c r="U246" s="176">
        <v>242</v>
      </c>
      <c r="V246" s="176">
        <v>4</v>
      </c>
      <c r="W246" s="176">
        <v>26</v>
      </c>
      <c r="X246" s="176">
        <v>0</v>
      </c>
      <c r="Y246" s="176">
        <v>160</v>
      </c>
      <c r="AO246"/>
    </row>
    <row r="247" spans="21:41" ht="6.95" customHeight="1" x14ac:dyDescent="0.25">
      <c r="U247" s="176">
        <v>243</v>
      </c>
      <c r="V247" s="176">
        <v>4</v>
      </c>
      <c r="W247" s="176">
        <v>0</v>
      </c>
      <c r="X247" s="176">
        <v>16</v>
      </c>
      <c r="Y247" s="176">
        <v>140</v>
      </c>
      <c r="AO247"/>
    </row>
    <row r="248" spans="21:41" ht="6.95" customHeight="1" x14ac:dyDescent="0.25">
      <c r="U248" s="176">
        <v>244</v>
      </c>
      <c r="V248" s="176">
        <v>4</v>
      </c>
      <c r="W248" s="176">
        <v>1</v>
      </c>
      <c r="X248" s="176">
        <v>16</v>
      </c>
      <c r="Y248" s="176">
        <v>140</v>
      </c>
      <c r="AO248"/>
    </row>
    <row r="249" spans="21:41" ht="6.95" customHeight="1" x14ac:dyDescent="0.25">
      <c r="U249" s="176">
        <v>245</v>
      </c>
      <c r="V249" s="176">
        <v>4</v>
      </c>
      <c r="W249" s="176">
        <v>2</v>
      </c>
      <c r="X249" s="176">
        <v>16</v>
      </c>
      <c r="Y249" s="176">
        <v>140</v>
      </c>
      <c r="AO249"/>
    </row>
    <row r="250" spans="21:41" ht="6.95" customHeight="1" x14ac:dyDescent="0.25">
      <c r="U250" s="176">
        <v>246</v>
      </c>
      <c r="V250" s="176">
        <v>4</v>
      </c>
      <c r="W250" s="176">
        <v>3</v>
      </c>
      <c r="X250" s="176">
        <v>16</v>
      </c>
      <c r="Y250" s="176">
        <v>140</v>
      </c>
      <c r="AO250"/>
    </row>
    <row r="251" spans="21:41" ht="6.95" customHeight="1" x14ac:dyDescent="0.25">
      <c r="U251" s="176">
        <v>247</v>
      </c>
      <c r="V251" s="176">
        <v>4</v>
      </c>
      <c r="W251" s="176">
        <v>4</v>
      </c>
      <c r="X251" s="176">
        <v>16</v>
      </c>
      <c r="Y251" s="176">
        <v>140</v>
      </c>
      <c r="AO251"/>
    </row>
    <row r="252" spans="21:41" ht="6.95" customHeight="1" x14ac:dyDescent="0.25">
      <c r="U252" s="176">
        <v>248</v>
      </c>
      <c r="V252" s="176">
        <v>4</v>
      </c>
      <c r="W252" s="176">
        <v>5</v>
      </c>
      <c r="X252" s="176">
        <v>16</v>
      </c>
      <c r="Y252" s="176">
        <v>140</v>
      </c>
      <c r="AO252"/>
    </row>
    <row r="253" spans="21:41" ht="6.95" customHeight="1" x14ac:dyDescent="0.25">
      <c r="U253" s="176">
        <v>249</v>
      </c>
      <c r="V253" s="176">
        <v>4</v>
      </c>
      <c r="W253" s="176">
        <v>6</v>
      </c>
      <c r="X253" s="176">
        <v>16</v>
      </c>
      <c r="Y253" s="176">
        <v>140</v>
      </c>
      <c r="AO253"/>
    </row>
    <row r="254" spans="21:41" ht="6.95" customHeight="1" x14ac:dyDescent="0.25">
      <c r="U254" s="176">
        <v>250</v>
      </c>
      <c r="V254" s="176">
        <v>4</v>
      </c>
      <c r="W254" s="176">
        <v>7</v>
      </c>
      <c r="X254" s="176">
        <v>16</v>
      </c>
      <c r="Y254" s="176">
        <v>140</v>
      </c>
      <c r="AO254"/>
    </row>
    <row r="255" spans="21:41" ht="6.95" customHeight="1" x14ac:dyDescent="0.25">
      <c r="U255" s="176">
        <v>251</v>
      </c>
      <c r="V255" s="176">
        <v>4</v>
      </c>
      <c r="W255" s="176">
        <v>8</v>
      </c>
      <c r="X255" s="176">
        <v>16</v>
      </c>
      <c r="Y255" s="176">
        <v>140</v>
      </c>
      <c r="AO255"/>
    </row>
    <row r="256" spans="21:41" ht="6.95" customHeight="1" x14ac:dyDescent="0.25">
      <c r="U256" s="176">
        <v>252</v>
      </c>
      <c r="V256" s="176">
        <v>4</v>
      </c>
      <c r="W256" s="176">
        <v>9</v>
      </c>
      <c r="X256" s="176">
        <v>16</v>
      </c>
      <c r="Y256" s="176">
        <v>140</v>
      </c>
      <c r="AO256"/>
    </row>
    <row r="257" spans="21:41" ht="6.95" customHeight="1" x14ac:dyDescent="0.25">
      <c r="U257" s="176">
        <v>253</v>
      </c>
      <c r="V257" s="176">
        <v>4</v>
      </c>
      <c r="W257" s="176">
        <v>10</v>
      </c>
      <c r="X257" s="176">
        <v>16</v>
      </c>
      <c r="Y257" s="176">
        <v>140</v>
      </c>
      <c r="AO257"/>
    </row>
    <row r="258" spans="21:41" ht="6.95" customHeight="1" x14ac:dyDescent="0.25">
      <c r="U258" s="176">
        <v>254</v>
      </c>
      <c r="V258" s="176">
        <v>4</v>
      </c>
      <c r="W258" s="176">
        <v>11</v>
      </c>
      <c r="X258" s="176">
        <v>16</v>
      </c>
      <c r="Y258" s="176">
        <v>140</v>
      </c>
      <c r="AO258"/>
    </row>
    <row r="259" spans="21:41" ht="6.95" customHeight="1" x14ac:dyDescent="0.25">
      <c r="U259" s="176">
        <v>255</v>
      </c>
      <c r="V259" s="176">
        <v>4</v>
      </c>
      <c r="W259" s="176">
        <v>12</v>
      </c>
      <c r="X259" s="176">
        <v>16</v>
      </c>
      <c r="Y259" s="176">
        <v>140</v>
      </c>
      <c r="AO259"/>
    </row>
    <row r="260" spans="21:41" ht="6.95" customHeight="1" x14ac:dyDescent="0.25">
      <c r="U260" s="176">
        <v>256</v>
      </c>
      <c r="V260" s="176">
        <v>4</v>
      </c>
      <c r="W260" s="176">
        <v>13</v>
      </c>
      <c r="X260" s="176">
        <v>16</v>
      </c>
      <c r="Y260" s="176">
        <v>140</v>
      </c>
      <c r="AO260"/>
    </row>
    <row r="261" spans="21:41" ht="6.95" customHeight="1" x14ac:dyDescent="0.25">
      <c r="U261" s="176">
        <v>257</v>
      </c>
      <c r="V261" s="176">
        <v>4</v>
      </c>
      <c r="W261" s="176">
        <v>14</v>
      </c>
      <c r="X261" s="176">
        <v>16</v>
      </c>
      <c r="Y261" s="176">
        <v>140</v>
      </c>
      <c r="AO261"/>
    </row>
    <row r="262" spans="21:41" ht="6.95" customHeight="1" x14ac:dyDescent="0.25">
      <c r="U262" s="176">
        <v>258</v>
      </c>
      <c r="V262" s="176">
        <v>4</v>
      </c>
      <c r="W262" s="176">
        <v>15</v>
      </c>
      <c r="X262" s="176">
        <v>16</v>
      </c>
      <c r="Y262" s="176">
        <v>140</v>
      </c>
      <c r="AO262"/>
    </row>
    <row r="263" spans="21:41" ht="6.95" customHeight="1" x14ac:dyDescent="0.25">
      <c r="U263" s="176">
        <v>259</v>
      </c>
      <c r="V263" s="176">
        <v>4</v>
      </c>
      <c r="W263" s="176">
        <v>16</v>
      </c>
      <c r="X263" s="176">
        <v>16</v>
      </c>
      <c r="Y263" s="176">
        <v>140</v>
      </c>
      <c r="AO263"/>
    </row>
    <row r="264" spans="21:41" ht="6.95" customHeight="1" x14ac:dyDescent="0.25">
      <c r="U264" s="176">
        <v>260</v>
      </c>
      <c r="V264" s="176">
        <v>4</v>
      </c>
      <c r="W264" s="176">
        <v>17</v>
      </c>
      <c r="X264" s="176">
        <v>16</v>
      </c>
      <c r="Y264" s="176">
        <v>140</v>
      </c>
      <c r="AO264"/>
    </row>
    <row r="265" spans="21:41" ht="6.95" customHeight="1" x14ac:dyDescent="0.25">
      <c r="U265" s="176">
        <v>261</v>
      </c>
      <c r="V265" s="176">
        <v>4</v>
      </c>
      <c r="W265" s="176">
        <v>18</v>
      </c>
      <c r="X265" s="176">
        <v>16</v>
      </c>
      <c r="Y265" s="176">
        <v>140</v>
      </c>
      <c r="AO265"/>
    </row>
    <row r="266" spans="21:41" ht="6.95" customHeight="1" x14ac:dyDescent="0.25">
      <c r="U266" s="176">
        <v>262</v>
      </c>
      <c r="V266" s="176">
        <v>4</v>
      </c>
      <c r="W266" s="176">
        <v>19</v>
      </c>
      <c r="X266" s="176">
        <v>16</v>
      </c>
      <c r="Y266" s="176">
        <v>140</v>
      </c>
      <c r="AO266"/>
    </row>
    <row r="267" spans="21:41" ht="6.95" customHeight="1" x14ac:dyDescent="0.25">
      <c r="U267" s="176">
        <v>263</v>
      </c>
      <c r="V267" s="176">
        <v>4</v>
      </c>
      <c r="W267" s="176">
        <v>20</v>
      </c>
      <c r="X267" s="176">
        <v>16</v>
      </c>
      <c r="Y267" s="176">
        <v>140</v>
      </c>
      <c r="AO267"/>
    </row>
    <row r="268" spans="21:41" ht="6.95" customHeight="1" x14ac:dyDescent="0.25">
      <c r="U268" s="176">
        <v>264</v>
      </c>
      <c r="V268" s="176">
        <v>4</v>
      </c>
      <c r="W268" s="176">
        <v>21</v>
      </c>
      <c r="X268" s="176">
        <v>16</v>
      </c>
      <c r="Y268" s="176">
        <v>140</v>
      </c>
      <c r="AO268"/>
    </row>
    <row r="269" spans="21:41" ht="6.95" customHeight="1" x14ac:dyDescent="0.25">
      <c r="U269" s="176">
        <v>265</v>
      </c>
      <c r="V269" s="176">
        <v>4</v>
      </c>
      <c r="W269" s="176">
        <v>22</v>
      </c>
      <c r="X269" s="176">
        <v>16</v>
      </c>
      <c r="Y269" s="176">
        <v>140</v>
      </c>
      <c r="AO269"/>
    </row>
    <row r="270" spans="21:41" ht="6.95" customHeight="1" x14ac:dyDescent="0.25">
      <c r="U270" s="176">
        <v>266</v>
      </c>
      <c r="V270" s="176">
        <v>4</v>
      </c>
      <c r="W270" s="176">
        <v>23</v>
      </c>
      <c r="X270" s="176">
        <v>16</v>
      </c>
      <c r="Y270" s="176">
        <v>140</v>
      </c>
      <c r="AO270"/>
    </row>
    <row r="271" spans="21:41" ht="6.95" customHeight="1" x14ac:dyDescent="0.25">
      <c r="U271" s="176">
        <v>267</v>
      </c>
      <c r="V271" s="176">
        <v>4</v>
      </c>
      <c r="W271" s="176">
        <v>24</v>
      </c>
      <c r="X271" s="176">
        <v>16</v>
      </c>
      <c r="Y271" s="176">
        <v>140</v>
      </c>
      <c r="AO271"/>
    </row>
    <row r="272" spans="21:41" ht="6.95" customHeight="1" x14ac:dyDescent="0.25">
      <c r="U272" s="176">
        <v>268</v>
      </c>
      <c r="V272" s="176">
        <v>4</v>
      </c>
      <c r="W272" s="176">
        <v>25</v>
      </c>
      <c r="X272" s="176">
        <v>16</v>
      </c>
      <c r="Y272" s="176">
        <v>140</v>
      </c>
      <c r="AO272"/>
    </row>
    <row r="273" spans="21:41" ht="6.95" customHeight="1" x14ac:dyDescent="0.25">
      <c r="U273" s="176">
        <v>269</v>
      </c>
      <c r="V273" s="176">
        <v>4</v>
      </c>
      <c r="W273" s="176">
        <v>26</v>
      </c>
      <c r="X273" s="176">
        <v>16</v>
      </c>
      <c r="Y273" s="176">
        <v>140</v>
      </c>
      <c r="AO273"/>
    </row>
    <row r="274" spans="21:41" ht="6.95" customHeight="1" x14ac:dyDescent="0.25">
      <c r="AO274"/>
    </row>
    <row r="275" spans="21:41" ht="6.95" customHeight="1" x14ac:dyDescent="0.25">
      <c r="AO275"/>
    </row>
    <row r="276" spans="21:41" ht="6.95" customHeight="1" x14ac:dyDescent="0.25">
      <c r="AO276"/>
    </row>
    <row r="277" spans="21:41" ht="6.95" customHeight="1" x14ac:dyDescent="0.25">
      <c r="AO277"/>
    </row>
    <row r="278" spans="21:41" ht="6.95" customHeight="1" x14ac:dyDescent="0.25">
      <c r="AO278"/>
    </row>
    <row r="279" spans="21:41" ht="6.95" customHeight="1" x14ac:dyDescent="0.25">
      <c r="AO279"/>
    </row>
    <row r="280" spans="21:41" ht="6.95" customHeight="1" x14ac:dyDescent="0.25">
      <c r="AO280"/>
    </row>
    <row r="281" spans="21:41" ht="6.95" customHeight="1" x14ac:dyDescent="0.25">
      <c r="AO281"/>
    </row>
    <row r="282" spans="21:41" ht="6.95" customHeight="1" x14ac:dyDescent="0.25">
      <c r="AO282"/>
    </row>
    <row r="283" spans="21:41" ht="6.95" customHeight="1" x14ac:dyDescent="0.25">
      <c r="AO283"/>
    </row>
    <row r="284" spans="21:41" ht="6.95" customHeight="1" x14ac:dyDescent="0.25">
      <c r="AO284"/>
    </row>
    <row r="285" spans="21:41" ht="6.95" customHeight="1" x14ac:dyDescent="0.25">
      <c r="AO285"/>
    </row>
  </sheetData>
  <conditionalFormatting sqref="A4:A30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{55E6694F-3219-4FCA-8BB2-FD02FCC77C60}</x14:id>
        </ext>
      </extLst>
    </cfRule>
  </conditionalFormatting>
  <conditionalFormatting sqref="B32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8:E68 D67:E67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S2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{A9F4C8D4-D4B6-4897-9765-06F50777ECE2}</x14:id>
        </ext>
      </extLst>
    </cfRule>
  </conditionalFormatting>
  <conditionalFormatting sqref="C4:S30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3:S58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7:S96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L4:AL173 AP4:AP17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4:AR17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{B36EB390-1DBD-4A78-A9E6-0101B19AA96D}</x14:id>
        </ext>
      </extLst>
    </cfRule>
  </conditionalFormatting>
  <conditionalFormatting sqref="AT4:AU8">
    <cfRule type="colorScale" priority="5">
      <colorScale>
        <cfvo type="min"/>
        <cfvo type="max"/>
        <color rgb="FFFCFCFF"/>
        <color rgb="FF63BE7B"/>
      </colorScale>
    </cfRule>
  </conditionalFormatting>
  <conditionalFormatting sqref="AX4:AX8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{E560A728-CC60-4684-A6F3-A2F5685DAA85}</x14:id>
        </ext>
      </extLst>
    </cfRule>
  </conditionalFormatting>
  <conditionalFormatting sqref="AX9:AZ9">
    <cfRule type="cellIs" dxfId="6" priority="4" operator="greaterThan">
      <formula>1</formula>
    </cfRule>
  </conditionalFormatting>
  <conditionalFormatting sqref="AY4:AY8">
    <cfRule type="colorScale" priority="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Z3:AZ8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5E6694F-3219-4FCA-8BB2-FD02FCC77C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A4:A30</xm:sqref>
        </x14:conditionalFormatting>
        <x14:conditionalFormatting xmlns:xm="http://schemas.microsoft.com/office/excel/2006/main">
          <x14:cfRule type="dataBar" id="{A9F4C8D4-D4B6-4897-9765-06F50777EC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C2:S2</xm:sqref>
        </x14:conditionalFormatting>
        <x14:conditionalFormatting xmlns:xm="http://schemas.microsoft.com/office/excel/2006/main">
          <x14:cfRule type="dataBar" id="{B36EB390-1DBD-4A78-A9E6-0101B19AA9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AQ4:AR173</xm:sqref>
        </x14:conditionalFormatting>
        <x14:conditionalFormatting xmlns:xm="http://schemas.microsoft.com/office/excel/2006/main">
          <x14:cfRule type="dataBar" id="{E560A728-CC60-4684-A6F3-A2F5685DAA8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AX4:AX8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13978-4F4A-462C-871C-97FC3306BB60}">
  <dimension ref="A1:CC1457"/>
  <sheetViews>
    <sheetView tabSelected="1" zoomScale="85" zoomScaleNormal="85" workbookViewId="0">
      <selection activeCell="BS15" sqref="BS15"/>
    </sheetView>
  </sheetViews>
  <sheetFormatPr defaultRowHeight="15" x14ac:dyDescent="0.25"/>
  <cols>
    <col min="2" max="2" width="3.85546875" customWidth="1"/>
    <col min="3" max="3" width="2.5703125" customWidth="1"/>
    <col min="4" max="4" width="4.85546875" customWidth="1"/>
    <col min="5" max="7" width="3.28515625" customWidth="1"/>
    <col min="8" max="9" width="4.5703125" customWidth="1"/>
    <col min="10" max="10" width="5.42578125" customWidth="1"/>
    <col min="11" max="11" width="3.85546875" customWidth="1"/>
    <col min="12" max="12" width="4.85546875" customWidth="1"/>
    <col min="13" max="13" width="6.140625" customWidth="1"/>
    <col min="14" max="21" width="1" customWidth="1"/>
    <col min="22" max="22" width="5.42578125" customWidth="1"/>
    <col min="23" max="25" width="2.7109375" customWidth="1"/>
    <col min="26" max="27" width="1.140625" customWidth="1"/>
    <col min="28" max="28" width="4.28515625" customWidth="1"/>
    <col min="30" max="37" width="0.5703125" customWidth="1"/>
    <col min="38" max="38" width="3.28515625" bestFit="1" customWidth="1"/>
    <col min="39" max="39" width="2.28515625" bestFit="1" customWidth="1"/>
    <col min="40" max="40" width="3.28515625" bestFit="1" customWidth="1"/>
    <col min="41" max="41" width="2.28515625" bestFit="1" customWidth="1"/>
    <col min="42" max="42" width="5.28515625" bestFit="1" customWidth="1"/>
    <col min="43" max="43" width="3.28515625" bestFit="1" customWidth="1"/>
    <col min="44" max="44" width="9" customWidth="1"/>
    <col min="45" max="45" width="5.28515625" customWidth="1"/>
    <col min="46" max="46" width="2.28515625" bestFit="1" customWidth="1"/>
    <col min="47" max="47" width="8.28515625" bestFit="1" customWidth="1"/>
    <col min="48" max="48" width="5.42578125" customWidth="1"/>
    <col min="49" max="49" width="6.42578125" customWidth="1"/>
    <col min="50" max="51" width="3" bestFit="1" customWidth="1"/>
    <col min="52" max="52" width="2.42578125" customWidth="1"/>
    <col min="53" max="55" width="4.5703125" customWidth="1"/>
    <col min="56" max="56" width="2.42578125" customWidth="1"/>
    <col min="57" max="57" width="3.28515625" customWidth="1"/>
    <col min="58" max="61" width="6.140625" customWidth="1"/>
    <col min="62" max="63" width="9.140625" style="398"/>
    <col min="64" max="68" width="5.28515625" customWidth="1"/>
    <col min="69" max="69" width="2.140625" customWidth="1"/>
  </cols>
  <sheetData>
    <row r="1" spans="1:8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396"/>
      <c r="BK1" s="396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</row>
    <row r="2" spans="1:81" x14ac:dyDescent="0.25">
      <c r="A2" s="1"/>
      <c r="C2" t="s">
        <v>1358</v>
      </c>
      <c r="D2" t="s">
        <v>1359</v>
      </c>
      <c r="E2" t="s">
        <v>1360</v>
      </c>
      <c r="F2" t="s">
        <v>854</v>
      </c>
      <c r="G2" t="s">
        <v>1361</v>
      </c>
      <c r="H2" t="s">
        <v>1362</v>
      </c>
      <c r="I2" t="s">
        <v>1363</v>
      </c>
      <c r="J2" t="s">
        <v>1364</v>
      </c>
      <c r="K2" t="s">
        <v>1365</v>
      </c>
      <c r="L2" t="s">
        <v>1366</v>
      </c>
      <c r="M2" t="s">
        <v>1367</v>
      </c>
      <c r="N2" t="s">
        <v>1368</v>
      </c>
      <c r="O2" t="s">
        <v>1369</v>
      </c>
      <c r="P2" t="s">
        <v>1370</v>
      </c>
      <c r="Q2" t="s">
        <v>1371</v>
      </c>
      <c r="R2" t="s">
        <v>1372</v>
      </c>
      <c r="S2" t="s">
        <v>1373</v>
      </c>
      <c r="T2" t="s">
        <v>1374</v>
      </c>
      <c r="U2" t="s">
        <v>1375</v>
      </c>
      <c r="V2" t="s">
        <v>1376</v>
      </c>
      <c r="W2" t="s">
        <v>1377</v>
      </c>
      <c r="X2" t="s">
        <v>1378</v>
      </c>
      <c r="Y2" t="s">
        <v>1379</v>
      </c>
      <c r="Z2" t="s">
        <v>1380</v>
      </c>
      <c r="AA2" t="s">
        <v>1381</v>
      </c>
      <c r="AB2" t="s">
        <v>1382</v>
      </c>
      <c r="AC2" t="s">
        <v>1383</v>
      </c>
      <c r="AD2" t="s">
        <v>1384</v>
      </c>
      <c r="AE2" t="s">
        <v>1385</v>
      </c>
      <c r="AF2" t="s">
        <v>1386</v>
      </c>
      <c r="AG2" t="s">
        <v>1387</v>
      </c>
      <c r="AH2" t="s">
        <v>1388</v>
      </c>
      <c r="AI2" t="s">
        <v>1389</v>
      </c>
      <c r="AJ2" t="s">
        <v>1390</v>
      </c>
      <c r="AK2" t="s">
        <v>1391</v>
      </c>
      <c r="AL2" s="1" t="s">
        <v>821</v>
      </c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396"/>
      <c r="BK2" s="396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</row>
    <row r="3" spans="1:81" s="383" customFormat="1" ht="15.75" x14ac:dyDescent="0.25">
      <c r="A3" s="382"/>
      <c r="B3" s="81">
        <v>0</v>
      </c>
      <c r="C3" s="81">
        <v>0</v>
      </c>
      <c r="D3" s="81">
        <v>1</v>
      </c>
      <c r="E3" s="81">
        <v>1</v>
      </c>
      <c r="F3" s="81">
        <v>4</v>
      </c>
      <c r="G3" s="81">
        <v>0</v>
      </c>
      <c r="H3" s="81">
        <v>0</v>
      </c>
      <c r="I3" s="81">
        <v>0</v>
      </c>
      <c r="J3" s="81">
        <v>0</v>
      </c>
      <c r="K3" s="81">
        <v>0</v>
      </c>
      <c r="L3" s="81">
        <v>0</v>
      </c>
      <c r="M3" s="81">
        <v>0</v>
      </c>
      <c r="N3" s="81">
        <v>3.6999999999999998E-2</v>
      </c>
      <c r="O3" s="81">
        <v>0</v>
      </c>
      <c r="P3" s="81">
        <v>0</v>
      </c>
      <c r="Q3" s="81">
        <v>0</v>
      </c>
      <c r="R3" s="81">
        <v>0</v>
      </c>
      <c r="S3" s="81">
        <v>0</v>
      </c>
      <c r="T3" s="81">
        <v>0</v>
      </c>
      <c r="U3" s="81">
        <v>0</v>
      </c>
      <c r="V3" s="81">
        <v>1381.0038999999999</v>
      </c>
      <c r="W3" s="81">
        <v>3.28084</v>
      </c>
      <c r="X3" s="81">
        <v>0</v>
      </c>
      <c r="Y3" s="81">
        <v>0</v>
      </c>
      <c r="Z3" s="81">
        <v>0</v>
      </c>
      <c r="AA3" s="81">
        <v>0</v>
      </c>
      <c r="AB3" s="81">
        <v>0</v>
      </c>
      <c r="AC3" s="81">
        <v>0</v>
      </c>
      <c r="AD3" s="81">
        <v>0</v>
      </c>
      <c r="AE3" s="81">
        <v>1278.1496999999999</v>
      </c>
      <c r="AF3" s="81">
        <v>23.194326</v>
      </c>
      <c r="AG3" s="81">
        <v>0</v>
      </c>
      <c r="AH3" s="81">
        <v>0</v>
      </c>
      <c r="AI3" s="81">
        <v>0</v>
      </c>
      <c r="AJ3" s="81">
        <v>0</v>
      </c>
      <c r="AK3" s="81">
        <v>0</v>
      </c>
      <c r="AL3" s="382"/>
      <c r="AM3" s="382"/>
      <c r="AN3" s="382"/>
      <c r="AO3" s="382"/>
      <c r="AP3" s="382"/>
      <c r="AQ3" s="382"/>
      <c r="AR3" s="382"/>
      <c r="AS3" s="382"/>
      <c r="AT3" s="382"/>
      <c r="AU3" s="382"/>
      <c r="AV3" s="382"/>
      <c r="AW3" s="382"/>
      <c r="AX3" s="382"/>
      <c r="AY3" s="382"/>
      <c r="AZ3" s="382"/>
      <c r="BA3" s="1"/>
      <c r="BB3" s="1"/>
      <c r="BC3" s="1"/>
      <c r="BD3" s="1"/>
      <c r="BE3" s="1"/>
      <c r="BF3" s="1"/>
      <c r="BG3" s="1"/>
      <c r="BH3" s="1"/>
      <c r="BI3" s="1"/>
      <c r="BJ3" s="396"/>
      <c r="BK3" s="396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</row>
    <row r="4" spans="1:81" x14ac:dyDescent="0.25">
      <c r="A4" s="1"/>
      <c r="B4" s="81">
        <v>1</v>
      </c>
      <c r="C4" s="81">
        <v>0</v>
      </c>
      <c r="D4" s="81">
        <v>2</v>
      </c>
      <c r="E4" s="81">
        <v>1</v>
      </c>
      <c r="F4" s="81">
        <v>4</v>
      </c>
      <c r="G4" s="81">
        <v>0</v>
      </c>
      <c r="H4" s="81">
        <v>0</v>
      </c>
      <c r="I4" s="81">
        <v>0</v>
      </c>
      <c r="J4" s="81">
        <v>0</v>
      </c>
      <c r="K4" s="81">
        <v>0</v>
      </c>
      <c r="L4" s="81">
        <v>0</v>
      </c>
      <c r="M4" s="81">
        <v>0</v>
      </c>
      <c r="N4" s="81">
        <v>3.6999999999999998E-2</v>
      </c>
      <c r="O4" s="81">
        <v>0</v>
      </c>
      <c r="P4" s="81">
        <v>0</v>
      </c>
      <c r="Q4" s="81">
        <v>0</v>
      </c>
      <c r="R4" s="81">
        <v>0</v>
      </c>
      <c r="S4" s="81">
        <v>0</v>
      </c>
      <c r="T4" s="81">
        <v>0</v>
      </c>
      <c r="U4" s="81">
        <v>0</v>
      </c>
      <c r="V4" s="81">
        <v>1297.8674000000001</v>
      </c>
      <c r="W4" s="81">
        <v>125.40331999999999</v>
      </c>
      <c r="X4" s="81">
        <v>0</v>
      </c>
      <c r="Y4" s="81">
        <v>0</v>
      </c>
      <c r="Z4" s="81">
        <v>0</v>
      </c>
      <c r="AA4" s="81">
        <v>0</v>
      </c>
      <c r="AB4" s="81">
        <v>0</v>
      </c>
      <c r="AC4" s="81">
        <v>0</v>
      </c>
      <c r="AD4" s="81">
        <v>0</v>
      </c>
      <c r="AE4" s="81">
        <v>1278.1496999999999</v>
      </c>
      <c r="AF4" s="81">
        <v>126.76539</v>
      </c>
      <c r="AG4" s="81">
        <v>0</v>
      </c>
      <c r="AH4" s="81">
        <v>0</v>
      </c>
      <c r="AI4" s="81">
        <v>0</v>
      </c>
      <c r="AJ4" s="81">
        <v>0</v>
      </c>
      <c r="AK4" s="81">
        <v>0</v>
      </c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396"/>
      <c r="BK4" s="396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</row>
    <row r="5" spans="1:81" x14ac:dyDescent="0.25">
      <c r="A5" s="1"/>
      <c r="B5" s="81">
        <v>2</v>
      </c>
      <c r="C5" s="81">
        <v>0</v>
      </c>
      <c r="D5" s="81">
        <v>3</v>
      </c>
      <c r="E5" s="81">
        <v>1</v>
      </c>
      <c r="F5" s="81">
        <v>6</v>
      </c>
      <c r="G5" s="81">
        <v>0</v>
      </c>
      <c r="H5" s="81">
        <v>0</v>
      </c>
      <c r="I5" s="81">
        <v>0</v>
      </c>
      <c r="J5" s="81">
        <v>0</v>
      </c>
      <c r="K5" s="81">
        <v>0</v>
      </c>
      <c r="L5" s="81">
        <v>0</v>
      </c>
      <c r="M5" s="81">
        <v>0</v>
      </c>
      <c r="N5" s="81">
        <v>3.6999999999999998E-2</v>
      </c>
      <c r="O5" s="81">
        <v>0</v>
      </c>
      <c r="P5" s="81">
        <v>0</v>
      </c>
      <c r="Q5" s="81">
        <v>0</v>
      </c>
      <c r="R5" s="81">
        <v>0</v>
      </c>
      <c r="S5" s="81">
        <v>0</v>
      </c>
      <c r="T5" s="81">
        <v>0</v>
      </c>
      <c r="U5" s="81">
        <v>0</v>
      </c>
      <c r="V5" s="81">
        <v>1400.8530000000001</v>
      </c>
      <c r="W5" s="81">
        <v>3.28084</v>
      </c>
      <c r="X5" s="81">
        <v>0</v>
      </c>
      <c r="Y5" s="81">
        <v>0</v>
      </c>
      <c r="Z5" s="81">
        <v>0</v>
      </c>
      <c r="AA5" s="81">
        <v>0</v>
      </c>
      <c r="AB5" s="81">
        <v>0</v>
      </c>
      <c r="AC5" s="81">
        <v>0</v>
      </c>
      <c r="AD5" s="81">
        <v>0</v>
      </c>
      <c r="AE5" s="81">
        <v>1211.2861</v>
      </c>
      <c r="AF5" s="81">
        <v>21.228680000000001</v>
      </c>
      <c r="AG5" s="81">
        <v>0</v>
      </c>
      <c r="AH5" s="81">
        <v>0</v>
      </c>
      <c r="AI5" s="81">
        <v>0</v>
      </c>
      <c r="AJ5" s="81">
        <v>0</v>
      </c>
      <c r="AK5" s="81">
        <v>0</v>
      </c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396"/>
      <c r="BK5" s="396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</row>
    <row r="6" spans="1:81" x14ac:dyDescent="0.25">
      <c r="A6" s="1"/>
      <c r="B6" s="81">
        <v>3</v>
      </c>
      <c r="C6" s="81">
        <v>0</v>
      </c>
      <c r="D6" s="81">
        <v>4</v>
      </c>
      <c r="E6" s="81">
        <v>1</v>
      </c>
      <c r="F6" s="81">
        <v>6</v>
      </c>
      <c r="G6" s="81">
        <v>0</v>
      </c>
      <c r="H6" s="81">
        <v>0</v>
      </c>
      <c r="I6" s="81">
        <v>0</v>
      </c>
      <c r="J6" s="81">
        <v>0</v>
      </c>
      <c r="K6" s="81">
        <v>0</v>
      </c>
      <c r="L6" s="81">
        <v>0</v>
      </c>
      <c r="M6" s="81">
        <v>0</v>
      </c>
      <c r="N6" s="81">
        <v>3.6999999999999998E-2</v>
      </c>
      <c r="O6" s="81">
        <v>0</v>
      </c>
      <c r="P6" s="81">
        <v>0</v>
      </c>
      <c r="Q6" s="81">
        <v>0</v>
      </c>
      <c r="R6" s="81">
        <v>0</v>
      </c>
      <c r="S6" s="81">
        <v>0</v>
      </c>
      <c r="T6" s="81">
        <v>0</v>
      </c>
      <c r="U6" s="81">
        <v>0</v>
      </c>
      <c r="V6" s="81">
        <v>1278.1496999999999</v>
      </c>
      <c r="W6" s="81">
        <v>128.92930000000001</v>
      </c>
      <c r="X6" s="81">
        <v>0</v>
      </c>
      <c r="Y6" s="81">
        <v>0</v>
      </c>
      <c r="Z6" s="81">
        <v>0</v>
      </c>
      <c r="AA6" s="81">
        <v>0</v>
      </c>
      <c r="AB6" s="81">
        <v>0</v>
      </c>
      <c r="AC6" s="81">
        <v>0</v>
      </c>
      <c r="AD6" s="81">
        <v>0</v>
      </c>
      <c r="AE6" s="81">
        <v>1211.2861</v>
      </c>
      <c r="AF6" s="81">
        <v>129.97047000000001</v>
      </c>
      <c r="AG6" s="81">
        <v>0</v>
      </c>
      <c r="AH6" s="81">
        <v>0</v>
      </c>
      <c r="AI6" s="81">
        <v>0</v>
      </c>
      <c r="AJ6" s="81">
        <v>0</v>
      </c>
      <c r="AK6" s="81">
        <v>0</v>
      </c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396"/>
      <c r="BK6" s="396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</row>
    <row r="7" spans="1:81" x14ac:dyDescent="0.25">
      <c r="A7" s="1"/>
      <c r="B7" s="81">
        <v>4</v>
      </c>
      <c r="C7" s="81">
        <v>0</v>
      </c>
      <c r="D7" s="81">
        <v>5</v>
      </c>
      <c r="E7" s="81">
        <v>1</v>
      </c>
      <c r="F7" s="81">
        <v>8</v>
      </c>
      <c r="G7" s="81">
        <v>0</v>
      </c>
      <c r="H7" s="81">
        <v>0</v>
      </c>
      <c r="I7" s="81">
        <v>0</v>
      </c>
      <c r="J7" s="81">
        <v>0</v>
      </c>
      <c r="K7" s="81">
        <v>0</v>
      </c>
      <c r="L7" s="81">
        <v>0</v>
      </c>
      <c r="M7" s="81">
        <v>0</v>
      </c>
      <c r="N7" s="81">
        <v>3.6999999999999998E-2</v>
      </c>
      <c r="O7" s="81">
        <v>0</v>
      </c>
      <c r="P7" s="81">
        <v>0</v>
      </c>
      <c r="Q7" s="81">
        <v>0</v>
      </c>
      <c r="R7" s="81">
        <v>0</v>
      </c>
      <c r="S7" s="81">
        <v>0</v>
      </c>
      <c r="T7" s="81">
        <v>0</v>
      </c>
      <c r="U7" s="81">
        <v>0</v>
      </c>
      <c r="V7" s="81">
        <v>1300.8859</v>
      </c>
      <c r="W7" s="81">
        <v>3.28084</v>
      </c>
      <c r="X7" s="81">
        <v>0</v>
      </c>
      <c r="Y7" s="81">
        <v>0</v>
      </c>
      <c r="Z7" s="81">
        <v>0</v>
      </c>
      <c r="AA7" s="81">
        <v>0</v>
      </c>
      <c r="AB7" s="81">
        <v>0</v>
      </c>
      <c r="AC7" s="81">
        <v>0</v>
      </c>
      <c r="AD7" s="81">
        <v>0</v>
      </c>
      <c r="AE7" s="81">
        <v>1162.9265</v>
      </c>
      <c r="AF7" s="81">
        <v>25.381979000000001</v>
      </c>
      <c r="AG7" s="81">
        <v>0</v>
      </c>
      <c r="AH7" s="81">
        <v>0</v>
      </c>
      <c r="AI7" s="81">
        <v>0</v>
      </c>
      <c r="AJ7" s="81">
        <v>0</v>
      </c>
      <c r="AK7" s="81">
        <v>0</v>
      </c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396"/>
      <c r="BK7" s="396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</row>
    <row r="8" spans="1:81" x14ac:dyDescent="0.25">
      <c r="A8" s="1"/>
      <c r="B8" s="81">
        <v>5</v>
      </c>
      <c r="C8" s="81">
        <v>0</v>
      </c>
      <c r="D8" s="81">
        <v>6</v>
      </c>
      <c r="E8" s="81">
        <v>1</v>
      </c>
      <c r="F8" s="81">
        <v>8</v>
      </c>
      <c r="G8" s="81">
        <v>0</v>
      </c>
      <c r="H8" s="81">
        <v>0</v>
      </c>
      <c r="I8" s="81">
        <v>0</v>
      </c>
      <c r="J8" s="81">
        <v>0</v>
      </c>
      <c r="K8" s="81">
        <v>0</v>
      </c>
      <c r="L8" s="81">
        <v>0</v>
      </c>
      <c r="M8" s="81">
        <v>0</v>
      </c>
      <c r="N8" s="81">
        <v>3.6999999999999998E-2</v>
      </c>
      <c r="O8" s="81">
        <v>0</v>
      </c>
      <c r="P8" s="81">
        <v>0</v>
      </c>
      <c r="Q8" s="81">
        <v>0</v>
      </c>
      <c r="R8" s="81">
        <v>0</v>
      </c>
      <c r="S8" s="81">
        <v>0</v>
      </c>
      <c r="T8" s="81">
        <v>0</v>
      </c>
      <c r="U8" s="81">
        <v>0</v>
      </c>
      <c r="V8" s="81">
        <v>1211.2861</v>
      </c>
      <c r="W8" s="81">
        <v>131.74399</v>
      </c>
      <c r="X8" s="81">
        <v>0</v>
      </c>
      <c r="Y8" s="81">
        <v>0</v>
      </c>
      <c r="Z8" s="81">
        <v>0</v>
      </c>
      <c r="AA8" s="81">
        <v>0</v>
      </c>
      <c r="AB8" s="81">
        <v>0</v>
      </c>
      <c r="AC8" s="81">
        <v>0</v>
      </c>
      <c r="AD8" s="81">
        <v>0</v>
      </c>
      <c r="AE8" s="81">
        <v>1162.9265</v>
      </c>
      <c r="AF8" s="81">
        <v>133.34614999999999</v>
      </c>
      <c r="AG8" s="81">
        <v>0</v>
      </c>
      <c r="AH8" s="81">
        <v>0</v>
      </c>
      <c r="AI8" s="81">
        <v>0</v>
      </c>
      <c r="AJ8" s="81">
        <v>0</v>
      </c>
      <c r="AK8" s="81">
        <v>0</v>
      </c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396"/>
      <c r="BK8" s="396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</row>
    <row r="9" spans="1:81" x14ac:dyDescent="0.25">
      <c r="A9" s="1"/>
      <c r="B9" s="81">
        <v>6</v>
      </c>
      <c r="C9" s="81">
        <v>0</v>
      </c>
      <c r="D9" s="81">
        <v>7</v>
      </c>
      <c r="E9" s="81">
        <v>1</v>
      </c>
      <c r="F9" s="81">
        <v>10</v>
      </c>
      <c r="G9" s="81">
        <v>0</v>
      </c>
      <c r="H9" s="81">
        <v>0</v>
      </c>
      <c r="I9" s="81">
        <v>0</v>
      </c>
      <c r="J9" s="81">
        <v>0</v>
      </c>
      <c r="K9" s="81">
        <v>0</v>
      </c>
      <c r="L9" s="81">
        <v>0</v>
      </c>
      <c r="M9" s="81">
        <v>0</v>
      </c>
      <c r="N9" s="81">
        <v>3.6999999999999998E-2</v>
      </c>
      <c r="O9" s="81">
        <v>0</v>
      </c>
      <c r="P9" s="81">
        <v>0</v>
      </c>
      <c r="Q9" s="81">
        <v>0</v>
      </c>
      <c r="R9" s="81">
        <v>0</v>
      </c>
      <c r="S9" s="81">
        <v>0</v>
      </c>
      <c r="T9" s="81">
        <v>0</v>
      </c>
      <c r="U9" s="81">
        <v>0</v>
      </c>
      <c r="V9" s="81">
        <v>1309.6456000000001</v>
      </c>
      <c r="W9" s="81">
        <v>3.28084</v>
      </c>
      <c r="X9" s="81">
        <v>0</v>
      </c>
      <c r="Y9" s="81">
        <v>0</v>
      </c>
      <c r="Z9" s="81">
        <v>0</v>
      </c>
      <c r="AA9" s="81">
        <v>0</v>
      </c>
      <c r="AB9" s="81">
        <v>0</v>
      </c>
      <c r="AC9" s="81">
        <v>0</v>
      </c>
      <c r="AD9" s="81">
        <v>0</v>
      </c>
      <c r="AE9" s="81">
        <v>1133.9567</v>
      </c>
      <c r="AF9" s="81">
        <v>26.083403000000001</v>
      </c>
      <c r="AG9" s="81">
        <v>0</v>
      </c>
      <c r="AH9" s="81">
        <v>0</v>
      </c>
      <c r="AI9" s="81">
        <v>0</v>
      </c>
      <c r="AJ9" s="81">
        <v>0</v>
      </c>
      <c r="AK9" s="81">
        <v>0</v>
      </c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396"/>
      <c r="BK9" s="396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</row>
    <row r="10" spans="1:81" x14ac:dyDescent="0.25">
      <c r="A10" s="1"/>
      <c r="B10" s="81">
        <v>7</v>
      </c>
      <c r="C10" s="81">
        <v>0</v>
      </c>
      <c r="D10" s="81">
        <v>8</v>
      </c>
      <c r="E10" s="81">
        <v>1</v>
      </c>
      <c r="F10" s="81">
        <v>10</v>
      </c>
      <c r="G10" s="81">
        <v>0</v>
      </c>
      <c r="H10" s="81">
        <v>0</v>
      </c>
      <c r="I10" s="81">
        <v>0</v>
      </c>
      <c r="J10" s="81">
        <v>0</v>
      </c>
      <c r="K10" s="81">
        <v>0</v>
      </c>
      <c r="L10" s="81">
        <v>0</v>
      </c>
      <c r="M10" s="81">
        <v>0</v>
      </c>
      <c r="N10" s="81">
        <v>3.6999999999999998E-2</v>
      </c>
      <c r="O10" s="81">
        <v>0</v>
      </c>
      <c r="P10" s="81">
        <v>0</v>
      </c>
      <c r="Q10" s="81">
        <v>0</v>
      </c>
      <c r="R10" s="81">
        <v>0</v>
      </c>
      <c r="S10" s="81">
        <v>0</v>
      </c>
      <c r="T10" s="81">
        <v>0</v>
      </c>
      <c r="U10" s="81">
        <v>0</v>
      </c>
      <c r="V10" s="81">
        <v>1162.9265</v>
      </c>
      <c r="W10" s="81">
        <v>135.80672000000001</v>
      </c>
      <c r="X10" s="81">
        <v>0</v>
      </c>
      <c r="Y10" s="81">
        <v>0</v>
      </c>
      <c r="Z10" s="81">
        <v>0</v>
      </c>
      <c r="AA10" s="81">
        <v>0</v>
      </c>
      <c r="AB10" s="81">
        <v>0</v>
      </c>
      <c r="AC10" s="81">
        <v>0</v>
      </c>
      <c r="AD10" s="81">
        <v>0</v>
      </c>
      <c r="AE10" s="81">
        <v>1133.9567</v>
      </c>
      <c r="AF10" s="81">
        <v>140.35135</v>
      </c>
      <c r="AG10" s="81">
        <v>0</v>
      </c>
      <c r="AH10" s="81">
        <v>0</v>
      </c>
      <c r="AI10" s="81">
        <v>0</v>
      </c>
      <c r="AJ10" s="81">
        <v>0</v>
      </c>
      <c r="AK10" s="81">
        <v>0</v>
      </c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396"/>
      <c r="BK10" s="396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</row>
    <row r="11" spans="1:81" x14ac:dyDescent="0.25">
      <c r="A11" s="1"/>
      <c r="B11" s="81">
        <v>8</v>
      </c>
      <c r="C11" s="81">
        <v>0</v>
      </c>
      <c r="D11" s="81">
        <v>9</v>
      </c>
      <c r="E11" s="81">
        <v>1</v>
      </c>
      <c r="F11" s="81">
        <v>11</v>
      </c>
      <c r="G11" s="81">
        <v>0</v>
      </c>
      <c r="H11" s="81">
        <v>0</v>
      </c>
      <c r="I11" s="81">
        <v>0</v>
      </c>
      <c r="J11" s="81">
        <v>0</v>
      </c>
      <c r="K11" s="81">
        <v>0</v>
      </c>
      <c r="L11" s="81">
        <v>0</v>
      </c>
      <c r="M11" s="81">
        <v>0</v>
      </c>
      <c r="N11" s="81">
        <v>3.6999999999999998E-2</v>
      </c>
      <c r="O11" s="81">
        <v>0</v>
      </c>
      <c r="P11" s="81">
        <v>0</v>
      </c>
      <c r="Q11" s="81">
        <v>0</v>
      </c>
      <c r="R11" s="81">
        <v>0</v>
      </c>
      <c r="S11" s="81">
        <v>0</v>
      </c>
      <c r="T11" s="81">
        <v>0</v>
      </c>
      <c r="U11" s="81">
        <v>0</v>
      </c>
      <c r="V11" s="81">
        <v>1390.7152000000001</v>
      </c>
      <c r="W11" s="81">
        <v>3.28084</v>
      </c>
      <c r="X11" s="81">
        <v>0</v>
      </c>
      <c r="Y11" s="81">
        <v>0</v>
      </c>
      <c r="Z11" s="81">
        <v>0</v>
      </c>
      <c r="AA11" s="81">
        <v>0</v>
      </c>
      <c r="AB11" s="81">
        <v>0</v>
      </c>
      <c r="AC11" s="81">
        <v>0</v>
      </c>
      <c r="AD11" s="81">
        <v>0</v>
      </c>
      <c r="AE11" s="81">
        <v>1128.7401</v>
      </c>
      <c r="AF11" s="81">
        <v>28.720306000000001</v>
      </c>
      <c r="AG11" s="81">
        <v>0</v>
      </c>
      <c r="AH11" s="81">
        <v>0</v>
      </c>
      <c r="AI11" s="81">
        <v>0</v>
      </c>
      <c r="AJ11" s="81">
        <v>0</v>
      </c>
      <c r="AK11" s="81">
        <v>0</v>
      </c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396"/>
      <c r="BK11" s="396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</row>
    <row r="12" spans="1:81" x14ac:dyDescent="0.25">
      <c r="A12" s="1"/>
      <c r="B12" s="81">
        <v>9</v>
      </c>
      <c r="C12" s="81">
        <v>0</v>
      </c>
      <c r="D12" s="81">
        <v>10</v>
      </c>
      <c r="E12" s="81">
        <v>1</v>
      </c>
      <c r="F12" s="81">
        <v>11</v>
      </c>
      <c r="G12" s="81">
        <v>0</v>
      </c>
      <c r="H12" s="81">
        <v>0</v>
      </c>
      <c r="I12" s="81">
        <v>0</v>
      </c>
      <c r="J12" s="81">
        <v>0</v>
      </c>
      <c r="K12" s="81">
        <v>0</v>
      </c>
      <c r="L12" s="81">
        <v>0</v>
      </c>
      <c r="M12" s="81">
        <v>0</v>
      </c>
      <c r="N12" s="81">
        <v>3.6999999999999998E-2</v>
      </c>
      <c r="O12" s="81">
        <v>0</v>
      </c>
      <c r="P12" s="81">
        <v>0</v>
      </c>
      <c r="Q12" s="81">
        <v>0</v>
      </c>
      <c r="R12" s="81">
        <v>0</v>
      </c>
      <c r="S12" s="81">
        <v>0</v>
      </c>
      <c r="T12" s="81">
        <v>0</v>
      </c>
      <c r="U12" s="81">
        <v>0</v>
      </c>
      <c r="V12" s="81">
        <v>1133.9567</v>
      </c>
      <c r="W12" s="81">
        <v>142.82187999999999</v>
      </c>
      <c r="X12" s="81">
        <v>0</v>
      </c>
      <c r="Y12" s="81">
        <v>0</v>
      </c>
      <c r="Z12" s="81">
        <v>0</v>
      </c>
      <c r="AA12" s="81">
        <v>0</v>
      </c>
      <c r="AB12" s="81">
        <v>0</v>
      </c>
      <c r="AC12" s="81">
        <v>0</v>
      </c>
      <c r="AD12" s="81">
        <v>0</v>
      </c>
      <c r="AE12" s="81">
        <v>1128.7401</v>
      </c>
      <c r="AF12" s="81">
        <v>143.68216000000001</v>
      </c>
      <c r="AG12" s="81">
        <v>0</v>
      </c>
      <c r="AH12" s="81">
        <v>0</v>
      </c>
      <c r="AI12" s="81">
        <v>0</v>
      </c>
      <c r="AJ12" s="81">
        <v>0</v>
      </c>
      <c r="AK12" s="81">
        <v>0</v>
      </c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396"/>
      <c r="BK12" s="396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</row>
    <row r="13" spans="1:81" x14ac:dyDescent="0.25">
      <c r="A13" s="1"/>
      <c r="B13" s="81">
        <v>10</v>
      </c>
      <c r="C13" s="81">
        <v>0</v>
      </c>
      <c r="D13" s="81">
        <v>11</v>
      </c>
      <c r="E13" s="81">
        <v>1</v>
      </c>
      <c r="F13" s="81">
        <v>0</v>
      </c>
      <c r="G13" s="81">
        <v>0</v>
      </c>
      <c r="H13" s="81">
        <v>0</v>
      </c>
      <c r="I13" s="81">
        <v>0</v>
      </c>
      <c r="J13" s="81">
        <v>0</v>
      </c>
      <c r="K13" s="81">
        <v>0</v>
      </c>
      <c r="L13" s="81">
        <v>0</v>
      </c>
      <c r="M13" s="81">
        <v>0</v>
      </c>
      <c r="N13" s="81">
        <v>3.6999999999999998E-2</v>
      </c>
      <c r="O13" s="81">
        <v>0</v>
      </c>
      <c r="P13" s="81">
        <v>0</v>
      </c>
      <c r="Q13" s="81">
        <v>0</v>
      </c>
      <c r="R13" s="81">
        <v>0</v>
      </c>
      <c r="S13" s="81">
        <v>0</v>
      </c>
      <c r="T13" s="81">
        <v>0</v>
      </c>
      <c r="U13" s="81">
        <v>0</v>
      </c>
      <c r="V13" s="81">
        <v>1128.7401</v>
      </c>
      <c r="W13" s="81">
        <v>146.60144</v>
      </c>
      <c r="X13" s="81">
        <v>0</v>
      </c>
      <c r="Y13" s="81">
        <v>0</v>
      </c>
      <c r="Z13" s="81">
        <v>0</v>
      </c>
      <c r="AA13" s="81">
        <v>0</v>
      </c>
      <c r="AB13" s="81">
        <v>0</v>
      </c>
      <c r="AC13" s="81">
        <v>0</v>
      </c>
      <c r="AD13" s="81">
        <v>0</v>
      </c>
      <c r="AE13" s="81">
        <v>1122.1785</v>
      </c>
      <c r="AF13" s="81">
        <v>148.26309000000001</v>
      </c>
      <c r="AG13" s="81">
        <v>0</v>
      </c>
      <c r="AH13" s="81">
        <v>0</v>
      </c>
      <c r="AI13" s="81">
        <v>0</v>
      </c>
      <c r="AJ13" s="81">
        <v>0</v>
      </c>
      <c r="AK13" s="81">
        <v>0</v>
      </c>
      <c r="AL13" s="346">
        <v>11</v>
      </c>
      <c r="AM13" s="346" t="s">
        <v>1393</v>
      </c>
      <c r="AN13" s="346"/>
      <c r="AO13" s="346"/>
      <c r="AP13" s="346"/>
      <c r="AQ13" s="346"/>
      <c r="AR13" s="346"/>
      <c r="AS13" s="346"/>
      <c r="AT13" s="346"/>
      <c r="AU13" s="346"/>
      <c r="AV13" s="346"/>
      <c r="AW13" s="346"/>
      <c r="AX13" s="346"/>
      <c r="AY13" s="346"/>
      <c r="AZ13" s="346"/>
      <c r="BA13" s="346"/>
      <c r="BB13" s="346"/>
      <c r="BC13" s="346"/>
      <c r="BD13" s="1" t="s">
        <v>821</v>
      </c>
      <c r="BE13" s="1"/>
      <c r="BF13" s="1"/>
      <c r="BG13" s="1"/>
      <c r="BH13" s="1"/>
      <c r="BI13" s="1"/>
      <c r="BJ13" s="396"/>
      <c r="BK13" s="396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</row>
    <row r="14" spans="1:8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386">
        <f t="shared" ref="AQ14:AS15" si="0">K17</f>
        <v>9</v>
      </c>
      <c r="AR14" s="386">
        <f t="shared" si="0"/>
        <v>10</v>
      </c>
      <c r="AS14" s="386">
        <f t="shared" si="0"/>
        <v>11</v>
      </c>
      <c r="AT14" s="386"/>
      <c r="AU14" s="1"/>
      <c r="AV14" s="1"/>
      <c r="AW14" s="1"/>
      <c r="AX14" s="1"/>
      <c r="AY14" s="1"/>
      <c r="AZ14" s="1"/>
      <c r="BA14" s="1"/>
      <c r="BB14" s="1"/>
      <c r="BC14" s="1"/>
      <c r="BD14" s="1" t="s">
        <v>821</v>
      </c>
      <c r="BE14" s="1"/>
      <c r="BF14" s="1"/>
      <c r="BG14" s="1"/>
      <c r="BH14" s="1"/>
      <c r="BI14" s="1"/>
      <c r="BJ14" s="396"/>
      <c r="BK14" s="396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</row>
    <row r="15" spans="1:81" ht="15.75" x14ac:dyDescent="0.25">
      <c r="A15" s="1"/>
      <c r="B15" s="346" t="s">
        <v>1392</v>
      </c>
      <c r="C15" s="346"/>
      <c r="D15" s="346"/>
      <c r="E15" s="346"/>
      <c r="F15" s="346"/>
      <c r="G15" s="346"/>
      <c r="H15" s="346"/>
      <c r="I15" s="346"/>
      <c r="J15" s="346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1"/>
      <c r="AE15" s="1"/>
      <c r="AF15" s="1"/>
      <c r="AG15" s="1"/>
      <c r="AH15" s="1"/>
      <c r="AI15" s="1"/>
      <c r="AJ15" s="1"/>
      <c r="AK15" s="1"/>
      <c r="AL15" s="89"/>
      <c r="AM15" s="89"/>
      <c r="AN15" s="89"/>
      <c r="AO15" s="89"/>
      <c r="AP15" s="89"/>
      <c r="AQ15" s="385" t="str">
        <f t="shared" si="0"/>
        <v>width</v>
      </c>
      <c r="AR15" s="385" t="str">
        <f t="shared" si="0"/>
        <v>slope</v>
      </c>
      <c r="AS15" s="385" t="str">
        <f t="shared" si="0"/>
        <v>strtop</v>
      </c>
      <c r="AT15" s="385"/>
      <c r="AU15" s="89"/>
      <c r="AV15" s="89"/>
      <c r="AW15" s="89"/>
      <c r="AX15" s="89"/>
      <c r="AY15" s="89"/>
      <c r="AZ15" s="1"/>
      <c r="BA15" s="346" t="s">
        <v>833</v>
      </c>
      <c r="BB15" s="346"/>
      <c r="BC15" s="346"/>
      <c r="BD15" s="1" t="s">
        <v>821</v>
      </c>
      <c r="BE15" s="1"/>
      <c r="BF15" s="346" t="s">
        <v>1399</v>
      </c>
      <c r="BG15" s="346"/>
      <c r="BH15" s="346"/>
      <c r="BI15" s="346"/>
      <c r="BJ15" s="346"/>
      <c r="BK15" s="346"/>
      <c r="BL15" s="346" t="s">
        <v>1393</v>
      </c>
      <c r="BM15" s="346"/>
      <c r="BN15" s="346"/>
      <c r="BO15" s="346"/>
      <c r="BP15" s="346"/>
      <c r="BQ15" s="1" t="s">
        <v>821</v>
      </c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</row>
    <row r="16" spans="1:81" x14ac:dyDescent="0.25">
      <c r="A16" s="1"/>
      <c r="B16" s="89" t="s">
        <v>41</v>
      </c>
      <c r="C16" s="89"/>
      <c r="D16" s="89"/>
      <c r="E16" s="89"/>
      <c r="F16" s="89"/>
      <c r="G16" s="89"/>
      <c r="H16" s="89">
        <f>MAX(H19:H511)</f>
        <v>11</v>
      </c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1"/>
      <c r="AE16" s="1"/>
      <c r="AF16" s="1"/>
      <c r="AG16" s="1"/>
      <c r="AH16" s="1"/>
      <c r="AI16" s="1"/>
      <c r="AJ16" s="1"/>
      <c r="AK16" s="1"/>
      <c r="AL16" s="392"/>
      <c r="AM16" s="392"/>
      <c r="AN16" s="392"/>
      <c r="AO16" s="392"/>
      <c r="AP16" s="392"/>
      <c r="AQ16" s="392"/>
      <c r="AR16" s="392"/>
      <c r="AS16" s="392"/>
      <c r="AT16" s="392"/>
      <c r="AU16" s="89">
        <v>3</v>
      </c>
      <c r="AV16" s="89">
        <v>0</v>
      </c>
      <c r="AW16" s="89">
        <v>9</v>
      </c>
      <c r="AX16" s="89" t="s">
        <v>30</v>
      </c>
      <c r="AY16" s="89"/>
      <c r="AZ16" s="1"/>
      <c r="BA16" s="89"/>
      <c r="BB16" s="89"/>
      <c r="BC16" s="89"/>
      <c r="BD16" s="1" t="s">
        <v>821</v>
      </c>
      <c r="BE16" s="1"/>
      <c r="BF16" s="89"/>
      <c r="BG16" s="89"/>
      <c r="BH16" s="89"/>
      <c r="BI16" s="89"/>
      <c r="BJ16" s="89"/>
      <c r="BK16" s="89"/>
      <c r="BL16" s="89"/>
      <c r="BM16" s="89"/>
      <c r="BN16" s="89"/>
      <c r="BO16" s="89"/>
      <c r="BP16" s="89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</row>
    <row r="17" spans="1:81" ht="15.75" x14ac:dyDescent="0.25">
      <c r="A17" s="1"/>
      <c r="B17" s="89">
        <v>0</v>
      </c>
      <c r="C17" s="89">
        <f>B17+1</f>
        <v>1</v>
      </c>
      <c r="D17" s="89">
        <f t="shared" ref="D17:Z17" si="1">C17+1</f>
        <v>2</v>
      </c>
      <c r="E17" s="89">
        <f t="shared" si="1"/>
        <v>3</v>
      </c>
      <c r="F17" s="89">
        <f t="shared" si="1"/>
        <v>4</v>
      </c>
      <c r="G17" s="89">
        <f t="shared" si="1"/>
        <v>5</v>
      </c>
      <c r="H17" s="380">
        <f t="shared" si="1"/>
        <v>6</v>
      </c>
      <c r="I17" s="380">
        <f t="shared" si="1"/>
        <v>7</v>
      </c>
      <c r="J17" s="89">
        <f t="shared" si="1"/>
        <v>8</v>
      </c>
      <c r="K17" s="386">
        <f t="shared" si="1"/>
        <v>9</v>
      </c>
      <c r="L17" s="386">
        <f t="shared" si="1"/>
        <v>10</v>
      </c>
      <c r="M17" s="386">
        <f t="shared" si="1"/>
        <v>11</v>
      </c>
      <c r="N17" s="89">
        <f t="shared" si="1"/>
        <v>12</v>
      </c>
      <c r="O17" s="89">
        <f t="shared" si="1"/>
        <v>13</v>
      </c>
      <c r="P17" s="89">
        <f t="shared" si="1"/>
        <v>14</v>
      </c>
      <c r="Q17" s="89">
        <f t="shared" si="1"/>
        <v>15</v>
      </c>
      <c r="R17" s="89">
        <f t="shared" si="1"/>
        <v>16</v>
      </c>
      <c r="S17" s="89">
        <f t="shared" si="1"/>
        <v>17</v>
      </c>
      <c r="T17" s="89">
        <f t="shared" si="1"/>
        <v>18</v>
      </c>
      <c r="U17" s="89">
        <f t="shared" si="1"/>
        <v>19</v>
      </c>
      <c r="V17" s="380">
        <f t="shared" si="1"/>
        <v>20</v>
      </c>
      <c r="W17" s="89">
        <f t="shared" si="1"/>
        <v>21</v>
      </c>
      <c r="X17" s="89">
        <f t="shared" si="1"/>
        <v>22</v>
      </c>
      <c r="Y17" s="89">
        <f t="shared" si="1"/>
        <v>23</v>
      </c>
      <c r="Z17" s="89">
        <f t="shared" si="1"/>
        <v>24</v>
      </c>
      <c r="AA17" s="89"/>
      <c r="AB17" s="89"/>
      <c r="AC17" s="89">
        <f>COUNT(C19:C511)</f>
        <v>493</v>
      </c>
      <c r="AD17" s="1"/>
      <c r="AE17" s="1"/>
      <c r="AF17" s="1"/>
      <c r="AG17" s="1"/>
      <c r="AH17" s="1"/>
      <c r="AI17" s="1"/>
      <c r="AJ17" s="1"/>
      <c r="AK17" s="1"/>
      <c r="AL17" s="21" t="s">
        <v>6</v>
      </c>
      <c r="AM17" s="22" t="s">
        <v>7</v>
      </c>
      <c r="AN17" s="23" t="s">
        <v>8</v>
      </c>
      <c r="AO17" s="23" t="s">
        <v>9</v>
      </c>
      <c r="AP17" s="24"/>
      <c r="AQ17" s="22"/>
      <c r="AR17" s="22"/>
      <c r="AS17" s="22"/>
      <c r="AT17" s="22" t="s">
        <v>10</v>
      </c>
      <c r="AU17" s="22"/>
      <c r="AV17" s="24"/>
      <c r="AW17" s="22" t="s">
        <v>12</v>
      </c>
      <c r="AX17" s="22"/>
      <c r="AY17" s="22" t="s">
        <v>13</v>
      </c>
      <c r="AZ17" s="1"/>
      <c r="BA17" s="380"/>
      <c r="BB17" s="397">
        <f>H17</f>
        <v>6</v>
      </c>
      <c r="BC17" s="397">
        <f>I17</f>
        <v>7</v>
      </c>
      <c r="BD17" s="1" t="s">
        <v>821</v>
      </c>
      <c r="BE17" s="1"/>
      <c r="BF17" s="89"/>
      <c r="BG17" s="89"/>
      <c r="BH17" s="89"/>
      <c r="BI17" s="89"/>
      <c r="BJ17" s="397">
        <f>H17</f>
        <v>6</v>
      </c>
      <c r="BK17" s="397">
        <f>I17</f>
        <v>7</v>
      </c>
      <c r="BL17" s="89"/>
      <c r="BM17" s="89"/>
      <c r="BN17" s="89"/>
      <c r="BO17" s="89"/>
      <c r="BP17" s="89"/>
      <c r="BQ17" s="1" t="s">
        <v>821</v>
      </c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</row>
    <row r="18" spans="1:81" ht="15.75" x14ac:dyDescent="0.25">
      <c r="A18" s="1"/>
      <c r="B18" s="390" t="s">
        <v>10</v>
      </c>
      <c r="C18" s="390" t="s">
        <v>839</v>
      </c>
      <c r="D18" s="390" t="s">
        <v>840</v>
      </c>
      <c r="E18" s="390" t="s">
        <v>841</v>
      </c>
      <c r="F18" s="390" t="s">
        <v>24</v>
      </c>
      <c r="G18" s="390" t="s">
        <v>25</v>
      </c>
      <c r="H18" s="393" t="s">
        <v>842</v>
      </c>
      <c r="I18" s="393" t="s">
        <v>843</v>
      </c>
      <c r="J18" s="390" t="s">
        <v>844</v>
      </c>
      <c r="K18" s="385" t="s">
        <v>845</v>
      </c>
      <c r="L18" s="385" t="s">
        <v>558</v>
      </c>
      <c r="M18" s="385" t="s">
        <v>846</v>
      </c>
      <c r="N18" s="390" t="s">
        <v>847</v>
      </c>
      <c r="O18" s="390" t="s">
        <v>848</v>
      </c>
      <c r="P18" s="390" t="s">
        <v>849</v>
      </c>
      <c r="Q18" s="390" t="s">
        <v>850</v>
      </c>
      <c r="R18" s="390" t="s">
        <v>851</v>
      </c>
      <c r="S18" s="390" t="s">
        <v>852</v>
      </c>
      <c r="T18" s="390" t="s">
        <v>853</v>
      </c>
      <c r="U18" s="390" t="s">
        <v>854</v>
      </c>
      <c r="V18" s="393" t="s">
        <v>855</v>
      </c>
      <c r="W18" s="390" t="s">
        <v>856</v>
      </c>
      <c r="X18" s="390" t="s">
        <v>857</v>
      </c>
      <c r="Y18" s="390" t="s">
        <v>858</v>
      </c>
      <c r="Z18" s="390" t="s">
        <v>859</v>
      </c>
      <c r="AA18" s="390"/>
      <c r="AB18" s="168">
        <f t="array" ref="AB18:AB42">TRANSPOSE(B17:Z17)</f>
        <v>0</v>
      </c>
      <c r="AC18" s="391" t="str">
        <f t="array" ref="AC18:AC42">TRANSPOSE(B18:Z18)</f>
        <v>-</v>
      </c>
      <c r="AD18" s="1"/>
      <c r="AE18" s="1"/>
      <c r="AF18" s="1"/>
      <c r="AG18" s="1"/>
      <c r="AH18" s="1"/>
      <c r="AI18" s="1"/>
      <c r="AJ18" s="1"/>
      <c r="AK18" s="1"/>
      <c r="AL18" s="22"/>
      <c r="AM18" s="24"/>
      <c r="AN18" s="23" t="s">
        <v>24</v>
      </c>
      <c r="AO18" s="23" t="s">
        <v>25</v>
      </c>
      <c r="AP18" s="22" t="s">
        <v>26</v>
      </c>
      <c r="AQ18" s="22" t="s">
        <v>27</v>
      </c>
      <c r="AR18" s="24"/>
      <c r="AS18" s="22" t="s">
        <v>28</v>
      </c>
      <c r="AT18" s="22" t="s">
        <v>10</v>
      </c>
      <c r="AU18" s="24"/>
      <c r="AV18" s="22" t="s">
        <v>29</v>
      </c>
      <c r="AW18" s="24">
        <v>0</v>
      </c>
      <c r="AX18" s="24"/>
      <c r="AY18" s="24">
        <v>0</v>
      </c>
      <c r="AZ18" s="1"/>
      <c r="BA18" s="380"/>
      <c r="BB18" s="397" t="str">
        <f>H18</f>
        <v>iseg</v>
      </c>
      <c r="BC18" s="397" t="str">
        <f>I18</f>
        <v>ireach</v>
      </c>
      <c r="BD18" s="1" t="s">
        <v>821</v>
      </c>
      <c r="BE18" s="1"/>
      <c r="BF18" s="89"/>
      <c r="BG18" s="89" t="s">
        <v>24</v>
      </c>
      <c r="BH18" s="89" t="s">
        <v>25</v>
      </c>
      <c r="BI18" s="89" t="s">
        <v>839</v>
      </c>
      <c r="BJ18" s="397" t="str">
        <f>H18</f>
        <v>iseg</v>
      </c>
      <c r="BK18" s="397" t="str">
        <f>I18</f>
        <v>ireach</v>
      </c>
      <c r="BL18" s="89" t="s">
        <v>1394</v>
      </c>
      <c r="BM18" s="89" t="s">
        <v>1395</v>
      </c>
      <c r="BN18" s="89" t="s">
        <v>1396</v>
      </c>
      <c r="BO18" s="89" t="s">
        <v>1397</v>
      </c>
      <c r="BP18" s="89" t="s">
        <v>1398</v>
      </c>
      <c r="BQ18" s="1" t="s">
        <v>821</v>
      </c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</row>
    <row r="19" spans="1:81" ht="15.75" x14ac:dyDescent="0.25">
      <c r="A19" s="1"/>
      <c r="B19" s="85">
        <v>439</v>
      </c>
      <c r="C19" s="85">
        <v>1</v>
      </c>
      <c r="D19" s="85">
        <v>13279</v>
      </c>
      <c r="E19" s="85">
        <v>0</v>
      </c>
      <c r="F19" s="85">
        <v>82</v>
      </c>
      <c r="G19" s="85">
        <v>159</v>
      </c>
      <c r="H19" s="176">
        <v>1</v>
      </c>
      <c r="I19" s="400">
        <v>1</v>
      </c>
      <c r="J19" s="384">
        <v>29.546015000000001</v>
      </c>
      <c r="K19" s="384">
        <v>3.3077676</v>
      </c>
      <c r="L19" s="395">
        <v>4.6001254170324898E-2</v>
      </c>
      <c r="M19" s="384">
        <v>1380.8645935168099</v>
      </c>
      <c r="N19" s="85">
        <v>1</v>
      </c>
      <c r="O19" s="85">
        <v>5</v>
      </c>
      <c r="P19" s="85">
        <v>0</v>
      </c>
      <c r="Q19" s="85">
        <v>0</v>
      </c>
      <c r="R19" s="85">
        <v>0</v>
      </c>
      <c r="S19" s="85">
        <v>0</v>
      </c>
      <c r="T19" s="85">
        <v>2</v>
      </c>
      <c r="U19" s="85">
        <v>4</v>
      </c>
      <c r="V19" s="387">
        <v>4.5028123999999998</v>
      </c>
      <c r="W19" s="85">
        <v>1815711</v>
      </c>
      <c r="X19" s="85" t="s">
        <v>860</v>
      </c>
      <c r="Y19" s="85" t="s">
        <v>861</v>
      </c>
      <c r="Z19" s="85" t="s">
        <v>821</v>
      </c>
      <c r="AA19" s="382"/>
      <c r="AB19" s="238">
        <v>1</v>
      </c>
      <c r="AC19" s="388" t="str">
        <v>rno</v>
      </c>
      <c r="AD19" s="1"/>
      <c r="AE19" s="1"/>
      <c r="AF19" s="1"/>
      <c r="AG19" s="1"/>
      <c r="AH19" s="1"/>
      <c r="AI19" s="1"/>
      <c r="AJ19" s="1"/>
      <c r="AK19" s="1"/>
      <c r="AL19" s="44">
        <v>0</v>
      </c>
      <c r="AM19" s="44">
        <v>0</v>
      </c>
      <c r="AN19" s="13">
        <v>0</v>
      </c>
      <c r="AO19" s="361">
        <v>0</v>
      </c>
      <c r="AP19" s="46">
        <v>4500</v>
      </c>
      <c r="AQ19" s="46">
        <v>12</v>
      </c>
      <c r="AR19" s="46">
        <v>8.6767896000000005E-4</v>
      </c>
      <c r="AS19" s="47">
        <v>1093.048</v>
      </c>
      <c r="AT19" s="48">
        <v>3</v>
      </c>
      <c r="AU19" s="49">
        <v>3.0000000000000001E-5</v>
      </c>
      <c r="AV19" s="49">
        <v>2.9999999999999898E-2</v>
      </c>
      <c r="AW19" s="45">
        <v>1</v>
      </c>
      <c r="AX19" s="45">
        <v>1</v>
      </c>
      <c r="AY19" s="45">
        <v>0</v>
      </c>
      <c r="AZ19" s="1"/>
      <c r="BA19" s="359">
        <v>1</v>
      </c>
      <c r="BB19" s="14">
        <v>1</v>
      </c>
      <c r="BC19" s="399">
        <f>IF(BA19&lt;&gt;0,1,#REF!+1)</f>
        <v>1</v>
      </c>
      <c r="BD19" s="1" t="s">
        <v>821</v>
      </c>
      <c r="BE19" s="1"/>
      <c r="BF19">
        <v>511</v>
      </c>
      <c r="BG19">
        <v>110</v>
      </c>
      <c r="BH19">
        <v>114</v>
      </c>
      <c r="BI19">
        <v>1</v>
      </c>
      <c r="BJ19" s="398">
        <v>1</v>
      </c>
      <c r="BK19" s="398">
        <v>1</v>
      </c>
      <c r="BL19" s="136">
        <v>208.80975000000001</v>
      </c>
      <c r="BM19" s="136">
        <v>1454.6370045331901</v>
      </c>
      <c r="BN19" s="136">
        <v>1350.01</v>
      </c>
      <c r="BO19" s="136">
        <v>1325.7077999999999</v>
      </c>
      <c r="BP19" s="136">
        <v>1325.7077999999999</v>
      </c>
      <c r="BQ19" s="1" t="s">
        <v>821</v>
      </c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</row>
    <row r="20" spans="1:81" ht="15.75" x14ac:dyDescent="0.25">
      <c r="A20" s="1"/>
      <c r="B20" s="85">
        <v>440</v>
      </c>
      <c r="C20" s="85">
        <v>2</v>
      </c>
      <c r="D20" s="85">
        <v>13278</v>
      </c>
      <c r="E20" s="85">
        <v>0</v>
      </c>
      <c r="F20" s="85">
        <v>82</v>
      </c>
      <c r="G20" s="85">
        <v>158</v>
      </c>
      <c r="H20" s="176">
        <v>1</v>
      </c>
      <c r="I20" s="400">
        <v>2</v>
      </c>
      <c r="J20" s="384">
        <v>258.70886000000002</v>
      </c>
      <c r="K20" s="384">
        <v>3.5704769999999999</v>
      </c>
      <c r="L20" s="395">
        <v>8.5195092826510308E-3</v>
      </c>
      <c r="M20" s="384">
        <v>1379.5054397809299</v>
      </c>
      <c r="N20" s="85">
        <v>1</v>
      </c>
      <c r="O20" s="85">
        <v>1</v>
      </c>
      <c r="P20" s="85">
        <v>0</v>
      </c>
      <c r="Q20" s="85">
        <v>0</v>
      </c>
      <c r="R20" s="85">
        <v>0</v>
      </c>
      <c r="S20" s="85">
        <v>0</v>
      </c>
      <c r="T20" s="85">
        <v>3</v>
      </c>
      <c r="U20" s="85">
        <v>4</v>
      </c>
      <c r="V20" s="387">
        <v>48.432853999999999</v>
      </c>
      <c r="W20" s="85">
        <v>1815711</v>
      </c>
      <c r="X20" s="85" t="s">
        <v>860</v>
      </c>
      <c r="Y20" s="85" t="s">
        <v>862</v>
      </c>
      <c r="Z20" s="85" t="s">
        <v>821</v>
      </c>
      <c r="AA20" s="382"/>
      <c r="AB20" s="238">
        <v>2</v>
      </c>
      <c r="AC20" s="388" t="str">
        <v>node</v>
      </c>
      <c r="AD20" s="1"/>
      <c r="AE20" s="1"/>
      <c r="AF20" s="1"/>
      <c r="AG20" s="1"/>
      <c r="AH20" s="1"/>
      <c r="AI20" s="1"/>
      <c r="AJ20" s="1"/>
      <c r="AK20" s="1"/>
      <c r="AL20" s="44">
        <v>1</v>
      </c>
      <c r="AM20" s="44">
        <v>0</v>
      </c>
      <c r="AN20" s="13">
        <v>1</v>
      </c>
      <c r="AO20" s="361">
        <v>1</v>
      </c>
      <c r="AP20" s="46">
        <v>7000</v>
      </c>
      <c r="AQ20" s="46">
        <v>12</v>
      </c>
      <c r="AR20" s="46">
        <v>8.6767896000000005E-4</v>
      </c>
      <c r="AS20" s="47">
        <v>1088.05899999999</v>
      </c>
      <c r="AT20" s="48">
        <v>3</v>
      </c>
      <c r="AU20" s="49">
        <v>3.0000000000000001E-5</v>
      </c>
      <c r="AV20" s="49">
        <v>2.9999999999999898E-2</v>
      </c>
      <c r="AW20" s="45">
        <v>2</v>
      </c>
      <c r="AX20" s="45">
        <v>1</v>
      </c>
      <c r="AY20" s="45">
        <v>0</v>
      </c>
      <c r="AZ20" s="1"/>
      <c r="BA20" s="13">
        <v>0</v>
      </c>
      <c r="BB20" s="14">
        <v>1</v>
      </c>
      <c r="BC20" s="399">
        <f t="shared" ref="BC20:BC55" si="2">IF(BA20&lt;&gt;0,1,BC19+1)</f>
        <v>2</v>
      </c>
      <c r="BD20" s="1" t="s">
        <v>821</v>
      </c>
      <c r="BE20" s="1"/>
      <c r="BF20">
        <v>512</v>
      </c>
      <c r="BG20">
        <v>110</v>
      </c>
      <c r="BH20">
        <v>115</v>
      </c>
      <c r="BI20">
        <v>2</v>
      </c>
      <c r="BJ20" s="398">
        <v>1</v>
      </c>
      <c r="BK20" s="398">
        <v>2</v>
      </c>
      <c r="BL20" s="136">
        <v>502.90877999999998</v>
      </c>
      <c r="BM20" s="136">
        <v>1427.95565282543</v>
      </c>
      <c r="BN20" s="136">
        <v>1350.23</v>
      </c>
      <c r="BO20" s="136">
        <v>1317.3358000000001</v>
      </c>
      <c r="BP20" s="136">
        <v>1317.3358000000001</v>
      </c>
      <c r="BQ20" s="1" t="s">
        <v>821</v>
      </c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</row>
    <row r="21" spans="1:81" ht="15.75" x14ac:dyDescent="0.25">
      <c r="A21" s="1"/>
      <c r="B21" s="85">
        <v>441</v>
      </c>
      <c r="C21" s="85">
        <v>3</v>
      </c>
      <c r="D21" s="85">
        <v>13277</v>
      </c>
      <c r="E21" s="85">
        <v>0</v>
      </c>
      <c r="F21" s="85">
        <v>82</v>
      </c>
      <c r="G21" s="85">
        <v>157</v>
      </c>
      <c r="H21" s="176">
        <v>1</v>
      </c>
      <c r="I21" s="400">
        <v>3</v>
      </c>
      <c r="J21" s="384">
        <v>208.73987</v>
      </c>
      <c r="K21" s="384">
        <v>3.9965003000000001</v>
      </c>
      <c r="L21" s="395">
        <v>9.1242792919261004E-3</v>
      </c>
      <c r="M21" s="384">
        <v>1377.3013672270199</v>
      </c>
      <c r="N21" s="85">
        <v>1</v>
      </c>
      <c r="O21" s="85">
        <v>1</v>
      </c>
      <c r="P21" s="85">
        <v>0</v>
      </c>
      <c r="Q21" s="85">
        <v>0</v>
      </c>
      <c r="R21" s="85">
        <v>0</v>
      </c>
      <c r="S21" s="85">
        <v>0</v>
      </c>
      <c r="T21" s="85">
        <v>4</v>
      </c>
      <c r="U21" s="85">
        <v>4</v>
      </c>
      <c r="V21" s="387">
        <v>119.67204</v>
      </c>
      <c r="W21" s="85">
        <v>1815711</v>
      </c>
      <c r="X21" s="85" t="s">
        <v>860</v>
      </c>
      <c r="Y21" s="85" t="s">
        <v>863</v>
      </c>
      <c r="Z21" s="85" t="s">
        <v>821</v>
      </c>
      <c r="AA21" s="382"/>
      <c r="AB21" s="238">
        <v>3</v>
      </c>
      <c r="AC21" s="388" t="str">
        <v>k</v>
      </c>
      <c r="AD21" s="1"/>
      <c r="AE21" s="1"/>
      <c r="AF21" s="1"/>
      <c r="AG21" s="1"/>
      <c r="AH21" s="1"/>
      <c r="AI21" s="1"/>
      <c r="AJ21" s="1"/>
      <c r="AK21" s="1"/>
      <c r="AL21" s="44">
        <v>2</v>
      </c>
      <c r="AM21" s="44">
        <v>0</v>
      </c>
      <c r="AN21" s="13">
        <v>2</v>
      </c>
      <c r="AO21" s="361">
        <v>2</v>
      </c>
      <c r="AP21" s="46">
        <v>6000</v>
      </c>
      <c r="AQ21" s="46">
        <v>12</v>
      </c>
      <c r="AR21" s="46">
        <v>8.6767896000000005E-4</v>
      </c>
      <c r="AS21" s="47">
        <v>1082.4190000000001</v>
      </c>
      <c r="AT21" s="48">
        <v>3</v>
      </c>
      <c r="AU21" s="49">
        <v>3.0000000000000001E-5</v>
      </c>
      <c r="AV21" s="49">
        <v>2.9999999999999898E-2</v>
      </c>
      <c r="AW21" s="45">
        <v>2</v>
      </c>
      <c r="AX21" s="45">
        <v>1</v>
      </c>
      <c r="AY21" s="45">
        <v>0</v>
      </c>
      <c r="AZ21" s="1"/>
      <c r="BA21" s="13">
        <v>0</v>
      </c>
      <c r="BB21" s="14">
        <v>1</v>
      </c>
      <c r="BC21" s="399">
        <f t="shared" si="2"/>
        <v>3</v>
      </c>
      <c r="BD21" s="1" t="s">
        <v>821</v>
      </c>
      <c r="BE21" s="1"/>
      <c r="BF21">
        <v>513</v>
      </c>
      <c r="BG21">
        <v>110</v>
      </c>
      <c r="BH21">
        <v>116</v>
      </c>
      <c r="BI21">
        <v>3</v>
      </c>
      <c r="BJ21" s="398">
        <v>1</v>
      </c>
      <c r="BK21" s="398">
        <v>3</v>
      </c>
      <c r="BL21" s="136">
        <v>544.52940000000001</v>
      </c>
      <c r="BM21" s="136">
        <v>1410.14435792121</v>
      </c>
      <c r="BN21" s="136">
        <v>1329.16</v>
      </c>
      <c r="BO21" s="136">
        <v>1316.4191000000001</v>
      </c>
      <c r="BP21" s="136">
        <v>1316.4191000000001</v>
      </c>
      <c r="BQ21" s="1" t="s">
        <v>821</v>
      </c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</row>
    <row r="22" spans="1:81" ht="15.75" x14ac:dyDescent="0.25">
      <c r="A22" s="1"/>
      <c r="B22" s="85">
        <v>442</v>
      </c>
      <c r="C22" s="85">
        <v>4</v>
      </c>
      <c r="D22" s="85">
        <v>13437</v>
      </c>
      <c r="E22" s="85">
        <v>0</v>
      </c>
      <c r="F22" s="85">
        <v>83</v>
      </c>
      <c r="G22" s="85">
        <v>157</v>
      </c>
      <c r="H22" s="176">
        <v>1</v>
      </c>
      <c r="I22" s="400">
        <v>4</v>
      </c>
      <c r="J22" s="384">
        <v>195.19568000000001</v>
      </c>
      <c r="K22" s="384">
        <v>4.3646390000000004</v>
      </c>
      <c r="L22" s="395">
        <v>7.7462852485155002E-3</v>
      </c>
      <c r="M22" s="384">
        <v>1375.39676637053</v>
      </c>
      <c r="N22" s="85">
        <v>1</v>
      </c>
      <c r="O22" s="85">
        <v>1</v>
      </c>
      <c r="P22" s="85">
        <v>0</v>
      </c>
      <c r="Q22" s="85">
        <v>0</v>
      </c>
      <c r="R22" s="85">
        <v>0</v>
      </c>
      <c r="S22" s="85">
        <v>0</v>
      </c>
      <c r="T22" s="85">
        <v>5</v>
      </c>
      <c r="U22" s="85">
        <v>4</v>
      </c>
      <c r="V22" s="387">
        <v>181.23181</v>
      </c>
      <c r="W22" s="85">
        <v>1815711</v>
      </c>
      <c r="X22" s="85" t="s">
        <v>860</v>
      </c>
      <c r="Y22" s="85" t="s">
        <v>864</v>
      </c>
      <c r="Z22" s="85" t="s">
        <v>821</v>
      </c>
      <c r="AA22" s="382"/>
      <c r="AB22" s="238">
        <v>4</v>
      </c>
      <c r="AC22" s="388" t="str">
        <v>i</v>
      </c>
      <c r="AD22" s="1"/>
      <c r="AE22" s="1"/>
      <c r="AF22" s="1"/>
      <c r="AG22" s="1"/>
      <c r="AH22" s="1"/>
      <c r="AI22" s="1"/>
      <c r="AJ22" s="1"/>
      <c r="AK22" s="1"/>
      <c r="AL22" s="44">
        <v>3</v>
      </c>
      <c r="AM22" s="44">
        <v>0</v>
      </c>
      <c r="AN22" s="13">
        <v>2</v>
      </c>
      <c r="AO22" s="361">
        <v>3</v>
      </c>
      <c r="AP22" s="46">
        <v>5550</v>
      </c>
      <c r="AQ22" s="46">
        <v>12</v>
      </c>
      <c r="AR22" s="46">
        <v>8.6767896000000005E-4</v>
      </c>
      <c r="AS22" s="47">
        <v>1077.4079999999899</v>
      </c>
      <c r="AT22" s="48">
        <v>3</v>
      </c>
      <c r="AU22" s="49">
        <v>3.0000000000000001E-5</v>
      </c>
      <c r="AV22" s="49">
        <v>2.9999999999999898E-2</v>
      </c>
      <c r="AW22" s="45">
        <v>3</v>
      </c>
      <c r="AX22" s="45">
        <v>1</v>
      </c>
      <c r="AY22" s="45">
        <v>1</v>
      </c>
      <c r="AZ22" s="1"/>
      <c r="BA22" s="13">
        <v>0</v>
      </c>
      <c r="BB22" s="14">
        <v>1</v>
      </c>
      <c r="BC22" s="399">
        <f t="shared" si="2"/>
        <v>4</v>
      </c>
      <c r="BD22" s="1" t="s">
        <v>821</v>
      </c>
      <c r="BE22" s="1"/>
      <c r="BF22">
        <v>514</v>
      </c>
      <c r="BG22">
        <v>109</v>
      </c>
      <c r="BH22">
        <v>116</v>
      </c>
      <c r="BI22">
        <v>4</v>
      </c>
      <c r="BJ22" s="398">
        <v>1</v>
      </c>
      <c r="BK22" s="398">
        <v>4</v>
      </c>
      <c r="BL22" s="136">
        <v>764.89760000000001</v>
      </c>
      <c r="BM22" s="136">
        <v>1396.2447897203999</v>
      </c>
      <c r="BN22" s="136">
        <v>1339.78</v>
      </c>
      <c r="BO22" s="136">
        <v>1307.7917</v>
      </c>
      <c r="BP22" s="136">
        <v>1307.7917</v>
      </c>
      <c r="BQ22" s="1" t="s">
        <v>821</v>
      </c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</row>
    <row r="23" spans="1:81" ht="15.75" x14ac:dyDescent="0.25">
      <c r="A23" s="1"/>
      <c r="B23" s="85">
        <v>443</v>
      </c>
      <c r="C23" s="85">
        <v>5</v>
      </c>
      <c r="D23" s="85">
        <v>13436</v>
      </c>
      <c r="E23" s="85">
        <v>0</v>
      </c>
      <c r="F23" s="85">
        <v>83</v>
      </c>
      <c r="G23" s="85">
        <v>156</v>
      </c>
      <c r="H23" s="176">
        <v>1</v>
      </c>
      <c r="I23" s="400">
        <v>5</v>
      </c>
      <c r="J23" s="384">
        <v>125.48434</v>
      </c>
      <c r="K23" s="384">
        <v>4.6569000000000003</v>
      </c>
      <c r="L23" s="395">
        <v>1.11739391570089E-2</v>
      </c>
      <c r="M23" s="384">
        <v>1373.88472496396</v>
      </c>
      <c r="N23" s="85">
        <v>1</v>
      </c>
      <c r="O23" s="85">
        <v>1</v>
      </c>
      <c r="P23" s="85">
        <v>0</v>
      </c>
      <c r="Q23" s="85">
        <v>0</v>
      </c>
      <c r="R23" s="85">
        <v>0</v>
      </c>
      <c r="S23" s="85">
        <v>0</v>
      </c>
      <c r="T23" s="85">
        <v>6</v>
      </c>
      <c r="U23" s="85">
        <v>4</v>
      </c>
      <c r="V23" s="387">
        <v>230.10345000000001</v>
      </c>
      <c r="W23" s="85">
        <v>1815711</v>
      </c>
      <c r="X23" s="85" t="s">
        <v>860</v>
      </c>
      <c r="Y23" s="85" t="s">
        <v>865</v>
      </c>
      <c r="Z23" s="85" t="s">
        <v>821</v>
      </c>
      <c r="AA23" s="382"/>
      <c r="AB23" s="238">
        <v>5</v>
      </c>
      <c r="AC23" s="388" t="str">
        <v>j</v>
      </c>
      <c r="AD23" s="1"/>
      <c r="AE23" s="1"/>
      <c r="AF23" s="1"/>
      <c r="AG23" s="1"/>
      <c r="AH23" s="1"/>
      <c r="AI23" s="1"/>
      <c r="AJ23" s="1"/>
      <c r="AK23" s="1"/>
      <c r="AL23" s="44">
        <v>4</v>
      </c>
      <c r="AM23" s="44">
        <v>0</v>
      </c>
      <c r="AN23" s="359">
        <v>3</v>
      </c>
      <c r="AO23" s="362">
        <v>4</v>
      </c>
      <c r="AP23" s="46">
        <v>6500</v>
      </c>
      <c r="AQ23" s="46">
        <v>12</v>
      </c>
      <c r="AR23" s="46">
        <v>9.4339624000000001E-4</v>
      </c>
      <c r="AS23" s="47">
        <v>1071.93399999999</v>
      </c>
      <c r="AT23" s="48">
        <v>3</v>
      </c>
      <c r="AU23" s="49">
        <v>3.0000000000000001E-5</v>
      </c>
      <c r="AV23" s="49">
        <v>2.9999999999999898E-2</v>
      </c>
      <c r="AW23" s="45">
        <v>2</v>
      </c>
      <c r="AX23" s="45">
        <v>1</v>
      </c>
      <c r="AY23" s="45">
        <v>0</v>
      </c>
      <c r="AZ23" s="1"/>
      <c r="BA23" s="13">
        <v>0</v>
      </c>
      <c r="BB23" s="14">
        <v>1</v>
      </c>
      <c r="BC23" s="399">
        <f t="shared" si="2"/>
        <v>5</v>
      </c>
      <c r="BD23" s="1" t="s">
        <v>821</v>
      </c>
      <c r="BE23" s="1"/>
      <c r="BF23">
        <v>515</v>
      </c>
      <c r="BG23">
        <v>109</v>
      </c>
      <c r="BH23">
        <v>117</v>
      </c>
      <c r="BI23">
        <v>5</v>
      </c>
      <c r="BJ23" s="398">
        <v>1</v>
      </c>
      <c r="BK23" s="398">
        <v>5</v>
      </c>
      <c r="BL23" s="136">
        <v>927.51310000000001</v>
      </c>
      <c r="BM23" s="136">
        <v>1375.9259521254301</v>
      </c>
      <c r="BN23" s="136">
        <v>1340.06</v>
      </c>
      <c r="BO23" s="136">
        <v>1301.5571</v>
      </c>
      <c r="BP23" s="136">
        <v>1301.5571</v>
      </c>
      <c r="BQ23" s="1" t="s">
        <v>821</v>
      </c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</row>
    <row r="24" spans="1:81" ht="15.75" x14ac:dyDescent="0.25">
      <c r="A24" s="1"/>
      <c r="B24" s="85">
        <v>444</v>
      </c>
      <c r="C24" s="85">
        <v>6</v>
      </c>
      <c r="D24" s="85">
        <v>13596</v>
      </c>
      <c r="E24" s="85">
        <v>0</v>
      </c>
      <c r="F24" s="85">
        <v>84</v>
      </c>
      <c r="G24" s="85">
        <v>156</v>
      </c>
      <c r="H24" s="176">
        <v>1</v>
      </c>
      <c r="I24" s="400">
        <v>6</v>
      </c>
      <c r="J24" s="384">
        <v>171.89035000000001</v>
      </c>
      <c r="K24" s="384">
        <v>4.9279210000000004</v>
      </c>
      <c r="L24" s="395">
        <v>1.1921869805087601E-2</v>
      </c>
      <c r="M24" s="384">
        <v>1372.4825706188001</v>
      </c>
      <c r="N24" s="85">
        <v>1</v>
      </c>
      <c r="O24" s="85">
        <v>1</v>
      </c>
      <c r="P24" s="85">
        <v>0</v>
      </c>
      <c r="Q24" s="85">
        <v>0</v>
      </c>
      <c r="R24" s="85">
        <v>0</v>
      </c>
      <c r="S24" s="85">
        <v>0</v>
      </c>
      <c r="T24" s="85">
        <v>7</v>
      </c>
      <c r="U24" s="85">
        <v>4</v>
      </c>
      <c r="V24" s="387">
        <v>275.42334</v>
      </c>
      <c r="W24" s="85">
        <v>1815711</v>
      </c>
      <c r="X24" s="85" t="s">
        <v>860</v>
      </c>
      <c r="Y24" s="85" t="s">
        <v>866</v>
      </c>
      <c r="Z24" s="85" t="s">
        <v>821</v>
      </c>
      <c r="AA24" s="382"/>
      <c r="AB24" s="394">
        <v>6</v>
      </c>
      <c r="AC24" s="394" t="str">
        <v>iseg</v>
      </c>
      <c r="AD24" s="1"/>
      <c r="AE24" s="1"/>
      <c r="AF24" s="1"/>
      <c r="AG24" s="1"/>
      <c r="AH24" s="1"/>
      <c r="AI24" s="1"/>
      <c r="AJ24" s="1"/>
      <c r="AK24" s="1"/>
      <c r="AL24" s="44">
        <v>5</v>
      </c>
      <c r="AM24" s="44">
        <v>0</v>
      </c>
      <c r="AN24" s="13">
        <v>4</v>
      </c>
      <c r="AO24" s="362">
        <v>5</v>
      </c>
      <c r="AP24" s="46">
        <v>5000</v>
      </c>
      <c r="AQ24" s="46">
        <v>12</v>
      </c>
      <c r="AR24" s="46">
        <v>9.4339624000000001E-4</v>
      </c>
      <c r="AS24" s="47">
        <v>1066.509</v>
      </c>
      <c r="AT24" s="48">
        <v>3</v>
      </c>
      <c r="AU24" s="49">
        <v>3.0000000000000001E-5</v>
      </c>
      <c r="AV24" s="49">
        <v>2.9999999999999898E-2</v>
      </c>
      <c r="AW24" s="45">
        <v>2</v>
      </c>
      <c r="AX24" s="45">
        <v>1</v>
      </c>
      <c r="AY24" s="45">
        <v>0</v>
      </c>
      <c r="AZ24" s="1"/>
      <c r="BA24" s="359">
        <v>2</v>
      </c>
      <c r="BB24" s="14">
        <v>2</v>
      </c>
      <c r="BC24" s="399">
        <f t="shared" si="2"/>
        <v>1</v>
      </c>
      <c r="BD24" s="1" t="s">
        <v>821</v>
      </c>
      <c r="BE24" s="1"/>
      <c r="BF24">
        <v>516</v>
      </c>
      <c r="BG24">
        <v>110</v>
      </c>
      <c r="BH24">
        <v>117</v>
      </c>
      <c r="BI24">
        <v>6</v>
      </c>
      <c r="BJ24" s="398">
        <v>1</v>
      </c>
      <c r="BK24" s="398">
        <v>6</v>
      </c>
      <c r="BL24" s="136">
        <v>1063.2299</v>
      </c>
      <c r="BM24" s="136">
        <v>1360.09820686581</v>
      </c>
      <c r="BN24" s="136">
        <v>1317.34</v>
      </c>
      <c r="BO24" s="136">
        <v>1299.0736999999999</v>
      </c>
      <c r="BP24" s="136">
        <v>1299.0736999999999</v>
      </c>
      <c r="BQ24" s="1" t="s">
        <v>821</v>
      </c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</row>
    <row r="25" spans="1:81" ht="15.75" x14ac:dyDescent="0.25">
      <c r="A25" s="1"/>
      <c r="B25" s="85">
        <v>445</v>
      </c>
      <c r="C25" s="85">
        <v>7</v>
      </c>
      <c r="D25" s="85">
        <v>13595</v>
      </c>
      <c r="E25" s="85">
        <v>0</v>
      </c>
      <c r="F25" s="85">
        <v>84</v>
      </c>
      <c r="G25" s="85">
        <v>155</v>
      </c>
      <c r="H25" s="176">
        <v>1</v>
      </c>
      <c r="I25" s="400">
        <v>7</v>
      </c>
      <c r="J25" s="384">
        <v>262.72375</v>
      </c>
      <c r="K25" s="384">
        <v>5.3240194000000001</v>
      </c>
      <c r="L25" s="395">
        <v>6.3001300686455E-3</v>
      </c>
      <c r="M25" s="384">
        <v>1370.43331624128</v>
      </c>
      <c r="N25" s="85">
        <v>1</v>
      </c>
      <c r="O25" s="85">
        <v>1</v>
      </c>
      <c r="P25" s="85">
        <v>0</v>
      </c>
      <c r="Q25" s="85">
        <v>0</v>
      </c>
      <c r="R25" s="85">
        <v>0</v>
      </c>
      <c r="S25" s="85">
        <v>0</v>
      </c>
      <c r="T25" s="85">
        <v>8</v>
      </c>
      <c r="U25" s="85">
        <v>4</v>
      </c>
      <c r="V25" s="387">
        <v>341.65854000000002</v>
      </c>
      <c r="W25" s="85">
        <v>1815711</v>
      </c>
      <c r="X25" s="85" t="s">
        <v>860</v>
      </c>
      <c r="Y25" s="85" t="s">
        <v>867</v>
      </c>
      <c r="Z25" s="85" t="s">
        <v>821</v>
      </c>
      <c r="AA25" s="382"/>
      <c r="AB25" s="394">
        <v>7</v>
      </c>
      <c r="AC25" s="394" t="str">
        <v>ireach</v>
      </c>
      <c r="AD25" s="1"/>
      <c r="AE25" s="1"/>
      <c r="AF25" s="1"/>
      <c r="AG25" s="1"/>
      <c r="AH25" s="1"/>
      <c r="AI25" s="1"/>
      <c r="AJ25" s="1"/>
      <c r="AK25" s="1"/>
      <c r="AL25" s="44">
        <v>6</v>
      </c>
      <c r="AM25" s="44">
        <v>0</v>
      </c>
      <c r="AN25" s="13">
        <v>5</v>
      </c>
      <c r="AO25" s="362">
        <v>5</v>
      </c>
      <c r="AP25" s="46">
        <v>5000</v>
      </c>
      <c r="AQ25" s="46">
        <v>12</v>
      </c>
      <c r="AR25" s="46">
        <v>9.4339624000000001E-4</v>
      </c>
      <c r="AS25" s="47">
        <v>1061.7919999999899</v>
      </c>
      <c r="AT25" s="48">
        <v>3</v>
      </c>
      <c r="AU25" s="49">
        <v>3.0000000000000001E-5</v>
      </c>
      <c r="AV25" s="49">
        <v>2.9999999999999898E-2</v>
      </c>
      <c r="AW25" s="45">
        <v>2</v>
      </c>
      <c r="AX25" s="45">
        <v>1</v>
      </c>
      <c r="AY25" s="45">
        <v>0</v>
      </c>
      <c r="AZ25" s="1"/>
      <c r="BA25" s="13">
        <v>0</v>
      </c>
      <c r="BB25" s="14">
        <v>2</v>
      </c>
      <c r="BC25" s="399">
        <f t="shared" si="2"/>
        <v>2</v>
      </c>
      <c r="BD25" s="1" t="s">
        <v>821</v>
      </c>
      <c r="BE25" s="1"/>
      <c r="BF25">
        <v>517</v>
      </c>
      <c r="BG25">
        <v>110</v>
      </c>
      <c r="BH25">
        <v>118</v>
      </c>
      <c r="BI25">
        <v>7</v>
      </c>
      <c r="BJ25" s="398">
        <v>1</v>
      </c>
      <c r="BK25" s="398">
        <v>7</v>
      </c>
      <c r="BL25" s="136">
        <v>1313.2742000000001</v>
      </c>
      <c r="BM25" s="136">
        <v>1339.6320263820101</v>
      </c>
      <c r="BN25" s="136">
        <v>1314.73</v>
      </c>
      <c r="BO25" s="136">
        <v>1294.8148000000001</v>
      </c>
      <c r="BP25" s="136">
        <v>1294.8148000000001</v>
      </c>
      <c r="BQ25" s="1" t="s">
        <v>821</v>
      </c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</row>
    <row r="26" spans="1:81" ht="15.75" x14ac:dyDescent="0.25">
      <c r="A26" s="1"/>
      <c r="B26" s="85">
        <v>446</v>
      </c>
      <c r="C26" s="85">
        <v>8</v>
      </c>
      <c r="D26" s="85">
        <v>13594</v>
      </c>
      <c r="E26" s="85">
        <v>0</v>
      </c>
      <c r="F26" s="85">
        <v>84</v>
      </c>
      <c r="G26" s="85">
        <v>154</v>
      </c>
      <c r="H26" s="176">
        <v>1</v>
      </c>
      <c r="I26" s="400">
        <v>8</v>
      </c>
      <c r="J26" s="384">
        <v>88.316779999999994</v>
      </c>
      <c r="K26" s="384">
        <v>5.6439504999999999</v>
      </c>
      <c r="L26" s="395">
        <v>1.6842231882263602E-2</v>
      </c>
      <c r="M26" s="384">
        <v>1368.7781224133901</v>
      </c>
      <c r="N26" s="85">
        <v>1</v>
      </c>
      <c r="O26" s="85">
        <v>1</v>
      </c>
      <c r="P26" s="85">
        <v>0</v>
      </c>
      <c r="Q26" s="85">
        <v>0</v>
      </c>
      <c r="R26" s="85">
        <v>0</v>
      </c>
      <c r="S26" s="85">
        <v>0</v>
      </c>
      <c r="T26" s="85">
        <v>9</v>
      </c>
      <c r="U26" s="85">
        <v>4</v>
      </c>
      <c r="V26" s="387">
        <v>395.15710000000001</v>
      </c>
      <c r="W26" s="85">
        <v>1815711</v>
      </c>
      <c r="X26" s="85" t="s">
        <v>860</v>
      </c>
      <c r="Y26" s="85" t="s">
        <v>868</v>
      </c>
      <c r="Z26" s="85" t="s">
        <v>821</v>
      </c>
      <c r="AA26" s="382"/>
      <c r="AB26" s="238">
        <v>8</v>
      </c>
      <c r="AC26" s="388" t="str">
        <v>rchlen</v>
      </c>
      <c r="AD26" s="1"/>
      <c r="AE26" s="1"/>
      <c r="AF26" s="1"/>
      <c r="AG26" s="1"/>
      <c r="AH26" s="1"/>
      <c r="AI26" s="1"/>
      <c r="AJ26" s="1"/>
      <c r="AK26" s="1"/>
      <c r="AL26" s="44">
        <v>7</v>
      </c>
      <c r="AM26" s="44">
        <v>0</v>
      </c>
      <c r="AN26" s="13">
        <v>6</v>
      </c>
      <c r="AO26" s="362">
        <v>5</v>
      </c>
      <c r="AP26" s="46">
        <v>5000</v>
      </c>
      <c r="AQ26" s="46">
        <v>12</v>
      </c>
      <c r="AR26" s="46">
        <v>9.4339624000000001E-4</v>
      </c>
      <c r="AS26" s="47">
        <v>1057.075</v>
      </c>
      <c r="AT26" s="48">
        <v>3</v>
      </c>
      <c r="AU26" s="49">
        <v>3.0000000000000001E-5</v>
      </c>
      <c r="AV26" s="49">
        <v>2.9999999999999898E-2</v>
      </c>
      <c r="AW26" s="45">
        <v>2</v>
      </c>
      <c r="AX26" s="45">
        <v>1</v>
      </c>
      <c r="AY26" s="45">
        <v>0</v>
      </c>
      <c r="AZ26" s="1"/>
      <c r="BA26" s="13">
        <v>0</v>
      </c>
      <c r="BB26" s="14">
        <v>2</v>
      </c>
      <c r="BC26" s="399">
        <f t="shared" si="2"/>
        <v>3</v>
      </c>
      <c r="BD26" s="1" t="s">
        <v>821</v>
      </c>
      <c r="BE26" s="1"/>
      <c r="BF26">
        <v>518</v>
      </c>
      <c r="BG26">
        <v>110</v>
      </c>
      <c r="BH26">
        <v>119</v>
      </c>
      <c r="BI26">
        <v>8</v>
      </c>
      <c r="BJ26" s="398">
        <v>1</v>
      </c>
      <c r="BK26" s="398">
        <v>8</v>
      </c>
      <c r="BL26" s="136">
        <v>1581.856</v>
      </c>
      <c r="BM26" s="136">
        <v>1312.1167991518801</v>
      </c>
      <c r="BN26" s="136">
        <v>1309.1400000000001</v>
      </c>
      <c r="BO26" s="136">
        <v>1294.7872</v>
      </c>
      <c r="BP26" s="136">
        <v>1294.7872</v>
      </c>
      <c r="BQ26" s="1" t="s">
        <v>821</v>
      </c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</row>
    <row r="27" spans="1:81" ht="15.75" x14ac:dyDescent="0.25">
      <c r="A27" s="1"/>
      <c r="B27" s="85">
        <v>447</v>
      </c>
      <c r="C27" s="85">
        <v>9</v>
      </c>
      <c r="D27" s="85">
        <v>13434</v>
      </c>
      <c r="E27" s="85">
        <v>0</v>
      </c>
      <c r="F27" s="85">
        <v>83</v>
      </c>
      <c r="G27" s="85">
        <v>154</v>
      </c>
      <c r="H27" s="176">
        <v>1</v>
      </c>
      <c r="I27" s="400">
        <v>9</v>
      </c>
      <c r="J27" s="384">
        <v>227.14778000000001</v>
      </c>
      <c r="K27" s="384">
        <v>5.9314584999999997</v>
      </c>
      <c r="L27" s="395">
        <v>9.8084368717551301E-3</v>
      </c>
      <c r="M27" s="384">
        <v>1367.2906707240199</v>
      </c>
      <c r="N27" s="85">
        <v>1</v>
      </c>
      <c r="O27" s="85">
        <v>1</v>
      </c>
      <c r="P27" s="85">
        <v>0</v>
      </c>
      <c r="Q27" s="85">
        <v>0</v>
      </c>
      <c r="R27" s="85">
        <v>0</v>
      </c>
      <c r="S27" s="85">
        <v>0</v>
      </c>
      <c r="T27" s="85">
        <v>10</v>
      </c>
      <c r="U27" s="85">
        <v>4</v>
      </c>
      <c r="V27" s="387">
        <v>443.23392000000001</v>
      </c>
      <c r="W27" s="85">
        <v>1815711</v>
      </c>
      <c r="X27" s="85" t="s">
        <v>860</v>
      </c>
      <c r="Y27" s="85" t="s">
        <v>869</v>
      </c>
      <c r="Z27" s="85" t="s">
        <v>821</v>
      </c>
      <c r="AA27" s="382"/>
      <c r="AB27" s="389">
        <v>9</v>
      </c>
      <c r="AC27" s="389" t="str">
        <v>width</v>
      </c>
      <c r="AD27" s="1"/>
      <c r="AE27" s="1"/>
      <c r="AF27" s="1"/>
      <c r="AG27" s="1"/>
      <c r="AH27" s="1"/>
      <c r="AI27" s="1"/>
      <c r="AJ27" s="1"/>
      <c r="AK27" s="1"/>
      <c r="AL27" s="44">
        <v>8</v>
      </c>
      <c r="AM27" s="44">
        <v>0</v>
      </c>
      <c r="AN27" s="13">
        <v>7</v>
      </c>
      <c r="AO27" s="362">
        <v>5</v>
      </c>
      <c r="AP27" s="46">
        <v>5000</v>
      </c>
      <c r="AQ27" s="46">
        <v>12</v>
      </c>
      <c r="AR27" s="46">
        <v>9.4339624000000001E-4</v>
      </c>
      <c r="AS27" s="47">
        <v>1052.3589999999899</v>
      </c>
      <c r="AT27" s="48">
        <v>3</v>
      </c>
      <c r="AU27" s="49">
        <v>3.0000000000000001E-5</v>
      </c>
      <c r="AV27" s="49">
        <v>2.9999999999999898E-2</v>
      </c>
      <c r="AW27" s="45">
        <v>2</v>
      </c>
      <c r="AX27" s="45">
        <v>1</v>
      </c>
      <c r="AY27" s="45">
        <v>0</v>
      </c>
      <c r="AZ27" s="1"/>
      <c r="BA27" s="13">
        <v>0</v>
      </c>
      <c r="BB27" s="14">
        <v>2</v>
      </c>
      <c r="BC27" s="399">
        <f t="shared" si="2"/>
        <v>4</v>
      </c>
      <c r="BD27" s="1" t="s">
        <v>821</v>
      </c>
      <c r="BE27" s="1"/>
      <c r="BF27">
        <v>296</v>
      </c>
      <c r="BG27">
        <v>110</v>
      </c>
      <c r="BH27">
        <v>119</v>
      </c>
      <c r="BI27">
        <v>9</v>
      </c>
      <c r="BJ27" s="398">
        <v>2</v>
      </c>
      <c r="BK27" s="398">
        <v>1</v>
      </c>
      <c r="BL27" s="136">
        <v>72.61439</v>
      </c>
      <c r="BM27" s="136">
        <v>1309.07153320312</v>
      </c>
      <c r="BN27" s="136">
        <v>1309.1400000000001</v>
      </c>
      <c r="BO27" s="136">
        <v>1294.7872</v>
      </c>
      <c r="BP27" s="136">
        <v>1294.7872</v>
      </c>
      <c r="BQ27" s="1" t="s">
        <v>821</v>
      </c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</row>
    <row r="28" spans="1:81" ht="15.75" x14ac:dyDescent="0.25">
      <c r="A28" s="1"/>
      <c r="B28" s="85">
        <v>448</v>
      </c>
      <c r="C28" s="85">
        <v>10</v>
      </c>
      <c r="D28" s="85">
        <v>13433</v>
      </c>
      <c r="E28" s="85">
        <v>0</v>
      </c>
      <c r="F28" s="85">
        <v>83</v>
      </c>
      <c r="G28" s="85">
        <v>153</v>
      </c>
      <c r="H28" s="176">
        <v>1</v>
      </c>
      <c r="I28" s="400">
        <v>10</v>
      </c>
      <c r="J28" s="384">
        <v>245.36812</v>
      </c>
      <c r="K28" s="384">
        <v>6.3620995999999996</v>
      </c>
      <c r="L28" s="395">
        <v>7.12125291707103E-3</v>
      </c>
      <c r="M28" s="384">
        <v>1365.06270604987</v>
      </c>
      <c r="N28" s="85">
        <v>1</v>
      </c>
      <c r="O28" s="85">
        <v>1</v>
      </c>
      <c r="P28" s="85">
        <v>0</v>
      </c>
      <c r="Q28" s="85">
        <v>0</v>
      </c>
      <c r="R28" s="85">
        <v>0</v>
      </c>
      <c r="S28" s="85">
        <v>0</v>
      </c>
      <c r="T28" s="85">
        <v>11</v>
      </c>
      <c r="U28" s="85">
        <v>4</v>
      </c>
      <c r="V28" s="387">
        <v>515.24536000000001</v>
      </c>
      <c r="W28" s="85">
        <v>1815711</v>
      </c>
      <c r="X28" s="85" t="s">
        <v>860</v>
      </c>
      <c r="Y28" s="85" t="s">
        <v>870</v>
      </c>
      <c r="Z28" s="85" t="s">
        <v>821</v>
      </c>
      <c r="AA28" s="382"/>
      <c r="AB28" s="389">
        <v>10</v>
      </c>
      <c r="AC28" s="389" t="str">
        <v>slope</v>
      </c>
      <c r="AD28" s="1"/>
      <c r="AE28" s="1"/>
      <c r="AF28" s="1"/>
      <c r="AG28" s="1"/>
      <c r="AH28" s="1"/>
      <c r="AI28" s="1"/>
      <c r="AJ28" s="1"/>
      <c r="AK28" s="1"/>
      <c r="AL28" s="44">
        <v>9</v>
      </c>
      <c r="AM28" s="44">
        <v>0</v>
      </c>
      <c r="AN28" s="359">
        <v>2</v>
      </c>
      <c r="AO28" s="361">
        <v>4</v>
      </c>
      <c r="AP28" s="46">
        <v>5000</v>
      </c>
      <c r="AQ28" s="46">
        <v>10</v>
      </c>
      <c r="AR28" s="46">
        <v>5.4545456000000005E-4</v>
      </c>
      <c r="AS28" s="47">
        <v>1073.63599999999</v>
      </c>
      <c r="AT28" s="48">
        <v>2</v>
      </c>
      <c r="AU28" s="49">
        <v>3.0000000000000001E-5</v>
      </c>
      <c r="AV28" s="49">
        <v>2.9999999999999898E-2</v>
      </c>
      <c r="AW28" s="45">
        <v>2</v>
      </c>
      <c r="AX28" s="45">
        <v>0</v>
      </c>
      <c r="AY28" s="45">
        <v>0</v>
      </c>
      <c r="AZ28" s="1"/>
      <c r="BA28" s="13">
        <v>0</v>
      </c>
      <c r="BB28" s="14">
        <v>2</v>
      </c>
      <c r="BC28" s="399">
        <f t="shared" si="2"/>
        <v>5</v>
      </c>
      <c r="BD28" s="1" t="s">
        <v>821</v>
      </c>
      <c r="BE28" s="1"/>
      <c r="BF28">
        <v>521</v>
      </c>
      <c r="BG28">
        <v>82</v>
      </c>
      <c r="BH28">
        <v>159</v>
      </c>
      <c r="BI28">
        <v>10</v>
      </c>
      <c r="BJ28" s="398">
        <v>3</v>
      </c>
      <c r="BK28" s="398">
        <v>1</v>
      </c>
      <c r="BL28" s="136">
        <v>29.543554</v>
      </c>
      <c r="BM28" s="136">
        <v>1380.86460519308</v>
      </c>
      <c r="BN28" s="136">
        <v>1397.49</v>
      </c>
      <c r="BO28" s="136">
        <v>1378.6823999999999</v>
      </c>
      <c r="BP28" s="136">
        <v>1378.6823999999999</v>
      </c>
      <c r="BQ28" s="1" t="s">
        <v>821</v>
      </c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</row>
    <row r="29" spans="1:81" ht="15.75" x14ac:dyDescent="0.25">
      <c r="A29" s="1"/>
      <c r="B29" s="85">
        <v>449</v>
      </c>
      <c r="C29" s="85">
        <v>11</v>
      </c>
      <c r="D29" s="85">
        <v>13593</v>
      </c>
      <c r="E29" s="85">
        <v>0</v>
      </c>
      <c r="F29" s="85">
        <v>84</v>
      </c>
      <c r="G29" s="85">
        <v>153</v>
      </c>
      <c r="H29" s="176">
        <v>1</v>
      </c>
      <c r="I29" s="400">
        <v>11</v>
      </c>
      <c r="J29" s="384">
        <v>125.21223999999999</v>
      </c>
      <c r="K29" s="384">
        <v>6.6998385999999996</v>
      </c>
      <c r="L29" s="395">
        <v>1.5820073333041602E-2</v>
      </c>
      <c r="M29" s="384">
        <v>1363.31537762177</v>
      </c>
      <c r="N29" s="85">
        <v>1</v>
      </c>
      <c r="O29" s="85">
        <v>1</v>
      </c>
      <c r="P29" s="85">
        <v>0</v>
      </c>
      <c r="Q29" s="85">
        <v>0</v>
      </c>
      <c r="R29" s="85">
        <v>0</v>
      </c>
      <c r="S29" s="85">
        <v>0</v>
      </c>
      <c r="T29" s="85">
        <v>12</v>
      </c>
      <c r="U29" s="85">
        <v>4</v>
      </c>
      <c r="V29" s="387">
        <v>571.72180000000003</v>
      </c>
      <c r="W29" s="85">
        <v>1815711</v>
      </c>
      <c r="X29" s="85" t="s">
        <v>860</v>
      </c>
      <c r="Y29" s="85" t="s">
        <v>871</v>
      </c>
      <c r="Z29" s="85" t="s">
        <v>821</v>
      </c>
      <c r="AA29" s="382"/>
      <c r="AB29" s="238">
        <v>11</v>
      </c>
      <c r="AC29" s="388" t="str">
        <v>strtop</v>
      </c>
      <c r="AD29" s="1"/>
      <c r="AE29" s="1"/>
      <c r="AF29" s="1"/>
      <c r="AG29" s="1"/>
      <c r="AH29" s="1"/>
      <c r="AI29" s="1"/>
      <c r="AJ29" s="1"/>
      <c r="AK29" s="1"/>
      <c r="AL29" s="44">
        <v>10</v>
      </c>
      <c r="AM29" s="44">
        <v>0</v>
      </c>
      <c r="AN29" s="13">
        <v>2</v>
      </c>
      <c r="AO29" s="361">
        <v>5</v>
      </c>
      <c r="AP29" s="46">
        <v>5000</v>
      </c>
      <c r="AQ29" s="46">
        <v>10</v>
      </c>
      <c r="AR29" s="46">
        <v>5.4545456000000005E-4</v>
      </c>
      <c r="AS29" s="47">
        <v>1070.9090000000001</v>
      </c>
      <c r="AT29" s="48">
        <v>2</v>
      </c>
      <c r="AU29" s="49">
        <v>3.0000000000000001E-5</v>
      </c>
      <c r="AV29" s="49">
        <v>2.9999999999999898E-2</v>
      </c>
      <c r="AW29" s="45">
        <v>2</v>
      </c>
      <c r="AX29" s="45">
        <v>1</v>
      </c>
      <c r="AY29" s="45">
        <v>0</v>
      </c>
      <c r="AZ29" s="1"/>
      <c r="BA29" s="359">
        <v>3</v>
      </c>
      <c r="BB29" s="14">
        <v>3</v>
      </c>
      <c r="BC29" s="399">
        <f t="shared" si="2"/>
        <v>1</v>
      </c>
      <c r="BD29" s="1" t="s">
        <v>821</v>
      </c>
      <c r="BE29" s="1"/>
      <c r="BF29">
        <v>522</v>
      </c>
      <c r="BG29">
        <v>82</v>
      </c>
      <c r="BH29">
        <v>158</v>
      </c>
      <c r="BI29">
        <v>11</v>
      </c>
      <c r="BJ29" s="398">
        <v>3</v>
      </c>
      <c r="BK29" s="398">
        <v>2</v>
      </c>
      <c r="BL29" s="136">
        <v>288.25247000000002</v>
      </c>
      <c r="BM29" s="136">
        <v>1379.5054636089201</v>
      </c>
      <c r="BN29" s="136">
        <v>1400.85</v>
      </c>
      <c r="BO29" s="136">
        <v>1378.2929999999999</v>
      </c>
      <c r="BP29" s="136">
        <v>1378.2929999999999</v>
      </c>
      <c r="BQ29" s="1" t="s">
        <v>821</v>
      </c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</row>
    <row r="30" spans="1:81" ht="15.75" x14ac:dyDescent="0.25">
      <c r="A30" s="1"/>
      <c r="B30" s="85">
        <v>450</v>
      </c>
      <c r="C30" s="85">
        <v>12</v>
      </c>
      <c r="D30" s="85">
        <v>13592</v>
      </c>
      <c r="E30" s="85">
        <v>0</v>
      </c>
      <c r="F30" s="85">
        <v>84</v>
      </c>
      <c r="G30" s="85">
        <v>152</v>
      </c>
      <c r="H30" s="176">
        <v>1</v>
      </c>
      <c r="I30" s="400">
        <v>12</v>
      </c>
      <c r="J30" s="384">
        <v>294.89834999999999</v>
      </c>
      <c r="K30" s="384">
        <v>7.082719</v>
      </c>
      <c r="L30" s="395">
        <v>8.8719779929934996E-3</v>
      </c>
      <c r="M30" s="384">
        <v>1361.33451076913</v>
      </c>
      <c r="N30" s="85">
        <v>1</v>
      </c>
      <c r="O30" s="85">
        <v>1</v>
      </c>
      <c r="P30" s="85">
        <v>0</v>
      </c>
      <c r="Q30" s="85">
        <v>0</v>
      </c>
      <c r="R30" s="85">
        <v>0</v>
      </c>
      <c r="S30" s="85">
        <v>0</v>
      </c>
      <c r="T30" s="85">
        <v>13</v>
      </c>
      <c r="U30" s="85">
        <v>4</v>
      </c>
      <c r="V30" s="387">
        <v>635.74663999999996</v>
      </c>
      <c r="W30" s="85">
        <v>1815711</v>
      </c>
      <c r="X30" s="85" t="s">
        <v>860</v>
      </c>
      <c r="Y30" s="85" t="s">
        <v>872</v>
      </c>
      <c r="Z30" s="85" t="s">
        <v>821</v>
      </c>
      <c r="AA30" s="382"/>
      <c r="AB30" s="238">
        <v>12</v>
      </c>
      <c r="AC30" s="388" t="str">
        <v>strthick</v>
      </c>
      <c r="AD30" s="1"/>
      <c r="AE30" s="1"/>
      <c r="AF30" s="1"/>
      <c r="AG30" s="1"/>
      <c r="AH30" s="1"/>
      <c r="AI30" s="1"/>
      <c r="AJ30" s="1"/>
      <c r="AK30" s="1"/>
      <c r="AL30" s="44">
        <v>11</v>
      </c>
      <c r="AM30" s="44">
        <v>0</v>
      </c>
      <c r="AN30" s="13">
        <v>2</v>
      </c>
      <c r="AO30" s="361">
        <v>6</v>
      </c>
      <c r="AP30" s="46">
        <v>4500</v>
      </c>
      <c r="AQ30" s="46">
        <v>10</v>
      </c>
      <c r="AR30" s="46">
        <v>5.4545456000000005E-4</v>
      </c>
      <c r="AS30" s="47">
        <v>1068.31799999999</v>
      </c>
      <c r="AT30" s="48">
        <v>2</v>
      </c>
      <c r="AU30" s="49">
        <v>3.0000000000000001E-5</v>
      </c>
      <c r="AV30" s="49">
        <v>2.9999999999999898E-2</v>
      </c>
      <c r="AW30" s="45">
        <v>2</v>
      </c>
      <c r="AX30" s="45">
        <v>1</v>
      </c>
      <c r="AY30" s="45">
        <v>0</v>
      </c>
      <c r="AZ30" s="1"/>
      <c r="BA30" s="13">
        <v>0</v>
      </c>
      <c r="BB30" s="14">
        <v>3</v>
      </c>
      <c r="BC30" s="399">
        <f t="shared" si="2"/>
        <v>2</v>
      </c>
      <c r="BD30" s="1" t="s">
        <v>821</v>
      </c>
      <c r="BE30" s="1"/>
      <c r="BF30">
        <v>523</v>
      </c>
      <c r="BG30">
        <v>82</v>
      </c>
      <c r="BH30">
        <v>157</v>
      </c>
      <c r="BI30">
        <v>12</v>
      </c>
      <c r="BJ30" s="398">
        <v>3</v>
      </c>
      <c r="BK30" s="398">
        <v>3</v>
      </c>
      <c r="BL30" s="136">
        <v>496.99419999999998</v>
      </c>
      <c r="BM30" s="136">
        <v>1377.3013833176699</v>
      </c>
      <c r="BN30" s="136">
        <v>1395.34</v>
      </c>
      <c r="BO30" s="136">
        <v>1374.3809000000001</v>
      </c>
      <c r="BP30" s="136">
        <v>1374.3809000000001</v>
      </c>
      <c r="BQ30" s="1" t="s">
        <v>821</v>
      </c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</row>
    <row r="31" spans="1:81" ht="15.75" x14ac:dyDescent="0.25">
      <c r="A31" s="1"/>
      <c r="B31" s="85">
        <v>451</v>
      </c>
      <c r="C31" s="85">
        <v>13</v>
      </c>
      <c r="D31" s="85">
        <v>13751</v>
      </c>
      <c r="E31" s="85">
        <v>0</v>
      </c>
      <c r="F31" s="85">
        <v>85</v>
      </c>
      <c r="G31" s="85">
        <v>151</v>
      </c>
      <c r="H31" s="176">
        <v>1</v>
      </c>
      <c r="I31" s="400">
        <v>13</v>
      </c>
      <c r="J31" s="384">
        <v>259.98415999999997</v>
      </c>
      <c r="K31" s="384">
        <v>7.6017900000000003</v>
      </c>
      <c r="L31" s="395">
        <v>9.3477222653082E-3</v>
      </c>
      <c r="M31" s="384">
        <v>1358.71817913372</v>
      </c>
      <c r="N31" s="85">
        <v>1</v>
      </c>
      <c r="O31" s="85">
        <v>1</v>
      </c>
      <c r="P31" s="85">
        <v>0</v>
      </c>
      <c r="Q31" s="85">
        <v>0</v>
      </c>
      <c r="R31" s="85">
        <v>0</v>
      </c>
      <c r="S31" s="85">
        <v>0</v>
      </c>
      <c r="T31" s="85">
        <v>14</v>
      </c>
      <c r="U31" s="85">
        <v>4</v>
      </c>
      <c r="V31" s="387">
        <v>722.54520000000002</v>
      </c>
      <c r="W31" s="85">
        <v>1815711</v>
      </c>
      <c r="X31" s="85" t="s">
        <v>860</v>
      </c>
      <c r="Y31" s="85" t="s">
        <v>873</v>
      </c>
      <c r="Z31" s="85" t="s">
        <v>821</v>
      </c>
      <c r="AA31" s="382"/>
      <c r="AB31" s="238">
        <v>13</v>
      </c>
      <c r="AC31" s="388" t="str">
        <v>strhc1</v>
      </c>
      <c r="AD31" s="1"/>
      <c r="AE31" s="1"/>
      <c r="AF31" s="1"/>
      <c r="AG31" s="1"/>
      <c r="AH31" s="1"/>
      <c r="AI31" s="1"/>
      <c r="AJ31" s="1"/>
      <c r="AK31" s="1"/>
      <c r="AL31" s="44">
        <v>12</v>
      </c>
      <c r="AM31" s="44">
        <v>0</v>
      </c>
      <c r="AN31" s="13">
        <v>3</v>
      </c>
      <c r="AO31" s="361">
        <v>7</v>
      </c>
      <c r="AP31" s="46">
        <v>6000</v>
      </c>
      <c r="AQ31" s="46">
        <v>10</v>
      </c>
      <c r="AR31" s="46">
        <v>5.4545456000000005E-4</v>
      </c>
      <c r="AS31" s="47">
        <v>1065.4549999999899</v>
      </c>
      <c r="AT31" s="48">
        <v>2</v>
      </c>
      <c r="AU31" s="49">
        <v>3.0000000000000001E-5</v>
      </c>
      <c r="AV31" s="49">
        <v>2.9999999999999898E-2</v>
      </c>
      <c r="AW31" s="45">
        <v>2</v>
      </c>
      <c r="AX31" s="45">
        <v>1</v>
      </c>
      <c r="AY31" s="45">
        <v>0</v>
      </c>
      <c r="AZ31" s="1"/>
      <c r="BA31" s="13">
        <v>0</v>
      </c>
      <c r="BB31" s="14">
        <v>3</v>
      </c>
      <c r="BC31" s="399">
        <f t="shared" si="2"/>
        <v>3</v>
      </c>
      <c r="BD31" s="1" t="s">
        <v>821</v>
      </c>
      <c r="BE31" s="1"/>
      <c r="BF31">
        <v>524</v>
      </c>
      <c r="BG31">
        <v>83</v>
      </c>
      <c r="BH31">
        <v>157</v>
      </c>
      <c r="BI31">
        <v>13</v>
      </c>
      <c r="BJ31" s="398">
        <v>3</v>
      </c>
      <c r="BK31" s="398">
        <v>4</v>
      </c>
      <c r="BL31" s="136">
        <v>692.18510000000003</v>
      </c>
      <c r="BM31" s="136">
        <v>1375.3967970103699</v>
      </c>
      <c r="BN31" s="136">
        <v>1384.62</v>
      </c>
      <c r="BO31" s="136">
        <v>1366.9943000000001</v>
      </c>
      <c r="BP31" s="136">
        <v>1366.9943000000001</v>
      </c>
      <c r="BQ31" s="1" t="s">
        <v>821</v>
      </c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</row>
    <row r="32" spans="1:81" ht="15.75" x14ac:dyDescent="0.25">
      <c r="A32" s="1"/>
      <c r="B32" s="85">
        <v>452</v>
      </c>
      <c r="C32" s="85">
        <v>14</v>
      </c>
      <c r="D32" s="85">
        <v>13750</v>
      </c>
      <c r="E32" s="85">
        <v>0</v>
      </c>
      <c r="F32" s="85">
        <v>85</v>
      </c>
      <c r="G32" s="85">
        <v>150</v>
      </c>
      <c r="H32" s="176">
        <v>1</v>
      </c>
      <c r="I32" s="400">
        <v>14</v>
      </c>
      <c r="J32" s="384">
        <v>255.43496999999999</v>
      </c>
      <c r="K32" s="384">
        <v>8.0715319999999995</v>
      </c>
      <c r="L32" s="395">
        <v>9.3324401740360607E-3</v>
      </c>
      <c r="M32" s="384">
        <v>1356.2879193997901</v>
      </c>
      <c r="N32" s="85">
        <v>1</v>
      </c>
      <c r="O32" s="85">
        <v>1</v>
      </c>
      <c r="P32" s="85">
        <v>0</v>
      </c>
      <c r="Q32" s="85">
        <v>0</v>
      </c>
      <c r="R32" s="85">
        <v>0</v>
      </c>
      <c r="S32" s="85">
        <v>0</v>
      </c>
      <c r="T32" s="85">
        <v>15</v>
      </c>
      <c r="U32" s="85">
        <v>4</v>
      </c>
      <c r="V32" s="387">
        <v>801.0951</v>
      </c>
      <c r="W32" s="85">
        <v>1815711</v>
      </c>
      <c r="X32" s="85" t="s">
        <v>860</v>
      </c>
      <c r="Y32" s="85" t="s">
        <v>874</v>
      </c>
      <c r="Z32" s="85" t="s">
        <v>821</v>
      </c>
      <c r="AA32" s="382"/>
      <c r="AB32" s="238">
        <v>14</v>
      </c>
      <c r="AC32" s="388" t="str">
        <v>thts</v>
      </c>
      <c r="AD32" s="1"/>
      <c r="AE32" s="1"/>
      <c r="AF32" s="1"/>
      <c r="AG32" s="1"/>
      <c r="AH32" s="1"/>
      <c r="AI32" s="1"/>
      <c r="AJ32" s="1"/>
      <c r="AK32" s="1"/>
      <c r="AL32" s="44">
        <v>13</v>
      </c>
      <c r="AM32" s="44">
        <v>0</v>
      </c>
      <c r="AN32" s="13">
        <v>4</v>
      </c>
      <c r="AO32" s="361">
        <v>7</v>
      </c>
      <c r="AP32" s="46">
        <v>5000</v>
      </c>
      <c r="AQ32" s="46">
        <v>10</v>
      </c>
      <c r="AR32" s="46">
        <v>5.4545456000000005E-4</v>
      </c>
      <c r="AS32" s="47">
        <v>1062.4549999999899</v>
      </c>
      <c r="AT32" s="48">
        <v>2</v>
      </c>
      <c r="AU32" s="49">
        <v>3.0000000000000001E-5</v>
      </c>
      <c r="AV32" s="49">
        <v>2.9999999999999898E-2</v>
      </c>
      <c r="AW32" s="45">
        <v>2</v>
      </c>
      <c r="AX32" s="45">
        <v>1</v>
      </c>
      <c r="AY32" s="45">
        <v>0</v>
      </c>
      <c r="AZ32" s="1"/>
      <c r="BA32" s="13">
        <v>0</v>
      </c>
      <c r="BB32" s="14">
        <v>3</v>
      </c>
      <c r="BC32" s="399">
        <f t="shared" si="2"/>
        <v>4</v>
      </c>
      <c r="BD32" s="1" t="s">
        <v>821</v>
      </c>
      <c r="BE32" s="1"/>
      <c r="BF32">
        <v>525</v>
      </c>
      <c r="BG32">
        <v>83</v>
      </c>
      <c r="BH32">
        <v>156</v>
      </c>
      <c r="BI32">
        <v>14</v>
      </c>
      <c r="BJ32" s="398">
        <v>3</v>
      </c>
      <c r="BK32" s="398">
        <v>5</v>
      </c>
      <c r="BL32" s="136">
        <v>817.67349999999999</v>
      </c>
      <c r="BM32" s="136">
        <v>1373.8847592939701</v>
      </c>
      <c r="BN32" s="136">
        <v>1383.18</v>
      </c>
      <c r="BO32" s="136">
        <v>1365.0199</v>
      </c>
      <c r="BP32" s="136">
        <v>1365.0199</v>
      </c>
      <c r="BQ32" s="1" t="s">
        <v>821</v>
      </c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</row>
    <row r="33" spans="1:81" ht="15.75" x14ac:dyDescent="0.25">
      <c r="A33" s="1"/>
      <c r="B33" s="85">
        <v>453</v>
      </c>
      <c r="C33" s="85">
        <v>15</v>
      </c>
      <c r="D33" s="85">
        <v>13749</v>
      </c>
      <c r="E33" s="85">
        <v>0</v>
      </c>
      <c r="F33" s="85">
        <v>85</v>
      </c>
      <c r="G33" s="85">
        <v>149</v>
      </c>
      <c r="H33" s="176">
        <v>1</v>
      </c>
      <c r="I33" s="400">
        <v>15</v>
      </c>
      <c r="J33" s="384">
        <v>250.13744</v>
      </c>
      <c r="K33" s="384">
        <v>8.5323010000000004</v>
      </c>
      <c r="L33" s="395">
        <v>9.9122982410537602E-3</v>
      </c>
      <c r="M33" s="384">
        <v>1353.90408785152</v>
      </c>
      <c r="N33" s="85">
        <v>1</v>
      </c>
      <c r="O33" s="85">
        <v>1</v>
      </c>
      <c r="P33" s="85">
        <v>0</v>
      </c>
      <c r="Q33" s="85">
        <v>0</v>
      </c>
      <c r="R33" s="85">
        <v>0</v>
      </c>
      <c r="S33" s="85">
        <v>0</v>
      </c>
      <c r="T33" s="85">
        <v>16</v>
      </c>
      <c r="U33" s="85">
        <v>4</v>
      </c>
      <c r="V33" s="387">
        <v>878.14435000000003</v>
      </c>
      <c r="W33" s="85">
        <v>1815711</v>
      </c>
      <c r="X33" s="85" t="s">
        <v>860</v>
      </c>
      <c r="Y33" s="85" t="s">
        <v>875</v>
      </c>
      <c r="Z33" s="85" t="s">
        <v>821</v>
      </c>
      <c r="AA33" s="382"/>
      <c r="AB33" s="238">
        <v>15</v>
      </c>
      <c r="AC33" s="388" t="str">
        <v>thti</v>
      </c>
      <c r="AD33" s="1"/>
      <c r="AE33" s="1"/>
      <c r="AF33" s="1"/>
      <c r="AG33" s="1"/>
      <c r="AH33" s="1"/>
      <c r="AI33" s="1"/>
      <c r="AJ33" s="1"/>
      <c r="AK33" s="1"/>
      <c r="AL33" s="44">
        <v>14</v>
      </c>
      <c r="AM33" s="44">
        <v>0</v>
      </c>
      <c r="AN33" s="13">
        <v>5</v>
      </c>
      <c r="AO33" s="361">
        <v>7</v>
      </c>
      <c r="AP33" s="46">
        <v>2000</v>
      </c>
      <c r="AQ33" s="46">
        <v>10</v>
      </c>
      <c r="AR33" s="46">
        <v>5.4545456000000005E-4</v>
      </c>
      <c r="AS33" s="47">
        <v>1060.5450000000001</v>
      </c>
      <c r="AT33" s="48">
        <v>2</v>
      </c>
      <c r="AU33" s="49">
        <v>3.0000000000000001E-5</v>
      </c>
      <c r="AV33" s="49">
        <v>2.9999999999999898E-2</v>
      </c>
      <c r="AW33" s="45">
        <v>2</v>
      </c>
      <c r="AX33" s="45">
        <v>1</v>
      </c>
      <c r="AY33" s="45">
        <v>0</v>
      </c>
      <c r="AZ33" s="1"/>
      <c r="BA33" s="13">
        <v>0</v>
      </c>
      <c r="BB33" s="14">
        <v>3</v>
      </c>
      <c r="BC33" s="399">
        <f t="shared" si="2"/>
        <v>5</v>
      </c>
      <c r="BD33" s="1" t="s">
        <v>821</v>
      </c>
      <c r="BE33" s="1"/>
      <c r="BF33">
        <v>526</v>
      </c>
      <c r="BG33">
        <v>84</v>
      </c>
      <c r="BH33">
        <v>156</v>
      </c>
      <c r="BI33">
        <v>15</v>
      </c>
      <c r="BJ33" s="398">
        <v>3</v>
      </c>
      <c r="BK33" s="398">
        <v>6</v>
      </c>
      <c r="BL33" s="136">
        <v>989.56259999999997</v>
      </c>
      <c r="BM33" s="136">
        <v>1372.4825924638601</v>
      </c>
      <c r="BN33" s="136">
        <v>1380.69</v>
      </c>
      <c r="BO33" s="136">
        <v>1359.9362000000001</v>
      </c>
      <c r="BP33" s="136">
        <v>1359.9362000000001</v>
      </c>
      <c r="BQ33" s="1" t="s">
        <v>821</v>
      </c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</row>
    <row r="34" spans="1:81" ht="15.75" x14ac:dyDescent="0.25">
      <c r="A34" s="1"/>
      <c r="B34" s="85">
        <v>454</v>
      </c>
      <c r="C34" s="85">
        <v>16</v>
      </c>
      <c r="D34" s="85">
        <v>13748</v>
      </c>
      <c r="E34" s="85">
        <v>0</v>
      </c>
      <c r="F34" s="85">
        <v>85</v>
      </c>
      <c r="G34" s="85">
        <v>148</v>
      </c>
      <c r="H34" s="176">
        <v>1</v>
      </c>
      <c r="I34" s="400">
        <v>16</v>
      </c>
      <c r="J34" s="384">
        <v>275.71194000000003</v>
      </c>
      <c r="K34" s="384">
        <v>9.0115490000000005</v>
      </c>
      <c r="L34" s="395">
        <v>6.3275357258445802E-3</v>
      </c>
      <c r="M34" s="384">
        <v>1351.4246509855</v>
      </c>
      <c r="N34" s="85">
        <v>1</v>
      </c>
      <c r="O34" s="85">
        <v>1</v>
      </c>
      <c r="P34" s="85">
        <v>0</v>
      </c>
      <c r="Q34" s="85">
        <v>0</v>
      </c>
      <c r="R34" s="85">
        <v>0</v>
      </c>
      <c r="S34" s="85">
        <v>0</v>
      </c>
      <c r="T34" s="85">
        <v>17</v>
      </c>
      <c r="U34" s="85">
        <v>4</v>
      </c>
      <c r="V34" s="387">
        <v>958.28375000000005</v>
      </c>
      <c r="W34" s="85">
        <v>1815711</v>
      </c>
      <c r="X34" s="85" t="s">
        <v>860</v>
      </c>
      <c r="Y34" s="85" t="s">
        <v>876</v>
      </c>
      <c r="Z34" s="85" t="s">
        <v>821</v>
      </c>
      <c r="AA34" s="382"/>
      <c r="AB34" s="238">
        <v>16</v>
      </c>
      <c r="AC34" s="388" t="str">
        <v>eps</v>
      </c>
      <c r="AD34" s="1"/>
      <c r="AE34" s="1"/>
      <c r="AF34" s="1"/>
      <c r="AG34" s="1"/>
      <c r="AH34" s="1"/>
      <c r="AI34" s="1"/>
      <c r="AJ34" s="1"/>
      <c r="AK34" s="1"/>
      <c r="AL34" s="44">
        <v>15</v>
      </c>
      <c r="AM34" s="44">
        <v>0</v>
      </c>
      <c r="AN34" s="359">
        <v>4</v>
      </c>
      <c r="AO34" s="362">
        <v>9</v>
      </c>
      <c r="AP34" s="46">
        <v>2500</v>
      </c>
      <c r="AQ34" s="46">
        <v>10</v>
      </c>
      <c r="AR34" s="46">
        <v>1.81818179999999E-3</v>
      </c>
      <c r="AS34" s="47">
        <v>1077.7270000000001</v>
      </c>
      <c r="AT34" s="48">
        <v>3</v>
      </c>
      <c r="AU34" s="49">
        <v>3.0000000000000001E-5</v>
      </c>
      <c r="AV34" s="49">
        <v>2.9999999999999898E-2</v>
      </c>
      <c r="AW34" s="45">
        <v>1</v>
      </c>
      <c r="AX34" s="45">
        <v>1</v>
      </c>
      <c r="AY34" s="45">
        <v>0</v>
      </c>
      <c r="AZ34" s="1"/>
      <c r="BA34" s="13">
        <v>0</v>
      </c>
      <c r="BB34" s="14">
        <v>3</v>
      </c>
      <c r="BC34" s="399">
        <f t="shared" si="2"/>
        <v>6</v>
      </c>
      <c r="BD34" s="1" t="s">
        <v>821</v>
      </c>
      <c r="BE34" s="1"/>
      <c r="BF34">
        <v>527</v>
      </c>
      <c r="BG34">
        <v>84</v>
      </c>
      <c r="BH34">
        <v>155</v>
      </c>
      <c r="BI34">
        <v>16</v>
      </c>
      <c r="BJ34" s="398">
        <v>3</v>
      </c>
      <c r="BK34" s="398">
        <v>7</v>
      </c>
      <c r="BL34" s="136">
        <v>1252.2858000000001</v>
      </c>
      <c r="BM34" s="136">
        <v>1370.4333483964299</v>
      </c>
      <c r="BN34" s="136">
        <v>1370.41</v>
      </c>
      <c r="BO34" s="136">
        <v>1356.2331999999999</v>
      </c>
      <c r="BP34" s="136">
        <v>1356.2331999999999</v>
      </c>
      <c r="BQ34" s="1" t="s">
        <v>821</v>
      </c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</row>
    <row r="35" spans="1:81" ht="15.75" x14ac:dyDescent="0.25">
      <c r="A35" s="1"/>
      <c r="B35" s="85">
        <v>455</v>
      </c>
      <c r="C35" s="85">
        <v>17</v>
      </c>
      <c r="D35" s="85">
        <v>13747</v>
      </c>
      <c r="E35" s="85">
        <v>0</v>
      </c>
      <c r="F35" s="85">
        <v>85</v>
      </c>
      <c r="G35" s="85">
        <v>147</v>
      </c>
      <c r="H35" s="176">
        <v>1</v>
      </c>
      <c r="I35" s="400">
        <v>17</v>
      </c>
      <c r="J35" s="384">
        <v>94.285420000000002</v>
      </c>
      <c r="K35" s="384">
        <v>9.3487570000000009</v>
      </c>
      <c r="L35" s="395">
        <v>1.29555540895773E-2</v>
      </c>
      <c r="M35" s="384">
        <v>1349.6800738061299</v>
      </c>
      <c r="N35" s="85">
        <v>1</v>
      </c>
      <c r="O35" s="85">
        <v>1</v>
      </c>
      <c r="P35" s="85">
        <v>0</v>
      </c>
      <c r="Q35" s="85">
        <v>0</v>
      </c>
      <c r="R35" s="85">
        <v>0</v>
      </c>
      <c r="S35" s="85">
        <v>0</v>
      </c>
      <c r="T35" s="85">
        <v>18</v>
      </c>
      <c r="U35" s="85">
        <v>4</v>
      </c>
      <c r="V35" s="387">
        <v>1014.6713999999999</v>
      </c>
      <c r="W35" s="85">
        <v>1815711</v>
      </c>
      <c r="X35" s="85" t="s">
        <v>860</v>
      </c>
      <c r="Y35" s="85" t="s">
        <v>877</v>
      </c>
      <c r="Z35" s="85" t="s">
        <v>821</v>
      </c>
      <c r="AA35" s="382"/>
      <c r="AB35" s="238">
        <v>17</v>
      </c>
      <c r="AC35" s="388" t="str">
        <v>uhc</v>
      </c>
      <c r="AD35" s="1"/>
      <c r="AE35" s="1"/>
      <c r="AF35" s="1"/>
      <c r="AG35" s="1"/>
      <c r="AH35" s="1"/>
      <c r="AI35" s="1"/>
      <c r="AJ35" s="1"/>
      <c r="AK35" s="1"/>
      <c r="AL35" s="44">
        <v>16</v>
      </c>
      <c r="AM35" s="44">
        <v>0</v>
      </c>
      <c r="AN35" s="13">
        <v>4</v>
      </c>
      <c r="AO35" s="362">
        <v>8</v>
      </c>
      <c r="AP35" s="46">
        <v>5000</v>
      </c>
      <c r="AQ35" s="46">
        <v>10</v>
      </c>
      <c r="AR35" s="46">
        <v>1.81818179999999E-3</v>
      </c>
      <c r="AS35" s="47">
        <v>1070.9090000000001</v>
      </c>
      <c r="AT35" s="48">
        <v>3</v>
      </c>
      <c r="AU35" s="49">
        <v>3.0000000000000001E-5</v>
      </c>
      <c r="AV35" s="49">
        <v>2.9999999999999898E-2</v>
      </c>
      <c r="AW35" s="45">
        <v>2</v>
      </c>
      <c r="AX35" s="45">
        <v>1</v>
      </c>
      <c r="AY35" s="45">
        <v>0</v>
      </c>
      <c r="AZ35" s="1"/>
      <c r="BA35" s="359">
        <v>4</v>
      </c>
      <c r="BB35" s="14">
        <v>4</v>
      </c>
      <c r="BC35" s="399">
        <f t="shared" si="2"/>
        <v>1</v>
      </c>
      <c r="BD35" s="1" t="s">
        <v>821</v>
      </c>
      <c r="BE35" s="1"/>
      <c r="BF35">
        <v>528</v>
      </c>
      <c r="BG35">
        <v>84</v>
      </c>
      <c r="BH35">
        <v>154</v>
      </c>
      <c r="BI35">
        <v>17</v>
      </c>
      <c r="BJ35" s="398">
        <v>3</v>
      </c>
      <c r="BK35" s="398">
        <v>8</v>
      </c>
      <c r="BL35" s="136">
        <v>1340.6061999999999</v>
      </c>
      <c r="BM35" s="136">
        <v>1368.7781404928</v>
      </c>
      <c r="BN35" s="136">
        <v>1360.03</v>
      </c>
      <c r="BO35" s="136">
        <v>1354.6151</v>
      </c>
      <c r="BP35" s="136">
        <v>1354.6151</v>
      </c>
      <c r="BQ35" s="1" t="s">
        <v>821</v>
      </c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</row>
    <row r="36" spans="1:81" ht="15.75" x14ac:dyDescent="0.25">
      <c r="A36" s="1"/>
      <c r="B36" s="85">
        <v>456</v>
      </c>
      <c r="C36" s="85">
        <v>18</v>
      </c>
      <c r="D36" s="85">
        <v>13587</v>
      </c>
      <c r="E36" s="85">
        <v>0</v>
      </c>
      <c r="F36" s="85">
        <v>84</v>
      </c>
      <c r="G36" s="85">
        <v>147</v>
      </c>
      <c r="H36" s="176">
        <v>1</v>
      </c>
      <c r="I36" s="400">
        <v>18</v>
      </c>
      <c r="J36" s="384">
        <v>164.77963</v>
      </c>
      <c r="K36" s="384">
        <v>9.5848639999999996</v>
      </c>
      <c r="L36" s="395">
        <v>1.20016083210074E-2</v>
      </c>
      <c r="M36" s="384">
        <v>1348.4585539049799</v>
      </c>
      <c r="N36" s="85">
        <v>1</v>
      </c>
      <c r="O36" s="85">
        <v>1</v>
      </c>
      <c r="P36" s="85">
        <v>0</v>
      </c>
      <c r="Q36" s="85">
        <v>0</v>
      </c>
      <c r="R36" s="85">
        <v>0</v>
      </c>
      <c r="S36" s="85">
        <v>0</v>
      </c>
      <c r="T36" s="85">
        <v>19</v>
      </c>
      <c r="U36" s="85">
        <v>4</v>
      </c>
      <c r="V36" s="387">
        <v>1054.153</v>
      </c>
      <c r="W36" s="85">
        <v>1815711</v>
      </c>
      <c r="X36" s="85" t="s">
        <v>860</v>
      </c>
      <c r="Y36" s="85" t="s">
        <v>878</v>
      </c>
      <c r="Z36" s="85" t="s">
        <v>821</v>
      </c>
      <c r="AA36" s="382"/>
      <c r="AB36" s="238">
        <v>18</v>
      </c>
      <c r="AC36" s="388" t="str">
        <v>outreach</v>
      </c>
      <c r="AD36" s="1"/>
      <c r="AE36" s="1"/>
      <c r="AF36" s="1"/>
      <c r="AG36" s="1"/>
      <c r="AH36" s="1"/>
      <c r="AI36" s="1"/>
      <c r="AJ36" s="1"/>
      <c r="AK36" s="1"/>
      <c r="AL36" s="44">
        <v>17</v>
      </c>
      <c r="AM36" s="44">
        <v>0</v>
      </c>
      <c r="AN36" s="13">
        <v>5</v>
      </c>
      <c r="AO36" s="362">
        <v>7</v>
      </c>
      <c r="AP36" s="46">
        <v>3500</v>
      </c>
      <c r="AQ36" s="46">
        <v>10</v>
      </c>
      <c r="AR36" s="46">
        <v>1.81818179999999E-3</v>
      </c>
      <c r="AS36" s="47">
        <v>1063.182</v>
      </c>
      <c r="AT36" s="48">
        <v>3</v>
      </c>
      <c r="AU36" s="49">
        <v>3.0000000000000001E-5</v>
      </c>
      <c r="AV36" s="49">
        <v>2.9999999999999898E-2</v>
      </c>
      <c r="AW36" s="45">
        <v>2</v>
      </c>
      <c r="AX36" s="45">
        <v>1</v>
      </c>
      <c r="AY36" s="45">
        <v>0</v>
      </c>
      <c r="AZ36" s="1"/>
      <c r="BA36" s="13">
        <v>0</v>
      </c>
      <c r="BB36" s="14">
        <v>4</v>
      </c>
      <c r="BC36" s="399">
        <f t="shared" si="2"/>
        <v>2</v>
      </c>
      <c r="BD36" s="1" t="s">
        <v>821</v>
      </c>
      <c r="BE36" s="1"/>
      <c r="BF36">
        <v>529</v>
      </c>
      <c r="BG36">
        <v>83</v>
      </c>
      <c r="BH36">
        <v>154</v>
      </c>
      <c r="BI36">
        <v>18</v>
      </c>
      <c r="BJ36" s="398">
        <v>3</v>
      </c>
      <c r="BK36" s="398">
        <v>9</v>
      </c>
      <c r="BL36" s="136">
        <v>1567.751</v>
      </c>
      <c r="BM36" s="136">
        <v>1367.29068730021</v>
      </c>
      <c r="BN36" s="136">
        <v>1363.25</v>
      </c>
      <c r="BO36" s="136">
        <v>1350.058</v>
      </c>
      <c r="BP36" s="136">
        <v>1350.058</v>
      </c>
      <c r="BQ36" s="1" t="s">
        <v>821</v>
      </c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</row>
    <row r="37" spans="1:81" ht="15.75" x14ac:dyDescent="0.25">
      <c r="A37" s="1"/>
      <c r="B37" s="85">
        <v>457</v>
      </c>
      <c r="C37" s="85">
        <v>19</v>
      </c>
      <c r="D37" s="85">
        <v>13586</v>
      </c>
      <c r="E37" s="85">
        <v>0</v>
      </c>
      <c r="F37" s="85">
        <v>84</v>
      </c>
      <c r="G37" s="85">
        <v>146</v>
      </c>
      <c r="H37" s="176">
        <v>1</v>
      </c>
      <c r="I37" s="400">
        <v>19</v>
      </c>
      <c r="J37" s="384">
        <v>254.64177000000001</v>
      </c>
      <c r="K37" s="384">
        <v>9.9671149999999997</v>
      </c>
      <c r="L37" s="395">
        <v>8.8235150222225108E-3</v>
      </c>
      <c r="M37" s="384">
        <v>1346.4809332956099</v>
      </c>
      <c r="N37" s="85">
        <v>1</v>
      </c>
      <c r="O37" s="85">
        <v>1</v>
      </c>
      <c r="P37" s="85">
        <v>0</v>
      </c>
      <c r="Q37" s="85">
        <v>0</v>
      </c>
      <c r="R37" s="85">
        <v>0</v>
      </c>
      <c r="S37" s="85">
        <v>0</v>
      </c>
      <c r="T37" s="85">
        <v>20</v>
      </c>
      <c r="U37" s="85">
        <v>4</v>
      </c>
      <c r="V37" s="387">
        <v>1118.0727999999999</v>
      </c>
      <c r="W37" s="85">
        <v>1815711</v>
      </c>
      <c r="X37" s="85" t="s">
        <v>860</v>
      </c>
      <c r="Y37" s="85" t="s">
        <v>879</v>
      </c>
      <c r="Z37" s="85" t="s">
        <v>821</v>
      </c>
      <c r="AA37" s="382"/>
      <c r="AB37" s="238">
        <v>19</v>
      </c>
      <c r="AC37" s="388" t="str">
        <v>outseg</v>
      </c>
      <c r="AD37" s="1"/>
      <c r="AE37" s="1"/>
      <c r="AF37" s="1"/>
      <c r="AG37" s="1"/>
      <c r="AH37" s="1"/>
      <c r="AI37" s="1"/>
      <c r="AJ37" s="1"/>
      <c r="AK37" s="1"/>
      <c r="AL37" s="44">
        <v>18</v>
      </c>
      <c r="AM37" s="44">
        <v>0</v>
      </c>
      <c r="AN37" s="13">
        <v>5</v>
      </c>
      <c r="AO37" s="362">
        <v>7</v>
      </c>
      <c r="AP37" s="46">
        <v>4000</v>
      </c>
      <c r="AQ37" s="46">
        <v>15</v>
      </c>
      <c r="AR37" s="46">
        <v>1E-3</v>
      </c>
      <c r="AS37" s="47">
        <v>1058</v>
      </c>
      <c r="AT37" s="48">
        <v>3</v>
      </c>
      <c r="AU37" s="49">
        <v>3.0000000000000001E-5</v>
      </c>
      <c r="AV37" s="49">
        <v>2.9999999999999898E-2</v>
      </c>
      <c r="AW37" s="45">
        <v>3</v>
      </c>
      <c r="AX37" s="45">
        <v>1</v>
      </c>
      <c r="AY37" s="45">
        <v>0</v>
      </c>
      <c r="AZ37" s="1"/>
      <c r="BA37" s="13">
        <v>0</v>
      </c>
      <c r="BB37" s="14">
        <v>4</v>
      </c>
      <c r="BC37" s="399">
        <f t="shared" si="2"/>
        <v>3</v>
      </c>
      <c r="BD37" s="1" t="s">
        <v>821</v>
      </c>
      <c r="BE37" s="1"/>
      <c r="BF37">
        <v>530</v>
      </c>
      <c r="BG37">
        <v>83</v>
      </c>
      <c r="BH37">
        <v>153</v>
      </c>
      <c r="BI37">
        <v>19</v>
      </c>
      <c r="BJ37" s="398">
        <v>3</v>
      </c>
      <c r="BK37" s="398">
        <v>10</v>
      </c>
      <c r="BL37" s="136">
        <v>1813.1210000000001</v>
      </c>
      <c r="BM37" s="136">
        <v>1365.0627295787201</v>
      </c>
      <c r="BN37" s="136">
        <v>1356.87</v>
      </c>
      <c r="BO37" s="136">
        <v>1349.3574000000001</v>
      </c>
      <c r="BP37" s="136">
        <v>1349.3574000000001</v>
      </c>
      <c r="BQ37" s="1" t="s">
        <v>821</v>
      </c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</row>
    <row r="38" spans="1:81" ht="15.75" x14ac:dyDescent="0.25">
      <c r="A38" s="1"/>
      <c r="B38" s="85">
        <v>458</v>
      </c>
      <c r="C38" s="85">
        <v>20</v>
      </c>
      <c r="D38" s="85">
        <v>13585</v>
      </c>
      <c r="E38" s="85">
        <v>0</v>
      </c>
      <c r="F38" s="85">
        <v>84</v>
      </c>
      <c r="G38" s="85">
        <v>145</v>
      </c>
      <c r="H38" s="176">
        <v>1</v>
      </c>
      <c r="I38" s="400">
        <v>20</v>
      </c>
      <c r="J38" s="384">
        <v>221.87612999999999</v>
      </c>
      <c r="K38" s="384">
        <v>10.401403999999999</v>
      </c>
      <c r="L38" s="395">
        <v>1.0041173716264101E-2</v>
      </c>
      <c r="M38" s="384">
        <v>1344.23409781795</v>
      </c>
      <c r="N38" s="85">
        <v>1</v>
      </c>
      <c r="O38" s="85">
        <v>1</v>
      </c>
      <c r="P38" s="85">
        <v>0</v>
      </c>
      <c r="Q38" s="85">
        <v>0</v>
      </c>
      <c r="R38" s="85">
        <v>0</v>
      </c>
      <c r="S38" s="85">
        <v>0</v>
      </c>
      <c r="T38" s="85">
        <v>21</v>
      </c>
      <c r="U38" s="85">
        <v>4</v>
      </c>
      <c r="V38" s="387">
        <v>1190.6940999999999</v>
      </c>
      <c r="W38" s="85">
        <v>1815711</v>
      </c>
      <c r="X38" s="85" t="s">
        <v>860</v>
      </c>
      <c r="Y38" s="85" t="s">
        <v>880</v>
      </c>
      <c r="Z38" s="85" t="s">
        <v>821</v>
      </c>
      <c r="AA38" s="382"/>
      <c r="AB38" s="394">
        <v>20</v>
      </c>
      <c r="AC38" s="394" t="str">
        <v>asum</v>
      </c>
      <c r="AD38" s="1"/>
      <c r="AE38" s="1"/>
      <c r="AF38" s="1"/>
      <c r="AG38" s="1"/>
      <c r="AH38" s="1"/>
      <c r="AI38" s="1"/>
      <c r="AJ38" s="1"/>
      <c r="AK38" s="1"/>
      <c r="AL38" s="44">
        <v>19</v>
      </c>
      <c r="AM38" s="44">
        <v>0</v>
      </c>
      <c r="AN38" s="359">
        <v>6</v>
      </c>
      <c r="AO38" s="361">
        <v>6</v>
      </c>
      <c r="AP38" s="46">
        <v>5000</v>
      </c>
      <c r="AQ38" s="46">
        <v>15</v>
      </c>
      <c r="AR38" s="46">
        <v>1E-3</v>
      </c>
      <c r="AS38" s="47">
        <v>1053.5</v>
      </c>
      <c r="AT38" s="48">
        <v>3</v>
      </c>
      <c r="AU38" s="49">
        <v>3.0000000000000001E-5</v>
      </c>
      <c r="AV38" s="49">
        <v>2.9999999999999898E-2</v>
      </c>
      <c r="AW38" s="45">
        <v>2</v>
      </c>
      <c r="AX38" s="45">
        <v>1</v>
      </c>
      <c r="AY38" s="45">
        <v>0</v>
      </c>
      <c r="AZ38" s="1"/>
      <c r="BA38" s="13">
        <v>0</v>
      </c>
      <c r="BB38" s="14">
        <v>4</v>
      </c>
      <c r="BC38" s="399">
        <f t="shared" si="2"/>
        <v>4</v>
      </c>
      <c r="BD38" s="1" t="s">
        <v>821</v>
      </c>
      <c r="BE38" s="1"/>
      <c r="BF38">
        <v>531</v>
      </c>
      <c r="BG38">
        <v>84</v>
      </c>
      <c r="BH38">
        <v>153</v>
      </c>
      <c r="BI38">
        <v>20</v>
      </c>
      <c r="BJ38" s="398">
        <v>3</v>
      </c>
      <c r="BK38" s="398">
        <v>11</v>
      </c>
      <c r="BL38" s="136">
        <v>1938.3298</v>
      </c>
      <c r="BM38" s="136">
        <v>1363.31540899621</v>
      </c>
      <c r="BN38" s="136">
        <v>1360.59</v>
      </c>
      <c r="BO38" s="136">
        <v>1348.9905000000001</v>
      </c>
      <c r="BP38" s="136">
        <v>1348.9905000000001</v>
      </c>
      <c r="BQ38" s="1" t="s">
        <v>821</v>
      </c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</row>
    <row r="39" spans="1:81" ht="15.75" x14ac:dyDescent="0.25">
      <c r="A39" s="1"/>
      <c r="B39" s="85">
        <v>459</v>
      </c>
      <c r="C39" s="85">
        <v>21</v>
      </c>
      <c r="D39" s="85">
        <v>13425</v>
      </c>
      <c r="E39" s="85">
        <v>0</v>
      </c>
      <c r="F39" s="85">
        <v>83</v>
      </c>
      <c r="G39" s="85">
        <v>145</v>
      </c>
      <c r="H39" s="176">
        <v>1</v>
      </c>
      <c r="I39" s="400">
        <v>21</v>
      </c>
      <c r="J39" s="384">
        <v>250.62551999999999</v>
      </c>
      <c r="K39" s="384">
        <v>10.832032</v>
      </c>
      <c r="L39" s="395">
        <v>9.4813509156080993E-3</v>
      </c>
      <c r="M39" s="384">
        <v>1342.00620106165</v>
      </c>
      <c r="N39" s="85">
        <v>1</v>
      </c>
      <c r="O39" s="85">
        <v>1</v>
      </c>
      <c r="P39" s="85">
        <v>0</v>
      </c>
      <c r="Q39" s="85">
        <v>0</v>
      </c>
      <c r="R39" s="85">
        <v>0</v>
      </c>
      <c r="S39" s="85">
        <v>0</v>
      </c>
      <c r="T39" s="85">
        <v>22</v>
      </c>
      <c r="U39" s="85">
        <v>4</v>
      </c>
      <c r="V39" s="387">
        <v>1262.7031999999999</v>
      </c>
      <c r="W39" s="85">
        <v>1815711</v>
      </c>
      <c r="X39" s="85" t="s">
        <v>860</v>
      </c>
      <c r="Y39" s="85" t="s">
        <v>881</v>
      </c>
      <c r="Z39" s="85" t="s">
        <v>821</v>
      </c>
      <c r="AA39" s="382"/>
      <c r="AB39" s="238">
        <v>21</v>
      </c>
      <c r="AC39" s="388" t="str">
        <v>line_id</v>
      </c>
      <c r="AD39" s="1"/>
      <c r="AE39" s="1"/>
      <c r="AF39" s="1"/>
      <c r="AG39" s="1"/>
      <c r="AH39" s="1"/>
      <c r="AI39" s="1"/>
      <c r="AJ39" s="1"/>
      <c r="AK39" s="1"/>
      <c r="AL39" s="44">
        <v>20</v>
      </c>
      <c r="AM39" s="44">
        <v>0</v>
      </c>
      <c r="AN39" s="13">
        <v>7</v>
      </c>
      <c r="AO39" s="361">
        <v>6</v>
      </c>
      <c r="AP39" s="46">
        <v>3500</v>
      </c>
      <c r="AQ39" s="46">
        <v>15</v>
      </c>
      <c r="AR39" s="46">
        <v>1E-3</v>
      </c>
      <c r="AS39" s="47">
        <v>1049.25</v>
      </c>
      <c r="AT39" s="48">
        <v>3</v>
      </c>
      <c r="AU39" s="49">
        <v>3.0000000000000001E-5</v>
      </c>
      <c r="AV39" s="49">
        <v>2.9999999999999898E-2</v>
      </c>
      <c r="AW39" s="45">
        <v>2</v>
      </c>
      <c r="AX39" s="45">
        <v>1</v>
      </c>
      <c r="AY39" s="45">
        <v>0</v>
      </c>
      <c r="AZ39" s="1"/>
      <c r="BA39" s="359">
        <v>5</v>
      </c>
      <c r="BB39" s="14">
        <v>5</v>
      </c>
      <c r="BC39" s="399">
        <f t="shared" si="2"/>
        <v>1</v>
      </c>
      <c r="BD39" s="1" t="s">
        <v>821</v>
      </c>
      <c r="BE39" s="1"/>
      <c r="BF39">
        <v>532</v>
      </c>
      <c r="BG39">
        <v>84</v>
      </c>
      <c r="BH39">
        <v>152</v>
      </c>
      <c r="BI39">
        <v>21</v>
      </c>
      <c r="BJ39" s="398">
        <v>3</v>
      </c>
      <c r="BK39" s="398">
        <v>12</v>
      </c>
      <c r="BL39" s="136">
        <v>2233.2294999999999</v>
      </c>
      <c r="BM39" s="136">
        <v>1361.33455126578</v>
      </c>
      <c r="BN39" s="136">
        <v>1358.06</v>
      </c>
      <c r="BO39" s="136">
        <v>1346.2067</v>
      </c>
      <c r="BP39" s="136">
        <v>1346.2067</v>
      </c>
      <c r="BQ39" s="1" t="s">
        <v>821</v>
      </c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</row>
    <row r="40" spans="1:81" ht="15.75" x14ac:dyDescent="0.25">
      <c r="A40" s="1"/>
      <c r="B40" s="85">
        <v>460</v>
      </c>
      <c r="C40" s="85">
        <v>22</v>
      </c>
      <c r="D40" s="85">
        <v>13265</v>
      </c>
      <c r="E40" s="85">
        <v>0</v>
      </c>
      <c r="F40" s="85">
        <v>82</v>
      </c>
      <c r="G40" s="85">
        <v>145</v>
      </c>
      <c r="H40" s="176">
        <v>1</v>
      </c>
      <c r="I40" s="400">
        <v>22</v>
      </c>
      <c r="J40" s="384">
        <v>253.34209999999999</v>
      </c>
      <c r="K40" s="384">
        <v>11.291338</v>
      </c>
      <c r="L40" s="395">
        <v>9.3966038641990109E-3</v>
      </c>
      <c r="M40" s="384">
        <v>1339.62993256952</v>
      </c>
      <c r="N40" s="85">
        <v>1</v>
      </c>
      <c r="O40" s="85">
        <v>1</v>
      </c>
      <c r="P40" s="85">
        <v>0</v>
      </c>
      <c r="Q40" s="85">
        <v>0</v>
      </c>
      <c r="R40" s="85">
        <v>0</v>
      </c>
      <c r="S40" s="85">
        <v>0</v>
      </c>
      <c r="T40" s="85">
        <v>23</v>
      </c>
      <c r="U40" s="85">
        <v>4</v>
      </c>
      <c r="V40" s="387">
        <v>1339.5079000000001</v>
      </c>
      <c r="W40" s="85">
        <v>1815711</v>
      </c>
      <c r="X40" s="85" t="s">
        <v>860</v>
      </c>
      <c r="Y40" s="85" t="s">
        <v>882</v>
      </c>
      <c r="Z40" s="85" t="s">
        <v>821</v>
      </c>
      <c r="AA40" s="382"/>
      <c r="AB40" s="238">
        <v>22</v>
      </c>
      <c r="AC40" s="388" t="str">
        <v>name</v>
      </c>
      <c r="AD40" s="1"/>
      <c r="AE40" s="1"/>
      <c r="AF40" s="1"/>
      <c r="AG40" s="1"/>
      <c r="AH40" s="1"/>
      <c r="AI40" s="1"/>
      <c r="AJ40" s="1"/>
      <c r="AK40" s="1"/>
      <c r="AL40" s="44">
        <v>21</v>
      </c>
      <c r="AM40" s="44">
        <v>0</v>
      </c>
      <c r="AN40" s="13">
        <v>7</v>
      </c>
      <c r="AO40" s="361">
        <v>5</v>
      </c>
      <c r="AP40" s="46">
        <v>2500</v>
      </c>
      <c r="AQ40" s="46">
        <v>15</v>
      </c>
      <c r="AR40" s="46">
        <v>1E-3</v>
      </c>
      <c r="AS40" s="47">
        <v>1046.25</v>
      </c>
      <c r="AT40" s="48">
        <v>3</v>
      </c>
      <c r="AU40" s="49">
        <v>3.0000000000000001E-5</v>
      </c>
      <c r="AV40" s="49">
        <v>2.9999999999999898E-2</v>
      </c>
      <c r="AW40" s="45">
        <v>2</v>
      </c>
      <c r="AX40" s="45">
        <v>1</v>
      </c>
      <c r="AY40" s="45">
        <v>0</v>
      </c>
      <c r="AZ40" s="1"/>
      <c r="BA40" s="13">
        <v>0</v>
      </c>
      <c r="BB40" s="14">
        <v>5</v>
      </c>
      <c r="BC40" s="399">
        <f t="shared" si="2"/>
        <v>2</v>
      </c>
      <c r="BD40" s="1" t="s">
        <v>821</v>
      </c>
      <c r="BE40" s="1"/>
      <c r="BF40">
        <v>533</v>
      </c>
      <c r="BG40">
        <v>85</v>
      </c>
      <c r="BH40">
        <v>151</v>
      </c>
      <c r="BI40">
        <v>22</v>
      </c>
      <c r="BJ40" s="398">
        <v>3</v>
      </c>
      <c r="BK40" s="398">
        <v>13</v>
      </c>
      <c r="BL40" s="136">
        <v>2493.2121999999999</v>
      </c>
      <c r="BM40" s="136">
        <v>1358.7182233382</v>
      </c>
      <c r="BN40" s="136">
        <v>1352.16</v>
      </c>
      <c r="BO40" s="136">
        <v>1339.4607000000001</v>
      </c>
      <c r="BP40" s="136">
        <v>1339.4607000000001</v>
      </c>
      <c r="BQ40" s="1" t="s">
        <v>821</v>
      </c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</row>
    <row r="41" spans="1:81" ht="15.75" x14ac:dyDescent="0.25">
      <c r="A41" s="1"/>
      <c r="B41" s="85">
        <v>461</v>
      </c>
      <c r="C41" s="85">
        <v>23</v>
      </c>
      <c r="D41" s="85">
        <v>13264</v>
      </c>
      <c r="E41" s="85">
        <v>0</v>
      </c>
      <c r="F41" s="85">
        <v>82</v>
      </c>
      <c r="G41" s="85">
        <v>144</v>
      </c>
      <c r="H41" s="176">
        <v>1</v>
      </c>
      <c r="I41" s="400">
        <v>23</v>
      </c>
      <c r="J41" s="384">
        <v>251.53546</v>
      </c>
      <c r="K41" s="384">
        <v>11.751473000000001</v>
      </c>
      <c r="L41" s="395">
        <v>9.4039776897785303E-3</v>
      </c>
      <c r="M41" s="384">
        <v>1337.24937719442</v>
      </c>
      <c r="N41" s="85">
        <v>1</v>
      </c>
      <c r="O41" s="85">
        <v>1</v>
      </c>
      <c r="P41" s="85">
        <v>0</v>
      </c>
      <c r="Q41" s="85">
        <v>0</v>
      </c>
      <c r="R41" s="85">
        <v>0</v>
      </c>
      <c r="S41" s="85">
        <v>0</v>
      </c>
      <c r="T41" s="85">
        <v>24</v>
      </c>
      <c r="U41" s="85">
        <v>4</v>
      </c>
      <c r="V41" s="387">
        <v>1416.4512999999999</v>
      </c>
      <c r="W41" s="85">
        <v>1815711</v>
      </c>
      <c r="X41" s="85" t="s">
        <v>860</v>
      </c>
      <c r="Y41" s="85" t="s">
        <v>883</v>
      </c>
      <c r="Z41" s="85" t="s">
        <v>821</v>
      </c>
      <c r="AA41" s="382"/>
      <c r="AB41" s="238">
        <v>23</v>
      </c>
      <c r="AC41" s="388" t="str">
        <v>geometry</v>
      </c>
      <c r="AD41" s="1"/>
      <c r="AE41" s="1"/>
      <c r="AF41" s="1"/>
      <c r="AG41" s="1"/>
      <c r="AH41" s="1"/>
      <c r="AI41" s="1"/>
      <c r="AJ41" s="1"/>
      <c r="AK41" s="1"/>
      <c r="AL41" s="44">
        <v>22</v>
      </c>
      <c r="AM41" s="44">
        <v>0</v>
      </c>
      <c r="AN41" s="13">
        <v>8</v>
      </c>
      <c r="AO41" s="361">
        <v>5</v>
      </c>
      <c r="AP41" s="46">
        <v>5000</v>
      </c>
      <c r="AQ41" s="46">
        <v>12</v>
      </c>
      <c r="AR41" s="46">
        <v>9.0909091999999902E-4</v>
      </c>
      <c r="AS41" s="47">
        <v>1042.7270000000001</v>
      </c>
      <c r="AT41" s="48">
        <v>3</v>
      </c>
      <c r="AU41" s="49">
        <v>3.0000000000000001E-5</v>
      </c>
      <c r="AV41" s="49">
        <v>2.9999999999999898E-2</v>
      </c>
      <c r="AW41" s="45">
        <v>3</v>
      </c>
      <c r="AX41" s="45">
        <v>1</v>
      </c>
      <c r="AY41" s="45">
        <v>0</v>
      </c>
      <c r="AZ41" s="1"/>
      <c r="BA41" s="13">
        <v>0</v>
      </c>
      <c r="BB41" s="14">
        <v>5</v>
      </c>
      <c r="BC41" s="399">
        <f t="shared" si="2"/>
        <v>3</v>
      </c>
      <c r="BD41" s="1" t="s">
        <v>821</v>
      </c>
      <c r="BE41" s="1"/>
      <c r="BF41">
        <v>534</v>
      </c>
      <c r="BG41">
        <v>85</v>
      </c>
      <c r="BH41">
        <v>150</v>
      </c>
      <c r="BI41">
        <v>23</v>
      </c>
      <c r="BJ41" s="398">
        <v>3</v>
      </c>
      <c r="BK41" s="398">
        <v>14</v>
      </c>
      <c r="BL41" s="136">
        <v>2748.6471999999999</v>
      </c>
      <c r="BM41" s="136">
        <v>1356.2879718167501</v>
      </c>
      <c r="BN41" s="136">
        <v>1352.45</v>
      </c>
      <c r="BO41" s="136">
        <v>1336.6461999999999</v>
      </c>
      <c r="BP41" s="136">
        <v>1336.6461999999999</v>
      </c>
      <c r="BQ41" s="1" t="s">
        <v>821</v>
      </c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</row>
    <row r="42" spans="1:81" ht="15.75" x14ac:dyDescent="0.25">
      <c r="A42" s="1"/>
      <c r="B42" s="85">
        <v>462</v>
      </c>
      <c r="C42" s="85">
        <v>24</v>
      </c>
      <c r="D42" s="85">
        <v>13263</v>
      </c>
      <c r="E42" s="85">
        <v>0</v>
      </c>
      <c r="F42" s="85">
        <v>82</v>
      </c>
      <c r="G42" s="85">
        <v>143</v>
      </c>
      <c r="H42" s="176">
        <v>1</v>
      </c>
      <c r="I42" s="400">
        <v>24</v>
      </c>
      <c r="J42" s="384">
        <v>250.13594000000001</v>
      </c>
      <c r="K42" s="384">
        <v>12.208686</v>
      </c>
      <c r="L42" s="395">
        <v>9.6498446282231101E-3</v>
      </c>
      <c r="M42" s="384">
        <v>1334.88394332699</v>
      </c>
      <c r="N42" s="85">
        <v>1</v>
      </c>
      <c r="O42" s="85">
        <v>1</v>
      </c>
      <c r="P42" s="85">
        <v>0</v>
      </c>
      <c r="Q42" s="85">
        <v>0</v>
      </c>
      <c r="R42" s="85">
        <v>0</v>
      </c>
      <c r="S42" s="85">
        <v>0</v>
      </c>
      <c r="T42" s="85">
        <v>25</v>
      </c>
      <c r="U42" s="85">
        <v>4</v>
      </c>
      <c r="V42" s="387">
        <v>1492.9059999999999</v>
      </c>
      <c r="W42" s="85">
        <v>1815711</v>
      </c>
      <c r="X42" s="85" t="s">
        <v>860</v>
      </c>
      <c r="Y42" s="85" t="s">
        <v>884</v>
      </c>
      <c r="Z42" s="85" t="s">
        <v>821</v>
      </c>
      <c r="AA42" s="382"/>
      <c r="AB42" s="238">
        <v>24</v>
      </c>
      <c r="AC42" s="388" t="str">
        <v>no</v>
      </c>
      <c r="AD42" s="1"/>
      <c r="AE42" s="1"/>
      <c r="AF42" s="1"/>
      <c r="AG42" s="1"/>
      <c r="AH42" s="1"/>
      <c r="AI42" s="1"/>
      <c r="AJ42" s="1"/>
      <c r="AK42" s="1"/>
      <c r="AL42" s="44">
        <v>23</v>
      </c>
      <c r="AM42" s="44">
        <v>0</v>
      </c>
      <c r="AN42" s="359">
        <v>9</v>
      </c>
      <c r="AO42" s="362">
        <v>6</v>
      </c>
      <c r="AP42" s="46">
        <v>5000</v>
      </c>
      <c r="AQ42" s="46">
        <v>12</v>
      </c>
      <c r="AR42" s="46">
        <v>9.0909091999999902E-4</v>
      </c>
      <c r="AS42" s="47">
        <v>1038.182</v>
      </c>
      <c r="AT42" s="48">
        <v>3</v>
      </c>
      <c r="AU42" s="49">
        <v>3.0000000000000001E-5</v>
      </c>
      <c r="AV42" s="49">
        <v>2.9999999999999898E-2</v>
      </c>
      <c r="AW42" s="45">
        <v>2</v>
      </c>
      <c r="AX42" s="45">
        <v>1</v>
      </c>
      <c r="AY42" s="45">
        <v>0</v>
      </c>
      <c r="AZ42" s="1"/>
      <c r="BA42" s="13">
        <v>0</v>
      </c>
      <c r="BB42" s="14">
        <v>5</v>
      </c>
      <c r="BC42" s="399">
        <f t="shared" si="2"/>
        <v>4</v>
      </c>
      <c r="BD42" s="1" t="s">
        <v>821</v>
      </c>
      <c r="BE42" s="1"/>
      <c r="BF42">
        <v>535</v>
      </c>
      <c r="BG42">
        <v>85</v>
      </c>
      <c r="BH42">
        <v>149</v>
      </c>
      <c r="BI42">
        <v>24</v>
      </c>
      <c r="BJ42" s="398">
        <v>3</v>
      </c>
      <c r="BK42" s="398">
        <v>15</v>
      </c>
      <c r="BL42" s="136">
        <v>2998.7847000000002</v>
      </c>
      <c r="BM42" s="136">
        <v>1353.90414385142</v>
      </c>
      <c r="BN42" s="136">
        <v>1350.23</v>
      </c>
      <c r="BO42" s="136">
        <v>1333.4016999999999</v>
      </c>
      <c r="BP42" s="136">
        <v>1333.4016999999999</v>
      </c>
      <c r="BQ42" s="1" t="s">
        <v>821</v>
      </c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</row>
    <row r="43" spans="1:81" ht="15.75" x14ac:dyDescent="0.25">
      <c r="A43" s="1"/>
      <c r="B43" s="85">
        <v>463</v>
      </c>
      <c r="C43" s="85">
        <v>25</v>
      </c>
      <c r="D43" s="85">
        <v>13262</v>
      </c>
      <c r="E43" s="85">
        <v>0</v>
      </c>
      <c r="F43" s="85">
        <v>82</v>
      </c>
      <c r="G43" s="85">
        <v>142</v>
      </c>
      <c r="H43" s="176">
        <v>1</v>
      </c>
      <c r="I43" s="400">
        <v>25</v>
      </c>
      <c r="J43" s="384">
        <v>261.78640000000001</v>
      </c>
      <c r="K43" s="384">
        <v>12.675241</v>
      </c>
      <c r="L43" s="395">
        <v>9.2348490020220907E-3</v>
      </c>
      <c r="M43" s="384">
        <v>1332.4701703647299</v>
      </c>
      <c r="N43" s="85">
        <v>1</v>
      </c>
      <c r="O43" s="85">
        <v>1</v>
      </c>
      <c r="P43" s="85">
        <v>0</v>
      </c>
      <c r="Q43" s="85">
        <v>0</v>
      </c>
      <c r="R43" s="85">
        <v>0</v>
      </c>
      <c r="S43" s="85">
        <v>0</v>
      </c>
      <c r="T43" s="85">
        <v>26</v>
      </c>
      <c r="U43" s="85">
        <v>4</v>
      </c>
      <c r="V43" s="387">
        <v>1570.923</v>
      </c>
      <c r="W43" s="85">
        <v>1815711</v>
      </c>
      <c r="X43" s="85" t="s">
        <v>860</v>
      </c>
      <c r="Y43" s="85" t="s">
        <v>885</v>
      </c>
      <c r="Z43" s="85" t="s">
        <v>821</v>
      </c>
      <c r="AA43" s="382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44">
        <v>24</v>
      </c>
      <c r="AM43" s="44">
        <v>0</v>
      </c>
      <c r="AN43" s="13">
        <v>10</v>
      </c>
      <c r="AO43" s="362">
        <v>6</v>
      </c>
      <c r="AP43" s="46">
        <v>5000</v>
      </c>
      <c r="AQ43" s="46">
        <v>12</v>
      </c>
      <c r="AR43" s="46">
        <v>9.0909091999999902E-4</v>
      </c>
      <c r="AS43" s="47">
        <v>1033.63599999999</v>
      </c>
      <c r="AT43" s="48">
        <v>3</v>
      </c>
      <c r="AU43" s="49">
        <v>3.0000000000000001E-5</v>
      </c>
      <c r="AV43" s="49">
        <v>2.9999999999999898E-2</v>
      </c>
      <c r="AW43" s="45">
        <v>2</v>
      </c>
      <c r="AX43" s="45">
        <v>1</v>
      </c>
      <c r="AY43" s="45">
        <v>0</v>
      </c>
      <c r="AZ43" s="1"/>
      <c r="BA43" s="359">
        <v>6</v>
      </c>
      <c r="BB43" s="14">
        <v>6</v>
      </c>
      <c r="BC43" s="399">
        <f t="shared" si="2"/>
        <v>1</v>
      </c>
      <c r="BD43" s="1" t="s">
        <v>821</v>
      </c>
      <c r="BE43" s="1"/>
      <c r="BF43">
        <v>536</v>
      </c>
      <c r="BG43">
        <v>85</v>
      </c>
      <c r="BH43">
        <v>148</v>
      </c>
      <c r="BI43">
        <v>25</v>
      </c>
      <c r="BJ43" s="398">
        <v>3</v>
      </c>
      <c r="BK43" s="398">
        <v>16</v>
      </c>
      <c r="BL43" s="136">
        <v>3274.4965999999999</v>
      </c>
      <c r="BM43" s="136">
        <v>1351.4247060150899</v>
      </c>
      <c r="BN43" s="136">
        <v>1337.18</v>
      </c>
      <c r="BO43" s="136">
        <v>1330.2731000000001</v>
      </c>
      <c r="BP43" s="136">
        <v>1330.2731000000001</v>
      </c>
      <c r="BQ43" s="1" t="s">
        <v>821</v>
      </c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</row>
    <row r="44" spans="1:81" ht="15.75" x14ac:dyDescent="0.25">
      <c r="A44" s="1"/>
      <c r="B44" s="85">
        <v>464</v>
      </c>
      <c r="C44" s="85">
        <v>26</v>
      </c>
      <c r="D44" s="85">
        <v>13261</v>
      </c>
      <c r="E44" s="85">
        <v>0</v>
      </c>
      <c r="F44" s="85">
        <v>82</v>
      </c>
      <c r="G44" s="85">
        <v>141</v>
      </c>
      <c r="H44" s="176">
        <v>1</v>
      </c>
      <c r="I44" s="400">
        <v>26</v>
      </c>
      <c r="J44" s="384">
        <v>250.93888999999999</v>
      </c>
      <c r="K44" s="384">
        <v>13.142529</v>
      </c>
      <c r="L44" s="395">
        <v>5.4736342287779799E-3</v>
      </c>
      <c r="M44" s="384">
        <v>1330.05261242095</v>
      </c>
      <c r="N44" s="85">
        <v>1</v>
      </c>
      <c r="O44" s="85">
        <v>1</v>
      </c>
      <c r="P44" s="85">
        <v>0</v>
      </c>
      <c r="Q44" s="85">
        <v>0</v>
      </c>
      <c r="R44" s="85">
        <v>0</v>
      </c>
      <c r="S44" s="85">
        <v>0</v>
      </c>
      <c r="T44" s="85">
        <v>27</v>
      </c>
      <c r="U44" s="85">
        <v>4</v>
      </c>
      <c r="V44" s="387">
        <v>1649.0624</v>
      </c>
      <c r="W44" s="85">
        <v>1815711</v>
      </c>
      <c r="X44" s="85" t="s">
        <v>860</v>
      </c>
      <c r="Y44" s="85" t="s">
        <v>886</v>
      </c>
      <c r="Z44" s="85" t="s">
        <v>821</v>
      </c>
      <c r="AA44" s="382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44">
        <v>25</v>
      </c>
      <c r="AM44" s="44">
        <v>0</v>
      </c>
      <c r="AN44" s="13">
        <v>11</v>
      </c>
      <c r="AO44" s="362">
        <v>6</v>
      </c>
      <c r="AP44" s="46">
        <v>5000</v>
      </c>
      <c r="AQ44" s="46">
        <v>12</v>
      </c>
      <c r="AR44" s="46">
        <v>9.0909091999999902E-4</v>
      </c>
      <c r="AS44" s="47">
        <v>1029.0909999999899</v>
      </c>
      <c r="AT44" s="48">
        <v>3</v>
      </c>
      <c r="AU44" s="49">
        <v>3.0000000000000001E-5</v>
      </c>
      <c r="AV44" s="49">
        <v>2.9999999999999898E-2</v>
      </c>
      <c r="AW44" s="45">
        <v>2</v>
      </c>
      <c r="AX44" s="45">
        <v>1</v>
      </c>
      <c r="AY44" s="45">
        <v>0</v>
      </c>
      <c r="AZ44" s="1"/>
      <c r="BA44" s="13">
        <v>0</v>
      </c>
      <c r="BB44" s="14">
        <v>6</v>
      </c>
      <c r="BC44" s="399">
        <f t="shared" si="2"/>
        <v>2</v>
      </c>
      <c r="BD44" s="1" t="s">
        <v>821</v>
      </c>
      <c r="BE44" s="1"/>
      <c r="BF44">
        <v>537</v>
      </c>
      <c r="BG44">
        <v>85</v>
      </c>
      <c r="BH44">
        <v>147</v>
      </c>
      <c r="BI44">
        <v>26</v>
      </c>
      <c r="BJ44" s="398">
        <v>3</v>
      </c>
      <c r="BK44" s="398">
        <v>17</v>
      </c>
      <c r="BL44" s="136">
        <v>3368.7860000000001</v>
      </c>
      <c r="BM44" s="136">
        <v>1349.6801090522499</v>
      </c>
      <c r="BN44" s="136">
        <v>1338.43</v>
      </c>
      <c r="BO44" s="136">
        <v>1327.4907000000001</v>
      </c>
      <c r="BP44" s="136">
        <v>1327.4907000000001</v>
      </c>
      <c r="BQ44" s="1" t="s">
        <v>821</v>
      </c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</row>
    <row r="45" spans="1:81" ht="15.75" x14ac:dyDescent="0.25">
      <c r="A45" s="1"/>
      <c r="B45" s="85">
        <v>465</v>
      </c>
      <c r="C45" s="85">
        <v>27</v>
      </c>
      <c r="D45" s="85">
        <v>13260</v>
      </c>
      <c r="E45" s="85">
        <v>0</v>
      </c>
      <c r="F45" s="85">
        <v>82</v>
      </c>
      <c r="G45" s="85">
        <v>140</v>
      </c>
      <c r="H45" s="176">
        <v>1</v>
      </c>
      <c r="I45" s="400">
        <v>27</v>
      </c>
      <c r="J45" s="384">
        <v>40.368492000000003</v>
      </c>
      <c r="K45" s="384">
        <v>13.40802</v>
      </c>
      <c r="L45" s="395">
        <v>3.04599362212827E-2</v>
      </c>
      <c r="M45" s="384">
        <v>1328.67906473126</v>
      </c>
      <c r="N45" s="85">
        <v>1</v>
      </c>
      <c r="O45" s="85">
        <v>1</v>
      </c>
      <c r="P45" s="85">
        <v>0</v>
      </c>
      <c r="Q45" s="85">
        <v>0</v>
      </c>
      <c r="R45" s="85">
        <v>0</v>
      </c>
      <c r="S45" s="85">
        <v>0</v>
      </c>
      <c r="T45" s="85">
        <v>28</v>
      </c>
      <c r="U45" s="85">
        <v>4</v>
      </c>
      <c r="V45" s="387">
        <v>1693.4575</v>
      </c>
      <c r="W45" s="85">
        <v>1815711</v>
      </c>
      <c r="X45" s="85" t="s">
        <v>860</v>
      </c>
      <c r="Y45" s="85" t="s">
        <v>887</v>
      </c>
      <c r="Z45" s="85" t="s">
        <v>821</v>
      </c>
      <c r="AA45" s="382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44">
        <v>26</v>
      </c>
      <c r="AM45" s="44">
        <v>0</v>
      </c>
      <c r="AN45" s="13">
        <v>12</v>
      </c>
      <c r="AO45" s="362">
        <v>6</v>
      </c>
      <c r="AP45" s="46">
        <v>2000</v>
      </c>
      <c r="AQ45" s="46">
        <v>12</v>
      </c>
      <c r="AR45" s="46">
        <v>9.0909091999999902E-4</v>
      </c>
      <c r="AS45" s="47">
        <v>1025.9090000000001</v>
      </c>
      <c r="AT45" s="48">
        <v>3</v>
      </c>
      <c r="AU45" s="49">
        <v>3.0000000000000001E-5</v>
      </c>
      <c r="AV45" s="49">
        <v>2.9999999999999898E-2</v>
      </c>
      <c r="AW45" s="45">
        <v>2</v>
      </c>
      <c r="AX45" s="45">
        <v>1</v>
      </c>
      <c r="AY45" s="45">
        <v>0</v>
      </c>
      <c r="AZ45" s="1"/>
      <c r="BA45" s="13">
        <v>0</v>
      </c>
      <c r="BB45" s="14">
        <v>6</v>
      </c>
      <c r="BC45" s="399">
        <f t="shared" si="2"/>
        <v>3</v>
      </c>
      <c r="BD45" s="1" t="s">
        <v>821</v>
      </c>
      <c r="BE45" s="1"/>
      <c r="BF45">
        <v>538</v>
      </c>
      <c r="BG45">
        <v>84</v>
      </c>
      <c r="BH45">
        <v>147</v>
      </c>
      <c r="BI45">
        <v>27</v>
      </c>
      <c r="BJ45" s="398">
        <v>3</v>
      </c>
      <c r="BK45" s="398">
        <v>18</v>
      </c>
      <c r="BL45" s="136">
        <v>3533.5617999999999</v>
      </c>
      <c r="BM45" s="136">
        <v>1348.4585898073301</v>
      </c>
      <c r="BN45" s="136">
        <v>1347.26</v>
      </c>
      <c r="BO45" s="136">
        <v>1319.1537000000001</v>
      </c>
      <c r="BP45" s="136">
        <v>1319.1537000000001</v>
      </c>
      <c r="BQ45" s="1" t="s">
        <v>821</v>
      </c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</row>
    <row r="46" spans="1:81" ht="15.75" x14ac:dyDescent="0.25">
      <c r="A46" s="1"/>
      <c r="B46" s="85">
        <v>466</v>
      </c>
      <c r="C46" s="85">
        <v>28</v>
      </c>
      <c r="D46" s="85">
        <v>13100</v>
      </c>
      <c r="E46" s="85">
        <v>0</v>
      </c>
      <c r="F46" s="85">
        <v>81</v>
      </c>
      <c r="G46" s="85">
        <v>140</v>
      </c>
      <c r="H46" s="176">
        <v>1</v>
      </c>
      <c r="I46" s="400">
        <v>28</v>
      </c>
      <c r="J46" s="384">
        <v>220.41446999999999</v>
      </c>
      <c r="K46" s="384">
        <v>13.645693</v>
      </c>
      <c r="L46" s="395">
        <v>1.02937605213104E-2</v>
      </c>
      <c r="M46" s="384">
        <v>1327.4494430357299</v>
      </c>
      <c r="N46" s="85">
        <v>1</v>
      </c>
      <c r="O46" s="85">
        <v>1</v>
      </c>
      <c r="P46" s="85">
        <v>0</v>
      </c>
      <c r="Q46" s="85">
        <v>0</v>
      </c>
      <c r="R46" s="85">
        <v>0</v>
      </c>
      <c r="S46" s="85">
        <v>0</v>
      </c>
      <c r="T46" s="85">
        <v>29</v>
      </c>
      <c r="U46" s="85">
        <v>4</v>
      </c>
      <c r="V46" s="387">
        <v>1733.2009</v>
      </c>
      <c r="W46" s="85">
        <v>1815711</v>
      </c>
      <c r="X46" s="85" t="s">
        <v>860</v>
      </c>
      <c r="Y46" s="85" t="s">
        <v>888</v>
      </c>
      <c r="Z46" s="85" t="s">
        <v>821</v>
      </c>
      <c r="AA46" s="382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44">
        <v>27</v>
      </c>
      <c r="AM46" s="44">
        <v>0</v>
      </c>
      <c r="AN46" s="359">
        <v>13</v>
      </c>
      <c r="AO46" s="361">
        <v>8</v>
      </c>
      <c r="AP46" s="46">
        <v>5000</v>
      </c>
      <c r="AQ46" s="46">
        <v>55</v>
      </c>
      <c r="AR46" s="46">
        <v>9.67741939999999E-4</v>
      </c>
      <c r="AS46" s="47">
        <v>1037.5809999999899</v>
      </c>
      <c r="AT46" s="48">
        <v>3</v>
      </c>
      <c r="AU46" s="49">
        <v>6.0000000000000002E-5</v>
      </c>
      <c r="AV46" s="49">
        <v>2.5000000000000001E-2</v>
      </c>
      <c r="AW46" s="45">
        <v>1</v>
      </c>
      <c r="AX46" s="45">
        <v>1</v>
      </c>
      <c r="AY46" s="45">
        <v>0</v>
      </c>
      <c r="AZ46" s="1"/>
      <c r="BA46" s="13">
        <v>0</v>
      </c>
      <c r="BB46" s="14">
        <v>6</v>
      </c>
      <c r="BC46" s="399">
        <f t="shared" si="2"/>
        <v>4</v>
      </c>
      <c r="BD46" s="1" t="s">
        <v>821</v>
      </c>
      <c r="BE46" s="1"/>
      <c r="BF46">
        <v>539</v>
      </c>
      <c r="BG46">
        <v>84</v>
      </c>
      <c r="BH46">
        <v>146</v>
      </c>
      <c r="BI46">
        <v>28</v>
      </c>
      <c r="BJ46" s="398">
        <v>3</v>
      </c>
      <c r="BK46" s="398">
        <v>19</v>
      </c>
      <c r="BL46" s="136">
        <v>3788.2012</v>
      </c>
      <c r="BM46" s="136">
        <v>1346.48100249256</v>
      </c>
      <c r="BN46" s="136">
        <v>1332.16</v>
      </c>
      <c r="BO46" s="136">
        <v>1315.2308</v>
      </c>
      <c r="BP46" s="136">
        <v>1315.2308</v>
      </c>
      <c r="BQ46" s="1" t="s">
        <v>821</v>
      </c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</row>
    <row r="47" spans="1:81" ht="15.75" x14ac:dyDescent="0.25">
      <c r="A47" s="1"/>
      <c r="B47" s="85">
        <v>467</v>
      </c>
      <c r="C47" s="85">
        <v>29</v>
      </c>
      <c r="D47" s="85">
        <v>13099</v>
      </c>
      <c r="E47" s="85">
        <v>0</v>
      </c>
      <c r="F47" s="85">
        <v>81</v>
      </c>
      <c r="G47" s="85">
        <v>139</v>
      </c>
      <c r="H47" s="176">
        <v>1</v>
      </c>
      <c r="I47" s="400">
        <v>29</v>
      </c>
      <c r="J47" s="384">
        <v>260.78296</v>
      </c>
      <c r="K47" s="384">
        <v>14.084246</v>
      </c>
      <c r="L47" s="395">
        <v>9.6235020747154898E-3</v>
      </c>
      <c r="M47" s="384">
        <v>1325.1805492199301</v>
      </c>
      <c r="N47" s="85">
        <v>1</v>
      </c>
      <c r="O47" s="85">
        <v>1</v>
      </c>
      <c r="P47" s="85">
        <v>0</v>
      </c>
      <c r="Q47" s="85">
        <v>0</v>
      </c>
      <c r="R47" s="85">
        <v>0</v>
      </c>
      <c r="S47" s="85">
        <v>0</v>
      </c>
      <c r="T47" s="85">
        <v>30</v>
      </c>
      <c r="U47" s="85">
        <v>4</v>
      </c>
      <c r="V47" s="387">
        <v>1806.5354</v>
      </c>
      <c r="W47" s="85">
        <v>1815711</v>
      </c>
      <c r="X47" s="85" t="s">
        <v>860</v>
      </c>
      <c r="Y47" s="85" t="s">
        <v>889</v>
      </c>
      <c r="Z47" s="85" t="s">
        <v>821</v>
      </c>
      <c r="AA47" s="382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44">
        <v>28</v>
      </c>
      <c r="AM47" s="44">
        <v>0</v>
      </c>
      <c r="AN47" s="13">
        <v>12</v>
      </c>
      <c r="AO47" s="361">
        <v>7</v>
      </c>
      <c r="AP47" s="46">
        <v>5500</v>
      </c>
      <c r="AQ47" s="46">
        <v>55</v>
      </c>
      <c r="AR47" s="46">
        <v>9.67741939999999E-4</v>
      </c>
      <c r="AS47" s="47">
        <v>1032.5</v>
      </c>
      <c r="AT47" s="48">
        <v>3</v>
      </c>
      <c r="AU47" s="49">
        <v>6.0000000000000002E-5</v>
      </c>
      <c r="AV47" s="49">
        <v>2.5000000000000001E-2</v>
      </c>
      <c r="AW47" s="45">
        <v>2</v>
      </c>
      <c r="AX47" s="45">
        <v>1</v>
      </c>
      <c r="AY47" s="45">
        <v>0</v>
      </c>
      <c r="AZ47" s="1"/>
      <c r="BA47" s="359">
        <v>7</v>
      </c>
      <c r="BB47" s="14">
        <v>7</v>
      </c>
      <c r="BC47" s="399">
        <f t="shared" si="2"/>
        <v>1</v>
      </c>
      <c r="BD47" s="1" t="s">
        <v>821</v>
      </c>
      <c r="BE47" s="1"/>
      <c r="BF47">
        <v>540</v>
      </c>
      <c r="BG47">
        <v>84</v>
      </c>
      <c r="BH47">
        <v>145</v>
      </c>
      <c r="BI47">
        <v>29</v>
      </c>
      <c r="BJ47" s="398">
        <v>3</v>
      </c>
      <c r="BK47" s="398">
        <v>20</v>
      </c>
      <c r="BL47" s="136">
        <v>4010.0823</v>
      </c>
      <c r="BM47" s="136">
        <v>1344.2341567104399</v>
      </c>
      <c r="BN47" s="136">
        <v>1314.91</v>
      </c>
      <c r="BO47" s="136">
        <v>1312.2370000000001</v>
      </c>
      <c r="BP47" s="136">
        <v>1312.2370000000001</v>
      </c>
      <c r="BQ47" s="1" t="s">
        <v>821</v>
      </c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</row>
    <row r="48" spans="1:81" ht="15.75" x14ac:dyDescent="0.25">
      <c r="A48" s="1"/>
      <c r="B48" s="85">
        <v>468</v>
      </c>
      <c r="C48" s="85">
        <v>30</v>
      </c>
      <c r="D48" s="85">
        <v>13098</v>
      </c>
      <c r="E48" s="85">
        <v>0</v>
      </c>
      <c r="F48" s="85">
        <v>81</v>
      </c>
      <c r="G48" s="85">
        <v>138</v>
      </c>
      <c r="H48" s="176">
        <v>1</v>
      </c>
      <c r="I48" s="400">
        <v>30</v>
      </c>
      <c r="J48" s="384">
        <v>271.47201999999999</v>
      </c>
      <c r="K48" s="384">
        <v>14.569331999999999</v>
      </c>
      <c r="L48" s="395">
        <v>9.3468436479062101E-3</v>
      </c>
      <c r="M48" s="384">
        <v>1322.6709038730901</v>
      </c>
      <c r="N48" s="85">
        <v>1</v>
      </c>
      <c r="O48" s="85">
        <v>1</v>
      </c>
      <c r="P48" s="85">
        <v>0</v>
      </c>
      <c r="Q48" s="85">
        <v>0</v>
      </c>
      <c r="R48" s="85">
        <v>0</v>
      </c>
      <c r="S48" s="85">
        <v>0</v>
      </c>
      <c r="T48" s="85">
        <v>31</v>
      </c>
      <c r="U48" s="85">
        <v>4</v>
      </c>
      <c r="V48" s="387">
        <v>1887.6510000000001</v>
      </c>
      <c r="W48" s="85">
        <v>1815711</v>
      </c>
      <c r="X48" s="85" t="s">
        <v>860</v>
      </c>
      <c r="Y48" s="85" t="s">
        <v>890</v>
      </c>
      <c r="Z48" s="85" t="s">
        <v>821</v>
      </c>
      <c r="AA48" s="382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44">
        <v>29</v>
      </c>
      <c r="AM48" s="44">
        <v>0</v>
      </c>
      <c r="AN48" s="13">
        <v>12</v>
      </c>
      <c r="AO48" s="361">
        <v>6</v>
      </c>
      <c r="AP48" s="46">
        <v>5000</v>
      </c>
      <c r="AQ48" s="46">
        <v>55</v>
      </c>
      <c r="AR48" s="46">
        <v>9.67741939999999E-4</v>
      </c>
      <c r="AS48" s="47">
        <v>1027.4190000000001</v>
      </c>
      <c r="AT48" s="48">
        <v>3</v>
      </c>
      <c r="AU48" s="49">
        <v>6.0000000000000002E-5</v>
      </c>
      <c r="AV48" s="49">
        <v>2.5000000000000001E-2</v>
      </c>
      <c r="AW48" s="45">
        <v>2</v>
      </c>
      <c r="AX48" s="45">
        <v>1</v>
      </c>
      <c r="AY48" s="45">
        <v>0</v>
      </c>
      <c r="AZ48" s="1"/>
      <c r="BA48" s="13">
        <v>0</v>
      </c>
      <c r="BB48" s="14">
        <v>7</v>
      </c>
      <c r="BC48" s="399">
        <f t="shared" si="2"/>
        <v>2</v>
      </c>
      <c r="BD48" s="1" t="s">
        <v>821</v>
      </c>
      <c r="BE48" s="1"/>
      <c r="BF48">
        <v>541</v>
      </c>
      <c r="BG48">
        <v>83</v>
      </c>
      <c r="BH48">
        <v>145</v>
      </c>
      <c r="BI48">
        <v>30</v>
      </c>
      <c r="BJ48" s="398">
        <v>3</v>
      </c>
      <c r="BK48" s="398">
        <v>21</v>
      </c>
      <c r="BL48" s="136">
        <v>4260.7079999999996</v>
      </c>
      <c r="BM48" s="136">
        <v>1342.0062358257301</v>
      </c>
      <c r="BN48" s="136">
        <v>1310.52</v>
      </c>
      <c r="BO48" s="136">
        <v>1306.7555</v>
      </c>
      <c r="BP48" s="136">
        <v>1306.7555</v>
      </c>
      <c r="BQ48" s="1" t="s">
        <v>821</v>
      </c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</row>
    <row r="49" spans="1:81" ht="15.75" x14ac:dyDescent="0.25">
      <c r="A49" s="1"/>
      <c r="B49" s="85">
        <v>469</v>
      </c>
      <c r="C49" s="85">
        <v>31</v>
      </c>
      <c r="D49" s="85">
        <v>12937</v>
      </c>
      <c r="E49" s="85">
        <v>0</v>
      </c>
      <c r="F49" s="85">
        <v>80</v>
      </c>
      <c r="G49" s="85">
        <v>137</v>
      </c>
      <c r="H49" s="176">
        <v>1</v>
      </c>
      <c r="I49" s="400">
        <v>31</v>
      </c>
      <c r="J49" s="384">
        <v>266.67259999999999</v>
      </c>
      <c r="K49" s="384">
        <v>15.071384</v>
      </c>
      <c r="L49" s="395">
        <v>5.9653398643194399E-3</v>
      </c>
      <c r="M49" s="384">
        <v>1320.13349739055</v>
      </c>
      <c r="N49" s="85">
        <v>1</v>
      </c>
      <c r="O49" s="85">
        <v>1</v>
      </c>
      <c r="P49" s="85">
        <v>0</v>
      </c>
      <c r="Q49" s="85">
        <v>0</v>
      </c>
      <c r="R49" s="85">
        <v>0</v>
      </c>
      <c r="S49" s="85">
        <v>0</v>
      </c>
      <c r="T49" s="85">
        <v>32</v>
      </c>
      <c r="U49" s="85">
        <v>4</v>
      </c>
      <c r="V49" s="387">
        <v>1971.6039000000001</v>
      </c>
      <c r="W49" s="85">
        <v>1815711</v>
      </c>
      <c r="X49" s="85" t="s">
        <v>860</v>
      </c>
      <c r="Y49" s="85" t="s">
        <v>891</v>
      </c>
      <c r="Z49" s="85" t="s">
        <v>821</v>
      </c>
      <c r="AA49" s="382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44">
        <v>30</v>
      </c>
      <c r="AM49" s="44">
        <v>0</v>
      </c>
      <c r="AN49" s="13">
        <v>12</v>
      </c>
      <c r="AO49" s="361">
        <v>5</v>
      </c>
      <c r="AP49" s="46">
        <v>5000</v>
      </c>
      <c r="AQ49" s="46">
        <v>40</v>
      </c>
      <c r="AR49" s="46">
        <v>1.25E-3</v>
      </c>
      <c r="AS49" s="47">
        <v>1021.875</v>
      </c>
      <c r="AT49" s="48">
        <v>3</v>
      </c>
      <c r="AU49" s="49">
        <v>6.0000000000000002E-5</v>
      </c>
      <c r="AV49" s="49">
        <v>2.5000000000000001E-2</v>
      </c>
      <c r="AW49" s="45">
        <v>3</v>
      </c>
      <c r="AX49" s="45">
        <v>1</v>
      </c>
      <c r="AY49" s="45">
        <v>0</v>
      </c>
      <c r="AZ49" s="1"/>
      <c r="BA49" s="13">
        <v>0</v>
      </c>
      <c r="BB49" s="14">
        <v>7</v>
      </c>
      <c r="BC49" s="399">
        <f t="shared" si="2"/>
        <v>3</v>
      </c>
      <c r="BD49" s="1" t="s">
        <v>821</v>
      </c>
      <c r="BE49" s="1"/>
      <c r="BF49">
        <v>542</v>
      </c>
      <c r="BG49">
        <v>82</v>
      </c>
      <c r="BH49">
        <v>145</v>
      </c>
      <c r="BI49">
        <v>31</v>
      </c>
      <c r="BJ49" s="398">
        <v>3</v>
      </c>
      <c r="BK49" s="398">
        <v>22</v>
      </c>
      <c r="BL49" s="136">
        <v>4514.0474000000004</v>
      </c>
      <c r="BM49" s="136">
        <v>1339.62998702855</v>
      </c>
      <c r="BN49" s="136">
        <v>1333.65</v>
      </c>
      <c r="BO49" s="136">
        <v>1306.7555</v>
      </c>
      <c r="BP49" s="136">
        <v>1306.7555</v>
      </c>
      <c r="BQ49" s="1" t="s">
        <v>821</v>
      </c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</row>
    <row r="50" spans="1:81" ht="15.75" x14ac:dyDescent="0.25">
      <c r="A50" s="1"/>
      <c r="B50" s="85">
        <v>470</v>
      </c>
      <c r="C50" s="85">
        <v>32</v>
      </c>
      <c r="D50" s="85">
        <v>12936</v>
      </c>
      <c r="E50" s="85">
        <v>0</v>
      </c>
      <c r="F50" s="85">
        <v>80</v>
      </c>
      <c r="G50" s="85">
        <v>136</v>
      </c>
      <c r="H50" s="176">
        <v>1</v>
      </c>
      <c r="I50" s="400">
        <v>32</v>
      </c>
      <c r="J50" s="384">
        <v>70.708960000000005</v>
      </c>
      <c r="K50" s="384">
        <v>15.378867</v>
      </c>
      <c r="L50" s="395">
        <v>2.3732632152352599E-2</v>
      </c>
      <c r="M50" s="384">
        <v>1318.54270465477</v>
      </c>
      <c r="N50" s="85">
        <v>1</v>
      </c>
      <c r="O50" s="85">
        <v>1</v>
      </c>
      <c r="P50" s="85">
        <v>0</v>
      </c>
      <c r="Q50" s="85">
        <v>0</v>
      </c>
      <c r="R50" s="85">
        <v>0</v>
      </c>
      <c r="S50" s="85">
        <v>0</v>
      </c>
      <c r="T50" s="85">
        <v>33</v>
      </c>
      <c r="U50" s="85">
        <v>4</v>
      </c>
      <c r="V50" s="387">
        <v>2023.0208</v>
      </c>
      <c r="W50" s="85">
        <v>1815711</v>
      </c>
      <c r="X50" s="85" t="s">
        <v>860</v>
      </c>
      <c r="Y50" s="85" t="s">
        <v>892</v>
      </c>
      <c r="Z50" s="85" t="s">
        <v>821</v>
      </c>
      <c r="AA50" s="382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44">
        <v>31</v>
      </c>
      <c r="AM50" s="44">
        <v>0</v>
      </c>
      <c r="AN50" s="359">
        <v>12</v>
      </c>
      <c r="AO50" s="362">
        <v>4</v>
      </c>
      <c r="AP50" s="46">
        <v>5000</v>
      </c>
      <c r="AQ50" s="46">
        <v>40</v>
      </c>
      <c r="AR50" s="46">
        <v>1.25E-3</v>
      </c>
      <c r="AS50" s="47">
        <v>1015.625</v>
      </c>
      <c r="AT50" s="48">
        <v>3</v>
      </c>
      <c r="AU50" s="49">
        <v>6.0000000000000002E-5</v>
      </c>
      <c r="AV50" s="49">
        <v>2.5000000000000001E-2</v>
      </c>
      <c r="AW50" s="45">
        <v>2</v>
      </c>
      <c r="AX50" s="45">
        <v>1</v>
      </c>
      <c r="AY50" s="45">
        <v>0</v>
      </c>
      <c r="AZ50" s="1"/>
      <c r="BA50" s="13">
        <v>0</v>
      </c>
      <c r="BB50" s="14">
        <v>7</v>
      </c>
      <c r="BC50" s="399">
        <f t="shared" si="2"/>
        <v>4</v>
      </c>
      <c r="BD50" s="1" t="s">
        <v>821</v>
      </c>
      <c r="BE50" s="1"/>
      <c r="BF50">
        <v>543</v>
      </c>
      <c r="BG50">
        <v>82</v>
      </c>
      <c r="BH50">
        <v>144</v>
      </c>
      <c r="BI50">
        <v>32</v>
      </c>
      <c r="BJ50" s="398">
        <v>3</v>
      </c>
      <c r="BK50" s="398">
        <v>23</v>
      </c>
      <c r="BL50" s="136">
        <v>4765.5829999999996</v>
      </c>
      <c r="BM50" s="136">
        <v>1337.2494421415299</v>
      </c>
      <c r="BN50" s="136">
        <v>1319.5</v>
      </c>
      <c r="BO50" s="136">
        <v>1306.2988</v>
      </c>
      <c r="BP50" s="136">
        <v>1306.2988</v>
      </c>
      <c r="BQ50" s="1" t="s">
        <v>821</v>
      </c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</row>
    <row r="51" spans="1:81" ht="15.75" x14ac:dyDescent="0.25">
      <c r="A51" s="1"/>
      <c r="B51" s="85">
        <v>471</v>
      </c>
      <c r="C51" s="85">
        <v>33</v>
      </c>
      <c r="D51" s="85">
        <v>13096</v>
      </c>
      <c r="E51" s="85">
        <v>0</v>
      </c>
      <c r="F51" s="85">
        <v>81</v>
      </c>
      <c r="G51" s="85">
        <v>136</v>
      </c>
      <c r="H51" s="176">
        <v>1</v>
      </c>
      <c r="I51" s="400">
        <v>33</v>
      </c>
      <c r="J51" s="384">
        <v>285.19080000000002</v>
      </c>
      <c r="K51" s="384">
        <v>15.703227</v>
      </c>
      <c r="L51" s="395">
        <v>7.1519081950094498E-3</v>
      </c>
      <c r="M51" s="384">
        <v>1316.8645948819301</v>
      </c>
      <c r="N51" s="85">
        <v>1</v>
      </c>
      <c r="O51" s="85">
        <v>1</v>
      </c>
      <c r="P51" s="85">
        <v>0</v>
      </c>
      <c r="Q51" s="85">
        <v>0</v>
      </c>
      <c r="R51" s="85">
        <v>0</v>
      </c>
      <c r="S51" s="85">
        <v>0</v>
      </c>
      <c r="T51" s="85">
        <v>34</v>
      </c>
      <c r="U51" s="85">
        <v>4</v>
      </c>
      <c r="V51" s="387">
        <v>2077.2600000000002</v>
      </c>
      <c r="W51" s="85">
        <v>1815711</v>
      </c>
      <c r="X51" s="85" t="s">
        <v>860</v>
      </c>
      <c r="Y51" s="85" t="s">
        <v>893</v>
      </c>
      <c r="Z51" s="85" t="s">
        <v>821</v>
      </c>
      <c r="AA51" s="382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44">
        <v>32</v>
      </c>
      <c r="AM51" s="44">
        <v>0</v>
      </c>
      <c r="AN51" s="13">
        <v>12</v>
      </c>
      <c r="AO51" s="362">
        <v>3</v>
      </c>
      <c r="AP51" s="46">
        <v>5000</v>
      </c>
      <c r="AQ51" s="46">
        <v>40</v>
      </c>
      <c r="AR51" s="46">
        <v>1.25E-3</v>
      </c>
      <c r="AS51" s="47">
        <v>1009.375</v>
      </c>
      <c r="AT51" s="48">
        <v>3</v>
      </c>
      <c r="AU51" s="49">
        <v>6.0000000000000002E-5</v>
      </c>
      <c r="AV51" s="49">
        <v>2.5000000000000001E-2</v>
      </c>
      <c r="AW51" s="45">
        <v>2</v>
      </c>
      <c r="AX51" s="45">
        <v>1</v>
      </c>
      <c r="AY51" s="45">
        <v>0</v>
      </c>
      <c r="AZ51" s="1"/>
      <c r="BA51" s="359">
        <v>8</v>
      </c>
      <c r="BB51" s="14">
        <v>8</v>
      </c>
      <c r="BC51" s="399">
        <f t="shared" si="2"/>
        <v>1</v>
      </c>
      <c r="BD51" s="1" t="s">
        <v>821</v>
      </c>
      <c r="BE51" s="1"/>
      <c r="BF51">
        <v>544</v>
      </c>
      <c r="BG51">
        <v>82</v>
      </c>
      <c r="BH51">
        <v>143</v>
      </c>
      <c r="BI51">
        <v>33</v>
      </c>
      <c r="BJ51" s="398">
        <v>3</v>
      </c>
      <c r="BK51" s="398">
        <v>24</v>
      </c>
      <c r="BL51" s="136">
        <v>5015.7187999999996</v>
      </c>
      <c r="BM51" s="136">
        <v>1334.88400954485</v>
      </c>
      <c r="BN51" s="136">
        <v>1317.68</v>
      </c>
      <c r="BO51" s="136">
        <v>1306.2988</v>
      </c>
      <c r="BP51" s="136">
        <v>1306.2988</v>
      </c>
      <c r="BQ51" s="1" t="s">
        <v>821</v>
      </c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</row>
    <row r="52" spans="1:81" ht="15.75" x14ac:dyDescent="0.25">
      <c r="A52" s="1"/>
      <c r="B52" s="85">
        <v>472</v>
      </c>
      <c r="C52" s="85">
        <v>34</v>
      </c>
      <c r="D52" s="85">
        <v>13095</v>
      </c>
      <c r="E52" s="85">
        <v>0</v>
      </c>
      <c r="F52" s="85">
        <v>81</v>
      </c>
      <c r="G52" s="85">
        <v>135</v>
      </c>
      <c r="H52" s="176">
        <v>1</v>
      </c>
      <c r="I52" s="400">
        <v>34</v>
      </c>
      <c r="J52" s="384">
        <v>147.38857999999999</v>
      </c>
      <c r="K52" s="384">
        <v>16.097470999999999</v>
      </c>
      <c r="L52" s="395">
        <v>8.9095611206939703E-3</v>
      </c>
      <c r="M52" s="384">
        <v>1314.8249364916001</v>
      </c>
      <c r="N52" s="85">
        <v>1</v>
      </c>
      <c r="O52" s="85">
        <v>1</v>
      </c>
      <c r="P52" s="85">
        <v>0</v>
      </c>
      <c r="Q52" s="85">
        <v>0</v>
      </c>
      <c r="R52" s="85">
        <v>0</v>
      </c>
      <c r="S52" s="85">
        <v>0</v>
      </c>
      <c r="T52" s="85">
        <v>35</v>
      </c>
      <c r="U52" s="85">
        <v>4</v>
      </c>
      <c r="V52" s="387">
        <v>2143.1849999999999</v>
      </c>
      <c r="W52" s="85">
        <v>1815711</v>
      </c>
      <c r="X52" s="85" t="s">
        <v>860</v>
      </c>
      <c r="Y52" s="85" t="s">
        <v>894</v>
      </c>
      <c r="Z52" s="85" t="s">
        <v>821</v>
      </c>
      <c r="AA52" s="382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44">
        <v>33</v>
      </c>
      <c r="AM52" s="44">
        <v>0</v>
      </c>
      <c r="AN52" s="13">
        <v>12</v>
      </c>
      <c r="AO52" s="362">
        <v>2</v>
      </c>
      <c r="AP52" s="46">
        <v>5000</v>
      </c>
      <c r="AQ52" s="46">
        <v>40</v>
      </c>
      <c r="AR52" s="46">
        <v>1.25E-3</v>
      </c>
      <c r="AS52" s="47">
        <v>1003.125</v>
      </c>
      <c r="AT52" s="48">
        <v>3</v>
      </c>
      <c r="AU52" s="49">
        <v>6.0000000000000002E-5</v>
      </c>
      <c r="AV52" s="49">
        <v>2.5000000000000001E-2</v>
      </c>
      <c r="AW52" s="45">
        <v>2</v>
      </c>
      <c r="AX52" s="45">
        <v>1</v>
      </c>
      <c r="AY52" s="45">
        <v>0</v>
      </c>
      <c r="AZ52" s="1"/>
      <c r="BA52" s="13">
        <v>0</v>
      </c>
      <c r="BB52" s="14">
        <v>8</v>
      </c>
      <c r="BC52" s="399">
        <f t="shared" si="2"/>
        <v>2</v>
      </c>
      <c r="BD52" s="1" t="s">
        <v>821</v>
      </c>
      <c r="BE52" s="1"/>
      <c r="BF52">
        <v>545</v>
      </c>
      <c r="BG52">
        <v>82</v>
      </c>
      <c r="BH52">
        <v>142</v>
      </c>
      <c r="BI52">
        <v>34</v>
      </c>
      <c r="BJ52" s="398">
        <v>3</v>
      </c>
      <c r="BK52" s="398">
        <v>25</v>
      </c>
      <c r="BL52" s="136">
        <v>5277.5054</v>
      </c>
      <c r="BM52" s="136">
        <v>1332.4702378793099</v>
      </c>
      <c r="BN52" s="136">
        <v>1315.98</v>
      </c>
      <c r="BO52" s="136">
        <v>1305.3344999999999</v>
      </c>
      <c r="BP52" s="136">
        <v>1305.3344999999999</v>
      </c>
      <c r="BQ52" s="1" t="s">
        <v>821</v>
      </c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</row>
    <row r="53" spans="1:81" ht="15.75" x14ac:dyDescent="0.25">
      <c r="A53" s="1"/>
      <c r="B53" s="85">
        <v>473</v>
      </c>
      <c r="C53" s="85">
        <v>35</v>
      </c>
      <c r="D53" s="85">
        <v>13255</v>
      </c>
      <c r="E53" s="85">
        <v>0</v>
      </c>
      <c r="F53" s="85">
        <v>82</v>
      </c>
      <c r="G53" s="85">
        <v>135</v>
      </c>
      <c r="H53" s="176">
        <v>1</v>
      </c>
      <c r="I53" s="400">
        <v>35</v>
      </c>
      <c r="J53" s="384">
        <v>131.114</v>
      </c>
      <c r="K53" s="384">
        <v>16.351292000000001</v>
      </c>
      <c r="L53" s="395">
        <v>1.59629473152764E-2</v>
      </c>
      <c r="M53" s="384">
        <v>1313.5117689267299</v>
      </c>
      <c r="N53" s="85">
        <v>1</v>
      </c>
      <c r="O53" s="85">
        <v>1</v>
      </c>
      <c r="P53" s="85">
        <v>0</v>
      </c>
      <c r="Q53" s="85">
        <v>0</v>
      </c>
      <c r="R53" s="85">
        <v>0</v>
      </c>
      <c r="S53" s="85">
        <v>0</v>
      </c>
      <c r="T53" s="85">
        <v>36</v>
      </c>
      <c r="U53" s="85">
        <v>4</v>
      </c>
      <c r="V53" s="387">
        <v>2185.6289999999999</v>
      </c>
      <c r="W53" s="85">
        <v>1815711</v>
      </c>
      <c r="X53" s="85" t="s">
        <v>860</v>
      </c>
      <c r="Y53" s="85" t="s">
        <v>895</v>
      </c>
      <c r="Z53" s="85" t="s">
        <v>821</v>
      </c>
      <c r="AA53" s="382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44">
        <v>34</v>
      </c>
      <c r="AM53" s="44">
        <v>0</v>
      </c>
      <c r="AN53" s="13">
        <v>12</v>
      </c>
      <c r="AO53" s="362">
        <v>1</v>
      </c>
      <c r="AP53" s="46">
        <v>5000</v>
      </c>
      <c r="AQ53" s="46">
        <v>40</v>
      </c>
      <c r="AR53" s="46">
        <v>1.25E-3</v>
      </c>
      <c r="AS53" s="47">
        <v>996.875</v>
      </c>
      <c r="AT53" s="48">
        <v>3</v>
      </c>
      <c r="AU53" s="49">
        <v>6.0000000000000002E-5</v>
      </c>
      <c r="AV53" s="49">
        <v>2.5000000000000001E-2</v>
      </c>
      <c r="AW53" s="45">
        <v>2</v>
      </c>
      <c r="AX53" s="45">
        <v>1</v>
      </c>
      <c r="AY53" s="45">
        <v>0</v>
      </c>
      <c r="AZ53" s="1"/>
      <c r="BA53" s="13">
        <v>0</v>
      </c>
      <c r="BB53" s="14">
        <v>8</v>
      </c>
      <c r="BC53" s="399">
        <f t="shared" si="2"/>
        <v>3</v>
      </c>
      <c r="BD53" s="1" t="s">
        <v>821</v>
      </c>
      <c r="BE53" s="1"/>
      <c r="BF53">
        <v>546</v>
      </c>
      <c r="BG53">
        <v>82</v>
      </c>
      <c r="BH53">
        <v>141</v>
      </c>
      <c r="BI53">
        <v>35</v>
      </c>
      <c r="BJ53" s="398">
        <v>3</v>
      </c>
      <c r="BK53" s="398">
        <v>26</v>
      </c>
      <c r="BL53" s="136">
        <v>5528.4443000000001</v>
      </c>
      <c r="BM53" s="136">
        <v>1330.0526812343001</v>
      </c>
      <c r="BN53" s="136">
        <v>1311.5</v>
      </c>
      <c r="BO53" s="136">
        <v>1299.7708</v>
      </c>
      <c r="BP53" s="136">
        <v>1299.7708</v>
      </c>
      <c r="BQ53" s="1" t="s">
        <v>821</v>
      </c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</row>
    <row r="54" spans="1:81" ht="15.75" x14ac:dyDescent="0.25">
      <c r="A54" s="1"/>
      <c r="B54" s="85">
        <v>474</v>
      </c>
      <c r="C54" s="85">
        <v>36</v>
      </c>
      <c r="D54" s="85">
        <v>13254</v>
      </c>
      <c r="E54" s="85">
        <v>0</v>
      </c>
      <c r="F54" s="85">
        <v>82</v>
      </c>
      <c r="G54" s="85">
        <v>134</v>
      </c>
      <c r="H54" s="176">
        <v>1</v>
      </c>
      <c r="I54" s="400">
        <v>36</v>
      </c>
      <c r="J54" s="384">
        <v>312.77048000000002</v>
      </c>
      <c r="K54" s="384">
        <v>16.755839999999999</v>
      </c>
      <c r="L54" s="395">
        <v>8.7985612759837201E-3</v>
      </c>
      <c r="M54" s="384">
        <v>1311.41880307777</v>
      </c>
      <c r="N54" s="85">
        <v>1</v>
      </c>
      <c r="O54" s="85">
        <v>1</v>
      </c>
      <c r="P54" s="85">
        <v>0</v>
      </c>
      <c r="Q54" s="85">
        <v>0</v>
      </c>
      <c r="R54" s="85">
        <v>0</v>
      </c>
      <c r="S54" s="85">
        <v>0</v>
      </c>
      <c r="T54" s="85">
        <v>37</v>
      </c>
      <c r="U54" s="85">
        <v>4</v>
      </c>
      <c r="V54" s="387">
        <v>2253.2768999999998</v>
      </c>
      <c r="W54" s="85">
        <v>1815711</v>
      </c>
      <c r="X54" s="85" t="s">
        <v>860</v>
      </c>
      <c r="Y54" s="85" t="s">
        <v>896</v>
      </c>
      <c r="Z54" s="85" t="s">
        <v>821</v>
      </c>
      <c r="AA54" s="382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44">
        <v>35</v>
      </c>
      <c r="AM54" s="44">
        <v>0</v>
      </c>
      <c r="AN54" s="359">
        <v>12</v>
      </c>
      <c r="AO54" s="361">
        <v>0</v>
      </c>
      <c r="AP54" s="46">
        <v>3000</v>
      </c>
      <c r="AQ54" s="46">
        <v>40</v>
      </c>
      <c r="AR54" s="46">
        <v>1.25E-3</v>
      </c>
      <c r="AS54" s="47">
        <v>991.875</v>
      </c>
      <c r="AT54" s="48">
        <v>3</v>
      </c>
      <c r="AU54" s="49">
        <v>6.0000000000000002E-5</v>
      </c>
      <c r="AV54" s="49">
        <v>2.5000000000000001E-2</v>
      </c>
      <c r="AW54" s="45">
        <v>1</v>
      </c>
      <c r="AX54" s="45">
        <v>1</v>
      </c>
      <c r="AY54" s="45">
        <v>0</v>
      </c>
      <c r="AZ54" s="1"/>
      <c r="BA54" s="13">
        <v>0</v>
      </c>
      <c r="BB54" s="14">
        <v>8</v>
      </c>
      <c r="BC54" s="399">
        <f t="shared" si="2"/>
        <v>4</v>
      </c>
      <c r="BD54" s="1" t="s">
        <v>821</v>
      </c>
      <c r="BE54" s="1"/>
      <c r="BF54">
        <v>547</v>
      </c>
      <c r="BG54">
        <v>82</v>
      </c>
      <c r="BH54">
        <v>140</v>
      </c>
      <c r="BI54">
        <v>36</v>
      </c>
      <c r="BJ54" s="398">
        <v>3</v>
      </c>
      <c r="BK54" s="398">
        <v>27</v>
      </c>
      <c r="BL54" s="136">
        <v>5568.8163999999997</v>
      </c>
      <c r="BM54" s="136">
        <v>1328.6791204686999</v>
      </c>
      <c r="BN54" s="136">
        <v>1302.24</v>
      </c>
      <c r="BO54" s="136">
        <v>1299.7708</v>
      </c>
      <c r="BP54" s="136">
        <v>1299.7708</v>
      </c>
      <c r="BQ54" s="1" t="s">
        <v>821</v>
      </c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</row>
    <row r="55" spans="1:81" ht="15.75" x14ac:dyDescent="0.25">
      <c r="A55" s="1"/>
      <c r="B55" s="85">
        <v>475</v>
      </c>
      <c r="C55" s="85">
        <v>37</v>
      </c>
      <c r="D55" s="85">
        <v>13413</v>
      </c>
      <c r="E55" s="85">
        <v>0</v>
      </c>
      <c r="F55" s="85">
        <v>83</v>
      </c>
      <c r="G55" s="85">
        <v>133</v>
      </c>
      <c r="H55" s="176">
        <v>1</v>
      </c>
      <c r="I55" s="400">
        <v>37</v>
      </c>
      <c r="J55" s="384">
        <v>270.87002999999999</v>
      </c>
      <c r="K55" s="384">
        <v>17.295680000000001</v>
      </c>
      <c r="L55" s="395">
        <v>8.5938422933682108E-3</v>
      </c>
      <c r="M55" s="384">
        <v>1308.6668728679699</v>
      </c>
      <c r="N55" s="85">
        <v>1</v>
      </c>
      <c r="O55" s="85">
        <v>1</v>
      </c>
      <c r="P55" s="85">
        <v>0</v>
      </c>
      <c r="Q55" s="85">
        <v>0</v>
      </c>
      <c r="R55" s="85">
        <v>0</v>
      </c>
      <c r="S55" s="85">
        <v>0</v>
      </c>
      <c r="T55" s="85">
        <v>38</v>
      </c>
      <c r="U55" s="85">
        <v>4</v>
      </c>
      <c r="V55" s="387">
        <v>2343.5479999999998</v>
      </c>
      <c r="W55" s="85">
        <v>1815711</v>
      </c>
      <c r="X55" s="85" t="s">
        <v>860</v>
      </c>
      <c r="Y55" s="85" t="s">
        <v>897</v>
      </c>
      <c r="Z55" s="85" t="s">
        <v>821</v>
      </c>
      <c r="AA55" s="382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3"/>
      <c r="AM55" s="3"/>
      <c r="AN55" s="56"/>
      <c r="AO55" s="56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1"/>
      <c r="BA55" s="359">
        <v>9</v>
      </c>
      <c r="BB55" s="14">
        <v>8</v>
      </c>
      <c r="BC55" s="399">
        <f t="shared" si="2"/>
        <v>1</v>
      </c>
      <c r="BD55" s="1" t="s">
        <v>821</v>
      </c>
      <c r="BE55" s="1"/>
      <c r="BF55">
        <v>548</v>
      </c>
      <c r="BG55">
        <v>81</v>
      </c>
      <c r="BH55">
        <v>140</v>
      </c>
      <c r="BI55">
        <v>37</v>
      </c>
      <c r="BJ55" s="398">
        <v>3</v>
      </c>
      <c r="BK55" s="398">
        <v>28</v>
      </c>
      <c r="BL55" s="136">
        <v>5789.2269999999999</v>
      </c>
      <c r="BM55" s="136">
        <v>1327.4495040383499</v>
      </c>
      <c r="BN55" s="136">
        <v>1311.76</v>
      </c>
      <c r="BO55" s="136">
        <v>1299.7708</v>
      </c>
      <c r="BP55" s="136">
        <v>1299.7708</v>
      </c>
      <c r="BQ55" s="1" t="s">
        <v>821</v>
      </c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</row>
    <row r="56" spans="1:81" x14ac:dyDescent="0.25">
      <c r="A56" s="1"/>
      <c r="B56" s="85">
        <v>476</v>
      </c>
      <c r="C56" s="85">
        <v>38</v>
      </c>
      <c r="D56" s="85">
        <v>13573</v>
      </c>
      <c r="E56" s="85">
        <v>0</v>
      </c>
      <c r="F56" s="85">
        <v>84</v>
      </c>
      <c r="G56" s="85">
        <v>133</v>
      </c>
      <c r="H56" s="176">
        <v>1</v>
      </c>
      <c r="I56" s="400">
        <v>38</v>
      </c>
      <c r="J56" s="384">
        <v>222.82241999999999</v>
      </c>
      <c r="K56" s="384">
        <v>17.745619999999999</v>
      </c>
      <c r="L56" s="395">
        <v>9.5134532970193499E-3</v>
      </c>
      <c r="M56" s="384">
        <v>1306.33905858566</v>
      </c>
      <c r="N56" s="85">
        <v>1</v>
      </c>
      <c r="O56" s="85">
        <v>1</v>
      </c>
      <c r="P56" s="85">
        <v>0</v>
      </c>
      <c r="Q56" s="85">
        <v>0</v>
      </c>
      <c r="R56" s="85">
        <v>0</v>
      </c>
      <c r="S56" s="85">
        <v>0</v>
      </c>
      <c r="T56" s="85">
        <v>39</v>
      </c>
      <c r="U56" s="85">
        <v>4</v>
      </c>
      <c r="V56" s="387">
        <v>2418.7869000000001</v>
      </c>
      <c r="W56" s="85">
        <v>1815711</v>
      </c>
      <c r="X56" s="85" t="s">
        <v>860</v>
      </c>
      <c r="Y56" s="85" t="s">
        <v>898</v>
      </c>
      <c r="Z56" s="85" t="s">
        <v>821</v>
      </c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1"/>
      <c r="BA56" s="1"/>
      <c r="BB56" s="1"/>
      <c r="BC56" s="1"/>
      <c r="BD56" s="1" t="s">
        <v>821</v>
      </c>
      <c r="BE56" s="1"/>
      <c r="BF56">
        <v>549</v>
      </c>
      <c r="BG56">
        <v>81</v>
      </c>
      <c r="BH56">
        <v>139</v>
      </c>
      <c r="BI56">
        <v>38</v>
      </c>
      <c r="BJ56" s="398">
        <v>3</v>
      </c>
      <c r="BK56" s="398">
        <v>29</v>
      </c>
      <c r="BL56" s="136">
        <v>6050.0102999999999</v>
      </c>
      <c r="BM56" s="136">
        <v>1325.1806206506401</v>
      </c>
      <c r="BN56" s="136">
        <v>1310</v>
      </c>
      <c r="BO56" s="136">
        <v>1299.7708</v>
      </c>
      <c r="BP56" s="136">
        <v>1299.7708</v>
      </c>
      <c r="BQ56" s="1" t="s">
        <v>821</v>
      </c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</row>
    <row r="57" spans="1:81" x14ac:dyDescent="0.25">
      <c r="A57" s="1"/>
      <c r="B57" s="85">
        <v>477</v>
      </c>
      <c r="C57" s="85">
        <v>39</v>
      </c>
      <c r="D57" s="85">
        <v>13572</v>
      </c>
      <c r="E57" s="85">
        <v>0</v>
      </c>
      <c r="F57" s="85">
        <v>84</v>
      </c>
      <c r="G57" s="85">
        <v>132</v>
      </c>
      <c r="H57" s="176">
        <v>1</v>
      </c>
      <c r="I57" s="400">
        <v>39</v>
      </c>
      <c r="J57" s="384">
        <v>226.75629000000001</v>
      </c>
      <c r="K57" s="384">
        <v>18.155356999999999</v>
      </c>
      <c r="L57" s="395">
        <v>5.5335710489504497E-3</v>
      </c>
      <c r="M57" s="384">
        <v>1304.2192479164701</v>
      </c>
      <c r="N57" s="85">
        <v>1</v>
      </c>
      <c r="O57" s="85">
        <v>1</v>
      </c>
      <c r="P57" s="85">
        <v>0</v>
      </c>
      <c r="Q57" s="85">
        <v>0</v>
      </c>
      <c r="R57" s="85">
        <v>0</v>
      </c>
      <c r="S57" s="85">
        <v>0</v>
      </c>
      <c r="T57" s="85">
        <v>40</v>
      </c>
      <c r="U57" s="85">
        <v>4</v>
      </c>
      <c r="V57" s="387">
        <v>2487.3027000000002</v>
      </c>
      <c r="W57" s="85">
        <v>1815711</v>
      </c>
      <c r="X57" s="85" t="s">
        <v>860</v>
      </c>
      <c r="Y57" s="85" t="s">
        <v>899</v>
      </c>
      <c r="Z57" s="85" t="s">
        <v>821</v>
      </c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1"/>
      <c r="BA57" s="1"/>
      <c r="BB57" s="1"/>
      <c r="BC57" s="1"/>
      <c r="BD57" s="1" t="s">
        <v>821</v>
      </c>
      <c r="BE57" s="1"/>
      <c r="BF57">
        <v>550</v>
      </c>
      <c r="BG57">
        <v>81</v>
      </c>
      <c r="BH57">
        <v>138</v>
      </c>
      <c r="BI57">
        <v>39</v>
      </c>
      <c r="BJ57" s="398">
        <v>3</v>
      </c>
      <c r="BK57" s="398">
        <v>30</v>
      </c>
      <c r="BL57" s="136">
        <v>6321.4853999999996</v>
      </c>
      <c r="BM57" s="136">
        <v>1322.67096283823</v>
      </c>
      <c r="BN57" s="136">
        <v>1311.63</v>
      </c>
      <c r="BO57" s="136">
        <v>1296.5156999999999</v>
      </c>
      <c r="BP57" s="136">
        <v>1296.5156999999999</v>
      </c>
      <c r="BQ57" s="1" t="s">
        <v>821</v>
      </c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</row>
    <row r="58" spans="1:81" x14ac:dyDescent="0.25">
      <c r="A58" s="1"/>
      <c r="B58" s="85">
        <v>478</v>
      </c>
      <c r="C58" s="85">
        <v>40</v>
      </c>
      <c r="D58" s="85">
        <v>13732</v>
      </c>
      <c r="E58" s="85">
        <v>0</v>
      </c>
      <c r="F58" s="85">
        <v>85</v>
      </c>
      <c r="G58" s="85">
        <v>132</v>
      </c>
      <c r="H58" s="176">
        <v>1</v>
      </c>
      <c r="I58" s="400">
        <v>40</v>
      </c>
      <c r="J58" s="384">
        <v>39.361153000000002</v>
      </c>
      <c r="K58" s="384">
        <v>18.39789</v>
      </c>
      <c r="L58" s="395">
        <v>3.5337869237504503E-2</v>
      </c>
      <c r="M58" s="384">
        <v>1302.9644758936499</v>
      </c>
      <c r="N58" s="85">
        <v>1</v>
      </c>
      <c r="O58" s="85">
        <v>1</v>
      </c>
      <c r="P58" s="85">
        <v>0</v>
      </c>
      <c r="Q58" s="85">
        <v>0</v>
      </c>
      <c r="R58" s="85">
        <v>0</v>
      </c>
      <c r="S58" s="85">
        <v>0</v>
      </c>
      <c r="T58" s="85">
        <v>41</v>
      </c>
      <c r="U58" s="85">
        <v>4</v>
      </c>
      <c r="V58" s="387">
        <v>2527.8589999999999</v>
      </c>
      <c r="W58" s="85">
        <v>1815711</v>
      </c>
      <c r="X58" s="85" t="s">
        <v>860</v>
      </c>
      <c r="Y58" s="85" t="s">
        <v>900</v>
      </c>
      <c r="Z58" s="85" t="s">
        <v>821</v>
      </c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1"/>
      <c r="BA58" s="1"/>
      <c r="BB58" s="1"/>
      <c r="BC58" s="1"/>
      <c r="BD58" s="1" t="s">
        <v>821</v>
      </c>
      <c r="BE58" s="1"/>
      <c r="BF58">
        <v>551</v>
      </c>
      <c r="BG58">
        <v>80</v>
      </c>
      <c r="BH58">
        <v>137</v>
      </c>
      <c r="BI58">
        <v>40</v>
      </c>
      <c r="BJ58" s="398">
        <v>3</v>
      </c>
      <c r="BK58" s="398">
        <v>31</v>
      </c>
      <c r="BL58" s="136">
        <v>6588.1580000000004</v>
      </c>
      <c r="BM58" s="136">
        <v>1320.1335393004399</v>
      </c>
      <c r="BN58" s="136">
        <v>1299.1300000000001</v>
      </c>
      <c r="BO58" s="136">
        <v>1296.5156999999999</v>
      </c>
      <c r="BP58" s="136">
        <v>1296.5156999999999</v>
      </c>
      <c r="BQ58" s="1" t="s">
        <v>821</v>
      </c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</row>
    <row r="59" spans="1:81" x14ac:dyDescent="0.25">
      <c r="A59" s="1"/>
      <c r="B59" s="85">
        <v>479</v>
      </c>
      <c r="C59" s="85">
        <v>41</v>
      </c>
      <c r="D59" s="85">
        <v>13731</v>
      </c>
      <c r="E59" s="85">
        <v>0</v>
      </c>
      <c r="F59" s="85">
        <v>85</v>
      </c>
      <c r="G59" s="85">
        <v>131</v>
      </c>
      <c r="H59" s="176">
        <v>1</v>
      </c>
      <c r="I59" s="400">
        <v>41</v>
      </c>
      <c r="J59" s="384">
        <v>255.63345000000001</v>
      </c>
      <c r="K59" s="384">
        <v>18.666741999999999</v>
      </c>
      <c r="L59" s="395">
        <v>1.0258485247756501E-2</v>
      </c>
      <c r="M59" s="384">
        <v>1301.57353662831</v>
      </c>
      <c r="N59" s="85">
        <v>1</v>
      </c>
      <c r="O59" s="85">
        <v>1</v>
      </c>
      <c r="P59" s="85">
        <v>0</v>
      </c>
      <c r="Q59" s="85">
        <v>0</v>
      </c>
      <c r="R59" s="85">
        <v>0</v>
      </c>
      <c r="S59" s="85">
        <v>0</v>
      </c>
      <c r="T59" s="85">
        <v>42</v>
      </c>
      <c r="U59" s="85">
        <v>4</v>
      </c>
      <c r="V59" s="387">
        <v>2572.8162000000002</v>
      </c>
      <c r="W59" s="85">
        <v>1815711</v>
      </c>
      <c r="X59" s="85" t="s">
        <v>860</v>
      </c>
      <c r="Y59" s="85" t="s">
        <v>901</v>
      </c>
      <c r="Z59" s="85" t="s">
        <v>821</v>
      </c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1"/>
      <c r="BA59" s="1"/>
      <c r="BB59" s="1"/>
      <c r="BC59" s="1"/>
      <c r="BD59" s="1" t="s">
        <v>821</v>
      </c>
      <c r="BE59" s="1"/>
      <c r="BF59">
        <v>552</v>
      </c>
      <c r="BG59">
        <v>80</v>
      </c>
      <c r="BH59">
        <v>136</v>
      </c>
      <c r="BI59">
        <v>41</v>
      </c>
      <c r="BJ59" s="398">
        <v>3</v>
      </c>
      <c r="BK59" s="398">
        <v>32</v>
      </c>
      <c r="BL59" s="136">
        <v>6658.8687</v>
      </c>
      <c r="BM59" s="136">
        <v>1318.54274281466</v>
      </c>
      <c r="BN59" s="136">
        <v>1300.29</v>
      </c>
      <c r="BO59" s="136">
        <v>1296.5156999999999</v>
      </c>
      <c r="BP59" s="136">
        <v>1296.5156999999999</v>
      </c>
      <c r="BQ59" s="1" t="s">
        <v>821</v>
      </c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</row>
    <row r="60" spans="1:81" x14ac:dyDescent="0.25">
      <c r="A60" s="1"/>
      <c r="B60" s="85">
        <v>480</v>
      </c>
      <c r="C60" s="85">
        <v>42</v>
      </c>
      <c r="D60" s="85">
        <v>13730</v>
      </c>
      <c r="E60" s="85">
        <v>0</v>
      </c>
      <c r="F60" s="85">
        <v>85</v>
      </c>
      <c r="G60" s="85">
        <v>130</v>
      </c>
      <c r="H60" s="176">
        <v>1</v>
      </c>
      <c r="I60" s="400">
        <v>42</v>
      </c>
      <c r="J60" s="384">
        <v>300.53872999999999</v>
      </c>
      <c r="K60" s="384">
        <v>19.173625999999999</v>
      </c>
      <c r="L60" s="395">
        <v>5.81735058394184E-3</v>
      </c>
      <c r="M60" s="384">
        <v>1298.95112461809</v>
      </c>
      <c r="N60" s="85">
        <v>1</v>
      </c>
      <c r="O60" s="85">
        <v>1</v>
      </c>
      <c r="P60" s="85">
        <v>0</v>
      </c>
      <c r="Q60" s="85">
        <v>0</v>
      </c>
      <c r="R60" s="85">
        <v>0</v>
      </c>
      <c r="S60" s="85">
        <v>0</v>
      </c>
      <c r="T60" s="85">
        <v>43</v>
      </c>
      <c r="U60" s="85">
        <v>4</v>
      </c>
      <c r="V60" s="387">
        <v>2657.5770000000002</v>
      </c>
      <c r="W60" s="85">
        <v>1815711</v>
      </c>
      <c r="X60" s="85" t="s">
        <v>860</v>
      </c>
      <c r="Y60" s="85" t="s">
        <v>902</v>
      </c>
      <c r="Z60" s="85" t="s">
        <v>821</v>
      </c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1"/>
      <c r="BA60" s="1"/>
      <c r="BB60" s="1"/>
      <c r="BC60" s="1"/>
      <c r="BD60" s="1" t="s">
        <v>821</v>
      </c>
      <c r="BE60" s="1"/>
      <c r="BF60">
        <v>553</v>
      </c>
      <c r="BG60">
        <v>81</v>
      </c>
      <c r="BH60">
        <v>136</v>
      </c>
      <c r="BI60">
        <v>42</v>
      </c>
      <c r="BJ60" s="398">
        <v>3</v>
      </c>
      <c r="BK60" s="398">
        <v>33</v>
      </c>
      <c r="BL60" s="136">
        <v>6944.0576000000001</v>
      </c>
      <c r="BM60" s="136">
        <v>1316.8646385479301</v>
      </c>
      <c r="BN60" s="136">
        <v>1301.79</v>
      </c>
      <c r="BO60" s="136">
        <v>1296.9419</v>
      </c>
      <c r="BP60" s="136">
        <v>1296.5156999999999</v>
      </c>
      <c r="BQ60" s="1" t="s">
        <v>821</v>
      </c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</row>
    <row r="61" spans="1:81" x14ac:dyDescent="0.25">
      <c r="A61" s="1"/>
      <c r="B61" s="85">
        <v>481</v>
      </c>
      <c r="C61" s="85">
        <v>43</v>
      </c>
      <c r="D61" s="85">
        <v>13729</v>
      </c>
      <c r="E61" s="85">
        <v>0</v>
      </c>
      <c r="F61" s="85">
        <v>85</v>
      </c>
      <c r="G61" s="85">
        <v>129</v>
      </c>
      <c r="H61" s="176">
        <v>1</v>
      </c>
      <c r="I61" s="400">
        <v>43</v>
      </c>
      <c r="J61" s="384">
        <v>70.257320000000007</v>
      </c>
      <c r="K61" s="384">
        <v>19.511562000000001</v>
      </c>
      <c r="L61" s="395">
        <v>2.58619858799716E-2</v>
      </c>
      <c r="M61" s="384">
        <v>1297.2027854802</v>
      </c>
      <c r="N61" s="85">
        <v>1</v>
      </c>
      <c r="O61" s="85">
        <v>1</v>
      </c>
      <c r="P61" s="85">
        <v>0</v>
      </c>
      <c r="Q61" s="85">
        <v>0</v>
      </c>
      <c r="R61" s="85">
        <v>0</v>
      </c>
      <c r="S61" s="85">
        <v>0</v>
      </c>
      <c r="T61" s="85">
        <v>44</v>
      </c>
      <c r="U61" s="85">
        <v>4</v>
      </c>
      <c r="V61" s="387">
        <v>2714.0862000000002</v>
      </c>
      <c r="W61" s="85">
        <v>1815711</v>
      </c>
      <c r="X61" s="85" t="s">
        <v>860</v>
      </c>
      <c r="Y61" s="85" t="s">
        <v>903</v>
      </c>
      <c r="Z61" s="85" t="s">
        <v>821</v>
      </c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1"/>
      <c r="BA61" s="1"/>
      <c r="BB61" s="1"/>
      <c r="BC61" s="1"/>
      <c r="BD61" s="1" t="s">
        <v>821</v>
      </c>
      <c r="BE61" s="1"/>
      <c r="BF61">
        <v>554</v>
      </c>
      <c r="BG61">
        <v>81</v>
      </c>
      <c r="BH61">
        <v>135</v>
      </c>
      <c r="BI61">
        <v>43</v>
      </c>
      <c r="BJ61" s="398">
        <v>3</v>
      </c>
      <c r="BK61" s="398">
        <v>34</v>
      </c>
      <c r="BL61" s="136">
        <v>7091.4472999999998</v>
      </c>
      <c r="BM61" s="136">
        <v>1314.82498125335</v>
      </c>
      <c r="BN61" s="136">
        <v>1303.6500000000001</v>
      </c>
      <c r="BO61" s="136">
        <v>1299.7675999999999</v>
      </c>
      <c r="BP61" s="136">
        <v>1296.5156999999999</v>
      </c>
      <c r="BQ61" s="1" t="s">
        <v>821</v>
      </c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</row>
    <row r="62" spans="1:81" x14ac:dyDescent="0.25">
      <c r="A62" s="1"/>
      <c r="B62" s="85">
        <v>482</v>
      </c>
      <c r="C62" s="85">
        <v>44</v>
      </c>
      <c r="D62" s="85">
        <v>13889</v>
      </c>
      <c r="E62" s="85">
        <v>0</v>
      </c>
      <c r="F62" s="85">
        <v>86</v>
      </c>
      <c r="G62" s="85">
        <v>129</v>
      </c>
      <c r="H62" s="176">
        <v>1</v>
      </c>
      <c r="I62" s="400">
        <v>44</v>
      </c>
      <c r="J62" s="384">
        <v>315.09625</v>
      </c>
      <c r="K62" s="384">
        <v>19.862766000000001</v>
      </c>
      <c r="L62" s="395">
        <v>5.03656624718279E-3</v>
      </c>
      <c r="M62" s="384">
        <v>1295.3857917506</v>
      </c>
      <c r="N62" s="85">
        <v>1</v>
      </c>
      <c r="O62" s="85">
        <v>1</v>
      </c>
      <c r="P62" s="85">
        <v>0</v>
      </c>
      <c r="Q62" s="85">
        <v>0</v>
      </c>
      <c r="R62" s="85">
        <v>0</v>
      </c>
      <c r="S62" s="85">
        <v>0</v>
      </c>
      <c r="T62" s="85">
        <v>45</v>
      </c>
      <c r="U62" s="85">
        <v>4</v>
      </c>
      <c r="V62" s="387">
        <v>2772.8139999999999</v>
      </c>
      <c r="W62" s="85">
        <v>1815711</v>
      </c>
      <c r="X62" s="85" t="s">
        <v>860</v>
      </c>
      <c r="Y62" s="85" t="s">
        <v>904</v>
      </c>
      <c r="Z62" s="85" t="s">
        <v>821</v>
      </c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1"/>
      <c r="BA62" s="1"/>
      <c r="BB62" s="1"/>
      <c r="BC62" s="1"/>
      <c r="BD62" s="1" t="s">
        <v>821</v>
      </c>
      <c r="BE62" s="1"/>
      <c r="BF62">
        <v>555</v>
      </c>
      <c r="BG62">
        <v>82</v>
      </c>
      <c r="BH62">
        <v>135</v>
      </c>
      <c r="BI62">
        <v>44</v>
      </c>
      <c r="BJ62" s="398">
        <v>3</v>
      </c>
      <c r="BK62" s="398">
        <v>35</v>
      </c>
      <c r="BL62" s="136">
        <v>7222.56</v>
      </c>
      <c r="BM62" s="136">
        <v>1313.5118097893301</v>
      </c>
      <c r="BN62" s="136">
        <v>1304.81</v>
      </c>
      <c r="BO62" s="136">
        <v>1299.7675999999999</v>
      </c>
      <c r="BP62" s="136">
        <v>1296.5156999999999</v>
      </c>
      <c r="BQ62" s="1" t="s">
        <v>821</v>
      </c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</row>
    <row r="63" spans="1:81" x14ac:dyDescent="0.25">
      <c r="A63" s="1"/>
      <c r="B63" s="85">
        <v>483</v>
      </c>
      <c r="C63" s="85">
        <v>45</v>
      </c>
      <c r="D63" s="85">
        <v>13888</v>
      </c>
      <c r="E63" s="85">
        <v>0</v>
      </c>
      <c r="F63" s="85">
        <v>86</v>
      </c>
      <c r="G63" s="85">
        <v>128</v>
      </c>
      <c r="H63" s="176">
        <v>1</v>
      </c>
      <c r="I63" s="400">
        <v>45</v>
      </c>
      <c r="J63" s="384">
        <v>21.481985000000002</v>
      </c>
      <c r="K63" s="384">
        <v>20.169516000000002</v>
      </c>
      <c r="L63" s="395">
        <v>6.7337558115150006E-2</v>
      </c>
      <c r="M63" s="384">
        <v>1293.79878860094</v>
      </c>
      <c r="N63" s="85">
        <v>1</v>
      </c>
      <c r="O63" s="85">
        <v>1</v>
      </c>
      <c r="P63" s="85">
        <v>0</v>
      </c>
      <c r="Q63" s="85">
        <v>0</v>
      </c>
      <c r="R63" s="85">
        <v>0</v>
      </c>
      <c r="S63" s="85">
        <v>0</v>
      </c>
      <c r="T63" s="85">
        <v>46</v>
      </c>
      <c r="U63" s="85">
        <v>4</v>
      </c>
      <c r="V63" s="387">
        <v>2824.1084000000001</v>
      </c>
      <c r="W63" s="85">
        <v>1815711</v>
      </c>
      <c r="X63" s="85" t="s">
        <v>860</v>
      </c>
      <c r="Y63" s="85" t="s">
        <v>905</v>
      </c>
      <c r="Z63" s="85" t="s">
        <v>821</v>
      </c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1"/>
      <c r="BA63" s="1"/>
      <c r="BB63" s="1"/>
      <c r="BC63" s="1"/>
      <c r="BD63" s="1" t="s">
        <v>821</v>
      </c>
      <c r="BE63" s="1"/>
      <c r="BF63">
        <v>556</v>
      </c>
      <c r="BG63">
        <v>82</v>
      </c>
      <c r="BH63">
        <v>134</v>
      </c>
      <c r="BI63">
        <v>45</v>
      </c>
      <c r="BJ63" s="398">
        <v>3</v>
      </c>
      <c r="BK63" s="398">
        <v>36</v>
      </c>
      <c r="BL63" s="136">
        <v>7535.3325000000004</v>
      </c>
      <c r="BM63" s="136">
        <v>1311.41884506475</v>
      </c>
      <c r="BN63" s="136">
        <v>1303.07</v>
      </c>
      <c r="BO63" s="136">
        <v>1299.6813999999999</v>
      </c>
      <c r="BP63" s="136">
        <v>1296.5156999999999</v>
      </c>
      <c r="BQ63" s="1" t="s">
        <v>821</v>
      </c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</row>
    <row r="64" spans="1:81" x14ac:dyDescent="0.25">
      <c r="A64" s="1"/>
      <c r="B64" s="85">
        <v>484</v>
      </c>
      <c r="C64" s="85">
        <v>46</v>
      </c>
      <c r="D64" s="85">
        <v>14048</v>
      </c>
      <c r="E64" s="85">
        <v>0</v>
      </c>
      <c r="F64" s="85">
        <v>87</v>
      </c>
      <c r="G64" s="85">
        <v>128</v>
      </c>
      <c r="H64" s="176">
        <v>1</v>
      </c>
      <c r="I64" s="400">
        <v>46</v>
      </c>
      <c r="J64" s="384">
        <v>285.30783000000002</v>
      </c>
      <c r="K64" s="384">
        <v>20.449117999999999</v>
      </c>
      <c r="L64" s="395">
        <v>9.2509418382694299E-3</v>
      </c>
      <c r="M64" s="384">
        <v>1292.35224418137</v>
      </c>
      <c r="N64" s="85">
        <v>1</v>
      </c>
      <c r="O64" s="85">
        <v>1</v>
      </c>
      <c r="P64" s="85">
        <v>0</v>
      </c>
      <c r="Q64" s="85">
        <v>0</v>
      </c>
      <c r="R64" s="85">
        <v>0</v>
      </c>
      <c r="S64" s="85">
        <v>0</v>
      </c>
      <c r="T64" s="85">
        <v>47</v>
      </c>
      <c r="U64" s="85">
        <v>4</v>
      </c>
      <c r="V64" s="387">
        <v>2870.8633</v>
      </c>
      <c r="W64" s="85">
        <v>1815711</v>
      </c>
      <c r="X64" s="85" t="s">
        <v>860</v>
      </c>
      <c r="Y64" s="85" t="s">
        <v>906</v>
      </c>
      <c r="Z64" s="85" t="s">
        <v>821</v>
      </c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1"/>
      <c r="BA64" s="1"/>
      <c r="BB64" s="1"/>
      <c r="BC64" s="1"/>
      <c r="BD64" s="1" t="s">
        <v>821</v>
      </c>
      <c r="BE64" s="1"/>
      <c r="BF64">
        <v>557</v>
      </c>
      <c r="BG64">
        <v>83</v>
      </c>
      <c r="BH64">
        <v>133</v>
      </c>
      <c r="BI64">
        <v>46</v>
      </c>
      <c r="BJ64" s="398">
        <v>3</v>
      </c>
      <c r="BK64" s="398">
        <v>37</v>
      </c>
      <c r="BL64" s="136">
        <v>7806.2060000000001</v>
      </c>
      <c r="BM64" s="136">
        <v>1308.6668887057499</v>
      </c>
      <c r="BN64" s="136">
        <v>1307.27</v>
      </c>
      <c r="BO64" s="136">
        <v>1299.655</v>
      </c>
      <c r="BP64" s="136">
        <v>1296.5156999999999</v>
      </c>
      <c r="BQ64" s="1" t="s">
        <v>821</v>
      </c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</row>
    <row r="65" spans="1:81" x14ac:dyDescent="0.25">
      <c r="A65" s="1"/>
      <c r="B65" s="85">
        <v>485</v>
      </c>
      <c r="C65" s="85">
        <v>47</v>
      </c>
      <c r="D65" s="85">
        <v>14047</v>
      </c>
      <c r="E65" s="85">
        <v>0</v>
      </c>
      <c r="F65" s="85">
        <v>87</v>
      </c>
      <c r="G65" s="85">
        <v>127</v>
      </c>
      <c r="H65" s="176">
        <v>1</v>
      </c>
      <c r="I65" s="400">
        <v>47</v>
      </c>
      <c r="J65" s="384">
        <v>274.45999999999998</v>
      </c>
      <c r="K65" s="384">
        <v>20.959278000000001</v>
      </c>
      <c r="L65" s="395">
        <v>9.3887479263057606E-3</v>
      </c>
      <c r="M65" s="384">
        <v>1289.7128780325399</v>
      </c>
      <c r="N65" s="85">
        <v>1</v>
      </c>
      <c r="O65" s="85">
        <v>1</v>
      </c>
      <c r="P65" s="85">
        <v>0</v>
      </c>
      <c r="Q65" s="85">
        <v>0</v>
      </c>
      <c r="R65" s="85">
        <v>0</v>
      </c>
      <c r="S65" s="85">
        <v>0</v>
      </c>
      <c r="T65" s="85">
        <v>48</v>
      </c>
      <c r="U65" s="85">
        <v>4</v>
      </c>
      <c r="V65" s="387">
        <v>2956.1718999999998</v>
      </c>
      <c r="W65" s="85">
        <v>1815711</v>
      </c>
      <c r="X65" s="85" t="s">
        <v>860</v>
      </c>
      <c r="Y65" s="85" t="s">
        <v>907</v>
      </c>
      <c r="Z65" s="85" t="s">
        <v>821</v>
      </c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3"/>
      <c r="AN65" s="3"/>
      <c r="AO65" s="3"/>
      <c r="AP65" s="3"/>
      <c r="AQ65" s="3"/>
      <c r="AR65" s="3"/>
      <c r="AS65" s="3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 t="s">
        <v>821</v>
      </c>
      <c r="BE65" s="1"/>
      <c r="BF65">
        <v>558</v>
      </c>
      <c r="BG65">
        <v>84</v>
      </c>
      <c r="BH65">
        <v>133</v>
      </c>
      <c r="BI65">
        <v>47</v>
      </c>
      <c r="BJ65" s="398">
        <v>3</v>
      </c>
      <c r="BK65" s="398">
        <v>38</v>
      </c>
      <c r="BL65" s="136">
        <v>8029.027</v>
      </c>
      <c r="BM65" s="136">
        <v>1306.33906646479</v>
      </c>
      <c r="BN65" s="136">
        <v>1309.1500000000001</v>
      </c>
      <c r="BO65" s="136">
        <v>1299.655</v>
      </c>
      <c r="BP65" s="136">
        <v>1296.5156999999999</v>
      </c>
      <c r="BQ65" s="1" t="s">
        <v>821</v>
      </c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</row>
    <row r="66" spans="1:81" x14ac:dyDescent="0.25">
      <c r="A66" s="1"/>
      <c r="B66" s="85">
        <v>486</v>
      </c>
      <c r="C66" s="85">
        <v>48</v>
      </c>
      <c r="D66" s="85">
        <v>14046</v>
      </c>
      <c r="E66" s="85">
        <v>0</v>
      </c>
      <c r="F66" s="85">
        <v>87</v>
      </c>
      <c r="G66" s="85">
        <v>126</v>
      </c>
      <c r="H66" s="176">
        <v>1</v>
      </c>
      <c r="I66" s="400">
        <v>48</v>
      </c>
      <c r="J66" s="384">
        <v>272.04498000000001</v>
      </c>
      <c r="K66" s="384">
        <v>21.457352</v>
      </c>
      <c r="L66" s="395">
        <v>7.1752185008177203E-3</v>
      </c>
      <c r="M66" s="384">
        <v>1287.1360423569099</v>
      </c>
      <c r="N66" s="85">
        <v>1</v>
      </c>
      <c r="O66" s="85">
        <v>1</v>
      </c>
      <c r="P66" s="85">
        <v>0</v>
      </c>
      <c r="Q66" s="85">
        <v>0</v>
      </c>
      <c r="R66" s="85">
        <v>0</v>
      </c>
      <c r="S66" s="85">
        <v>0</v>
      </c>
      <c r="T66" s="85">
        <v>49</v>
      </c>
      <c r="U66" s="85">
        <v>4</v>
      </c>
      <c r="V66" s="387">
        <v>3039.4591999999998</v>
      </c>
      <c r="W66" s="85">
        <v>1815711</v>
      </c>
      <c r="X66" s="85" t="s">
        <v>860</v>
      </c>
      <c r="Y66" s="85" t="s">
        <v>908</v>
      </c>
      <c r="Z66" s="85" t="s">
        <v>821</v>
      </c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3"/>
      <c r="AN66" s="3"/>
      <c r="AO66" s="3"/>
      <c r="AP66" s="3"/>
      <c r="AQ66" s="3"/>
      <c r="AR66" s="3"/>
      <c r="AS66" s="3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 t="s">
        <v>821</v>
      </c>
      <c r="BE66" s="1"/>
      <c r="BF66">
        <v>559</v>
      </c>
      <c r="BG66">
        <v>84</v>
      </c>
      <c r="BH66">
        <v>132</v>
      </c>
      <c r="BI66">
        <v>48</v>
      </c>
      <c r="BJ66" s="398">
        <v>3</v>
      </c>
      <c r="BK66" s="398">
        <v>39</v>
      </c>
      <c r="BL66" s="136">
        <v>8255.7829999999994</v>
      </c>
      <c r="BM66" s="136">
        <v>1304.2192661435899</v>
      </c>
      <c r="BN66" s="136">
        <v>1302.8900000000001</v>
      </c>
      <c r="BO66" s="136">
        <v>1299.655</v>
      </c>
      <c r="BP66" s="136">
        <v>1296.5156999999999</v>
      </c>
      <c r="BQ66" s="1" t="s">
        <v>821</v>
      </c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</row>
    <row r="67" spans="1:81" x14ac:dyDescent="0.25">
      <c r="A67" s="1"/>
      <c r="B67" s="85">
        <v>487</v>
      </c>
      <c r="C67" s="85">
        <v>49</v>
      </c>
      <c r="D67" s="85">
        <v>14045</v>
      </c>
      <c r="E67" s="85">
        <v>0</v>
      </c>
      <c r="F67" s="85">
        <v>87</v>
      </c>
      <c r="G67" s="85">
        <v>125</v>
      </c>
      <c r="H67" s="176">
        <v>1</v>
      </c>
      <c r="I67" s="400">
        <v>49</v>
      </c>
      <c r="J67" s="384">
        <v>141.93960000000001</v>
      </c>
      <c r="K67" s="384">
        <v>21.834648000000001</v>
      </c>
      <c r="L67" s="395">
        <v>8.5356954285788107E-3</v>
      </c>
      <c r="M67" s="384">
        <v>1285.1840601624799</v>
      </c>
      <c r="N67" s="85">
        <v>1</v>
      </c>
      <c r="O67" s="85">
        <v>1</v>
      </c>
      <c r="P67" s="85">
        <v>0</v>
      </c>
      <c r="Q67" s="85">
        <v>0</v>
      </c>
      <c r="R67" s="85">
        <v>0</v>
      </c>
      <c r="S67" s="85">
        <v>0</v>
      </c>
      <c r="T67" s="85">
        <v>50</v>
      </c>
      <c r="U67" s="85">
        <v>4</v>
      </c>
      <c r="V67" s="387">
        <v>3102.5504999999998</v>
      </c>
      <c r="W67" s="85">
        <v>1815711</v>
      </c>
      <c r="X67" s="85" t="s">
        <v>860</v>
      </c>
      <c r="Y67" s="85" t="s">
        <v>909</v>
      </c>
      <c r="Z67" s="85" t="s">
        <v>821</v>
      </c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 t="s">
        <v>821</v>
      </c>
      <c r="BE67" s="1"/>
      <c r="BF67">
        <v>560</v>
      </c>
      <c r="BG67">
        <v>85</v>
      </c>
      <c r="BH67">
        <v>132</v>
      </c>
      <c r="BI67">
        <v>49</v>
      </c>
      <c r="BJ67" s="398">
        <v>3</v>
      </c>
      <c r="BK67" s="398">
        <v>40</v>
      </c>
      <c r="BL67" s="136">
        <v>8295.1450000000004</v>
      </c>
      <c r="BM67" s="136">
        <v>1302.96449019027</v>
      </c>
      <c r="BN67" s="136">
        <v>1311.53</v>
      </c>
      <c r="BO67" s="136">
        <v>1301.0926999999999</v>
      </c>
      <c r="BP67" s="136">
        <v>1296.5156999999999</v>
      </c>
      <c r="BQ67" s="1" t="s">
        <v>821</v>
      </c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</row>
    <row r="68" spans="1:81" x14ac:dyDescent="0.25">
      <c r="A68" s="1"/>
      <c r="B68" s="85">
        <v>488</v>
      </c>
      <c r="C68" s="85">
        <v>50</v>
      </c>
      <c r="D68" s="85">
        <v>13885</v>
      </c>
      <c r="E68" s="85">
        <v>0</v>
      </c>
      <c r="F68" s="85">
        <v>86</v>
      </c>
      <c r="G68" s="85">
        <v>125</v>
      </c>
      <c r="H68" s="176">
        <v>1</v>
      </c>
      <c r="I68" s="400">
        <v>50</v>
      </c>
      <c r="J68" s="384">
        <v>115.01175000000001</v>
      </c>
      <c r="K68" s="384">
        <v>22.068829000000001</v>
      </c>
      <c r="L68" s="395">
        <v>1.5174732017769E-2</v>
      </c>
      <c r="M68" s="384">
        <v>1283.9725069188601</v>
      </c>
      <c r="N68" s="85">
        <v>1</v>
      </c>
      <c r="O68" s="85">
        <v>1</v>
      </c>
      <c r="P68" s="85">
        <v>0</v>
      </c>
      <c r="Q68" s="85">
        <v>0</v>
      </c>
      <c r="R68" s="85">
        <v>0</v>
      </c>
      <c r="S68" s="85">
        <v>0</v>
      </c>
      <c r="T68" s="85">
        <v>51</v>
      </c>
      <c r="U68" s="85">
        <v>4</v>
      </c>
      <c r="V68" s="387">
        <v>3141.71</v>
      </c>
      <c r="W68" s="85">
        <v>1815711</v>
      </c>
      <c r="X68" s="85" t="s">
        <v>860</v>
      </c>
      <c r="Y68" s="85" t="s">
        <v>910</v>
      </c>
      <c r="Z68" s="85" t="s">
        <v>821</v>
      </c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 t="s">
        <v>821</v>
      </c>
      <c r="BE68" s="1"/>
      <c r="BF68">
        <v>561</v>
      </c>
      <c r="BG68">
        <v>85</v>
      </c>
      <c r="BH68">
        <v>131</v>
      </c>
      <c r="BI68">
        <v>50</v>
      </c>
      <c r="BJ68" s="398">
        <v>3</v>
      </c>
      <c r="BK68" s="398">
        <v>41</v>
      </c>
      <c r="BL68" s="136">
        <v>8550.7780000000002</v>
      </c>
      <c r="BM68" s="136">
        <v>1301.57355167216</v>
      </c>
      <c r="BN68" s="136">
        <v>1310.6199999999999</v>
      </c>
      <c r="BO68" s="136">
        <v>1301.1120000000001</v>
      </c>
      <c r="BP68" s="136">
        <v>1296.5156999999999</v>
      </c>
      <c r="BQ68" s="1" t="s">
        <v>821</v>
      </c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</row>
    <row r="69" spans="1:81" x14ac:dyDescent="0.25">
      <c r="A69" s="1"/>
      <c r="B69" s="85">
        <v>489</v>
      </c>
      <c r="C69" s="85">
        <v>51</v>
      </c>
      <c r="D69" s="85">
        <v>13884</v>
      </c>
      <c r="E69" s="85">
        <v>0</v>
      </c>
      <c r="F69" s="85">
        <v>86</v>
      </c>
      <c r="G69" s="85">
        <v>124</v>
      </c>
      <c r="H69" s="176">
        <v>1</v>
      </c>
      <c r="I69" s="400">
        <v>51</v>
      </c>
      <c r="J69" s="384">
        <v>255.13408000000001</v>
      </c>
      <c r="K69" s="384">
        <v>22.406172000000002</v>
      </c>
      <c r="L69" s="395">
        <v>8.4533213426291904E-3</v>
      </c>
      <c r="M69" s="384">
        <v>1282.2272344448299</v>
      </c>
      <c r="N69" s="85">
        <v>1</v>
      </c>
      <c r="O69" s="85">
        <v>1</v>
      </c>
      <c r="P69" s="85">
        <v>0</v>
      </c>
      <c r="Q69" s="85">
        <v>0</v>
      </c>
      <c r="R69" s="85">
        <v>0</v>
      </c>
      <c r="S69" s="85">
        <v>0</v>
      </c>
      <c r="T69" s="85">
        <v>52</v>
      </c>
      <c r="U69" s="85">
        <v>4</v>
      </c>
      <c r="V69" s="387">
        <v>3198.12</v>
      </c>
      <c r="W69" s="85">
        <v>1815711</v>
      </c>
      <c r="X69" s="85" t="s">
        <v>860</v>
      </c>
      <c r="Y69" s="85" t="s">
        <v>911</v>
      </c>
      <c r="Z69" s="85" t="s">
        <v>821</v>
      </c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 t="s">
        <v>821</v>
      </c>
      <c r="BE69" s="1"/>
      <c r="BF69">
        <v>562</v>
      </c>
      <c r="BG69">
        <v>85</v>
      </c>
      <c r="BH69">
        <v>130</v>
      </c>
      <c r="BI69">
        <v>51</v>
      </c>
      <c r="BJ69" s="398">
        <v>3</v>
      </c>
      <c r="BK69" s="398">
        <v>42</v>
      </c>
      <c r="BL69" s="136">
        <v>8851.3150000000005</v>
      </c>
      <c r="BM69" s="136">
        <v>1298.9511502799401</v>
      </c>
      <c r="BN69" s="136">
        <v>1304.97</v>
      </c>
      <c r="BO69" s="136">
        <v>1300.2139</v>
      </c>
      <c r="BP69" s="136">
        <v>1296.5156999999999</v>
      </c>
      <c r="BQ69" s="1" t="s">
        <v>821</v>
      </c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</row>
    <row r="70" spans="1:81" x14ac:dyDescent="0.25">
      <c r="A70" s="1"/>
      <c r="B70" s="85">
        <v>490</v>
      </c>
      <c r="C70" s="85">
        <v>52</v>
      </c>
      <c r="D70" s="85">
        <v>13883</v>
      </c>
      <c r="E70" s="85">
        <v>0</v>
      </c>
      <c r="F70" s="85">
        <v>86</v>
      </c>
      <c r="G70" s="85">
        <v>123</v>
      </c>
      <c r="H70" s="176">
        <v>1</v>
      </c>
      <c r="I70" s="400">
        <v>52</v>
      </c>
      <c r="J70" s="384">
        <v>202.27318</v>
      </c>
      <c r="K70" s="384">
        <v>22.823043999999999</v>
      </c>
      <c r="L70" s="395">
        <v>6.2816625519192702E-3</v>
      </c>
      <c r="M70" s="384">
        <v>1280.0705040897601</v>
      </c>
      <c r="N70" s="85">
        <v>1</v>
      </c>
      <c r="O70" s="85">
        <v>1</v>
      </c>
      <c r="P70" s="85">
        <v>0</v>
      </c>
      <c r="Q70" s="85">
        <v>0</v>
      </c>
      <c r="R70" s="85">
        <v>0</v>
      </c>
      <c r="S70" s="85">
        <v>0</v>
      </c>
      <c r="T70" s="85">
        <v>53</v>
      </c>
      <c r="U70" s="85">
        <v>4</v>
      </c>
      <c r="V70" s="387">
        <v>3267.8290000000002</v>
      </c>
      <c r="W70" s="85">
        <v>1815711</v>
      </c>
      <c r="X70" s="85" t="s">
        <v>860</v>
      </c>
      <c r="Y70" s="85" t="s">
        <v>912</v>
      </c>
      <c r="Z70" s="85" t="s">
        <v>821</v>
      </c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 t="s">
        <v>821</v>
      </c>
      <c r="BE70" s="1"/>
      <c r="BF70">
        <v>563</v>
      </c>
      <c r="BG70">
        <v>85</v>
      </c>
      <c r="BH70">
        <v>129</v>
      </c>
      <c r="BI70">
        <v>52</v>
      </c>
      <c r="BJ70" s="398">
        <v>3</v>
      </c>
      <c r="BK70" s="398">
        <v>43</v>
      </c>
      <c r="BL70" s="136">
        <v>8921.5750000000007</v>
      </c>
      <c r="BM70" s="136">
        <v>1297.2028028720999</v>
      </c>
      <c r="BN70" s="136">
        <v>1301.32</v>
      </c>
      <c r="BO70" s="136">
        <v>1300.6249</v>
      </c>
      <c r="BP70" s="136">
        <v>1296.5156999999999</v>
      </c>
      <c r="BQ70" s="1" t="s">
        <v>821</v>
      </c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</row>
    <row r="71" spans="1:81" x14ac:dyDescent="0.25">
      <c r="A71" s="1"/>
      <c r="B71" s="85">
        <v>491</v>
      </c>
      <c r="C71" s="85">
        <v>53</v>
      </c>
      <c r="D71" s="85">
        <v>14043</v>
      </c>
      <c r="E71" s="85">
        <v>0</v>
      </c>
      <c r="F71" s="85">
        <v>87</v>
      </c>
      <c r="G71" s="85">
        <v>123</v>
      </c>
      <c r="H71" s="176">
        <v>1</v>
      </c>
      <c r="I71" s="400">
        <v>53</v>
      </c>
      <c r="J71" s="384">
        <v>67.203599999999994</v>
      </c>
      <c r="K71" s="384">
        <v>23.068639999999998</v>
      </c>
      <c r="L71" s="395">
        <v>7.1955362103935496E-3</v>
      </c>
      <c r="M71" s="384">
        <v>1278.79989224163</v>
      </c>
      <c r="N71" s="85">
        <v>1</v>
      </c>
      <c r="O71" s="85">
        <v>1</v>
      </c>
      <c r="P71" s="85">
        <v>0</v>
      </c>
      <c r="Q71" s="85">
        <v>0</v>
      </c>
      <c r="R71" s="85">
        <v>0</v>
      </c>
      <c r="S71" s="85">
        <v>0</v>
      </c>
      <c r="T71" s="85">
        <v>54</v>
      </c>
      <c r="U71" s="85">
        <v>4</v>
      </c>
      <c r="V71" s="387">
        <v>3308.8971999999999</v>
      </c>
      <c r="W71" s="85">
        <v>1815711</v>
      </c>
      <c r="X71" s="85" t="s">
        <v>860</v>
      </c>
      <c r="Y71" s="85" t="s">
        <v>913</v>
      </c>
      <c r="Z71" s="85" t="s">
        <v>821</v>
      </c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 t="s">
        <v>821</v>
      </c>
      <c r="BE71" s="1"/>
      <c r="BF71">
        <v>564</v>
      </c>
      <c r="BG71">
        <v>86</v>
      </c>
      <c r="BH71">
        <v>129</v>
      </c>
      <c r="BI71">
        <v>53</v>
      </c>
      <c r="BJ71" s="398">
        <v>3</v>
      </c>
      <c r="BK71" s="398">
        <v>44</v>
      </c>
      <c r="BL71" s="136">
        <v>9236.6689999999999</v>
      </c>
      <c r="BM71" s="136">
        <v>1295.3858193278199</v>
      </c>
      <c r="BN71" s="136">
        <v>1308.49</v>
      </c>
      <c r="BO71" s="136">
        <v>1300.4721999999999</v>
      </c>
      <c r="BP71" s="136">
        <v>1296.5156999999999</v>
      </c>
      <c r="BQ71" s="1" t="s">
        <v>821</v>
      </c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</row>
    <row r="72" spans="1:81" x14ac:dyDescent="0.25">
      <c r="A72" s="1"/>
      <c r="B72" s="85">
        <v>492</v>
      </c>
      <c r="C72" s="85">
        <v>54</v>
      </c>
      <c r="D72" s="85">
        <v>14042</v>
      </c>
      <c r="E72" s="85">
        <v>0</v>
      </c>
      <c r="F72" s="85">
        <v>87</v>
      </c>
      <c r="G72" s="85">
        <v>122</v>
      </c>
      <c r="H72" s="176">
        <v>1</v>
      </c>
      <c r="I72" s="400">
        <v>54</v>
      </c>
      <c r="J72" s="384">
        <v>35.352493000000003</v>
      </c>
      <c r="K72" s="384">
        <v>23.162106999999999</v>
      </c>
      <c r="L72" s="395">
        <v>1.01216956958058E-2</v>
      </c>
      <c r="M72" s="384">
        <v>1278.31632631859</v>
      </c>
      <c r="N72" s="85">
        <v>1</v>
      </c>
      <c r="O72" s="85">
        <v>1</v>
      </c>
      <c r="P72" s="85">
        <v>0</v>
      </c>
      <c r="Q72" s="85">
        <v>0</v>
      </c>
      <c r="R72" s="85">
        <v>0</v>
      </c>
      <c r="S72" s="85">
        <v>0</v>
      </c>
      <c r="T72" s="85">
        <v>135</v>
      </c>
      <c r="U72" s="85">
        <v>4</v>
      </c>
      <c r="V72" s="387">
        <v>3324.5268999999998</v>
      </c>
      <c r="W72" s="85">
        <v>1815711</v>
      </c>
      <c r="X72" s="85" t="s">
        <v>860</v>
      </c>
      <c r="Y72" s="85" t="s">
        <v>914</v>
      </c>
      <c r="Z72" s="85" t="s">
        <v>821</v>
      </c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 t="s">
        <v>821</v>
      </c>
      <c r="BE72" s="1"/>
      <c r="BF72">
        <v>565</v>
      </c>
      <c r="BG72">
        <v>86</v>
      </c>
      <c r="BH72">
        <v>128</v>
      </c>
      <c r="BI72">
        <v>54</v>
      </c>
      <c r="BJ72" s="398">
        <v>3</v>
      </c>
      <c r="BK72" s="398">
        <v>45</v>
      </c>
      <c r="BL72" s="136">
        <v>9258.1530000000002</v>
      </c>
      <c r="BM72" s="136">
        <v>1293.7988170307301</v>
      </c>
      <c r="BN72" s="136">
        <v>1306.71</v>
      </c>
      <c r="BO72" s="136">
        <v>1300.4721999999999</v>
      </c>
      <c r="BP72" s="136">
        <v>1296.5156999999999</v>
      </c>
      <c r="BQ72" s="1" t="s">
        <v>821</v>
      </c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</row>
    <row r="73" spans="1:81" x14ac:dyDescent="0.25">
      <c r="A73" s="1"/>
      <c r="B73" s="85">
        <v>339</v>
      </c>
      <c r="C73" s="85">
        <v>55</v>
      </c>
      <c r="D73" s="85">
        <v>17720</v>
      </c>
      <c r="E73" s="85">
        <v>0</v>
      </c>
      <c r="F73" s="85">
        <v>110</v>
      </c>
      <c r="G73" s="85">
        <v>120</v>
      </c>
      <c r="H73" s="176">
        <v>2</v>
      </c>
      <c r="I73" s="400">
        <v>1</v>
      </c>
      <c r="J73" s="384">
        <v>134.02790999999999</v>
      </c>
      <c r="K73" s="384">
        <v>125.4169</v>
      </c>
      <c r="L73" s="395">
        <v>3.8368913177382401E-3</v>
      </c>
      <c r="M73" s="384">
        <v>1297.6706355578599</v>
      </c>
      <c r="N73" s="85">
        <v>1</v>
      </c>
      <c r="O73" s="85">
        <v>1</v>
      </c>
      <c r="P73" s="85">
        <v>0</v>
      </c>
      <c r="Q73" s="85">
        <v>0</v>
      </c>
      <c r="R73" s="85">
        <v>0</v>
      </c>
      <c r="S73" s="85">
        <v>0</v>
      </c>
      <c r="T73" s="85">
        <v>56</v>
      </c>
      <c r="U73" s="85">
        <v>4</v>
      </c>
      <c r="V73" s="387">
        <v>95409.43</v>
      </c>
      <c r="W73" s="85">
        <v>1814967</v>
      </c>
      <c r="X73" s="85" t="s">
        <v>915</v>
      </c>
      <c r="Y73" s="85" t="s">
        <v>916</v>
      </c>
      <c r="Z73" s="85" t="s">
        <v>821</v>
      </c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 t="s">
        <v>821</v>
      </c>
      <c r="BE73" s="1"/>
      <c r="BF73">
        <v>566</v>
      </c>
      <c r="BG73">
        <v>87</v>
      </c>
      <c r="BH73">
        <v>128</v>
      </c>
      <c r="BI73">
        <v>55</v>
      </c>
      <c r="BJ73" s="398">
        <v>3</v>
      </c>
      <c r="BK73" s="398">
        <v>46</v>
      </c>
      <c r="BL73" s="136">
        <v>9543.4599999999991</v>
      </c>
      <c r="BM73" s="136">
        <v>1292.3522641790701</v>
      </c>
      <c r="BN73" s="136">
        <v>1308.82</v>
      </c>
      <c r="BO73" s="136">
        <v>1300.4721999999999</v>
      </c>
      <c r="BP73" s="136">
        <v>1296.5156999999999</v>
      </c>
      <c r="BQ73" s="1" t="s">
        <v>821</v>
      </c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</row>
    <row r="74" spans="1:81" x14ac:dyDescent="0.25">
      <c r="A74" s="1"/>
      <c r="B74" s="85">
        <v>340</v>
      </c>
      <c r="C74" s="85">
        <v>56</v>
      </c>
      <c r="D74" s="85">
        <v>17560</v>
      </c>
      <c r="E74" s="85">
        <v>0</v>
      </c>
      <c r="F74" s="85">
        <v>109</v>
      </c>
      <c r="G74" s="85">
        <v>120</v>
      </c>
      <c r="H74" s="176">
        <v>2</v>
      </c>
      <c r="I74" s="400">
        <v>2</v>
      </c>
      <c r="J74" s="384">
        <v>216.20222000000001</v>
      </c>
      <c r="K74" s="384">
        <v>125.45241</v>
      </c>
      <c r="L74" s="395">
        <v>2.2595676097363899E-3</v>
      </c>
      <c r="M74" s="384">
        <v>1297.1563850400701</v>
      </c>
      <c r="N74" s="85">
        <v>1</v>
      </c>
      <c r="O74" s="85">
        <v>1</v>
      </c>
      <c r="P74" s="85">
        <v>0</v>
      </c>
      <c r="Q74" s="85">
        <v>0</v>
      </c>
      <c r="R74" s="85">
        <v>0</v>
      </c>
      <c r="S74" s="85">
        <v>0</v>
      </c>
      <c r="T74" s="85">
        <v>57</v>
      </c>
      <c r="U74" s="85">
        <v>4</v>
      </c>
      <c r="V74" s="387">
        <v>95462.804999999993</v>
      </c>
      <c r="W74" s="85">
        <v>1814967</v>
      </c>
      <c r="X74" s="85" t="s">
        <v>915</v>
      </c>
      <c r="Y74" s="85" t="s">
        <v>917</v>
      </c>
      <c r="Z74" s="85" t="s">
        <v>821</v>
      </c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 t="s">
        <v>821</v>
      </c>
      <c r="BE74" s="1"/>
      <c r="BF74">
        <v>567</v>
      </c>
      <c r="BG74">
        <v>87</v>
      </c>
      <c r="BH74">
        <v>127</v>
      </c>
      <c r="BI74">
        <v>56</v>
      </c>
      <c r="BJ74" s="398">
        <v>3</v>
      </c>
      <c r="BK74" s="398">
        <v>47</v>
      </c>
      <c r="BL74" s="136">
        <v>9817.92</v>
      </c>
      <c r="BM74" s="136">
        <v>1289.71289944815</v>
      </c>
      <c r="BN74" s="136">
        <v>1307.8499999999999</v>
      </c>
      <c r="BO74" s="136">
        <v>1300.7301</v>
      </c>
      <c r="BP74" s="136">
        <v>1296.5156999999999</v>
      </c>
      <c r="BQ74" s="1" t="s">
        <v>821</v>
      </c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</row>
    <row r="75" spans="1:81" x14ac:dyDescent="0.25">
      <c r="A75" s="1"/>
      <c r="B75" s="85">
        <v>341</v>
      </c>
      <c r="C75" s="85">
        <v>57</v>
      </c>
      <c r="D75" s="85">
        <v>17561</v>
      </c>
      <c r="E75" s="85">
        <v>0</v>
      </c>
      <c r="F75" s="85">
        <v>109</v>
      </c>
      <c r="G75" s="85">
        <v>121</v>
      </c>
      <c r="H75" s="176">
        <v>2</v>
      </c>
      <c r="I75" s="400">
        <v>3</v>
      </c>
      <c r="J75" s="384">
        <v>116.506584</v>
      </c>
      <c r="K75" s="384">
        <v>125.48614000000001</v>
      </c>
      <c r="L75" s="395">
        <v>5.2879280396556398E-3</v>
      </c>
      <c r="M75" s="384">
        <v>1296.6678614959101</v>
      </c>
      <c r="N75" s="85">
        <v>1</v>
      </c>
      <c r="O75" s="85">
        <v>1</v>
      </c>
      <c r="P75" s="85">
        <v>0</v>
      </c>
      <c r="Q75" s="85">
        <v>0</v>
      </c>
      <c r="R75" s="85">
        <v>0</v>
      </c>
      <c r="S75" s="85">
        <v>0</v>
      </c>
      <c r="T75" s="85">
        <v>58</v>
      </c>
      <c r="U75" s="85">
        <v>4</v>
      </c>
      <c r="V75" s="387">
        <v>95513.51</v>
      </c>
      <c r="W75" s="85">
        <v>1814967</v>
      </c>
      <c r="X75" s="85" t="s">
        <v>915</v>
      </c>
      <c r="Y75" s="85" t="s">
        <v>918</v>
      </c>
      <c r="Z75" s="85" t="s">
        <v>821</v>
      </c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 t="s">
        <v>821</v>
      </c>
      <c r="BE75" s="1"/>
      <c r="BF75">
        <v>568</v>
      </c>
      <c r="BG75">
        <v>87</v>
      </c>
      <c r="BH75">
        <v>126</v>
      </c>
      <c r="BI75">
        <v>57</v>
      </c>
      <c r="BJ75" s="398">
        <v>3</v>
      </c>
      <c r="BK75" s="398">
        <v>48</v>
      </c>
      <c r="BL75" s="136">
        <v>10089.965</v>
      </c>
      <c r="BM75" s="136">
        <v>1287.13607436604</v>
      </c>
      <c r="BN75" s="136">
        <v>1310.4100000000001</v>
      </c>
      <c r="BO75" s="136">
        <v>1298.9084</v>
      </c>
      <c r="BP75" s="136">
        <v>1296.5156999999999</v>
      </c>
      <c r="BQ75" s="1" t="s">
        <v>821</v>
      </c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</row>
    <row r="76" spans="1:81" x14ac:dyDescent="0.25">
      <c r="A76" s="1"/>
      <c r="B76" s="85">
        <v>342</v>
      </c>
      <c r="C76" s="85">
        <v>58</v>
      </c>
      <c r="D76" s="85">
        <v>17401</v>
      </c>
      <c r="E76" s="85">
        <v>0</v>
      </c>
      <c r="F76" s="85">
        <v>108</v>
      </c>
      <c r="G76" s="85">
        <v>121</v>
      </c>
      <c r="H76" s="176">
        <v>2</v>
      </c>
      <c r="I76" s="400">
        <v>4</v>
      </c>
      <c r="J76" s="384">
        <v>303.07346000000001</v>
      </c>
      <c r="K76" s="384">
        <v>125.52867999999999</v>
      </c>
      <c r="L76" s="395">
        <v>2.68010376181434E-3</v>
      </c>
      <c r="M76" s="384">
        <v>1296.05178306269</v>
      </c>
      <c r="N76" s="85">
        <v>1</v>
      </c>
      <c r="O76" s="85">
        <v>1</v>
      </c>
      <c r="P76" s="85">
        <v>0</v>
      </c>
      <c r="Q76" s="85">
        <v>0</v>
      </c>
      <c r="R76" s="85">
        <v>0</v>
      </c>
      <c r="S76" s="85">
        <v>0</v>
      </c>
      <c r="T76" s="85">
        <v>59</v>
      </c>
      <c r="U76" s="85">
        <v>4</v>
      </c>
      <c r="V76" s="387">
        <v>95577.45</v>
      </c>
      <c r="W76" s="85">
        <v>1814967</v>
      </c>
      <c r="X76" s="85" t="s">
        <v>915</v>
      </c>
      <c r="Y76" s="85" t="s">
        <v>919</v>
      </c>
      <c r="Z76" s="85" t="s">
        <v>821</v>
      </c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 t="s">
        <v>821</v>
      </c>
      <c r="BE76" s="1"/>
      <c r="BF76">
        <v>569</v>
      </c>
      <c r="BG76">
        <v>87</v>
      </c>
      <c r="BH76">
        <v>125</v>
      </c>
      <c r="BI76">
        <v>58</v>
      </c>
      <c r="BJ76" s="398">
        <v>3</v>
      </c>
      <c r="BK76" s="398">
        <v>49</v>
      </c>
      <c r="BL76" s="136">
        <v>10231.907999999999</v>
      </c>
      <c r="BM76" s="136">
        <v>1285.1840748018601</v>
      </c>
      <c r="BN76" s="136">
        <v>1307.46</v>
      </c>
      <c r="BO76" s="136">
        <v>1288.7914000000001</v>
      </c>
      <c r="BP76" s="136">
        <v>1288.7914000000001</v>
      </c>
      <c r="BQ76" s="1" t="s">
        <v>821</v>
      </c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</row>
    <row r="77" spans="1:81" x14ac:dyDescent="0.25">
      <c r="A77" s="1"/>
      <c r="B77" s="85">
        <v>343</v>
      </c>
      <c r="C77" s="85">
        <v>59</v>
      </c>
      <c r="D77" s="85">
        <v>17241</v>
      </c>
      <c r="E77" s="85">
        <v>0</v>
      </c>
      <c r="F77" s="85">
        <v>107</v>
      </c>
      <c r="G77" s="85">
        <v>121</v>
      </c>
      <c r="H77" s="176">
        <v>2</v>
      </c>
      <c r="I77" s="400">
        <v>5</v>
      </c>
      <c r="J77" s="384">
        <v>250.12155000000001</v>
      </c>
      <c r="K77" s="384">
        <v>125.584755</v>
      </c>
      <c r="L77" s="395">
        <v>2.2019682575086302E-3</v>
      </c>
      <c r="M77" s="384">
        <v>1295.2395147536699</v>
      </c>
      <c r="N77" s="85">
        <v>1</v>
      </c>
      <c r="O77" s="85">
        <v>1</v>
      </c>
      <c r="P77" s="85">
        <v>0</v>
      </c>
      <c r="Q77" s="85">
        <v>0</v>
      </c>
      <c r="R77" s="85">
        <v>0</v>
      </c>
      <c r="S77" s="85">
        <v>0</v>
      </c>
      <c r="T77" s="85">
        <v>60</v>
      </c>
      <c r="U77" s="85">
        <v>4</v>
      </c>
      <c r="V77" s="387">
        <v>95661.759999999995</v>
      </c>
      <c r="W77" s="85">
        <v>1814967</v>
      </c>
      <c r="X77" s="85" t="s">
        <v>915</v>
      </c>
      <c r="Y77" s="85" t="s">
        <v>920</v>
      </c>
      <c r="Z77" s="85" t="s">
        <v>821</v>
      </c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 t="s">
        <v>821</v>
      </c>
      <c r="BE77" s="1"/>
      <c r="BF77">
        <v>570</v>
      </c>
      <c r="BG77">
        <v>86</v>
      </c>
      <c r="BH77">
        <v>125</v>
      </c>
      <c r="BI77">
        <v>59</v>
      </c>
      <c r="BJ77" s="398">
        <v>3</v>
      </c>
      <c r="BK77" s="398">
        <v>50</v>
      </c>
      <c r="BL77" s="136">
        <v>10346.915999999999</v>
      </c>
      <c r="BM77" s="136">
        <v>1283.9725222091099</v>
      </c>
      <c r="BN77" s="136">
        <v>1301.76</v>
      </c>
      <c r="BO77" s="136">
        <v>1285.1723999999999</v>
      </c>
      <c r="BP77" s="136">
        <v>1285.1723999999999</v>
      </c>
      <c r="BQ77" s="1" t="s">
        <v>821</v>
      </c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</row>
    <row r="78" spans="1:81" x14ac:dyDescent="0.25">
      <c r="A78" s="1"/>
      <c r="B78" s="85">
        <v>344</v>
      </c>
      <c r="C78" s="85">
        <v>60</v>
      </c>
      <c r="D78" s="85">
        <v>17081</v>
      </c>
      <c r="E78" s="85">
        <v>0</v>
      </c>
      <c r="F78" s="85">
        <v>106</v>
      </c>
      <c r="G78" s="85">
        <v>121</v>
      </c>
      <c r="H78" s="176">
        <v>2</v>
      </c>
      <c r="I78" s="400">
        <v>6</v>
      </c>
      <c r="J78" s="384">
        <v>124.97299</v>
      </c>
      <c r="K78" s="384">
        <v>125.62278999999999</v>
      </c>
      <c r="L78" s="395">
        <v>2.9787297520407902E-3</v>
      </c>
      <c r="M78" s="384">
        <v>1294.6887550367101</v>
      </c>
      <c r="N78" s="85">
        <v>1</v>
      </c>
      <c r="O78" s="85">
        <v>1</v>
      </c>
      <c r="P78" s="85">
        <v>0</v>
      </c>
      <c r="Q78" s="85">
        <v>0</v>
      </c>
      <c r="R78" s="85">
        <v>0</v>
      </c>
      <c r="S78" s="85">
        <v>0</v>
      </c>
      <c r="T78" s="85">
        <v>61</v>
      </c>
      <c r="U78" s="85">
        <v>4</v>
      </c>
      <c r="V78" s="387">
        <v>95718.92</v>
      </c>
      <c r="W78" s="85">
        <v>1814967</v>
      </c>
      <c r="X78" s="85" t="s">
        <v>915</v>
      </c>
      <c r="Y78" s="85" t="s">
        <v>921</v>
      </c>
      <c r="Z78" s="85" t="s">
        <v>821</v>
      </c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 t="s">
        <v>821</v>
      </c>
      <c r="BE78" s="1"/>
      <c r="BF78">
        <v>571</v>
      </c>
      <c r="BG78">
        <v>86</v>
      </c>
      <c r="BH78">
        <v>124</v>
      </c>
      <c r="BI78">
        <v>60</v>
      </c>
      <c r="BJ78" s="398">
        <v>3</v>
      </c>
      <c r="BK78" s="398">
        <v>51</v>
      </c>
      <c r="BL78" s="136">
        <v>10602.05</v>
      </c>
      <c r="BM78" s="136">
        <v>1282.22726909107</v>
      </c>
      <c r="BN78" s="136">
        <v>1298.1199999999999</v>
      </c>
      <c r="BO78" s="136">
        <v>1275.5547999999999</v>
      </c>
      <c r="BP78" s="136">
        <v>1275.5547999999999</v>
      </c>
      <c r="BQ78" s="1" t="s">
        <v>821</v>
      </c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</row>
    <row r="79" spans="1:81" x14ac:dyDescent="0.25">
      <c r="A79" s="1"/>
      <c r="B79" s="85">
        <v>345</v>
      </c>
      <c r="C79" s="85">
        <v>61</v>
      </c>
      <c r="D79" s="85">
        <v>17082</v>
      </c>
      <c r="E79" s="85">
        <v>0</v>
      </c>
      <c r="F79" s="85">
        <v>106</v>
      </c>
      <c r="G79" s="85">
        <v>122</v>
      </c>
      <c r="H79" s="176">
        <v>2</v>
      </c>
      <c r="I79" s="400">
        <v>7</v>
      </c>
      <c r="J79" s="384">
        <v>128.55511000000001</v>
      </c>
      <c r="K79" s="384">
        <v>125.64849</v>
      </c>
      <c r="L79" s="395">
        <v>4.3480787619170399E-3</v>
      </c>
      <c r="M79" s="384">
        <v>1294.31649426741</v>
      </c>
      <c r="N79" s="85">
        <v>1</v>
      </c>
      <c r="O79" s="85">
        <v>1</v>
      </c>
      <c r="P79" s="85">
        <v>0</v>
      </c>
      <c r="Q79" s="85">
        <v>0</v>
      </c>
      <c r="R79" s="85">
        <v>0</v>
      </c>
      <c r="S79" s="85">
        <v>0</v>
      </c>
      <c r="T79" s="85">
        <v>62</v>
      </c>
      <c r="U79" s="85">
        <v>4</v>
      </c>
      <c r="V79" s="387">
        <v>95757.56</v>
      </c>
      <c r="W79" s="85">
        <v>1814967</v>
      </c>
      <c r="X79" s="85" t="s">
        <v>915</v>
      </c>
      <c r="Y79" s="85" t="s">
        <v>922</v>
      </c>
      <c r="Z79" s="85" t="s">
        <v>821</v>
      </c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 t="s">
        <v>821</v>
      </c>
      <c r="BE79" s="1"/>
      <c r="BF79">
        <v>572</v>
      </c>
      <c r="BG79">
        <v>86</v>
      </c>
      <c r="BH79">
        <v>123</v>
      </c>
      <c r="BI79">
        <v>61</v>
      </c>
      <c r="BJ79" s="398">
        <v>3</v>
      </c>
      <c r="BK79" s="398">
        <v>52</v>
      </c>
      <c r="BL79" s="136">
        <v>10804.323</v>
      </c>
      <c r="BM79" s="136">
        <v>1280.07053989463</v>
      </c>
      <c r="BN79" s="136">
        <v>1298.4000000000001</v>
      </c>
      <c r="BO79" s="136">
        <v>1274.5217</v>
      </c>
      <c r="BP79" s="136">
        <v>1274.5217</v>
      </c>
      <c r="BQ79" s="1" t="s">
        <v>821</v>
      </c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</row>
    <row r="80" spans="1:81" x14ac:dyDescent="0.25">
      <c r="A80" s="1"/>
      <c r="B80" s="85">
        <v>346</v>
      </c>
      <c r="C80" s="85">
        <v>62</v>
      </c>
      <c r="D80" s="85">
        <v>16922</v>
      </c>
      <c r="E80" s="85">
        <v>0</v>
      </c>
      <c r="F80" s="85">
        <v>105</v>
      </c>
      <c r="G80" s="85">
        <v>122</v>
      </c>
      <c r="H80" s="176">
        <v>2</v>
      </c>
      <c r="I80" s="400">
        <v>8</v>
      </c>
      <c r="J80" s="384">
        <v>252.12965</v>
      </c>
      <c r="K80" s="384">
        <v>125.68707999999999</v>
      </c>
      <c r="L80" s="395">
        <v>1.8466885551669001E-3</v>
      </c>
      <c r="M80" s="384">
        <v>1293.7575265032499</v>
      </c>
      <c r="N80" s="85">
        <v>1</v>
      </c>
      <c r="O80" s="85">
        <v>1</v>
      </c>
      <c r="P80" s="85">
        <v>0</v>
      </c>
      <c r="Q80" s="85">
        <v>0</v>
      </c>
      <c r="R80" s="85">
        <v>0</v>
      </c>
      <c r="S80" s="85">
        <v>0</v>
      </c>
      <c r="T80" s="85">
        <v>63</v>
      </c>
      <c r="U80" s="85">
        <v>4</v>
      </c>
      <c r="V80" s="387">
        <v>95815.58</v>
      </c>
      <c r="W80" s="85">
        <v>1814967</v>
      </c>
      <c r="X80" s="85" t="s">
        <v>915</v>
      </c>
      <c r="Y80" s="85" t="s">
        <v>923</v>
      </c>
      <c r="Z80" s="85" t="s">
        <v>821</v>
      </c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 t="s">
        <v>821</v>
      </c>
      <c r="BE80" s="1"/>
      <c r="BF80">
        <v>573</v>
      </c>
      <c r="BG80">
        <v>87</v>
      </c>
      <c r="BH80">
        <v>123</v>
      </c>
      <c r="BI80">
        <v>62</v>
      </c>
      <c r="BJ80" s="398">
        <v>3</v>
      </c>
      <c r="BK80" s="398">
        <v>53</v>
      </c>
      <c r="BL80" s="136">
        <v>10871.526</v>
      </c>
      <c r="BM80" s="136">
        <v>1278.79992872909</v>
      </c>
      <c r="BN80" s="136">
        <v>1281.9100000000001</v>
      </c>
      <c r="BO80" s="136">
        <v>1274.5217</v>
      </c>
      <c r="BP80" s="136">
        <v>1274.5217</v>
      </c>
      <c r="BQ80" s="1" t="s">
        <v>821</v>
      </c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</row>
    <row r="81" spans="1:81" x14ac:dyDescent="0.25">
      <c r="A81" s="1"/>
      <c r="B81" s="85">
        <v>347</v>
      </c>
      <c r="C81" s="85">
        <v>63</v>
      </c>
      <c r="D81" s="85">
        <v>16762</v>
      </c>
      <c r="E81" s="85">
        <v>0</v>
      </c>
      <c r="F81" s="85">
        <v>104</v>
      </c>
      <c r="G81" s="85">
        <v>122</v>
      </c>
      <c r="H81" s="176">
        <v>2</v>
      </c>
      <c r="I81" s="400">
        <v>9</v>
      </c>
      <c r="J81" s="384">
        <v>64.970410000000001</v>
      </c>
      <c r="K81" s="384">
        <v>125.71923</v>
      </c>
      <c r="L81" s="395">
        <v>5.9080016911411898E-3</v>
      </c>
      <c r="M81" s="384">
        <v>1293.29192155691</v>
      </c>
      <c r="N81" s="85">
        <v>1</v>
      </c>
      <c r="O81" s="85">
        <v>1</v>
      </c>
      <c r="P81" s="85">
        <v>0</v>
      </c>
      <c r="Q81" s="85">
        <v>0</v>
      </c>
      <c r="R81" s="85">
        <v>0</v>
      </c>
      <c r="S81" s="85">
        <v>0</v>
      </c>
      <c r="T81" s="85">
        <v>64</v>
      </c>
      <c r="U81" s="85">
        <v>4</v>
      </c>
      <c r="V81" s="387">
        <v>95863.9</v>
      </c>
      <c r="W81" s="85">
        <v>1814967</v>
      </c>
      <c r="X81" s="85" t="s">
        <v>915</v>
      </c>
      <c r="Y81" s="85" t="s">
        <v>924</v>
      </c>
      <c r="Z81" s="85" t="s">
        <v>821</v>
      </c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 t="s">
        <v>821</v>
      </c>
      <c r="BE81" s="1"/>
      <c r="BF81">
        <v>574</v>
      </c>
      <c r="BG81">
        <v>87</v>
      </c>
      <c r="BH81">
        <v>122</v>
      </c>
      <c r="BI81">
        <v>63</v>
      </c>
      <c r="BJ81" s="398">
        <v>3</v>
      </c>
      <c r="BK81" s="398">
        <v>54</v>
      </c>
      <c r="BL81" s="136">
        <v>10906.880999999999</v>
      </c>
      <c r="BM81" s="136">
        <v>1278.31635385664</v>
      </c>
      <c r="BN81" s="136">
        <v>1284.9000000000001</v>
      </c>
      <c r="BO81" s="136">
        <v>1274.5217</v>
      </c>
      <c r="BP81" s="136">
        <v>1274.5217</v>
      </c>
      <c r="BQ81" s="1" t="s">
        <v>821</v>
      </c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</row>
    <row r="82" spans="1:81" x14ac:dyDescent="0.25">
      <c r="A82" s="1"/>
      <c r="B82" s="85">
        <v>348</v>
      </c>
      <c r="C82" s="85">
        <v>64</v>
      </c>
      <c r="D82" s="85">
        <v>16761</v>
      </c>
      <c r="E82" s="85">
        <v>0</v>
      </c>
      <c r="F82" s="85">
        <v>104</v>
      </c>
      <c r="G82" s="85">
        <v>121</v>
      </c>
      <c r="H82" s="176">
        <v>2</v>
      </c>
      <c r="I82" s="400">
        <v>10</v>
      </c>
      <c r="J82" s="384">
        <v>196.44710000000001</v>
      </c>
      <c r="K82" s="384">
        <v>125.74572999999999</v>
      </c>
      <c r="L82" s="395">
        <v>2.5290472316753E-3</v>
      </c>
      <c r="M82" s="384">
        <v>1292.90807624581</v>
      </c>
      <c r="N82" s="85">
        <v>1</v>
      </c>
      <c r="O82" s="85">
        <v>1</v>
      </c>
      <c r="P82" s="85">
        <v>0</v>
      </c>
      <c r="Q82" s="85">
        <v>0</v>
      </c>
      <c r="R82" s="85">
        <v>0</v>
      </c>
      <c r="S82" s="85">
        <v>0</v>
      </c>
      <c r="T82" s="85">
        <v>65</v>
      </c>
      <c r="U82" s="85">
        <v>4</v>
      </c>
      <c r="V82" s="387">
        <v>95903.74</v>
      </c>
      <c r="W82" s="85">
        <v>1814967</v>
      </c>
      <c r="X82" s="85" t="s">
        <v>915</v>
      </c>
      <c r="Y82" s="85" t="s">
        <v>925</v>
      </c>
      <c r="Z82" s="85" t="s">
        <v>821</v>
      </c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 t="s">
        <v>821</v>
      </c>
      <c r="BE82" s="1"/>
      <c r="BF82">
        <v>263</v>
      </c>
      <c r="BG82">
        <v>110</v>
      </c>
      <c r="BH82">
        <v>120</v>
      </c>
      <c r="BI82">
        <v>64</v>
      </c>
      <c r="BJ82" s="398">
        <v>4</v>
      </c>
      <c r="BK82" s="398">
        <v>1</v>
      </c>
      <c r="BL82" s="136">
        <v>205.67558</v>
      </c>
      <c r="BM82" s="136">
        <v>1297.5686223893799</v>
      </c>
      <c r="BN82" s="136">
        <v>1298.28</v>
      </c>
      <c r="BO82" s="136">
        <v>1294.3286000000001</v>
      </c>
      <c r="BP82" s="136">
        <v>1294.3286000000001</v>
      </c>
      <c r="BQ82" s="1" t="s">
        <v>821</v>
      </c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</row>
    <row r="83" spans="1:81" x14ac:dyDescent="0.25">
      <c r="A83" s="1"/>
      <c r="B83" s="85">
        <v>349</v>
      </c>
      <c r="C83" s="85">
        <v>65</v>
      </c>
      <c r="D83" s="85">
        <v>16601</v>
      </c>
      <c r="E83" s="85">
        <v>0</v>
      </c>
      <c r="F83" s="85">
        <v>103</v>
      </c>
      <c r="G83" s="85">
        <v>121</v>
      </c>
      <c r="H83" s="176">
        <v>2</v>
      </c>
      <c r="I83" s="400">
        <v>11</v>
      </c>
      <c r="J83" s="384">
        <v>141.91461000000001</v>
      </c>
      <c r="K83" s="384">
        <v>125.78003</v>
      </c>
      <c r="L83" s="395">
        <v>2.7870167254846799E-3</v>
      </c>
      <c r="M83" s="384">
        <v>1292.4112522569999</v>
      </c>
      <c r="N83" s="85">
        <v>1</v>
      </c>
      <c r="O83" s="85">
        <v>1</v>
      </c>
      <c r="P83" s="85">
        <v>0</v>
      </c>
      <c r="Q83" s="85">
        <v>0</v>
      </c>
      <c r="R83" s="85">
        <v>0</v>
      </c>
      <c r="S83" s="85">
        <v>0</v>
      </c>
      <c r="T83" s="85">
        <v>66</v>
      </c>
      <c r="U83" s="85">
        <v>4</v>
      </c>
      <c r="V83" s="387">
        <v>95955.304999999993</v>
      </c>
      <c r="W83" s="85">
        <v>1814967</v>
      </c>
      <c r="X83" s="85" t="s">
        <v>915</v>
      </c>
      <c r="Y83" s="85" t="s">
        <v>926</v>
      </c>
      <c r="Z83" s="85" t="s">
        <v>821</v>
      </c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 t="s">
        <v>821</v>
      </c>
      <c r="BE83" s="1"/>
      <c r="BF83">
        <v>264</v>
      </c>
      <c r="BG83">
        <v>109</v>
      </c>
      <c r="BH83">
        <v>120</v>
      </c>
      <c r="BI83">
        <v>65</v>
      </c>
      <c r="BJ83" s="398">
        <v>4</v>
      </c>
      <c r="BK83" s="398">
        <v>2</v>
      </c>
      <c r="BL83" s="136">
        <v>421.88029999999998</v>
      </c>
      <c r="BM83" s="136">
        <v>1296.95570693119</v>
      </c>
      <c r="BN83" s="136">
        <v>1298.6300000000001</v>
      </c>
      <c r="BO83" s="136">
        <v>1293.9721999999999</v>
      </c>
      <c r="BP83" s="136">
        <v>1293.9721999999999</v>
      </c>
      <c r="BQ83" s="1" t="s">
        <v>821</v>
      </c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</row>
    <row r="84" spans="1:81" x14ac:dyDescent="0.25">
      <c r="A84" s="1"/>
      <c r="B84" s="85">
        <v>350</v>
      </c>
      <c r="C84" s="85">
        <v>66</v>
      </c>
      <c r="D84" s="85">
        <v>16602</v>
      </c>
      <c r="E84" s="85">
        <v>0</v>
      </c>
      <c r="F84" s="85">
        <v>103</v>
      </c>
      <c r="G84" s="85">
        <v>122</v>
      </c>
      <c r="H84" s="176">
        <v>2</v>
      </c>
      <c r="I84" s="400">
        <v>12</v>
      </c>
      <c r="J84" s="384">
        <v>127.45314</v>
      </c>
      <c r="K84" s="384">
        <v>125.80734</v>
      </c>
      <c r="L84" s="395">
        <v>4.6213673094562396E-3</v>
      </c>
      <c r="M84" s="384">
        <v>1292.0157338602801</v>
      </c>
      <c r="N84" s="85">
        <v>1</v>
      </c>
      <c r="O84" s="85">
        <v>1</v>
      </c>
      <c r="P84" s="85">
        <v>0</v>
      </c>
      <c r="Q84" s="85">
        <v>0</v>
      </c>
      <c r="R84" s="85">
        <v>0</v>
      </c>
      <c r="S84" s="85">
        <v>0</v>
      </c>
      <c r="T84" s="85">
        <v>67</v>
      </c>
      <c r="U84" s="85">
        <v>4</v>
      </c>
      <c r="V84" s="387">
        <v>95996.36</v>
      </c>
      <c r="W84" s="85">
        <v>1814967</v>
      </c>
      <c r="X84" s="85" t="s">
        <v>915</v>
      </c>
      <c r="Y84" s="85" t="s">
        <v>927</v>
      </c>
      <c r="Z84" s="85" t="s">
        <v>821</v>
      </c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 t="s">
        <v>821</v>
      </c>
      <c r="BE84" s="1"/>
      <c r="BF84">
        <v>265</v>
      </c>
      <c r="BG84">
        <v>109</v>
      </c>
      <c r="BH84">
        <v>121</v>
      </c>
      <c r="BI84">
        <v>66</v>
      </c>
      <c r="BJ84" s="398">
        <v>4</v>
      </c>
      <c r="BK84" s="398">
        <v>3</v>
      </c>
      <c r="BL84" s="136">
        <v>538.38440000000003</v>
      </c>
      <c r="BM84" s="136">
        <v>1296.47234149523</v>
      </c>
      <c r="BN84" s="136">
        <v>1295.8800000000001</v>
      </c>
      <c r="BO84" s="136">
        <v>1293.6814999999999</v>
      </c>
      <c r="BP84" s="136">
        <v>1293.6814999999999</v>
      </c>
      <c r="BQ84" s="1" t="s">
        <v>821</v>
      </c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</row>
    <row r="85" spans="1:81" x14ac:dyDescent="0.25">
      <c r="A85" s="1"/>
      <c r="B85" s="85">
        <v>351</v>
      </c>
      <c r="C85" s="85">
        <v>67</v>
      </c>
      <c r="D85" s="85">
        <v>16442</v>
      </c>
      <c r="E85" s="85">
        <v>0</v>
      </c>
      <c r="F85" s="85">
        <v>102</v>
      </c>
      <c r="G85" s="85">
        <v>122</v>
      </c>
      <c r="H85" s="176">
        <v>2</v>
      </c>
      <c r="I85" s="400">
        <v>13</v>
      </c>
      <c r="J85" s="384">
        <v>273.69042999999999</v>
      </c>
      <c r="K85" s="384">
        <v>125.84801</v>
      </c>
      <c r="L85" s="395">
        <v>2.9737496977108001E-3</v>
      </c>
      <c r="M85" s="384">
        <v>1291.4267260843999</v>
      </c>
      <c r="N85" s="85">
        <v>1</v>
      </c>
      <c r="O85" s="85">
        <v>1</v>
      </c>
      <c r="P85" s="85">
        <v>0</v>
      </c>
      <c r="Q85" s="85">
        <v>0</v>
      </c>
      <c r="R85" s="85">
        <v>0</v>
      </c>
      <c r="S85" s="85">
        <v>0</v>
      </c>
      <c r="T85" s="85">
        <v>68</v>
      </c>
      <c r="U85" s="85">
        <v>4</v>
      </c>
      <c r="V85" s="387">
        <v>96057.49</v>
      </c>
      <c r="W85" s="85">
        <v>1814967</v>
      </c>
      <c r="X85" s="85" t="s">
        <v>915</v>
      </c>
      <c r="Y85" s="85" t="s">
        <v>928</v>
      </c>
      <c r="Z85" s="85" t="s">
        <v>821</v>
      </c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 t="s">
        <v>821</v>
      </c>
      <c r="BE85" s="1"/>
      <c r="BF85">
        <v>266</v>
      </c>
      <c r="BG85">
        <v>108</v>
      </c>
      <c r="BH85">
        <v>121</v>
      </c>
      <c r="BI85">
        <v>67</v>
      </c>
      <c r="BJ85" s="398">
        <v>4</v>
      </c>
      <c r="BK85" s="398">
        <v>4</v>
      </c>
      <c r="BL85" s="136">
        <v>841.4579</v>
      </c>
      <c r="BM85" s="136">
        <v>1295.86277151386</v>
      </c>
      <c r="BN85" s="136">
        <v>1299.5899999999999</v>
      </c>
      <c r="BO85" s="136">
        <v>1293.4137000000001</v>
      </c>
      <c r="BP85" s="136">
        <v>1293.4137000000001</v>
      </c>
      <c r="BQ85" s="1" t="s">
        <v>821</v>
      </c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</row>
    <row r="86" spans="1:81" x14ac:dyDescent="0.25">
      <c r="A86" s="1"/>
      <c r="B86" s="85">
        <v>352</v>
      </c>
      <c r="C86" s="85">
        <v>68</v>
      </c>
      <c r="D86" s="85">
        <v>16281</v>
      </c>
      <c r="E86" s="85">
        <v>0</v>
      </c>
      <c r="F86" s="85">
        <v>101</v>
      </c>
      <c r="G86" s="85">
        <v>121</v>
      </c>
      <c r="H86" s="176">
        <v>2</v>
      </c>
      <c r="I86" s="400">
        <v>14</v>
      </c>
      <c r="J86" s="384">
        <v>280.60660000000001</v>
      </c>
      <c r="K86" s="384">
        <v>125.904884</v>
      </c>
      <c r="L86" s="395">
        <v>2.9414017439662399E-3</v>
      </c>
      <c r="M86" s="384">
        <v>1290.6128392518499</v>
      </c>
      <c r="N86" s="85">
        <v>1</v>
      </c>
      <c r="O86" s="85">
        <v>1</v>
      </c>
      <c r="P86" s="85">
        <v>0</v>
      </c>
      <c r="Q86" s="85">
        <v>0</v>
      </c>
      <c r="R86" s="85">
        <v>0</v>
      </c>
      <c r="S86" s="85">
        <v>0</v>
      </c>
      <c r="T86" s="85">
        <v>69</v>
      </c>
      <c r="U86" s="85">
        <v>4</v>
      </c>
      <c r="V86" s="387">
        <v>96142.99</v>
      </c>
      <c r="W86" s="85">
        <v>1814967</v>
      </c>
      <c r="X86" s="85" t="s">
        <v>915</v>
      </c>
      <c r="Y86" s="85" t="s">
        <v>929</v>
      </c>
      <c r="Z86" s="85" t="s">
        <v>821</v>
      </c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 t="s">
        <v>821</v>
      </c>
      <c r="BE86" s="1"/>
      <c r="BF86">
        <v>267</v>
      </c>
      <c r="BG86">
        <v>107</v>
      </c>
      <c r="BH86">
        <v>121</v>
      </c>
      <c r="BI86">
        <v>68</v>
      </c>
      <c r="BJ86" s="398">
        <v>4</v>
      </c>
      <c r="BK86" s="398">
        <v>5</v>
      </c>
      <c r="BL86" s="136">
        <v>1091.5795000000001</v>
      </c>
      <c r="BM86" s="136">
        <v>1295.05907959357</v>
      </c>
      <c r="BN86" s="136">
        <v>1300.43</v>
      </c>
      <c r="BO86" s="136">
        <v>1292.894</v>
      </c>
      <c r="BP86" s="136">
        <v>1292.894</v>
      </c>
      <c r="BQ86" s="1" t="s">
        <v>821</v>
      </c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</row>
    <row r="87" spans="1:81" x14ac:dyDescent="0.25">
      <c r="A87" s="1"/>
      <c r="B87" s="85">
        <v>353</v>
      </c>
      <c r="C87" s="85">
        <v>69</v>
      </c>
      <c r="D87" s="85">
        <v>16121</v>
      </c>
      <c r="E87" s="85">
        <v>0</v>
      </c>
      <c r="F87" s="85">
        <v>100</v>
      </c>
      <c r="G87" s="85">
        <v>121</v>
      </c>
      <c r="H87" s="176">
        <v>2</v>
      </c>
      <c r="I87" s="400">
        <v>15</v>
      </c>
      <c r="J87" s="384">
        <v>281.51641999999998</v>
      </c>
      <c r="K87" s="384">
        <v>125.96187</v>
      </c>
      <c r="L87" s="395">
        <v>2.0418294115766198E-3</v>
      </c>
      <c r="M87" s="384">
        <v>1289.78746251542</v>
      </c>
      <c r="N87" s="85">
        <v>1</v>
      </c>
      <c r="O87" s="85">
        <v>1</v>
      </c>
      <c r="P87" s="85">
        <v>0</v>
      </c>
      <c r="Q87" s="85">
        <v>0</v>
      </c>
      <c r="R87" s="85">
        <v>0</v>
      </c>
      <c r="S87" s="85">
        <v>0</v>
      </c>
      <c r="T87" s="85">
        <v>70</v>
      </c>
      <c r="U87" s="85">
        <v>4</v>
      </c>
      <c r="V87" s="387">
        <v>96228.66</v>
      </c>
      <c r="W87" s="85">
        <v>1814967</v>
      </c>
      <c r="X87" s="85" t="s">
        <v>915</v>
      </c>
      <c r="Y87" s="85" t="s">
        <v>930</v>
      </c>
      <c r="Z87" s="85" t="s">
        <v>821</v>
      </c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 t="s">
        <v>821</v>
      </c>
      <c r="BE87" s="1"/>
      <c r="BF87">
        <v>268</v>
      </c>
      <c r="BG87">
        <v>106</v>
      </c>
      <c r="BH87">
        <v>121</v>
      </c>
      <c r="BI87">
        <v>69</v>
      </c>
      <c r="BJ87" s="398">
        <v>4</v>
      </c>
      <c r="BK87" s="398">
        <v>6</v>
      </c>
      <c r="BL87" s="136">
        <v>1216.5609999999999</v>
      </c>
      <c r="BM87" s="136">
        <v>1294.5141226953399</v>
      </c>
      <c r="BN87" s="136">
        <v>1298.21</v>
      </c>
      <c r="BO87" s="136">
        <v>1292.894</v>
      </c>
      <c r="BP87" s="136">
        <v>1292.894</v>
      </c>
      <c r="BQ87" s="1" t="s">
        <v>821</v>
      </c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</row>
    <row r="88" spans="1:81" x14ac:dyDescent="0.25">
      <c r="A88" s="1"/>
      <c r="B88" s="85">
        <v>354</v>
      </c>
      <c r="C88" s="85">
        <v>70</v>
      </c>
      <c r="D88" s="85">
        <v>16122</v>
      </c>
      <c r="E88" s="85">
        <v>0</v>
      </c>
      <c r="F88" s="85">
        <v>100</v>
      </c>
      <c r="G88" s="85">
        <v>122</v>
      </c>
      <c r="H88" s="176">
        <v>2</v>
      </c>
      <c r="I88" s="400">
        <v>16</v>
      </c>
      <c r="J88" s="384">
        <v>109.95650000000001</v>
      </c>
      <c r="K88" s="384">
        <v>126.00156</v>
      </c>
      <c r="L88" s="395">
        <v>3.5075330957910801E-3</v>
      </c>
      <c r="M88" s="384">
        <v>1289.21265401237</v>
      </c>
      <c r="N88" s="85">
        <v>1</v>
      </c>
      <c r="O88" s="85">
        <v>1</v>
      </c>
      <c r="P88" s="85">
        <v>0</v>
      </c>
      <c r="Q88" s="85">
        <v>0</v>
      </c>
      <c r="R88" s="85">
        <v>0</v>
      </c>
      <c r="S88" s="85">
        <v>0</v>
      </c>
      <c r="T88" s="85">
        <v>71</v>
      </c>
      <c r="U88" s="85">
        <v>4</v>
      </c>
      <c r="V88" s="387">
        <v>96288.320000000007</v>
      </c>
      <c r="W88" s="85">
        <v>1814967</v>
      </c>
      <c r="X88" s="85" t="s">
        <v>915</v>
      </c>
      <c r="Y88" s="85" t="s">
        <v>931</v>
      </c>
      <c r="Z88" s="85" t="s">
        <v>821</v>
      </c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 t="s">
        <v>821</v>
      </c>
      <c r="BE88" s="1"/>
      <c r="BF88">
        <v>269</v>
      </c>
      <c r="BG88">
        <v>106</v>
      </c>
      <c r="BH88">
        <v>122</v>
      </c>
      <c r="BI88">
        <v>70</v>
      </c>
      <c r="BJ88" s="398">
        <v>4</v>
      </c>
      <c r="BK88" s="398">
        <v>7</v>
      </c>
      <c r="BL88" s="136">
        <v>1345.1077</v>
      </c>
      <c r="BM88" s="136">
        <v>1294.1457924660201</v>
      </c>
      <c r="BN88" s="136">
        <v>1294.1099999999999</v>
      </c>
      <c r="BO88" s="136">
        <v>1292.6378</v>
      </c>
      <c r="BP88" s="136">
        <v>1292.6378</v>
      </c>
      <c r="BQ88" s="1" t="s">
        <v>821</v>
      </c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</row>
    <row r="89" spans="1:81" x14ac:dyDescent="0.25">
      <c r="A89" s="1"/>
      <c r="B89" s="85">
        <v>355</v>
      </c>
      <c r="C89" s="85">
        <v>71</v>
      </c>
      <c r="D89" s="85">
        <v>15962</v>
      </c>
      <c r="E89" s="85">
        <v>0</v>
      </c>
      <c r="F89" s="85">
        <v>99</v>
      </c>
      <c r="G89" s="85">
        <v>122</v>
      </c>
      <c r="H89" s="176">
        <v>2</v>
      </c>
      <c r="I89" s="400">
        <v>17</v>
      </c>
      <c r="J89" s="384">
        <v>152.70769999999999</v>
      </c>
      <c r="K89" s="384">
        <v>126.02818000000001</v>
      </c>
      <c r="L89" s="395">
        <v>3.70910347596231E-3</v>
      </c>
      <c r="M89" s="384">
        <v>1288.82697795937</v>
      </c>
      <c r="N89" s="85">
        <v>1</v>
      </c>
      <c r="O89" s="85">
        <v>1</v>
      </c>
      <c r="P89" s="85">
        <v>0</v>
      </c>
      <c r="Q89" s="85">
        <v>0</v>
      </c>
      <c r="R89" s="85">
        <v>0</v>
      </c>
      <c r="S89" s="85">
        <v>0</v>
      </c>
      <c r="T89" s="85">
        <v>72</v>
      </c>
      <c r="U89" s="85">
        <v>4</v>
      </c>
      <c r="V89" s="387">
        <v>96328.35</v>
      </c>
      <c r="W89" s="85">
        <v>1814967</v>
      </c>
      <c r="X89" s="85" t="s">
        <v>915</v>
      </c>
      <c r="Y89" s="85" t="s">
        <v>932</v>
      </c>
      <c r="Z89" s="85" t="s">
        <v>821</v>
      </c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 t="s">
        <v>821</v>
      </c>
      <c r="BE89" s="1"/>
      <c r="BF89">
        <v>270</v>
      </c>
      <c r="BG89">
        <v>105</v>
      </c>
      <c r="BH89">
        <v>122</v>
      </c>
      <c r="BI89">
        <v>71</v>
      </c>
      <c r="BJ89" s="398">
        <v>4</v>
      </c>
      <c r="BK89" s="398">
        <v>8</v>
      </c>
      <c r="BL89" s="136">
        <v>1597.2373</v>
      </c>
      <c r="BM89" s="136">
        <v>1293.5927390142299</v>
      </c>
      <c r="BN89" s="136">
        <v>1296.25</v>
      </c>
      <c r="BO89" s="136">
        <v>1292.2566999999999</v>
      </c>
      <c r="BP89" s="136">
        <v>1292.2566999999999</v>
      </c>
      <c r="BQ89" s="1" t="s">
        <v>821</v>
      </c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</row>
    <row r="90" spans="1:81" x14ac:dyDescent="0.25">
      <c r="A90" s="1"/>
      <c r="B90" s="85">
        <v>356</v>
      </c>
      <c r="C90" s="85">
        <v>72</v>
      </c>
      <c r="D90" s="85">
        <v>15963</v>
      </c>
      <c r="E90" s="85">
        <v>0</v>
      </c>
      <c r="F90" s="85">
        <v>99</v>
      </c>
      <c r="G90" s="85">
        <v>123</v>
      </c>
      <c r="H90" s="176">
        <v>2</v>
      </c>
      <c r="I90" s="400">
        <v>18</v>
      </c>
      <c r="J90" s="384">
        <v>233.04485</v>
      </c>
      <c r="K90" s="384">
        <v>126.06729</v>
      </c>
      <c r="L90" s="395">
        <v>3.0441790124945398E-3</v>
      </c>
      <c r="M90" s="384">
        <v>1288.26056928871</v>
      </c>
      <c r="N90" s="85">
        <v>1</v>
      </c>
      <c r="O90" s="85">
        <v>1</v>
      </c>
      <c r="P90" s="85">
        <v>0</v>
      </c>
      <c r="Q90" s="85">
        <v>0</v>
      </c>
      <c r="R90" s="85">
        <v>0</v>
      </c>
      <c r="S90" s="85">
        <v>0</v>
      </c>
      <c r="T90" s="85">
        <v>73</v>
      </c>
      <c r="U90" s="85">
        <v>4</v>
      </c>
      <c r="V90" s="387">
        <v>96387.13</v>
      </c>
      <c r="W90" s="85">
        <v>1814967</v>
      </c>
      <c r="X90" s="85" t="s">
        <v>915</v>
      </c>
      <c r="Y90" s="85" t="s">
        <v>933</v>
      </c>
      <c r="Z90" s="85" t="s">
        <v>821</v>
      </c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 t="s">
        <v>821</v>
      </c>
      <c r="BE90" s="1"/>
      <c r="BF90">
        <v>271</v>
      </c>
      <c r="BG90">
        <v>104</v>
      </c>
      <c r="BH90">
        <v>122</v>
      </c>
      <c r="BI90">
        <v>72</v>
      </c>
      <c r="BJ90" s="398">
        <v>4</v>
      </c>
      <c r="BK90" s="398">
        <v>9</v>
      </c>
      <c r="BL90" s="136">
        <v>1662.2025000000001</v>
      </c>
      <c r="BM90" s="136">
        <v>1293.1320576370899</v>
      </c>
      <c r="BN90" s="136">
        <v>1294.49</v>
      </c>
      <c r="BO90" s="136">
        <v>1292.2192</v>
      </c>
      <c r="BP90" s="136">
        <v>1292.2192</v>
      </c>
      <c r="BQ90" s="1" t="s">
        <v>821</v>
      </c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</row>
    <row r="91" spans="1:81" x14ac:dyDescent="0.25">
      <c r="A91" s="1"/>
      <c r="B91" s="85">
        <v>357</v>
      </c>
      <c r="C91" s="85">
        <v>73</v>
      </c>
      <c r="D91" s="85">
        <v>15803</v>
      </c>
      <c r="E91" s="85">
        <v>0</v>
      </c>
      <c r="F91" s="85">
        <v>98</v>
      </c>
      <c r="G91" s="85">
        <v>123</v>
      </c>
      <c r="H91" s="176">
        <v>2</v>
      </c>
      <c r="I91" s="400">
        <v>19</v>
      </c>
      <c r="J91" s="384">
        <v>250.11233999999999</v>
      </c>
      <c r="K91" s="384">
        <v>126.11627</v>
      </c>
      <c r="L91" s="395">
        <v>3.0258321339669599E-3</v>
      </c>
      <c r="M91" s="384">
        <v>1287.5511390608301</v>
      </c>
      <c r="N91" s="85">
        <v>1</v>
      </c>
      <c r="O91" s="85">
        <v>1</v>
      </c>
      <c r="P91" s="85">
        <v>0</v>
      </c>
      <c r="Q91" s="85">
        <v>0</v>
      </c>
      <c r="R91" s="85">
        <v>0</v>
      </c>
      <c r="S91" s="85">
        <v>0</v>
      </c>
      <c r="T91" s="85">
        <v>74</v>
      </c>
      <c r="U91" s="85">
        <v>4</v>
      </c>
      <c r="V91" s="387">
        <v>96460.77</v>
      </c>
      <c r="W91" s="85">
        <v>1814967</v>
      </c>
      <c r="X91" s="85" t="s">
        <v>915</v>
      </c>
      <c r="Y91" s="85" t="s">
        <v>934</v>
      </c>
      <c r="Z91" s="85" t="s">
        <v>821</v>
      </c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 t="s">
        <v>821</v>
      </c>
      <c r="BE91" s="1"/>
      <c r="BF91">
        <v>272</v>
      </c>
      <c r="BG91">
        <v>104</v>
      </c>
      <c r="BH91">
        <v>121</v>
      </c>
      <c r="BI91">
        <v>73</v>
      </c>
      <c r="BJ91" s="398">
        <v>4</v>
      </c>
      <c r="BK91" s="398">
        <v>10</v>
      </c>
      <c r="BL91" s="136">
        <v>1858.6548</v>
      </c>
      <c r="BM91" s="136">
        <v>1292.7522658915</v>
      </c>
      <c r="BN91" s="136">
        <v>1296.46</v>
      </c>
      <c r="BO91" s="136">
        <v>1291.7619999999999</v>
      </c>
      <c r="BP91" s="136">
        <v>1291.7619999999999</v>
      </c>
      <c r="BQ91" s="1" t="s">
        <v>821</v>
      </c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</row>
    <row r="92" spans="1:81" x14ac:dyDescent="0.25">
      <c r="A92" s="1"/>
      <c r="B92" s="85">
        <v>358</v>
      </c>
      <c r="C92" s="85">
        <v>74</v>
      </c>
      <c r="D92" s="85">
        <v>15643</v>
      </c>
      <c r="E92" s="85">
        <v>0</v>
      </c>
      <c r="F92" s="85">
        <v>97</v>
      </c>
      <c r="G92" s="85">
        <v>123</v>
      </c>
      <c r="H92" s="176">
        <v>2</v>
      </c>
      <c r="I92" s="400">
        <v>20</v>
      </c>
      <c r="J92" s="384">
        <v>265.30466000000001</v>
      </c>
      <c r="K92" s="384">
        <v>126.168526</v>
      </c>
      <c r="L92" s="395">
        <v>1.7395056549399999E-3</v>
      </c>
      <c r="M92" s="384">
        <v>1286.7943411198601</v>
      </c>
      <c r="N92" s="85">
        <v>1</v>
      </c>
      <c r="O92" s="85">
        <v>1</v>
      </c>
      <c r="P92" s="85">
        <v>0</v>
      </c>
      <c r="Q92" s="85">
        <v>0</v>
      </c>
      <c r="R92" s="85">
        <v>0</v>
      </c>
      <c r="S92" s="85">
        <v>0</v>
      </c>
      <c r="T92" s="85">
        <v>75</v>
      </c>
      <c r="U92" s="85">
        <v>4</v>
      </c>
      <c r="V92" s="387">
        <v>96539.32</v>
      </c>
      <c r="W92" s="85">
        <v>1814967</v>
      </c>
      <c r="X92" s="85" t="s">
        <v>915</v>
      </c>
      <c r="Y92" s="85" t="s">
        <v>935</v>
      </c>
      <c r="Z92" s="85" t="s">
        <v>821</v>
      </c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 t="s">
        <v>821</v>
      </c>
      <c r="BE92" s="1"/>
      <c r="BF92">
        <v>273</v>
      </c>
      <c r="BG92">
        <v>103</v>
      </c>
      <c r="BH92">
        <v>121</v>
      </c>
      <c r="BI92">
        <v>74</v>
      </c>
      <c r="BJ92" s="398">
        <v>4</v>
      </c>
      <c r="BK92" s="398">
        <v>11</v>
      </c>
      <c r="BL92" s="136">
        <v>2000.5735999999999</v>
      </c>
      <c r="BM92" s="136">
        <v>1292.26067417338</v>
      </c>
      <c r="BN92" s="136">
        <v>1300.5</v>
      </c>
      <c r="BO92" s="136">
        <v>1291.3461</v>
      </c>
      <c r="BP92" s="136">
        <v>1291.3461</v>
      </c>
      <c r="BQ92" s="1" t="s">
        <v>821</v>
      </c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</row>
    <row r="93" spans="1:81" x14ac:dyDescent="0.25">
      <c r="A93" s="1"/>
      <c r="B93" s="85">
        <v>359</v>
      </c>
      <c r="C93" s="85">
        <v>75</v>
      </c>
      <c r="D93" s="85">
        <v>15483</v>
      </c>
      <c r="E93" s="85">
        <v>0</v>
      </c>
      <c r="F93" s="85">
        <v>96</v>
      </c>
      <c r="G93" s="85">
        <v>123</v>
      </c>
      <c r="H93" s="176">
        <v>2</v>
      </c>
      <c r="I93" s="400">
        <v>21</v>
      </c>
      <c r="J93" s="384">
        <v>48.998733999999999</v>
      </c>
      <c r="K93" s="384">
        <v>126.20038599999999</v>
      </c>
      <c r="L93" s="395">
        <v>9.7798410807973992E-3</v>
      </c>
      <c r="M93" s="384">
        <v>1286.33284216876</v>
      </c>
      <c r="N93" s="85">
        <v>1</v>
      </c>
      <c r="O93" s="85">
        <v>1</v>
      </c>
      <c r="P93" s="85">
        <v>0</v>
      </c>
      <c r="Q93" s="85">
        <v>0</v>
      </c>
      <c r="R93" s="85">
        <v>0</v>
      </c>
      <c r="S93" s="85">
        <v>0</v>
      </c>
      <c r="T93" s="85">
        <v>76</v>
      </c>
      <c r="U93" s="85">
        <v>4</v>
      </c>
      <c r="V93" s="387">
        <v>96587.22</v>
      </c>
      <c r="W93" s="85">
        <v>1814967</v>
      </c>
      <c r="X93" s="85" t="s">
        <v>915</v>
      </c>
      <c r="Y93" s="85" t="s">
        <v>936</v>
      </c>
      <c r="Z93" s="85" t="s">
        <v>821</v>
      </c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 t="s">
        <v>821</v>
      </c>
      <c r="BE93" s="1"/>
      <c r="BF93">
        <v>274</v>
      </c>
      <c r="BG93">
        <v>103</v>
      </c>
      <c r="BH93">
        <v>122</v>
      </c>
      <c r="BI93">
        <v>75</v>
      </c>
      <c r="BJ93" s="398">
        <v>4</v>
      </c>
      <c r="BK93" s="398">
        <v>12</v>
      </c>
      <c r="BL93" s="136">
        <v>2128.0225</v>
      </c>
      <c r="BM93" s="136">
        <v>1291.86933152915</v>
      </c>
      <c r="BN93" s="136">
        <v>1291.9100000000001</v>
      </c>
      <c r="BO93" s="136">
        <v>1291.3461</v>
      </c>
      <c r="BP93" s="136">
        <v>1291.3461</v>
      </c>
      <c r="BQ93" s="1" t="s">
        <v>821</v>
      </c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</row>
    <row r="94" spans="1:81" x14ac:dyDescent="0.25">
      <c r="A94" s="1"/>
      <c r="B94" s="85">
        <v>360</v>
      </c>
      <c r="C94" s="85">
        <v>76</v>
      </c>
      <c r="D94" s="85">
        <v>15482</v>
      </c>
      <c r="E94" s="85">
        <v>0</v>
      </c>
      <c r="F94" s="85">
        <v>96</v>
      </c>
      <c r="G94" s="85">
        <v>122</v>
      </c>
      <c r="H94" s="176">
        <v>2</v>
      </c>
      <c r="I94" s="400">
        <v>22</v>
      </c>
      <c r="J94" s="384">
        <v>277.36009999999999</v>
      </c>
      <c r="K94" s="384">
        <v>126.233475</v>
      </c>
      <c r="L94" s="395">
        <v>1.9906475963628999E-3</v>
      </c>
      <c r="M94" s="384">
        <v>1285.85364234177</v>
      </c>
      <c r="N94" s="85">
        <v>1</v>
      </c>
      <c r="O94" s="85">
        <v>1</v>
      </c>
      <c r="P94" s="85">
        <v>0</v>
      </c>
      <c r="Q94" s="85">
        <v>0</v>
      </c>
      <c r="R94" s="85">
        <v>0</v>
      </c>
      <c r="S94" s="85">
        <v>0</v>
      </c>
      <c r="T94" s="85">
        <v>77</v>
      </c>
      <c r="U94" s="85">
        <v>4</v>
      </c>
      <c r="V94" s="387">
        <v>96636.95</v>
      </c>
      <c r="W94" s="85">
        <v>1814967</v>
      </c>
      <c r="X94" s="85" t="s">
        <v>915</v>
      </c>
      <c r="Y94" s="85" t="s">
        <v>937</v>
      </c>
      <c r="Z94" s="85" t="s">
        <v>821</v>
      </c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 t="s">
        <v>821</v>
      </c>
      <c r="BE94" s="1"/>
      <c r="BF94">
        <v>275</v>
      </c>
      <c r="BG94">
        <v>102</v>
      </c>
      <c r="BH94">
        <v>122</v>
      </c>
      <c r="BI94">
        <v>76</v>
      </c>
      <c r="BJ94" s="398">
        <v>4</v>
      </c>
      <c r="BK94" s="398">
        <v>13</v>
      </c>
      <c r="BL94" s="136">
        <v>2401.7130000000002</v>
      </c>
      <c r="BM94" s="136">
        <v>1291.2865492153301</v>
      </c>
      <c r="BN94" s="136">
        <v>1299.7</v>
      </c>
      <c r="BO94" s="136">
        <v>1291.0297</v>
      </c>
      <c r="BP94" s="136">
        <v>1291.0297</v>
      </c>
      <c r="BQ94" s="1" t="s">
        <v>821</v>
      </c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</row>
    <row r="95" spans="1:81" x14ac:dyDescent="0.25">
      <c r="A95" s="1"/>
      <c r="B95" s="85">
        <v>361</v>
      </c>
      <c r="C95" s="85">
        <v>77</v>
      </c>
      <c r="D95" s="85">
        <v>15322</v>
      </c>
      <c r="E95" s="85">
        <v>0</v>
      </c>
      <c r="F95" s="85">
        <v>95</v>
      </c>
      <c r="G95" s="85">
        <v>122</v>
      </c>
      <c r="H95" s="176">
        <v>2</v>
      </c>
      <c r="I95" s="400">
        <v>23</v>
      </c>
      <c r="J95" s="384">
        <v>98.665589999999995</v>
      </c>
      <c r="K95" s="384">
        <v>126.27160000000001</v>
      </c>
      <c r="L95" s="395">
        <v>4.2377527629638501E-3</v>
      </c>
      <c r="M95" s="384">
        <v>1285.3015161106</v>
      </c>
      <c r="N95" s="85">
        <v>1</v>
      </c>
      <c r="O95" s="85">
        <v>1</v>
      </c>
      <c r="P95" s="85">
        <v>0</v>
      </c>
      <c r="Q95" s="85">
        <v>0</v>
      </c>
      <c r="R95" s="85">
        <v>0</v>
      </c>
      <c r="S95" s="85">
        <v>0</v>
      </c>
      <c r="T95" s="85">
        <v>78</v>
      </c>
      <c r="U95" s="85">
        <v>4</v>
      </c>
      <c r="V95" s="387">
        <v>96694.266000000003</v>
      </c>
      <c r="W95" s="85">
        <v>1814967</v>
      </c>
      <c r="X95" s="85" t="s">
        <v>915</v>
      </c>
      <c r="Y95" s="85" t="s">
        <v>938</v>
      </c>
      <c r="Z95" s="85" t="s">
        <v>821</v>
      </c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 t="s">
        <v>821</v>
      </c>
      <c r="BE95" s="1"/>
      <c r="BF95">
        <v>276</v>
      </c>
      <c r="BG95">
        <v>101</v>
      </c>
      <c r="BH95">
        <v>121</v>
      </c>
      <c r="BI95">
        <v>77</v>
      </c>
      <c r="BJ95" s="398">
        <v>4</v>
      </c>
      <c r="BK95" s="398">
        <v>14</v>
      </c>
      <c r="BL95" s="136">
        <v>2682.3227999999999</v>
      </c>
      <c r="BM95" s="136">
        <v>1290.4812516044999</v>
      </c>
      <c r="BN95" s="136">
        <v>1291.33</v>
      </c>
      <c r="BO95" s="136">
        <v>1290.6257000000001</v>
      </c>
      <c r="BP95" s="136">
        <v>1290.6257000000001</v>
      </c>
      <c r="BQ95" s="1" t="s">
        <v>821</v>
      </c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</row>
    <row r="96" spans="1:81" x14ac:dyDescent="0.25">
      <c r="A96" s="1"/>
      <c r="B96" s="85">
        <v>362</v>
      </c>
      <c r="C96" s="85">
        <v>78</v>
      </c>
      <c r="D96" s="85">
        <v>15321</v>
      </c>
      <c r="E96" s="85">
        <v>0</v>
      </c>
      <c r="F96" s="85">
        <v>95</v>
      </c>
      <c r="G96" s="85">
        <v>121</v>
      </c>
      <c r="H96" s="176">
        <v>2</v>
      </c>
      <c r="I96" s="400">
        <v>24</v>
      </c>
      <c r="J96" s="384">
        <v>186.09399999999999</v>
      </c>
      <c r="K96" s="384">
        <v>126.30046</v>
      </c>
      <c r="L96" s="395">
        <v>1.85695137657074E-3</v>
      </c>
      <c r="M96" s="384">
        <v>1284.8833957408399</v>
      </c>
      <c r="N96" s="85">
        <v>1</v>
      </c>
      <c r="O96" s="85">
        <v>1</v>
      </c>
      <c r="P96" s="85">
        <v>0</v>
      </c>
      <c r="Q96" s="85">
        <v>0</v>
      </c>
      <c r="R96" s="85">
        <v>0</v>
      </c>
      <c r="S96" s="85">
        <v>0</v>
      </c>
      <c r="T96" s="85">
        <v>79</v>
      </c>
      <c r="U96" s="85">
        <v>4</v>
      </c>
      <c r="V96" s="387">
        <v>96737.66</v>
      </c>
      <c r="W96" s="85">
        <v>1814967</v>
      </c>
      <c r="X96" s="85" t="s">
        <v>915</v>
      </c>
      <c r="Y96" s="85" t="s">
        <v>939</v>
      </c>
      <c r="Z96" s="85" t="s">
        <v>821</v>
      </c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 t="s">
        <v>821</v>
      </c>
      <c r="BE96" s="1"/>
      <c r="BF96">
        <v>277</v>
      </c>
      <c r="BG96">
        <v>100</v>
      </c>
      <c r="BH96">
        <v>121</v>
      </c>
      <c r="BI96">
        <v>78</v>
      </c>
      <c r="BJ96" s="398">
        <v>4</v>
      </c>
      <c r="BK96" s="398">
        <v>15</v>
      </c>
      <c r="BL96" s="136">
        <v>2963.8407999999999</v>
      </c>
      <c r="BM96" s="136">
        <v>1289.6645818597699</v>
      </c>
      <c r="BN96" s="136">
        <v>1296.79</v>
      </c>
      <c r="BO96" s="136">
        <v>1290.2704000000001</v>
      </c>
      <c r="BP96" s="136">
        <v>1290.2704000000001</v>
      </c>
      <c r="BQ96" s="1" t="s">
        <v>821</v>
      </c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</row>
    <row r="97" spans="1:81" x14ac:dyDescent="0.25">
      <c r="A97" s="1"/>
      <c r="B97" s="85">
        <v>363</v>
      </c>
      <c r="C97" s="85">
        <v>79</v>
      </c>
      <c r="D97" s="85">
        <v>15161</v>
      </c>
      <c r="E97" s="85">
        <v>0</v>
      </c>
      <c r="F97" s="85">
        <v>94</v>
      </c>
      <c r="G97" s="85">
        <v>121</v>
      </c>
      <c r="H97" s="176">
        <v>2</v>
      </c>
      <c r="I97" s="400">
        <v>25</v>
      </c>
      <c r="J97" s="384">
        <v>49.255592</v>
      </c>
      <c r="K97" s="384">
        <v>126.324326</v>
      </c>
      <c r="L97" s="395">
        <v>1.2463102055992799E-2</v>
      </c>
      <c r="M97" s="384">
        <v>1284.53782824225</v>
      </c>
      <c r="N97" s="85">
        <v>1</v>
      </c>
      <c r="O97" s="85">
        <v>1</v>
      </c>
      <c r="P97" s="85">
        <v>0</v>
      </c>
      <c r="Q97" s="85">
        <v>0</v>
      </c>
      <c r="R97" s="85">
        <v>0</v>
      </c>
      <c r="S97" s="85">
        <v>0</v>
      </c>
      <c r="T97" s="85">
        <v>80</v>
      </c>
      <c r="U97" s="85">
        <v>4</v>
      </c>
      <c r="V97" s="387">
        <v>96773.52</v>
      </c>
      <c r="W97" s="85">
        <v>1814967</v>
      </c>
      <c r="X97" s="85" t="s">
        <v>915</v>
      </c>
      <c r="Y97" s="85" t="s">
        <v>940</v>
      </c>
      <c r="Z97" s="85" t="s">
        <v>821</v>
      </c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 t="s">
        <v>821</v>
      </c>
      <c r="BE97" s="1"/>
      <c r="BF97">
        <v>278</v>
      </c>
      <c r="BG97">
        <v>100</v>
      </c>
      <c r="BH97">
        <v>122</v>
      </c>
      <c r="BI97">
        <v>79</v>
      </c>
      <c r="BJ97" s="398">
        <v>4</v>
      </c>
      <c r="BK97" s="398">
        <v>16</v>
      </c>
      <c r="BL97" s="136">
        <v>3073.7959999999998</v>
      </c>
      <c r="BM97" s="136">
        <v>1289.0958425103699</v>
      </c>
      <c r="BN97" s="136">
        <v>1299.3599999999999</v>
      </c>
      <c r="BO97" s="136">
        <v>1290.2704000000001</v>
      </c>
      <c r="BP97" s="136">
        <v>1290.2704000000001</v>
      </c>
      <c r="BQ97" s="1" t="s">
        <v>821</v>
      </c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</row>
    <row r="98" spans="1:81" x14ac:dyDescent="0.25">
      <c r="A98" s="1"/>
      <c r="B98" s="85">
        <v>364</v>
      </c>
      <c r="C98" s="85">
        <v>80</v>
      </c>
      <c r="D98" s="85">
        <v>15162</v>
      </c>
      <c r="E98" s="85">
        <v>0</v>
      </c>
      <c r="F98" s="85">
        <v>94</v>
      </c>
      <c r="G98" s="85">
        <v>122</v>
      </c>
      <c r="H98" s="176">
        <v>2</v>
      </c>
      <c r="I98" s="400">
        <v>26</v>
      </c>
      <c r="J98" s="384">
        <v>368.82526000000001</v>
      </c>
      <c r="K98" s="384">
        <v>126.36671</v>
      </c>
      <c r="L98" s="395">
        <v>2.5548055007200499E-3</v>
      </c>
      <c r="M98" s="384">
        <v>1283.9239507680099</v>
      </c>
      <c r="N98" s="85">
        <v>1</v>
      </c>
      <c r="O98" s="85">
        <v>1</v>
      </c>
      <c r="P98" s="85">
        <v>0</v>
      </c>
      <c r="Q98" s="85">
        <v>0</v>
      </c>
      <c r="R98" s="85">
        <v>0</v>
      </c>
      <c r="S98" s="85">
        <v>0</v>
      </c>
      <c r="T98" s="85">
        <v>81</v>
      </c>
      <c r="U98" s="85">
        <v>4</v>
      </c>
      <c r="V98" s="387">
        <v>96837.24</v>
      </c>
      <c r="W98" s="85">
        <v>1814967</v>
      </c>
      <c r="X98" s="85" t="s">
        <v>915</v>
      </c>
      <c r="Y98" s="85" t="s">
        <v>941</v>
      </c>
      <c r="Z98" s="85" t="s">
        <v>821</v>
      </c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 t="s">
        <v>821</v>
      </c>
      <c r="BE98" s="1"/>
      <c r="BF98">
        <v>279</v>
      </c>
      <c r="BG98">
        <v>99</v>
      </c>
      <c r="BH98">
        <v>122</v>
      </c>
      <c r="BI98">
        <v>80</v>
      </c>
      <c r="BJ98" s="398">
        <v>4</v>
      </c>
      <c r="BK98" s="398">
        <v>17</v>
      </c>
      <c r="BL98" s="136">
        <v>3226.5050000000001</v>
      </c>
      <c r="BM98" s="136">
        <v>1288.7142393529</v>
      </c>
      <c r="BN98" s="136">
        <v>1298.23</v>
      </c>
      <c r="BO98" s="136">
        <v>1290.1022</v>
      </c>
      <c r="BP98" s="136">
        <v>1290.1022</v>
      </c>
      <c r="BQ98" s="1" t="s">
        <v>821</v>
      </c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</row>
    <row r="99" spans="1:81" x14ac:dyDescent="0.25">
      <c r="A99" s="1"/>
      <c r="B99" s="85">
        <v>365</v>
      </c>
      <c r="C99" s="85">
        <v>81</v>
      </c>
      <c r="D99" s="85">
        <v>15002</v>
      </c>
      <c r="E99" s="85">
        <v>0</v>
      </c>
      <c r="F99" s="85">
        <v>93</v>
      </c>
      <c r="G99" s="85">
        <v>122</v>
      </c>
      <c r="H99" s="176">
        <v>2</v>
      </c>
      <c r="I99" s="400">
        <v>27</v>
      </c>
      <c r="J99" s="384">
        <v>272.91226</v>
      </c>
      <c r="K99" s="384">
        <v>126.43176</v>
      </c>
      <c r="L99" s="395">
        <v>2.87665566513231E-3</v>
      </c>
      <c r="M99" s="384">
        <v>1282.9816739742901</v>
      </c>
      <c r="N99" s="85">
        <v>1</v>
      </c>
      <c r="O99" s="85">
        <v>1</v>
      </c>
      <c r="P99" s="85">
        <v>0</v>
      </c>
      <c r="Q99" s="85">
        <v>0</v>
      </c>
      <c r="R99" s="85">
        <v>0</v>
      </c>
      <c r="S99" s="85">
        <v>0</v>
      </c>
      <c r="T99" s="85">
        <v>82</v>
      </c>
      <c r="U99" s="85">
        <v>4</v>
      </c>
      <c r="V99" s="387">
        <v>96935.05</v>
      </c>
      <c r="W99" s="85">
        <v>1814967</v>
      </c>
      <c r="X99" s="85" t="s">
        <v>915</v>
      </c>
      <c r="Y99" s="85" t="s">
        <v>942</v>
      </c>
      <c r="Z99" s="85" t="s">
        <v>821</v>
      </c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 t="s">
        <v>821</v>
      </c>
      <c r="BE99" s="1"/>
      <c r="BF99">
        <v>280</v>
      </c>
      <c r="BG99">
        <v>99</v>
      </c>
      <c r="BH99">
        <v>123</v>
      </c>
      <c r="BI99">
        <v>81</v>
      </c>
      <c r="BJ99" s="398">
        <v>4</v>
      </c>
      <c r="BK99" s="398">
        <v>18</v>
      </c>
      <c r="BL99" s="136">
        <v>3459.5479</v>
      </c>
      <c r="BM99" s="136">
        <v>1288.15381185508</v>
      </c>
      <c r="BN99" s="136">
        <v>1290.0999999999999</v>
      </c>
      <c r="BO99" s="136">
        <v>1289.3104000000001</v>
      </c>
      <c r="BP99" s="136">
        <v>1289.3104000000001</v>
      </c>
      <c r="BQ99" s="1" t="s">
        <v>821</v>
      </c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</row>
    <row r="100" spans="1:81" x14ac:dyDescent="0.25">
      <c r="A100" s="1"/>
      <c r="B100" s="85">
        <v>366</v>
      </c>
      <c r="C100" s="85">
        <v>82</v>
      </c>
      <c r="D100" s="85">
        <v>14842</v>
      </c>
      <c r="E100" s="85">
        <v>0</v>
      </c>
      <c r="F100" s="85">
        <v>92</v>
      </c>
      <c r="G100" s="85">
        <v>122</v>
      </c>
      <c r="H100" s="176">
        <v>2</v>
      </c>
      <c r="I100" s="400">
        <v>28</v>
      </c>
      <c r="J100" s="384">
        <v>261.76272999999998</v>
      </c>
      <c r="K100" s="384">
        <v>126.48596999999999</v>
      </c>
      <c r="L100" s="395">
        <v>2.9057422188099001E-3</v>
      </c>
      <c r="M100" s="384">
        <v>1282.19659936983</v>
      </c>
      <c r="N100" s="85">
        <v>1</v>
      </c>
      <c r="O100" s="85">
        <v>1</v>
      </c>
      <c r="P100" s="85">
        <v>0</v>
      </c>
      <c r="Q100" s="85">
        <v>0</v>
      </c>
      <c r="R100" s="85">
        <v>0</v>
      </c>
      <c r="S100" s="85">
        <v>0</v>
      </c>
      <c r="T100" s="85">
        <v>83</v>
      </c>
      <c r="U100" s="85">
        <v>4</v>
      </c>
      <c r="V100" s="387">
        <v>97016.53</v>
      </c>
      <c r="W100" s="85">
        <v>1814967</v>
      </c>
      <c r="X100" s="85" t="s">
        <v>915</v>
      </c>
      <c r="Y100" s="85" t="s">
        <v>943</v>
      </c>
      <c r="Z100" s="85" t="s">
        <v>821</v>
      </c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 t="s">
        <v>821</v>
      </c>
      <c r="BE100" s="1"/>
      <c r="BF100">
        <v>281</v>
      </c>
      <c r="BG100">
        <v>98</v>
      </c>
      <c r="BH100">
        <v>123</v>
      </c>
      <c r="BI100">
        <v>82</v>
      </c>
      <c r="BJ100" s="398">
        <v>4</v>
      </c>
      <c r="BK100" s="398">
        <v>19</v>
      </c>
      <c r="BL100" s="136">
        <v>3709.6601999999998</v>
      </c>
      <c r="BM100" s="136">
        <v>1287.45187503077</v>
      </c>
      <c r="BN100" s="136">
        <v>1289.29</v>
      </c>
      <c r="BO100" s="136">
        <v>1288.0146</v>
      </c>
      <c r="BP100" s="136">
        <v>1288.0146</v>
      </c>
      <c r="BQ100" s="1" t="s">
        <v>821</v>
      </c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</row>
    <row r="101" spans="1:81" x14ac:dyDescent="0.25">
      <c r="A101" s="1"/>
      <c r="B101" s="85">
        <v>367</v>
      </c>
      <c r="C101" s="85">
        <v>83</v>
      </c>
      <c r="D101" s="85">
        <v>14682</v>
      </c>
      <c r="E101" s="85">
        <v>0</v>
      </c>
      <c r="F101" s="85">
        <v>91</v>
      </c>
      <c r="G101" s="85">
        <v>122</v>
      </c>
      <c r="H101" s="176">
        <v>2</v>
      </c>
      <c r="I101" s="400">
        <v>29</v>
      </c>
      <c r="J101" s="384">
        <v>256.25335999999999</v>
      </c>
      <c r="K101" s="384">
        <v>126.53848000000001</v>
      </c>
      <c r="L101" s="395">
        <v>2.9032155467705102E-3</v>
      </c>
      <c r="M101" s="384">
        <v>1281.43598436607</v>
      </c>
      <c r="N101" s="85">
        <v>1</v>
      </c>
      <c r="O101" s="85">
        <v>1</v>
      </c>
      <c r="P101" s="85">
        <v>0</v>
      </c>
      <c r="Q101" s="85">
        <v>0</v>
      </c>
      <c r="R101" s="85">
        <v>0</v>
      </c>
      <c r="S101" s="85">
        <v>0</v>
      </c>
      <c r="T101" s="85">
        <v>84</v>
      </c>
      <c r="U101" s="85">
        <v>4</v>
      </c>
      <c r="V101" s="387">
        <v>97095.48</v>
      </c>
      <c r="W101" s="85">
        <v>1814967</v>
      </c>
      <c r="X101" s="85" t="s">
        <v>915</v>
      </c>
      <c r="Y101" s="85" t="s">
        <v>944</v>
      </c>
      <c r="Z101" s="85" t="s">
        <v>821</v>
      </c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 t="s">
        <v>821</v>
      </c>
      <c r="BE101" s="1"/>
      <c r="BF101">
        <v>282</v>
      </c>
      <c r="BG101">
        <v>97</v>
      </c>
      <c r="BH101">
        <v>123</v>
      </c>
      <c r="BI101">
        <v>83</v>
      </c>
      <c r="BJ101" s="398">
        <v>4</v>
      </c>
      <c r="BK101" s="398">
        <v>20</v>
      </c>
      <c r="BL101" s="136">
        <v>3974.9648000000002</v>
      </c>
      <c r="BM101" s="136">
        <v>1286.70306779098</v>
      </c>
      <c r="BN101" s="136">
        <v>1297.29</v>
      </c>
      <c r="BO101" s="136">
        <v>1286.8857</v>
      </c>
      <c r="BP101" s="136">
        <v>1286.8857</v>
      </c>
      <c r="BQ101" s="1" t="s">
        <v>821</v>
      </c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</row>
    <row r="102" spans="1:81" x14ac:dyDescent="0.25">
      <c r="A102" s="1"/>
      <c r="B102" s="85">
        <v>368</v>
      </c>
      <c r="C102" s="85">
        <v>84</v>
      </c>
      <c r="D102" s="85">
        <v>14522</v>
      </c>
      <c r="E102" s="85">
        <v>0</v>
      </c>
      <c r="F102" s="85">
        <v>90</v>
      </c>
      <c r="G102" s="85">
        <v>122</v>
      </c>
      <c r="H102" s="176">
        <v>2</v>
      </c>
      <c r="I102" s="400">
        <v>30</v>
      </c>
      <c r="J102" s="384">
        <v>250.41933</v>
      </c>
      <c r="K102" s="384">
        <v>126.58985</v>
      </c>
      <c r="L102" s="395">
        <v>2.94212440936215E-3</v>
      </c>
      <c r="M102" s="384">
        <v>1280.6920256363101</v>
      </c>
      <c r="N102" s="85">
        <v>1</v>
      </c>
      <c r="O102" s="85">
        <v>1</v>
      </c>
      <c r="P102" s="85">
        <v>0</v>
      </c>
      <c r="Q102" s="85">
        <v>0</v>
      </c>
      <c r="R102" s="85">
        <v>0</v>
      </c>
      <c r="S102" s="85">
        <v>0</v>
      </c>
      <c r="T102" s="85">
        <v>85</v>
      </c>
      <c r="U102" s="85">
        <v>4</v>
      </c>
      <c r="V102" s="387">
        <v>97172.69</v>
      </c>
      <c r="W102" s="85">
        <v>1814967</v>
      </c>
      <c r="X102" s="85" t="s">
        <v>915</v>
      </c>
      <c r="Y102" s="85" t="s">
        <v>945</v>
      </c>
      <c r="Z102" s="85" t="s">
        <v>821</v>
      </c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 t="s">
        <v>821</v>
      </c>
      <c r="BE102" s="1"/>
      <c r="BF102">
        <v>283</v>
      </c>
      <c r="BG102">
        <v>96</v>
      </c>
      <c r="BH102">
        <v>123</v>
      </c>
      <c r="BI102">
        <v>84</v>
      </c>
      <c r="BJ102" s="398">
        <v>4</v>
      </c>
      <c r="BK102" s="398">
        <v>21</v>
      </c>
      <c r="BL102" s="136">
        <v>4023.9603999999999</v>
      </c>
      <c r="BM102" s="136">
        <v>1286.2464465728001</v>
      </c>
      <c r="BN102" s="136">
        <v>1299.31</v>
      </c>
      <c r="BO102" s="136">
        <v>1286.8857</v>
      </c>
      <c r="BP102" s="136">
        <v>1286.8857</v>
      </c>
      <c r="BQ102" s="1" t="s">
        <v>821</v>
      </c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</row>
    <row r="103" spans="1:81" x14ac:dyDescent="0.25">
      <c r="A103" s="1"/>
      <c r="B103" s="85">
        <v>369</v>
      </c>
      <c r="C103" s="85">
        <v>85</v>
      </c>
      <c r="D103" s="85">
        <v>14362</v>
      </c>
      <c r="E103" s="85">
        <v>0</v>
      </c>
      <c r="F103" s="85">
        <v>89</v>
      </c>
      <c r="G103" s="85">
        <v>122</v>
      </c>
      <c r="H103" s="176">
        <v>2</v>
      </c>
      <c r="I103" s="400">
        <v>31</v>
      </c>
      <c r="J103" s="384">
        <v>251.35461000000001</v>
      </c>
      <c r="K103" s="384">
        <v>126.64072400000001</v>
      </c>
      <c r="L103" s="395">
        <v>2.97593033439769E-3</v>
      </c>
      <c r="M103" s="384">
        <v>1279.9552608224101</v>
      </c>
      <c r="N103" s="85">
        <v>1</v>
      </c>
      <c r="O103" s="85">
        <v>1</v>
      </c>
      <c r="P103" s="85">
        <v>0</v>
      </c>
      <c r="Q103" s="85">
        <v>0</v>
      </c>
      <c r="R103" s="85">
        <v>0</v>
      </c>
      <c r="S103" s="85">
        <v>0</v>
      </c>
      <c r="T103" s="85">
        <v>86</v>
      </c>
      <c r="U103" s="85">
        <v>4</v>
      </c>
      <c r="V103" s="387">
        <v>97249.164000000004</v>
      </c>
      <c r="W103" s="85">
        <v>1814967</v>
      </c>
      <c r="X103" s="85" t="s">
        <v>915</v>
      </c>
      <c r="Y103" s="85" t="s">
        <v>946</v>
      </c>
      <c r="Z103" s="85" t="s">
        <v>821</v>
      </c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 t="s">
        <v>821</v>
      </c>
      <c r="BE103" s="1"/>
      <c r="BF103">
        <v>284</v>
      </c>
      <c r="BG103">
        <v>96</v>
      </c>
      <c r="BH103">
        <v>122</v>
      </c>
      <c r="BI103">
        <v>85</v>
      </c>
      <c r="BJ103" s="398">
        <v>4</v>
      </c>
      <c r="BK103" s="398">
        <v>22</v>
      </c>
      <c r="BL103" s="136">
        <v>4301.3236999999999</v>
      </c>
      <c r="BM103" s="136">
        <v>1285.77230640891</v>
      </c>
      <c r="BN103" s="136">
        <v>1291.98</v>
      </c>
      <c r="BO103" s="136">
        <v>1285.2665999999999</v>
      </c>
      <c r="BP103" s="136">
        <v>1285.2665999999999</v>
      </c>
      <c r="BQ103" s="1" t="s">
        <v>821</v>
      </c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</row>
    <row r="104" spans="1:81" x14ac:dyDescent="0.25">
      <c r="A104" s="1"/>
      <c r="B104" s="85">
        <v>370</v>
      </c>
      <c r="C104" s="85">
        <v>86</v>
      </c>
      <c r="D104" s="85">
        <v>14202</v>
      </c>
      <c r="E104" s="85">
        <v>0</v>
      </c>
      <c r="F104" s="85">
        <v>88</v>
      </c>
      <c r="G104" s="85">
        <v>122</v>
      </c>
      <c r="H104" s="176">
        <v>2</v>
      </c>
      <c r="I104" s="400">
        <v>32</v>
      </c>
      <c r="J104" s="384">
        <v>258.08017000000001</v>
      </c>
      <c r="K104" s="384">
        <v>126.69237</v>
      </c>
      <c r="L104" s="395">
        <v>2.7831173665178702E-3</v>
      </c>
      <c r="M104" s="384">
        <v>1279.2072470011501</v>
      </c>
      <c r="N104" s="85">
        <v>1</v>
      </c>
      <c r="O104" s="85">
        <v>1</v>
      </c>
      <c r="P104" s="85">
        <v>0</v>
      </c>
      <c r="Q104" s="85">
        <v>0</v>
      </c>
      <c r="R104" s="85">
        <v>0</v>
      </c>
      <c r="S104" s="85">
        <v>0</v>
      </c>
      <c r="T104" s="85">
        <v>87</v>
      </c>
      <c r="U104" s="85">
        <v>4</v>
      </c>
      <c r="V104" s="387">
        <v>97326.8</v>
      </c>
      <c r="W104" s="85">
        <v>1814967</v>
      </c>
      <c r="X104" s="85" t="s">
        <v>915</v>
      </c>
      <c r="Y104" s="85" t="s">
        <v>947</v>
      </c>
      <c r="Z104" s="85" t="s">
        <v>821</v>
      </c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 t="s">
        <v>821</v>
      </c>
      <c r="BE104" s="1"/>
      <c r="BF104">
        <v>285</v>
      </c>
      <c r="BG104">
        <v>95</v>
      </c>
      <c r="BH104">
        <v>122</v>
      </c>
      <c r="BI104">
        <v>86</v>
      </c>
      <c r="BJ104" s="398">
        <v>4</v>
      </c>
      <c r="BK104" s="398">
        <v>23</v>
      </c>
      <c r="BL104" s="136">
        <v>4399.9862999999996</v>
      </c>
      <c r="BM104" s="136">
        <v>1285.2260084203499</v>
      </c>
      <c r="BN104" s="136">
        <v>1288.02</v>
      </c>
      <c r="BO104" s="136">
        <v>1284.4905000000001</v>
      </c>
      <c r="BP104" s="136">
        <v>1284.4905000000001</v>
      </c>
      <c r="BQ104" s="1" t="s">
        <v>821</v>
      </c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</row>
    <row r="105" spans="1:81" x14ac:dyDescent="0.25">
      <c r="A105" s="1"/>
      <c r="B105" s="85">
        <v>371</v>
      </c>
      <c r="C105" s="85">
        <v>87</v>
      </c>
      <c r="D105" s="85">
        <v>14042</v>
      </c>
      <c r="E105" s="85">
        <v>0</v>
      </c>
      <c r="F105" s="85">
        <v>87</v>
      </c>
      <c r="G105" s="85">
        <v>122</v>
      </c>
      <c r="H105" s="176">
        <v>2</v>
      </c>
      <c r="I105" s="400">
        <v>33</v>
      </c>
      <c r="J105" s="384">
        <v>231.09567000000001</v>
      </c>
      <c r="K105" s="384">
        <v>126.74196000000001</v>
      </c>
      <c r="L105" s="395">
        <v>2.2955014843809899E-3</v>
      </c>
      <c r="M105" s="384">
        <v>1278.48897959896</v>
      </c>
      <c r="N105" s="85">
        <v>1</v>
      </c>
      <c r="O105" s="85">
        <v>1</v>
      </c>
      <c r="P105" s="85">
        <v>0</v>
      </c>
      <c r="Q105" s="85">
        <v>0</v>
      </c>
      <c r="R105" s="85">
        <v>0</v>
      </c>
      <c r="S105" s="85">
        <v>0</v>
      </c>
      <c r="T105" s="85">
        <v>135</v>
      </c>
      <c r="U105" s="85">
        <v>4</v>
      </c>
      <c r="V105" s="387">
        <v>97401.35</v>
      </c>
      <c r="W105" s="85">
        <v>1814967</v>
      </c>
      <c r="X105" s="85" t="s">
        <v>915</v>
      </c>
      <c r="Y105" s="85" t="s">
        <v>948</v>
      </c>
      <c r="Z105" s="85" t="s">
        <v>821</v>
      </c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 t="s">
        <v>821</v>
      </c>
      <c r="BE105" s="1"/>
      <c r="BF105">
        <v>286</v>
      </c>
      <c r="BG105">
        <v>95</v>
      </c>
      <c r="BH105">
        <v>121</v>
      </c>
      <c r="BI105">
        <v>87</v>
      </c>
      <c r="BJ105" s="398">
        <v>4</v>
      </c>
      <c r="BK105" s="398">
        <v>24</v>
      </c>
      <c r="BL105" s="136">
        <v>4586.0834999999997</v>
      </c>
      <c r="BM105" s="136">
        <v>1284.81230422097</v>
      </c>
      <c r="BN105" s="136">
        <v>1301.27</v>
      </c>
      <c r="BO105" s="136">
        <v>1283.3651</v>
      </c>
      <c r="BP105" s="136">
        <v>1283.3651</v>
      </c>
      <c r="BQ105" s="1" t="s">
        <v>821</v>
      </c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</row>
    <row r="106" spans="1:81" x14ac:dyDescent="0.25">
      <c r="A106" s="1"/>
      <c r="B106" s="85">
        <v>292</v>
      </c>
      <c r="C106" s="85">
        <v>88</v>
      </c>
      <c r="D106" s="85">
        <v>16255</v>
      </c>
      <c r="E106" s="85">
        <v>0</v>
      </c>
      <c r="F106" s="85">
        <v>101</v>
      </c>
      <c r="G106" s="85">
        <v>95</v>
      </c>
      <c r="H106" s="176">
        <v>3</v>
      </c>
      <c r="I106" s="400">
        <v>1</v>
      </c>
      <c r="J106" s="384">
        <v>237.85654</v>
      </c>
      <c r="K106" s="384">
        <v>3.5134256000000001</v>
      </c>
      <c r="L106" s="395">
        <v>2.18304957420941E-2</v>
      </c>
      <c r="M106" s="384">
        <v>1398.3964347741701</v>
      </c>
      <c r="N106" s="85">
        <v>1</v>
      </c>
      <c r="O106" s="85">
        <v>1</v>
      </c>
      <c r="P106" s="85">
        <v>0</v>
      </c>
      <c r="Q106" s="85">
        <v>0</v>
      </c>
      <c r="R106" s="85">
        <v>0</v>
      </c>
      <c r="S106" s="85">
        <v>0</v>
      </c>
      <c r="T106" s="85">
        <v>89</v>
      </c>
      <c r="U106" s="85">
        <v>6</v>
      </c>
      <c r="V106" s="387">
        <v>36.249336</v>
      </c>
      <c r="W106" s="85">
        <v>1814949</v>
      </c>
      <c r="X106" s="85" t="s">
        <v>860</v>
      </c>
      <c r="Y106" s="85" t="s">
        <v>949</v>
      </c>
      <c r="Z106" s="85" t="s">
        <v>821</v>
      </c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 t="s">
        <v>821</v>
      </c>
      <c r="BE106" s="1"/>
      <c r="BF106">
        <v>287</v>
      </c>
      <c r="BG106">
        <v>94</v>
      </c>
      <c r="BH106">
        <v>121</v>
      </c>
      <c r="BI106">
        <v>88</v>
      </c>
      <c r="BJ106" s="398">
        <v>4</v>
      </c>
      <c r="BK106" s="398">
        <v>25</v>
      </c>
      <c r="BL106" s="136">
        <v>4635.3410000000003</v>
      </c>
      <c r="BM106" s="136">
        <v>1284.4703783258601</v>
      </c>
      <c r="BN106" s="136">
        <v>1307.06</v>
      </c>
      <c r="BO106" s="136">
        <v>1283.3651</v>
      </c>
      <c r="BP106" s="136">
        <v>1283.3651</v>
      </c>
      <c r="BQ106" s="1" t="s">
        <v>821</v>
      </c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</row>
    <row r="107" spans="1:81" x14ac:dyDescent="0.25">
      <c r="A107" s="1"/>
      <c r="B107" s="85">
        <v>293</v>
      </c>
      <c r="C107" s="85">
        <v>89</v>
      </c>
      <c r="D107" s="85">
        <v>16095</v>
      </c>
      <c r="E107" s="85">
        <v>0</v>
      </c>
      <c r="F107" s="85">
        <v>100</v>
      </c>
      <c r="G107" s="85">
        <v>95</v>
      </c>
      <c r="H107" s="176">
        <v>3</v>
      </c>
      <c r="I107" s="400">
        <v>2</v>
      </c>
      <c r="J107" s="384">
        <v>264.90334999999999</v>
      </c>
      <c r="K107" s="384">
        <v>4.0050439999999998</v>
      </c>
      <c r="L107" s="395">
        <v>1.5859069501335001E-2</v>
      </c>
      <c r="M107" s="384">
        <v>1393.20390865891</v>
      </c>
      <c r="N107" s="85">
        <v>1</v>
      </c>
      <c r="O107" s="85">
        <v>1</v>
      </c>
      <c r="P107" s="85">
        <v>0</v>
      </c>
      <c r="Q107" s="85">
        <v>0</v>
      </c>
      <c r="R107" s="85">
        <v>0</v>
      </c>
      <c r="S107" s="85">
        <v>0</v>
      </c>
      <c r="T107" s="85">
        <v>90</v>
      </c>
      <c r="U107" s="85">
        <v>6</v>
      </c>
      <c r="V107" s="387">
        <v>112.86994</v>
      </c>
      <c r="W107" s="85">
        <v>1814949</v>
      </c>
      <c r="X107" s="85" t="s">
        <v>860</v>
      </c>
      <c r="Y107" s="85" t="s">
        <v>950</v>
      </c>
      <c r="Z107" s="85" t="s">
        <v>821</v>
      </c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 t="s">
        <v>821</v>
      </c>
      <c r="BE107" s="1"/>
      <c r="BF107">
        <v>288</v>
      </c>
      <c r="BG107">
        <v>94</v>
      </c>
      <c r="BH107">
        <v>122</v>
      </c>
      <c r="BI107">
        <v>89</v>
      </c>
      <c r="BJ107" s="398">
        <v>4</v>
      </c>
      <c r="BK107" s="398">
        <v>26</v>
      </c>
      <c r="BL107" s="136">
        <v>5004.1646000000001</v>
      </c>
      <c r="BM107" s="136">
        <v>1283.86298109882</v>
      </c>
      <c r="BN107" s="136">
        <v>1284.56</v>
      </c>
      <c r="BO107" s="136">
        <v>1282.2217000000001</v>
      </c>
      <c r="BP107" s="136">
        <v>1282.2217000000001</v>
      </c>
      <c r="BQ107" s="1" t="s">
        <v>821</v>
      </c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</row>
    <row r="108" spans="1:81" x14ac:dyDescent="0.25">
      <c r="A108" s="1"/>
      <c r="B108" s="85">
        <v>294</v>
      </c>
      <c r="C108" s="85">
        <v>90</v>
      </c>
      <c r="D108" s="85">
        <v>16096</v>
      </c>
      <c r="E108" s="85">
        <v>0</v>
      </c>
      <c r="F108" s="85">
        <v>100</v>
      </c>
      <c r="G108" s="85">
        <v>96</v>
      </c>
      <c r="H108" s="176">
        <v>3</v>
      </c>
      <c r="I108" s="400">
        <v>3</v>
      </c>
      <c r="J108" s="384">
        <v>141.86505</v>
      </c>
      <c r="K108" s="384">
        <v>4.4027987</v>
      </c>
      <c r="L108" s="395">
        <v>1.9176071559542599E-2</v>
      </c>
      <c r="M108" s="384">
        <v>1389.0027880069599</v>
      </c>
      <c r="N108" s="85">
        <v>1</v>
      </c>
      <c r="O108" s="85">
        <v>1</v>
      </c>
      <c r="P108" s="85">
        <v>0</v>
      </c>
      <c r="Q108" s="85">
        <v>0</v>
      </c>
      <c r="R108" s="85">
        <v>0</v>
      </c>
      <c r="S108" s="85">
        <v>0</v>
      </c>
      <c r="T108" s="85">
        <v>91</v>
      </c>
      <c r="U108" s="85">
        <v>6</v>
      </c>
      <c r="V108" s="387">
        <v>174.86144999999999</v>
      </c>
      <c r="W108" s="85">
        <v>1814949</v>
      </c>
      <c r="X108" s="85" t="s">
        <v>860</v>
      </c>
      <c r="Y108" s="85" t="s">
        <v>951</v>
      </c>
      <c r="Z108" s="85" t="s">
        <v>821</v>
      </c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 t="s">
        <v>821</v>
      </c>
      <c r="BE108" s="1"/>
      <c r="BF108">
        <v>289</v>
      </c>
      <c r="BG108">
        <v>93</v>
      </c>
      <c r="BH108">
        <v>122</v>
      </c>
      <c r="BI108">
        <v>90</v>
      </c>
      <c r="BJ108" s="398">
        <v>4</v>
      </c>
      <c r="BK108" s="398">
        <v>27</v>
      </c>
      <c r="BL108" s="136">
        <v>5277.0766999999996</v>
      </c>
      <c r="BM108" s="136">
        <v>1282.93065623456</v>
      </c>
      <c r="BN108" s="136">
        <v>1282.29</v>
      </c>
      <c r="BO108" s="136">
        <v>1281.3610000000001</v>
      </c>
      <c r="BP108" s="136">
        <v>1281.3610000000001</v>
      </c>
      <c r="BQ108" s="1" t="s">
        <v>821</v>
      </c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</row>
    <row r="109" spans="1:81" x14ac:dyDescent="0.25">
      <c r="A109" s="1"/>
      <c r="B109" s="85">
        <v>295</v>
      </c>
      <c r="C109" s="85">
        <v>91</v>
      </c>
      <c r="D109" s="85">
        <v>15936</v>
      </c>
      <c r="E109" s="85">
        <v>0</v>
      </c>
      <c r="F109" s="85">
        <v>99</v>
      </c>
      <c r="G109" s="85">
        <v>96</v>
      </c>
      <c r="H109" s="176">
        <v>3</v>
      </c>
      <c r="I109" s="400">
        <v>4</v>
      </c>
      <c r="J109" s="384">
        <v>121.53572</v>
      </c>
      <c r="K109" s="384">
        <v>4.6603621999999998</v>
      </c>
      <c r="L109" s="395">
        <v>3.1599038988674201E-2</v>
      </c>
      <c r="M109" s="384">
        <v>1386.2823736320199</v>
      </c>
      <c r="N109" s="85">
        <v>1</v>
      </c>
      <c r="O109" s="85">
        <v>1</v>
      </c>
      <c r="P109" s="85">
        <v>0</v>
      </c>
      <c r="Q109" s="85">
        <v>0</v>
      </c>
      <c r="R109" s="85">
        <v>0</v>
      </c>
      <c r="S109" s="85">
        <v>0</v>
      </c>
      <c r="T109" s="85">
        <v>92</v>
      </c>
      <c r="U109" s="85">
        <v>6</v>
      </c>
      <c r="V109" s="387">
        <v>215.00371999999999</v>
      </c>
      <c r="W109" s="85">
        <v>1814949</v>
      </c>
      <c r="X109" s="85" t="s">
        <v>860</v>
      </c>
      <c r="Y109" s="85" t="s">
        <v>952</v>
      </c>
      <c r="Z109" s="85" t="s">
        <v>821</v>
      </c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 t="s">
        <v>821</v>
      </c>
      <c r="BE109" s="1"/>
      <c r="BF109">
        <v>290</v>
      </c>
      <c r="BG109">
        <v>92</v>
      </c>
      <c r="BH109">
        <v>122</v>
      </c>
      <c r="BI109">
        <v>91</v>
      </c>
      <c r="BJ109" s="398">
        <v>4</v>
      </c>
      <c r="BK109" s="398">
        <v>28</v>
      </c>
      <c r="BL109" s="136">
        <v>5538.8393999999998</v>
      </c>
      <c r="BM109" s="136">
        <v>1282.1538708922999</v>
      </c>
      <c r="BN109" s="136">
        <v>1283.07</v>
      </c>
      <c r="BO109" s="136">
        <v>1280.5645</v>
      </c>
      <c r="BP109" s="136">
        <v>1280.5645</v>
      </c>
      <c r="BQ109" s="1" t="s">
        <v>821</v>
      </c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</row>
    <row r="110" spans="1:81" x14ac:dyDescent="0.25">
      <c r="A110" s="1"/>
      <c r="B110" s="85">
        <v>296</v>
      </c>
      <c r="C110" s="85">
        <v>92</v>
      </c>
      <c r="D110" s="85">
        <v>15937</v>
      </c>
      <c r="E110" s="85">
        <v>0</v>
      </c>
      <c r="F110" s="85">
        <v>99</v>
      </c>
      <c r="G110" s="85">
        <v>97</v>
      </c>
      <c r="H110" s="176">
        <v>3</v>
      </c>
      <c r="I110" s="400">
        <v>5</v>
      </c>
      <c r="J110" s="384">
        <v>250.30739</v>
      </c>
      <c r="K110" s="384">
        <v>5.0239653999999998</v>
      </c>
      <c r="L110" s="395">
        <v>2.16676450323058E-2</v>
      </c>
      <c r="M110" s="384">
        <v>1382.44196165114</v>
      </c>
      <c r="N110" s="85">
        <v>1</v>
      </c>
      <c r="O110" s="85">
        <v>1</v>
      </c>
      <c r="P110" s="85">
        <v>0</v>
      </c>
      <c r="Q110" s="85">
        <v>0</v>
      </c>
      <c r="R110" s="85">
        <v>0</v>
      </c>
      <c r="S110" s="85">
        <v>0</v>
      </c>
      <c r="T110" s="85">
        <v>93</v>
      </c>
      <c r="U110" s="85">
        <v>6</v>
      </c>
      <c r="V110" s="387">
        <v>271.67259999999999</v>
      </c>
      <c r="W110" s="85">
        <v>1814949</v>
      </c>
      <c r="X110" s="85" t="s">
        <v>860</v>
      </c>
      <c r="Y110" s="85" t="s">
        <v>953</v>
      </c>
      <c r="Z110" s="85" t="s">
        <v>821</v>
      </c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 t="s">
        <v>821</v>
      </c>
      <c r="BE110" s="1"/>
      <c r="BF110">
        <v>291</v>
      </c>
      <c r="BG110">
        <v>91</v>
      </c>
      <c r="BH110">
        <v>122</v>
      </c>
      <c r="BI110">
        <v>92</v>
      </c>
      <c r="BJ110" s="398">
        <v>4</v>
      </c>
      <c r="BK110" s="398">
        <v>29</v>
      </c>
      <c r="BL110" s="136">
        <v>5795.0929999999998</v>
      </c>
      <c r="BM110" s="136">
        <v>1281.4012868924301</v>
      </c>
      <c r="BN110" s="136">
        <v>1280.6400000000001</v>
      </c>
      <c r="BO110" s="136">
        <v>1279.4636</v>
      </c>
      <c r="BP110" s="136">
        <v>1279.4636</v>
      </c>
      <c r="BQ110" s="1" t="s">
        <v>821</v>
      </c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</row>
    <row r="111" spans="1:81" x14ac:dyDescent="0.25">
      <c r="A111" s="1"/>
      <c r="B111" s="85">
        <v>297</v>
      </c>
      <c r="C111" s="85">
        <v>93</v>
      </c>
      <c r="D111" s="85">
        <v>15938</v>
      </c>
      <c r="E111" s="85">
        <v>0</v>
      </c>
      <c r="F111" s="85">
        <v>99</v>
      </c>
      <c r="G111" s="85">
        <v>98</v>
      </c>
      <c r="H111" s="176">
        <v>3</v>
      </c>
      <c r="I111" s="400">
        <v>6</v>
      </c>
      <c r="J111" s="384">
        <v>274.82326999999998</v>
      </c>
      <c r="K111" s="384">
        <v>5.5374594000000004</v>
      </c>
      <c r="L111" s="395">
        <v>1.78112931800882E-2</v>
      </c>
      <c r="M111" s="384">
        <v>1377.01839001237</v>
      </c>
      <c r="N111" s="85">
        <v>1</v>
      </c>
      <c r="O111" s="85">
        <v>1</v>
      </c>
      <c r="P111" s="85">
        <v>0</v>
      </c>
      <c r="Q111" s="85">
        <v>0</v>
      </c>
      <c r="R111" s="85">
        <v>0</v>
      </c>
      <c r="S111" s="85">
        <v>0</v>
      </c>
      <c r="T111" s="85">
        <v>94</v>
      </c>
      <c r="U111" s="85">
        <v>6</v>
      </c>
      <c r="V111" s="387">
        <v>351.70254999999997</v>
      </c>
      <c r="W111" s="85">
        <v>1814949</v>
      </c>
      <c r="X111" s="85" t="s">
        <v>860</v>
      </c>
      <c r="Y111" s="85" t="s">
        <v>954</v>
      </c>
      <c r="Z111" s="85" t="s">
        <v>821</v>
      </c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 t="s">
        <v>821</v>
      </c>
      <c r="BE111" s="1"/>
      <c r="BF111">
        <v>292</v>
      </c>
      <c r="BG111">
        <v>90</v>
      </c>
      <c r="BH111">
        <v>122</v>
      </c>
      <c r="BI111">
        <v>93</v>
      </c>
      <c r="BJ111" s="398">
        <v>4</v>
      </c>
      <c r="BK111" s="398">
        <v>30</v>
      </c>
      <c r="BL111" s="136">
        <v>6045.5119999999997</v>
      </c>
      <c r="BM111" s="136">
        <v>1280.6651833001799</v>
      </c>
      <c r="BN111" s="136">
        <v>1283.33</v>
      </c>
      <c r="BO111" s="136">
        <v>1278.7043000000001</v>
      </c>
      <c r="BP111" s="136">
        <v>1278.7043000000001</v>
      </c>
      <c r="BQ111" s="1" t="s">
        <v>821</v>
      </c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</row>
    <row r="112" spans="1:81" x14ac:dyDescent="0.25">
      <c r="A112" s="1"/>
      <c r="B112" s="85">
        <v>298</v>
      </c>
      <c r="C112" s="85">
        <v>94</v>
      </c>
      <c r="D112" s="85">
        <v>15939</v>
      </c>
      <c r="E112" s="85">
        <v>0</v>
      </c>
      <c r="F112" s="85">
        <v>99</v>
      </c>
      <c r="G112" s="85">
        <v>99</v>
      </c>
      <c r="H112" s="176">
        <v>3</v>
      </c>
      <c r="I112" s="400">
        <v>7</v>
      </c>
      <c r="J112" s="384">
        <v>199.12504999999999</v>
      </c>
      <c r="K112" s="384">
        <v>6.0009046000000001</v>
      </c>
      <c r="L112" s="395">
        <v>1.7354604928116499E-2</v>
      </c>
      <c r="M112" s="384">
        <v>1372.1234321295101</v>
      </c>
      <c r="N112" s="85">
        <v>1</v>
      </c>
      <c r="O112" s="85">
        <v>1</v>
      </c>
      <c r="P112" s="85">
        <v>0</v>
      </c>
      <c r="Q112" s="85">
        <v>0</v>
      </c>
      <c r="R112" s="85">
        <v>0</v>
      </c>
      <c r="S112" s="85">
        <v>0</v>
      </c>
      <c r="T112" s="85">
        <v>95</v>
      </c>
      <c r="U112" s="85">
        <v>6</v>
      </c>
      <c r="V112" s="387">
        <v>423.93225000000001</v>
      </c>
      <c r="W112" s="85">
        <v>1814949</v>
      </c>
      <c r="X112" s="85" t="s">
        <v>860</v>
      </c>
      <c r="Y112" s="85" t="s">
        <v>955</v>
      </c>
      <c r="Z112" s="85" t="s">
        <v>821</v>
      </c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 t="s">
        <v>821</v>
      </c>
      <c r="BE112" s="1"/>
      <c r="BF112">
        <v>293</v>
      </c>
      <c r="BG112">
        <v>89</v>
      </c>
      <c r="BH112">
        <v>122</v>
      </c>
      <c r="BI112">
        <v>94</v>
      </c>
      <c r="BJ112" s="398">
        <v>4</v>
      </c>
      <c r="BK112" s="398">
        <v>31</v>
      </c>
      <c r="BL112" s="136">
        <v>6296.8666999999996</v>
      </c>
      <c r="BM112" s="136">
        <v>1279.9361976663499</v>
      </c>
      <c r="BN112" s="136">
        <v>1278.5</v>
      </c>
      <c r="BO112" s="136">
        <v>1277.9673</v>
      </c>
      <c r="BP112" s="136">
        <v>1277.9673</v>
      </c>
      <c r="BQ112" s="1" t="s">
        <v>821</v>
      </c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</row>
    <row r="113" spans="1:81" x14ac:dyDescent="0.25">
      <c r="A113" s="1"/>
      <c r="B113" s="85">
        <v>299</v>
      </c>
      <c r="C113" s="85">
        <v>95</v>
      </c>
      <c r="D113" s="85">
        <v>15779</v>
      </c>
      <c r="E113" s="85">
        <v>0</v>
      </c>
      <c r="F113" s="85">
        <v>98</v>
      </c>
      <c r="G113" s="85">
        <v>99</v>
      </c>
      <c r="H113" s="176">
        <v>3</v>
      </c>
      <c r="I113" s="400">
        <v>8</v>
      </c>
      <c r="J113" s="384">
        <v>135.47241</v>
      </c>
      <c r="K113" s="384">
        <v>6.3280873</v>
      </c>
      <c r="L113" s="395">
        <v>2.4368222010599901E-2</v>
      </c>
      <c r="M113" s="384">
        <v>1368.6676956287699</v>
      </c>
      <c r="N113" s="85">
        <v>1</v>
      </c>
      <c r="O113" s="85">
        <v>1</v>
      </c>
      <c r="P113" s="85">
        <v>0</v>
      </c>
      <c r="Q113" s="85">
        <v>0</v>
      </c>
      <c r="R113" s="85">
        <v>0</v>
      </c>
      <c r="S113" s="85">
        <v>0</v>
      </c>
      <c r="T113" s="85">
        <v>96</v>
      </c>
      <c r="U113" s="85">
        <v>6</v>
      </c>
      <c r="V113" s="387">
        <v>474.92489999999998</v>
      </c>
      <c r="W113" s="85">
        <v>1814949</v>
      </c>
      <c r="X113" s="85" t="s">
        <v>860</v>
      </c>
      <c r="Y113" s="85" t="s">
        <v>956</v>
      </c>
      <c r="Z113" s="85" t="s">
        <v>821</v>
      </c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 t="s">
        <v>821</v>
      </c>
      <c r="BE113" s="1"/>
      <c r="BF113">
        <v>294</v>
      </c>
      <c r="BG113">
        <v>88</v>
      </c>
      <c r="BH113">
        <v>122</v>
      </c>
      <c r="BI113">
        <v>95</v>
      </c>
      <c r="BJ113" s="398">
        <v>4</v>
      </c>
      <c r="BK113" s="398">
        <v>32</v>
      </c>
      <c r="BL113" s="136">
        <v>6554.9470000000001</v>
      </c>
      <c r="BM113" s="136">
        <v>1279.19608179856</v>
      </c>
      <c r="BN113" s="136">
        <v>1282.3699999999999</v>
      </c>
      <c r="BO113" s="136">
        <v>1276.7331999999999</v>
      </c>
      <c r="BP113" s="136">
        <v>1276.7331999999999</v>
      </c>
      <c r="BQ113" s="1" t="s">
        <v>821</v>
      </c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</row>
    <row r="114" spans="1:81" x14ac:dyDescent="0.25">
      <c r="A114" s="1"/>
      <c r="B114" s="85">
        <v>300</v>
      </c>
      <c r="C114" s="85">
        <v>96</v>
      </c>
      <c r="D114" s="85">
        <v>15780</v>
      </c>
      <c r="E114" s="85">
        <v>0</v>
      </c>
      <c r="F114" s="85">
        <v>98</v>
      </c>
      <c r="G114" s="85">
        <v>100</v>
      </c>
      <c r="H114" s="176">
        <v>3</v>
      </c>
      <c r="I114" s="400">
        <v>9</v>
      </c>
      <c r="J114" s="384">
        <v>184.16417000000001</v>
      </c>
      <c r="K114" s="384">
        <v>6.6406406999999996</v>
      </c>
      <c r="L114" s="395">
        <v>2.4700383304037999E-2</v>
      </c>
      <c r="M114" s="384">
        <v>1365.3664738141799</v>
      </c>
      <c r="N114" s="85">
        <v>1</v>
      </c>
      <c r="O114" s="85">
        <v>1</v>
      </c>
      <c r="P114" s="85">
        <v>0</v>
      </c>
      <c r="Q114" s="85">
        <v>0</v>
      </c>
      <c r="R114" s="85">
        <v>0</v>
      </c>
      <c r="S114" s="85">
        <v>0</v>
      </c>
      <c r="T114" s="85">
        <v>97</v>
      </c>
      <c r="U114" s="85">
        <v>6</v>
      </c>
      <c r="V114" s="387">
        <v>523.63750000000005</v>
      </c>
      <c r="W114" s="85">
        <v>1814949</v>
      </c>
      <c r="X114" s="85" t="s">
        <v>860</v>
      </c>
      <c r="Y114" s="85" t="s">
        <v>957</v>
      </c>
      <c r="Z114" s="85" t="s">
        <v>821</v>
      </c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 t="s">
        <v>821</v>
      </c>
      <c r="BE114" s="1"/>
      <c r="BF114">
        <v>295</v>
      </c>
      <c r="BG114">
        <v>87</v>
      </c>
      <c r="BH114">
        <v>122</v>
      </c>
      <c r="BI114">
        <v>96</v>
      </c>
      <c r="BJ114" s="398">
        <v>4</v>
      </c>
      <c r="BK114" s="398">
        <v>33</v>
      </c>
      <c r="BL114" s="136">
        <v>6786.0420000000004</v>
      </c>
      <c r="BM114" s="136">
        <v>1278.4853996890699</v>
      </c>
      <c r="BN114" s="136">
        <v>1284.9000000000001</v>
      </c>
      <c r="BO114" s="136">
        <v>1274.5217</v>
      </c>
      <c r="BP114" s="136">
        <v>1274.5217</v>
      </c>
      <c r="BQ114" s="1" t="s">
        <v>821</v>
      </c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</row>
    <row r="115" spans="1:81" x14ac:dyDescent="0.25">
      <c r="A115" s="1"/>
      <c r="B115" s="85">
        <v>301</v>
      </c>
      <c r="C115" s="85">
        <v>97</v>
      </c>
      <c r="D115" s="85">
        <v>15620</v>
      </c>
      <c r="E115" s="85">
        <v>0</v>
      </c>
      <c r="F115" s="85">
        <v>97</v>
      </c>
      <c r="G115" s="85">
        <v>100</v>
      </c>
      <c r="H115" s="176">
        <v>3</v>
      </c>
      <c r="I115" s="400">
        <v>10</v>
      </c>
      <c r="J115" s="384">
        <v>256.28026999999997</v>
      </c>
      <c r="K115" s="384">
        <v>7.0713252999999998</v>
      </c>
      <c r="L115" s="395">
        <v>1.9788341873681101E-2</v>
      </c>
      <c r="M115" s="384">
        <v>1360.8175482413101</v>
      </c>
      <c r="N115" s="85">
        <v>1</v>
      </c>
      <c r="O115" s="85">
        <v>1</v>
      </c>
      <c r="P115" s="85">
        <v>0</v>
      </c>
      <c r="Q115" s="85">
        <v>0</v>
      </c>
      <c r="R115" s="85">
        <v>0</v>
      </c>
      <c r="S115" s="85">
        <v>0</v>
      </c>
      <c r="T115" s="85">
        <v>98</v>
      </c>
      <c r="U115" s="85">
        <v>6</v>
      </c>
      <c r="V115" s="387">
        <v>590.76120000000003</v>
      </c>
      <c r="W115" s="85">
        <v>1814949</v>
      </c>
      <c r="X115" s="85" t="s">
        <v>860</v>
      </c>
      <c r="Y115" s="85" t="s">
        <v>958</v>
      </c>
      <c r="Z115" s="85" t="s">
        <v>821</v>
      </c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 t="s">
        <v>821</v>
      </c>
      <c r="BE115" s="1"/>
      <c r="BF115">
        <v>464</v>
      </c>
      <c r="BG115">
        <v>101</v>
      </c>
      <c r="BH115">
        <v>95</v>
      </c>
      <c r="BI115">
        <v>97</v>
      </c>
      <c r="BJ115" s="398">
        <v>5</v>
      </c>
      <c r="BK115" s="398">
        <v>1</v>
      </c>
      <c r="BL115" s="136">
        <v>237.85668999999999</v>
      </c>
      <c r="BM115" s="136">
        <v>1398.3964326754201</v>
      </c>
      <c r="BN115" s="136">
        <v>1400.34</v>
      </c>
      <c r="BO115" s="136">
        <v>1398.7228</v>
      </c>
      <c r="BP115" s="136">
        <v>1398.7228</v>
      </c>
      <c r="BQ115" s="1" t="s">
        <v>821</v>
      </c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</row>
    <row r="116" spans="1:81" x14ac:dyDescent="0.25">
      <c r="A116" s="1"/>
      <c r="B116" s="85">
        <v>302</v>
      </c>
      <c r="C116" s="85">
        <v>98</v>
      </c>
      <c r="D116" s="85">
        <v>15460</v>
      </c>
      <c r="E116" s="85">
        <v>0</v>
      </c>
      <c r="F116" s="85">
        <v>96</v>
      </c>
      <c r="G116" s="85">
        <v>100</v>
      </c>
      <c r="H116" s="176">
        <v>3</v>
      </c>
      <c r="I116" s="400">
        <v>11</v>
      </c>
      <c r="J116" s="384">
        <v>234.74832000000001</v>
      </c>
      <c r="K116" s="384">
        <v>7.5514726999999997</v>
      </c>
      <c r="L116" s="395">
        <v>1.8846330085404098E-2</v>
      </c>
      <c r="M116" s="384">
        <v>1355.7461865750499</v>
      </c>
      <c r="N116" s="85">
        <v>1</v>
      </c>
      <c r="O116" s="85">
        <v>1</v>
      </c>
      <c r="P116" s="85">
        <v>0</v>
      </c>
      <c r="Q116" s="85">
        <v>0</v>
      </c>
      <c r="R116" s="85">
        <v>0</v>
      </c>
      <c r="S116" s="85">
        <v>0</v>
      </c>
      <c r="T116" s="85">
        <v>99</v>
      </c>
      <c r="U116" s="85">
        <v>6</v>
      </c>
      <c r="V116" s="387">
        <v>665.59400000000005</v>
      </c>
      <c r="W116" s="85">
        <v>1814949</v>
      </c>
      <c r="X116" s="85" t="s">
        <v>860</v>
      </c>
      <c r="Y116" s="85" t="s">
        <v>959</v>
      </c>
      <c r="Z116" s="85" t="s">
        <v>821</v>
      </c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 t="s">
        <v>821</v>
      </c>
      <c r="BE116" s="1"/>
      <c r="BF116">
        <v>465</v>
      </c>
      <c r="BG116">
        <v>100</v>
      </c>
      <c r="BH116">
        <v>95</v>
      </c>
      <c r="BI116">
        <v>98</v>
      </c>
      <c r="BJ116" s="398">
        <v>5</v>
      </c>
      <c r="BK116" s="398">
        <v>2</v>
      </c>
      <c r="BL116" s="136">
        <v>502.76163000000003</v>
      </c>
      <c r="BM116" s="136">
        <v>1393.2038881198</v>
      </c>
      <c r="BN116" s="136">
        <v>1399.63</v>
      </c>
      <c r="BO116" s="136">
        <v>1397.7535</v>
      </c>
      <c r="BP116" s="136">
        <v>1397.7535</v>
      </c>
      <c r="BQ116" s="1" t="s">
        <v>821</v>
      </c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</row>
    <row r="117" spans="1:81" x14ac:dyDescent="0.25">
      <c r="A117" s="1"/>
      <c r="B117" s="85">
        <v>303</v>
      </c>
      <c r="C117" s="85">
        <v>99</v>
      </c>
      <c r="D117" s="85">
        <v>15461</v>
      </c>
      <c r="E117" s="85">
        <v>0</v>
      </c>
      <c r="F117" s="85">
        <v>96</v>
      </c>
      <c r="G117" s="85">
        <v>101</v>
      </c>
      <c r="H117" s="176">
        <v>3</v>
      </c>
      <c r="I117" s="400">
        <v>12</v>
      </c>
      <c r="J117" s="384">
        <v>193.61409</v>
      </c>
      <c r="K117" s="384">
        <v>7.9703419999999996</v>
      </c>
      <c r="L117" s="395">
        <v>1.8771319689243799E-2</v>
      </c>
      <c r="M117" s="384">
        <v>1351.3220422204399</v>
      </c>
      <c r="N117" s="85">
        <v>1</v>
      </c>
      <c r="O117" s="85">
        <v>1</v>
      </c>
      <c r="P117" s="85">
        <v>0</v>
      </c>
      <c r="Q117" s="85">
        <v>0</v>
      </c>
      <c r="R117" s="85">
        <v>0</v>
      </c>
      <c r="S117" s="85">
        <v>0</v>
      </c>
      <c r="T117" s="85">
        <v>100</v>
      </c>
      <c r="U117" s="85">
        <v>6</v>
      </c>
      <c r="V117" s="387">
        <v>730.87645999999995</v>
      </c>
      <c r="W117" s="85">
        <v>1814949</v>
      </c>
      <c r="X117" s="85" t="s">
        <v>860</v>
      </c>
      <c r="Y117" s="85" t="s">
        <v>960</v>
      </c>
      <c r="Z117" s="85" t="s">
        <v>821</v>
      </c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 t="s">
        <v>821</v>
      </c>
      <c r="BE117" s="1"/>
      <c r="BF117">
        <v>466</v>
      </c>
      <c r="BG117">
        <v>100</v>
      </c>
      <c r="BH117">
        <v>96</v>
      </c>
      <c r="BI117">
        <v>99</v>
      </c>
      <c r="BJ117" s="398">
        <v>5</v>
      </c>
      <c r="BK117" s="398">
        <v>3</v>
      </c>
      <c r="BL117" s="136">
        <v>644.62549999999999</v>
      </c>
      <c r="BM117" s="136">
        <v>1389.00276027002</v>
      </c>
      <c r="BN117" s="136">
        <v>1398.39</v>
      </c>
      <c r="BO117" s="136">
        <v>1396.4226000000001</v>
      </c>
      <c r="BP117" s="136">
        <v>1396.4226000000001</v>
      </c>
      <c r="BQ117" s="1" t="s">
        <v>821</v>
      </c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</row>
    <row r="118" spans="1:81" x14ac:dyDescent="0.25">
      <c r="A118" s="1"/>
      <c r="B118" s="85">
        <v>304</v>
      </c>
      <c r="C118" s="85">
        <v>100</v>
      </c>
      <c r="D118" s="85">
        <v>15301</v>
      </c>
      <c r="E118" s="85">
        <v>0</v>
      </c>
      <c r="F118" s="85">
        <v>95</v>
      </c>
      <c r="G118" s="85">
        <v>101</v>
      </c>
      <c r="H118" s="176">
        <v>3</v>
      </c>
      <c r="I118" s="400">
        <v>13</v>
      </c>
      <c r="J118" s="384">
        <v>158.28112999999999</v>
      </c>
      <c r="K118" s="384">
        <v>8.3144399999999994</v>
      </c>
      <c r="L118" s="395">
        <v>2.5090352266994902E-2</v>
      </c>
      <c r="M118" s="384">
        <v>1347.68765024135</v>
      </c>
      <c r="N118" s="85">
        <v>1</v>
      </c>
      <c r="O118" s="85">
        <v>1</v>
      </c>
      <c r="P118" s="85">
        <v>0</v>
      </c>
      <c r="Q118" s="85">
        <v>0</v>
      </c>
      <c r="R118" s="85">
        <v>0</v>
      </c>
      <c r="S118" s="85">
        <v>0</v>
      </c>
      <c r="T118" s="85">
        <v>101</v>
      </c>
      <c r="U118" s="85">
        <v>6</v>
      </c>
      <c r="V118" s="387">
        <v>784.50525000000005</v>
      </c>
      <c r="W118" s="85">
        <v>1814949</v>
      </c>
      <c r="X118" s="85" t="s">
        <v>860</v>
      </c>
      <c r="Y118" s="85" t="s">
        <v>961</v>
      </c>
      <c r="Z118" s="85" t="s">
        <v>821</v>
      </c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 t="s">
        <v>821</v>
      </c>
      <c r="BE118" s="1"/>
      <c r="BF118">
        <v>467</v>
      </c>
      <c r="BG118">
        <v>99</v>
      </c>
      <c r="BH118">
        <v>96</v>
      </c>
      <c r="BI118">
        <v>100</v>
      </c>
      <c r="BJ118" s="398">
        <v>5</v>
      </c>
      <c r="BK118" s="398">
        <v>4</v>
      </c>
      <c r="BL118" s="136">
        <v>766.16219999999998</v>
      </c>
      <c r="BM118" s="136">
        <v>1386.2823478376099</v>
      </c>
      <c r="BN118" s="136">
        <v>1400.1</v>
      </c>
      <c r="BO118" s="136">
        <v>1394.2114999999999</v>
      </c>
      <c r="BP118" s="136">
        <v>1394.2114999999999</v>
      </c>
      <c r="BQ118" s="1" t="s">
        <v>821</v>
      </c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</row>
    <row r="119" spans="1:81" x14ac:dyDescent="0.25">
      <c r="A119" s="1"/>
      <c r="B119" s="85">
        <v>305</v>
      </c>
      <c r="C119" s="85">
        <v>101</v>
      </c>
      <c r="D119" s="85">
        <v>15302</v>
      </c>
      <c r="E119" s="85">
        <v>0</v>
      </c>
      <c r="F119" s="85">
        <v>95</v>
      </c>
      <c r="G119" s="85">
        <v>102</v>
      </c>
      <c r="H119" s="176">
        <v>3</v>
      </c>
      <c r="I119" s="400">
        <v>14</v>
      </c>
      <c r="J119" s="384">
        <v>226.23751999999999</v>
      </c>
      <c r="K119" s="384">
        <v>8.6904369999999993</v>
      </c>
      <c r="L119" s="395">
        <v>1.40095410149884E-2</v>
      </c>
      <c r="M119" s="384">
        <v>1343.71632098438</v>
      </c>
      <c r="N119" s="85">
        <v>1</v>
      </c>
      <c r="O119" s="85">
        <v>1</v>
      </c>
      <c r="P119" s="85">
        <v>0</v>
      </c>
      <c r="Q119" s="85">
        <v>0</v>
      </c>
      <c r="R119" s="85">
        <v>0</v>
      </c>
      <c r="S119" s="85">
        <v>0</v>
      </c>
      <c r="T119" s="85">
        <v>102</v>
      </c>
      <c r="U119" s="85">
        <v>6</v>
      </c>
      <c r="V119" s="387">
        <v>843.10590000000002</v>
      </c>
      <c r="W119" s="85">
        <v>1814949</v>
      </c>
      <c r="X119" s="85" t="s">
        <v>860</v>
      </c>
      <c r="Y119" s="85" t="s">
        <v>962</v>
      </c>
      <c r="Z119" s="85" t="s">
        <v>821</v>
      </c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 t="s">
        <v>821</v>
      </c>
      <c r="BE119" s="1"/>
      <c r="BF119">
        <v>468</v>
      </c>
      <c r="BG119">
        <v>99</v>
      </c>
      <c r="BH119">
        <v>97</v>
      </c>
      <c r="BI119">
        <v>101</v>
      </c>
      <c r="BJ119" s="398">
        <v>5</v>
      </c>
      <c r="BK119" s="398">
        <v>5</v>
      </c>
      <c r="BL119" s="136">
        <v>1016.4696</v>
      </c>
      <c r="BM119" s="136">
        <v>1382.4419249534301</v>
      </c>
      <c r="BN119" s="136">
        <v>1399.22</v>
      </c>
      <c r="BO119" s="136">
        <v>1389.7031999999999</v>
      </c>
      <c r="BP119" s="136">
        <v>1389.7031999999999</v>
      </c>
      <c r="BQ119" s="1" t="s">
        <v>821</v>
      </c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</row>
    <row r="120" spans="1:81" x14ac:dyDescent="0.25">
      <c r="A120" s="1"/>
      <c r="B120" s="85">
        <v>306</v>
      </c>
      <c r="C120" s="85">
        <v>102</v>
      </c>
      <c r="D120" s="85">
        <v>15142</v>
      </c>
      <c r="E120" s="85">
        <v>0</v>
      </c>
      <c r="F120" s="85">
        <v>94</v>
      </c>
      <c r="G120" s="85">
        <v>102</v>
      </c>
      <c r="H120" s="176">
        <v>3</v>
      </c>
      <c r="I120" s="400">
        <v>15</v>
      </c>
      <c r="J120" s="384">
        <v>80.643935999999997</v>
      </c>
      <c r="K120" s="384">
        <v>8.9905190000000008</v>
      </c>
      <c r="L120" s="395">
        <v>4.5506696836812299E-2</v>
      </c>
      <c r="M120" s="384">
        <v>1340.5468371924801</v>
      </c>
      <c r="N120" s="85">
        <v>1</v>
      </c>
      <c r="O120" s="85">
        <v>1</v>
      </c>
      <c r="P120" s="85">
        <v>0</v>
      </c>
      <c r="Q120" s="85">
        <v>0</v>
      </c>
      <c r="R120" s="85">
        <v>0</v>
      </c>
      <c r="S120" s="85">
        <v>0</v>
      </c>
      <c r="T120" s="85">
        <v>103</v>
      </c>
      <c r="U120" s="85">
        <v>6</v>
      </c>
      <c r="V120" s="387">
        <v>889.87463000000002</v>
      </c>
      <c r="W120" s="85">
        <v>1814949</v>
      </c>
      <c r="X120" s="85" t="s">
        <v>860</v>
      </c>
      <c r="Y120" s="85" t="s">
        <v>963</v>
      </c>
      <c r="Z120" s="85" t="s">
        <v>821</v>
      </c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 t="s">
        <v>821</v>
      </c>
      <c r="BE120" s="1"/>
      <c r="BF120">
        <v>469</v>
      </c>
      <c r="BG120">
        <v>99</v>
      </c>
      <c r="BH120">
        <v>98</v>
      </c>
      <c r="BI120">
        <v>102</v>
      </c>
      <c r="BJ120" s="398">
        <v>5</v>
      </c>
      <c r="BK120" s="398">
        <v>6</v>
      </c>
      <c r="BL120" s="136">
        <v>1291.2931000000001</v>
      </c>
      <c r="BM120" s="136">
        <v>1377.01834963891</v>
      </c>
      <c r="BN120" s="136">
        <v>1394.25</v>
      </c>
      <c r="BO120" s="136">
        <v>1384.3010999999999</v>
      </c>
      <c r="BP120" s="136">
        <v>1384.3010999999999</v>
      </c>
      <c r="BQ120" s="1" t="s">
        <v>821</v>
      </c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</row>
    <row r="121" spans="1:81" x14ac:dyDescent="0.25">
      <c r="A121" s="1"/>
      <c r="B121" s="85">
        <v>307</v>
      </c>
      <c r="C121" s="85">
        <v>103</v>
      </c>
      <c r="D121" s="85">
        <v>15143</v>
      </c>
      <c r="E121" s="85">
        <v>0</v>
      </c>
      <c r="F121" s="85">
        <v>94</v>
      </c>
      <c r="G121" s="85">
        <v>103</v>
      </c>
      <c r="H121" s="176">
        <v>3</v>
      </c>
      <c r="I121" s="400">
        <v>16</v>
      </c>
      <c r="J121" s="384">
        <v>274.68396000000001</v>
      </c>
      <c r="K121" s="384">
        <v>9.3379720000000006</v>
      </c>
      <c r="L121" s="395">
        <v>1.6786939857458001E-2</v>
      </c>
      <c r="M121" s="384">
        <v>1336.87699803804</v>
      </c>
      <c r="N121" s="85">
        <v>1</v>
      </c>
      <c r="O121" s="85">
        <v>1</v>
      </c>
      <c r="P121" s="85">
        <v>0</v>
      </c>
      <c r="Q121" s="85">
        <v>0</v>
      </c>
      <c r="R121" s="85">
        <v>0</v>
      </c>
      <c r="S121" s="85">
        <v>0</v>
      </c>
      <c r="T121" s="85">
        <v>104</v>
      </c>
      <c r="U121" s="85">
        <v>6</v>
      </c>
      <c r="V121" s="387">
        <v>944.02660000000003</v>
      </c>
      <c r="W121" s="85">
        <v>1814949</v>
      </c>
      <c r="X121" s="85" t="s">
        <v>860</v>
      </c>
      <c r="Y121" s="85" t="s">
        <v>964</v>
      </c>
      <c r="Z121" s="85" t="s">
        <v>821</v>
      </c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 t="s">
        <v>821</v>
      </c>
      <c r="BE121" s="1"/>
      <c r="BF121">
        <v>470</v>
      </c>
      <c r="BG121">
        <v>99</v>
      </c>
      <c r="BH121">
        <v>99</v>
      </c>
      <c r="BI121">
        <v>103</v>
      </c>
      <c r="BJ121" s="398">
        <v>5</v>
      </c>
      <c r="BK121" s="398">
        <v>7</v>
      </c>
      <c r="BL121" s="136">
        <v>1490.4167</v>
      </c>
      <c r="BM121" s="136">
        <v>1372.12340080028</v>
      </c>
      <c r="BN121" s="136">
        <v>1390.44</v>
      </c>
      <c r="BO121" s="136">
        <v>1381.1871000000001</v>
      </c>
      <c r="BP121" s="136">
        <v>1381.1871000000001</v>
      </c>
      <c r="BQ121" s="1" t="s">
        <v>821</v>
      </c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</row>
    <row r="122" spans="1:81" x14ac:dyDescent="0.25">
      <c r="A122" s="1"/>
      <c r="B122" s="85">
        <v>308</v>
      </c>
      <c r="C122" s="85">
        <v>104</v>
      </c>
      <c r="D122" s="85">
        <v>15144</v>
      </c>
      <c r="E122" s="85">
        <v>0</v>
      </c>
      <c r="F122" s="85">
        <v>94</v>
      </c>
      <c r="G122" s="85">
        <v>104</v>
      </c>
      <c r="H122" s="176">
        <v>3</v>
      </c>
      <c r="I122" s="400">
        <v>17</v>
      </c>
      <c r="J122" s="384">
        <v>171.78038000000001</v>
      </c>
      <c r="K122" s="384">
        <v>9.7745429999999995</v>
      </c>
      <c r="L122" s="395">
        <v>2.04937868361902E-2</v>
      </c>
      <c r="M122" s="384">
        <v>1332.2658949223701</v>
      </c>
      <c r="N122" s="85">
        <v>1</v>
      </c>
      <c r="O122" s="85">
        <v>1</v>
      </c>
      <c r="P122" s="85">
        <v>0</v>
      </c>
      <c r="Q122" s="85">
        <v>0</v>
      </c>
      <c r="R122" s="85">
        <v>0</v>
      </c>
      <c r="S122" s="85">
        <v>0</v>
      </c>
      <c r="T122" s="85">
        <v>105</v>
      </c>
      <c r="U122" s="85">
        <v>6</v>
      </c>
      <c r="V122" s="387">
        <v>1012.0678</v>
      </c>
      <c r="W122" s="85">
        <v>1814949</v>
      </c>
      <c r="X122" s="85" t="s">
        <v>860</v>
      </c>
      <c r="Y122" s="85" t="s">
        <v>965</v>
      </c>
      <c r="Z122" s="85" t="s">
        <v>821</v>
      </c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 t="s">
        <v>821</v>
      </c>
      <c r="BE122" s="1"/>
      <c r="BF122">
        <v>471</v>
      </c>
      <c r="BG122">
        <v>98</v>
      </c>
      <c r="BH122">
        <v>99</v>
      </c>
      <c r="BI122">
        <v>104</v>
      </c>
      <c r="BJ122" s="398">
        <v>5</v>
      </c>
      <c r="BK122" s="398">
        <v>8</v>
      </c>
      <c r="BL122" s="136">
        <v>1625.8910000000001</v>
      </c>
      <c r="BM122" s="136">
        <v>1368.6676585210901</v>
      </c>
      <c r="BN122" s="136">
        <v>1389.99</v>
      </c>
      <c r="BO122" s="136">
        <v>1378.5540000000001</v>
      </c>
      <c r="BP122" s="136">
        <v>1378.5540000000001</v>
      </c>
      <c r="BQ122" s="1" t="s">
        <v>821</v>
      </c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</row>
    <row r="123" spans="1:81" x14ac:dyDescent="0.25">
      <c r="A123" s="1"/>
      <c r="B123" s="85">
        <v>309</v>
      </c>
      <c r="C123" s="85">
        <v>105</v>
      </c>
      <c r="D123" s="85">
        <v>14984</v>
      </c>
      <c r="E123" s="85">
        <v>0</v>
      </c>
      <c r="F123" s="85">
        <v>93</v>
      </c>
      <c r="G123" s="85">
        <v>104</v>
      </c>
      <c r="H123" s="176">
        <v>3</v>
      </c>
      <c r="I123" s="400">
        <v>18</v>
      </c>
      <c r="J123" s="384">
        <v>169.08074999999999</v>
      </c>
      <c r="K123" s="384">
        <v>10.107849999999999</v>
      </c>
      <c r="L123" s="395">
        <v>2.0978362823213699E-2</v>
      </c>
      <c r="M123" s="384">
        <v>1328.7454644269101</v>
      </c>
      <c r="N123" s="85">
        <v>1</v>
      </c>
      <c r="O123" s="85">
        <v>1</v>
      </c>
      <c r="P123" s="85">
        <v>0</v>
      </c>
      <c r="Q123" s="85">
        <v>0</v>
      </c>
      <c r="R123" s="85">
        <v>0</v>
      </c>
      <c r="S123" s="85">
        <v>0</v>
      </c>
      <c r="T123" s="85">
        <v>106</v>
      </c>
      <c r="U123" s="85">
        <v>6</v>
      </c>
      <c r="V123" s="387">
        <v>1064.0150000000001</v>
      </c>
      <c r="W123" s="85">
        <v>1814949</v>
      </c>
      <c r="X123" s="85" t="s">
        <v>860</v>
      </c>
      <c r="Y123" s="85" t="s">
        <v>966</v>
      </c>
      <c r="Z123" s="85" t="s">
        <v>821</v>
      </c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 t="s">
        <v>821</v>
      </c>
      <c r="BE123" s="1"/>
      <c r="BF123">
        <v>472</v>
      </c>
      <c r="BG123">
        <v>98</v>
      </c>
      <c r="BH123">
        <v>100</v>
      </c>
      <c r="BI123">
        <v>105</v>
      </c>
      <c r="BJ123" s="398">
        <v>5</v>
      </c>
      <c r="BK123" s="398">
        <v>9</v>
      </c>
      <c r="BL123" s="136">
        <v>1810.0532000000001</v>
      </c>
      <c r="BM123" s="136">
        <v>1365.36644104692</v>
      </c>
      <c r="BN123" s="136">
        <v>1379.11</v>
      </c>
      <c r="BO123" s="136">
        <v>1374.597</v>
      </c>
      <c r="BP123" s="136">
        <v>1374.597</v>
      </c>
      <c r="BQ123" s="1" t="s">
        <v>821</v>
      </c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</row>
    <row r="124" spans="1:81" x14ac:dyDescent="0.25">
      <c r="A124" s="1"/>
      <c r="B124" s="85">
        <v>310</v>
      </c>
      <c r="C124" s="85">
        <v>106</v>
      </c>
      <c r="D124" s="85">
        <v>14985</v>
      </c>
      <c r="E124" s="85">
        <v>0</v>
      </c>
      <c r="F124" s="85">
        <v>93</v>
      </c>
      <c r="G124" s="85">
        <v>105</v>
      </c>
      <c r="H124" s="176">
        <v>3</v>
      </c>
      <c r="I124" s="400">
        <v>19</v>
      </c>
      <c r="J124" s="384">
        <v>174.35668999999999</v>
      </c>
      <c r="K124" s="384">
        <v>10.443676999999999</v>
      </c>
      <c r="L124" s="395">
        <v>2.1018872560346701E-2</v>
      </c>
      <c r="M124" s="384">
        <v>1325.19842711723</v>
      </c>
      <c r="N124" s="85">
        <v>1</v>
      </c>
      <c r="O124" s="85">
        <v>1</v>
      </c>
      <c r="P124" s="85">
        <v>0</v>
      </c>
      <c r="Q124" s="85">
        <v>0</v>
      </c>
      <c r="R124" s="85">
        <v>0</v>
      </c>
      <c r="S124" s="85">
        <v>0</v>
      </c>
      <c r="T124" s="85">
        <v>107</v>
      </c>
      <c r="U124" s="85">
        <v>6</v>
      </c>
      <c r="V124" s="387">
        <v>1116.3549</v>
      </c>
      <c r="W124" s="85">
        <v>1814949</v>
      </c>
      <c r="X124" s="85" t="s">
        <v>860</v>
      </c>
      <c r="Y124" s="85" t="s">
        <v>967</v>
      </c>
      <c r="Z124" s="85" t="s">
        <v>821</v>
      </c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 t="s">
        <v>821</v>
      </c>
      <c r="BE124" s="1"/>
      <c r="BF124">
        <v>473</v>
      </c>
      <c r="BG124">
        <v>97</v>
      </c>
      <c r="BH124">
        <v>100</v>
      </c>
      <c r="BI124">
        <v>106</v>
      </c>
      <c r="BJ124" s="398">
        <v>5</v>
      </c>
      <c r="BK124" s="398">
        <v>10</v>
      </c>
      <c r="BL124" s="136">
        <v>2066.3335000000002</v>
      </c>
      <c r="BM124" s="136">
        <v>1360.81752963492</v>
      </c>
      <c r="BN124" s="136">
        <v>1379.32</v>
      </c>
      <c r="BO124" s="136">
        <v>1371.5126</v>
      </c>
      <c r="BP124" s="136">
        <v>1371.5126</v>
      </c>
      <c r="BQ124" s="1" t="s">
        <v>821</v>
      </c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</row>
    <row r="125" spans="1:81" x14ac:dyDescent="0.25">
      <c r="A125" s="1"/>
      <c r="B125" s="85">
        <v>311</v>
      </c>
      <c r="C125" s="85">
        <v>107</v>
      </c>
      <c r="D125" s="85">
        <v>14825</v>
      </c>
      <c r="E125" s="85">
        <v>0</v>
      </c>
      <c r="F125" s="85">
        <v>92</v>
      </c>
      <c r="G125" s="85">
        <v>105</v>
      </c>
      <c r="H125" s="176">
        <v>3</v>
      </c>
      <c r="I125" s="400">
        <v>20</v>
      </c>
      <c r="J125" s="384">
        <v>180.48175000000001</v>
      </c>
      <c r="K125" s="384">
        <v>10.790652</v>
      </c>
      <c r="L125" s="395">
        <v>2.5898105667789401E-2</v>
      </c>
      <c r="M125" s="384">
        <v>1321.5336460815699</v>
      </c>
      <c r="N125" s="85">
        <v>1</v>
      </c>
      <c r="O125" s="85">
        <v>1</v>
      </c>
      <c r="P125" s="85">
        <v>0</v>
      </c>
      <c r="Q125" s="85">
        <v>0</v>
      </c>
      <c r="R125" s="85">
        <v>0</v>
      </c>
      <c r="S125" s="85">
        <v>0</v>
      </c>
      <c r="T125" s="85">
        <v>108</v>
      </c>
      <c r="U125" s="85">
        <v>6</v>
      </c>
      <c r="V125" s="387">
        <v>1170.4322999999999</v>
      </c>
      <c r="W125" s="85">
        <v>1814949</v>
      </c>
      <c r="X125" s="85" t="s">
        <v>860</v>
      </c>
      <c r="Y125" s="85" t="s">
        <v>968</v>
      </c>
      <c r="Z125" s="85" t="s">
        <v>821</v>
      </c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 t="s">
        <v>821</v>
      </c>
      <c r="BE125" s="1"/>
      <c r="BF125">
        <v>474</v>
      </c>
      <c r="BG125">
        <v>96</v>
      </c>
      <c r="BH125">
        <v>100</v>
      </c>
      <c r="BI125">
        <v>107</v>
      </c>
      <c r="BJ125" s="398">
        <v>5</v>
      </c>
      <c r="BK125" s="398">
        <v>11</v>
      </c>
      <c r="BL125" s="136">
        <v>2301.0832999999998</v>
      </c>
      <c r="BM125" s="136">
        <v>1355.7461517603899</v>
      </c>
      <c r="BN125" s="136">
        <v>1384.65</v>
      </c>
      <c r="BO125" s="136">
        <v>1365.8538000000001</v>
      </c>
      <c r="BP125" s="136">
        <v>1365.8538000000001</v>
      </c>
      <c r="BQ125" s="1" t="s">
        <v>821</v>
      </c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</row>
    <row r="126" spans="1:81" x14ac:dyDescent="0.25">
      <c r="A126" s="1"/>
      <c r="B126" s="85">
        <v>312</v>
      </c>
      <c r="C126" s="85">
        <v>108</v>
      </c>
      <c r="D126" s="85">
        <v>14826</v>
      </c>
      <c r="E126" s="85">
        <v>0</v>
      </c>
      <c r="F126" s="85">
        <v>92</v>
      </c>
      <c r="G126" s="85">
        <v>106</v>
      </c>
      <c r="H126" s="176">
        <v>3</v>
      </c>
      <c r="I126" s="400">
        <v>21</v>
      </c>
      <c r="J126" s="384">
        <v>272.08510000000001</v>
      </c>
      <c r="K126" s="384">
        <v>11.233191</v>
      </c>
      <c r="L126" s="395">
        <v>1.27878016822894E-2</v>
      </c>
      <c r="M126" s="384">
        <v>1316.85951063632</v>
      </c>
      <c r="N126" s="85">
        <v>1</v>
      </c>
      <c r="O126" s="85">
        <v>1</v>
      </c>
      <c r="P126" s="85">
        <v>0</v>
      </c>
      <c r="Q126" s="85">
        <v>0</v>
      </c>
      <c r="R126" s="85">
        <v>0</v>
      </c>
      <c r="S126" s="85">
        <v>0</v>
      </c>
      <c r="T126" s="85">
        <v>109</v>
      </c>
      <c r="U126" s="85">
        <v>6</v>
      </c>
      <c r="V126" s="387">
        <v>1239.4033999999999</v>
      </c>
      <c r="W126" s="85">
        <v>1814949</v>
      </c>
      <c r="X126" s="85" t="s">
        <v>860</v>
      </c>
      <c r="Y126" s="85" t="s">
        <v>969</v>
      </c>
      <c r="Z126" s="85" t="s">
        <v>821</v>
      </c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 t="s">
        <v>821</v>
      </c>
      <c r="BE126" s="1"/>
      <c r="BF126">
        <v>475</v>
      </c>
      <c r="BG126">
        <v>96</v>
      </c>
      <c r="BH126">
        <v>101</v>
      </c>
      <c r="BI126">
        <v>108</v>
      </c>
      <c r="BJ126" s="398">
        <v>5</v>
      </c>
      <c r="BK126" s="398">
        <v>12</v>
      </c>
      <c r="BL126" s="136">
        <v>2494.6959999999999</v>
      </c>
      <c r="BM126" s="136">
        <v>1351.32200142123</v>
      </c>
      <c r="BN126" s="136">
        <v>1376.05</v>
      </c>
      <c r="BO126" s="136">
        <v>1360.8371999999999</v>
      </c>
      <c r="BP126" s="136">
        <v>1360.8371999999999</v>
      </c>
      <c r="BQ126" s="1" t="s">
        <v>821</v>
      </c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</row>
    <row r="127" spans="1:81" x14ac:dyDescent="0.25">
      <c r="A127" s="1"/>
      <c r="B127" s="85">
        <v>313</v>
      </c>
      <c r="C127" s="85">
        <v>109</v>
      </c>
      <c r="D127" s="85">
        <v>14827</v>
      </c>
      <c r="E127" s="85">
        <v>0</v>
      </c>
      <c r="F127" s="85">
        <v>92</v>
      </c>
      <c r="G127" s="85">
        <v>107</v>
      </c>
      <c r="H127" s="176">
        <v>3</v>
      </c>
      <c r="I127" s="400">
        <v>22</v>
      </c>
      <c r="J127" s="384">
        <v>64.800820000000002</v>
      </c>
      <c r="K127" s="384">
        <v>11.562611</v>
      </c>
      <c r="L127" s="395">
        <v>5.5083383043465398E-2</v>
      </c>
      <c r="M127" s="384">
        <v>1313.38014016385</v>
      </c>
      <c r="N127" s="85">
        <v>1</v>
      </c>
      <c r="O127" s="85">
        <v>1</v>
      </c>
      <c r="P127" s="85">
        <v>0</v>
      </c>
      <c r="Q127" s="85">
        <v>0</v>
      </c>
      <c r="R127" s="85">
        <v>0</v>
      </c>
      <c r="S127" s="85">
        <v>0</v>
      </c>
      <c r="T127" s="85">
        <v>110</v>
      </c>
      <c r="U127" s="85">
        <v>6</v>
      </c>
      <c r="V127" s="387">
        <v>1290.7448999999999</v>
      </c>
      <c r="W127" s="85">
        <v>1814949</v>
      </c>
      <c r="X127" s="85" t="s">
        <v>860</v>
      </c>
      <c r="Y127" s="85" t="s">
        <v>970</v>
      </c>
      <c r="Z127" s="85" t="s">
        <v>821</v>
      </c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 t="s">
        <v>821</v>
      </c>
      <c r="BE127" s="1"/>
      <c r="BF127">
        <v>476</v>
      </c>
      <c r="BG127">
        <v>95</v>
      </c>
      <c r="BH127">
        <v>101</v>
      </c>
      <c r="BI127">
        <v>109</v>
      </c>
      <c r="BJ127" s="398">
        <v>5</v>
      </c>
      <c r="BK127" s="398">
        <v>13</v>
      </c>
      <c r="BL127" s="136">
        <v>2652.9792000000002</v>
      </c>
      <c r="BM127" s="136">
        <v>1347.6876036256799</v>
      </c>
      <c r="BN127" s="136">
        <v>1378.54</v>
      </c>
      <c r="BO127" s="136">
        <v>1357.5143</v>
      </c>
      <c r="BP127" s="136">
        <v>1357.5143</v>
      </c>
      <c r="BQ127" s="1" t="s">
        <v>821</v>
      </c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</row>
    <row r="128" spans="1:81" x14ac:dyDescent="0.25">
      <c r="A128" s="1"/>
      <c r="B128" s="85">
        <v>314</v>
      </c>
      <c r="C128" s="85">
        <v>110</v>
      </c>
      <c r="D128" s="85">
        <v>14667</v>
      </c>
      <c r="E128" s="85">
        <v>0</v>
      </c>
      <c r="F128" s="85">
        <v>91</v>
      </c>
      <c r="G128" s="85">
        <v>107</v>
      </c>
      <c r="H128" s="176">
        <v>3</v>
      </c>
      <c r="I128" s="400">
        <v>23</v>
      </c>
      <c r="J128" s="384">
        <v>280.80725000000001</v>
      </c>
      <c r="K128" s="384">
        <v>11.90056</v>
      </c>
      <c r="L128" s="395">
        <v>1.5123155169820299E-2</v>
      </c>
      <c r="M128" s="384">
        <v>1309.81069180748</v>
      </c>
      <c r="N128" s="85">
        <v>1</v>
      </c>
      <c r="O128" s="85">
        <v>1</v>
      </c>
      <c r="P128" s="85">
        <v>0</v>
      </c>
      <c r="Q128" s="85">
        <v>0</v>
      </c>
      <c r="R128" s="85">
        <v>0</v>
      </c>
      <c r="S128" s="85">
        <v>0</v>
      </c>
      <c r="T128" s="85">
        <v>111</v>
      </c>
      <c r="U128" s="85">
        <v>6</v>
      </c>
      <c r="V128" s="387">
        <v>1343.4155000000001</v>
      </c>
      <c r="W128" s="85">
        <v>1814949</v>
      </c>
      <c r="X128" s="85" t="s">
        <v>860</v>
      </c>
      <c r="Y128" s="85" t="s">
        <v>971</v>
      </c>
      <c r="Z128" s="85" t="s">
        <v>821</v>
      </c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 t="s">
        <v>821</v>
      </c>
      <c r="BE128" s="1"/>
      <c r="BF128">
        <v>477</v>
      </c>
      <c r="BG128">
        <v>95</v>
      </c>
      <c r="BH128">
        <v>102</v>
      </c>
      <c r="BI128">
        <v>110</v>
      </c>
      <c r="BJ128" s="398">
        <v>5</v>
      </c>
      <c r="BK128" s="398">
        <v>14</v>
      </c>
      <c r="BL128" s="136">
        <v>2879.2150000000001</v>
      </c>
      <c r="BM128" s="136">
        <v>1343.7162735235199</v>
      </c>
      <c r="BN128" s="136">
        <v>1371.66</v>
      </c>
      <c r="BO128" s="136">
        <v>1350.4190000000001</v>
      </c>
      <c r="BP128" s="136">
        <v>1350.4190000000001</v>
      </c>
      <c r="BQ128" s="1" t="s">
        <v>821</v>
      </c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</row>
    <row r="129" spans="1:81" x14ac:dyDescent="0.25">
      <c r="A129" s="1"/>
      <c r="B129" s="85">
        <v>315</v>
      </c>
      <c r="C129" s="85">
        <v>111</v>
      </c>
      <c r="D129" s="85">
        <v>14668</v>
      </c>
      <c r="E129" s="85">
        <v>0</v>
      </c>
      <c r="F129" s="85">
        <v>91</v>
      </c>
      <c r="G129" s="85">
        <v>108</v>
      </c>
      <c r="H129" s="176">
        <v>3</v>
      </c>
      <c r="I129" s="400">
        <v>24</v>
      </c>
      <c r="J129" s="384">
        <v>130.3732</v>
      </c>
      <c r="K129" s="384">
        <v>12.302628500000001</v>
      </c>
      <c r="L129" s="395">
        <v>2.52015654420591E-2</v>
      </c>
      <c r="M129" s="384">
        <v>1305.5640001781501</v>
      </c>
      <c r="N129" s="85">
        <v>1</v>
      </c>
      <c r="O129" s="85">
        <v>1</v>
      </c>
      <c r="P129" s="85">
        <v>0</v>
      </c>
      <c r="Q129" s="85">
        <v>0</v>
      </c>
      <c r="R129" s="85">
        <v>0</v>
      </c>
      <c r="S129" s="85">
        <v>0</v>
      </c>
      <c r="T129" s="85">
        <v>112</v>
      </c>
      <c r="U129" s="85">
        <v>6</v>
      </c>
      <c r="V129" s="387">
        <v>1406.0795000000001</v>
      </c>
      <c r="W129" s="85">
        <v>1814949</v>
      </c>
      <c r="X129" s="85" t="s">
        <v>860</v>
      </c>
      <c r="Y129" s="85" t="s">
        <v>972</v>
      </c>
      <c r="Z129" s="85" t="s">
        <v>821</v>
      </c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 t="s">
        <v>821</v>
      </c>
      <c r="BE129" s="1"/>
      <c r="BF129">
        <v>478</v>
      </c>
      <c r="BG129">
        <v>94</v>
      </c>
      <c r="BH129">
        <v>102</v>
      </c>
      <c r="BI129">
        <v>111</v>
      </c>
      <c r="BJ129" s="398">
        <v>5</v>
      </c>
      <c r="BK129" s="398">
        <v>15</v>
      </c>
      <c r="BL129" s="136">
        <v>2959.8604</v>
      </c>
      <c r="BM129" s="136">
        <v>1340.5467890570801</v>
      </c>
      <c r="BN129" s="136">
        <v>1373.06</v>
      </c>
      <c r="BO129" s="136">
        <v>1347.1472000000001</v>
      </c>
      <c r="BP129" s="136">
        <v>1347.1472000000001</v>
      </c>
      <c r="BQ129" s="1" t="s">
        <v>821</v>
      </c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</row>
    <row r="130" spans="1:81" x14ac:dyDescent="0.25">
      <c r="A130" s="1"/>
      <c r="B130" s="85">
        <v>316</v>
      </c>
      <c r="C130" s="85">
        <v>112</v>
      </c>
      <c r="D130" s="85">
        <v>14508</v>
      </c>
      <c r="E130" s="85">
        <v>0</v>
      </c>
      <c r="F130" s="85">
        <v>90</v>
      </c>
      <c r="G130" s="85">
        <v>108</v>
      </c>
      <c r="H130" s="176">
        <v>3</v>
      </c>
      <c r="I130" s="400">
        <v>25</v>
      </c>
      <c r="J130" s="384">
        <v>187.75174999999999</v>
      </c>
      <c r="K130" s="384">
        <v>12.613704</v>
      </c>
      <c r="L130" s="395">
        <v>2.05665572239297E-2</v>
      </c>
      <c r="M130" s="384">
        <v>1302.27839145999</v>
      </c>
      <c r="N130" s="85">
        <v>1</v>
      </c>
      <c r="O130" s="85">
        <v>1</v>
      </c>
      <c r="P130" s="85">
        <v>0</v>
      </c>
      <c r="Q130" s="85">
        <v>0</v>
      </c>
      <c r="R130" s="85">
        <v>0</v>
      </c>
      <c r="S130" s="85">
        <v>0</v>
      </c>
      <c r="T130" s="85">
        <v>113</v>
      </c>
      <c r="U130" s="85">
        <v>6</v>
      </c>
      <c r="V130" s="387">
        <v>1454.5616</v>
      </c>
      <c r="W130" s="85">
        <v>1814949</v>
      </c>
      <c r="X130" s="85" t="s">
        <v>860</v>
      </c>
      <c r="Y130" s="85" t="s">
        <v>973</v>
      </c>
      <c r="Z130" s="85" t="s">
        <v>821</v>
      </c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 t="s">
        <v>821</v>
      </c>
      <c r="BE130" s="1"/>
      <c r="BF130">
        <v>479</v>
      </c>
      <c r="BG130">
        <v>94</v>
      </c>
      <c r="BH130">
        <v>103</v>
      </c>
      <c r="BI130">
        <v>112</v>
      </c>
      <c r="BJ130" s="398">
        <v>5</v>
      </c>
      <c r="BK130" s="398">
        <v>16</v>
      </c>
      <c r="BL130" s="136">
        <v>3234.5441999999998</v>
      </c>
      <c r="BM130" s="136">
        <v>1336.8769390356499</v>
      </c>
      <c r="BN130" s="136">
        <v>1367.52</v>
      </c>
      <c r="BO130" s="136">
        <v>1338.8716999999999</v>
      </c>
      <c r="BP130" s="136">
        <v>1338.8716999999999</v>
      </c>
      <c r="BQ130" s="1" t="s">
        <v>821</v>
      </c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</row>
    <row r="131" spans="1:81" x14ac:dyDescent="0.25">
      <c r="A131" s="1"/>
      <c r="B131" s="85">
        <v>317</v>
      </c>
      <c r="C131" s="85">
        <v>113</v>
      </c>
      <c r="D131" s="85">
        <v>14509</v>
      </c>
      <c r="E131" s="85">
        <v>0</v>
      </c>
      <c r="F131" s="85">
        <v>90</v>
      </c>
      <c r="G131" s="85">
        <v>109</v>
      </c>
      <c r="H131" s="176">
        <v>3</v>
      </c>
      <c r="I131" s="400">
        <v>26</v>
      </c>
      <c r="J131" s="384">
        <v>186.12332000000001</v>
      </c>
      <c r="K131" s="384">
        <v>12.979293999999999</v>
      </c>
      <c r="L131" s="395">
        <v>1.7919364099074998E-2</v>
      </c>
      <c r="M131" s="384">
        <v>1298.4169842518099</v>
      </c>
      <c r="N131" s="85">
        <v>1</v>
      </c>
      <c r="O131" s="85">
        <v>1</v>
      </c>
      <c r="P131" s="85">
        <v>0</v>
      </c>
      <c r="Q131" s="85">
        <v>0</v>
      </c>
      <c r="R131" s="85">
        <v>0</v>
      </c>
      <c r="S131" s="85">
        <v>0</v>
      </c>
      <c r="T131" s="85">
        <v>114</v>
      </c>
      <c r="U131" s="85">
        <v>6</v>
      </c>
      <c r="V131" s="387">
        <v>1511.5402999999999</v>
      </c>
      <c r="W131" s="85">
        <v>1814949</v>
      </c>
      <c r="X131" s="85" t="s">
        <v>860</v>
      </c>
      <c r="Y131" s="85" t="s">
        <v>974</v>
      </c>
      <c r="Z131" s="85" t="s">
        <v>821</v>
      </c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 t="s">
        <v>821</v>
      </c>
      <c r="BE131" s="1"/>
      <c r="BF131">
        <v>480</v>
      </c>
      <c r="BG131">
        <v>94</v>
      </c>
      <c r="BH131">
        <v>104</v>
      </c>
      <c r="BI131">
        <v>113</v>
      </c>
      <c r="BJ131" s="398">
        <v>5</v>
      </c>
      <c r="BK131" s="398">
        <v>17</v>
      </c>
      <c r="BL131" s="136">
        <v>3406.3231999999998</v>
      </c>
      <c r="BM131" s="136">
        <v>1332.2658500676</v>
      </c>
      <c r="BN131" s="136">
        <v>1352.34</v>
      </c>
      <c r="BO131" s="136">
        <v>1335.0790999999999</v>
      </c>
      <c r="BP131" s="136">
        <v>1335.0790999999999</v>
      </c>
      <c r="BQ131" s="1" t="s">
        <v>821</v>
      </c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</row>
    <row r="132" spans="1:81" x14ac:dyDescent="0.25">
      <c r="A132" s="1"/>
      <c r="B132" s="85">
        <v>318</v>
      </c>
      <c r="C132" s="85">
        <v>114</v>
      </c>
      <c r="D132" s="85">
        <v>14349</v>
      </c>
      <c r="E132" s="85">
        <v>0</v>
      </c>
      <c r="F132" s="85">
        <v>89</v>
      </c>
      <c r="G132" s="85">
        <v>109</v>
      </c>
      <c r="H132" s="176">
        <v>3</v>
      </c>
      <c r="I132" s="400">
        <v>27</v>
      </c>
      <c r="J132" s="384">
        <v>136.80521999999999</v>
      </c>
      <c r="K132" s="384">
        <v>13.295067</v>
      </c>
      <c r="L132" s="395">
        <v>2.8362269876850199E-2</v>
      </c>
      <c r="M132" s="384">
        <v>1295.08177268593</v>
      </c>
      <c r="N132" s="85">
        <v>1</v>
      </c>
      <c r="O132" s="85">
        <v>1</v>
      </c>
      <c r="P132" s="85">
        <v>0</v>
      </c>
      <c r="Q132" s="85">
        <v>0</v>
      </c>
      <c r="R132" s="85">
        <v>0</v>
      </c>
      <c r="S132" s="85">
        <v>0</v>
      </c>
      <c r="T132" s="85">
        <v>115</v>
      </c>
      <c r="U132" s="85">
        <v>6</v>
      </c>
      <c r="V132" s="387">
        <v>1560.7545</v>
      </c>
      <c r="W132" s="85">
        <v>1814949</v>
      </c>
      <c r="X132" s="85" t="s">
        <v>860</v>
      </c>
      <c r="Y132" s="85" t="s">
        <v>975</v>
      </c>
      <c r="Z132" s="85" t="s">
        <v>821</v>
      </c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 t="s">
        <v>821</v>
      </c>
      <c r="BE132" s="1"/>
      <c r="BF132">
        <v>481</v>
      </c>
      <c r="BG132">
        <v>93</v>
      </c>
      <c r="BH132">
        <v>104</v>
      </c>
      <c r="BI132">
        <v>114</v>
      </c>
      <c r="BJ132" s="398">
        <v>5</v>
      </c>
      <c r="BK132" s="398">
        <v>18</v>
      </c>
      <c r="BL132" s="136">
        <v>3575.4059999999999</v>
      </c>
      <c r="BM132" s="136">
        <v>1328.7454087369299</v>
      </c>
      <c r="BN132" s="136">
        <v>1354.9</v>
      </c>
      <c r="BO132" s="136">
        <v>1332.1748</v>
      </c>
      <c r="BP132" s="136">
        <v>1332.1748</v>
      </c>
      <c r="BQ132" s="1" t="s">
        <v>821</v>
      </c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</row>
    <row r="133" spans="1:81" x14ac:dyDescent="0.25">
      <c r="A133" s="1"/>
      <c r="B133" s="85">
        <v>319</v>
      </c>
      <c r="C133" s="85">
        <v>115</v>
      </c>
      <c r="D133" s="85">
        <v>14350</v>
      </c>
      <c r="E133" s="85">
        <v>0</v>
      </c>
      <c r="F133" s="85">
        <v>89</v>
      </c>
      <c r="G133" s="85">
        <v>110</v>
      </c>
      <c r="H133" s="176">
        <v>3</v>
      </c>
      <c r="I133" s="400">
        <v>28</v>
      </c>
      <c r="J133" s="384">
        <v>238.88147000000001</v>
      </c>
      <c r="K133" s="384">
        <v>13.662428</v>
      </c>
      <c r="L133" s="395">
        <v>2.16002793652228E-2</v>
      </c>
      <c r="M133" s="384">
        <v>1291.2016660715501</v>
      </c>
      <c r="N133" s="85">
        <v>1</v>
      </c>
      <c r="O133" s="85">
        <v>1</v>
      </c>
      <c r="P133" s="85">
        <v>0</v>
      </c>
      <c r="Q133" s="85">
        <v>0</v>
      </c>
      <c r="R133" s="85">
        <v>0</v>
      </c>
      <c r="S133" s="85">
        <v>0</v>
      </c>
      <c r="T133" s="85">
        <v>116</v>
      </c>
      <c r="U133" s="85">
        <v>6</v>
      </c>
      <c r="V133" s="387">
        <v>1618.0092999999999</v>
      </c>
      <c r="W133" s="85">
        <v>1814949</v>
      </c>
      <c r="X133" s="85" t="s">
        <v>860</v>
      </c>
      <c r="Y133" s="85" t="s">
        <v>976</v>
      </c>
      <c r="Z133" s="85" t="s">
        <v>821</v>
      </c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 t="s">
        <v>821</v>
      </c>
      <c r="BE133" s="1"/>
      <c r="BF133">
        <v>482</v>
      </c>
      <c r="BG133">
        <v>93</v>
      </c>
      <c r="BH133">
        <v>105</v>
      </c>
      <c r="BI133">
        <v>115</v>
      </c>
      <c r="BJ133" s="398">
        <v>5</v>
      </c>
      <c r="BK133" s="398">
        <v>19</v>
      </c>
      <c r="BL133" s="136">
        <v>3749.7606999999998</v>
      </c>
      <c r="BM133" s="136">
        <v>1325.19837571536</v>
      </c>
      <c r="BN133" s="136">
        <v>1342.13</v>
      </c>
      <c r="BO133" s="136">
        <v>1327.4875</v>
      </c>
      <c r="BP133" s="136">
        <v>1327.4875</v>
      </c>
      <c r="BQ133" s="1" t="s">
        <v>821</v>
      </c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</row>
    <row r="134" spans="1:81" x14ac:dyDescent="0.25">
      <c r="A134" s="1"/>
      <c r="B134" s="85">
        <v>320</v>
      </c>
      <c r="C134" s="85">
        <v>116</v>
      </c>
      <c r="D134" s="85">
        <v>14190</v>
      </c>
      <c r="E134" s="85">
        <v>0</v>
      </c>
      <c r="F134" s="85">
        <v>88</v>
      </c>
      <c r="G134" s="85">
        <v>110</v>
      </c>
      <c r="H134" s="176">
        <v>3</v>
      </c>
      <c r="I134" s="400">
        <v>29</v>
      </c>
      <c r="J134" s="384">
        <v>260.71910000000003</v>
      </c>
      <c r="K134" s="384">
        <v>14.150957</v>
      </c>
      <c r="L134" s="395">
        <v>2.0393464259185201E-2</v>
      </c>
      <c r="M134" s="384">
        <v>1286.04175959028</v>
      </c>
      <c r="N134" s="85">
        <v>1</v>
      </c>
      <c r="O134" s="85">
        <v>1</v>
      </c>
      <c r="P134" s="85">
        <v>0</v>
      </c>
      <c r="Q134" s="85">
        <v>0</v>
      </c>
      <c r="R134" s="85">
        <v>0</v>
      </c>
      <c r="S134" s="85">
        <v>0</v>
      </c>
      <c r="T134" s="85">
        <v>117</v>
      </c>
      <c r="U134" s="85">
        <v>6</v>
      </c>
      <c r="V134" s="387">
        <v>1694.1483000000001</v>
      </c>
      <c r="W134" s="85">
        <v>1814949</v>
      </c>
      <c r="X134" s="85" t="s">
        <v>860</v>
      </c>
      <c r="Y134" s="85" t="s">
        <v>977</v>
      </c>
      <c r="Z134" s="85" t="s">
        <v>821</v>
      </c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 t="s">
        <v>821</v>
      </c>
      <c r="BE134" s="1"/>
      <c r="BF134">
        <v>483</v>
      </c>
      <c r="BG134">
        <v>92</v>
      </c>
      <c r="BH134">
        <v>105</v>
      </c>
      <c r="BI134">
        <v>116</v>
      </c>
      <c r="BJ134" s="398">
        <v>5</v>
      </c>
      <c r="BK134" s="398">
        <v>20</v>
      </c>
      <c r="BL134" s="136">
        <v>3930.2440000000001</v>
      </c>
      <c r="BM134" s="136">
        <v>1321.5335888567699</v>
      </c>
      <c r="BN134" s="136">
        <v>1349.09</v>
      </c>
      <c r="BO134" s="136">
        <v>1321.6538</v>
      </c>
      <c r="BP134" s="136">
        <v>1321.6538</v>
      </c>
      <c r="BQ134" s="1" t="s">
        <v>821</v>
      </c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</row>
    <row r="135" spans="1:81" x14ac:dyDescent="0.25">
      <c r="A135" s="1"/>
      <c r="B135" s="85">
        <v>321</v>
      </c>
      <c r="C135" s="85">
        <v>117</v>
      </c>
      <c r="D135" s="85">
        <v>14030</v>
      </c>
      <c r="E135" s="85">
        <v>0</v>
      </c>
      <c r="F135" s="85">
        <v>87</v>
      </c>
      <c r="G135" s="85">
        <v>110</v>
      </c>
      <c r="H135" s="176">
        <v>3</v>
      </c>
      <c r="I135" s="400">
        <v>30</v>
      </c>
      <c r="J135" s="384">
        <v>254.08926</v>
      </c>
      <c r="K135" s="384">
        <v>14.654358</v>
      </c>
      <c r="L135" s="395">
        <v>1.9022977171623E-2</v>
      </c>
      <c r="M135" s="384">
        <v>1280.72479423451</v>
      </c>
      <c r="N135" s="85">
        <v>1</v>
      </c>
      <c r="O135" s="85">
        <v>1</v>
      </c>
      <c r="P135" s="85">
        <v>0</v>
      </c>
      <c r="Q135" s="85">
        <v>0</v>
      </c>
      <c r="R135" s="85">
        <v>0</v>
      </c>
      <c r="S135" s="85">
        <v>0</v>
      </c>
      <c r="T135" s="85">
        <v>118</v>
      </c>
      <c r="U135" s="85">
        <v>6</v>
      </c>
      <c r="V135" s="387">
        <v>1772.6051</v>
      </c>
      <c r="W135" s="85">
        <v>1814949</v>
      </c>
      <c r="X135" s="85" t="s">
        <v>860</v>
      </c>
      <c r="Y135" s="85" t="s">
        <v>978</v>
      </c>
      <c r="Z135" s="85" t="s">
        <v>821</v>
      </c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 t="s">
        <v>821</v>
      </c>
      <c r="BE135" s="1"/>
      <c r="BF135">
        <v>484</v>
      </c>
      <c r="BG135">
        <v>92</v>
      </c>
      <c r="BH135">
        <v>106</v>
      </c>
      <c r="BI135">
        <v>117</v>
      </c>
      <c r="BJ135" s="398">
        <v>5</v>
      </c>
      <c r="BK135" s="398">
        <v>21</v>
      </c>
      <c r="BL135" s="136">
        <v>4202.3289999999997</v>
      </c>
      <c r="BM135" s="136">
        <v>1316.85944233077</v>
      </c>
      <c r="BN135" s="136">
        <v>1338.58</v>
      </c>
      <c r="BO135" s="136">
        <v>1315.1106</v>
      </c>
      <c r="BP135" s="136">
        <v>1315.1106</v>
      </c>
      <c r="BQ135" s="1" t="s">
        <v>821</v>
      </c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</row>
    <row r="136" spans="1:81" x14ac:dyDescent="0.25">
      <c r="A136" s="1"/>
      <c r="B136" s="85">
        <v>322</v>
      </c>
      <c r="C136" s="85">
        <v>118</v>
      </c>
      <c r="D136" s="85">
        <v>13870</v>
      </c>
      <c r="E136" s="85">
        <v>0</v>
      </c>
      <c r="F136" s="85">
        <v>86</v>
      </c>
      <c r="G136" s="85">
        <v>110</v>
      </c>
      <c r="H136" s="176">
        <v>3</v>
      </c>
      <c r="I136" s="400">
        <v>31</v>
      </c>
      <c r="J136" s="384">
        <v>213.91228000000001</v>
      </c>
      <c r="K136" s="384">
        <v>15.111988</v>
      </c>
      <c r="L136" s="395">
        <v>1.8473115929234899E-2</v>
      </c>
      <c r="M136" s="384">
        <v>1275.89125996748</v>
      </c>
      <c r="N136" s="85">
        <v>1</v>
      </c>
      <c r="O136" s="85">
        <v>1</v>
      </c>
      <c r="P136" s="85">
        <v>0</v>
      </c>
      <c r="Q136" s="85">
        <v>0</v>
      </c>
      <c r="R136" s="85">
        <v>0</v>
      </c>
      <c r="S136" s="85">
        <v>0</v>
      </c>
      <c r="T136" s="85">
        <v>119</v>
      </c>
      <c r="U136" s="85">
        <v>6</v>
      </c>
      <c r="V136" s="387">
        <v>1843.9286</v>
      </c>
      <c r="W136" s="85">
        <v>1814949</v>
      </c>
      <c r="X136" s="85" t="s">
        <v>860</v>
      </c>
      <c r="Y136" s="85" t="s">
        <v>979</v>
      </c>
      <c r="Z136" s="85" t="s">
        <v>821</v>
      </c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 t="s">
        <v>821</v>
      </c>
      <c r="BE136" s="1"/>
      <c r="BF136">
        <v>485</v>
      </c>
      <c r="BG136">
        <v>92</v>
      </c>
      <c r="BH136">
        <v>107</v>
      </c>
      <c r="BI136">
        <v>118</v>
      </c>
      <c r="BJ136" s="398">
        <v>5</v>
      </c>
      <c r="BK136" s="398">
        <v>22</v>
      </c>
      <c r="BL136" s="136">
        <v>4267.1289999999999</v>
      </c>
      <c r="BM136" s="136">
        <v>1313.3800812038101</v>
      </c>
      <c r="BN136" s="136">
        <v>1321.19</v>
      </c>
      <c r="BO136" s="136">
        <v>1313.8683000000001</v>
      </c>
      <c r="BP136" s="136">
        <v>1313.8683000000001</v>
      </c>
      <c r="BQ136" s="1" t="s">
        <v>821</v>
      </c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</row>
    <row r="137" spans="1:81" x14ac:dyDescent="0.25">
      <c r="A137" s="1"/>
      <c r="B137" s="85">
        <v>323</v>
      </c>
      <c r="C137" s="85">
        <v>119</v>
      </c>
      <c r="D137" s="85">
        <v>13871</v>
      </c>
      <c r="E137" s="85">
        <v>0</v>
      </c>
      <c r="F137" s="85">
        <v>86</v>
      </c>
      <c r="G137" s="85">
        <v>111</v>
      </c>
      <c r="H137" s="176">
        <v>3</v>
      </c>
      <c r="I137" s="400">
        <v>32</v>
      </c>
      <c r="J137" s="384">
        <v>168.69974999999999</v>
      </c>
      <c r="K137" s="384">
        <v>15.486121000000001</v>
      </c>
      <c r="L137" s="395">
        <v>2.7582952660311001E-2</v>
      </c>
      <c r="M137" s="384">
        <v>1271.93963367168</v>
      </c>
      <c r="N137" s="85">
        <v>1</v>
      </c>
      <c r="O137" s="85">
        <v>1</v>
      </c>
      <c r="P137" s="85">
        <v>0</v>
      </c>
      <c r="Q137" s="85">
        <v>0</v>
      </c>
      <c r="R137" s="85">
        <v>0</v>
      </c>
      <c r="S137" s="85">
        <v>0</v>
      </c>
      <c r="T137" s="85">
        <v>120</v>
      </c>
      <c r="U137" s="85">
        <v>6</v>
      </c>
      <c r="V137" s="387">
        <v>1902.2385999999999</v>
      </c>
      <c r="W137" s="85">
        <v>1814949</v>
      </c>
      <c r="X137" s="85" t="s">
        <v>860</v>
      </c>
      <c r="Y137" s="85" t="s">
        <v>980</v>
      </c>
      <c r="Z137" s="85" t="s">
        <v>821</v>
      </c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 t="s">
        <v>821</v>
      </c>
      <c r="BE137" s="1"/>
      <c r="BF137">
        <v>486</v>
      </c>
      <c r="BG137">
        <v>91</v>
      </c>
      <c r="BH137">
        <v>107</v>
      </c>
      <c r="BI137">
        <v>119</v>
      </c>
      <c r="BJ137" s="398">
        <v>5</v>
      </c>
      <c r="BK137" s="398">
        <v>23</v>
      </c>
      <c r="BL137" s="136">
        <v>4547.9369999999999</v>
      </c>
      <c r="BM137" s="136">
        <v>1309.81063208778</v>
      </c>
      <c r="BN137" s="136">
        <v>1331.44</v>
      </c>
      <c r="BO137" s="136">
        <v>1306.8605</v>
      </c>
      <c r="BP137" s="136">
        <v>1306.8605</v>
      </c>
      <c r="BQ137" s="1" t="s">
        <v>821</v>
      </c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</row>
    <row r="138" spans="1:81" x14ac:dyDescent="0.25">
      <c r="A138" s="1"/>
      <c r="B138" s="85">
        <v>324</v>
      </c>
      <c r="C138" s="85">
        <v>120</v>
      </c>
      <c r="D138" s="85">
        <v>13711</v>
      </c>
      <c r="E138" s="85">
        <v>0</v>
      </c>
      <c r="F138" s="85">
        <v>85</v>
      </c>
      <c r="G138" s="85">
        <v>111</v>
      </c>
      <c r="H138" s="176">
        <v>3</v>
      </c>
      <c r="I138" s="400">
        <v>33</v>
      </c>
      <c r="J138" s="384">
        <v>281.84363000000002</v>
      </c>
      <c r="K138" s="384">
        <v>15.926681</v>
      </c>
      <c r="L138" s="395">
        <v>1.41988109423753E-2</v>
      </c>
      <c r="M138" s="384">
        <v>1267.2863963761799</v>
      </c>
      <c r="N138" s="85">
        <v>1</v>
      </c>
      <c r="O138" s="85">
        <v>1</v>
      </c>
      <c r="P138" s="85">
        <v>0</v>
      </c>
      <c r="Q138" s="85">
        <v>0</v>
      </c>
      <c r="R138" s="85">
        <v>0</v>
      </c>
      <c r="S138" s="85">
        <v>0</v>
      </c>
      <c r="T138" s="85">
        <v>121</v>
      </c>
      <c r="U138" s="85">
        <v>6</v>
      </c>
      <c r="V138" s="387">
        <v>1970.9014999999999</v>
      </c>
      <c r="W138" s="85">
        <v>1814949</v>
      </c>
      <c r="X138" s="85" t="s">
        <v>860</v>
      </c>
      <c r="Y138" s="85" t="s">
        <v>981</v>
      </c>
      <c r="Z138" s="85" t="s">
        <v>821</v>
      </c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 t="s">
        <v>821</v>
      </c>
      <c r="BE138" s="1"/>
      <c r="BF138">
        <v>487</v>
      </c>
      <c r="BG138">
        <v>91</v>
      </c>
      <c r="BH138">
        <v>108</v>
      </c>
      <c r="BI138">
        <v>120</v>
      </c>
      <c r="BJ138" s="398">
        <v>5</v>
      </c>
      <c r="BK138" s="398">
        <v>24</v>
      </c>
      <c r="BL138" s="136">
        <v>4678.3090000000002</v>
      </c>
      <c r="BM138" s="136">
        <v>1305.56393955466</v>
      </c>
      <c r="BN138" s="136">
        <v>1319.87</v>
      </c>
      <c r="BO138" s="136">
        <v>1302.9884</v>
      </c>
      <c r="BP138" s="136">
        <v>1302.9884</v>
      </c>
      <c r="BQ138" s="1" t="s">
        <v>821</v>
      </c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</row>
    <row r="139" spans="1:81" x14ac:dyDescent="0.25">
      <c r="A139" s="1"/>
      <c r="B139" s="85">
        <v>325</v>
      </c>
      <c r="C139" s="85">
        <v>121</v>
      </c>
      <c r="D139" s="85">
        <v>13551</v>
      </c>
      <c r="E139" s="85">
        <v>0</v>
      </c>
      <c r="F139" s="85">
        <v>84</v>
      </c>
      <c r="G139" s="85">
        <v>111</v>
      </c>
      <c r="H139" s="176">
        <v>3</v>
      </c>
      <c r="I139" s="400">
        <v>34</v>
      </c>
      <c r="J139" s="384">
        <v>105.62990000000001</v>
      </c>
      <c r="K139" s="384">
        <v>16.305568999999998</v>
      </c>
      <c r="L139" s="395">
        <v>2.8205536516269902E-2</v>
      </c>
      <c r="M139" s="384">
        <v>1263.2845519878899</v>
      </c>
      <c r="N139" s="85">
        <v>1</v>
      </c>
      <c r="O139" s="85">
        <v>1</v>
      </c>
      <c r="P139" s="85">
        <v>0</v>
      </c>
      <c r="Q139" s="85">
        <v>0</v>
      </c>
      <c r="R139" s="85">
        <v>0</v>
      </c>
      <c r="S139" s="85">
        <v>0</v>
      </c>
      <c r="T139" s="85">
        <v>122</v>
      </c>
      <c r="U139" s="85">
        <v>6</v>
      </c>
      <c r="V139" s="387">
        <v>2029.9523999999999</v>
      </c>
      <c r="W139" s="85">
        <v>1814949</v>
      </c>
      <c r="X139" s="85" t="s">
        <v>860</v>
      </c>
      <c r="Y139" s="85" t="s">
        <v>982</v>
      </c>
      <c r="Z139" s="85" t="s">
        <v>821</v>
      </c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 t="s">
        <v>821</v>
      </c>
      <c r="BE139" s="1"/>
      <c r="BF139">
        <v>488</v>
      </c>
      <c r="BG139">
        <v>90</v>
      </c>
      <c r="BH139">
        <v>108</v>
      </c>
      <c r="BI139">
        <v>121</v>
      </c>
      <c r="BJ139" s="398">
        <v>5</v>
      </c>
      <c r="BK139" s="398">
        <v>25</v>
      </c>
      <c r="BL139" s="136">
        <v>4866.0625</v>
      </c>
      <c r="BM139" s="136">
        <v>1302.2783301372599</v>
      </c>
      <c r="BN139" s="136">
        <v>1320.59</v>
      </c>
      <c r="BO139" s="136">
        <v>1297.7535</v>
      </c>
      <c r="BP139" s="136">
        <v>1297.7535</v>
      </c>
      <c r="BQ139" s="1" t="s">
        <v>821</v>
      </c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</row>
    <row r="140" spans="1:81" x14ac:dyDescent="0.25">
      <c r="A140" s="1"/>
      <c r="B140" s="85">
        <v>326</v>
      </c>
      <c r="C140" s="85">
        <v>122</v>
      </c>
      <c r="D140" s="85">
        <v>13550</v>
      </c>
      <c r="E140" s="85">
        <v>0</v>
      </c>
      <c r="F140" s="85">
        <v>84</v>
      </c>
      <c r="G140" s="85">
        <v>110</v>
      </c>
      <c r="H140" s="176">
        <v>3</v>
      </c>
      <c r="I140" s="400">
        <v>35</v>
      </c>
      <c r="J140" s="384">
        <v>182.84174999999999</v>
      </c>
      <c r="K140" s="384">
        <v>16.587645999999999</v>
      </c>
      <c r="L140" s="395">
        <v>1.8538739994868401E-2</v>
      </c>
      <c r="M140" s="384">
        <v>1260.3052040406301</v>
      </c>
      <c r="N140" s="85">
        <v>1</v>
      </c>
      <c r="O140" s="85">
        <v>1</v>
      </c>
      <c r="P140" s="85">
        <v>0</v>
      </c>
      <c r="Q140" s="85">
        <v>0</v>
      </c>
      <c r="R140" s="85">
        <v>0</v>
      </c>
      <c r="S140" s="85">
        <v>0</v>
      </c>
      <c r="T140" s="85">
        <v>123</v>
      </c>
      <c r="U140" s="85">
        <v>6</v>
      </c>
      <c r="V140" s="387">
        <v>2073.9155000000001</v>
      </c>
      <c r="W140" s="85">
        <v>1814949</v>
      </c>
      <c r="X140" s="85" t="s">
        <v>860</v>
      </c>
      <c r="Y140" s="85" t="s">
        <v>983</v>
      </c>
      <c r="Z140" s="85" t="s">
        <v>821</v>
      </c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 t="s">
        <v>821</v>
      </c>
      <c r="BE140" s="1"/>
      <c r="BF140">
        <v>489</v>
      </c>
      <c r="BG140">
        <v>90</v>
      </c>
      <c r="BH140">
        <v>109</v>
      </c>
      <c r="BI140">
        <v>122</v>
      </c>
      <c r="BJ140" s="398">
        <v>5</v>
      </c>
      <c r="BK140" s="398">
        <v>26</v>
      </c>
      <c r="BL140" s="136">
        <v>5052.1836000000003</v>
      </c>
      <c r="BM140" s="136">
        <v>1298.41693219327</v>
      </c>
      <c r="BN140" s="136">
        <v>1309.8800000000001</v>
      </c>
      <c r="BO140" s="136">
        <v>1293.6986999999999</v>
      </c>
      <c r="BP140" s="136">
        <v>1293.6986999999999</v>
      </c>
      <c r="BQ140" s="1" t="s">
        <v>821</v>
      </c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</row>
    <row r="141" spans="1:81" x14ac:dyDescent="0.25">
      <c r="A141" s="1"/>
      <c r="B141" s="85">
        <v>327</v>
      </c>
      <c r="C141" s="85">
        <v>123</v>
      </c>
      <c r="D141" s="85">
        <v>13390</v>
      </c>
      <c r="E141" s="85">
        <v>0</v>
      </c>
      <c r="F141" s="85">
        <v>83</v>
      </c>
      <c r="G141" s="85">
        <v>110</v>
      </c>
      <c r="H141" s="176">
        <v>3</v>
      </c>
      <c r="I141" s="400">
        <v>36</v>
      </c>
      <c r="J141" s="384">
        <v>145.35756000000001</v>
      </c>
      <c r="K141" s="384">
        <v>16.908573000000001</v>
      </c>
      <c r="L141" s="395">
        <v>2.3979166938772299E-2</v>
      </c>
      <c r="M141" s="384">
        <v>1256.9155483568099</v>
      </c>
      <c r="N141" s="85">
        <v>1</v>
      </c>
      <c r="O141" s="85">
        <v>1</v>
      </c>
      <c r="P141" s="85">
        <v>0</v>
      </c>
      <c r="Q141" s="85">
        <v>0</v>
      </c>
      <c r="R141" s="85">
        <v>0</v>
      </c>
      <c r="S141" s="85">
        <v>0</v>
      </c>
      <c r="T141" s="85">
        <v>124</v>
      </c>
      <c r="U141" s="85">
        <v>6</v>
      </c>
      <c r="V141" s="387">
        <v>2123.933</v>
      </c>
      <c r="W141" s="85">
        <v>1814949</v>
      </c>
      <c r="X141" s="85" t="s">
        <v>860</v>
      </c>
      <c r="Y141" s="85" t="s">
        <v>984</v>
      </c>
      <c r="Z141" s="85" t="s">
        <v>821</v>
      </c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 t="s">
        <v>821</v>
      </c>
      <c r="BE141" s="1"/>
      <c r="BF141">
        <v>490</v>
      </c>
      <c r="BG141">
        <v>89</v>
      </c>
      <c r="BH141">
        <v>109</v>
      </c>
      <c r="BI141">
        <v>123</v>
      </c>
      <c r="BJ141" s="398">
        <v>5</v>
      </c>
      <c r="BK141" s="398">
        <v>27</v>
      </c>
      <c r="BL141" s="136">
        <v>5188.99</v>
      </c>
      <c r="BM141" s="136">
        <v>1295.0817199175799</v>
      </c>
      <c r="BN141" s="136">
        <v>1306.78</v>
      </c>
      <c r="BO141" s="136">
        <v>1290.0505000000001</v>
      </c>
      <c r="BP141" s="136">
        <v>1290.0505000000001</v>
      </c>
      <c r="BQ141" s="1" t="s">
        <v>821</v>
      </c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</row>
    <row r="142" spans="1:81" x14ac:dyDescent="0.25">
      <c r="A142" s="1"/>
      <c r="B142" s="85">
        <v>328</v>
      </c>
      <c r="C142" s="85">
        <v>124</v>
      </c>
      <c r="D142" s="85">
        <v>13391</v>
      </c>
      <c r="E142" s="85">
        <v>0</v>
      </c>
      <c r="F142" s="85">
        <v>83</v>
      </c>
      <c r="G142" s="85">
        <v>111</v>
      </c>
      <c r="H142" s="176">
        <v>3</v>
      </c>
      <c r="I142" s="400">
        <v>37</v>
      </c>
      <c r="J142" s="384">
        <v>192.12643</v>
      </c>
      <c r="K142" s="384">
        <v>17.238579000000001</v>
      </c>
      <c r="L142" s="395">
        <v>1.83770032534568E-2</v>
      </c>
      <c r="M142" s="384">
        <v>1253.42999517884</v>
      </c>
      <c r="N142" s="85">
        <v>1</v>
      </c>
      <c r="O142" s="85">
        <v>1</v>
      </c>
      <c r="P142" s="85">
        <v>0</v>
      </c>
      <c r="Q142" s="85">
        <v>0</v>
      </c>
      <c r="R142" s="85">
        <v>0</v>
      </c>
      <c r="S142" s="85">
        <v>0</v>
      </c>
      <c r="T142" s="85">
        <v>125</v>
      </c>
      <c r="U142" s="85">
        <v>6</v>
      </c>
      <c r="V142" s="387">
        <v>2175.3656999999998</v>
      </c>
      <c r="W142" s="85">
        <v>1814949</v>
      </c>
      <c r="X142" s="85" t="s">
        <v>860</v>
      </c>
      <c r="Y142" s="85" t="s">
        <v>985</v>
      </c>
      <c r="Z142" s="85" t="s">
        <v>821</v>
      </c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 t="s">
        <v>821</v>
      </c>
      <c r="BE142" s="1"/>
      <c r="BF142">
        <v>491</v>
      </c>
      <c r="BG142">
        <v>89</v>
      </c>
      <c r="BH142">
        <v>110</v>
      </c>
      <c r="BI142">
        <v>124</v>
      </c>
      <c r="BJ142" s="398">
        <v>5</v>
      </c>
      <c r="BK142" s="398">
        <v>28</v>
      </c>
      <c r="BL142" s="136">
        <v>5427.87</v>
      </c>
      <c r="BM142" s="136">
        <v>1291.20161247743</v>
      </c>
      <c r="BN142" s="136">
        <v>1297.58</v>
      </c>
      <c r="BO142" s="136">
        <v>1287.1448</v>
      </c>
      <c r="BP142" s="136">
        <v>1287.1448</v>
      </c>
      <c r="BQ142" s="1" t="s">
        <v>821</v>
      </c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</row>
    <row r="143" spans="1:81" x14ac:dyDescent="0.25">
      <c r="A143" s="1"/>
      <c r="B143" s="85">
        <v>329</v>
      </c>
      <c r="C143" s="85">
        <v>125</v>
      </c>
      <c r="D143" s="85">
        <v>13231</v>
      </c>
      <c r="E143" s="85">
        <v>0</v>
      </c>
      <c r="F143" s="85">
        <v>82</v>
      </c>
      <c r="G143" s="85">
        <v>111</v>
      </c>
      <c r="H143" s="176">
        <v>3</v>
      </c>
      <c r="I143" s="400">
        <v>38</v>
      </c>
      <c r="J143" s="384">
        <v>149.7303</v>
      </c>
      <c r="K143" s="384">
        <v>17.572859000000001</v>
      </c>
      <c r="L143" s="395">
        <v>2.27625545643436E-2</v>
      </c>
      <c r="M143" s="384">
        <v>1249.89928707015</v>
      </c>
      <c r="N143" s="85">
        <v>1</v>
      </c>
      <c r="O143" s="85">
        <v>1</v>
      </c>
      <c r="P143" s="85">
        <v>0</v>
      </c>
      <c r="Q143" s="85">
        <v>0</v>
      </c>
      <c r="R143" s="85">
        <v>0</v>
      </c>
      <c r="S143" s="85">
        <v>0</v>
      </c>
      <c r="T143" s="85">
        <v>126</v>
      </c>
      <c r="U143" s="85">
        <v>6</v>
      </c>
      <c r="V143" s="387">
        <v>2227.4645999999998</v>
      </c>
      <c r="W143" s="85">
        <v>1814949</v>
      </c>
      <c r="X143" s="85" t="s">
        <v>860</v>
      </c>
      <c r="Y143" s="85" t="s">
        <v>986</v>
      </c>
      <c r="Z143" s="85" t="s">
        <v>821</v>
      </c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 t="s">
        <v>821</v>
      </c>
      <c r="BE143" s="1"/>
      <c r="BF143">
        <v>492</v>
      </c>
      <c r="BG143">
        <v>88</v>
      </c>
      <c r="BH143">
        <v>110</v>
      </c>
      <c r="BI143">
        <v>125</v>
      </c>
      <c r="BJ143" s="398">
        <v>5</v>
      </c>
      <c r="BK143" s="398">
        <v>29</v>
      </c>
      <c r="BL143" s="136">
        <v>5688.5893999999998</v>
      </c>
      <c r="BM143" s="136">
        <v>1286.04172506998</v>
      </c>
      <c r="BN143" s="136">
        <v>1285.3800000000001</v>
      </c>
      <c r="BO143" s="136">
        <v>1281.1566</v>
      </c>
      <c r="BP143" s="136">
        <v>1281.1566</v>
      </c>
      <c r="BQ143" s="1" t="s">
        <v>821</v>
      </c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</row>
    <row r="144" spans="1:81" x14ac:dyDescent="0.25">
      <c r="A144" s="1"/>
      <c r="B144" s="85">
        <v>330</v>
      </c>
      <c r="C144" s="85">
        <v>126</v>
      </c>
      <c r="D144" s="85">
        <v>13232</v>
      </c>
      <c r="E144" s="85">
        <v>0</v>
      </c>
      <c r="F144" s="85">
        <v>82</v>
      </c>
      <c r="G144" s="85">
        <v>112</v>
      </c>
      <c r="H144" s="176">
        <v>3</v>
      </c>
      <c r="I144" s="400">
        <v>39</v>
      </c>
      <c r="J144" s="384">
        <v>180.26922999999999</v>
      </c>
      <c r="K144" s="384">
        <v>17.895546</v>
      </c>
      <c r="L144" s="395">
        <v>2.6368009374951699E-2</v>
      </c>
      <c r="M144" s="384">
        <v>1246.4910429259</v>
      </c>
      <c r="N144" s="85">
        <v>1</v>
      </c>
      <c r="O144" s="85">
        <v>1</v>
      </c>
      <c r="P144" s="85">
        <v>0</v>
      </c>
      <c r="Q144" s="85">
        <v>0</v>
      </c>
      <c r="R144" s="85">
        <v>0</v>
      </c>
      <c r="S144" s="85">
        <v>0</v>
      </c>
      <c r="T144" s="85">
        <v>127</v>
      </c>
      <c r="U144" s="85">
        <v>6</v>
      </c>
      <c r="V144" s="387">
        <v>2277.7566000000002</v>
      </c>
      <c r="W144" s="85">
        <v>1814949</v>
      </c>
      <c r="X144" s="85" t="s">
        <v>860</v>
      </c>
      <c r="Y144" s="85" t="s">
        <v>987</v>
      </c>
      <c r="Z144" s="85" t="s">
        <v>821</v>
      </c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 t="s">
        <v>821</v>
      </c>
      <c r="BE144" s="1"/>
      <c r="BF144">
        <v>493</v>
      </c>
      <c r="BG144">
        <v>87</v>
      </c>
      <c r="BH144">
        <v>110</v>
      </c>
      <c r="BI144">
        <v>126</v>
      </c>
      <c r="BJ144" s="398">
        <v>5</v>
      </c>
      <c r="BK144" s="398">
        <v>30</v>
      </c>
      <c r="BL144" s="136">
        <v>5942.6787000000004</v>
      </c>
      <c r="BM144" s="136">
        <v>1280.7247585826401</v>
      </c>
      <c r="BN144" s="136">
        <v>1279.99</v>
      </c>
      <c r="BO144" s="136">
        <v>1272.2201</v>
      </c>
      <c r="BP144" s="136">
        <v>1272.2201</v>
      </c>
      <c r="BQ144" s="1" t="s">
        <v>821</v>
      </c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</row>
    <row r="145" spans="1:81" x14ac:dyDescent="0.25">
      <c r="A145" s="1"/>
      <c r="B145" s="85">
        <v>331</v>
      </c>
      <c r="C145" s="85">
        <v>127</v>
      </c>
      <c r="D145" s="85">
        <v>13072</v>
      </c>
      <c r="E145" s="85">
        <v>0</v>
      </c>
      <c r="F145" s="85">
        <v>81</v>
      </c>
      <c r="G145" s="85">
        <v>112</v>
      </c>
      <c r="H145" s="176">
        <v>3</v>
      </c>
      <c r="I145" s="400">
        <v>40</v>
      </c>
      <c r="J145" s="384">
        <v>279.9667</v>
      </c>
      <c r="K145" s="384">
        <v>18.345583000000001</v>
      </c>
      <c r="L145" s="395">
        <v>1.0914219680380199E-2</v>
      </c>
      <c r="M145" s="384">
        <v>1241.73770228276</v>
      </c>
      <c r="N145" s="85">
        <v>1</v>
      </c>
      <c r="O145" s="85">
        <v>1</v>
      </c>
      <c r="P145" s="85">
        <v>0</v>
      </c>
      <c r="Q145" s="85">
        <v>0</v>
      </c>
      <c r="R145" s="85">
        <v>0</v>
      </c>
      <c r="S145" s="85">
        <v>0</v>
      </c>
      <c r="T145" s="85">
        <v>128</v>
      </c>
      <c r="U145" s="85">
        <v>6</v>
      </c>
      <c r="V145" s="387">
        <v>2347.8964999999998</v>
      </c>
      <c r="W145" s="85">
        <v>1814949</v>
      </c>
      <c r="X145" s="85" t="s">
        <v>860</v>
      </c>
      <c r="Y145" s="85" t="s">
        <v>988</v>
      </c>
      <c r="Z145" s="85" t="s">
        <v>821</v>
      </c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 t="s">
        <v>821</v>
      </c>
      <c r="BE145" s="1"/>
      <c r="BF145">
        <v>494</v>
      </c>
      <c r="BG145">
        <v>86</v>
      </c>
      <c r="BH145">
        <v>110</v>
      </c>
      <c r="BI145">
        <v>127</v>
      </c>
      <c r="BJ145" s="398">
        <v>5</v>
      </c>
      <c r="BK145" s="398">
        <v>31</v>
      </c>
      <c r="BL145" s="136">
        <v>6156.5929999999998</v>
      </c>
      <c r="BM145" s="136">
        <v>1275.89120311497</v>
      </c>
      <c r="BN145" s="136">
        <v>1279.3399999999999</v>
      </c>
      <c r="BO145" s="136">
        <v>1266.4607000000001</v>
      </c>
      <c r="BP145" s="136">
        <v>1266.4607000000001</v>
      </c>
      <c r="BQ145" s="1" t="s">
        <v>821</v>
      </c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</row>
    <row r="146" spans="1:81" x14ac:dyDescent="0.25">
      <c r="A146" s="1"/>
      <c r="B146" s="85">
        <v>332</v>
      </c>
      <c r="C146" s="85">
        <v>128</v>
      </c>
      <c r="D146" s="85">
        <v>13071</v>
      </c>
      <c r="E146" s="85">
        <v>0</v>
      </c>
      <c r="F146" s="85">
        <v>81</v>
      </c>
      <c r="G146" s="85">
        <v>111</v>
      </c>
      <c r="H146" s="176">
        <v>3</v>
      </c>
      <c r="I146" s="400">
        <v>41</v>
      </c>
      <c r="J146" s="384">
        <v>15.889154</v>
      </c>
      <c r="K146" s="384">
        <v>18.634884</v>
      </c>
      <c r="L146" s="395">
        <v>0.191255330640065</v>
      </c>
      <c r="M146" s="384">
        <v>1238.68208415768</v>
      </c>
      <c r="N146" s="85">
        <v>1</v>
      </c>
      <c r="O146" s="85">
        <v>1</v>
      </c>
      <c r="P146" s="85">
        <v>0</v>
      </c>
      <c r="Q146" s="85">
        <v>0</v>
      </c>
      <c r="R146" s="85">
        <v>0</v>
      </c>
      <c r="S146" s="85">
        <v>0</v>
      </c>
      <c r="T146" s="85">
        <v>129</v>
      </c>
      <c r="U146" s="85">
        <v>6</v>
      </c>
      <c r="V146" s="387">
        <v>2392.9848999999999</v>
      </c>
      <c r="W146" s="85">
        <v>1814949</v>
      </c>
      <c r="X146" s="85" t="s">
        <v>860</v>
      </c>
      <c r="Y146" s="85" t="s">
        <v>989</v>
      </c>
      <c r="Z146" s="85" t="s">
        <v>821</v>
      </c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 t="s">
        <v>821</v>
      </c>
      <c r="BE146" s="1"/>
      <c r="BF146">
        <v>495</v>
      </c>
      <c r="BG146">
        <v>86</v>
      </c>
      <c r="BH146">
        <v>111</v>
      </c>
      <c r="BI146">
        <v>128</v>
      </c>
      <c r="BJ146" s="398">
        <v>5</v>
      </c>
      <c r="BK146" s="398">
        <v>32</v>
      </c>
      <c r="BL146" s="136">
        <v>6325.2910000000002</v>
      </c>
      <c r="BM146" s="136">
        <v>1271.9395658922001</v>
      </c>
      <c r="BN146" s="136">
        <v>1272.45</v>
      </c>
      <c r="BO146" s="136">
        <v>1262.9381000000001</v>
      </c>
      <c r="BP146" s="136">
        <v>1262.9381000000001</v>
      </c>
      <c r="BQ146" s="1" t="s">
        <v>821</v>
      </c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</row>
    <row r="147" spans="1:81" x14ac:dyDescent="0.25">
      <c r="A147" s="1"/>
      <c r="B147" s="85">
        <v>333</v>
      </c>
      <c r="C147" s="85">
        <v>129</v>
      </c>
      <c r="D147" s="85">
        <v>12911</v>
      </c>
      <c r="E147" s="85">
        <v>0</v>
      </c>
      <c r="F147" s="85">
        <v>80</v>
      </c>
      <c r="G147" s="85">
        <v>111</v>
      </c>
      <c r="H147" s="176">
        <v>3</v>
      </c>
      <c r="I147" s="400">
        <v>42</v>
      </c>
      <c r="J147" s="384">
        <v>278.34708000000001</v>
      </c>
      <c r="K147" s="384">
        <v>18.922599999999999</v>
      </c>
      <c r="L147" s="395">
        <v>1.9744921106202101E-2</v>
      </c>
      <c r="M147" s="384">
        <v>1235.64319867278</v>
      </c>
      <c r="N147" s="85">
        <v>1</v>
      </c>
      <c r="O147" s="85">
        <v>1</v>
      </c>
      <c r="P147" s="85">
        <v>0</v>
      </c>
      <c r="Q147" s="85">
        <v>0</v>
      </c>
      <c r="R147" s="85">
        <v>0</v>
      </c>
      <c r="S147" s="85">
        <v>0</v>
      </c>
      <c r="T147" s="85">
        <v>130</v>
      </c>
      <c r="U147" s="85">
        <v>6</v>
      </c>
      <c r="V147" s="387">
        <v>2437.8263999999999</v>
      </c>
      <c r="W147" s="85">
        <v>1814949</v>
      </c>
      <c r="X147" s="85" t="s">
        <v>860</v>
      </c>
      <c r="Y147" s="85" t="s">
        <v>990</v>
      </c>
      <c r="Z147" s="85" t="s">
        <v>821</v>
      </c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 t="s">
        <v>821</v>
      </c>
      <c r="BE147" s="1"/>
      <c r="BF147">
        <v>496</v>
      </c>
      <c r="BG147">
        <v>85</v>
      </c>
      <c r="BH147">
        <v>111</v>
      </c>
      <c r="BI147">
        <v>129</v>
      </c>
      <c r="BJ147" s="398">
        <v>5</v>
      </c>
      <c r="BK147" s="398">
        <v>33</v>
      </c>
      <c r="BL147" s="136">
        <v>6607.1350000000002</v>
      </c>
      <c r="BM147" s="136">
        <v>1267.2863477783501</v>
      </c>
      <c r="BN147" s="136">
        <v>1261.3499999999999</v>
      </c>
      <c r="BO147" s="136">
        <v>1257.4597000000001</v>
      </c>
      <c r="BP147" s="136">
        <v>1257.4597000000001</v>
      </c>
      <c r="BQ147" s="1" t="s">
        <v>821</v>
      </c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</row>
    <row r="148" spans="1:81" x14ac:dyDescent="0.25">
      <c r="A148" s="1"/>
      <c r="B148" s="85">
        <v>334</v>
      </c>
      <c r="C148" s="85">
        <v>130</v>
      </c>
      <c r="D148" s="85">
        <v>12751</v>
      </c>
      <c r="E148" s="85">
        <v>0</v>
      </c>
      <c r="F148" s="85">
        <v>79</v>
      </c>
      <c r="G148" s="85">
        <v>111</v>
      </c>
      <c r="H148" s="176">
        <v>3</v>
      </c>
      <c r="I148" s="400">
        <v>43</v>
      </c>
      <c r="J148" s="384">
        <v>253.7921</v>
      </c>
      <c r="K148" s="384">
        <v>19.442945000000002</v>
      </c>
      <c r="L148" s="395">
        <v>2.07257834565975E-2</v>
      </c>
      <c r="M148" s="384">
        <v>1230.1472576087999</v>
      </c>
      <c r="N148" s="85">
        <v>1</v>
      </c>
      <c r="O148" s="85">
        <v>1</v>
      </c>
      <c r="P148" s="85">
        <v>0</v>
      </c>
      <c r="Q148" s="85">
        <v>0</v>
      </c>
      <c r="R148" s="85">
        <v>0</v>
      </c>
      <c r="S148" s="85">
        <v>0</v>
      </c>
      <c r="T148" s="85">
        <v>131</v>
      </c>
      <c r="U148" s="85">
        <v>6</v>
      </c>
      <c r="V148" s="387">
        <v>2518.9245999999998</v>
      </c>
      <c r="W148" s="85">
        <v>1814949</v>
      </c>
      <c r="X148" s="85" t="s">
        <v>860</v>
      </c>
      <c r="Y148" s="85" t="s">
        <v>991</v>
      </c>
      <c r="Z148" s="85" t="s">
        <v>821</v>
      </c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 t="s">
        <v>821</v>
      </c>
      <c r="BE148" s="1"/>
      <c r="BF148">
        <v>497</v>
      </c>
      <c r="BG148">
        <v>84</v>
      </c>
      <c r="BH148">
        <v>111</v>
      </c>
      <c r="BI148">
        <v>130</v>
      </c>
      <c r="BJ148" s="398">
        <v>5</v>
      </c>
      <c r="BK148" s="398">
        <v>34</v>
      </c>
      <c r="BL148" s="136">
        <v>6712.7610000000004</v>
      </c>
      <c r="BM148" s="136">
        <v>1263.28454288231</v>
      </c>
      <c r="BN148" s="136">
        <v>1254.3699999999999</v>
      </c>
      <c r="BO148" s="136">
        <v>1253.4259</v>
      </c>
      <c r="BP148" s="136">
        <v>1253.4259</v>
      </c>
      <c r="BQ148" s="1" t="s">
        <v>821</v>
      </c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</row>
    <row r="149" spans="1:81" x14ac:dyDescent="0.25">
      <c r="A149" s="1"/>
      <c r="B149" s="85">
        <v>335</v>
      </c>
      <c r="C149" s="85">
        <v>131</v>
      </c>
      <c r="D149" s="85">
        <v>12591</v>
      </c>
      <c r="E149" s="85">
        <v>0</v>
      </c>
      <c r="F149" s="85">
        <v>78</v>
      </c>
      <c r="G149" s="85">
        <v>111</v>
      </c>
      <c r="H149" s="176">
        <v>3</v>
      </c>
      <c r="I149" s="400">
        <v>44</v>
      </c>
      <c r="J149" s="384">
        <v>255.50504000000001</v>
      </c>
      <c r="K149" s="384">
        <v>19.940956</v>
      </c>
      <c r="L149" s="395">
        <v>1.94140425640776E-2</v>
      </c>
      <c r="M149" s="384">
        <v>1224.8872175219501</v>
      </c>
      <c r="N149" s="85">
        <v>1</v>
      </c>
      <c r="O149" s="85">
        <v>1</v>
      </c>
      <c r="P149" s="85">
        <v>0</v>
      </c>
      <c r="Q149" s="85">
        <v>0</v>
      </c>
      <c r="R149" s="85">
        <v>0</v>
      </c>
      <c r="S149" s="85">
        <v>0</v>
      </c>
      <c r="T149" s="85">
        <v>132</v>
      </c>
      <c r="U149" s="85">
        <v>6</v>
      </c>
      <c r="V149" s="387">
        <v>2596.5414999999998</v>
      </c>
      <c r="W149" s="85">
        <v>1814949</v>
      </c>
      <c r="X149" s="85" t="s">
        <v>860</v>
      </c>
      <c r="Y149" s="85" t="s">
        <v>992</v>
      </c>
      <c r="Z149" s="85" t="s">
        <v>821</v>
      </c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 t="s">
        <v>821</v>
      </c>
      <c r="BE149" s="1"/>
      <c r="BF149">
        <v>498</v>
      </c>
      <c r="BG149">
        <v>84</v>
      </c>
      <c r="BH149">
        <v>110</v>
      </c>
      <c r="BI149">
        <v>131</v>
      </c>
      <c r="BJ149" s="398">
        <v>5</v>
      </c>
      <c r="BK149" s="398">
        <v>35</v>
      </c>
      <c r="BL149" s="136">
        <v>6895.6063999999997</v>
      </c>
      <c r="BM149" s="136">
        <v>1260.3051842150001</v>
      </c>
      <c r="BN149" s="136">
        <v>1270.18</v>
      </c>
      <c r="BO149" s="136">
        <v>1249.7322999999999</v>
      </c>
      <c r="BP149" s="136">
        <v>1249.7322999999999</v>
      </c>
      <c r="BQ149" s="1" t="s">
        <v>821</v>
      </c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</row>
    <row r="150" spans="1:81" x14ac:dyDescent="0.25">
      <c r="A150" s="1"/>
      <c r="B150" s="85">
        <v>336</v>
      </c>
      <c r="C150" s="85">
        <v>132</v>
      </c>
      <c r="D150" s="85">
        <v>12431</v>
      </c>
      <c r="E150" s="85">
        <v>0</v>
      </c>
      <c r="F150" s="85">
        <v>77</v>
      </c>
      <c r="G150" s="85">
        <v>111</v>
      </c>
      <c r="H150" s="176">
        <v>3</v>
      </c>
      <c r="I150" s="400">
        <v>45</v>
      </c>
      <c r="J150" s="384">
        <v>224.77708000000001</v>
      </c>
      <c r="K150" s="384">
        <v>20.410596999999999</v>
      </c>
      <c r="L150" s="395">
        <v>1.4970411950027501E-2</v>
      </c>
      <c r="M150" s="384">
        <v>1219.9268318893601</v>
      </c>
      <c r="N150" s="85">
        <v>1</v>
      </c>
      <c r="O150" s="85">
        <v>1</v>
      </c>
      <c r="P150" s="85">
        <v>0</v>
      </c>
      <c r="Q150" s="85">
        <v>0</v>
      </c>
      <c r="R150" s="85">
        <v>0</v>
      </c>
      <c r="S150" s="85">
        <v>0</v>
      </c>
      <c r="T150" s="85">
        <v>133</v>
      </c>
      <c r="U150" s="85">
        <v>6</v>
      </c>
      <c r="V150" s="387">
        <v>2669.7363</v>
      </c>
      <c r="W150" s="85">
        <v>1814949</v>
      </c>
      <c r="X150" s="85" t="s">
        <v>860</v>
      </c>
      <c r="Y150" s="85" t="s">
        <v>993</v>
      </c>
      <c r="Z150" s="85" t="s">
        <v>821</v>
      </c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 t="s">
        <v>821</v>
      </c>
      <c r="BE150" s="1"/>
      <c r="BF150">
        <v>499</v>
      </c>
      <c r="BG150">
        <v>83</v>
      </c>
      <c r="BH150">
        <v>110</v>
      </c>
      <c r="BI150">
        <v>132</v>
      </c>
      <c r="BJ150" s="398">
        <v>5</v>
      </c>
      <c r="BK150" s="398">
        <v>36</v>
      </c>
      <c r="BL150" s="136">
        <v>7040.9660000000003</v>
      </c>
      <c r="BM150" s="136">
        <v>1256.91547737988</v>
      </c>
      <c r="BN150" s="136">
        <v>1277.69</v>
      </c>
      <c r="BO150" s="136">
        <v>1247.0748000000001</v>
      </c>
      <c r="BP150" s="136">
        <v>1247.0748000000001</v>
      </c>
      <c r="BQ150" s="1" t="s">
        <v>821</v>
      </c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</row>
    <row r="151" spans="1:81" x14ac:dyDescent="0.25">
      <c r="A151" s="1"/>
      <c r="B151" s="85">
        <v>337</v>
      </c>
      <c r="C151" s="85">
        <v>133</v>
      </c>
      <c r="D151" s="85">
        <v>12430</v>
      </c>
      <c r="E151" s="85">
        <v>0</v>
      </c>
      <c r="F151" s="85">
        <v>77</v>
      </c>
      <c r="G151" s="85">
        <v>110</v>
      </c>
      <c r="H151" s="176">
        <v>3</v>
      </c>
      <c r="I151" s="400">
        <v>46</v>
      </c>
      <c r="J151" s="384">
        <v>101.0354</v>
      </c>
      <c r="K151" s="384">
        <v>20.729189000000002</v>
      </c>
      <c r="L151" s="395">
        <v>3.1272152895679202E-2</v>
      </c>
      <c r="M151" s="384">
        <v>1216.5618263397</v>
      </c>
      <c r="N151" s="85">
        <v>1</v>
      </c>
      <c r="O151" s="85">
        <v>1</v>
      </c>
      <c r="P151" s="85">
        <v>0</v>
      </c>
      <c r="Q151" s="85">
        <v>0</v>
      </c>
      <c r="R151" s="85">
        <v>0</v>
      </c>
      <c r="S151" s="85">
        <v>0</v>
      </c>
      <c r="T151" s="85">
        <v>134</v>
      </c>
      <c r="U151" s="85">
        <v>6</v>
      </c>
      <c r="V151" s="387">
        <v>2719.3901000000001</v>
      </c>
      <c r="W151" s="85">
        <v>1814949</v>
      </c>
      <c r="X151" s="85" t="s">
        <v>860</v>
      </c>
      <c r="Y151" s="85" t="s">
        <v>994</v>
      </c>
      <c r="Z151" s="85" t="s">
        <v>821</v>
      </c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 t="s">
        <v>821</v>
      </c>
      <c r="BE151" s="1"/>
      <c r="BF151">
        <v>500</v>
      </c>
      <c r="BG151">
        <v>83</v>
      </c>
      <c r="BH151">
        <v>111</v>
      </c>
      <c r="BI151">
        <v>133</v>
      </c>
      <c r="BJ151" s="398">
        <v>5</v>
      </c>
      <c r="BK151" s="398">
        <v>37</v>
      </c>
      <c r="BL151" s="136">
        <v>7233.0910000000003</v>
      </c>
      <c r="BM151" s="136">
        <v>1253.4299234601101</v>
      </c>
      <c r="BN151" s="136">
        <v>1260.0999999999999</v>
      </c>
      <c r="BO151" s="136">
        <v>1243.1934000000001</v>
      </c>
      <c r="BP151" s="136">
        <v>1243.1934000000001</v>
      </c>
      <c r="BQ151" s="1" t="s">
        <v>821</v>
      </c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</row>
    <row r="152" spans="1:81" x14ac:dyDescent="0.25">
      <c r="A152" s="1"/>
      <c r="B152" s="85">
        <v>338</v>
      </c>
      <c r="C152" s="85">
        <v>134</v>
      </c>
      <c r="D152" s="85">
        <v>12270</v>
      </c>
      <c r="E152" s="85">
        <v>0</v>
      </c>
      <c r="F152" s="85">
        <v>76</v>
      </c>
      <c r="G152" s="85">
        <v>110</v>
      </c>
      <c r="H152" s="176">
        <v>3</v>
      </c>
      <c r="I152" s="400">
        <v>47</v>
      </c>
      <c r="J152" s="384">
        <v>204.88766000000001</v>
      </c>
      <c r="K152" s="384">
        <v>21.028331999999999</v>
      </c>
      <c r="L152" s="395">
        <v>1.13009641074513E-2</v>
      </c>
      <c r="M152" s="384">
        <v>1213.40223185081</v>
      </c>
      <c r="N152" s="85">
        <v>1</v>
      </c>
      <c r="O152" s="85">
        <v>1</v>
      </c>
      <c r="P152" s="85">
        <v>0</v>
      </c>
      <c r="Q152" s="85">
        <v>0</v>
      </c>
      <c r="R152" s="85">
        <v>0</v>
      </c>
      <c r="S152" s="85">
        <v>0</v>
      </c>
      <c r="T152" s="85">
        <v>227</v>
      </c>
      <c r="U152" s="85">
        <v>6</v>
      </c>
      <c r="V152" s="387">
        <v>2766.0129999999999</v>
      </c>
      <c r="W152" s="85">
        <v>1814949</v>
      </c>
      <c r="X152" s="85" t="s">
        <v>860</v>
      </c>
      <c r="Y152" s="85" t="s">
        <v>995</v>
      </c>
      <c r="Z152" s="85" t="s">
        <v>821</v>
      </c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 t="s">
        <v>821</v>
      </c>
      <c r="BE152" s="1"/>
      <c r="BF152">
        <v>501</v>
      </c>
      <c r="BG152">
        <v>82</v>
      </c>
      <c r="BH152">
        <v>111</v>
      </c>
      <c r="BI152">
        <v>134</v>
      </c>
      <c r="BJ152" s="398">
        <v>5</v>
      </c>
      <c r="BK152" s="398">
        <v>38</v>
      </c>
      <c r="BL152" s="136">
        <v>7382.8227999999999</v>
      </c>
      <c r="BM152" s="136">
        <v>1249.8992146000101</v>
      </c>
      <c r="BN152" s="136">
        <v>1255.55</v>
      </c>
      <c r="BO152" s="136">
        <v>1237.8998999999999</v>
      </c>
      <c r="BP152" s="136">
        <v>1237.8998999999999</v>
      </c>
      <c r="BQ152" s="1" t="s">
        <v>821</v>
      </c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</row>
    <row r="153" spans="1:81" x14ac:dyDescent="0.25">
      <c r="A153" s="1"/>
      <c r="B153" s="85">
        <v>168</v>
      </c>
      <c r="C153" s="85">
        <v>135</v>
      </c>
      <c r="D153" s="85">
        <v>14042</v>
      </c>
      <c r="E153" s="85">
        <v>0</v>
      </c>
      <c r="F153" s="85">
        <v>87</v>
      </c>
      <c r="G153" s="85">
        <v>122</v>
      </c>
      <c r="H153" s="176">
        <v>4</v>
      </c>
      <c r="I153" s="400">
        <v>1</v>
      </c>
      <c r="J153" s="384">
        <v>30.4146</v>
      </c>
      <c r="K153" s="384">
        <v>128.93227999999999</v>
      </c>
      <c r="L153" s="395">
        <v>8.7356148135666306E-2</v>
      </c>
      <c r="M153" s="384">
        <v>1277.9584991394599</v>
      </c>
      <c r="N153" s="85">
        <v>1</v>
      </c>
      <c r="O153" s="85">
        <v>1</v>
      </c>
      <c r="P153" s="85">
        <v>0</v>
      </c>
      <c r="Q153" s="85">
        <v>0</v>
      </c>
      <c r="R153" s="85">
        <v>0</v>
      </c>
      <c r="S153" s="85">
        <v>0</v>
      </c>
      <c r="T153" s="85">
        <v>136</v>
      </c>
      <c r="U153" s="85">
        <v>6</v>
      </c>
      <c r="V153" s="387">
        <v>100797.63</v>
      </c>
      <c r="W153" s="85">
        <v>1814897</v>
      </c>
      <c r="X153" s="85" t="s">
        <v>915</v>
      </c>
      <c r="Y153" s="85" t="s">
        <v>996</v>
      </c>
      <c r="Z153" s="85" t="s">
        <v>821</v>
      </c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 t="s">
        <v>821</v>
      </c>
      <c r="BE153" s="1"/>
      <c r="BF153">
        <v>502</v>
      </c>
      <c r="BG153">
        <v>82</v>
      </c>
      <c r="BH153">
        <v>112</v>
      </c>
      <c r="BI153">
        <v>135</v>
      </c>
      <c r="BJ153" s="398">
        <v>5</v>
      </c>
      <c r="BK153" s="398">
        <v>39</v>
      </c>
      <c r="BL153" s="136">
        <v>7563.0902999999998</v>
      </c>
      <c r="BM153" s="136">
        <v>1246.4909596444299</v>
      </c>
      <c r="BN153" s="136">
        <v>1238.54</v>
      </c>
      <c r="BO153" s="136">
        <v>1234.9952000000001</v>
      </c>
      <c r="BP153" s="136">
        <v>1234.9952000000001</v>
      </c>
      <c r="BQ153" s="1" t="s">
        <v>821</v>
      </c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</row>
    <row r="154" spans="1:81" x14ac:dyDescent="0.25">
      <c r="A154" s="1"/>
      <c r="B154" s="85">
        <v>169</v>
      </c>
      <c r="C154" s="85">
        <v>136</v>
      </c>
      <c r="D154" s="85">
        <v>13882</v>
      </c>
      <c r="E154" s="85">
        <v>0</v>
      </c>
      <c r="F154" s="85">
        <v>86</v>
      </c>
      <c r="G154" s="85">
        <v>122</v>
      </c>
      <c r="H154" s="176">
        <v>4</v>
      </c>
      <c r="I154" s="400">
        <v>2</v>
      </c>
      <c r="J154" s="384">
        <v>392.31511999999998</v>
      </c>
      <c r="K154" s="384">
        <v>128.97359</v>
      </c>
      <c r="L154" s="395">
        <v>1.03817960246286E-2</v>
      </c>
      <c r="M154" s="384">
        <v>1275.3015968038501</v>
      </c>
      <c r="N154" s="85">
        <v>1</v>
      </c>
      <c r="O154" s="85">
        <v>1</v>
      </c>
      <c r="P154" s="85">
        <v>0</v>
      </c>
      <c r="Q154" s="85">
        <v>0</v>
      </c>
      <c r="R154" s="85">
        <v>0</v>
      </c>
      <c r="S154" s="85">
        <v>0</v>
      </c>
      <c r="T154" s="85">
        <v>137</v>
      </c>
      <c r="U154" s="85">
        <v>6</v>
      </c>
      <c r="V154" s="387">
        <v>100862.06</v>
      </c>
      <c r="W154" s="85">
        <v>1814897</v>
      </c>
      <c r="X154" s="85" t="s">
        <v>915</v>
      </c>
      <c r="Y154" s="85" t="s">
        <v>997</v>
      </c>
      <c r="Z154" s="85" t="s">
        <v>821</v>
      </c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 t="s">
        <v>821</v>
      </c>
      <c r="BE154" s="1"/>
      <c r="BF154">
        <v>503</v>
      </c>
      <c r="BG154">
        <v>81</v>
      </c>
      <c r="BH154">
        <v>112</v>
      </c>
      <c r="BI154">
        <v>136</v>
      </c>
      <c r="BJ154" s="398">
        <v>5</v>
      </c>
      <c r="BK154" s="398">
        <v>40</v>
      </c>
      <c r="BL154" s="136">
        <v>7843.0540000000001</v>
      </c>
      <c r="BM154" s="136">
        <v>1241.7376684195899</v>
      </c>
      <c r="BN154" s="136">
        <v>1237.71</v>
      </c>
      <c r="BO154" s="136">
        <v>1229.0317</v>
      </c>
      <c r="BP154" s="136">
        <v>1229.0317</v>
      </c>
      <c r="BQ154" s="1" t="s">
        <v>821</v>
      </c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</row>
    <row r="155" spans="1:81" x14ac:dyDescent="0.25">
      <c r="A155" s="1"/>
      <c r="B155" s="85">
        <v>170</v>
      </c>
      <c r="C155" s="85">
        <v>137</v>
      </c>
      <c r="D155" s="85">
        <v>13881</v>
      </c>
      <c r="E155" s="85">
        <v>0</v>
      </c>
      <c r="F155" s="85">
        <v>86</v>
      </c>
      <c r="G155" s="85">
        <v>121</v>
      </c>
      <c r="H155" s="176">
        <v>4</v>
      </c>
      <c r="I155" s="400">
        <v>3</v>
      </c>
      <c r="J155" s="384">
        <v>255.71441999999999</v>
      </c>
      <c r="K155" s="384">
        <v>129.0369</v>
      </c>
      <c r="L155" s="395">
        <v>1.2797080242547901E-2</v>
      </c>
      <c r="M155" s="384">
        <v>1271.2286612037899</v>
      </c>
      <c r="N155" s="85">
        <v>1</v>
      </c>
      <c r="O155" s="85">
        <v>1</v>
      </c>
      <c r="P155" s="85">
        <v>0</v>
      </c>
      <c r="Q155" s="85">
        <v>0</v>
      </c>
      <c r="R155" s="85">
        <v>0</v>
      </c>
      <c r="S155" s="85">
        <v>0</v>
      </c>
      <c r="T155" s="85">
        <v>138</v>
      </c>
      <c r="U155" s="85">
        <v>6</v>
      </c>
      <c r="V155" s="387">
        <v>100960.82</v>
      </c>
      <c r="W155" s="85">
        <v>1814897</v>
      </c>
      <c r="X155" s="85" t="s">
        <v>915</v>
      </c>
      <c r="Y155" s="85" t="s">
        <v>998</v>
      </c>
      <c r="Z155" s="85" t="s">
        <v>821</v>
      </c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 t="s">
        <v>821</v>
      </c>
      <c r="BE155" s="1"/>
      <c r="BF155">
        <v>504</v>
      </c>
      <c r="BG155">
        <v>81</v>
      </c>
      <c r="BH155">
        <v>111</v>
      </c>
      <c r="BI155">
        <v>137</v>
      </c>
      <c r="BJ155" s="398">
        <v>5</v>
      </c>
      <c r="BK155" s="398">
        <v>41</v>
      </c>
      <c r="BL155" s="136">
        <v>7858.9462999999996</v>
      </c>
      <c r="BM155" s="136">
        <v>1238.6820597301901</v>
      </c>
      <c r="BN155" s="136">
        <v>1246.55</v>
      </c>
      <c r="BO155" s="136">
        <v>1229.0317</v>
      </c>
      <c r="BP155" s="136">
        <v>1229.0317</v>
      </c>
      <c r="BQ155" s="1" t="s">
        <v>821</v>
      </c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</row>
    <row r="156" spans="1:81" x14ac:dyDescent="0.25">
      <c r="A156" s="1"/>
      <c r="B156" s="85">
        <v>171</v>
      </c>
      <c r="C156" s="85">
        <v>138</v>
      </c>
      <c r="D156" s="85">
        <v>13880</v>
      </c>
      <c r="E156" s="85">
        <v>0</v>
      </c>
      <c r="F156" s="85">
        <v>86</v>
      </c>
      <c r="G156" s="85">
        <v>120</v>
      </c>
      <c r="H156" s="176">
        <v>4</v>
      </c>
      <c r="I156" s="400">
        <v>4</v>
      </c>
      <c r="J156" s="384">
        <v>264.94439999999997</v>
      </c>
      <c r="K156" s="384">
        <v>129.08778000000001</v>
      </c>
      <c r="L156" s="395">
        <v>7.24052022598725E-3</v>
      </c>
      <c r="M156" s="384">
        <v>1267.9562632966099</v>
      </c>
      <c r="N156" s="85">
        <v>1</v>
      </c>
      <c r="O156" s="85">
        <v>1</v>
      </c>
      <c r="P156" s="85">
        <v>0</v>
      </c>
      <c r="Q156" s="85">
        <v>0</v>
      </c>
      <c r="R156" s="85">
        <v>0</v>
      </c>
      <c r="S156" s="85">
        <v>0</v>
      </c>
      <c r="T156" s="85">
        <v>139</v>
      </c>
      <c r="U156" s="85">
        <v>6</v>
      </c>
      <c r="V156" s="387">
        <v>101040.164</v>
      </c>
      <c r="W156" s="85">
        <v>1814897</v>
      </c>
      <c r="X156" s="85" t="s">
        <v>915</v>
      </c>
      <c r="Y156" s="85" t="s">
        <v>999</v>
      </c>
      <c r="Z156" s="85" t="s">
        <v>821</v>
      </c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 t="s">
        <v>821</v>
      </c>
      <c r="BE156" s="1"/>
      <c r="BF156">
        <v>505</v>
      </c>
      <c r="BG156">
        <v>80</v>
      </c>
      <c r="BH156">
        <v>111</v>
      </c>
      <c r="BI156">
        <v>138</v>
      </c>
      <c r="BJ156" s="398">
        <v>5</v>
      </c>
      <c r="BK156" s="398">
        <v>42</v>
      </c>
      <c r="BL156" s="136">
        <v>8137.2929999999997</v>
      </c>
      <c r="BM156" s="136">
        <v>1235.6431433406001</v>
      </c>
      <c r="BN156" s="136">
        <v>1244.4000000000001</v>
      </c>
      <c r="BO156" s="136">
        <v>1225.7385999999999</v>
      </c>
      <c r="BP156" s="136">
        <v>1225.7385999999999</v>
      </c>
      <c r="BQ156" s="1" t="s">
        <v>821</v>
      </c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</row>
    <row r="157" spans="1:81" x14ac:dyDescent="0.25">
      <c r="A157" s="1"/>
      <c r="B157" s="85">
        <v>172</v>
      </c>
      <c r="C157" s="85">
        <v>139</v>
      </c>
      <c r="D157" s="85">
        <v>13879</v>
      </c>
      <c r="E157" s="85">
        <v>0</v>
      </c>
      <c r="F157" s="85">
        <v>86</v>
      </c>
      <c r="G157" s="85">
        <v>119</v>
      </c>
      <c r="H157" s="176">
        <v>4</v>
      </c>
      <c r="I157" s="400">
        <v>5</v>
      </c>
      <c r="J157" s="384">
        <v>40.274783999999997</v>
      </c>
      <c r="K157" s="384">
        <v>129.11760000000001</v>
      </c>
      <c r="L157" s="395">
        <v>4.7592389084495298E-2</v>
      </c>
      <c r="M157" s="384">
        <v>1266.0379280315699</v>
      </c>
      <c r="N157" s="85">
        <v>1</v>
      </c>
      <c r="O157" s="85">
        <v>1</v>
      </c>
      <c r="P157" s="85">
        <v>0</v>
      </c>
      <c r="Q157" s="85">
        <v>0</v>
      </c>
      <c r="R157" s="85">
        <v>0</v>
      </c>
      <c r="S157" s="85">
        <v>0</v>
      </c>
      <c r="T157" s="85">
        <v>140</v>
      </c>
      <c r="U157" s="85">
        <v>6</v>
      </c>
      <c r="V157" s="387">
        <v>101086.68</v>
      </c>
      <c r="W157" s="85">
        <v>1814897</v>
      </c>
      <c r="X157" s="85" t="s">
        <v>915</v>
      </c>
      <c r="Y157" s="85" t="s">
        <v>1000</v>
      </c>
      <c r="Z157" s="85" t="s">
        <v>821</v>
      </c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 t="s">
        <v>821</v>
      </c>
      <c r="BE157" s="1"/>
      <c r="BF157">
        <v>506</v>
      </c>
      <c r="BG157">
        <v>79</v>
      </c>
      <c r="BH157">
        <v>111</v>
      </c>
      <c r="BI157">
        <v>139</v>
      </c>
      <c r="BJ157" s="398">
        <v>5</v>
      </c>
      <c r="BK157" s="398">
        <v>43</v>
      </c>
      <c r="BL157" s="136">
        <v>8391.0849999999991</v>
      </c>
      <c r="BM157" s="136">
        <v>1230.14720110697</v>
      </c>
      <c r="BN157" s="136">
        <v>1237.78</v>
      </c>
      <c r="BO157" s="136">
        <v>1220.1102000000001</v>
      </c>
      <c r="BP157" s="136">
        <v>1220.1102000000001</v>
      </c>
      <c r="BQ157" s="1" t="s">
        <v>821</v>
      </c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</row>
    <row r="158" spans="1:81" x14ac:dyDescent="0.25">
      <c r="A158" s="1"/>
      <c r="B158" s="85">
        <v>173</v>
      </c>
      <c r="C158" s="85">
        <v>140</v>
      </c>
      <c r="D158" s="85">
        <v>13719</v>
      </c>
      <c r="E158" s="85">
        <v>0</v>
      </c>
      <c r="F158" s="85">
        <v>85</v>
      </c>
      <c r="G158" s="85">
        <v>119</v>
      </c>
      <c r="H158" s="176">
        <v>4</v>
      </c>
      <c r="I158" s="400">
        <v>6</v>
      </c>
      <c r="J158" s="384">
        <v>264.69567999999998</v>
      </c>
      <c r="K158" s="384">
        <v>129.1474</v>
      </c>
      <c r="L158" s="395">
        <v>1.2725809462478701E-2</v>
      </c>
      <c r="M158" s="384">
        <v>1264.1211548369499</v>
      </c>
      <c r="N158" s="85">
        <v>1</v>
      </c>
      <c r="O158" s="85">
        <v>1</v>
      </c>
      <c r="P158" s="85">
        <v>0</v>
      </c>
      <c r="Q158" s="85">
        <v>0</v>
      </c>
      <c r="R158" s="85">
        <v>0</v>
      </c>
      <c r="S158" s="85">
        <v>0</v>
      </c>
      <c r="T158" s="85">
        <v>141</v>
      </c>
      <c r="U158" s="85">
        <v>6</v>
      </c>
      <c r="V158" s="387">
        <v>101133.164</v>
      </c>
      <c r="W158" s="85">
        <v>1814897</v>
      </c>
      <c r="X158" s="85" t="s">
        <v>915</v>
      </c>
      <c r="Y158" s="85" t="s">
        <v>1001</v>
      </c>
      <c r="Z158" s="85" t="s">
        <v>821</v>
      </c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 t="s">
        <v>821</v>
      </c>
      <c r="BE158" s="1"/>
      <c r="BF158">
        <v>507</v>
      </c>
      <c r="BG158">
        <v>78</v>
      </c>
      <c r="BH158">
        <v>111</v>
      </c>
      <c r="BI158">
        <v>140</v>
      </c>
      <c r="BJ158" s="398">
        <v>5</v>
      </c>
      <c r="BK158" s="398">
        <v>44</v>
      </c>
      <c r="BL158" s="136">
        <v>8646.59</v>
      </c>
      <c r="BM158" s="136">
        <v>1224.88715990067</v>
      </c>
      <c r="BN158" s="136">
        <v>1218.53</v>
      </c>
      <c r="BO158" s="136">
        <v>1204.0977</v>
      </c>
      <c r="BP158" s="136">
        <v>1204.0977</v>
      </c>
      <c r="BQ158" s="1" t="s">
        <v>821</v>
      </c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</row>
    <row r="159" spans="1:81" x14ac:dyDescent="0.25">
      <c r="A159" s="1"/>
      <c r="B159" s="85">
        <v>174</v>
      </c>
      <c r="C159" s="85">
        <v>141</v>
      </c>
      <c r="D159" s="85">
        <v>13559</v>
      </c>
      <c r="E159" s="85">
        <v>0</v>
      </c>
      <c r="F159" s="85">
        <v>84</v>
      </c>
      <c r="G159" s="85">
        <v>119</v>
      </c>
      <c r="H159" s="176">
        <v>4</v>
      </c>
      <c r="I159" s="400">
        <v>7</v>
      </c>
      <c r="J159" s="384">
        <v>271.24835000000002</v>
      </c>
      <c r="K159" s="384">
        <v>129.19977</v>
      </c>
      <c r="L159" s="395">
        <v>8.4267997972345791E-3</v>
      </c>
      <c r="M159" s="384">
        <v>1260.7526880641401</v>
      </c>
      <c r="N159" s="85">
        <v>1</v>
      </c>
      <c r="O159" s="85">
        <v>1</v>
      </c>
      <c r="P159" s="85">
        <v>0</v>
      </c>
      <c r="Q159" s="85">
        <v>0</v>
      </c>
      <c r="R159" s="85">
        <v>0</v>
      </c>
      <c r="S159" s="85">
        <v>0</v>
      </c>
      <c r="T159" s="85">
        <v>142</v>
      </c>
      <c r="U159" s="85">
        <v>6</v>
      </c>
      <c r="V159" s="387">
        <v>101214.836</v>
      </c>
      <c r="W159" s="85">
        <v>1814897</v>
      </c>
      <c r="X159" s="85" t="s">
        <v>915</v>
      </c>
      <c r="Y159" s="85" t="s">
        <v>1002</v>
      </c>
      <c r="Z159" s="85" t="s">
        <v>821</v>
      </c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 t="s">
        <v>821</v>
      </c>
      <c r="BE159" s="1"/>
      <c r="BF159">
        <v>508</v>
      </c>
      <c r="BG159">
        <v>77</v>
      </c>
      <c r="BH159">
        <v>111</v>
      </c>
      <c r="BI159">
        <v>141</v>
      </c>
      <c r="BJ159" s="398">
        <v>5</v>
      </c>
      <c r="BK159" s="398">
        <v>45</v>
      </c>
      <c r="BL159" s="136">
        <v>8871.3639999999996</v>
      </c>
      <c r="BM159" s="136">
        <v>1219.9267933843601</v>
      </c>
      <c r="BN159" s="136">
        <v>1207.57</v>
      </c>
      <c r="BO159" s="136">
        <v>1202.2662</v>
      </c>
      <c r="BP159" s="136">
        <v>1202.2662</v>
      </c>
      <c r="BQ159" s="1" t="s">
        <v>821</v>
      </c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</row>
    <row r="160" spans="1:81" x14ac:dyDescent="0.25">
      <c r="A160" s="1"/>
      <c r="B160" s="85">
        <v>175</v>
      </c>
      <c r="C160" s="85">
        <v>142</v>
      </c>
      <c r="D160" s="85">
        <v>13399</v>
      </c>
      <c r="E160" s="85">
        <v>0</v>
      </c>
      <c r="F160" s="85">
        <v>83</v>
      </c>
      <c r="G160" s="85">
        <v>119</v>
      </c>
      <c r="H160" s="176">
        <v>4</v>
      </c>
      <c r="I160" s="400">
        <v>8</v>
      </c>
      <c r="J160" s="384">
        <v>92.429860000000005</v>
      </c>
      <c r="K160" s="384">
        <v>129.2353</v>
      </c>
      <c r="L160" s="395">
        <v>8.0785617171811302E-3</v>
      </c>
      <c r="M160" s="384">
        <v>1258.46693250608</v>
      </c>
      <c r="N160" s="85">
        <v>1</v>
      </c>
      <c r="O160" s="85">
        <v>1</v>
      </c>
      <c r="P160" s="85">
        <v>0</v>
      </c>
      <c r="Q160" s="85">
        <v>0</v>
      </c>
      <c r="R160" s="85">
        <v>0</v>
      </c>
      <c r="S160" s="85">
        <v>0</v>
      </c>
      <c r="T160" s="85">
        <v>143</v>
      </c>
      <c r="U160" s="85">
        <v>6</v>
      </c>
      <c r="V160" s="387">
        <v>101270.266</v>
      </c>
      <c r="W160" s="85">
        <v>1814897</v>
      </c>
      <c r="X160" s="85" t="s">
        <v>915</v>
      </c>
      <c r="Y160" s="85" t="s">
        <v>1003</v>
      </c>
      <c r="Z160" s="85" t="s">
        <v>821</v>
      </c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 t="s">
        <v>821</v>
      </c>
      <c r="BE160" s="1"/>
      <c r="BF160">
        <v>509</v>
      </c>
      <c r="BG160">
        <v>77</v>
      </c>
      <c r="BH160">
        <v>110</v>
      </c>
      <c r="BI160">
        <v>142</v>
      </c>
      <c r="BJ160" s="398">
        <v>5</v>
      </c>
      <c r="BK160" s="398">
        <v>46</v>
      </c>
      <c r="BL160" s="136">
        <v>8972.402</v>
      </c>
      <c r="BM160" s="136">
        <v>1216.5618072905199</v>
      </c>
      <c r="BN160" s="136">
        <v>1214.47</v>
      </c>
      <c r="BO160" s="136">
        <v>1200.6564000000001</v>
      </c>
      <c r="BP160" s="136">
        <v>1200.6564000000001</v>
      </c>
      <c r="BQ160" s="1" t="s">
        <v>821</v>
      </c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</row>
    <row r="161" spans="1:81" x14ac:dyDescent="0.25">
      <c r="A161" s="1"/>
      <c r="B161" s="85">
        <v>176</v>
      </c>
      <c r="C161" s="85">
        <v>143</v>
      </c>
      <c r="D161" s="85">
        <v>13559</v>
      </c>
      <c r="E161" s="85">
        <v>0</v>
      </c>
      <c r="F161" s="85">
        <v>84</v>
      </c>
      <c r="G161" s="85">
        <v>119</v>
      </c>
      <c r="H161" s="176">
        <v>4</v>
      </c>
      <c r="I161" s="400">
        <v>9</v>
      </c>
      <c r="J161" s="384">
        <v>26.374811000000001</v>
      </c>
      <c r="K161" s="384">
        <v>129.24691999999999</v>
      </c>
      <c r="L161" s="395">
        <v>8.0761592911724203E-2</v>
      </c>
      <c r="M161" s="384">
        <v>1257.7202321535101</v>
      </c>
      <c r="N161" s="85">
        <v>1</v>
      </c>
      <c r="O161" s="85">
        <v>1</v>
      </c>
      <c r="P161" s="85">
        <v>0</v>
      </c>
      <c r="Q161" s="85">
        <v>0</v>
      </c>
      <c r="R161" s="85">
        <v>0</v>
      </c>
      <c r="S161" s="85">
        <v>0</v>
      </c>
      <c r="T161" s="85">
        <v>144</v>
      </c>
      <c r="U161" s="85">
        <v>6</v>
      </c>
      <c r="V161" s="387">
        <v>101288.37</v>
      </c>
      <c r="W161" s="85">
        <v>1814897</v>
      </c>
      <c r="X161" s="85" t="s">
        <v>915</v>
      </c>
      <c r="Y161" s="85" t="s">
        <v>1004</v>
      </c>
      <c r="Z161" s="85" t="s">
        <v>821</v>
      </c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 t="s">
        <v>821</v>
      </c>
      <c r="BE161" s="1"/>
      <c r="BF161">
        <v>510</v>
      </c>
      <c r="BG161">
        <v>76</v>
      </c>
      <c r="BH161">
        <v>110</v>
      </c>
      <c r="BI161">
        <v>143</v>
      </c>
      <c r="BJ161" s="398">
        <v>5</v>
      </c>
      <c r="BK161" s="398">
        <v>47</v>
      </c>
      <c r="BL161" s="136">
        <v>9177.2890000000007</v>
      </c>
      <c r="BM161" s="136">
        <v>1213.4021919572299</v>
      </c>
      <c r="BN161" s="136">
        <v>1200.08</v>
      </c>
      <c r="BO161" s="136">
        <v>1199.3090999999999</v>
      </c>
      <c r="BP161" s="136">
        <v>1199.3090999999999</v>
      </c>
      <c r="BQ161" s="1" t="s">
        <v>821</v>
      </c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</row>
    <row r="162" spans="1:81" x14ac:dyDescent="0.25">
      <c r="A162" s="1"/>
      <c r="B162" s="85">
        <v>177</v>
      </c>
      <c r="C162" s="85">
        <v>144</v>
      </c>
      <c r="D162" s="85">
        <v>13558</v>
      </c>
      <c r="E162" s="85">
        <v>0</v>
      </c>
      <c r="F162" s="85">
        <v>84</v>
      </c>
      <c r="G162" s="85">
        <v>118</v>
      </c>
      <c r="H162" s="176">
        <v>4</v>
      </c>
      <c r="I162" s="400">
        <v>10</v>
      </c>
      <c r="J162" s="384">
        <v>312.53296</v>
      </c>
      <c r="K162" s="384">
        <v>129.28003000000001</v>
      </c>
      <c r="L162" s="395">
        <v>8.2044567829603308E-3</v>
      </c>
      <c r="M162" s="384">
        <v>1255.5901603904799</v>
      </c>
      <c r="N162" s="85">
        <v>1</v>
      </c>
      <c r="O162" s="85">
        <v>1</v>
      </c>
      <c r="P162" s="85">
        <v>0</v>
      </c>
      <c r="Q162" s="85">
        <v>0</v>
      </c>
      <c r="R162" s="85">
        <v>0</v>
      </c>
      <c r="S162" s="85">
        <v>0</v>
      </c>
      <c r="T162" s="85">
        <v>145</v>
      </c>
      <c r="U162" s="85">
        <v>6</v>
      </c>
      <c r="V162" s="387">
        <v>101340.016</v>
      </c>
      <c r="W162" s="85">
        <v>1814897</v>
      </c>
      <c r="X162" s="85" t="s">
        <v>915</v>
      </c>
      <c r="Y162" s="85" t="s">
        <v>1005</v>
      </c>
      <c r="Z162" s="85" t="s">
        <v>821</v>
      </c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 t="s">
        <v>821</v>
      </c>
      <c r="BE162" s="1"/>
      <c r="BF162">
        <v>236</v>
      </c>
      <c r="BG162">
        <v>87</v>
      </c>
      <c r="BH162">
        <v>122</v>
      </c>
      <c r="BI162">
        <v>144</v>
      </c>
      <c r="BJ162" s="398">
        <v>6</v>
      </c>
      <c r="BK162" s="398">
        <v>1</v>
      </c>
      <c r="BL162" s="136">
        <v>30.414960000000001</v>
      </c>
      <c r="BM162" s="136">
        <v>1277.9584967509099</v>
      </c>
      <c r="BN162" s="136">
        <v>1284.9000000000001</v>
      </c>
      <c r="BO162" s="136">
        <v>1274.1775</v>
      </c>
      <c r="BP162" s="136">
        <v>1274.1775</v>
      </c>
      <c r="BQ162" s="1" t="s">
        <v>821</v>
      </c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</row>
    <row r="163" spans="1:81" x14ac:dyDescent="0.25">
      <c r="A163" s="1"/>
      <c r="B163" s="85">
        <v>178</v>
      </c>
      <c r="C163" s="85">
        <v>145</v>
      </c>
      <c r="D163" s="85">
        <v>13557</v>
      </c>
      <c r="E163" s="85">
        <v>0</v>
      </c>
      <c r="F163" s="85">
        <v>84</v>
      </c>
      <c r="G163" s="85">
        <v>117</v>
      </c>
      <c r="H163" s="176">
        <v>4</v>
      </c>
      <c r="I163" s="400">
        <v>11</v>
      </c>
      <c r="J163" s="384">
        <v>95.441370000000006</v>
      </c>
      <c r="K163" s="384">
        <v>129.31988999999999</v>
      </c>
      <c r="L163" s="395">
        <v>1.9312365697169698E-2</v>
      </c>
      <c r="M163" s="384">
        <v>1253.0259972352401</v>
      </c>
      <c r="N163" s="85">
        <v>1</v>
      </c>
      <c r="O163" s="85">
        <v>1</v>
      </c>
      <c r="P163" s="85">
        <v>0</v>
      </c>
      <c r="Q163" s="85">
        <v>0</v>
      </c>
      <c r="R163" s="85">
        <v>0</v>
      </c>
      <c r="S163" s="85">
        <v>0</v>
      </c>
      <c r="T163" s="85">
        <v>146</v>
      </c>
      <c r="U163" s="85">
        <v>6</v>
      </c>
      <c r="V163" s="387">
        <v>101402.19500000001</v>
      </c>
      <c r="W163" s="85">
        <v>1814897</v>
      </c>
      <c r="X163" s="85" t="s">
        <v>915</v>
      </c>
      <c r="Y163" s="85" t="s">
        <v>1006</v>
      </c>
      <c r="Z163" s="85" t="s">
        <v>821</v>
      </c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 t="s">
        <v>821</v>
      </c>
      <c r="BE163" s="1"/>
      <c r="BF163">
        <v>237</v>
      </c>
      <c r="BG163">
        <v>86</v>
      </c>
      <c r="BH163">
        <v>122</v>
      </c>
      <c r="BI163">
        <v>145</v>
      </c>
      <c r="BJ163" s="398">
        <v>6</v>
      </c>
      <c r="BK163" s="398">
        <v>2</v>
      </c>
      <c r="BL163" s="136">
        <v>422.7278</v>
      </c>
      <c r="BM163" s="136">
        <v>1275.3016049477001</v>
      </c>
      <c r="BN163" s="136">
        <v>1298.51</v>
      </c>
      <c r="BO163" s="136">
        <v>1272.4113</v>
      </c>
      <c r="BP163" s="136">
        <v>1272.4113</v>
      </c>
      <c r="BQ163" s="1" t="s">
        <v>821</v>
      </c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</row>
    <row r="164" spans="1:81" x14ac:dyDescent="0.25">
      <c r="A164" s="1"/>
      <c r="B164" s="85">
        <v>179</v>
      </c>
      <c r="C164" s="85">
        <v>146</v>
      </c>
      <c r="D164" s="85">
        <v>13717</v>
      </c>
      <c r="E164" s="85">
        <v>0</v>
      </c>
      <c r="F164" s="85">
        <v>85</v>
      </c>
      <c r="G164" s="85">
        <v>117</v>
      </c>
      <c r="H164" s="176">
        <v>4</v>
      </c>
      <c r="I164" s="400">
        <v>12</v>
      </c>
      <c r="J164" s="384">
        <v>197.8228</v>
      </c>
      <c r="K164" s="384">
        <v>129.34854000000001</v>
      </c>
      <c r="L164" s="395">
        <v>8.6382233635735797E-3</v>
      </c>
      <c r="M164" s="384">
        <v>1251.1827986318001</v>
      </c>
      <c r="N164" s="85">
        <v>1</v>
      </c>
      <c r="O164" s="85">
        <v>1</v>
      </c>
      <c r="P164" s="85">
        <v>0</v>
      </c>
      <c r="Q164" s="85">
        <v>0</v>
      </c>
      <c r="R164" s="85">
        <v>0</v>
      </c>
      <c r="S164" s="85">
        <v>0</v>
      </c>
      <c r="T164" s="85">
        <v>147</v>
      </c>
      <c r="U164" s="85">
        <v>6</v>
      </c>
      <c r="V164" s="387">
        <v>101446.89</v>
      </c>
      <c r="W164" s="85">
        <v>1814897</v>
      </c>
      <c r="X164" s="85" t="s">
        <v>915</v>
      </c>
      <c r="Y164" s="85" t="s">
        <v>1007</v>
      </c>
      <c r="Z164" s="85" t="s">
        <v>821</v>
      </c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 t="s">
        <v>821</v>
      </c>
      <c r="BE164" s="1"/>
      <c r="BF164">
        <v>238</v>
      </c>
      <c r="BG164">
        <v>86</v>
      </c>
      <c r="BH164">
        <v>121</v>
      </c>
      <c r="BI164">
        <v>146</v>
      </c>
      <c r="BJ164" s="398">
        <v>6</v>
      </c>
      <c r="BK164" s="398">
        <v>3</v>
      </c>
      <c r="BL164" s="136">
        <v>678.44230000000005</v>
      </c>
      <c r="BM164" s="136">
        <v>1271.22867977332</v>
      </c>
      <c r="BN164" s="136">
        <v>1284.26</v>
      </c>
      <c r="BO164" s="136">
        <v>1271.8395</v>
      </c>
      <c r="BP164" s="136">
        <v>1271.8395</v>
      </c>
      <c r="BQ164" s="1" t="s">
        <v>821</v>
      </c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</row>
    <row r="165" spans="1:81" x14ac:dyDescent="0.25">
      <c r="A165" s="1"/>
      <c r="B165" s="85">
        <v>180</v>
      </c>
      <c r="C165" s="85">
        <v>147</v>
      </c>
      <c r="D165" s="85">
        <v>13716</v>
      </c>
      <c r="E165" s="85">
        <v>0</v>
      </c>
      <c r="F165" s="85">
        <v>85</v>
      </c>
      <c r="G165" s="85">
        <v>116</v>
      </c>
      <c r="H165" s="176">
        <v>4</v>
      </c>
      <c r="I165" s="400">
        <v>13</v>
      </c>
      <c r="J165" s="384">
        <v>74.064319999999995</v>
      </c>
      <c r="K165" s="384">
        <v>129.3751</v>
      </c>
      <c r="L165" s="395">
        <v>2.8108428155330899E-2</v>
      </c>
      <c r="M165" s="384">
        <v>1249.4739611017301</v>
      </c>
      <c r="N165" s="85">
        <v>1</v>
      </c>
      <c r="O165" s="85">
        <v>1</v>
      </c>
      <c r="P165" s="85">
        <v>0</v>
      </c>
      <c r="Q165" s="85">
        <v>0</v>
      </c>
      <c r="R165" s="85">
        <v>0</v>
      </c>
      <c r="S165" s="85">
        <v>0</v>
      </c>
      <c r="T165" s="85">
        <v>148</v>
      </c>
      <c r="U165" s="85">
        <v>6</v>
      </c>
      <c r="V165" s="387">
        <v>101488.32000000001</v>
      </c>
      <c r="W165" s="85">
        <v>1814897</v>
      </c>
      <c r="X165" s="85" t="s">
        <v>915</v>
      </c>
      <c r="Y165" s="85" t="s">
        <v>1008</v>
      </c>
      <c r="Z165" s="85" t="s">
        <v>821</v>
      </c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 t="s">
        <v>821</v>
      </c>
      <c r="BE165" s="1"/>
      <c r="BF165">
        <v>239</v>
      </c>
      <c r="BG165">
        <v>86</v>
      </c>
      <c r="BH165">
        <v>120</v>
      </c>
      <c r="BI165">
        <v>147</v>
      </c>
      <c r="BJ165" s="398">
        <v>6</v>
      </c>
      <c r="BK165" s="398">
        <v>4</v>
      </c>
      <c r="BL165" s="136">
        <v>943.38620000000003</v>
      </c>
      <c r="BM165" s="136">
        <v>1267.95628359952</v>
      </c>
      <c r="BN165" s="136">
        <v>1276.44</v>
      </c>
      <c r="BO165" s="136">
        <v>1269.9875</v>
      </c>
      <c r="BP165" s="136">
        <v>1269.9875</v>
      </c>
      <c r="BQ165" s="1" t="s">
        <v>821</v>
      </c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</row>
    <row r="166" spans="1:81" x14ac:dyDescent="0.25">
      <c r="A166" s="1"/>
      <c r="B166" s="85">
        <v>181</v>
      </c>
      <c r="C166" s="85">
        <v>148</v>
      </c>
      <c r="D166" s="85">
        <v>13556</v>
      </c>
      <c r="E166" s="85">
        <v>0</v>
      </c>
      <c r="F166" s="85">
        <v>84</v>
      </c>
      <c r="G166" s="85">
        <v>116</v>
      </c>
      <c r="H166" s="176">
        <v>4</v>
      </c>
      <c r="I166" s="400">
        <v>14</v>
      </c>
      <c r="J166" s="384">
        <v>257.16820000000001</v>
      </c>
      <c r="K166" s="384">
        <v>129.40746999999999</v>
      </c>
      <c r="L166" s="395">
        <v>1.25974133248504E-2</v>
      </c>
      <c r="M166" s="384">
        <v>1247.39212938786</v>
      </c>
      <c r="N166" s="85">
        <v>1</v>
      </c>
      <c r="O166" s="85">
        <v>1</v>
      </c>
      <c r="P166" s="85">
        <v>0</v>
      </c>
      <c r="Q166" s="85">
        <v>0</v>
      </c>
      <c r="R166" s="85">
        <v>0</v>
      </c>
      <c r="S166" s="85">
        <v>0</v>
      </c>
      <c r="T166" s="85">
        <v>149</v>
      </c>
      <c r="U166" s="85">
        <v>6</v>
      </c>
      <c r="V166" s="387">
        <v>101538.80499999999</v>
      </c>
      <c r="W166" s="85">
        <v>1814897</v>
      </c>
      <c r="X166" s="85" t="s">
        <v>915</v>
      </c>
      <c r="Y166" s="85" t="s">
        <v>1009</v>
      </c>
      <c r="Z166" s="85" t="s">
        <v>821</v>
      </c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 t="s">
        <v>821</v>
      </c>
      <c r="BE166" s="1"/>
      <c r="BF166">
        <v>240</v>
      </c>
      <c r="BG166">
        <v>86</v>
      </c>
      <c r="BH166">
        <v>119</v>
      </c>
      <c r="BI166">
        <v>148</v>
      </c>
      <c r="BJ166" s="398">
        <v>6</v>
      </c>
      <c r="BK166" s="398">
        <v>5</v>
      </c>
      <c r="BL166" s="136">
        <v>983.66390000000001</v>
      </c>
      <c r="BM166" s="136">
        <v>1266.0379317572999</v>
      </c>
      <c r="BN166" s="136">
        <v>1283.8499999999999</v>
      </c>
      <c r="BO166" s="136">
        <v>1269.9875</v>
      </c>
      <c r="BP166" s="136">
        <v>1269.9875</v>
      </c>
      <c r="BQ166" s="1" t="s">
        <v>821</v>
      </c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</row>
    <row r="167" spans="1:81" x14ac:dyDescent="0.25">
      <c r="A167" s="1"/>
      <c r="B167" s="85">
        <v>182</v>
      </c>
      <c r="C167" s="85">
        <v>149</v>
      </c>
      <c r="D167" s="85">
        <v>13396</v>
      </c>
      <c r="E167" s="85">
        <v>0</v>
      </c>
      <c r="F167" s="85">
        <v>83</v>
      </c>
      <c r="G167" s="85">
        <v>116</v>
      </c>
      <c r="H167" s="176">
        <v>4</v>
      </c>
      <c r="I167" s="400">
        <v>15</v>
      </c>
      <c r="J167" s="384">
        <v>258.28107</v>
      </c>
      <c r="K167" s="384">
        <v>129.45784</v>
      </c>
      <c r="L167" s="395">
        <v>1.23829771904015E-2</v>
      </c>
      <c r="M167" s="384">
        <v>1244.15247511606</v>
      </c>
      <c r="N167" s="85">
        <v>1</v>
      </c>
      <c r="O167" s="85">
        <v>1</v>
      </c>
      <c r="P167" s="85">
        <v>0</v>
      </c>
      <c r="Q167" s="85">
        <v>0</v>
      </c>
      <c r="R167" s="85">
        <v>0</v>
      </c>
      <c r="S167" s="85">
        <v>0</v>
      </c>
      <c r="T167" s="85">
        <v>150</v>
      </c>
      <c r="U167" s="85">
        <v>6</v>
      </c>
      <c r="V167" s="387">
        <v>101617.36</v>
      </c>
      <c r="W167" s="85">
        <v>1814897</v>
      </c>
      <c r="X167" s="85" t="s">
        <v>915</v>
      </c>
      <c r="Y167" s="85" t="s">
        <v>1010</v>
      </c>
      <c r="Z167" s="85" t="s">
        <v>821</v>
      </c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 t="s">
        <v>821</v>
      </c>
      <c r="BE167" s="1"/>
      <c r="BF167">
        <v>241</v>
      </c>
      <c r="BG167">
        <v>85</v>
      </c>
      <c r="BH167">
        <v>119</v>
      </c>
      <c r="BI167">
        <v>149</v>
      </c>
      <c r="BJ167" s="398">
        <v>6</v>
      </c>
      <c r="BK167" s="398">
        <v>6</v>
      </c>
      <c r="BL167" s="136">
        <v>1248.3594000000001</v>
      </c>
      <c r="BM167" s="136">
        <v>1264.12113968482</v>
      </c>
      <c r="BN167" s="136">
        <v>1275.0899999999999</v>
      </c>
      <c r="BO167" s="136">
        <v>1259.5364999999999</v>
      </c>
      <c r="BP167" s="136">
        <v>1259.5364999999999</v>
      </c>
      <c r="BQ167" s="1" t="s">
        <v>821</v>
      </c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</row>
    <row r="168" spans="1:81" x14ac:dyDescent="0.25">
      <c r="A168" s="1"/>
      <c r="B168" s="85">
        <v>183</v>
      </c>
      <c r="C168" s="85">
        <v>150</v>
      </c>
      <c r="D168" s="85">
        <v>13236</v>
      </c>
      <c r="E168" s="85">
        <v>0</v>
      </c>
      <c r="F168" s="85">
        <v>82</v>
      </c>
      <c r="G168" s="85">
        <v>116</v>
      </c>
      <c r="H168" s="176">
        <v>4</v>
      </c>
      <c r="I168" s="400">
        <v>16</v>
      </c>
      <c r="J168" s="384">
        <v>250.58632</v>
      </c>
      <c r="K168" s="384">
        <v>129.50756999999999</v>
      </c>
      <c r="L168" s="395">
        <v>1.2570222380175E-2</v>
      </c>
      <c r="M168" s="384">
        <v>1240.95418655599</v>
      </c>
      <c r="N168" s="85">
        <v>1</v>
      </c>
      <c r="O168" s="85">
        <v>1</v>
      </c>
      <c r="P168" s="85">
        <v>0</v>
      </c>
      <c r="Q168" s="85">
        <v>0</v>
      </c>
      <c r="R168" s="85">
        <v>0</v>
      </c>
      <c r="S168" s="85">
        <v>0</v>
      </c>
      <c r="T168" s="85">
        <v>151</v>
      </c>
      <c r="U168" s="85">
        <v>6</v>
      </c>
      <c r="V168" s="387">
        <v>101694.91</v>
      </c>
      <c r="W168" s="85">
        <v>1814897</v>
      </c>
      <c r="X168" s="85" t="s">
        <v>915</v>
      </c>
      <c r="Y168" s="85" t="s">
        <v>1011</v>
      </c>
      <c r="Z168" s="85" t="s">
        <v>821</v>
      </c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 t="s">
        <v>821</v>
      </c>
      <c r="BE168" s="1"/>
      <c r="BF168">
        <v>242</v>
      </c>
      <c r="BG168">
        <v>84</v>
      </c>
      <c r="BH168">
        <v>119</v>
      </c>
      <c r="BI168">
        <v>150</v>
      </c>
      <c r="BJ168" s="398">
        <v>6</v>
      </c>
      <c r="BK168" s="398">
        <v>7</v>
      </c>
      <c r="BL168" s="136">
        <v>1519.6079</v>
      </c>
      <c r="BM168" s="136">
        <v>1260.75267228198</v>
      </c>
      <c r="BN168" s="136">
        <v>1293.25</v>
      </c>
      <c r="BO168" s="136">
        <v>1258.9911999999999</v>
      </c>
      <c r="BP168" s="136">
        <v>1258.9911999999999</v>
      </c>
      <c r="BQ168" s="1" t="s">
        <v>821</v>
      </c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</row>
    <row r="169" spans="1:81" x14ac:dyDescent="0.25">
      <c r="A169" s="1"/>
      <c r="B169" s="85">
        <v>184</v>
      </c>
      <c r="C169" s="85">
        <v>151</v>
      </c>
      <c r="D169" s="85">
        <v>13076</v>
      </c>
      <c r="E169" s="85">
        <v>0</v>
      </c>
      <c r="F169" s="85">
        <v>81</v>
      </c>
      <c r="G169" s="85">
        <v>116</v>
      </c>
      <c r="H169" s="176">
        <v>4</v>
      </c>
      <c r="I169" s="400">
        <v>17</v>
      </c>
      <c r="J169" s="384">
        <v>250.58632</v>
      </c>
      <c r="K169" s="384">
        <v>129.55653000000001</v>
      </c>
      <c r="L169" s="395">
        <v>1.3189093979740401E-2</v>
      </c>
      <c r="M169" s="384">
        <v>1237.8042608011101</v>
      </c>
      <c r="N169" s="85">
        <v>1</v>
      </c>
      <c r="O169" s="85">
        <v>1</v>
      </c>
      <c r="P169" s="85">
        <v>0</v>
      </c>
      <c r="Q169" s="85">
        <v>0</v>
      </c>
      <c r="R169" s="85">
        <v>0</v>
      </c>
      <c r="S169" s="85">
        <v>0</v>
      </c>
      <c r="T169" s="85">
        <v>152</v>
      </c>
      <c r="U169" s="85">
        <v>6</v>
      </c>
      <c r="V169" s="387">
        <v>101771.29</v>
      </c>
      <c r="W169" s="85">
        <v>1814897</v>
      </c>
      <c r="X169" s="85" t="s">
        <v>915</v>
      </c>
      <c r="Y169" s="85" t="s">
        <v>1012</v>
      </c>
      <c r="Z169" s="85" t="s">
        <v>821</v>
      </c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 t="s">
        <v>821</v>
      </c>
      <c r="BE169" s="1"/>
      <c r="BF169">
        <v>243</v>
      </c>
      <c r="BG169">
        <v>83</v>
      </c>
      <c r="BH169">
        <v>119</v>
      </c>
      <c r="BI169">
        <v>151</v>
      </c>
      <c r="BJ169" s="398">
        <v>6</v>
      </c>
      <c r="BK169" s="398">
        <v>8</v>
      </c>
      <c r="BL169" s="136">
        <v>1612.0358000000001</v>
      </c>
      <c r="BM169" s="136">
        <v>1258.46692599631</v>
      </c>
      <c r="BN169" s="136">
        <v>1284.32</v>
      </c>
      <c r="BO169" s="136">
        <v>1255.8679</v>
      </c>
      <c r="BP169" s="136">
        <v>1255.8679</v>
      </c>
      <c r="BQ169" s="1" t="s">
        <v>821</v>
      </c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</row>
    <row r="170" spans="1:81" x14ac:dyDescent="0.25">
      <c r="A170" s="1"/>
      <c r="B170" s="85">
        <v>185</v>
      </c>
      <c r="C170" s="85">
        <v>152</v>
      </c>
      <c r="D170" s="85">
        <v>12916</v>
      </c>
      <c r="E170" s="85">
        <v>0</v>
      </c>
      <c r="F170" s="85">
        <v>80</v>
      </c>
      <c r="G170" s="85">
        <v>116</v>
      </c>
      <c r="H170" s="176">
        <v>4</v>
      </c>
      <c r="I170" s="400">
        <v>18</v>
      </c>
      <c r="J170" s="384">
        <v>275.26105000000001</v>
      </c>
      <c r="K170" s="384">
        <v>129.60791</v>
      </c>
      <c r="L170" s="395">
        <v>9.6733997914019397E-3</v>
      </c>
      <c r="M170" s="384">
        <v>1234.49925429018</v>
      </c>
      <c r="N170" s="85">
        <v>1</v>
      </c>
      <c r="O170" s="85">
        <v>1</v>
      </c>
      <c r="P170" s="85">
        <v>0</v>
      </c>
      <c r="Q170" s="85">
        <v>0</v>
      </c>
      <c r="R170" s="85">
        <v>0</v>
      </c>
      <c r="S170" s="85">
        <v>0</v>
      </c>
      <c r="T170" s="85">
        <v>153</v>
      </c>
      <c r="U170" s="85">
        <v>6</v>
      </c>
      <c r="V170" s="387">
        <v>101851.43</v>
      </c>
      <c r="W170" s="85">
        <v>1814897</v>
      </c>
      <c r="X170" s="85" t="s">
        <v>915</v>
      </c>
      <c r="Y170" s="85" t="s">
        <v>1013</v>
      </c>
      <c r="Z170" s="85" t="s">
        <v>821</v>
      </c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 t="s">
        <v>821</v>
      </c>
      <c r="BE170" s="1"/>
      <c r="BF170">
        <v>244</v>
      </c>
      <c r="BG170">
        <v>84</v>
      </c>
      <c r="BH170">
        <v>119</v>
      </c>
      <c r="BI170">
        <v>152</v>
      </c>
      <c r="BJ170" s="398">
        <v>6</v>
      </c>
      <c r="BK170" s="398">
        <v>9</v>
      </c>
      <c r="BL170" s="136">
        <v>1638.4102</v>
      </c>
      <c r="BM170" s="136">
        <v>1257.7202405084499</v>
      </c>
      <c r="BN170" s="136">
        <v>1293.25</v>
      </c>
      <c r="BO170" s="136">
        <v>1255.6042</v>
      </c>
      <c r="BP170" s="136">
        <v>1255.6042</v>
      </c>
      <c r="BQ170" s="1" t="s">
        <v>821</v>
      </c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</row>
    <row r="171" spans="1:81" x14ac:dyDescent="0.25">
      <c r="A171" s="1"/>
      <c r="B171" s="85">
        <v>186</v>
      </c>
      <c r="C171" s="85">
        <v>153</v>
      </c>
      <c r="D171" s="85">
        <v>12756</v>
      </c>
      <c r="E171" s="85">
        <v>0</v>
      </c>
      <c r="F171" s="85">
        <v>79</v>
      </c>
      <c r="G171" s="85">
        <v>116</v>
      </c>
      <c r="H171" s="176">
        <v>4</v>
      </c>
      <c r="I171" s="400">
        <v>19</v>
      </c>
      <c r="J171" s="384">
        <v>148.39286999999999</v>
      </c>
      <c r="K171" s="384">
        <v>129.64930000000001</v>
      </c>
      <c r="L171" s="395">
        <v>1.50530606776519E-2</v>
      </c>
      <c r="M171" s="384">
        <v>1231.83654413204</v>
      </c>
      <c r="N171" s="85">
        <v>1</v>
      </c>
      <c r="O171" s="85">
        <v>1</v>
      </c>
      <c r="P171" s="85">
        <v>0</v>
      </c>
      <c r="Q171" s="85">
        <v>0</v>
      </c>
      <c r="R171" s="85">
        <v>0</v>
      </c>
      <c r="S171" s="85">
        <v>0</v>
      </c>
      <c r="T171" s="85">
        <v>154</v>
      </c>
      <c r="U171" s="85">
        <v>6</v>
      </c>
      <c r="V171" s="387">
        <v>101915.99</v>
      </c>
      <c r="W171" s="85">
        <v>1814897</v>
      </c>
      <c r="X171" s="85" t="s">
        <v>915</v>
      </c>
      <c r="Y171" s="85" t="s">
        <v>1014</v>
      </c>
      <c r="Z171" s="85" t="s">
        <v>821</v>
      </c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 t="s">
        <v>821</v>
      </c>
      <c r="BE171" s="1"/>
      <c r="BF171">
        <v>245</v>
      </c>
      <c r="BG171">
        <v>84</v>
      </c>
      <c r="BH171">
        <v>118</v>
      </c>
      <c r="BI171">
        <v>153</v>
      </c>
      <c r="BJ171" s="398">
        <v>6</v>
      </c>
      <c r="BK171" s="398">
        <v>10</v>
      </c>
      <c r="BL171" s="136">
        <v>1950.9426000000001</v>
      </c>
      <c r="BM171" s="136">
        <v>1255.5901719800499</v>
      </c>
      <c r="BN171" s="136">
        <v>1291.1300000000001</v>
      </c>
      <c r="BO171" s="136">
        <v>1239.4069999999999</v>
      </c>
      <c r="BP171" s="136">
        <v>1239.4069999999999</v>
      </c>
      <c r="BQ171" s="1" t="s">
        <v>821</v>
      </c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</row>
    <row r="172" spans="1:81" x14ac:dyDescent="0.25">
      <c r="A172" s="1"/>
      <c r="B172" s="85">
        <v>187</v>
      </c>
      <c r="C172" s="85">
        <v>154</v>
      </c>
      <c r="D172" s="85">
        <v>12755</v>
      </c>
      <c r="E172" s="85">
        <v>0</v>
      </c>
      <c r="F172" s="85">
        <v>79</v>
      </c>
      <c r="G172" s="85">
        <v>115</v>
      </c>
      <c r="H172" s="176">
        <v>4</v>
      </c>
      <c r="I172" s="400">
        <v>20</v>
      </c>
      <c r="J172" s="384">
        <v>207.01283000000001</v>
      </c>
      <c r="K172" s="384">
        <v>129.68404000000001</v>
      </c>
      <c r="L172" s="395">
        <v>1.0064006241595799E-2</v>
      </c>
      <c r="M172" s="384">
        <v>1229.6027772852699</v>
      </c>
      <c r="N172" s="85">
        <v>1</v>
      </c>
      <c r="O172" s="85">
        <v>1</v>
      </c>
      <c r="P172" s="85">
        <v>0</v>
      </c>
      <c r="Q172" s="85">
        <v>0</v>
      </c>
      <c r="R172" s="85">
        <v>0</v>
      </c>
      <c r="S172" s="85">
        <v>0</v>
      </c>
      <c r="T172" s="85">
        <v>155</v>
      </c>
      <c r="U172" s="85">
        <v>6</v>
      </c>
      <c r="V172" s="387">
        <v>101970.16</v>
      </c>
      <c r="W172" s="85">
        <v>1814897</v>
      </c>
      <c r="X172" s="85" t="s">
        <v>915</v>
      </c>
      <c r="Y172" s="85" t="s">
        <v>1015</v>
      </c>
      <c r="Z172" s="85" t="s">
        <v>821</v>
      </c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 t="s">
        <v>821</v>
      </c>
      <c r="BE172" s="1"/>
      <c r="BF172">
        <v>246</v>
      </c>
      <c r="BG172">
        <v>84</v>
      </c>
      <c r="BH172">
        <v>117</v>
      </c>
      <c r="BI172">
        <v>154</v>
      </c>
      <c r="BJ172" s="398">
        <v>6</v>
      </c>
      <c r="BK172" s="398">
        <v>11</v>
      </c>
      <c r="BL172" s="136">
        <v>2046.3856000000001</v>
      </c>
      <c r="BM172" s="136">
        <v>1253.0260010393399</v>
      </c>
      <c r="BN172" s="136">
        <v>1254.31</v>
      </c>
      <c r="BO172" s="136">
        <v>1239.4069999999999</v>
      </c>
      <c r="BP172" s="136">
        <v>1239.4069999999999</v>
      </c>
      <c r="BQ172" s="1" t="s">
        <v>821</v>
      </c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</row>
    <row r="173" spans="1:81" x14ac:dyDescent="0.25">
      <c r="A173" s="1"/>
      <c r="B173" s="85">
        <v>188</v>
      </c>
      <c r="C173" s="85">
        <v>155</v>
      </c>
      <c r="D173" s="85">
        <v>12595</v>
      </c>
      <c r="E173" s="85">
        <v>0</v>
      </c>
      <c r="F173" s="85">
        <v>78</v>
      </c>
      <c r="G173" s="85">
        <v>115</v>
      </c>
      <c r="H173" s="176">
        <v>4</v>
      </c>
      <c r="I173" s="400">
        <v>21</v>
      </c>
      <c r="J173" s="384">
        <v>124.46593</v>
      </c>
      <c r="K173" s="384">
        <v>129.71643</v>
      </c>
      <c r="L173" s="395">
        <v>2.1642510679544501E-2</v>
      </c>
      <c r="M173" s="384">
        <v>1227.5193988454801</v>
      </c>
      <c r="N173" s="85">
        <v>1</v>
      </c>
      <c r="O173" s="85">
        <v>1</v>
      </c>
      <c r="P173" s="85">
        <v>0</v>
      </c>
      <c r="Q173" s="85">
        <v>0</v>
      </c>
      <c r="R173" s="85">
        <v>0</v>
      </c>
      <c r="S173" s="85">
        <v>0</v>
      </c>
      <c r="T173" s="85">
        <v>156</v>
      </c>
      <c r="U173" s="85">
        <v>6</v>
      </c>
      <c r="V173" s="387">
        <v>102020.67</v>
      </c>
      <c r="W173" s="85">
        <v>1814897</v>
      </c>
      <c r="X173" s="85" t="s">
        <v>915</v>
      </c>
      <c r="Y173" s="85" t="s">
        <v>1016</v>
      </c>
      <c r="Z173" s="85" t="s">
        <v>821</v>
      </c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 t="s">
        <v>821</v>
      </c>
      <c r="BE173" s="1"/>
      <c r="BF173">
        <v>247</v>
      </c>
      <c r="BG173">
        <v>85</v>
      </c>
      <c r="BH173">
        <v>117</v>
      </c>
      <c r="BI173">
        <v>155</v>
      </c>
      <c r="BJ173" s="398">
        <v>6</v>
      </c>
      <c r="BK173" s="398">
        <v>12</v>
      </c>
      <c r="BL173" s="136">
        <v>2244.2073</v>
      </c>
      <c r="BM173" s="136">
        <v>1251.1827997170601</v>
      </c>
      <c r="BN173" s="136">
        <v>1265.1500000000001</v>
      </c>
      <c r="BO173" s="136">
        <v>1239.4069999999999</v>
      </c>
      <c r="BP173" s="136">
        <v>1239.4069999999999</v>
      </c>
      <c r="BQ173" s="1" t="s">
        <v>821</v>
      </c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</row>
    <row r="174" spans="1:81" x14ac:dyDescent="0.25">
      <c r="A174" s="1"/>
      <c r="B174" s="85">
        <v>189</v>
      </c>
      <c r="C174" s="85">
        <v>156</v>
      </c>
      <c r="D174" s="85">
        <v>12594</v>
      </c>
      <c r="E174" s="85">
        <v>0</v>
      </c>
      <c r="F174" s="85">
        <v>78</v>
      </c>
      <c r="G174" s="85">
        <v>114</v>
      </c>
      <c r="H174" s="176">
        <v>4</v>
      </c>
      <c r="I174" s="400">
        <v>22</v>
      </c>
      <c r="J174" s="384">
        <v>304.12700000000001</v>
      </c>
      <c r="K174" s="384">
        <v>129.75829999999999</v>
      </c>
      <c r="L174" s="395">
        <v>1.2029647566428299E-2</v>
      </c>
      <c r="M174" s="384">
        <v>1224.8256436884601</v>
      </c>
      <c r="N174" s="85">
        <v>1</v>
      </c>
      <c r="O174" s="85">
        <v>1</v>
      </c>
      <c r="P174" s="85">
        <v>0</v>
      </c>
      <c r="Q174" s="85">
        <v>0</v>
      </c>
      <c r="R174" s="85">
        <v>0</v>
      </c>
      <c r="S174" s="85">
        <v>0</v>
      </c>
      <c r="T174" s="85">
        <v>157</v>
      </c>
      <c r="U174" s="85">
        <v>6</v>
      </c>
      <c r="V174" s="387">
        <v>102085.99</v>
      </c>
      <c r="W174" s="85">
        <v>1814897</v>
      </c>
      <c r="X174" s="85" t="s">
        <v>915</v>
      </c>
      <c r="Y174" s="85" t="s">
        <v>1017</v>
      </c>
      <c r="Z174" s="85" t="s">
        <v>821</v>
      </c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 t="s">
        <v>821</v>
      </c>
      <c r="BE174" s="1"/>
      <c r="BF174">
        <v>248</v>
      </c>
      <c r="BG174">
        <v>85</v>
      </c>
      <c r="BH174">
        <v>116</v>
      </c>
      <c r="BI174">
        <v>156</v>
      </c>
      <c r="BJ174" s="398">
        <v>6</v>
      </c>
      <c r="BK174" s="398">
        <v>13</v>
      </c>
      <c r="BL174" s="136">
        <v>2318.2739999999999</v>
      </c>
      <c r="BM174" s="136">
        <v>1249.47395188223</v>
      </c>
      <c r="BN174" s="136">
        <v>1266.71</v>
      </c>
      <c r="BO174" s="136">
        <v>1238.9281000000001</v>
      </c>
      <c r="BP174" s="136">
        <v>1238.9281000000001</v>
      </c>
      <c r="BQ174" s="1" t="s">
        <v>821</v>
      </c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</row>
    <row r="175" spans="1:81" x14ac:dyDescent="0.25">
      <c r="A175" s="1"/>
      <c r="B175" s="85">
        <v>190</v>
      </c>
      <c r="C175" s="85">
        <v>157</v>
      </c>
      <c r="D175" s="85">
        <v>12433</v>
      </c>
      <c r="E175" s="85">
        <v>0</v>
      </c>
      <c r="F175" s="85">
        <v>77</v>
      </c>
      <c r="G175" s="85">
        <v>113</v>
      </c>
      <c r="H175" s="176">
        <v>4</v>
      </c>
      <c r="I175" s="400">
        <v>23</v>
      </c>
      <c r="J175" s="384">
        <v>277.96915000000001</v>
      </c>
      <c r="K175" s="384">
        <v>129.81685999999999</v>
      </c>
      <c r="L175" s="395">
        <v>1.1297104298149599E-2</v>
      </c>
      <c r="M175" s="384">
        <v>1221.1671028926801</v>
      </c>
      <c r="N175" s="85">
        <v>1</v>
      </c>
      <c r="O175" s="85">
        <v>1</v>
      </c>
      <c r="P175" s="85">
        <v>0</v>
      </c>
      <c r="Q175" s="85">
        <v>0</v>
      </c>
      <c r="R175" s="85">
        <v>0</v>
      </c>
      <c r="S175" s="85">
        <v>0</v>
      </c>
      <c r="T175" s="85">
        <v>158</v>
      </c>
      <c r="U175" s="85">
        <v>6</v>
      </c>
      <c r="V175" s="387">
        <v>102177.31</v>
      </c>
      <c r="W175" s="85">
        <v>1814897</v>
      </c>
      <c r="X175" s="85" t="s">
        <v>915</v>
      </c>
      <c r="Y175" s="85" t="s">
        <v>1018</v>
      </c>
      <c r="Z175" s="85" t="s">
        <v>821</v>
      </c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 t="s">
        <v>821</v>
      </c>
      <c r="BE175" s="1"/>
      <c r="BF175">
        <v>249</v>
      </c>
      <c r="BG175">
        <v>84</v>
      </c>
      <c r="BH175">
        <v>116</v>
      </c>
      <c r="BI175">
        <v>157</v>
      </c>
      <c r="BJ175" s="398">
        <v>6</v>
      </c>
      <c r="BK175" s="398">
        <v>14</v>
      </c>
      <c r="BL175" s="136">
        <v>2575.442</v>
      </c>
      <c r="BM175" s="136">
        <v>1247.39210348612</v>
      </c>
      <c r="BN175" s="136">
        <v>1259.51</v>
      </c>
      <c r="BO175" s="136">
        <v>1236.6556</v>
      </c>
      <c r="BP175" s="136">
        <v>1236.6556</v>
      </c>
      <c r="BQ175" s="1" t="s">
        <v>821</v>
      </c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</row>
    <row r="176" spans="1:81" x14ac:dyDescent="0.25">
      <c r="A176" s="1"/>
      <c r="B176" s="85">
        <v>191</v>
      </c>
      <c r="C176" s="85">
        <v>158</v>
      </c>
      <c r="D176" s="85">
        <v>12432</v>
      </c>
      <c r="E176" s="85">
        <v>0</v>
      </c>
      <c r="F176" s="85">
        <v>77</v>
      </c>
      <c r="G176" s="85">
        <v>112</v>
      </c>
      <c r="H176" s="176">
        <v>4</v>
      </c>
      <c r="I176" s="400">
        <v>24</v>
      </c>
      <c r="J176" s="384">
        <v>221.66401999999999</v>
      </c>
      <c r="K176" s="384">
        <v>129.86568</v>
      </c>
      <c r="L176" s="395">
        <v>8.2171558427892692E-3</v>
      </c>
      <c r="M176" s="384">
        <v>1218.0268564504199</v>
      </c>
      <c r="N176" s="85">
        <v>1</v>
      </c>
      <c r="O176" s="85">
        <v>1</v>
      </c>
      <c r="P176" s="85">
        <v>0</v>
      </c>
      <c r="Q176" s="85">
        <v>0</v>
      </c>
      <c r="R176" s="85">
        <v>0</v>
      </c>
      <c r="S176" s="85">
        <v>0</v>
      </c>
      <c r="T176" s="85">
        <v>159</v>
      </c>
      <c r="U176" s="85">
        <v>6</v>
      </c>
      <c r="V176" s="387">
        <v>102253.45</v>
      </c>
      <c r="W176" s="85">
        <v>1814897</v>
      </c>
      <c r="X176" s="85" t="s">
        <v>915</v>
      </c>
      <c r="Y176" s="85" t="s">
        <v>1019</v>
      </c>
      <c r="Z176" s="85" t="s">
        <v>821</v>
      </c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 t="s">
        <v>821</v>
      </c>
      <c r="BE176" s="1"/>
      <c r="BF176">
        <v>250</v>
      </c>
      <c r="BG176">
        <v>83</v>
      </c>
      <c r="BH176">
        <v>116</v>
      </c>
      <c r="BI176">
        <v>158</v>
      </c>
      <c r="BJ176" s="398">
        <v>6</v>
      </c>
      <c r="BK176" s="398">
        <v>15</v>
      </c>
      <c r="BL176" s="136">
        <v>2833.723</v>
      </c>
      <c r="BM176" s="136">
        <v>1244.15245020152</v>
      </c>
      <c r="BN176" s="136">
        <v>1253.76</v>
      </c>
      <c r="BO176" s="136">
        <v>1234.5248999999999</v>
      </c>
      <c r="BP176" s="136">
        <v>1234.5248999999999</v>
      </c>
      <c r="BQ176" s="1" t="s">
        <v>821</v>
      </c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</row>
    <row r="177" spans="1:81" x14ac:dyDescent="0.25">
      <c r="A177" s="1"/>
      <c r="B177" s="85">
        <v>192</v>
      </c>
      <c r="C177" s="85">
        <v>159</v>
      </c>
      <c r="D177" s="85">
        <v>12272</v>
      </c>
      <c r="E177" s="85">
        <v>0</v>
      </c>
      <c r="F177" s="85">
        <v>76</v>
      </c>
      <c r="G177" s="85">
        <v>112</v>
      </c>
      <c r="H177" s="176">
        <v>4</v>
      </c>
      <c r="I177" s="400">
        <v>25</v>
      </c>
      <c r="J177" s="384">
        <v>68.138980000000004</v>
      </c>
      <c r="K177" s="384">
        <v>129.89400000000001</v>
      </c>
      <c r="L177" s="395">
        <v>3.2291408668294899E-2</v>
      </c>
      <c r="M177" s="384">
        <v>1216.20540868026</v>
      </c>
      <c r="N177" s="85">
        <v>1</v>
      </c>
      <c r="O177" s="85">
        <v>1</v>
      </c>
      <c r="P177" s="85">
        <v>0</v>
      </c>
      <c r="Q177" s="85">
        <v>0</v>
      </c>
      <c r="R177" s="85">
        <v>0</v>
      </c>
      <c r="S177" s="85">
        <v>0</v>
      </c>
      <c r="T177" s="85">
        <v>160</v>
      </c>
      <c r="U177" s="85">
        <v>6</v>
      </c>
      <c r="V177" s="387">
        <v>102297.62</v>
      </c>
      <c r="W177" s="85">
        <v>1814897</v>
      </c>
      <c r="X177" s="85" t="s">
        <v>915</v>
      </c>
      <c r="Y177" s="85" t="s">
        <v>1020</v>
      </c>
      <c r="Z177" s="85" t="s">
        <v>821</v>
      </c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 t="s">
        <v>821</v>
      </c>
      <c r="BE177" s="1"/>
      <c r="BF177">
        <v>251</v>
      </c>
      <c r="BG177">
        <v>82</v>
      </c>
      <c r="BH177">
        <v>116</v>
      </c>
      <c r="BI177">
        <v>159</v>
      </c>
      <c r="BJ177" s="398">
        <v>6</v>
      </c>
      <c r="BK177" s="398">
        <v>16</v>
      </c>
      <c r="BL177" s="136">
        <v>3084.3092999999999</v>
      </c>
      <c r="BM177" s="136">
        <v>1240.95415958632</v>
      </c>
      <c r="BN177" s="136">
        <v>1251.06</v>
      </c>
      <c r="BO177" s="136">
        <v>1231.5005000000001</v>
      </c>
      <c r="BP177" s="136">
        <v>1231.5005000000001</v>
      </c>
      <c r="BQ177" s="1" t="s">
        <v>821</v>
      </c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</row>
    <row r="178" spans="1:81" x14ac:dyDescent="0.25">
      <c r="A178" s="1"/>
      <c r="B178" s="85">
        <v>193</v>
      </c>
      <c r="C178" s="85">
        <v>160</v>
      </c>
      <c r="D178" s="85">
        <v>12271</v>
      </c>
      <c r="E178" s="85">
        <v>0</v>
      </c>
      <c r="F178" s="85">
        <v>76</v>
      </c>
      <c r="G178" s="85">
        <v>111</v>
      </c>
      <c r="H178" s="176">
        <v>4</v>
      </c>
      <c r="I178" s="400">
        <v>26</v>
      </c>
      <c r="J178" s="384">
        <v>281.94278000000003</v>
      </c>
      <c r="K178" s="384">
        <v>129.9282</v>
      </c>
      <c r="L178" s="395">
        <v>7.9644120139256806E-3</v>
      </c>
      <c r="M178" s="384">
        <v>1214.00510512608</v>
      </c>
      <c r="N178" s="85">
        <v>1</v>
      </c>
      <c r="O178" s="85">
        <v>1</v>
      </c>
      <c r="P178" s="85">
        <v>0</v>
      </c>
      <c r="Q178" s="85">
        <v>0</v>
      </c>
      <c r="R178" s="85">
        <v>0</v>
      </c>
      <c r="S178" s="85">
        <v>0</v>
      </c>
      <c r="T178" s="85">
        <v>161</v>
      </c>
      <c r="U178" s="85">
        <v>6</v>
      </c>
      <c r="V178" s="387">
        <v>102350.98</v>
      </c>
      <c r="W178" s="85">
        <v>1814897</v>
      </c>
      <c r="X178" s="85" t="s">
        <v>915</v>
      </c>
      <c r="Y178" s="85" t="s">
        <v>1021</v>
      </c>
      <c r="Z178" s="85" t="s">
        <v>821</v>
      </c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 t="s">
        <v>821</v>
      </c>
      <c r="BE178" s="1"/>
      <c r="BF178">
        <v>252</v>
      </c>
      <c r="BG178">
        <v>81</v>
      </c>
      <c r="BH178">
        <v>116</v>
      </c>
      <c r="BI178">
        <v>160</v>
      </c>
      <c r="BJ178" s="398">
        <v>6</v>
      </c>
      <c r="BK178" s="398">
        <v>17</v>
      </c>
      <c r="BL178" s="136">
        <v>3334.8957999999998</v>
      </c>
      <c r="BM178" s="136">
        <v>1237.8042318073799</v>
      </c>
      <c r="BN178" s="136">
        <v>1241.4000000000001</v>
      </c>
      <c r="BO178" s="136">
        <v>1229.6714999999999</v>
      </c>
      <c r="BP178" s="136">
        <v>1229.6714999999999</v>
      </c>
      <c r="BQ178" s="1" t="s">
        <v>821</v>
      </c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</row>
    <row r="179" spans="1:81" x14ac:dyDescent="0.25">
      <c r="A179" s="1"/>
      <c r="B179" s="85">
        <v>194</v>
      </c>
      <c r="C179" s="85">
        <v>161</v>
      </c>
      <c r="D179" s="85">
        <v>12270</v>
      </c>
      <c r="E179" s="85">
        <v>0</v>
      </c>
      <c r="F179" s="85">
        <v>76</v>
      </c>
      <c r="G179" s="85">
        <v>110</v>
      </c>
      <c r="H179" s="176">
        <v>4</v>
      </c>
      <c r="I179" s="400">
        <v>27</v>
      </c>
      <c r="J179" s="384">
        <v>75.332160000000002</v>
      </c>
      <c r="K179" s="384">
        <v>129.9631</v>
      </c>
      <c r="L179" s="395">
        <v>8.9310189974176005E-3</v>
      </c>
      <c r="M179" s="384">
        <v>1211.7595966654601</v>
      </c>
      <c r="N179" s="85">
        <v>1</v>
      </c>
      <c r="O179" s="85">
        <v>1</v>
      </c>
      <c r="P179" s="85">
        <v>0</v>
      </c>
      <c r="Q179" s="85">
        <v>0</v>
      </c>
      <c r="R179" s="85">
        <v>0</v>
      </c>
      <c r="S179" s="85">
        <v>0</v>
      </c>
      <c r="T179" s="85">
        <v>227</v>
      </c>
      <c r="U179" s="85">
        <v>6</v>
      </c>
      <c r="V179" s="387">
        <v>102405.42</v>
      </c>
      <c r="W179" s="85">
        <v>1814897</v>
      </c>
      <c r="X179" s="85" t="s">
        <v>915</v>
      </c>
      <c r="Y179" s="85" t="s">
        <v>1022</v>
      </c>
      <c r="Z179" s="85" t="s">
        <v>821</v>
      </c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 t="s">
        <v>821</v>
      </c>
      <c r="BE179" s="1"/>
      <c r="BF179">
        <v>253</v>
      </c>
      <c r="BG179">
        <v>80</v>
      </c>
      <c r="BH179">
        <v>116</v>
      </c>
      <c r="BI179">
        <v>161</v>
      </c>
      <c r="BJ179" s="398">
        <v>6</v>
      </c>
      <c r="BK179" s="398">
        <v>18</v>
      </c>
      <c r="BL179" s="136">
        <v>3610.1570000000002</v>
      </c>
      <c r="BM179" s="136">
        <v>1234.4992201038499</v>
      </c>
      <c r="BN179" s="136">
        <v>1225.46</v>
      </c>
      <c r="BO179" s="136">
        <v>1218.9956999999999</v>
      </c>
      <c r="BP179" s="136">
        <v>1218.9956999999999</v>
      </c>
      <c r="BQ179" s="1" t="s">
        <v>821</v>
      </c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</row>
    <row r="180" spans="1:81" x14ac:dyDescent="0.25">
      <c r="A180" s="1"/>
      <c r="B180" s="85">
        <v>374</v>
      </c>
      <c r="C180" s="85">
        <v>162</v>
      </c>
      <c r="D180" s="85">
        <v>8950</v>
      </c>
      <c r="E180" s="85">
        <v>0</v>
      </c>
      <c r="F180" s="85">
        <v>55</v>
      </c>
      <c r="G180" s="85">
        <v>150</v>
      </c>
      <c r="H180" s="176">
        <v>5</v>
      </c>
      <c r="I180" s="400">
        <v>1</v>
      </c>
      <c r="J180" s="384">
        <v>156.56496000000001</v>
      </c>
      <c r="K180" s="384">
        <v>3.4132557000000001</v>
      </c>
      <c r="L180" s="395">
        <v>1.2295053575123701E-2</v>
      </c>
      <c r="M180" s="384">
        <v>1300.0581949692801</v>
      </c>
      <c r="N180" s="85">
        <v>1</v>
      </c>
      <c r="O180" s="85">
        <v>1</v>
      </c>
      <c r="P180" s="85">
        <v>0</v>
      </c>
      <c r="Q180" s="85">
        <v>0</v>
      </c>
      <c r="R180" s="85">
        <v>0</v>
      </c>
      <c r="S180" s="85">
        <v>0</v>
      </c>
      <c r="T180" s="85">
        <v>163</v>
      </c>
      <c r="U180" s="85">
        <v>8</v>
      </c>
      <c r="V180" s="387">
        <v>23.860498</v>
      </c>
      <c r="W180" s="85">
        <v>1815703</v>
      </c>
      <c r="X180" s="85" t="s">
        <v>1023</v>
      </c>
      <c r="Y180" s="85" t="s">
        <v>1024</v>
      </c>
      <c r="Z180" s="85" t="s">
        <v>821</v>
      </c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 t="s">
        <v>821</v>
      </c>
      <c r="BE180" s="1"/>
      <c r="BF180">
        <v>254</v>
      </c>
      <c r="BG180">
        <v>79</v>
      </c>
      <c r="BH180">
        <v>116</v>
      </c>
      <c r="BI180">
        <v>162</v>
      </c>
      <c r="BJ180" s="398">
        <v>6</v>
      </c>
      <c r="BK180" s="398">
        <v>19</v>
      </c>
      <c r="BL180" s="136">
        <v>3758.5466000000001</v>
      </c>
      <c r="BM180" s="136">
        <v>1231.8365266481301</v>
      </c>
      <c r="BN180" s="136">
        <v>1271.8800000000001</v>
      </c>
      <c r="BO180" s="136">
        <v>1217.0165</v>
      </c>
      <c r="BP180" s="136">
        <v>1217.0165</v>
      </c>
      <c r="BQ180" s="1" t="s">
        <v>821</v>
      </c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</row>
    <row r="181" spans="1:81" x14ac:dyDescent="0.25">
      <c r="A181" s="1"/>
      <c r="B181" s="85">
        <v>375</v>
      </c>
      <c r="C181" s="85">
        <v>163</v>
      </c>
      <c r="D181" s="85">
        <v>8949</v>
      </c>
      <c r="E181" s="85">
        <v>0</v>
      </c>
      <c r="F181" s="85">
        <v>55</v>
      </c>
      <c r="G181" s="85">
        <v>149</v>
      </c>
      <c r="H181" s="176">
        <v>5</v>
      </c>
      <c r="I181" s="400">
        <v>2</v>
      </c>
      <c r="J181" s="384">
        <v>207.5703</v>
      </c>
      <c r="K181" s="384">
        <v>3.721225</v>
      </c>
      <c r="L181" s="395">
        <v>6.6981386014459002E-3</v>
      </c>
      <c r="M181" s="384">
        <v>1298.1332204390999</v>
      </c>
      <c r="N181" s="85">
        <v>1</v>
      </c>
      <c r="O181" s="85">
        <v>1</v>
      </c>
      <c r="P181" s="85">
        <v>0</v>
      </c>
      <c r="Q181" s="85">
        <v>0</v>
      </c>
      <c r="R181" s="85">
        <v>0</v>
      </c>
      <c r="S181" s="85">
        <v>0</v>
      </c>
      <c r="T181" s="85">
        <v>164</v>
      </c>
      <c r="U181" s="85">
        <v>8</v>
      </c>
      <c r="V181" s="387">
        <v>79.354705999999993</v>
      </c>
      <c r="W181" s="85">
        <v>1815703</v>
      </c>
      <c r="X181" s="85" t="s">
        <v>1023</v>
      </c>
      <c r="Y181" s="85" t="s">
        <v>1025</v>
      </c>
      <c r="Z181" s="85" t="s">
        <v>821</v>
      </c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 t="s">
        <v>821</v>
      </c>
      <c r="BE181" s="1"/>
      <c r="BF181">
        <v>255</v>
      </c>
      <c r="BG181">
        <v>79</v>
      </c>
      <c r="BH181">
        <v>115</v>
      </c>
      <c r="BI181">
        <v>163</v>
      </c>
      <c r="BJ181" s="398">
        <v>6</v>
      </c>
      <c r="BK181" s="398">
        <v>20</v>
      </c>
      <c r="BL181" s="136">
        <v>3965.5626999999999</v>
      </c>
      <c r="BM181" s="136">
        <v>1229.60276143491</v>
      </c>
      <c r="BN181" s="136">
        <v>1224.31</v>
      </c>
      <c r="BO181" s="136">
        <v>1214.241</v>
      </c>
      <c r="BP181" s="136">
        <v>1214.241</v>
      </c>
      <c r="BQ181" s="1" t="s">
        <v>821</v>
      </c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</row>
    <row r="182" spans="1:81" x14ac:dyDescent="0.25">
      <c r="A182" s="1"/>
      <c r="B182" s="85">
        <v>376</v>
      </c>
      <c r="C182" s="85">
        <v>164</v>
      </c>
      <c r="D182" s="85">
        <v>9109</v>
      </c>
      <c r="E182" s="85">
        <v>0</v>
      </c>
      <c r="F182" s="85">
        <v>56</v>
      </c>
      <c r="G182" s="85">
        <v>149</v>
      </c>
      <c r="H182" s="176">
        <v>5</v>
      </c>
      <c r="I182" s="400">
        <v>3</v>
      </c>
      <c r="J182" s="384">
        <v>55.430515</v>
      </c>
      <c r="K182" s="384">
        <v>3.9436594999999999</v>
      </c>
      <c r="L182" s="395">
        <v>3.35118208935287E-2</v>
      </c>
      <c r="M182" s="384">
        <v>1296.7428858186299</v>
      </c>
      <c r="N182" s="85">
        <v>1</v>
      </c>
      <c r="O182" s="85">
        <v>1</v>
      </c>
      <c r="P182" s="85">
        <v>0</v>
      </c>
      <c r="Q182" s="85">
        <v>0</v>
      </c>
      <c r="R182" s="85">
        <v>0</v>
      </c>
      <c r="S182" s="85">
        <v>0</v>
      </c>
      <c r="T182" s="85">
        <v>165</v>
      </c>
      <c r="U182" s="85">
        <v>8</v>
      </c>
      <c r="V182" s="387">
        <v>119.436035</v>
      </c>
      <c r="W182" s="85">
        <v>1815703</v>
      </c>
      <c r="X182" s="85" t="s">
        <v>1023</v>
      </c>
      <c r="Y182" s="85" t="s">
        <v>1026</v>
      </c>
      <c r="Z182" s="85" t="s">
        <v>821</v>
      </c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 t="s">
        <v>821</v>
      </c>
      <c r="BE182" s="1"/>
      <c r="BF182">
        <v>256</v>
      </c>
      <c r="BG182">
        <v>78</v>
      </c>
      <c r="BH182">
        <v>115</v>
      </c>
      <c r="BI182">
        <v>164</v>
      </c>
      <c r="BJ182" s="398">
        <v>6</v>
      </c>
      <c r="BK182" s="398">
        <v>21</v>
      </c>
      <c r="BL182" s="136">
        <v>4090.0255999999999</v>
      </c>
      <c r="BM182" s="136">
        <v>1227.5193785874999</v>
      </c>
      <c r="BN182" s="136">
        <v>1248.33</v>
      </c>
      <c r="BO182" s="136">
        <v>1213.1704999999999</v>
      </c>
      <c r="BP182" s="136">
        <v>1213.1704999999999</v>
      </c>
      <c r="BQ182" s="1" t="s">
        <v>821</v>
      </c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</row>
    <row r="183" spans="1:81" x14ac:dyDescent="0.25">
      <c r="A183" s="1"/>
      <c r="B183" s="85">
        <v>377</v>
      </c>
      <c r="C183" s="85">
        <v>165</v>
      </c>
      <c r="D183" s="85">
        <v>9108</v>
      </c>
      <c r="E183" s="85">
        <v>0</v>
      </c>
      <c r="F183" s="85">
        <v>56</v>
      </c>
      <c r="G183" s="85">
        <v>148</v>
      </c>
      <c r="H183" s="176">
        <v>5</v>
      </c>
      <c r="I183" s="400">
        <v>4</v>
      </c>
      <c r="J183" s="384">
        <v>295.95557000000002</v>
      </c>
      <c r="K183" s="384">
        <v>4.2408460000000003</v>
      </c>
      <c r="L183" s="395">
        <v>7.3535078617593796E-3</v>
      </c>
      <c r="M183" s="384">
        <v>1294.88530831822</v>
      </c>
      <c r="N183" s="85">
        <v>1</v>
      </c>
      <c r="O183" s="85">
        <v>1</v>
      </c>
      <c r="P183" s="85">
        <v>0</v>
      </c>
      <c r="Q183" s="85">
        <v>0</v>
      </c>
      <c r="R183" s="85">
        <v>0</v>
      </c>
      <c r="S183" s="85">
        <v>0</v>
      </c>
      <c r="T183" s="85">
        <v>166</v>
      </c>
      <c r="U183" s="85">
        <v>8</v>
      </c>
      <c r="V183" s="387">
        <v>172.98727</v>
      </c>
      <c r="W183" s="85">
        <v>1815703</v>
      </c>
      <c r="X183" s="85" t="s">
        <v>1023</v>
      </c>
      <c r="Y183" s="85" t="s">
        <v>1027</v>
      </c>
      <c r="Z183" s="85" t="s">
        <v>821</v>
      </c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 t="s">
        <v>821</v>
      </c>
      <c r="BE183" s="1"/>
      <c r="BF183">
        <v>257</v>
      </c>
      <c r="BG183">
        <v>78</v>
      </c>
      <c r="BH183">
        <v>114</v>
      </c>
      <c r="BI183">
        <v>165</v>
      </c>
      <c r="BJ183" s="398">
        <v>6</v>
      </c>
      <c r="BK183" s="398">
        <v>22</v>
      </c>
      <c r="BL183" s="136">
        <v>4394.1530000000002</v>
      </c>
      <c r="BM183" s="136">
        <v>1224.8256401129599</v>
      </c>
      <c r="BN183" s="136">
        <v>1238.73</v>
      </c>
      <c r="BO183" s="136">
        <v>1208.6007</v>
      </c>
      <c r="BP183" s="136">
        <v>1208.6007</v>
      </c>
      <c r="BQ183" s="1" t="s">
        <v>821</v>
      </c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</row>
    <row r="184" spans="1:81" x14ac:dyDescent="0.25">
      <c r="A184" s="1"/>
      <c r="B184" s="85">
        <v>378</v>
      </c>
      <c r="C184" s="85">
        <v>166</v>
      </c>
      <c r="D184" s="85">
        <v>9107</v>
      </c>
      <c r="E184" s="85">
        <v>0</v>
      </c>
      <c r="F184" s="85">
        <v>56</v>
      </c>
      <c r="G184" s="85">
        <v>147</v>
      </c>
      <c r="H184" s="176">
        <v>5</v>
      </c>
      <c r="I184" s="400">
        <v>5</v>
      </c>
      <c r="J184" s="384">
        <v>115.72351999999999</v>
      </c>
      <c r="K184" s="384">
        <v>4.5890265000000001</v>
      </c>
      <c r="L184" s="395">
        <v>1.3438450214710899E-2</v>
      </c>
      <c r="M184" s="384">
        <v>1292.70899673392</v>
      </c>
      <c r="N184" s="85">
        <v>1</v>
      </c>
      <c r="O184" s="85">
        <v>1</v>
      </c>
      <c r="P184" s="85">
        <v>0</v>
      </c>
      <c r="Q184" s="85">
        <v>0</v>
      </c>
      <c r="R184" s="85">
        <v>0</v>
      </c>
      <c r="S184" s="85">
        <v>0</v>
      </c>
      <c r="T184" s="85">
        <v>167</v>
      </c>
      <c r="U184" s="85">
        <v>8</v>
      </c>
      <c r="V184" s="387">
        <v>235.72717</v>
      </c>
      <c r="W184" s="85">
        <v>1815703</v>
      </c>
      <c r="X184" s="85" t="s">
        <v>1023</v>
      </c>
      <c r="Y184" s="85" t="s">
        <v>1028</v>
      </c>
      <c r="Z184" s="85" t="s">
        <v>821</v>
      </c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 t="s">
        <v>821</v>
      </c>
      <c r="BE184" s="1"/>
      <c r="BF184">
        <v>258</v>
      </c>
      <c r="BG184">
        <v>77</v>
      </c>
      <c r="BH184">
        <v>113</v>
      </c>
      <c r="BI184">
        <v>166</v>
      </c>
      <c r="BJ184" s="398">
        <v>6</v>
      </c>
      <c r="BK184" s="398">
        <v>23</v>
      </c>
      <c r="BL184" s="136">
        <v>4672.1189999999997</v>
      </c>
      <c r="BM184" s="136">
        <v>1221.1671153797199</v>
      </c>
      <c r="BN184" s="136">
        <v>1232.79</v>
      </c>
      <c r="BO184" s="136">
        <v>1205.7927</v>
      </c>
      <c r="BP184" s="136">
        <v>1205.7927</v>
      </c>
      <c r="BQ184" s="1" t="s">
        <v>821</v>
      </c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</row>
    <row r="185" spans="1:81" x14ac:dyDescent="0.25">
      <c r="A185" s="1"/>
      <c r="B185" s="85">
        <v>379</v>
      </c>
      <c r="C185" s="85">
        <v>167</v>
      </c>
      <c r="D185" s="85">
        <v>9267</v>
      </c>
      <c r="E185" s="85">
        <v>0</v>
      </c>
      <c r="F185" s="85">
        <v>57</v>
      </c>
      <c r="G185" s="85">
        <v>147</v>
      </c>
      <c r="H185" s="176">
        <v>5</v>
      </c>
      <c r="I185" s="400">
        <v>6</v>
      </c>
      <c r="J185" s="384">
        <v>178.45339999999999</v>
      </c>
      <c r="K185" s="384">
        <v>4.837828</v>
      </c>
      <c r="L185" s="395">
        <v>1.28592274807134E-2</v>
      </c>
      <c r="M185" s="384">
        <v>1291.15385199361</v>
      </c>
      <c r="N185" s="85">
        <v>1</v>
      </c>
      <c r="O185" s="85">
        <v>1</v>
      </c>
      <c r="P185" s="85">
        <v>0</v>
      </c>
      <c r="Q185" s="85">
        <v>0</v>
      </c>
      <c r="R185" s="85">
        <v>0</v>
      </c>
      <c r="S185" s="85">
        <v>0</v>
      </c>
      <c r="T185" s="85">
        <v>168</v>
      </c>
      <c r="U185" s="85">
        <v>8</v>
      </c>
      <c r="V185" s="387">
        <v>280.55972000000003</v>
      </c>
      <c r="W185" s="85">
        <v>1815703</v>
      </c>
      <c r="X185" s="85" t="s">
        <v>1023</v>
      </c>
      <c r="Y185" s="85" t="s">
        <v>1029</v>
      </c>
      <c r="Z185" s="85" t="s">
        <v>821</v>
      </c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 t="s">
        <v>821</v>
      </c>
      <c r="BE185" s="1"/>
      <c r="BF185">
        <v>259</v>
      </c>
      <c r="BG185">
        <v>77</v>
      </c>
      <c r="BH185">
        <v>112</v>
      </c>
      <c r="BI185">
        <v>167</v>
      </c>
      <c r="BJ185" s="398">
        <v>6</v>
      </c>
      <c r="BK185" s="398">
        <v>24</v>
      </c>
      <c r="BL185" s="136">
        <v>4893.7860000000001</v>
      </c>
      <c r="BM185" s="136">
        <v>1218.02686691963</v>
      </c>
      <c r="BN185" s="136">
        <v>1221.6600000000001</v>
      </c>
      <c r="BO185" s="136">
        <v>1203.9644000000001</v>
      </c>
      <c r="BP185" s="136">
        <v>1203.9644000000001</v>
      </c>
      <c r="BQ185" s="1" t="s">
        <v>821</v>
      </c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</row>
    <row r="186" spans="1:81" x14ac:dyDescent="0.25">
      <c r="A186" s="1"/>
      <c r="B186" s="85">
        <v>380</v>
      </c>
      <c r="C186" s="85">
        <v>168</v>
      </c>
      <c r="D186" s="85">
        <v>9266</v>
      </c>
      <c r="E186" s="85">
        <v>0</v>
      </c>
      <c r="F186" s="85">
        <v>57</v>
      </c>
      <c r="G186" s="85">
        <v>146</v>
      </c>
      <c r="H186" s="176">
        <v>5</v>
      </c>
      <c r="I186" s="400">
        <v>7</v>
      </c>
      <c r="J186" s="384">
        <v>255.63432</v>
      </c>
      <c r="K186" s="384">
        <v>5.2049602999999998</v>
      </c>
      <c r="L186" s="395">
        <v>1.0687126279861001E-2</v>
      </c>
      <c r="M186" s="384">
        <v>1288.8590791326999</v>
      </c>
      <c r="N186" s="85">
        <v>1</v>
      </c>
      <c r="O186" s="85">
        <v>1</v>
      </c>
      <c r="P186" s="85">
        <v>0</v>
      </c>
      <c r="Q186" s="85">
        <v>0</v>
      </c>
      <c r="R186" s="85">
        <v>0</v>
      </c>
      <c r="S186" s="85">
        <v>0</v>
      </c>
      <c r="T186" s="85">
        <v>169</v>
      </c>
      <c r="U186" s="85">
        <v>8</v>
      </c>
      <c r="V186" s="387">
        <v>346.71469999999999</v>
      </c>
      <c r="W186" s="85">
        <v>1815703</v>
      </c>
      <c r="X186" s="85" t="s">
        <v>1023</v>
      </c>
      <c r="Y186" s="85" t="s">
        <v>1030</v>
      </c>
      <c r="Z186" s="85" t="s">
        <v>821</v>
      </c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 t="s">
        <v>821</v>
      </c>
      <c r="BE186" s="1"/>
      <c r="BF186">
        <v>260</v>
      </c>
      <c r="BG186">
        <v>76</v>
      </c>
      <c r="BH186">
        <v>112</v>
      </c>
      <c r="BI186">
        <v>168</v>
      </c>
      <c r="BJ186" s="398">
        <v>6</v>
      </c>
      <c r="BK186" s="398">
        <v>25</v>
      </c>
      <c r="BL186" s="136">
        <v>4961.9219999999996</v>
      </c>
      <c r="BM186" s="136">
        <v>1216.2054241168601</v>
      </c>
      <c r="BN186" s="136">
        <v>1230.74</v>
      </c>
      <c r="BO186" s="136">
        <v>1203.05</v>
      </c>
      <c r="BP186" s="136">
        <v>1203.05</v>
      </c>
      <c r="BQ186" s="1" t="s">
        <v>821</v>
      </c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</row>
    <row r="187" spans="1:81" x14ac:dyDescent="0.25">
      <c r="A187" s="1"/>
      <c r="B187" s="85">
        <v>381</v>
      </c>
      <c r="C187" s="85">
        <v>169</v>
      </c>
      <c r="D187" s="85">
        <v>9265</v>
      </c>
      <c r="E187" s="85">
        <v>0</v>
      </c>
      <c r="F187" s="85">
        <v>57</v>
      </c>
      <c r="G187" s="85">
        <v>145</v>
      </c>
      <c r="H187" s="176">
        <v>5</v>
      </c>
      <c r="I187" s="400">
        <v>8</v>
      </c>
      <c r="J187" s="384">
        <v>261.16012999999998</v>
      </c>
      <c r="K187" s="384">
        <v>5.642042</v>
      </c>
      <c r="L187" s="395">
        <v>1.03700596726628E-2</v>
      </c>
      <c r="M187" s="384">
        <v>1286.12708284005</v>
      </c>
      <c r="N187" s="85">
        <v>1</v>
      </c>
      <c r="O187" s="85">
        <v>1</v>
      </c>
      <c r="P187" s="85">
        <v>0</v>
      </c>
      <c r="Q187" s="85">
        <v>0</v>
      </c>
      <c r="R187" s="85">
        <v>0</v>
      </c>
      <c r="S187" s="85">
        <v>0</v>
      </c>
      <c r="T187" s="85">
        <v>170</v>
      </c>
      <c r="U187" s="85">
        <v>8</v>
      </c>
      <c r="V187" s="387">
        <v>425.47417999999999</v>
      </c>
      <c r="W187" s="85">
        <v>1815703</v>
      </c>
      <c r="X187" s="85" t="s">
        <v>1023</v>
      </c>
      <c r="Y187" s="85" t="s">
        <v>1031</v>
      </c>
      <c r="Z187" s="85" t="s">
        <v>821</v>
      </c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 t="s">
        <v>821</v>
      </c>
      <c r="BE187" s="1"/>
      <c r="BF187">
        <v>261</v>
      </c>
      <c r="BG187">
        <v>76</v>
      </c>
      <c r="BH187">
        <v>111</v>
      </c>
      <c r="BI187">
        <v>169</v>
      </c>
      <c r="BJ187" s="398">
        <v>6</v>
      </c>
      <c r="BK187" s="398">
        <v>26</v>
      </c>
      <c r="BL187" s="136">
        <v>5243.8647000000001</v>
      </c>
      <c r="BM187" s="136">
        <v>1214.00513756224</v>
      </c>
      <c r="BN187" s="136">
        <v>1217.8599999999999</v>
      </c>
      <c r="BO187" s="136">
        <v>1199.6719000000001</v>
      </c>
      <c r="BP187" s="136">
        <v>1199.6719000000001</v>
      </c>
      <c r="BQ187" s="1" t="s">
        <v>821</v>
      </c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</row>
    <row r="188" spans="1:81" x14ac:dyDescent="0.25">
      <c r="A188" s="1"/>
      <c r="B188" s="85">
        <v>382</v>
      </c>
      <c r="C188" s="85">
        <v>170</v>
      </c>
      <c r="D188" s="85">
        <v>9264</v>
      </c>
      <c r="E188" s="85">
        <v>0</v>
      </c>
      <c r="F188" s="85">
        <v>57</v>
      </c>
      <c r="G188" s="85">
        <v>144</v>
      </c>
      <c r="H188" s="176">
        <v>5</v>
      </c>
      <c r="I188" s="400">
        <v>9</v>
      </c>
      <c r="J188" s="384">
        <v>251.14146</v>
      </c>
      <c r="K188" s="384">
        <v>6.0753244999999998</v>
      </c>
      <c r="L188" s="395">
        <v>5.9082774972945597E-3</v>
      </c>
      <c r="M188" s="384">
        <v>1283.4188367520801</v>
      </c>
      <c r="N188" s="85">
        <v>1</v>
      </c>
      <c r="O188" s="85">
        <v>1</v>
      </c>
      <c r="P188" s="85">
        <v>0</v>
      </c>
      <c r="Q188" s="85">
        <v>0</v>
      </c>
      <c r="R188" s="85">
        <v>0</v>
      </c>
      <c r="S188" s="85">
        <v>0</v>
      </c>
      <c r="T188" s="85">
        <v>171</v>
      </c>
      <c r="U188" s="85">
        <v>8</v>
      </c>
      <c r="V188" s="387">
        <v>503.54892000000001</v>
      </c>
      <c r="W188" s="85">
        <v>1815703</v>
      </c>
      <c r="X188" s="85" t="s">
        <v>1023</v>
      </c>
      <c r="Y188" s="85" t="s">
        <v>1032</v>
      </c>
      <c r="Z188" s="85" t="s">
        <v>821</v>
      </c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 t="s">
        <v>821</v>
      </c>
      <c r="BE188" s="1"/>
      <c r="BF188">
        <v>262</v>
      </c>
      <c r="BG188">
        <v>76</v>
      </c>
      <c r="BH188">
        <v>110</v>
      </c>
      <c r="BI188">
        <v>170</v>
      </c>
      <c r="BJ188" s="398">
        <v>6</v>
      </c>
      <c r="BK188" s="398">
        <v>27</v>
      </c>
      <c r="BL188" s="136">
        <v>5319.1986999999999</v>
      </c>
      <c r="BM188" s="136">
        <v>1211.75961538311</v>
      </c>
      <c r="BN188" s="136">
        <v>1200.08</v>
      </c>
      <c r="BO188" s="136">
        <v>1199.3090999999999</v>
      </c>
      <c r="BP188" s="136">
        <v>1199.3090999999999</v>
      </c>
      <c r="BQ188" s="1" t="s">
        <v>821</v>
      </c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</row>
    <row r="189" spans="1:81" x14ac:dyDescent="0.25">
      <c r="A189" s="1"/>
      <c r="B189" s="85">
        <v>383</v>
      </c>
      <c r="C189" s="85">
        <v>171</v>
      </c>
      <c r="D189" s="85">
        <v>9424</v>
      </c>
      <c r="E189" s="85">
        <v>0</v>
      </c>
      <c r="F189" s="85">
        <v>58</v>
      </c>
      <c r="G189" s="85">
        <v>144</v>
      </c>
      <c r="H189" s="176">
        <v>5</v>
      </c>
      <c r="I189" s="400">
        <v>10</v>
      </c>
      <c r="J189" s="384">
        <v>29.542072000000001</v>
      </c>
      <c r="K189" s="384">
        <v>6.3127139999999997</v>
      </c>
      <c r="L189" s="395">
        <v>5.41677352602098E-2</v>
      </c>
      <c r="M189" s="384">
        <v>1281.93502329032</v>
      </c>
      <c r="N189" s="85">
        <v>1</v>
      </c>
      <c r="O189" s="85">
        <v>1</v>
      </c>
      <c r="P189" s="85">
        <v>0</v>
      </c>
      <c r="Q189" s="85">
        <v>0</v>
      </c>
      <c r="R189" s="85">
        <v>0</v>
      </c>
      <c r="S189" s="85">
        <v>0</v>
      </c>
      <c r="T189" s="85">
        <v>172</v>
      </c>
      <c r="U189" s="85">
        <v>8</v>
      </c>
      <c r="V189" s="387">
        <v>546.32510000000002</v>
      </c>
      <c r="W189" s="85">
        <v>1815703</v>
      </c>
      <c r="X189" s="85" t="s">
        <v>1023</v>
      </c>
      <c r="Y189" s="85" t="s">
        <v>1033</v>
      </c>
      <c r="Z189" s="85" t="s">
        <v>821</v>
      </c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 t="s">
        <v>821</v>
      </c>
      <c r="BE189" s="1"/>
      <c r="BF189">
        <v>1129</v>
      </c>
      <c r="BG189">
        <v>45</v>
      </c>
      <c r="BH189">
        <v>46</v>
      </c>
      <c r="BI189">
        <v>171</v>
      </c>
      <c r="BJ189" s="398">
        <v>7</v>
      </c>
      <c r="BK189" s="398">
        <v>1</v>
      </c>
      <c r="BL189" s="136">
        <v>68.012566000000007</v>
      </c>
      <c r="BM189" s="136">
        <v>1064.25705362702</v>
      </c>
      <c r="BN189" s="136">
        <v>1075.5899999999999</v>
      </c>
      <c r="BO189" s="136">
        <v>1057.1185</v>
      </c>
      <c r="BP189" s="136">
        <v>1057.1185</v>
      </c>
      <c r="BQ189" s="1" t="s">
        <v>821</v>
      </c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</row>
    <row r="190" spans="1:81" x14ac:dyDescent="0.25">
      <c r="A190" s="1"/>
      <c r="B190" s="85">
        <v>384</v>
      </c>
      <c r="C190" s="85">
        <v>172</v>
      </c>
      <c r="D190" s="85">
        <v>9423</v>
      </c>
      <c r="E190" s="85">
        <v>0</v>
      </c>
      <c r="F190" s="85">
        <v>58</v>
      </c>
      <c r="G190" s="85">
        <v>143</v>
      </c>
      <c r="H190" s="176">
        <v>5</v>
      </c>
      <c r="I190" s="400">
        <v>11</v>
      </c>
      <c r="J190" s="384">
        <v>273.16275000000002</v>
      </c>
      <c r="K190" s="384">
        <v>6.5687284000000004</v>
      </c>
      <c r="L190" s="395">
        <v>1.06416936964253E-2</v>
      </c>
      <c r="M190" s="384">
        <v>1280.3347961391401</v>
      </c>
      <c r="N190" s="85">
        <v>1</v>
      </c>
      <c r="O190" s="85">
        <v>1</v>
      </c>
      <c r="P190" s="85">
        <v>0</v>
      </c>
      <c r="Q190" s="85">
        <v>0</v>
      </c>
      <c r="R190" s="85">
        <v>0</v>
      </c>
      <c r="S190" s="85">
        <v>0</v>
      </c>
      <c r="T190" s="85">
        <v>173</v>
      </c>
      <c r="U190" s="85">
        <v>8</v>
      </c>
      <c r="V190" s="387">
        <v>592.45734000000004</v>
      </c>
      <c r="W190" s="85">
        <v>1815703</v>
      </c>
      <c r="X190" s="85" t="s">
        <v>1023</v>
      </c>
      <c r="Y190" s="85" t="s">
        <v>1034</v>
      </c>
      <c r="Z190" s="85" t="s">
        <v>821</v>
      </c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 t="s">
        <v>821</v>
      </c>
      <c r="BE190" s="1"/>
      <c r="BF190">
        <v>1130</v>
      </c>
      <c r="BG190">
        <v>45</v>
      </c>
      <c r="BH190">
        <v>45</v>
      </c>
      <c r="BI190">
        <v>172</v>
      </c>
      <c r="BJ190" s="398">
        <v>7</v>
      </c>
      <c r="BK190" s="398">
        <v>2</v>
      </c>
      <c r="BL190" s="136">
        <v>310.46319999999997</v>
      </c>
      <c r="BM190" s="136">
        <v>1060.5959609248901</v>
      </c>
      <c r="BN190" s="136">
        <v>1070.3399999999999</v>
      </c>
      <c r="BO190" s="136">
        <v>1044.3884</v>
      </c>
      <c r="BP190" s="136">
        <v>1044.3884</v>
      </c>
      <c r="BQ190" s="1" t="s">
        <v>821</v>
      </c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</row>
    <row r="191" spans="1:81" x14ac:dyDescent="0.25">
      <c r="A191" s="1"/>
      <c r="B191" s="85">
        <v>385</v>
      </c>
      <c r="C191" s="85">
        <v>173</v>
      </c>
      <c r="D191" s="85">
        <v>9422</v>
      </c>
      <c r="E191" s="85">
        <v>0</v>
      </c>
      <c r="F191" s="85">
        <v>58</v>
      </c>
      <c r="G191" s="85">
        <v>142</v>
      </c>
      <c r="H191" s="176">
        <v>5</v>
      </c>
      <c r="I191" s="400">
        <v>12</v>
      </c>
      <c r="J191" s="384">
        <v>276.71980000000002</v>
      </c>
      <c r="K191" s="384">
        <v>7.0337949999999996</v>
      </c>
      <c r="L191" s="395">
        <v>5.6816569206161304E-3</v>
      </c>
      <c r="M191" s="384">
        <v>1277.4278818217699</v>
      </c>
      <c r="N191" s="85">
        <v>1</v>
      </c>
      <c r="O191" s="85">
        <v>1</v>
      </c>
      <c r="P191" s="85">
        <v>0</v>
      </c>
      <c r="Q191" s="85">
        <v>0</v>
      </c>
      <c r="R191" s="85">
        <v>0</v>
      </c>
      <c r="S191" s="85">
        <v>0</v>
      </c>
      <c r="T191" s="85">
        <v>174</v>
      </c>
      <c r="U191" s="85">
        <v>8</v>
      </c>
      <c r="V191" s="387">
        <v>676.25940000000003</v>
      </c>
      <c r="W191" s="85">
        <v>1815703</v>
      </c>
      <c r="X191" s="85" t="s">
        <v>1023</v>
      </c>
      <c r="Y191" s="85" t="s">
        <v>1035</v>
      </c>
      <c r="Z191" s="85" t="s">
        <v>821</v>
      </c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 t="s">
        <v>821</v>
      </c>
      <c r="BE191" s="1"/>
      <c r="BF191">
        <v>1131</v>
      </c>
      <c r="BG191">
        <v>44</v>
      </c>
      <c r="BH191">
        <v>45</v>
      </c>
      <c r="BI191">
        <v>173</v>
      </c>
      <c r="BJ191" s="398">
        <v>7</v>
      </c>
      <c r="BK191" s="398">
        <v>3</v>
      </c>
      <c r="BL191" s="136">
        <v>416.86734000000001</v>
      </c>
      <c r="BM191" s="136">
        <v>1056.48214086951</v>
      </c>
      <c r="BN191" s="136">
        <v>1069.56</v>
      </c>
      <c r="BO191" s="136">
        <v>1039.8054999999999</v>
      </c>
      <c r="BP191" s="136">
        <v>1039.8054999999999</v>
      </c>
      <c r="BQ191" s="1" t="s">
        <v>821</v>
      </c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</row>
    <row r="192" spans="1:81" x14ac:dyDescent="0.25">
      <c r="A192" s="1"/>
      <c r="B192" s="85">
        <v>386</v>
      </c>
      <c r="C192" s="85">
        <v>174</v>
      </c>
      <c r="D192" s="85">
        <v>9421</v>
      </c>
      <c r="E192" s="85">
        <v>0</v>
      </c>
      <c r="F192" s="85">
        <v>58</v>
      </c>
      <c r="G192" s="85">
        <v>141</v>
      </c>
      <c r="H192" s="176">
        <v>5</v>
      </c>
      <c r="I192" s="400">
        <v>13</v>
      </c>
      <c r="J192" s="384">
        <v>20.688528000000002</v>
      </c>
      <c r="K192" s="384">
        <v>7.2853300000000001</v>
      </c>
      <c r="L192" s="395">
        <v>7.6779023120370493E-2</v>
      </c>
      <c r="M192" s="384">
        <v>1275.8556549254899</v>
      </c>
      <c r="N192" s="85">
        <v>1</v>
      </c>
      <c r="O192" s="85">
        <v>1</v>
      </c>
      <c r="P192" s="85">
        <v>0</v>
      </c>
      <c r="Q192" s="85">
        <v>0</v>
      </c>
      <c r="R192" s="85">
        <v>0</v>
      </c>
      <c r="S192" s="85">
        <v>0</v>
      </c>
      <c r="T192" s="85">
        <v>175</v>
      </c>
      <c r="U192" s="85">
        <v>8</v>
      </c>
      <c r="V192" s="387">
        <v>721.58439999999996</v>
      </c>
      <c r="W192" s="85">
        <v>1815703</v>
      </c>
      <c r="X192" s="85" t="s">
        <v>1023</v>
      </c>
      <c r="Y192" s="85" t="s">
        <v>1036</v>
      </c>
      <c r="Z192" s="85" t="s">
        <v>821</v>
      </c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 t="s">
        <v>821</v>
      </c>
      <c r="BE192" s="1"/>
      <c r="BF192">
        <v>1132</v>
      </c>
      <c r="BG192">
        <v>44</v>
      </c>
      <c r="BH192">
        <v>44</v>
      </c>
      <c r="BI192">
        <v>174</v>
      </c>
      <c r="BJ192" s="398">
        <v>7</v>
      </c>
      <c r="BK192" s="398">
        <v>4</v>
      </c>
      <c r="BL192" s="136">
        <v>668.91039999999998</v>
      </c>
      <c r="BM192" s="136">
        <v>1052.25520445042</v>
      </c>
      <c r="BN192" s="136">
        <v>1060.24</v>
      </c>
      <c r="BO192" s="136">
        <v>1027.3706</v>
      </c>
      <c r="BP192" s="136">
        <v>1027.3706</v>
      </c>
      <c r="BQ192" s="1" t="s">
        <v>821</v>
      </c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</row>
    <row r="193" spans="1:81" x14ac:dyDescent="0.25">
      <c r="A193" s="1"/>
      <c r="B193" s="85">
        <v>387</v>
      </c>
      <c r="C193" s="85">
        <v>175</v>
      </c>
      <c r="D193" s="85">
        <v>9581</v>
      </c>
      <c r="E193" s="85">
        <v>0</v>
      </c>
      <c r="F193" s="85">
        <v>59</v>
      </c>
      <c r="G193" s="85">
        <v>141</v>
      </c>
      <c r="H193" s="176">
        <v>5</v>
      </c>
      <c r="I193" s="400">
        <v>14</v>
      </c>
      <c r="J193" s="384">
        <v>279.78750000000002</v>
      </c>
      <c r="K193" s="384">
        <v>7.5394588000000002</v>
      </c>
      <c r="L193" s="395">
        <v>8.4408130635318102E-3</v>
      </c>
      <c r="M193" s="384">
        <v>1274.2672099511799</v>
      </c>
      <c r="N193" s="85">
        <v>1</v>
      </c>
      <c r="O193" s="85">
        <v>1</v>
      </c>
      <c r="P193" s="85">
        <v>0</v>
      </c>
      <c r="Q193" s="85">
        <v>0</v>
      </c>
      <c r="R193" s="85">
        <v>0</v>
      </c>
      <c r="S193" s="85">
        <v>0</v>
      </c>
      <c r="T193" s="85">
        <v>176</v>
      </c>
      <c r="U193" s="85">
        <v>8</v>
      </c>
      <c r="V193" s="387">
        <v>767.37699999999995</v>
      </c>
      <c r="W193" s="85">
        <v>1815703</v>
      </c>
      <c r="X193" s="85" t="s">
        <v>1023</v>
      </c>
      <c r="Y193" s="85" t="s">
        <v>1037</v>
      </c>
      <c r="Z193" s="85" t="s">
        <v>821</v>
      </c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 t="s">
        <v>821</v>
      </c>
      <c r="BE193" s="1"/>
      <c r="BF193">
        <v>1133</v>
      </c>
      <c r="BG193">
        <v>43</v>
      </c>
      <c r="BH193">
        <v>44</v>
      </c>
      <c r="BI193">
        <v>175</v>
      </c>
      <c r="BJ193" s="398">
        <v>7</v>
      </c>
      <c r="BK193" s="398">
        <v>5</v>
      </c>
      <c r="BL193" s="136">
        <v>757.95820000000003</v>
      </c>
      <c r="BM193" s="136">
        <v>1048.2329399784601</v>
      </c>
      <c r="BN193" s="136">
        <v>1063.8</v>
      </c>
      <c r="BO193" s="136">
        <v>1022.8162</v>
      </c>
      <c r="BP193" s="136">
        <v>1022.8162</v>
      </c>
      <c r="BQ193" s="1" t="s">
        <v>821</v>
      </c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</row>
    <row r="194" spans="1:81" x14ac:dyDescent="0.25">
      <c r="A194" s="1"/>
      <c r="B194" s="85">
        <v>388</v>
      </c>
      <c r="C194" s="85">
        <v>176</v>
      </c>
      <c r="D194" s="85">
        <v>9580</v>
      </c>
      <c r="E194" s="85">
        <v>0</v>
      </c>
      <c r="F194" s="85">
        <v>59</v>
      </c>
      <c r="G194" s="85">
        <v>140</v>
      </c>
      <c r="H194" s="176">
        <v>5</v>
      </c>
      <c r="I194" s="400">
        <v>15</v>
      </c>
      <c r="J194" s="384">
        <v>166.94772</v>
      </c>
      <c r="K194" s="384">
        <v>7.9172880000000001</v>
      </c>
      <c r="L194" s="395">
        <v>9.3625610274707498E-3</v>
      </c>
      <c r="M194" s="384">
        <v>1271.9055759146499</v>
      </c>
      <c r="N194" s="85">
        <v>1</v>
      </c>
      <c r="O194" s="85">
        <v>1</v>
      </c>
      <c r="P194" s="85">
        <v>0</v>
      </c>
      <c r="Q194" s="85">
        <v>0</v>
      </c>
      <c r="R194" s="85">
        <v>0</v>
      </c>
      <c r="S194" s="85">
        <v>0</v>
      </c>
      <c r="T194" s="85">
        <v>177</v>
      </c>
      <c r="U194" s="85">
        <v>8</v>
      </c>
      <c r="V194" s="387">
        <v>835.45939999999996</v>
      </c>
      <c r="W194" s="85">
        <v>1815703</v>
      </c>
      <c r="X194" s="85" t="s">
        <v>1023</v>
      </c>
      <c r="Y194" s="85" t="s">
        <v>1038</v>
      </c>
      <c r="Z194" s="85" t="s">
        <v>821</v>
      </c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 t="s">
        <v>821</v>
      </c>
      <c r="BE194" s="1"/>
      <c r="BF194">
        <v>1134</v>
      </c>
      <c r="BG194">
        <v>43</v>
      </c>
      <c r="BH194">
        <v>43</v>
      </c>
      <c r="BI194">
        <v>176</v>
      </c>
      <c r="BJ194" s="398">
        <v>7</v>
      </c>
      <c r="BK194" s="398">
        <v>6</v>
      </c>
      <c r="BL194" s="136">
        <v>1034.5231000000001</v>
      </c>
      <c r="BM194" s="136">
        <v>1043.9215036686001</v>
      </c>
      <c r="BN194" s="136">
        <v>1062.0999999999999</v>
      </c>
      <c r="BO194" s="136">
        <v>1018.9653</v>
      </c>
      <c r="BP194" s="136">
        <v>1018.9653</v>
      </c>
      <c r="BQ194" s="1" t="s">
        <v>821</v>
      </c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</row>
    <row r="195" spans="1:81" x14ac:dyDescent="0.25">
      <c r="A195" s="1"/>
      <c r="B195" s="85">
        <v>389</v>
      </c>
      <c r="C195" s="85">
        <v>177</v>
      </c>
      <c r="D195" s="85">
        <v>9740</v>
      </c>
      <c r="E195" s="85">
        <v>0</v>
      </c>
      <c r="F195" s="85">
        <v>60</v>
      </c>
      <c r="G195" s="85">
        <v>140</v>
      </c>
      <c r="H195" s="176">
        <v>5</v>
      </c>
      <c r="I195" s="400">
        <v>16</v>
      </c>
      <c r="J195" s="384">
        <v>128.72612000000001</v>
      </c>
      <c r="K195" s="384">
        <v>8.1673559999999998</v>
      </c>
      <c r="L195" s="395">
        <v>9.8313948636174799E-3</v>
      </c>
      <c r="M195" s="384">
        <v>1270.3425176660201</v>
      </c>
      <c r="N195" s="85">
        <v>1</v>
      </c>
      <c r="O195" s="85">
        <v>1</v>
      </c>
      <c r="P195" s="85">
        <v>0</v>
      </c>
      <c r="Q195" s="85">
        <v>0</v>
      </c>
      <c r="R195" s="85">
        <v>0</v>
      </c>
      <c r="S195" s="85">
        <v>0</v>
      </c>
      <c r="T195" s="85">
        <v>178</v>
      </c>
      <c r="U195" s="85">
        <v>8</v>
      </c>
      <c r="V195" s="387">
        <v>880.52013999999997</v>
      </c>
      <c r="W195" s="85">
        <v>1815703</v>
      </c>
      <c r="X195" s="85" t="s">
        <v>1023</v>
      </c>
      <c r="Y195" s="85" t="s">
        <v>1039</v>
      </c>
      <c r="Z195" s="85" t="s">
        <v>821</v>
      </c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 t="s">
        <v>821</v>
      </c>
      <c r="BE195" s="1"/>
      <c r="BF195">
        <v>1135</v>
      </c>
      <c r="BG195">
        <v>43</v>
      </c>
      <c r="BH195">
        <v>42</v>
      </c>
      <c r="BI195">
        <v>177</v>
      </c>
      <c r="BJ195" s="398">
        <v>7</v>
      </c>
      <c r="BK195" s="398">
        <v>7</v>
      </c>
      <c r="BL195" s="136">
        <v>1288.3748000000001</v>
      </c>
      <c r="BM195" s="136">
        <v>1037.66664472502</v>
      </c>
      <c r="BN195" s="136">
        <v>1056.75</v>
      </c>
      <c r="BO195" s="136">
        <v>1009.9517</v>
      </c>
      <c r="BP195" s="136">
        <v>1009.9517</v>
      </c>
      <c r="BQ195" s="1" t="s">
        <v>821</v>
      </c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</row>
    <row r="196" spans="1:81" x14ac:dyDescent="0.25">
      <c r="A196" s="1"/>
      <c r="B196" s="85">
        <v>390</v>
      </c>
      <c r="C196" s="85">
        <v>178</v>
      </c>
      <c r="D196" s="85">
        <v>9739</v>
      </c>
      <c r="E196" s="85">
        <v>0</v>
      </c>
      <c r="F196" s="85">
        <v>60</v>
      </c>
      <c r="G196" s="85">
        <v>139</v>
      </c>
      <c r="H196" s="176">
        <v>5</v>
      </c>
      <c r="I196" s="400">
        <v>17</v>
      </c>
      <c r="J196" s="384">
        <v>110.67103</v>
      </c>
      <c r="K196" s="384">
        <v>8.3698270000000008</v>
      </c>
      <c r="L196" s="395">
        <v>1.36790529643218E-2</v>
      </c>
      <c r="M196" s="384">
        <v>1269.0769603510901</v>
      </c>
      <c r="N196" s="85">
        <v>1</v>
      </c>
      <c r="O196" s="85">
        <v>1</v>
      </c>
      <c r="P196" s="85">
        <v>0</v>
      </c>
      <c r="Q196" s="85">
        <v>0</v>
      </c>
      <c r="R196" s="85">
        <v>0</v>
      </c>
      <c r="S196" s="85">
        <v>0</v>
      </c>
      <c r="T196" s="85">
        <v>179</v>
      </c>
      <c r="U196" s="85">
        <v>8</v>
      </c>
      <c r="V196" s="387">
        <v>917.00429999999994</v>
      </c>
      <c r="W196" s="85">
        <v>1815703</v>
      </c>
      <c r="X196" s="85" t="s">
        <v>1023</v>
      </c>
      <c r="Y196" s="85" t="s">
        <v>1040</v>
      </c>
      <c r="Z196" s="85" t="s">
        <v>821</v>
      </c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 t="s">
        <v>821</v>
      </c>
      <c r="BE196" s="1"/>
      <c r="BF196">
        <v>1136</v>
      </c>
      <c r="BG196">
        <v>43</v>
      </c>
      <c r="BH196">
        <v>41</v>
      </c>
      <c r="BI196">
        <v>178</v>
      </c>
      <c r="BJ196" s="398">
        <v>7</v>
      </c>
      <c r="BK196" s="398">
        <v>8</v>
      </c>
      <c r="BL196" s="136">
        <v>1546.8579999999999</v>
      </c>
      <c r="BM196" s="136">
        <v>1031.62500833846</v>
      </c>
      <c r="BN196" s="136">
        <v>1038.78</v>
      </c>
      <c r="BO196" s="136">
        <v>1003.5438</v>
      </c>
      <c r="BP196" s="136">
        <v>1003.5438</v>
      </c>
      <c r="BQ196" s="1" t="s">
        <v>821</v>
      </c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</row>
    <row r="197" spans="1:81" x14ac:dyDescent="0.25">
      <c r="A197" s="1"/>
      <c r="B197" s="85">
        <v>391</v>
      </c>
      <c r="C197" s="85">
        <v>179</v>
      </c>
      <c r="D197" s="85">
        <v>9579</v>
      </c>
      <c r="E197" s="85">
        <v>0</v>
      </c>
      <c r="F197" s="85">
        <v>59</v>
      </c>
      <c r="G197" s="85">
        <v>139</v>
      </c>
      <c r="H197" s="176">
        <v>5</v>
      </c>
      <c r="I197" s="400">
        <v>18</v>
      </c>
      <c r="J197" s="384">
        <v>175.69891000000001</v>
      </c>
      <c r="K197" s="384">
        <v>8.6120260000000002</v>
      </c>
      <c r="L197" s="395">
        <v>1.3199534432347801E-2</v>
      </c>
      <c r="M197" s="384">
        <v>1267.56308549558</v>
      </c>
      <c r="N197" s="85">
        <v>1</v>
      </c>
      <c r="O197" s="85">
        <v>1</v>
      </c>
      <c r="P197" s="85">
        <v>0</v>
      </c>
      <c r="Q197" s="85">
        <v>0</v>
      </c>
      <c r="R197" s="85">
        <v>0</v>
      </c>
      <c r="S197" s="85">
        <v>0</v>
      </c>
      <c r="T197" s="85">
        <v>180</v>
      </c>
      <c r="U197" s="85">
        <v>8</v>
      </c>
      <c r="V197" s="387">
        <v>960.64702999999997</v>
      </c>
      <c r="W197" s="85">
        <v>1815703</v>
      </c>
      <c r="X197" s="85" t="s">
        <v>1023</v>
      </c>
      <c r="Y197" s="85" t="s">
        <v>1041</v>
      </c>
      <c r="Z197" s="85" t="s">
        <v>821</v>
      </c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 t="s">
        <v>821</v>
      </c>
      <c r="BE197" s="1"/>
      <c r="BF197">
        <v>1137</v>
      </c>
      <c r="BG197">
        <v>43</v>
      </c>
      <c r="BH197">
        <v>40</v>
      </c>
      <c r="BI197">
        <v>179</v>
      </c>
      <c r="BJ197" s="398">
        <v>7</v>
      </c>
      <c r="BK197" s="398">
        <v>9</v>
      </c>
      <c r="BL197" s="136">
        <v>1819.5078000000001</v>
      </c>
      <c r="BM197" s="136">
        <v>1025.36169523126</v>
      </c>
      <c r="BN197" s="136">
        <v>1031.31</v>
      </c>
      <c r="BO197" s="136">
        <v>996.18584999999996</v>
      </c>
      <c r="BP197" s="136">
        <v>996.18584999999996</v>
      </c>
      <c r="BQ197" s="1" t="s">
        <v>821</v>
      </c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</row>
    <row r="198" spans="1:81" x14ac:dyDescent="0.25">
      <c r="A198" s="1"/>
      <c r="B198" s="85">
        <v>392</v>
      </c>
      <c r="C198" s="85">
        <v>180</v>
      </c>
      <c r="D198" s="85">
        <v>9578</v>
      </c>
      <c r="E198" s="85">
        <v>0</v>
      </c>
      <c r="F198" s="85">
        <v>59</v>
      </c>
      <c r="G198" s="85">
        <v>138</v>
      </c>
      <c r="H198" s="176">
        <v>5</v>
      </c>
      <c r="I198" s="400">
        <v>19</v>
      </c>
      <c r="J198" s="384">
        <v>262.99936000000002</v>
      </c>
      <c r="K198" s="384">
        <v>8.9830579999999998</v>
      </c>
      <c r="L198" s="395">
        <v>1.0557236059872299E-2</v>
      </c>
      <c r="M198" s="384">
        <v>1265.2439416361401</v>
      </c>
      <c r="N198" s="85">
        <v>1</v>
      </c>
      <c r="O198" s="85">
        <v>1</v>
      </c>
      <c r="P198" s="85">
        <v>0</v>
      </c>
      <c r="Q198" s="85">
        <v>0</v>
      </c>
      <c r="R198" s="85">
        <v>0</v>
      </c>
      <c r="S198" s="85">
        <v>0</v>
      </c>
      <c r="T198" s="85">
        <v>181</v>
      </c>
      <c r="U198" s="85">
        <v>8</v>
      </c>
      <c r="V198" s="387">
        <v>1027.5046</v>
      </c>
      <c r="W198" s="85">
        <v>1815703</v>
      </c>
      <c r="X198" s="85" t="s">
        <v>1023</v>
      </c>
      <c r="Y198" s="85" t="s">
        <v>1042</v>
      </c>
      <c r="Z198" s="85" t="s">
        <v>821</v>
      </c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 t="s">
        <v>821</v>
      </c>
      <c r="BE198" s="1"/>
      <c r="BF198">
        <v>1138</v>
      </c>
      <c r="BG198">
        <v>43</v>
      </c>
      <c r="BH198">
        <v>39</v>
      </c>
      <c r="BI198">
        <v>180</v>
      </c>
      <c r="BJ198" s="398">
        <v>7</v>
      </c>
      <c r="BK198" s="398">
        <v>10</v>
      </c>
      <c r="BL198" s="136">
        <v>1896.1769999999999</v>
      </c>
      <c r="BM198" s="136">
        <v>1021.2424029295</v>
      </c>
      <c r="BN198" s="136">
        <v>999.46</v>
      </c>
      <c r="BO198" s="136">
        <v>992.19884999999999</v>
      </c>
      <c r="BP198" s="136">
        <v>992.19884999999999</v>
      </c>
      <c r="BQ198" s="1" t="s">
        <v>821</v>
      </c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</row>
    <row r="199" spans="1:81" x14ac:dyDescent="0.25">
      <c r="A199" s="1"/>
      <c r="B199" s="85">
        <v>393</v>
      </c>
      <c r="C199" s="85">
        <v>181</v>
      </c>
      <c r="D199" s="85">
        <v>9577</v>
      </c>
      <c r="E199" s="85">
        <v>0</v>
      </c>
      <c r="F199" s="85">
        <v>59</v>
      </c>
      <c r="G199" s="85">
        <v>137</v>
      </c>
      <c r="H199" s="176">
        <v>5</v>
      </c>
      <c r="I199" s="400">
        <v>20</v>
      </c>
      <c r="J199" s="384">
        <v>262.22230000000002</v>
      </c>
      <c r="K199" s="384">
        <v>9.4272670000000005</v>
      </c>
      <c r="L199" s="395">
        <v>1.0428618690694899E-2</v>
      </c>
      <c r="M199" s="384">
        <v>1262.4673953182</v>
      </c>
      <c r="N199" s="85">
        <v>1</v>
      </c>
      <c r="O199" s="85">
        <v>1</v>
      </c>
      <c r="P199" s="85">
        <v>0</v>
      </c>
      <c r="Q199" s="85">
        <v>0</v>
      </c>
      <c r="R199" s="85">
        <v>0</v>
      </c>
      <c r="S199" s="85">
        <v>0</v>
      </c>
      <c r="T199" s="85">
        <v>182</v>
      </c>
      <c r="U199" s="85">
        <v>8</v>
      </c>
      <c r="V199" s="387">
        <v>1107.5485000000001</v>
      </c>
      <c r="W199" s="85">
        <v>1815703</v>
      </c>
      <c r="X199" s="85" t="s">
        <v>1023</v>
      </c>
      <c r="Y199" s="85" t="s">
        <v>1043</v>
      </c>
      <c r="Z199" s="85" t="s">
        <v>821</v>
      </c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 t="s">
        <v>821</v>
      </c>
      <c r="BE199" s="1"/>
      <c r="BF199">
        <v>1139</v>
      </c>
      <c r="BG199">
        <v>42</v>
      </c>
      <c r="BH199">
        <v>39</v>
      </c>
      <c r="BI199">
        <v>181</v>
      </c>
      <c r="BJ199" s="398">
        <v>7</v>
      </c>
      <c r="BK199" s="398">
        <v>11</v>
      </c>
      <c r="BL199" s="136">
        <v>2112.1624000000002</v>
      </c>
      <c r="BM199" s="136">
        <v>1017.7913163191701</v>
      </c>
      <c r="BN199" s="136">
        <v>1015.11</v>
      </c>
      <c r="BO199" s="136">
        <v>986.10040000000004</v>
      </c>
      <c r="BP199" s="136">
        <v>986.10040000000004</v>
      </c>
      <c r="BQ199" s="1" t="s">
        <v>821</v>
      </c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</row>
    <row r="200" spans="1:81" x14ac:dyDescent="0.25">
      <c r="A200" s="1"/>
      <c r="B200" s="85">
        <v>394</v>
      </c>
      <c r="C200" s="85">
        <v>182</v>
      </c>
      <c r="D200" s="85">
        <v>9416</v>
      </c>
      <c r="E200" s="85">
        <v>0</v>
      </c>
      <c r="F200" s="85">
        <v>58</v>
      </c>
      <c r="G200" s="85">
        <v>136</v>
      </c>
      <c r="H200" s="176">
        <v>5</v>
      </c>
      <c r="I200" s="400">
        <v>21</v>
      </c>
      <c r="J200" s="384">
        <v>255.06819999999999</v>
      </c>
      <c r="K200" s="384">
        <v>9.8660829999999997</v>
      </c>
      <c r="L200" s="395">
        <v>1.04706604574091E-2</v>
      </c>
      <c r="M200" s="384">
        <v>1259.73277904318</v>
      </c>
      <c r="N200" s="85">
        <v>1</v>
      </c>
      <c r="O200" s="85">
        <v>1</v>
      </c>
      <c r="P200" s="85">
        <v>0</v>
      </c>
      <c r="Q200" s="85">
        <v>0</v>
      </c>
      <c r="R200" s="85">
        <v>0</v>
      </c>
      <c r="S200" s="85">
        <v>0</v>
      </c>
      <c r="T200" s="85">
        <v>183</v>
      </c>
      <c r="U200" s="85">
        <v>8</v>
      </c>
      <c r="V200" s="387">
        <v>1186.6204</v>
      </c>
      <c r="W200" s="85">
        <v>1815703</v>
      </c>
      <c r="X200" s="85" t="s">
        <v>1023</v>
      </c>
      <c r="Y200" s="85" t="s">
        <v>1044</v>
      </c>
      <c r="Z200" s="85" t="s">
        <v>821</v>
      </c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 t="s">
        <v>821</v>
      </c>
      <c r="BE200" s="1"/>
      <c r="BF200">
        <v>1140</v>
      </c>
      <c r="BG200">
        <v>42</v>
      </c>
      <c r="BH200">
        <v>38</v>
      </c>
      <c r="BI200">
        <v>182</v>
      </c>
      <c r="BJ200" s="398">
        <v>7</v>
      </c>
      <c r="BK200" s="398">
        <v>12</v>
      </c>
      <c r="BL200" s="136">
        <v>2345.2085000000002</v>
      </c>
      <c r="BM200" s="136">
        <v>1012.4961798449</v>
      </c>
      <c r="BN200" s="136">
        <v>1002.39</v>
      </c>
      <c r="BO200" s="136">
        <v>977.50260000000003</v>
      </c>
      <c r="BP200" s="136">
        <v>977.50260000000003</v>
      </c>
      <c r="BQ200" s="1" t="s">
        <v>821</v>
      </c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</row>
    <row r="201" spans="1:81" x14ac:dyDescent="0.25">
      <c r="A201" s="1"/>
      <c r="B201" s="85">
        <v>395</v>
      </c>
      <c r="C201" s="85">
        <v>183</v>
      </c>
      <c r="D201" s="85">
        <v>9415</v>
      </c>
      <c r="E201" s="85">
        <v>0</v>
      </c>
      <c r="F201" s="85">
        <v>58</v>
      </c>
      <c r="G201" s="85">
        <v>135</v>
      </c>
      <c r="H201" s="176">
        <v>5</v>
      </c>
      <c r="I201" s="400">
        <v>22</v>
      </c>
      <c r="J201" s="384">
        <v>250.13715999999999</v>
      </c>
      <c r="K201" s="384">
        <v>10.293364</v>
      </c>
      <c r="L201" s="395">
        <v>1.0572856884786701E-2</v>
      </c>
      <c r="M201" s="384">
        <v>1257.0620464564299</v>
      </c>
      <c r="N201" s="85">
        <v>1</v>
      </c>
      <c r="O201" s="85">
        <v>1</v>
      </c>
      <c r="P201" s="85">
        <v>0</v>
      </c>
      <c r="Q201" s="85">
        <v>0</v>
      </c>
      <c r="R201" s="85">
        <v>0</v>
      </c>
      <c r="S201" s="85">
        <v>0</v>
      </c>
      <c r="T201" s="85">
        <v>184</v>
      </c>
      <c r="U201" s="85">
        <v>8</v>
      </c>
      <c r="V201" s="387">
        <v>1263.6135999999999</v>
      </c>
      <c r="W201" s="85">
        <v>1815703</v>
      </c>
      <c r="X201" s="85" t="s">
        <v>1023</v>
      </c>
      <c r="Y201" s="85" t="s">
        <v>1045</v>
      </c>
      <c r="Z201" s="85" t="s">
        <v>821</v>
      </c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 t="s">
        <v>821</v>
      </c>
      <c r="BE201" s="1"/>
      <c r="BF201">
        <v>1141</v>
      </c>
      <c r="BG201">
        <v>41</v>
      </c>
      <c r="BH201">
        <v>38</v>
      </c>
      <c r="BI201">
        <v>183</v>
      </c>
      <c r="BJ201" s="398">
        <v>7</v>
      </c>
      <c r="BK201" s="398">
        <v>13</v>
      </c>
      <c r="BL201" s="136">
        <v>2418.1516000000001</v>
      </c>
      <c r="BM201" s="136">
        <v>1008.88783974542</v>
      </c>
      <c r="BN201" s="136">
        <v>1001.38</v>
      </c>
      <c r="BO201" s="136">
        <v>975.88336000000004</v>
      </c>
      <c r="BP201" s="136">
        <v>975.88336000000004</v>
      </c>
      <c r="BQ201" s="1" t="s">
        <v>821</v>
      </c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</row>
    <row r="202" spans="1:81" x14ac:dyDescent="0.25">
      <c r="A202" s="1"/>
      <c r="B202" s="85">
        <v>396</v>
      </c>
      <c r="C202" s="85">
        <v>184</v>
      </c>
      <c r="D202" s="85">
        <v>9414</v>
      </c>
      <c r="E202" s="85">
        <v>0</v>
      </c>
      <c r="F202" s="85">
        <v>58</v>
      </c>
      <c r="G202" s="85">
        <v>134</v>
      </c>
      <c r="H202" s="176">
        <v>5</v>
      </c>
      <c r="I202" s="400">
        <v>23</v>
      </c>
      <c r="J202" s="384">
        <v>250.13715999999999</v>
      </c>
      <c r="K202" s="384">
        <v>10.716474</v>
      </c>
      <c r="L202" s="395">
        <v>1.0572856884786701E-2</v>
      </c>
      <c r="M202" s="384">
        <v>1254.41738204891</v>
      </c>
      <c r="N202" s="85">
        <v>1</v>
      </c>
      <c r="O202" s="85">
        <v>1</v>
      </c>
      <c r="P202" s="85">
        <v>0</v>
      </c>
      <c r="Q202" s="85">
        <v>0</v>
      </c>
      <c r="R202" s="85">
        <v>0</v>
      </c>
      <c r="S202" s="85">
        <v>0</v>
      </c>
      <c r="T202" s="85">
        <v>185</v>
      </c>
      <c r="U202" s="85">
        <v>8</v>
      </c>
      <c r="V202" s="387">
        <v>1339.8554999999999</v>
      </c>
      <c r="W202" s="85">
        <v>1815703</v>
      </c>
      <c r="X202" s="85" t="s">
        <v>1023</v>
      </c>
      <c r="Y202" s="85" t="s">
        <v>1046</v>
      </c>
      <c r="Z202" s="85" t="s">
        <v>821</v>
      </c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 t="s">
        <v>821</v>
      </c>
      <c r="BE202" s="1"/>
      <c r="BF202">
        <v>1142</v>
      </c>
      <c r="BG202">
        <v>41</v>
      </c>
      <c r="BH202">
        <v>37</v>
      </c>
      <c r="BI202">
        <v>184</v>
      </c>
      <c r="BJ202" s="398">
        <v>7</v>
      </c>
      <c r="BK202" s="398">
        <v>14</v>
      </c>
      <c r="BL202" s="136">
        <v>2730.9758000000002</v>
      </c>
      <c r="BM202" s="136">
        <v>1004.33873678654</v>
      </c>
      <c r="BN202" s="136">
        <v>990.79</v>
      </c>
      <c r="BO202" s="136">
        <v>964.91579999999999</v>
      </c>
      <c r="BP202" s="136">
        <v>964.91579999999999</v>
      </c>
      <c r="BQ202" s="1" t="s">
        <v>821</v>
      </c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</row>
    <row r="203" spans="1:81" x14ac:dyDescent="0.25">
      <c r="A203" s="1"/>
      <c r="B203" s="85">
        <v>397</v>
      </c>
      <c r="C203" s="85">
        <v>185</v>
      </c>
      <c r="D203" s="85">
        <v>9413</v>
      </c>
      <c r="E203" s="85">
        <v>0</v>
      </c>
      <c r="F203" s="85">
        <v>58</v>
      </c>
      <c r="G203" s="85">
        <v>133</v>
      </c>
      <c r="H203" s="176">
        <v>5</v>
      </c>
      <c r="I203" s="400">
        <v>24</v>
      </c>
      <c r="J203" s="384">
        <v>250.13715999999999</v>
      </c>
      <c r="K203" s="384">
        <v>11.139583999999999</v>
      </c>
      <c r="L203" s="395">
        <v>6.3038276169943399E-3</v>
      </c>
      <c r="M203" s="384">
        <v>1251.7727176414</v>
      </c>
      <c r="N203" s="85">
        <v>1</v>
      </c>
      <c r="O203" s="85">
        <v>1</v>
      </c>
      <c r="P203" s="85">
        <v>0</v>
      </c>
      <c r="Q203" s="85">
        <v>0</v>
      </c>
      <c r="R203" s="85">
        <v>0</v>
      </c>
      <c r="S203" s="85">
        <v>0</v>
      </c>
      <c r="T203" s="85">
        <v>186</v>
      </c>
      <c r="U203" s="85">
        <v>8</v>
      </c>
      <c r="V203" s="387">
        <v>1416.0972999999999</v>
      </c>
      <c r="W203" s="85">
        <v>1815703</v>
      </c>
      <c r="X203" s="85" t="s">
        <v>1023</v>
      </c>
      <c r="Y203" s="85" t="s">
        <v>1047</v>
      </c>
      <c r="Z203" s="85" t="s">
        <v>821</v>
      </c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 t="s">
        <v>821</v>
      </c>
      <c r="BE203" s="1"/>
      <c r="BF203">
        <v>1143</v>
      </c>
      <c r="BG203">
        <v>40</v>
      </c>
      <c r="BH203">
        <v>37</v>
      </c>
      <c r="BI203">
        <v>185</v>
      </c>
      <c r="BJ203" s="398">
        <v>7</v>
      </c>
      <c r="BK203" s="398">
        <v>15</v>
      </c>
      <c r="BL203" s="136">
        <v>2751.8598999999999</v>
      </c>
      <c r="BM203" s="136">
        <v>1000.40352731183</v>
      </c>
      <c r="BN203" s="136">
        <v>983.31</v>
      </c>
      <c r="BO203" s="136">
        <v>964.07153000000005</v>
      </c>
      <c r="BP203" s="136">
        <v>964.07153000000005</v>
      </c>
      <c r="BQ203" s="1" t="s">
        <v>821</v>
      </c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</row>
    <row r="204" spans="1:81" x14ac:dyDescent="0.25">
      <c r="A204" s="1"/>
      <c r="B204" s="85">
        <v>398</v>
      </c>
      <c r="C204" s="85">
        <v>186</v>
      </c>
      <c r="D204" s="85">
        <v>9412</v>
      </c>
      <c r="E204" s="85">
        <v>0</v>
      </c>
      <c r="F204" s="85">
        <v>58</v>
      </c>
      <c r="G204" s="85">
        <v>132</v>
      </c>
      <c r="H204" s="176">
        <v>5</v>
      </c>
      <c r="I204" s="400">
        <v>25</v>
      </c>
      <c r="J204" s="384">
        <v>48.140101999999999</v>
      </c>
      <c r="K204" s="384">
        <v>11.391852999999999</v>
      </c>
      <c r="L204" s="395">
        <v>1.7271800539043598E-2</v>
      </c>
      <c r="M204" s="384">
        <v>1250.19589609625</v>
      </c>
      <c r="N204" s="85">
        <v>1</v>
      </c>
      <c r="O204" s="85">
        <v>1</v>
      </c>
      <c r="P204" s="85">
        <v>0</v>
      </c>
      <c r="Q204" s="85">
        <v>0</v>
      </c>
      <c r="R204" s="85">
        <v>0</v>
      </c>
      <c r="S204" s="85">
        <v>0</v>
      </c>
      <c r="T204" s="85">
        <v>187</v>
      </c>
      <c r="U204" s="85">
        <v>8</v>
      </c>
      <c r="V204" s="387">
        <v>1461.5546999999999</v>
      </c>
      <c r="W204" s="85">
        <v>1815703</v>
      </c>
      <c r="X204" s="85" t="s">
        <v>1023</v>
      </c>
      <c r="Y204" s="85" t="s">
        <v>1048</v>
      </c>
      <c r="Z204" s="85" t="s">
        <v>821</v>
      </c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 t="s">
        <v>821</v>
      </c>
      <c r="BE204" s="1"/>
      <c r="BF204">
        <v>1144</v>
      </c>
      <c r="BG204">
        <v>40</v>
      </c>
      <c r="BH204">
        <v>36</v>
      </c>
      <c r="BI204">
        <v>186</v>
      </c>
      <c r="BJ204" s="398">
        <v>7</v>
      </c>
      <c r="BK204" s="398">
        <v>16</v>
      </c>
      <c r="BL204" s="136">
        <v>3052.9258</v>
      </c>
      <c r="BM204" s="136">
        <v>996.60698166700502</v>
      </c>
      <c r="BN204" s="136">
        <v>974.45</v>
      </c>
      <c r="BO204" s="136">
        <v>954.95079999999996</v>
      </c>
      <c r="BP204" s="136">
        <v>954.95079999999996</v>
      </c>
      <c r="BQ204" s="1" t="s">
        <v>821</v>
      </c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</row>
    <row r="205" spans="1:81" x14ac:dyDescent="0.25">
      <c r="A205" s="1"/>
      <c r="B205" s="85">
        <v>399</v>
      </c>
      <c r="C205" s="85">
        <v>187</v>
      </c>
      <c r="D205" s="85">
        <v>9572</v>
      </c>
      <c r="E205" s="85">
        <v>0</v>
      </c>
      <c r="F205" s="85">
        <v>59</v>
      </c>
      <c r="G205" s="85">
        <v>132</v>
      </c>
      <c r="H205" s="176">
        <v>5</v>
      </c>
      <c r="I205" s="400">
        <v>26</v>
      </c>
      <c r="J205" s="384">
        <v>109.14297500000001</v>
      </c>
      <c r="K205" s="384">
        <v>11.524876000000001</v>
      </c>
      <c r="L205" s="395">
        <v>9.7875321646590605E-3</v>
      </c>
      <c r="M205" s="384">
        <v>1249.3644298499</v>
      </c>
      <c r="N205" s="85">
        <v>1</v>
      </c>
      <c r="O205" s="85">
        <v>1</v>
      </c>
      <c r="P205" s="85">
        <v>0</v>
      </c>
      <c r="Q205" s="85">
        <v>0</v>
      </c>
      <c r="R205" s="85">
        <v>0</v>
      </c>
      <c r="S205" s="85">
        <v>0</v>
      </c>
      <c r="T205" s="85">
        <v>188</v>
      </c>
      <c r="U205" s="85">
        <v>8</v>
      </c>
      <c r="V205" s="387">
        <v>1485.5246999999999</v>
      </c>
      <c r="W205" s="85">
        <v>1815703</v>
      </c>
      <c r="X205" s="85" t="s">
        <v>1023</v>
      </c>
      <c r="Y205" s="85" t="s">
        <v>1049</v>
      </c>
      <c r="Z205" s="85" t="s">
        <v>821</v>
      </c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 t="s">
        <v>821</v>
      </c>
      <c r="BE205" s="1"/>
      <c r="BF205">
        <v>1145</v>
      </c>
      <c r="BG205">
        <v>39</v>
      </c>
      <c r="BH205">
        <v>36</v>
      </c>
      <c r="BI205">
        <v>187</v>
      </c>
      <c r="BJ205" s="398">
        <v>7</v>
      </c>
      <c r="BK205" s="398">
        <v>17</v>
      </c>
      <c r="BL205" s="136">
        <v>3160.1876999999999</v>
      </c>
      <c r="BM205" s="136">
        <v>991.791830943847</v>
      </c>
      <c r="BN205" s="136">
        <v>973.06</v>
      </c>
      <c r="BO205" s="136">
        <v>952.20479999999998</v>
      </c>
      <c r="BP205" s="136">
        <v>952.20479999999998</v>
      </c>
      <c r="BQ205" s="1" t="s">
        <v>821</v>
      </c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</row>
    <row r="206" spans="1:81" x14ac:dyDescent="0.25">
      <c r="A206" s="1"/>
      <c r="B206" s="85">
        <v>400</v>
      </c>
      <c r="C206" s="85">
        <v>188</v>
      </c>
      <c r="D206" s="85">
        <v>9412</v>
      </c>
      <c r="E206" s="85">
        <v>0</v>
      </c>
      <c r="F206" s="85">
        <v>58</v>
      </c>
      <c r="G206" s="85">
        <v>132</v>
      </c>
      <c r="H206" s="176">
        <v>5</v>
      </c>
      <c r="I206" s="400">
        <v>27</v>
      </c>
      <c r="J206" s="384">
        <v>92.929473999999999</v>
      </c>
      <c r="K206" s="384">
        <v>11.695779999999999</v>
      </c>
      <c r="L206" s="395">
        <v>1.95236615072003E-2</v>
      </c>
      <c r="M206" s="384">
        <v>1248.2961894729699</v>
      </c>
      <c r="N206" s="85">
        <v>1</v>
      </c>
      <c r="O206" s="85">
        <v>1</v>
      </c>
      <c r="P206" s="85">
        <v>0</v>
      </c>
      <c r="Q206" s="85">
        <v>0</v>
      </c>
      <c r="R206" s="85">
        <v>0</v>
      </c>
      <c r="S206" s="85">
        <v>0</v>
      </c>
      <c r="T206" s="85">
        <v>189</v>
      </c>
      <c r="U206" s="85">
        <v>8</v>
      </c>
      <c r="V206" s="387">
        <v>1516.3206</v>
      </c>
      <c r="W206" s="85">
        <v>1815703</v>
      </c>
      <c r="X206" s="85" t="s">
        <v>1023</v>
      </c>
      <c r="Y206" s="85" t="s">
        <v>1050</v>
      </c>
      <c r="Z206" s="85" t="s">
        <v>821</v>
      </c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 t="s">
        <v>821</v>
      </c>
      <c r="BE206" s="1"/>
      <c r="BF206">
        <v>1146</v>
      </c>
      <c r="BG206">
        <v>39</v>
      </c>
      <c r="BH206">
        <v>35</v>
      </c>
      <c r="BI206">
        <v>188</v>
      </c>
      <c r="BJ206" s="398">
        <v>7</v>
      </c>
      <c r="BK206" s="398">
        <v>18</v>
      </c>
      <c r="BL206" s="136">
        <v>3463.0967000000001</v>
      </c>
      <c r="BM206" s="136">
        <v>986.95495533778399</v>
      </c>
      <c r="BN206" s="136">
        <v>964.89</v>
      </c>
      <c r="BO206" s="136">
        <v>944.62103000000002</v>
      </c>
      <c r="BP206" s="136">
        <v>944.62103000000002</v>
      </c>
      <c r="BQ206" s="1" t="s">
        <v>821</v>
      </c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</row>
    <row r="207" spans="1:81" x14ac:dyDescent="0.25">
      <c r="A207" s="1"/>
      <c r="B207" s="85">
        <v>401</v>
      </c>
      <c r="C207" s="85">
        <v>189</v>
      </c>
      <c r="D207" s="85">
        <v>9411</v>
      </c>
      <c r="E207" s="85">
        <v>0</v>
      </c>
      <c r="F207" s="85">
        <v>58</v>
      </c>
      <c r="G207" s="85">
        <v>131</v>
      </c>
      <c r="H207" s="176">
        <v>5</v>
      </c>
      <c r="I207" s="400">
        <v>28</v>
      </c>
      <c r="J207" s="384">
        <v>250.27369999999999</v>
      </c>
      <c r="K207" s="384">
        <v>11.986046</v>
      </c>
      <c r="L207" s="395">
        <v>1.0897170560278301E-2</v>
      </c>
      <c r="M207" s="384">
        <v>1246.48186588096</v>
      </c>
      <c r="N207" s="85">
        <v>1</v>
      </c>
      <c r="O207" s="85">
        <v>1</v>
      </c>
      <c r="P207" s="85">
        <v>0</v>
      </c>
      <c r="Q207" s="85">
        <v>0</v>
      </c>
      <c r="R207" s="85">
        <v>0</v>
      </c>
      <c r="S207" s="85">
        <v>0</v>
      </c>
      <c r="T207" s="85">
        <v>190</v>
      </c>
      <c r="U207" s="85">
        <v>8</v>
      </c>
      <c r="V207" s="387">
        <v>1568.6246000000001</v>
      </c>
      <c r="W207" s="85">
        <v>1815703</v>
      </c>
      <c r="X207" s="85" t="s">
        <v>1023</v>
      </c>
      <c r="Y207" s="85" t="s">
        <v>1051</v>
      </c>
      <c r="Z207" s="85" t="s">
        <v>821</v>
      </c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 t="s">
        <v>821</v>
      </c>
      <c r="BE207" s="1"/>
      <c r="BF207">
        <v>1147</v>
      </c>
      <c r="BG207">
        <v>38</v>
      </c>
      <c r="BH207">
        <v>34</v>
      </c>
      <c r="BI207">
        <v>189</v>
      </c>
      <c r="BJ207" s="398">
        <v>7</v>
      </c>
      <c r="BK207" s="398">
        <v>19</v>
      </c>
      <c r="BL207" s="136">
        <v>3798.5461</v>
      </c>
      <c r="BM207" s="136">
        <v>979.42720567843696</v>
      </c>
      <c r="BN207" s="136">
        <v>959.6</v>
      </c>
      <c r="BO207" s="136">
        <v>937.17449999999997</v>
      </c>
      <c r="BP207" s="136">
        <v>937.17449999999997</v>
      </c>
      <c r="BQ207" s="1" t="s">
        <v>821</v>
      </c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</row>
    <row r="208" spans="1:81" x14ac:dyDescent="0.25">
      <c r="A208" s="1"/>
      <c r="B208" s="85">
        <v>402</v>
      </c>
      <c r="C208" s="85">
        <v>190</v>
      </c>
      <c r="D208" s="85">
        <v>9410</v>
      </c>
      <c r="E208" s="85">
        <v>0</v>
      </c>
      <c r="F208" s="85">
        <v>58</v>
      </c>
      <c r="G208" s="85">
        <v>130</v>
      </c>
      <c r="H208" s="176">
        <v>5</v>
      </c>
      <c r="I208" s="400">
        <v>29</v>
      </c>
      <c r="J208" s="384">
        <v>265.62779999999998</v>
      </c>
      <c r="K208" s="384">
        <v>12.422373</v>
      </c>
      <c r="L208" s="395">
        <v>1.06928526699151E-2</v>
      </c>
      <c r="M208" s="384">
        <v>1243.7545907190899</v>
      </c>
      <c r="N208" s="85">
        <v>1</v>
      </c>
      <c r="O208" s="85">
        <v>1</v>
      </c>
      <c r="P208" s="85">
        <v>0</v>
      </c>
      <c r="Q208" s="85">
        <v>0</v>
      </c>
      <c r="R208" s="85">
        <v>0</v>
      </c>
      <c r="S208" s="85">
        <v>0</v>
      </c>
      <c r="T208" s="85">
        <v>191</v>
      </c>
      <c r="U208" s="85">
        <v>8</v>
      </c>
      <c r="V208" s="387">
        <v>1647.248</v>
      </c>
      <c r="W208" s="85">
        <v>1815703</v>
      </c>
      <c r="X208" s="85" t="s">
        <v>1023</v>
      </c>
      <c r="Y208" s="85" t="s">
        <v>1052</v>
      </c>
      <c r="Z208" s="85" t="s">
        <v>821</v>
      </c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 t="s">
        <v>821</v>
      </c>
      <c r="BE208" s="1"/>
      <c r="BF208">
        <v>1148</v>
      </c>
      <c r="BG208">
        <v>37</v>
      </c>
      <c r="BH208">
        <v>34</v>
      </c>
      <c r="BI208">
        <v>190</v>
      </c>
      <c r="BJ208" s="398">
        <v>7</v>
      </c>
      <c r="BK208" s="398">
        <v>20</v>
      </c>
      <c r="BL208" s="136">
        <v>3844.7550999999999</v>
      </c>
      <c r="BM208" s="136">
        <v>974.926550417611</v>
      </c>
      <c r="BN208" s="136">
        <v>956.9</v>
      </c>
      <c r="BO208" s="136">
        <v>935.24274000000003</v>
      </c>
      <c r="BP208" s="136">
        <v>935.24274000000003</v>
      </c>
      <c r="BQ208" s="1" t="s">
        <v>821</v>
      </c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</row>
    <row r="209" spans="1:81" x14ac:dyDescent="0.25">
      <c r="A209" s="1"/>
      <c r="B209" s="85">
        <v>403</v>
      </c>
      <c r="C209" s="85">
        <v>191</v>
      </c>
      <c r="D209" s="85">
        <v>9409</v>
      </c>
      <c r="E209" s="85">
        <v>0</v>
      </c>
      <c r="F209" s="85">
        <v>58</v>
      </c>
      <c r="G209" s="85">
        <v>129</v>
      </c>
      <c r="H209" s="176">
        <v>5</v>
      </c>
      <c r="I209" s="400">
        <v>30</v>
      </c>
      <c r="J209" s="384">
        <v>271.65723000000003</v>
      </c>
      <c r="K209" s="384">
        <v>12.876784000000001</v>
      </c>
      <c r="L209" s="395">
        <v>5.9755632393164396E-3</v>
      </c>
      <c r="M209" s="384">
        <v>1240.91427170721</v>
      </c>
      <c r="N209" s="85">
        <v>1</v>
      </c>
      <c r="O209" s="85">
        <v>1</v>
      </c>
      <c r="P209" s="85">
        <v>0</v>
      </c>
      <c r="Q209" s="85">
        <v>0</v>
      </c>
      <c r="R209" s="85">
        <v>0</v>
      </c>
      <c r="S209" s="85">
        <v>0</v>
      </c>
      <c r="T209" s="85">
        <v>192</v>
      </c>
      <c r="U209" s="85">
        <v>8</v>
      </c>
      <c r="V209" s="387">
        <v>1729.1302000000001</v>
      </c>
      <c r="W209" s="85">
        <v>1815703</v>
      </c>
      <c r="X209" s="85" t="s">
        <v>1023</v>
      </c>
      <c r="Y209" s="85" t="s">
        <v>1053</v>
      </c>
      <c r="Z209" s="85" t="s">
        <v>821</v>
      </c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 t="s">
        <v>821</v>
      </c>
      <c r="BE209" s="1"/>
      <c r="BF209">
        <v>1149</v>
      </c>
      <c r="BG209">
        <v>37</v>
      </c>
      <c r="BH209">
        <v>33</v>
      </c>
      <c r="BI209">
        <v>191</v>
      </c>
      <c r="BJ209" s="398">
        <v>7</v>
      </c>
      <c r="BK209" s="398">
        <v>21</v>
      </c>
      <c r="BL209" s="136">
        <v>4131.2269999999999</v>
      </c>
      <c r="BM209" s="136">
        <v>971.003461504396</v>
      </c>
      <c r="BN209" s="136">
        <v>949.76</v>
      </c>
      <c r="BO209" s="136">
        <v>927.73706000000004</v>
      </c>
      <c r="BP209" s="136">
        <v>927.73706000000004</v>
      </c>
      <c r="BQ209" s="1" t="s">
        <v>821</v>
      </c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</row>
    <row r="210" spans="1:81" x14ac:dyDescent="0.25">
      <c r="A210" s="1"/>
      <c r="B210" s="85">
        <v>404</v>
      </c>
      <c r="C210" s="85">
        <v>192</v>
      </c>
      <c r="D210" s="85">
        <v>9249</v>
      </c>
      <c r="E210" s="85">
        <v>0</v>
      </c>
      <c r="F210" s="85">
        <v>57</v>
      </c>
      <c r="G210" s="85">
        <v>129</v>
      </c>
      <c r="H210" s="176">
        <v>5</v>
      </c>
      <c r="I210" s="400">
        <v>31</v>
      </c>
      <c r="J210" s="384">
        <v>35.413795</v>
      </c>
      <c r="K210" s="384">
        <v>13.136492000000001</v>
      </c>
      <c r="L210" s="395">
        <v>5.0239661851483597E-2</v>
      </c>
      <c r="M210" s="384">
        <v>1239.29096677047</v>
      </c>
      <c r="N210" s="85">
        <v>1</v>
      </c>
      <c r="O210" s="85">
        <v>1</v>
      </c>
      <c r="P210" s="85">
        <v>0</v>
      </c>
      <c r="Q210" s="85">
        <v>0</v>
      </c>
      <c r="R210" s="85">
        <v>0</v>
      </c>
      <c r="S210" s="85">
        <v>0</v>
      </c>
      <c r="T210" s="85">
        <v>193</v>
      </c>
      <c r="U210" s="85">
        <v>8</v>
      </c>
      <c r="V210" s="387">
        <v>1775.9278999999999</v>
      </c>
      <c r="W210" s="85">
        <v>1815703</v>
      </c>
      <c r="X210" s="85" t="s">
        <v>1023</v>
      </c>
      <c r="Y210" s="85" t="s">
        <v>1054</v>
      </c>
      <c r="Z210" s="85" t="s">
        <v>821</v>
      </c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 t="s">
        <v>821</v>
      </c>
      <c r="BE210" s="1"/>
      <c r="BF210">
        <v>1150</v>
      </c>
      <c r="BG210">
        <v>36</v>
      </c>
      <c r="BH210">
        <v>33</v>
      </c>
      <c r="BI210">
        <v>192</v>
      </c>
      <c r="BJ210" s="398">
        <v>7</v>
      </c>
      <c r="BK210" s="398">
        <v>22</v>
      </c>
      <c r="BL210" s="136">
        <v>4236.7889999999998</v>
      </c>
      <c r="BM210" s="136">
        <v>966.38046054731706</v>
      </c>
      <c r="BN210" s="136">
        <v>946.56</v>
      </c>
      <c r="BO210" s="136">
        <v>926.35846000000004</v>
      </c>
      <c r="BP210" s="136">
        <v>926.35846000000004</v>
      </c>
      <c r="BQ210" s="1" t="s">
        <v>821</v>
      </c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</row>
    <row r="211" spans="1:81" x14ac:dyDescent="0.25">
      <c r="A211" s="1"/>
      <c r="B211" s="85">
        <v>405</v>
      </c>
      <c r="C211" s="85">
        <v>193</v>
      </c>
      <c r="D211" s="85">
        <v>9248</v>
      </c>
      <c r="E211" s="85">
        <v>0</v>
      </c>
      <c r="F211" s="85">
        <v>57</v>
      </c>
      <c r="G211" s="85">
        <v>128</v>
      </c>
      <c r="H211" s="176">
        <v>5</v>
      </c>
      <c r="I211" s="400">
        <v>32</v>
      </c>
      <c r="J211" s="384">
        <v>301.14163000000002</v>
      </c>
      <c r="K211" s="384">
        <v>13.421136000000001</v>
      </c>
      <c r="L211" s="395">
        <v>6.9353270839310997E-3</v>
      </c>
      <c r="M211" s="384">
        <v>1237.51178966112</v>
      </c>
      <c r="N211" s="85">
        <v>1</v>
      </c>
      <c r="O211" s="85">
        <v>1</v>
      </c>
      <c r="P211" s="85">
        <v>0</v>
      </c>
      <c r="Q211" s="85">
        <v>0</v>
      </c>
      <c r="R211" s="85">
        <v>0</v>
      </c>
      <c r="S211" s="85">
        <v>0</v>
      </c>
      <c r="T211" s="85">
        <v>194</v>
      </c>
      <c r="U211" s="85">
        <v>8</v>
      </c>
      <c r="V211" s="387">
        <v>1827.2190000000001</v>
      </c>
      <c r="W211" s="85">
        <v>1815703</v>
      </c>
      <c r="X211" s="85" t="s">
        <v>1023</v>
      </c>
      <c r="Y211" s="85" t="s">
        <v>1055</v>
      </c>
      <c r="Z211" s="85" t="s">
        <v>821</v>
      </c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 t="s">
        <v>821</v>
      </c>
      <c r="BE211" s="1"/>
      <c r="BF211">
        <v>1151</v>
      </c>
      <c r="BG211">
        <v>36</v>
      </c>
      <c r="BH211">
        <v>32</v>
      </c>
      <c r="BI211">
        <v>193</v>
      </c>
      <c r="BJ211" s="398">
        <v>7</v>
      </c>
      <c r="BK211" s="398">
        <v>23</v>
      </c>
      <c r="BL211" s="136">
        <v>4427.5730000000003</v>
      </c>
      <c r="BM211" s="136">
        <v>962.88583492239104</v>
      </c>
      <c r="BN211" s="136">
        <v>924.54</v>
      </c>
      <c r="BO211" s="136">
        <v>922.09109999999998</v>
      </c>
      <c r="BP211" s="136">
        <v>922.09109999999998</v>
      </c>
      <c r="BQ211" s="1" t="s">
        <v>821</v>
      </c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</row>
    <row r="212" spans="1:81" x14ac:dyDescent="0.25">
      <c r="A212" s="1"/>
      <c r="B212" s="85">
        <v>406</v>
      </c>
      <c r="C212" s="85">
        <v>194</v>
      </c>
      <c r="D212" s="85">
        <v>9088</v>
      </c>
      <c r="E212" s="85">
        <v>0</v>
      </c>
      <c r="F212" s="85">
        <v>56</v>
      </c>
      <c r="G212" s="85">
        <v>128</v>
      </c>
      <c r="H212" s="176">
        <v>5</v>
      </c>
      <c r="I212" s="400">
        <v>33</v>
      </c>
      <c r="J212" s="384">
        <v>93.929060000000007</v>
      </c>
      <c r="K212" s="384">
        <v>13.755269</v>
      </c>
      <c r="L212" s="395">
        <v>2.0506587998774799E-2</v>
      </c>
      <c r="M212" s="384">
        <v>1235.4232739440499</v>
      </c>
      <c r="N212" s="85">
        <v>1</v>
      </c>
      <c r="O212" s="85">
        <v>1</v>
      </c>
      <c r="P212" s="85">
        <v>0</v>
      </c>
      <c r="Q212" s="85">
        <v>0</v>
      </c>
      <c r="R212" s="85">
        <v>0</v>
      </c>
      <c r="S212" s="85">
        <v>0</v>
      </c>
      <c r="T212" s="85">
        <v>195</v>
      </c>
      <c r="U212" s="85">
        <v>8</v>
      </c>
      <c r="V212" s="387">
        <v>1887.4277</v>
      </c>
      <c r="W212" s="85">
        <v>1815703</v>
      </c>
      <c r="X212" s="85" t="s">
        <v>1023</v>
      </c>
      <c r="Y212" s="85" t="s">
        <v>1056</v>
      </c>
      <c r="Z212" s="85" t="s">
        <v>821</v>
      </c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 t="s">
        <v>821</v>
      </c>
      <c r="BE212" s="1"/>
      <c r="BF212">
        <v>1152</v>
      </c>
      <c r="BG212">
        <v>35</v>
      </c>
      <c r="BH212">
        <v>32</v>
      </c>
      <c r="BI212">
        <v>194</v>
      </c>
      <c r="BJ212" s="398">
        <v>7</v>
      </c>
      <c r="BK212" s="398">
        <v>24</v>
      </c>
      <c r="BL212" s="136">
        <v>4679.8919999999998</v>
      </c>
      <c r="BM212" s="136">
        <v>957.66061191968902</v>
      </c>
      <c r="BN212" s="136">
        <v>941.44</v>
      </c>
      <c r="BO212" s="136">
        <v>917.82605000000001</v>
      </c>
      <c r="BP212" s="136">
        <v>917.82605000000001</v>
      </c>
      <c r="BQ212" s="1" t="s">
        <v>821</v>
      </c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</row>
    <row r="213" spans="1:81" x14ac:dyDescent="0.25">
      <c r="A213" s="1"/>
      <c r="B213" s="85">
        <v>407</v>
      </c>
      <c r="C213" s="85">
        <v>195</v>
      </c>
      <c r="D213" s="85">
        <v>9087</v>
      </c>
      <c r="E213" s="85">
        <v>0</v>
      </c>
      <c r="F213" s="85">
        <v>56</v>
      </c>
      <c r="G213" s="85">
        <v>127</v>
      </c>
      <c r="H213" s="176">
        <v>5</v>
      </c>
      <c r="I213" s="400">
        <v>34</v>
      </c>
      <c r="J213" s="384">
        <v>270.43167</v>
      </c>
      <c r="K213" s="384">
        <v>14.063428999999999</v>
      </c>
      <c r="L213" s="395">
        <v>6.2559481221796604E-3</v>
      </c>
      <c r="M213" s="384">
        <v>1233.49710937077</v>
      </c>
      <c r="N213" s="85">
        <v>1</v>
      </c>
      <c r="O213" s="85">
        <v>1</v>
      </c>
      <c r="P213" s="85">
        <v>0</v>
      </c>
      <c r="Q213" s="85">
        <v>0</v>
      </c>
      <c r="R213" s="85">
        <v>0</v>
      </c>
      <c r="S213" s="85">
        <v>0</v>
      </c>
      <c r="T213" s="85">
        <v>196</v>
      </c>
      <c r="U213" s="85">
        <v>8</v>
      </c>
      <c r="V213" s="387">
        <v>1942.9563000000001</v>
      </c>
      <c r="W213" s="85">
        <v>1815703</v>
      </c>
      <c r="X213" s="85" t="s">
        <v>1023</v>
      </c>
      <c r="Y213" s="85" t="s">
        <v>1057</v>
      </c>
      <c r="Z213" s="85" t="s">
        <v>821</v>
      </c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 t="s">
        <v>821</v>
      </c>
      <c r="BE213" s="1"/>
      <c r="BF213">
        <v>1153</v>
      </c>
      <c r="BG213">
        <v>35</v>
      </c>
      <c r="BH213">
        <v>31</v>
      </c>
      <c r="BI213">
        <v>195</v>
      </c>
      <c r="BJ213" s="398">
        <v>7</v>
      </c>
      <c r="BK213" s="398">
        <v>25</v>
      </c>
      <c r="BL213" s="136">
        <v>4741.0510000000004</v>
      </c>
      <c r="BM213" s="136">
        <v>953.96397309788199</v>
      </c>
      <c r="BN213" s="136">
        <v>918.2</v>
      </c>
      <c r="BO213" s="136">
        <v>917.82605000000001</v>
      </c>
      <c r="BP213" s="136">
        <v>917.82605000000001</v>
      </c>
      <c r="BQ213" s="1" t="s">
        <v>821</v>
      </c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</row>
    <row r="214" spans="1:81" x14ac:dyDescent="0.25">
      <c r="A214" s="1"/>
      <c r="B214" s="85">
        <v>408</v>
      </c>
      <c r="C214" s="85">
        <v>196</v>
      </c>
      <c r="D214" s="85">
        <v>8927</v>
      </c>
      <c r="E214" s="85">
        <v>0</v>
      </c>
      <c r="F214" s="85">
        <v>55</v>
      </c>
      <c r="G214" s="85">
        <v>127</v>
      </c>
      <c r="H214" s="176">
        <v>5</v>
      </c>
      <c r="I214" s="400">
        <v>35</v>
      </c>
      <c r="J214" s="384">
        <v>49.596172000000003</v>
      </c>
      <c r="K214" s="384">
        <v>14.334094</v>
      </c>
      <c r="L214" s="395">
        <v>3.3317210235523698E-2</v>
      </c>
      <c r="M214" s="384">
        <v>1231.8053028655099</v>
      </c>
      <c r="N214" s="85">
        <v>1</v>
      </c>
      <c r="O214" s="85">
        <v>1</v>
      </c>
      <c r="P214" s="85">
        <v>0</v>
      </c>
      <c r="Q214" s="85">
        <v>0</v>
      </c>
      <c r="R214" s="85">
        <v>0</v>
      </c>
      <c r="S214" s="85">
        <v>0</v>
      </c>
      <c r="T214" s="85">
        <v>197</v>
      </c>
      <c r="U214" s="85">
        <v>8</v>
      </c>
      <c r="V214" s="387">
        <v>1991.7284999999999</v>
      </c>
      <c r="W214" s="85">
        <v>1815703</v>
      </c>
      <c r="X214" s="85" t="s">
        <v>1023</v>
      </c>
      <c r="Y214" s="85" t="s">
        <v>1058</v>
      </c>
      <c r="Z214" s="85" t="s">
        <v>821</v>
      </c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 t="s">
        <v>821</v>
      </c>
      <c r="BE214" s="1"/>
      <c r="BF214">
        <v>1154</v>
      </c>
      <c r="BG214">
        <v>34</v>
      </c>
      <c r="BH214">
        <v>31</v>
      </c>
      <c r="BI214">
        <v>196</v>
      </c>
      <c r="BJ214" s="398">
        <v>7</v>
      </c>
      <c r="BK214" s="398">
        <v>26</v>
      </c>
      <c r="BL214" s="136">
        <v>5048.8440000000001</v>
      </c>
      <c r="BM214" s="136">
        <v>949.61314640267199</v>
      </c>
      <c r="BN214" s="136">
        <v>932.42</v>
      </c>
      <c r="BO214" s="136">
        <v>913.34717000000001</v>
      </c>
      <c r="BP214" s="136">
        <v>913.34717000000001</v>
      </c>
      <c r="BQ214" s="1" t="s">
        <v>821</v>
      </c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</row>
    <row r="215" spans="1:81" x14ac:dyDescent="0.25">
      <c r="A215" s="1"/>
      <c r="B215" s="85">
        <v>409</v>
      </c>
      <c r="C215" s="85">
        <v>197</v>
      </c>
      <c r="D215" s="85">
        <v>8926</v>
      </c>
      <c r="E215" s="85">
        <v>0</v>
      </c>
      <c r="F215" s="85">
        <v>55</v>
      </c>
      <c r="G215" s="85">
        <v>126</v>
      </c>
      <c r="H215" s="176">
        <v>5</v>
      </c>
      <c r="I215" s="400">
        <v>36</v>
      </c>
      <c r="J215" s="384">
        <v>262.97958</v>
      </c>
      <c r="K215" s="384">
        <v>14.598457</v>
      </c>
      <c r="L215" s="395">
        <v>1.08750690284966E-2</v>
      </c>
      <c r="M215" s="384">
        <v>1230.1528967650199</v>
      </c>
      <c r="N215" s="85">
        <v>1</v>
      </c>
      <c r="O215" s="85">
        <v>1</v>
      </c>
      <c r="P215" s="85">
        <v>0</v>
      </c>
      <c r="Q215" s="85">
        <v>0</v>
      </c>
      <c r="R215" s="85">
        <v>0</v>
      </c>
      <c r="S215" s="85">
        <v>0</v>
      </c>
      <c r="T215" s="85">
        <v>198</v>
      </c>
      <c r="U215" s="85">
        <v>8</v>
      </c>
      <c r="V215" s="387">
        <v>2039.3651</v>
      </c>
      <c r="W215" s="85">
        <v>1815703</v>
      </c>
      <c r="X215" s="85" t="s">
        <v>1023</v>
      </c>
      <c r="Y215" s="85" t="s">
        <v>1059</v>
      </c>
      <c r="Z215" s="85" t="s">
        <v>821</v>
      </c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 t="s">
        <v>821</v>
      </c>
      <c r="BE215" s="1"/>
      <c r="BF215">
        <v>1155</v>
      </c>
      <c r="BG215">
        <v>34</v>
      </c>
      <c r="BH215">
        <v>30</v>
      </c>
      <c r="BI215">
        <v>197</v>
      </c>
      <c r="BJ215" s="398">
        <v>7</v>
      </c>
      <c r="BK215" s="398">
        <v>27</v>
      </c>
      <c r="BL215" s="136">
        <v>5084.8563999999997</v>
      </c>
      <c r="BM215" s="136">
        <v>945.55886752600497</v>
      </c>
      <c r="BN215" s="136">
        <v>914.86</v>
      </c>
      <c r="BO215" s="136">
        <v>913.31470000000002</v>
      </c>
      <c r="BP215" s="136">
        <v>913.31470000000002</v>
      </c>
      <c r="BQ215" s="1" t="s">
        <v>821</v>
      </c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</row>
    <row r="216" spans="1:81" x14ac:dyDescent="0.25">
      <c r="A216" s="1"/>
      <c r="B216" s="85">
        <v>410</v>
      </c>
      <c r="C216" s="85">
        <v>198</v>
      </c>
      <c r="D216" s="85">
        <v>8925</v>
      </c>
      <c r="E216" s="85">
        <v>0</v>
      </c>
      <c r="F216" s="85">
        <v>55</v>
      </c>
      <c r="G216" s="85">
        <v>125</v>
      </c>
      <c r="H216" s="176">
        <v>5</v>
      </c>
      <c r="I216" s="400">
        <v>37</v>
      </c>
      <c r="J216" s="384">
        <v>278.01357999999999</v>
      </c>
      <c r="K216" s="384">
        <v>15.056005499999999</v>
      </c>
      <c r="L216" s="395">
        <v>9.3209511201832705E-3</v>
      </c>
      <c r="M216" s="384">
        <v>1227.29297563876</v>
      </c>
      <c r="N216" s="85">
        <v>1</v>
      </c>
      <c r="O216" s="85">
        <v>1</v>
      </c>
      <c r="P216" s="85">
        <v>0</v>
      </c>
      <c r="Q216" s="85">
        <v>0</v>
      </c>
      <c r="R216" s="85">
        <v>0</v>
      </c>
      <c r="S216" s="85">
        <v>0</v>
      </c>
      <c r="T216" s="85">
        <v>199</v>
      </c>
      <c r="U216" s="85">
        <v>8</v>
      </c>
      <c r="V216" s="387">
        <v>2121.8125</v>
      </c>
      <c r="W216" s="85">
        <v>1815703</v>
      </c>
      <c r="X216" s="85" t="s">
        <v>1023</v>
      </c>
      <c r="Y216" s="85" t="s">
        <v>1060</v>
      </c>
      <c r="Z216" s="85" t="s">
        <v>821</v>
      </c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 t="s">
        <v>821</v>
      </c>
      <c r="BE216" s="1"/>
      <c r="BF216">
        <v>1156</v>
      </c>
      <c r="BG216">
        <v>33</v>
      </c>
      <c r="BH216">
        <v>30</v>
      </c>
      <c r="BI216">
        <v>198</v>
      </c>
      <c r="BJ216" s="398">
        <v>7</v>
      </c>
      <c r="BK216" s="398">
        <v>28</v>
      </c>
      <c r="BL216" s="136">
        <v>5399.7650000000003</v>
      </c>
      <c r="BM216" s="136">
        <v>941.42068327067705</v>
      </c>
      <c r="BN216" s="136">
        <v>921.9</v>
      </c>
      <c r="BO216" s="136">
        <v>907.32874000000004</v>
      </c>
      <c r="BP216" s="136">
        <v>907.32874000000004</v>
      </c>
      <c r="BQ216" s="1" t="s">
        <v>821</v>
      </c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</row>
    <row r="217" spans="1:81" x14ac:dyDescent="0.25">
      <c r="A217" s="1"/>
      <c r="B217" s="85">
        <v>411</v>
      </c>
      <c r="C217" s="85">
        <v>199</v>
      </c>
      <c r="D217" s="85">
        <v>8924</v>
      </c>
      <c r="E217" s="85">
        <v>0</v>
      </c>
      <c r="F217" s="85">
        <v>55</v>
      </c>
      <c r="G217" s="85">
        <v>124</v>
      </c>
      <c r="H217" s="176">
        <v>5</v>
      </c>
      <c r="I217" s="400">
        <v>38</v>
      </c>
      <c r="J217" s="384">
        <v>212.17637999999999</v>
      </c>
      <c r="K217" s="384">
        <v>15.470587</v>
      </c>
      <c r="L217" s="395">
        <v>6.5864339479628099E-3</v>
      </c>
      <c r="M217" s="384">
        <v>1224.70162464583</v>
      </c>
      <c r="N217" s="85">
        <v>1</v>
      </c>
      <c r="O217" s="85">
        <v>1</v>
      </c>
      <c r="P217" s="85">
        <v>0</v>
      </c>
      <c r="Q217" s="85">
        <v>0</v>
      </c>
      <c r="R217" s="85">
        <v>0</v>
      </c>
      <c r="S217" s="85">
        <v>0</v>
      </c>
      <c r="T217" s="85">
        <v>200</v>
      </c>
      <c r="U217" s="85">
        <v>8</v>
      </c>
      <c r="V217" s="387">
        <v>2196.5173</v>
      </c>
      <c r="W217" s="85">
        <v>1815703</v>
      </c>
      <c r="X217" s="85" t="s">
        <v>1023</v>
      </c>
      <c r="Y217" s="85" t="s">
        <v>1061</v>
      </c>
      <c r="Z217" s="85" t="s">
        <v>821</v>
      </c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 t="s">
        <v>821</v>
      </c>
      <c r="BE217" s="1"/>
      <c r="BF217">
        <v>1157</v>
      </c>
      <c r="BG217">
        <v>32</v>
      </c>
      <c r="BH217">
        <v>30</v>
      </c>
      <c r="BI217">
        <v>199</v>
      </c>
      <c r="BJ217" s="398">
        <v>7</v>
      </c>
      <c r="BK217" s="398">
        <v>29</v>
      </c>
      <c r="BL217" s="136">
        <v>5467.7793000000001</v>
      </c>
      <c r="BM217" s="136">
        <v>936.90513209888502</v>
      </c>
      <c r="BN217" s="136">
        <v>919.49</v>
      </c>
      <c r="BO217" s="136">
        <v>906.01189999999997</v>
      </c>
      <c r="BP217" s="136">
        <v>906.01189999999997</v>
      </c>
      <c r="BQ217" s="1" t="s">
        <v>821</v>
      </c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</row>
    <row r="218" spans="1:81" x14ac:dyDescent="0.25">
      <c r="A218" s="1"/>
      <c r="B218" s="85">
        <v>412</v>
      </c>
      <c r="C218" s="85">
        <v>200</v>
      </c>
      <c r="D218" s="85">
        <v>8764</v>
      </c>
      <c r="E218" s="85">
        <v>0</v>
      </c>
      <c r="F218" s="85">
        <v>54</v>
      </c>
      <c r="G218" s="85">
        <v>124</v>
      </c>
      <c r="H218" s="176">
        <v>5</v>
      </c>
      <c r="I218" s="400">
        <v>39</v>
      </c>
      <c r="J218" s="384">
        <v>52.177258000000002</v>
      </c>
      <c r="K218" s="384">
        <v>15.694165</v>
      </c>
      <c r="L218" s="395">
        <v>4.01367486633461E-2</v>
      </c>
      <c r="M218" s="384">
        <v>1223.3041389577299</v>
      </c>
      <c r="N218" s="85">
        <v>1</v>
      </c>
      <c r="O218" s="85">
        <v>1</v>
      </c>
      <c r="P218" s="85">
        <v>0</v>
      </c>
      <c r="Q218" s="85">
        <v>0</v>
      </c>
      <c r="R218" s="85">
        <v>0</v>
      </c>
      <c r="S218" s="85">
        <v>0</v>
      </c>
      <c r="T218" s="85">
        <v>201</v>
      </c>
      <c r="U218" s="85">
        <v>8</v>
      </c>
      <c r="V218" s="387">
        <v>2236.8049999999998</v>
      </c>
      <c r="W218" s="85">
        <v>1815703</v>
      </c>
      <c r="X218" s="85" t="s">
        <v>1023</v>
      </c>
      <c r="Y218" s="85" t="s">
        <v>1062</v>
      </c>
      <c r="Z218" s="85" t="s">
        <v>821</v>
      </c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 t="s">
        <v>821</v>
      </c>
      <c r="BE218" s="1"/>
      <c r="BF218">
        <v>1158</v>
      </c>
      <c r="BG218">
        <v>32</v>
      </c>
      <c r="BH218">
        <v>29</v>
      </c>
      <c r="BI218">
        <v>200</v>
      </c>
      <c r="BJ218" s="398">
        <v>7</v>
      </c>
      <c r="BK218" s="398">
        <v>30</v>
      </c>
      <c r="BL218" s="136">
        <v>5695.1459999999997</v>
      </c>
      <c r="BM218" s="136">
        <v>933.42188425519896</v>
      </c>
      <c r="BN218" s="136">
        <v>907.16</v>
      </c>
      <c r="BO218" s="136">
        <v>902.47295999999994</v>
      </c>
      <c r="BP218" s="136">
        <v>902.47295999999994</v>
      </c>
      <c r="BQ218" s="1" t="s">
        <v>821</v>
      </c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</row>
    <row r="219" spans="1:81" x14ac:dyDescent="0.25">
      <c r="A219" s="1"/>
      <c r="B219" s="85">
        <v>413</v>
      </c>
      <c r="C219" s="85">
        <v>201</v>
      </c>
      <c r="D219" s="85">
        <v>8763</v>
      </c>
      <c r="E219" s="85">
        <v>0</v>
      </c>
      <c r="F219" s="85">
        <v>54</v>
      </c>
      <c r="G219" s="85">
        <v>123</v>
      </c>
      <c r="H219" s="176">
        <v>5</v>
      </c>
      <c r="I219" s="400">
        <v>40</v>
      </c>
      <c r="J219" s="384">
        <v>343.97412000000003</v>
      </c>
      <c r="K219" s="384">
        <v>16.029212999999999</v>
      </c>
      <c r="L219" s="395">
        <v>1.0640513153024301E-2</v>
      </c>
      <c r="M219" s="384">
        <v>1221.20991348599</v>
      </c>
      <c r="N219" s="85">
        <v>1</v>
      </c>
      <c r="O219" s="85">
        <v>1</v>
      </c>
      <c r="P219" s="85">
        <v>0</v>
      </c>
      <c r="Q219" s="85">
        <v>0</v>
      </c>
      <c r="R219" s="85">
        <v>0</v>
      </c>
      <c r="S219" s="85">
        <v>0</v>
      </c>
      <c r="T219" s="85">
        <v>202</v>
      </c>
      <c r="U219" s="85">
        <v>8</v>
      </c>
      <c r="V219" s="387">
        <v>2297.1785</v>
      </c>
      <c r="W219" s="85">
        <v>1815703</v>
      </c>
      <c r="X219" s="85" t="s">
        <v>1023</v>
      </c>
      <c r="Y219" s="85" t="s">
        <v>1063</v>
      </c>
      <c r="Z219" s="85" t="s">
        <v>821</v>
      </c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 t="s">
        <v>821</v>
      </c>
      <c r="BE219" s="1"/>
      <c r="BF219">
        <v>1159</v>
      </c>
      <c r="BG219">
        <v>31</v>
      </c>
      <c r="BH219">
        <v>29</v>
      </c>
      <c r="BI219">
        <v>201</v>
      </c>
      <c r="BJ219" s="398">
        <v>7</v>
      </c>
      <c r="BK219" s="398">
        <v>31</v>
      </c>
      <c r="BL219" s="136">
        <v>5930.4070000000002</v>
      </c>
      <c r="BM219" s="136">
        <v>927.96641089002799</v>
      </c>
      <c r="BN219" s="136">
        <v>911.8</v>
      </c>
      <c r="BO219" s="136">
        <v>898.80475000000001</v>
      </c>
      <c r="BP219" s="136">
        <v>898.80475000000001</v>
      </c>
      <c r="BQ219" s="1" t="s">
        <v>821</v>
      </c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</row>
    <row r="220" spans="1:81" x14ac:dyDescent="0.25">
      <c r="A220" s="1"/>
      <c r="B220" s="85">
        <v>414</v>
      </c>
      <c r="C220" s="85">
        <v>202</v>
      </c>
      <c r="D220" s="85">
        <v>8602</v>
      </c>
      <c r="E220" s="85">
        <v>0</v>
      </c>
      <c r="F220" s="85">
        <v>53</v>
      </c>
      <c r="G220" s="85">
        <v>122</v>
      </c>
      <c r="H220" s="176">
        <v>5</v>
      </c>
      <c r="I220" s="400">
        <v>41</v>
      </c>
      <c r="J220" s="384">
        <v>348.37533999999999</v>
      </c>
      <c r="K220" s="384">
        <v>16.617667999999998</v>
      </c>
      <c r="L220" s="395">
        <v>9.4658607785924904E-3</v>
      </c>
      <c r="M220" s="384">
        <v>1217.5498523261899</v>
      </c>
      <c r="N220" s="85">
        <v>1</v>
      </c>
      <c r="O220" s="85">
        <v>1</v>
      </c>
      <c r="P220" s="85">
        <v>0</v>
      </c>
      <c r="Q220" s="85">
        <v>0</v>
      </c>
      <c r="R220" s="85">
        <v>0</v>
      </c>
      <c r="S220" s="85">
        <v>0</v>
      </c>
      <c r="T220" s="85">
        <v>203</v>
      </c>
      <c r="U220" s="85">
        <v>8</v>
      </c>
      <c r="V220" s="387">
        <v>2403.2145999999998</v>
      </c>
      <c r="W220" s="85">
        <v>1815703</v>
      </c>
      <c r="X220" s="85" t="s">
        <v>1023</v>
      </c>
      <c r="Y220" s="85" t="s">
        <v>1064</v>
      </c>
      <c r="Z220" s="85" t="s">
        <v>821</v>
      </c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 t="s">
        <v>821</v>
      </c>
      <c r="BE220" s="1"/>
      <c r="BF220">
        <v>1160</v>
      </c>
      <c r="BG220">
        <v>31</v>
      </c>
      <c r="BH220">
        <v>28</v>
      </c>
      <c r="BI220">
        <v>202</v>
      </c>
      <c r="BJ220" s="398">
        <v>7</v>
      </c>
      <c r="BK220" s="398">
        <v>32</v>
      </c>
      <c r="BL220" s="136">
        <v>5997.4759999999997</v>
      </c>
      <c r="BM220" s="136">
        <v>924.40123841502202</v>
      </c>
      <c r="BN220" s="136">
        <v>899.45</v>
      </c>
      <c r="BO220" s="136">
        <v>897.58074999999997</v>
      </c>
      <c r="BP220" s="136">
        <v>897.58074999999997</v>
      </c>
      <c r="BQ220" s="1" t="s">
        <v>821</v>
      </c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</row>
    <row r="221" spans="1:81" x14ac:dyDescent="0.25">
      <c r="A221" s="1"/>
      <c r="B221" s="85">
        <v>415</v>
      </c>
      <c r="C221" s="85">
        <v>203</v>
      </c>
      <c r="D221" s="85">
        <v>8441</v>
      </c>
      <c r="E221" s="85">
        <v>0</v>
      </c>
      <c r="F221" s="85">
        <v>52</v>
      </c>
      <c r="G221" s="85">
        <v>121</v>
      </c>
      <c r="H221" s="176">
        <v>5</v>
      </c>
      <c r="I221" s="400">
        <v>42</v>
      </c>
      <c r="J221" s="384">
        <v>275.42464999999999</v>
      </c>
      <c r="K221" s="384">
        <v>17.160273</v>
      </c>
      <c r="L221" s="395">
        <v>1.0016092573949399E-2</v>
      </c>
      <c r="M221" s="384">
        <v>1214.25217989982</v>
      </c>
      <c r="N221" s="85">
        <v>1</v>
      </c>
      <c r="O221" s="85">
        <v>1</v>
      </c>
      <c r="P221" s="85">
        <v>0</v>
      </c>
      <c r="Q221" s="85">
        <v>0</v>
      </c>
      <c r="R221" s="85">
        <v>0</v>
      </c>
      <c r="S221" s="85">
        <v>0</v>
      </c>
      <c r="T221" s="85">
        <v>204</v>
      </c>
      <c r="U221" s="85">
        <v>8</v>
      </c>
      <c r="V221" s="387">
        <v>2500.9884999999999</v>
      </c>
      <c r="W221" s="85">
        <v>1815703</v>
      </c>
      <c r="X221" s="85" t="s">
        <v>1023</v>
      </c>
      <c r="Y221" s="85" t="s">
        <v>1065</v>
      </c>
      <c r="Z221" s="85" t="s">
        <v>821</v>
      </c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 t="s">
        <v>821</v>
      </c>
      <c r="BE221" s="1"/>
      <c r="BF221">
        <v>1161</v>
      </c>
      <c r="BG221">
        <v>30</v>
      </c>
      <c r="BH221">
        <v>28</v>
      </c>
      <c r="BI221">
        <v>203</v>
      </c>
      <c r="BJ221" s="398">
        <v>7</v>
      </c>
      <c r="BK221" s="398">
        <v>33</v>
      </c>
      <c r="BL221" s="136">
        <v>6285.9809999999998</v>
      </c>
      <c r="BM221" s="136">
        <v>920.20818054875201</v>
      </c>
      <c r="BN221" s="136">
        <v>912.46</v>
      </c>
      <c r="BO221" s="136">
        <v>893.56899999999996</v>
      </c>
      <c r="BP221" s="136">
        <v>893.56899999999996</v>
      </c>
      <c r="BQ221" s="1" t="s">
        <v>821</v>
      </c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</row>
    <row r="222" spans="1:81" x14ac:dyDescent="0.25">
      <c r="A222" s="1"/>
      <c r="B222" s="85">
        <v>416</v>
      </c>
      <c r="C222" s="85">
        <v>204</v>
      </c>
      <c r="D222" s="85">
        <v>8440</v>
      </c>
      <c r="E222" s="85">
        <v>0</v>
      </c>
      <c r="F222" s="85">
        <v>52</v>
      </c>
      <c r="G222" s="85">
        <v>120</v>
      </c>
      <c r="H222" s="176">
        <v>5</v>
      </c>
      <c r="I222" s="400">
        <v>43</v>
      </c>
      <c r="J222" s="384">
        <v>246.41650000000001</v>
      </c>
      <c r="K222" s="384">
        <v>17.601624000000001</v>
      </c>
      <c r="L222" s="395">
        <v>6.4525168301493496E-3</v>
      </c>
      <c r="M222" s="384">
        <v>1211.49350108724</v>
      </c>
      <c r="N222" s="85">
        <v>1</v>
      </c>
      <c r="O222" s="85">
        <v>1</v>
      </c>
      <c r="P222" s="85">
        <v>0</v>
      </c>
      <c r="Q222" s="85">
        <v>0</v>
      </c>
      <c r="R222" s="85">
        <v>0</v>
      </c>
      <c r="S222" s="85">
        <v>0</v>
      </c>
      <c r="T222" s="85">
        <v>205</v>
      </c>
      <c r="U222" s="85">
        <v>8</v>
      </c>
      <c r="V222" s="387">
        <v>2580.5173</v>
      </c>
      <c r="W222" s="85">
        <v>1815703</v>
      </c>
      <c r="X222" s="85" t="s">
        <v>1023</v>
      </c>
      <c r="Y222" s="85" t="s">
        <v>1066</v>
      </c>
      <c r="Z222" s="85" t="s">
        <v>821</v>
      </c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 t="s">
        <v>821</v>
      </c>
      <c r="BE222" s="1"/>
      <c r="BF222">
        <v>1162</v>
      </c>
      <c r="BG222">
        <v>30</v>
      </c>
      <c r="BH222">
        <v>27</v>
      </c>
      <c r="BI222">
        <v>204</v>
      </c>
      <c r="BJ222" s="398">
        <v>7</v>
      </c>
      <c r="BK222" s="398">
        <v>34</v>
      </c>
      <c r="BL222" s="136">
        <v>6351.2910000000002</v>
      </c>
      <c r="BM222" s="136">
        <v>916.03586294970296</v>
      </c>
      <c r="BN222" s="136">
        <v>899.43</v>
      </c>
      <c r="BO222" s="136">
        <v>893.35582999999997</v>
      </c>
      <c r="BP222" s="136">
        <v>893.35582999999997</v>
      </c>
      <c r="BQ222" s="1" t="s">
        <v>821</v>
      </c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</row>
    <row r="223" spans="1:81" x14ac:dyDescent="0.25">
      <c r="A223" s="1"/>
      <c r="B223" s="85">
        <v>417</v>
      </c>
      <c r="C223" s="85">
        <v>205</v>
      </c>
      <c r="D223" s="85">
        <v>8280</v>
      </c>
      <c r="E223" s="85">
        <v>0</v>
      </c>
      <c r="F223" s="85">
        <v>51</v>
      </c>
      <c r="G223" s="85">
        <v>120</v>
      </c>
      <c r="H223" s="176">
        <v>5</v>
      </c>
      <c r="I223" s="400">
        <v>44</v>
      </c>
      <c r="J223" s="384">
        <v>54.356569999999998</v>
      </c>
      <c r="K223" s="384">
        <v>17.856005</v>
      </c>
      <c r="L223" s="395">
        <v>3.1944342444608101E-2</v>
      </c>
      <c r="M223" s="384">
        <v>1209.90349444856</v>
      </c>
      <c r="N223" s="85">
        <v>1</v>
      </c>
      <c r="O223" s="85">
        <v>1</v>
      </c>
      <c r="P223" s="85">
        <v>0</v>
      </c>
      <c r="Q223" s="85">
        <v>0</v>
      </c>
      <c r="R223" s="85">
        <v>0</v>
      </c>
      <c r="S223" s="85">
        <v>0</v>
      </c>
      <c r="T223" s="85">
        <v>206</v>
      </c>
      <c r="U223" s="85">
        <v>8</v>
      </c>
      <c r="V223" s="387">
        <v>2626.355</v>
      </c>
      <c r="W223" s="85">
        <v>1815703</v>
      </c>
      <c r="X223" s="85" t="s">
        <v>1023</v>
      </c>
      <c r="Y223" s="85" t="s">
        <v>1067</v>
      </c>
      <c r="Z223" s="85" t="s">
        <v>821</v>
      </c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 t="s">
        <v>821</v>
      </c>
      <c r="BE223" s="1"/>
      <c r="BF223">
        <v>1163</v>
      </c>
      <c r="BG223">
        <v>29</v>
      </c>
      <c r="BH223">
        <v>27</v>
      </c>
      <c r="BI223">
        <v>205</v>
      </c>
      <c r="BJ223" s="398">
        <v>7</v>
      </c>
      <c r="BK223" s="398">
        <v>35</v>
      </c>
      <c r="BL223" s="136">
        <v>6657.83</v>
      </c>
      <c r="BM223" s="136">
        <v>911.65089139479801</v>
      </c>
      <c r="BN223" s="136">
        <v>909.16</v>
      </c>
      <c r="BO223" s="136">
        <v>887.16740000000004</v>
      </c>
      <c r="BP223" s="136">
        <v>887.16740000000004</v>
      </c>
      <c r="BQ223" s="1" t="s">
        <v>821</v>
      </c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</row>
    <row r="224" spans="1:81" x14ac:dyDescent="0.25">
      <c r="A224" s="1"/>
      <c r="B224" s="85">
        <v>418</v>
      </c>
      <c r="C224" s="85">
        <v>206</v>
      </c>
      <c r="D224" s="85">
        <v>8279</v>
      </c>
      <c r="E224" s="85">
        <v>0</v>
      </c>
      <c r="F224" s="85">
        <v>51</v>
      </c>
      <c r="G224" s="85">
        <v>119</v>
      </c>
      <c r="H224" s="176">
        <v>5</v>
      </c>
      <c r="I224" s="400">
        <v>45</v>
      </c>
      <c r="J224" s="384">
        <v>274.10363999999998</v>
      </c>
      <c r="K224" s="384">
        <v>18.133800000000001</v>
      </c>
      <c r="L224" s="395">
        <v>1.03256323359096E-2</v>
      </c>
      <c r="M224" s="384">
        <v>1208.16710952412</v>
      </c>
      <c r="N224" s="85">
        <v>1</v>
      </c>
      <c r="O224" s="85">
        <v>1</v>
      </c>
      <c r="P224" s="85">
        <v>0</v>
      </c>
      <c r="Q224" s="85">
        <v>0</v>
      </c>
      <c r="R224" s="85">
        <v>0</v>
      </c>
      <c r="S224" s="85">
        <v>0</v>
      </c>
      <c r="T224" s="85">
        <v>207</v>
      </c>
      <c r="U224" s="85">
        <v>8</v>
      </c>
      <c r="V224" s="387">
        <v>2676.4124000000002</v>
      </c>
      <c r="W224" s="85">
        <v>1815703</v>
      </c>
      <c r="X224" s="85" t="s">
        <v>1023</v>
      </c>
      <c r="Y224" s="85" t="s">
        <v>1068</v>
      </c>
      <c r="Z224" s="85" t="s">
        <v>821</v>
      </c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 t="s">
        <v>821</v>
      </c>
      <c r="BE224" s="1"/>
      <c r="BF224">
        <v>1164</v>
      </c>
      <c r="BG224">
        <v>28</v>
      </c>
      <c r="BH224">
        <v>27</v>
      </c>
      <c r="BI224">
        <v>206</v>
      </c>
      <c r="BJ224" s="398">
        <v>7</v>
      </c>
      <c r="BK224" s="398">
        <v>36</v>
      </c>
      <c r="BL224" s="136">
        <v>6715.0684000000001</v>
      </c>
      <c r="BM224" s="136">
        <v>907.36109935603895</v>
      </c>
      <c r="BN224" s="136">
        <v>911.55</v>
      </c>
      <c r="BO224" s="136">
        <v>886.24474999999995</v>
      </c>
      <c r="BP224" s="136">
        <v>886.24474999999995</v>
      </c>
      <c r="BQ224" s="1" t="s">
        <v>821</v>
      </c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</row>
    <row r="225" spans="1:81" x14ac:dyDescent="0.25">
      <c r="A225" s="1"/>
      <c r="B225" s="85">
        <v>419</v>
      </c>
      <c r="C225" s="85">
        <v>207</v>
      </c>
      <c r="D225" s="85">
        <v>8119</v>
      </c>
      <c r="E225" s="85">
        <v>0</v>
      </c>
      <c r="F225" s="85">
        <v>50</v>
      </c>
      <c r="G225" s="85">
        <v>119</v>
      </c>
      <c r="H225" s="176">
        <v>5</v>
      </c>
      <c r="I225" s="400">
        <v>46</v>
      </c>
      <c r="J225" s="384">
        <v>261.28415000000001</v>
      </c>
      <c r="K225" s="384">
        <v>18.586608999999999</v>
      </c>
      <c r="L225" s="395">
        <v>9.1363102750337006E-3</v>
      </c>
      <c r="M225" s="384">
        <v>1205.33681613934</v>
      </c>
      <c r="N225" s="85">
        <v>1</v>
      </c>
      <c r="O225" s="85">
        <v>1</v>
      </c>
      <c r="P225" s="85">
        <v>0</v>
      </c>
      <c r="Q225" s="85">
        <v>0</v>
      </c>
      <c r="R225" s="85">
        <v>0</v>
      </c>
      <c r="S225" s="85">
        <v>0</v>
      </c>
      <c r="T225" s="85">
        <v>208</v>
      </c>
      <c r="U225" s="85">
        <v>8</v>
      </c>
      <c r="V225" s="387">
        <v>2758.0054</v>
      </c>
      <c r="W225" s="85">
        <v>1815703</v>
      </c>
      <c r="X225" s="85" t="s">
        <v>1023</v>
      </c>
      <c r="Y225" s="85" t="s">
        <v>1069</v>
      </c>
      <c r="Z225" s="85" t="s">
        <v>821</v>
      </c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 t="s">
        <v>821</v>
      </c>
      <c r="BE225" s="1"/>
      <c r="BF225">
        <v>1165</v>
      </c>
      <c r="BG225">
        <v>28</v>
      </c>
      <c r="BH225">
        <v>26</v>
      </c>
      <c r="BI225">
        <v>207</v>
      </c>
      <c r="BJ225" s="398">
        <v>7</v>
      </c>
      <c r="BK225" s="398">
        <v>37</v>
      </c>
      <c r="BL225" s="136">
        <v>7036.4125999999997</v>
      </c>
      <c r="BM225" s="136">
        <v>902.89672516788301</v>
      </c>
      <c r="BN225" s="136">
        <v>903.08</v>
      </c>
      <c r="BO225" s="136">
        <v>880.95150000000001</v>
      </c>
      <c r="BP225" s="136">
        <v>880.95150000000001</v>
      </c>
      <c r="BQ225" s="1" t="s">
        <v>821</v>
      </c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</row>
    <row r="226" spans="1:81" x14ac:dyDescent="0.25">
      <c r="A226" s="1"/>
      <c r="B226" s="85">
        <v>420</v>
      </c>
      <c r="C226" s="85">
        <v>208</v>
      </c>
      <c r="D226" s="85">
        <v>7959</v>
      </c>
      <c r="E226" s="85">
        <v>0</v>
      </c>
      <c r="F226" s="85">
        <v>49</v>
      </c>
      <c r="G226" s="85">
        <v>119</v>
      </c>
      <c r="H226" s="176">
        <v>5</v>
      </c>
      <c r="I226" s="400">
        <v>47</v>
      </c>
      <c r="J226" s="384">
        <v>190.28307000000001</v>
      </c>
      <c r="K226" s="384">
        <v>18.968525</v>
      </c>
      <c r="L226" s="395">
        <v>9.2888715758607295E-3</v>
      </c>
      <c r="M226" s="384">
        <v>1202.94964308257</v>
      </c>
      <c r="N226" s="85">
        <v>1</v>
      </c>
      <c r="O226" s="85">
        <v>1</v>
      </c>
      <c r="P226" s="85">
        <v>0</v>
      </c>
      <c r="Q226" s="85">
        <v>0</v>
      </c>
      <c r="R226" s="85">
        <v>0</v>
      </c>
      <c r="S226" s="85">
        <v>0</v>
      </c>
      <c r="T226" s="85">
        <v>209</v>
      </c>
      <c r="U226" s="85">
        <v>8</v>
      </c>
      <c r="V226" s="387">
        <v>2826.8242</v>
      </c>
      <c r="W226" s="85">
        <v>1815703</v>
      </c>
      <c r="X226" s="85" t="s">
        <v>1023</v>
      </c>
      <c r="Y226" s="85" t="s">
        <v>1070</v>
      </c>
      <c r="Z226" s="85" t="s">
        <v>821</v>
      </c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 t="s">
        <v>821</v>
      </c>
      <c r="BE226" s="1"/>
      <c r="BF226">
        <v>1166</v>
      </c>
      <c r="BG226">
        <v>28</v>
      </c>
      <c r="BH226">
        <v>25</v>
      </c>
      <c r="BI226">
        <v>208</v>
      </c>
      <c r="BJ226" s="398">
        <v>7</v>
      </c>
      <c r="BK226" s="398">
        <v>38</v>
      </c>
      <c r="BL226" s="136">
        <v>7050.5272999999997</v>
      </c>
      <c r="BM226" s="136">
        <v>898.94086179575095</v>
      </c>
      <c r="BN226" s="136">
        <v>885.5</v>
      </c>
      <c r="BO226" s="136">
        <v>880.33659999999998</v>
      </c>
      <c r="BP226" s="136">
        <v>880.33659999999998</v>
      </c>
      <c r="BQ226" s="1" t="s">
        <v>821</v>
      </c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</row>
    <row r="227" spans="1:81" x14ac:dyDescent="0.25">
      <c r="A227" s="1"/>
      <c r="B227" s="85">
        <v>421</v>
      </c>
      <c r="C227" s="85">
        <v>209</v>
      </c>
      <c r="D227" s="85">
        <v>7960</v>
      </c>
      <c r="E227" s="85">
        <v>0</v>
      </c>
      <c r="F227" s="85">
        <v>49</v>
      </c>
      <c r="G227" s="85">
        <v>120</v>
      </c>
      <c r="H227" s="176">
        <v>5</v>
      </c>
      <c r="I227" s="400">
        <v>48</v>
      </c>
      <c r="J227" s="384">
        <v>144.06674000000001</v>
      </c>
      <c r="K227" s="384">
        <v>19.251303</v>
      </c>
      <c r="L227" s="395">
        <v>1.5941664296581601E-2</v>
      </c>
      <c r="M227" s="384">
        <v>1201.1821281213299</v>
      </c>
      <c r="N227" s="85">
        <v>1</v>
      </c>
      <c r="O227" s="85">
        <v>1</v>
      </c>
      <c r="P227" s="85">
        <v>0</v>
      </c>
      <c r="Q227" s="85">
        <v>0</v>
      </c>
      <c r="R227" s="85">
        <v>0</v>
      </c>
      <c r="S227" s="85">
        <v>0</v>
      </c>
      <c r="T227" s="85">
        <v>210</v>
      </c>
      <c r="U227" s="85">
        <v>8</v>
      </c>
      <c r="V227" s="387">
        <v>2877.7793000000001</v>
      </c>
      <c r="W227" s="85">
        <v>1815703</v>
      </c>
      <c r="X227" s="85" t="s">
        <v>1023</v>
      </c>
      <c r="Y227" s="85" t="s">
        <v>1071</v>
      </c>
      <c r="Z227" s="85" t="s">
        <v>821</v>
      </c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 t="s">
        <v>821</v>
      </c>
      <c r="BE227" s="1"/>
      <c r="BF227">
        <v>1167</v>
      </c>
      <c r="BG227">
        <v>27</v>
      </c>
      <c r="BH227">
        <v>25</v>
      </c>
      <c r="BI227">
        <v>209</v>
      </c>
      <c r="BJ227" s="398">
        <v>7</v>
      </c>
      <c r="BK227" s="398">
        <v>39</v>
      </c>
      <c r="BL227" s="136">
        <v>7381.7910000000002</v>
      </c>
      <c r="BM227" s="136">
        <v>894.86804220269005</v>
      </c>
      <c r="BN227" s="136">
        <v>892.91</v>
      </c>
      <c r="BO227" s="136">
        <v>875.57605000000001</v>
      </c>
      <c r="BP227" s="136">
        <v>875.57605000000001</v>
      </c>
      <c r="BQ227" s="1" t="s">
        <v>821</v>
      </c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</row>
    <row r="228" spans="1:81" x14ac:dyDescent="0.25">
      <c r="A228" s="1"/>
      <c r="B228" s="85">
        <v>422</v>
      </c>
      <c r="C228" s="85">
        <v>210</v>
      </c>
      <c r="D228" s="85">
        <v>7800</v>
      </c>
      <c r="E228" s="85">
        <v>0</v>
      </c>
      <c r="F228" s="85">
        <v>48</v>
      </c>
      <c r="G228" s="85">
        <v>120</v>
      </c>
      <c r="H228" s="176">
        <v>5</v>
      </c>
      <c r="I228" s="400">
        <v>49</v>
      </c>
      <c r="J228" s="384">
        <v>290.37889999999999</v>
      </c>
      <c r="K228" s="384">
        <v>19.618738</v>
      </c>
      <c r="L228" s="395">
        <v>1.12047059543121E-2</v>
      </c>
      <c r="M228" s="384">
        <v>1198.88546448497</v>
      </c>
      <c r="N228" s="85">
        <v>1</v>
      </c>
      <c r="O228" s="85">
        <v>1</v>
      </c>
      <c r="P228" s="85">
        <v>0</v>
      </c>
      <c r="Q228" s="85">
        <v>0</v>
      </c>
      <c r="R228" s="85">
        <v>0</v>
      </c>
      <c r="S228" s="85">
        <v>0</v>
      </c>
      <c r="T228" s="85">
        <v>211</v>
      </c>
      <c r="U228" s="85">
        <v>8</v>
      </c>
      <c r="V228" s="387">
        <v>2943.9888000000001</v>
      </c>
      <c r="W228" s="85">
        <v>1815703</v>
      </c>
      <c r="X228" s="85" t="s">
        <v>1023</v>
      </c>
      <c r="Y228" s="85" t="s">
        <v>1072</v>
      </c>
      <c r="Z228" s="85" t="s">
        <v>821</v>
      </c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 t="s">
        <v>821</v>
      </c>
      <c r="BE228" s="1"/>
      <c r="BF228">
        <v>1168</v>
      </c>
      <c r="BG228">
        <v>26</v>
      </c>
      <c r="BH228">
        <v>25</v>
      </c>
      <c r="BI228">
        <v>210</v>
      </c>
      <c r="BJ228" s="398">
        <v>7</v>
      </c>
      <c r="BK228" s="398">
        <v>40</v>
      </c>
      <c r="BL228" s="136">
        <v>7414.0829999999996</v>
      </c>
      <c r="BM228" s="136">
        <v>890.58086428978299</v>
      </c>
      <c r="BN228" s="136">
        <v>878.24</v>
      </c>
      <c r="BO228" s="136">
        <v>875.14070000000004</v>
      </c>
      <c r="BP228" s="136">
        <v>875.14070000000004</v>
      </c>
      <c r="BQ228" s="1" t="s">
        <v>821</v>
      </c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</row>
    <row r="229" spans="1:81" x14ac:dyDescent="0.25">
      <c r="A229" s="1"/>
      <c r="B229" s="85">
        <v>423</v>
      </c>
      <c r="C229" s="85">
        <v>211</v>
      </c>
      <c r="D229" s="85">
        <v>7640</v>
      </c>
      <c r="E229" s="85">
        <v>0</v>
      </c>
      <c r="F229" s="85">
        <v>47</v>
      </c>
      <c r="G229" s="85">
        <v>120</v>
      </c>
      <c r="H229" s="176">
        <v>5</v>
      </c>
      <c r="I229" s="400">
        <v>50</v>
      </c>
      <c r="J229" s="384">
        <v>325.08697999999998</v>
      </c>
      <c r="K229" s="384">
        <v>20.13927</v>
      </c>
      <c r="L229" s="395">
        <v>6.7735828041979402E-3</v>
      </c>
      <c r="M229" s="384">
        <v>1195.6318542251099</v>
      </c>
      <c r="N229" s="85">
        <v>1</v>
      </c>
      <c r="O229" s="85">
        <v>1</v>
      </c>
      <c r="P229" s="85">
        <v>0</v>
      </c>
      <c r="Q229" s="85">
        <v>0</v>
      </c>
      <c r="R229" s="85">
        <v>0</v>
      </c>
      <c r="S229" s="85">
        <v>0</v>
      </c>
      <c r="T229" s="85">
        <v>212</v>
      </c>
      <c r="U229" s="85">
        <v>8</v>
      </c>
      <c r="V229" s="387">
        <v>3037.7856000000002</v>
      </c>
      <c r="W229" s="85">
        <v>1815703</v>
      </c>
      <c r="X229" s="85" t="s">
        <v>1023</v>
      </c>
      <c r="Y229" s="85" t="s">
        <v>1073</v>
      </c>
      <c r="Z229" s="85" t="s">
        <v>821</v>
      </c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 t="s">
        <v>821</v>
      </c>
      <c r="BE229" s="1"/>
      <c r="BF229">
        <v>1169</v>
      </c>
      <c r="BG229">
        <v>26</v>
      </c>
      <c r="BH229">
        <v>24</v>
      </c>
      <c r="BI229">
        <v>211</v>
      </c>
      <c r="BJ229" s="398">
        <v>7</v>
      </c>
      <c r="BK229" s="398">
        <v>41</v>
      </c>
      <c r="BL229" s="136">
        <v>7710.1220000000003</v>
      </c>
      <c r="BM229" s="136">
        <v>886.709067519933</v>
      </c>
      <c r="BN229" s="136">
        <v>877.83</v>
      </c>
      <c r="BO229" s="136">
        <v>870.59400000000005</v>
      </c>
      <c r="BP229" s="136">
        <v>870.59400000000005</v>
      </c>
      <c r="BQ229" s="1" t="s">
        <v>821</v>
      </c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</row>
    <row r="230" spans="1:81" x14ac:dyDescent="0.25">
      <c r="A230" s="1"/>
      <c r="B230" s="85">
        <v>424</v>
      </c>
      <c r="C230" s="85">
        <v>212</v>
      </c>
      <c r="D230" s="85">
        <v>7480</v>
      </c>
      <c r="E230" s="85">
        <v>0</v>
      </c>
      <c r="F230" s="85">
        <v>46</v>
      </c>
      <c r="G230" s="85">
        <v>120</v>
      </c>
      <c r="H230" s="176">
        <v>5</v>
      </c>
      <c r="I230" s="400">
        <v>51</v>
      </c>
      <c r="J230" s="384">
        <v>91.449935999999994</v>
      </c>
      <c r="K230" s="384">
        <v>20.49156</v>
      </c>
      <c r="L230" s="395">
        <v>1.9852455800356099E-2</v>
      </c>
      <c r="M230" s="384">
        <v>1193.4298506807099</v>
      </c>
      <c r="N230" s="85">
        <v>1</v>
      </c>
      <c r="O230" s="85">
        <v>1</v>
      </c>
      <c r="P230" s="85">
        <v>0</v>
      </c>
      <c r="Q230" s="85">
        <v>0</v>
      </c>
      <c r="R230" s="85">
        <v>0</v>
      </c>
      <c r="S230" s="85">
        <v>0</v>
      </c>
      <c r="T230" s="85">
        <v>213</v>
      </c>
      <c r="U230" s="85">
        <v>8</v>
      </c>
      <c r="V230" s="387">
        <v>3101.2658999999999</v>
      </c>
      <c r="W230" s="85">
        <v>1815703</v>
      </c>
      <c r="X230" s="85" t="s">
        <v>1023</v>
      </c>
      <c r="Y230" s="85" t="s">
        <v>1074</v>
      </c>
      <c r="Z230" s="85" t="s">
        <v>821</v>
      </c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 t="s">
        <v>821</v>
      </c>
      <c r="BE230" s="1"/>
      <c r="BF230">
        <v>1170</v>
      </c>
      <c r="BG230">
        <v>25</v>
      </c>
      <c r="BH230">
        <v>24</v>
      </c>
      <c r="BI230">
        <v>212</v>
      </c>
      <c r="BJ230" s="398">
        <v>7</v>
      </c>
      <c r="BK230" s="398">
        <v>42</v>
      </c>
      <c r="BL230" s="136">
        <v>7805.3936000000003</v>
      </c>
      <c r="BM230" s="136">
        <v>882.09459414079799</v>
      </c>
      <c r="BN230" s="136">
        <v>898.03</v>
      </c>
      <c r="BO230" s="136">
        <v>868.95709999999997</v>
      </c>
      <c r="BP230" s="136">
        <v>868.95709999999997</v>
      </c>
      <c r="BQ230" s="1" t="s">
        <v>821</v>
      </c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</row>
    <row r="231" spans="1:81" x14ac:dyDescent="0.25">
      <c r="A231" s="1"/>
      <c r="B231" s="85">
        <v>425</v>
      </c>
      <c r="C231" s="85">
        <v>213</v>
      </c>
      <c r="D231" s="85">
        <v>7479</v>
      </c>
      <c r="E231" s="85">
        <v>0</v>
      </c>
      <c r="F231" s="85">
        <v>46</v>
      </c>
      <c r="G231" s="85">
        <v>119</v>
      </c>
      <c r="H231" s="176">
        <v>5</v>
      </c>
      <c r="I231" s="400">
        <v>52</v>
      </c>
      <c r="J231" s="384">
        <v>251.97819999999999</v>
      </c>
      <c r="K231" s="384">
        <v>20.782017</v>
      </c>
      <c r="L231" s="395">
        <v>1.0619089301370101E-2</v>
      </c>
      <c r="M231" s="384">
        <v>1191.61434487005</v>
      </c>
      <c r="N231" s="85">
        <v>1</v>
      </c>
      <c r="O231" s="85">
        <v>1</v>
      </c>
      <c r="P231" s="85">
        <v>0</v>
      </c>
      <c r="Q231" s="85">
        <v>0</v>
      </c>
      <c r="R231" s="85">
        <v>0</v>
      </c>
      <c r="S231" s="85">
        <v>0</v>
      </c>
      <c r="T231" s="85">
        <v>214</v>
      </c>
      <c r="U231" s="85">
        <v>8</v>
      </c>
      <c r="V231" s="387">
        <v>3153.6044999999999</v>
      </c>
      <c r="W231" s="85">
        <v>1815703</v>
      </c>
      <c r="X231" s="85" t="s">
        <v>1023</v>
      </c>
      <c r="Y231" s="85" t="s">
        <v>1075</v>
      </c>
      <c r="Z231" s="85" t="s">
        <v>821</v>
      </c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 t="s">
        <v>821</v>
      </c>
      <c r="BE231" s="1"/>
      <c r="BF231">
        <v>1082</v>
      </c>
      <c r="BG231">
        <v>44</v>
      </c>
      <c r="BH231">
        <v>52</v>
      </c>
      <c r="BI231">
        <v>213</v>
      </c>
      <c r="BJ231" s="398">
        <v>8</v>
      </c>
      <c r="BK231" s="398">
        <v>1</v>
      </c>
      <c r="BL231" s="136">
        <v>107.60523999999999</v>
      </c>
      <c r="BM231" s="136">
        <v>1088.1559196102301</v>
      </c>
      <c r="BN231" s="136">
        <v>1119.55</v>
      </c>
      <c r="BO231" s="136">
        <v>1083.2207000000001</v>
      </c>
      <c r="BP231" s="136">
        <v>1083.2207000000001</v>
      </c>
      <c r="BQ231" s="1" t="s">
        <v>821</v>
      </c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</row>
    <row r="232" spans="1:81" x14ac:dyDescent="0.25">
      <c r="A232" s="1"/>
      <c r="B232" s="85">
        <v>426</v>
      </c>
      <c r="C232" s="85">
        <v>214</v>
      </c>
      <c r="D232" s="85">
        <v>7478</v>
      </c>
      <c r="E232" s="85">
        <v>0</v>
      </c>
      <c r="F232" s="85">
        <v>46</v>
      </c>
      <c r="G232" s="85">
        <v>118</v>
      </c>
      <c r="H232" s="176">
        <v>5</v>
      </c>
      <c r="I232" s="400">
        <v>53</v>
      </c>
      <c r="J232" s="384">
        <v>254.18196</v>
      </c>
      <c r="K232" s="384">
        <v>21.210104000000001</v>
      </c>
      <c r="L232" s="395">
        <v>1.0558258783605799E-2</v>
      </c>
      <c r="M232" s="384">
        <v>1188.93856591333</v>
      </c>
      <c r="N232" s="85">
        <v>1</v>
      </c>
      <c r="O232" s="85">
        <v>1</v>
      </c>
      <c r="P232" s="85">
        <v>0</v>
      </c>
      <c r="Q232" s="85">
        <v>0</v>
      </c>
      <c r="R232" s="85">
        <v>0</v>
      </c>
      <c r="S232" s="85">
        <v>0</v>
      </c>
      <c r="T232" s="85">
        <v>215</v>
      </c>
      <c r="U232" s="85">
        <v>8</v>
      </c>
      <c r="V232" s="387">
        <v>3230.7431999999999</v>
      </c>
      <c r="W232" s="85">
        <v>1815703</v>
      </c>
      <c r="X232" s="85" t="s">
        <v>1023</v>
      </c>
      <c r="Y232" s="85" t="s">
        <v>1076</v>
      </c>
      <c r="Z232" s="85" t="s">
        <v>821</v>
      </c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 t="s">
        <v>821</v>
      </c>
      <c r="BE232" s="1"/>
      <c r="BF232">
        <v>1083</v>
      </c>
      <c r="BG232">
        <v>44</v>
      </c>
      <c r="BH232">
        <v>51</v>
      </c>
      <c r="BI232">
        <v>214</v>
      </c>
      <c r="BJ232" s="398">
        <v>8</v>
      </c>
      <c r="BK232" s="398">
        <v>2</v>
      </c>
      <c r="BL232" s="136">
        <v>197.40334999999999</v>
      </c>
      <c r="BM232" s="136">
        <v>1085.9284569691099</v>
      </c>
      <c r="BN232" s="136">
        <v>1084.9100000000001</v>
      </c>
      <c r="BO232" s="136">
        <v>1079.8463999999999</v>
      </c>
      <c r="BP232" s="136">
        <v>1079.8463999999999</v>
      </c>
      <c r="BQ232" s="1" t="s">
        <v>821</v>
      </c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</row>
    <row r="233" spans="1:81" x14ac:dyDescent="0.25">
      <c r="A233" s="1"/>
      <c r="B233" s="85">
        <v>427</v>
      </c>
      <c r="C233" s="85">
        <v>215</v>
      </c>
      <c r="D233" s="85">
        <v>7477</v>
      </c>
      <c r="E233" s="85">
        <v>0</v>
      </c>
      <c r="F233" s="85">
        <v>46</v>
      </c>
      <c r="G233" s="85">
        <v>117</v>
      </c>
      <c r="H233" s="176">
        <v>5</v>
      </c>
      <c r="I233" s="400">
        <v>54</v>
      </c>
      <c r="J233" s="384">
        <v>253.48015000000001</v>
      </c>
      <c r="K233" s="384">
        <v>21.639462000000002</v>
      </c>
      <c r="L233" s="395">
        <v>9.6322576177642703E-3</v>
      </c>
      <c r="M233" s="384">
        <v>1186.25484699034</v>
      </c>
      <c r="N233" s="85">
        <v>1</v>
      </c>
      <c r="O233" s="85">
        <v>1</v>
      </c>
      <c r="P233" s="85">
        <v>0</v>
      </c>
      <c r="Q233" s="85">
        <v>0</v>
      </c>
      <c r="R233" s="85">
        <v>0</v>
      </c>
      <c r="S233" s="85">
        <v>0</v>
      </c>
      <c r="T233" s="85">
        <v>216</v>
      </c>
      <c r="U233" s="85">
        <v>8</v>
      </c>
      <c r="V233" s="387">
        <v>3308.1107999999999</v>
      </c>
      <c r="W233" s="85">
        <v>1815703</v>
      </c>
      <c r="X233" s="85" t="s">
        <v>1023</v>
      </c>
      <c r="Y233" s="85" t="s">
        <v>1077</v>
      </c>
      <c r="Z233" s="85" t="s">
        <v>821</v>
      </c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 t="s">
        <v>821</v>
      </c>
      <c r="BE233" s="1"/>
      <c r="BF233">
        <v>1084</v>
      </c>
      <c r="BG233">
        <v>43</v>
      </c>
      <c r="BH233">
        <v>51</v>
      </c>
      <c r="BI233">
        <v>215</v>
      </c>
      <c r="BJ233" s="398">
        <v>8</v>
      </c>
      <c r="BK233" s="398">
        <v>3</v>
      </c>
      <c r="BL233" s="136">
        <v>501.38843000000003</v>
      </c>
      <c r="BM233" s="136">
        <v>1081.4850806546001</v>
      </c>
      <c r="BN233" s="136">
        <v>1089.19</v>
      </c>
      <c r="BO233" s="136">
        <v>1068.4304999999999</v>
      </c>
      <c r="BP233" s="136">
        <v>1068.4304999999999</v>
      </c>
      <c r="BQ233" s="1" t="s">
        <v>821</v>
      </c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</row>
    <row r="234" spans="1:81" x14ac:dyDescent="0.25">
      <c r="A234" s="1"/>
      <c r="B234" s="85">
        <v>428</v>
      </c>
      <c r="C234" s="85">
        <v>216</v>
      </c>
      <c r="D234" s="85">
        <v>7476</v>
      </c>
      <c r="E234" s="85">
        <v>0</v>
      </c>
      <c r="F234" s="85">
        <v>46</v>
      </c>
      <c r="G234" s="85">
        <v>116</v>
      </c>
      <c r="H234" s="176">
        <v>5</v>
      </c>
      <c r="I234" s="400">
        <v>55</v>
      </c>
      <c r="J234" s="384">
        <v>208.37989999999999</v>
      </c>
      <c r="K234" s="384">
        <v>22.030083000000001</v>
      </c>
      <c r="L234" s="395">
        <v>7.5745340259173698E-3</v>
      </c>
      <c r="M234" s="384">
        <v>1183.81326090077</v>
      </c>
      <c r="N234" s="85">
        <v>1</v>
      </c>
      <c r="O234" s="85">
        <v>1</v>
      </c>
      <c r="P234" s="85">
        <v>0</v>
      </c>
      <c r="Q234" s="85">
        <v>0</v>
      </c>
      <c r="R234" s="85">
        <v>0</v>
      </c>
      <c r="S234" s="85">
        <v>0</v>
      </c>
      <c r="T234" s="85">
        <v>217</v>
      </c>
      <c r="U234" s="85">
        <v>8</v>
      </c>
      <c r="V234" s="387">
        <v>3378.4983000000002</v>
      </c>
      <c r="W234" s="85">
        <v>1815703</v>
      </c>
      <c r="X234" s="85" t="s">
        <v>1023</v>
      </c>
      <c r="Y234" s="85" t="s">
        <v>1078</v>
      </c>
      <c r="Z234" s="85" t="s">
        <v>821</v>
      </c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 t="s">
        <v>821</v>
      </c>
      <c r="BE234" s="1"/>
      <c r="BF234">
        <v>1085</v>
      </c>
      <c r="BG234">
        <v>43</v>
      </c>
      <c r="BH234">
        <v>50</v>
      </c>
      <c r="BI234">
        <v>216</v>
      </c>
      <c r="BJ234" s="398">
        <v>8</v>
      </c>
      <c r="BK234" s="398">
        <v>4</v>
      </c>
      <c r="BL234" s="136">
        <v>528.41223000000002</v>
      </c>
      <c r="BM234" s="136">
        <v>1077.7500374685701</v>
      </c>
      <c r="BN234" s="136">
        <v>1072.3599999999999</v>
      </c>
      <c r="BO234" s="136">
        <v>1068.2239</v>
      </c>
      <c r="BP234" s="136">
        <v>1068.2239</v>
      </c>
      <c r="BQ234" s="1" t="s">
        <v>821</v>
      </c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</row>
    <row r="235" spans="1:81" x14ac:dyDescent="0.25">
      <c r="A235" s="1"/>
      <c r="B235" s="85">
        <v>429</v>
      </c>
      <c r="C235" s="85">
        <v>217</v>
      </c>
      <c r="D235" s="85">
        <v>7636</v>
      </c>
      <c r="E235" s="85">
        <v>0</v>
      </c>
      <c r="F235" s="85">
        <v>47</v>
      </c>
      <c r="G235" s="85">
        <v>116</v>
      </c>
      <c r="H235" s="176">
        <v>5</v>
      </c>
      <c r="I235" s="400">
        <v>56</v>
      </c>
      <c r="J235" s="384">
        <v>90.191100000000006</v>
      </c>
      <c r="K235" s="384">
        <v>22.282599999999999</v>
      </c>
      <c r="L235" s="395">
        <v>2.05338872475927E-2</v>
      </c>
      <c r="M235" s="384">
        <v>1182.2348802725201</v>
      </c>
      <c r="N235" s="85">
        <v>1</v>
      </c>
      <c r="O235" s="85">
        <v>1</v>
      </c>
      <c r="P235" s="85">
        <v>0</v>
      </c>
      <c r="Q235" s="85">
        <v>0</v>
      </c>
      <c r="R235" s="85">
        <v>0</v>
      </c>
      <c r="S235" s="85">
        <v>0</v>
      </c>
      <c r="T235" s="85">
        <v>218</v>
      </c>
      <c r="U235" s="85">
        <v>8</v>
      </c>
      <c r="V235" s="387">
        <v>3424.0007000000001</v>
      </c>
      <c r="W235" s="85">
        <v>1815703</v>
      </c>
      <c r="X235" s="85" t="s">
        <v>1023</v>
      </c>
      <c r="Y235" s="85" t="s">
        <v>1079</v>
      </c>
      <c r="Z235" s="85" t="s">
        <v>821</v>
      </c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 t="s">
        <v>821</v>
      </c>
      <c r="BE235" s="1"/>
      <c r="BF235">
        <v>1086</v>
      </c>
      <c r="BG235">
        <v>42</v>
      </c>
      <c r="BH235">
        <v>50</v>
      </c>
      <c r="BI235">
        <v>217</v>
      </c>
      <c r="BJ235" s="398">
        <v>8</v>
      </c>
      <c r="BK235" s="398">
        <v>5</v>
      </c>
      <c r="BL235" s="136">
        <v>844.79899999999998</v>
      </c>
      <c r="BM235" s="136">
        <v>1073.8750567995</v>
      </c>
      <c r="BN235" s="136">
        <v>1074.53</v>
      </c>
      <c r="BO235" s="136">
        <v>1055.5553</v>
      </c>
      <c r="BP235" s="136">
        <v>1055.5553</v>
      </c>
      <c r="BQ235" s="1" t="s">
        <v>821</v>
      </c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</row>
    <row r="236" spans="1:81" x14ac:dyDescent="0.25">
      <c r="A236" s="1"/>
      <c r="B236" s="85">
        <v>430</v>
      </c>
      <c r="C236" s="85">
        <v>218</v>
      </c>
      <c r="D236" s="85">
        <v>7635</v>
      </c>
      <c r="E236" s="85">
        <v>0</v>
      </c>
      <c r="F236" s="85">
        <v>47</v>
      </c>
      <c r="G236" s="85">
        <v>115</v>
      </c>
      <c r="H236" s="176">
        <v>5</v>
      </c>
      <c r="I236" s="400">
        <v>57</v>
      </c>
      <c r="J236" s="384">
        <v>260.13585999999998</v>
      </c>
      <c r="K236" s="384">
        <v>22.578892</v>
      </c>
      <c r="L236" s="395">
        <v>1.05223630312751E-2</v>
      </c>
      <c r="M236" s="384">
        <v>1180.3829063723199</v>
      </c>
      <c r="N236" s="85">
        <v>1</v>
      </c>
      <c r="O236" s="85">
        <v>1</v>
      </c>
      <c r="P236" s="85">
        <v>0</v>
      </c>
      <c r="Q236" s="85">
        <v>0</v>
      </c>
      <c r="R236" s="85">
        <v>0</v>
      </c>
      <c r="S236" s="85">
        <v>0</v>
      </c>
      <c r="T236" s="85">
        <v>219</v>
      </c>
      <c r="U236" s="85">
        <v>8</v>
      </c>
      <c r="V236" s="387">
        <v>3477.3904000000002</v>
      </c>
      <c r="W236" s="85">
        <v>1815703</v>
      </c>
      <c r="X236" s="85" t="s">
        <v>1023</v>
      </c>
      <c r="Y236" s="85" t="s">
        <v>1080</v>
      </c>
      <c r="Z236" s="85" t="s">
        <v>821</v>
      </c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 t="s">
        <v>821</v>
      </c>
      <c r="BE236" s="1"/>
      <c r="BF236">
        <v>1087</v>
      </c>
      <c r="BG236">
        <v>42</v>
      </c>
      <c r="BH236">
        <v>49</v>
      </c>
      <c r="BI236">
        <v>218</v>
      </c>
      <c r="BJ236" s="398">
        <v>8</v>
      </c>
      <c r="BK236" s="398">
        <v>6</v>
      </c>
      <c r="BL236" s="136">
        <v>893.06380000000001</v>
      </c>
      <c r="BM236" s="136">
        <v>1069.7603956216401</v>
      </c>
      <c r="BN236" s="136">
        <v>1057.79</v>
      </c>
      <c r="BO236" s="136">
        <v>1050.5743</v>
      </c>
      <c r="BP236" s="136">
        <v>1050.5743</v>
      </c>
      <c r="BQ236" s="1" t="s">
        <v>821</v>
      </c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</row>
    <row r="237" spans="1:81" x14ac:dyDescent="0.25">
      <c r="A237" s="1"/>
      <c r="B237" s="85">
        <v>431</v>
      </c>
      <c r="C237" s="85">
        <v>219</v>
      </c>
      <c r="D237" s="85">
        <v>7634</v>
      </c>
      <c r="E237" s="85">
        <v>0</v>
      </c>
      <c r="F237" s="85">
        <v>47</v>
      </c>
      <c r="G237" s="85">
        <v>114</v>
      </c>
      <c r="H237" s="176">
        <v>5</v>
      </c>
      <c r="I237" s="400">
        <v>58</v>
      </c>
      <c r="J237" s="384">
        <v>257.65152</v>
      </c>
      <c r="K237" s="384">
        <v>23.016812999999999</v>
      </c>
      <c r="L237" s="395">
        <v>1.05712858134839E-2</v>
      </c>
      <c r="M237" s="384">
        <v>1177.6456623711499</v>
      </c>
      <c r="N237" s="85">
        <v>1</v>
      </c>
      <c r="O237" s="85">
        <v>1</v>
      </c>
      <c r="P237" s="85">
        <v>0</v>
      </c>
      <c r="Q237" s="85">
        <v>0</v>
      </c>
      <c r="R237" s="85">
        <v>0</v>
      </c>
      <c r="S237" s="85">
        <v>0</v>
      </c>
      <c r="T237" s="85">
        <v>220</v>
      </c>
      <c r="U237" s="85">
        <v>8</v>
      </c>
      <c r="V237" s="387">
        <v>3556.3013000000001</v>
      </c>
      <c r="W237" s="85">
        <v>1815703</v>
      </c>
      <c r="X237" s="85" t="s">
        <v>1023</v>
      </c>
      <c r="Y237" s="85" t="s">
        <v>1081</v>
      </c>
      <c r="Z237" s="85" t="s">
        <v>821</v>
      </c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 t="s">
        <v>821</v>
      </c>
      <c r="BE237" s="1"/>
      <c r="BF237">
        <v>1088</v>
      </c>
      <c r="BG237">
        <v>41</v>
      </c>
      <c r="BH237">
        <v>49</v>
      </c>
      <c r="BI237">
        <v>219</v>
      </c>
      <c r="BJ237" s="398">
        <v>8</v>
      </c>
      <c r="BK237" s="398">
        <v>7</v>
      </c>
      <c r="BL237" s="136">
        <v>1207.6685</v>
      </c>
      <c r="BM237" s="136">
        <v>1065.66584475789</v>
      </c>
      <c r="BN237" s="136">
        <v>1063.28</v>
      </c>
      <c r="BO237" s="136">
        <v>1038.6348</v>
      </c>
      <c r="BP237" s="136">
        <v>1038.6348</v>
      </c>
      <c r="BQ237" s="1" t="s">
        <v>821</v>
      </c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</row>
    <row r="238" spans="1:81" x14ac:dyDescent="0.25">
      <c r="A238" s="1"/>
      <c r="B238" s="85">
        <v>432</v>
      </c>
      <c r="C238" s="85">
        <v>220</v>
      </c>
      <c r="D238" s="85">
        <v>7633</v>
      </c>
      <c r="E238" s="85">
        <v>0</v>
      </c>
      <c r="F238" s="85">
        <v>47</v>
      </c>
      <c r="G238" s="85">
        <v>113</v>
      </c>
      <c r="H238" s="176">
        <v>5</v>
      </c>
      <c r="I238" s="400">
        <v>59</v>
      </c>
      <c r="J238" s="384">
        <v>257.57278000000002</v>
      </c>
      <c r="K238" s="384">
        <v>23.452567999999999</v>
      </c>
      <c r="L238" s="395">
        <v>1.0429045297210801E-2</v>
      </c>
      <c r="M238" s="384">
        <v>1174.9219545153201</v>
      </c>
      <c r="N238" s="85">
        <v>1</v>
      </c>
      <c r="O238" s="85">
        <v>1</v>
      </c>
      <c r="P238" s="85">
        <v>0</v>
      </c>
      <c r="Q238" s="85">
        <v>0</v>
      </c>
      <c r="R238" s="85">
        <v>0</v>
      </c>
      <c r="S238" s="85">
        <v>0</v>
      </c>
      <c r="T238" s="85">
        <v>221</v>
      </c>
      <c r="U238" s="85">
        <v>8</v>
      </c>
      <c r="V238" s="387">
        <v>3634.8215</v>
      </c>
      <c r="W238" s="85">
        <v>1815703</v>
      </c>
      <c r="X238" s="85" t="s">
        <v>1023</v>
      </c>
      <c r="Y238" s="85" t="s">
        <v>1082</v>
      </c>
      <c r="Z238" s="85" t="s">
        <v>821</v>
      </c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 t="s">
        <v>821</v>
      </c>
      <c r="BE238" s="1"/>
      <c r="BF238">
        <v>1089</v>
      </c>
      <c r="BG238">
        <v>41</v>
      </c>
      <c r="BH238">
        <v>48</v>
      </c>
      <c r="BI238">
        <v>220</v>
      </c>
      <c r="BJ238" s="398">
        <v>8</v>
      </c>
      <c r="BK238" s="398">
        <v>8</v>
      </c>
      <c r="BL238" s="136">
        <v>1234.5544</v>
      </c>
      <c r="BM238" s="136">
        <v>1061.8125267539001</v>
      </c>
      <c r="BN238" s="136">
        <v>1049.3900000000001</v>
      </c>
      <c r="BO238" s="136">
        <v>1037.9141999999999</v>
      </c>
      <c r="BP238" s="136">
        <v>1037.9141999999999</v>
      </c>
      <c r="BQ238" s="1" t="s">
        <v>821</v>
      </c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</row>
    <row r="239" spans="1:81" x14ac:dyDescent="0.25">
      <c r="A239" s="1"/>
      <c r="B239" s="85">
        <v>433</v>
      </c>
      <c r="C239" s="85">
        <v>221</v>
      </c>
      <c r="D239" s="85">
        <v>7792</v>
      </c>
      <c r="E239" s="85">
        <v>0</v>
      </c>
      <c r="F239" s="85">
        <v>48</v>
      </c>
      <c r="G239" s="85">
        <v>112</v>
      </c>
      <c r="H239" s="176">
        <v>5</v>
      </c>
      <c r="I239" s="400">
        <v>60</v>
      </c>
      <c r="J239" s="384">
        <v>250.56542999999999</v>
      </c>
      <c r="K239" s="384">
        <v>23.884975000000001</v>
      </c>
      <c r="L239" s="395">
        <v>1.0565396480010999E-2</v>
      </c>
      <c r="M239" s="384">
        <v>1172.23571627924</v>
      </c>
      <c r="N239" s="85">
        <v>1</v>
      </c>
      <c r="O239" s="85">
        <v>1</v>
      </c>
      <c r="P239" s="85">
        <v>0</v>
      </c>
      <c r="Q239" s="85">
        <v>0</v>
      </c>
      <c r="R239" s="85">
        <v>0</v>
      </c>
      <c r="S239" s="85">
        <v>0</v>
      </c>
      <c r="T239" s="85">
        <v>222</v>
      </c>
      <c r="U239" s="85">
        <v>8</v>
      </c>
      <c r="V239" s="387">
        <v>3712.7384999999999</v>
      </c>
      <c r="W239" s="85">
        <v>1815703</v>
      </c>
      <c r="X239" s="85" t="s">
        <v>1023</v>
      </c>
      <c r="Y239" s="85" t="s">
        <v>1083</v>
      </c>
      <c r="Z239" s="85" t="s">
        <v>821</v>
      </c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 t="s">
        <v>821</v>
      </c>
      <c r="BE239" s="1"/>
      <c r="BF239">
        <v>1090</v>
      </c>
      <c r="BG239">
        <v>40</v>
      </c>
      <c r="BH239">
        <v>48</v>
      </c>
      <c r="BI239">
        <v>221</v>
      </c>
      <c r="BJ239" s="398">
        <v>8</v>
      </c>
      <c r="BK239" s="398">
        <v>9</v>
      </c>
      <c r="BL239" s="136">
        <v>1510.8785</v>
      </c>
      <c r="BM239" s="136">
        <v>1058.39115901326</v>
      </c>
      <c r="BN239" s="136">
        <v>1038.56</v>
      </c>
      <c r="BO239" s="136">
        <v>1028.7112999999999</v>
      </c>
      <c r="BP239" s="136">
        <v>1028.7112999999999</v>
      </c>
      <c r="BQ239" s="1" t="s">
        <v>821</v>
      </c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</row>
    <row r="240" spans="1:81" x14ac:dyDescent="0.25">
      <c r="A240" s="1"/>
      <c r="B240" s="85">
        <v>434</v>
      </c>
      <c r="C240" s="85">
        <v>222</v>
      </c>
      <c r="D240" s="85">
        <v>7791</v>
      </c>
      <c r="E240" s="85">
        <v>0</v>
      </c>
      <c r="F240" s="85">
        <v>48</v>
      </c>
      <c r="G240" s="85">
        <v>111</v>
      </c>
      <c r="H240" s="176">
        <v>5</v>
      </c>
      <c r="I240" s="400">
        <v>61</v>
      </c>
      <c r="J240" s="384">
        <v>250.2139</v>
      </c>
      <c r="K240" s="384">
        <v>24.308512</v>
      </c>
      <c r="L240" s="395">
        <v>5.8836332223732796E-3</v>
      </c>
      <c r="M240" s="384">
        <v>1169.58839317041</v>
      </c>
      <c r="N240" s="85">
        <v>1</v>
      </c>
      <c r="O240" s="85">
        <v>1</v>
      </c>
      <c r="P240" s="85">
        <v>0</v>
      </c>
      <c r="Q240" s="85">
        <v>0</v>
      </c>
      <c r="R240" s="85">
        <v>0</v>
      </c>
      <c r="S240" s="85">
        <v>0</v>
      </c>
      <c r="T240" s="85">
        <v>223</v>
      </c>
      <c r="U240" s="85">
        <v>8</v>
      </c>
      <c r="V240" s="387">
        <v>3789.0574000000001</v>
      </c>
      <c r="W240" s="85">
        <v>1815703</v>
      </c>
      <c r="X240" s="85" t="s">
        <v>1023</v>
      </c>
      <c r="Y240" s="85" t="s">
        <v>1084</v>
      </c>
      <c r="Z240" s="85" t="s">
        <v>821</v>
      </c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 t="s">
        <v>821</v>
      </c>
      <c r="BE240" s="1"/>
      <c r="BF240">
        <v>1091</v>
      </c>
      <c r="BG240">
        <v>39</v>
      </c>
      <c r="BH240">
        <v>48</v>
      </c>
      <c r="BI240">
        <v>222</v>
      </c>
      <c r="BJ240" s="398">
        <v>8</v>
      </c>
      <c r="BK240" s="398">
        <v>10</v>
      </c>
      <c r="BL240" s="136">
        <v>1769.4513999999999</v>
      </c>
      <c r="BM240" s="136">
        <v>1052.3554834955401</v>
      </c>
      <c r="BN240" s="136">
        <v>1028.45</v>
      </c>
      <c r="BO240" s="136">
        <v>1019.07605</v>
      </c>
      <c r="BP240" s="136">
        <v>1019.07605</v>
      </c>
      <c r="BQ240" s="1" t="s">
        <v>821</v>
      </c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</row>
    <row r="241" spans="1:81" x14ac:dyDescent="0.25">
      <c r="A241" s="1"/>
      <c r="B241" s="85">
        <v>435</v>
      </c>
      <c r="C241" s="85">
        <v>223</v>
      </c>
      <c r="D241" s="85">
        <v>7630</v>
      </c>
      <c r="E241" s="85">
        <v>0</v>
      </c>
      <c r="F241" s="85">
        <v>47</v>
      </c>
      <c r="G241" s="85">
        <v>110</v>
      </c>
      <c r="H241" s="176">
        <v>5</v>
      </c>
      <c r="I241" s="400">
        <v>62</v>
      </c>
      <c r="J241" s="384">
        <v>28.266770000000001</v>
      </c>
      <c r="K241" s="384">
        <v>24.550266000000001</v>
      </c>
      <c r="L241" s="395">
        <v>4.7486794718055399E-2</v>
      </c>
      <c r="M241" s="384">
        <v>1168.1162263691699</v>
      </c>
      <c r="N241" s="85">
        <v>1</v>
      </c>
      <c r="O241" s="85">
        <v>1</v>
      </c>
      <c r="P241" s="85">
        <v>0</v>
      </c>
      <c r="Q241" s="85">
        <v>0</v>
      </c>
      <c r="R241" s="85">
        <v>0</v>
      </c>
      <c r="S241" s="85">
        <v>0</v>
      </c>
      <c r="T241" s="85">
        <v>224</v>
      </c>
      <c r="U241" s="85">
        <v>8</v>
      </c>
      <c r="V241" s="387">
        <v>3832.62</v>
      </c>
      <c r="W241" s="85">
        <v>1815703</v>
      </c>
      <c r="X241" s="85" t="s">
        <v>1023</v>
      </c>
      <c r="Y241" s="85" t="s">
        <v>1085</v>
      </c>
      <c r="Z241" s="85" t="s">
        <v>821</v>
      </c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 t="s">
        <v>821</v>
      </c>
      <c r="BE241" s="1"/>
      <c r="BF241">
        <v>1092</v>
      </c>
      <c r="BG241">
        <v>38</v>
      </c>
      <c r="BH241">
        <v>48</v>
      </c>
      <c r="BI241">
        <v>223</v>
      </c>
      <c r="BJ241" s="398">
        <v>8</v>
      </c>
      <c r="BK241" s="398">
        <v>11</v>
      </c>
      <c r="BL241" s="136">
        <v>2034.1532</v>
      </c>
      <c r="BM241" s="136">
        <v>1046.45094926456</v>
      </c>
      <c r="BN241" s="136">
        <v>1034.3</v>
      </c>
      <c r="BO241" s="136">
        <v>1010.3978</v>
      </c>
      <c r="BP241" s="136">
        <v>1010.3978</v>
      </c>
      <c r="BQ241" s="1" t="s">
        <v>821</v>
      </c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</row>
    <row r="242" spans="1:81" x14ac:dyDescent="0.25">
      <c r="A242" s="1"/>
      <c r="B242" s="85">
        <v>436</v>
      </c>
      <c r="C242" s="85">
        <v>224</v>
      </c>
      <c r="D242" s="85">
        <v>7790</v>
      </c>
      <c r="E242" s="85">
        <v>0</v>
      </c>
      <c r="F242" s="85">
        <v>48</v>
      </c>
      <c r="G242" s="85">
        <v>110</v>
      </c>
      <c r="H242" s="176">
        <v>5</v>
      </c>
      <c r="I242" s="400">
        <v>63</v>
      </c>
      <c r="J242" s="384">
        <v>225.64514</v>
      </c>
      <c r="K242" s="384">
        <v>24.765014999999998</v>
      </c>
      <c r="L242" s="395">
        <v>9.8882420222768802E-3</v>
      </c>
      <c r="M242" s="384">
        <v>1166.7739280928899</v>
      </c>
      <c r="N242" s="85">
        <v>1</v>
      </c>
      <c r="O242" s="85">
        <v>1</v>
      </c>
      <c r="P242" s="85">
        <v>0</v>
      </c>
      <c r="Q242" s="85">
        <v>0</v>
      </c>
      <c r="R242" s="85">
        <v>0</v>
      </c>
      <c r="S242" s="85">
        <v>0</v>
      </c>
      <c r="T242" s="85">
        <v>225</v>
      </c>
      <c r="U242" s="85">
        <v>8</v>
      </c>
      <c r="V242" s="387">
        <v>3871.3162000000002</v>
      </c>
      <c r="W242" s="85">
        <v>1815703</v>
      </c>
      <c r="X242" s="85" t="s">
        <v>1023</v>
      </c>
      <c r="Y242" s="85" t="s">
        <v>1086</v>
      </c>
      <c r="Z242" s="85" t="s">
        <v>821</v>
      </c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 t="s">
        <v>821</v>
      </c>
      <c r="BE242" s="1"/>
      <c r="BF242">
        <v>1093</v>
      </c>
      <c r="BG242">
        <v>37</v>
      </c>
      <c r="BH242">
        <v>48</v>
      </c>
      <c r="BI242">
        <v>224</v>
      </c>
      <c r="BJ242" s="398">
        <v>8</v>
      </c>
      <c r="BK242" s="398">
        <v>12</v>
      </c>
      <c r="BL242" s="136">
        <v>2062.3407999999999</v>
      </c>
      <c r="BM242" s="136">
        <v>1043.14603677169</v>
      </c>
      <c r="BN242" s="136">
        <v>1028.99</v>
      </c>
      <c r="BO242" s="136">
        <v>1009.1404</v>
      </c>
      <c r="BP242" s="136">
        <v>1009.1404</v>
      </c>
      <c r="BQ242" s="1" t="s">
        <v>821</v>
      </c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</row>
    <row r="243" spans="1:81" x14ac:dyDescent="0.25">
      <c r="A243" s="1"/>
      <c r="B243" s="85">
        <v>437</v>
      </c>
      <c r="C243" s="85">
        <v>225</v>
      </c>
      <c r="D243" s="85">
        <v>7789</v>
      </c>
      <c r="E243" s="85">
        <v>0</v>
      </c>
      <c r="F243" s="85">
        <v>48</v>
      </c>
      <c r="G243" s="85">
        <v>109</v>
      </c>
      <c r="H243" s="176">
        <v>5</v>
      </c>
      <c r="I243" s="400">
        <v>64</v>
      </c>
      <c r="J243" s="384">
        <v>196.42349999999999</v>
      </c>
      <c r="K243" s="384">
        <v>25.121980000000001</v>
      </c>
      <c r="L243" s="395">
        <v>6.7573178588466402E-3</v>
      </c>
      <c r="M243" s="384">
        <v>1164.54269432158</v>
      </c>
      <c r="N243" s="85">
        <v>1</v>
      </c>
      <c r="O243" s="85">
        <v>1</v>
      </c>
      <c r="P243" s="85">
        <v>0</v>
      </c>
      <c r="Q243" s="85">
        <v>0</v>
      </c>
      <c r="R243" s="85">
        <v>0</v>
      </c>
      <c r="S243" s="85">
        <v>0</v>
      </c>
      <c r="T243" s="85">
        <v>226</v>
      </c>
      <c r="U243" s="85">
        <v>8</v>
      </c>
      <c r="V243" s="387">
        <v>3935.6394</v>
      </c>
      <c r="W243" s="85">
        <v>1815703</v>
      </c>
      <c r="X243" s="85" t="s">
        <v>1023</v>
      </c>
      <c r="Y243" s="85" t="s">
        <v>1087</v>
      </c>
      <c r="Z243" s="85" t="s">
        <v>821</v>
      </c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 t="s">
        <v>821</v>
      </c>
      <c r="BE243" s="1"/>
      <c r="BF243">
        <v>1094</v>
      </c>
      <c r="BG243">
        <v>37</v>
      </c>
      <c r="BH243">
        <v>47</v>
      </c>
      <c r="BI243">
        <v>225</v>
      </c>
      <c r="BJ243" s="398">
        <v>8</v>
      </c>
      <c r="BK243" s="398">
        <v>13</v>
      </c>
      <c r="BL243" s="136">
        <v>2370.5084999999999</v>
      </c>
      <c r="BM243" s="136">
        <v>1039.3506640207299</v>
      </c>
      <c r="BN243" s="136">
        <v>1017.31</v>
      </c>
      <c r="BO243" s="136">
        <v>997.11339999999996</v>
      </c>
      <c r="BP243" s="136">
        <v>997.11339999999996</v>
      </c>
      <c r="BQ243" s="1" t="s">
        <v>821</v>
      </c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</row>
    <row r="244" spans="1:81" x14ac:dyDescent="0.25">
      <c r="A244" s="1"/>
      <c r="B244" s="85">
        <v>438</v>
      </c>
      <c r="C244" s="85">
        <v>226</v>
      </c>
      <c r="D244" s="85">
        <v>7789</v>
      </c>
      <c r="E244" s="85">
        <v>0</v>
      </c>
      <c r="F244" s="85">
        <v>48</v>
      </c>
      <c r="G244" s="85">
        <v>109</v>
      </c>
      <c r="H244" s="176">
        <v>5</v>
      </c>
      <c r="I244" s="400">
        <v>65</v>
      </c>
      <c r="J244" s="384">
        <v>54.65099</v>
      </c>
      <c r="K244" s="384">
        <v>25.334330000000001</v>
      </c>
      <c r="L244" s="395">
        <v>6.6266939976244001E-3</v>
      </c>
      <c r="M244" s="384">
        <v>1163.2153983482799</v>
      </c>
      <c r="N244" s="85">
        <v>1</v>
      </c>
      <c r="O244" s="85">
        <v>1</v>
      </c>
      <c r="P244" s="85">
        <v>0</v>
      </c>
      <c r="Q244" s="85">
        <v>0</v>
      </c>
      <c r="R244" s="85">
        <v>0</v>
      </c>
      <c r="S244" s="85">
        <v>0</v>
      </c>
      <c r="T244" s="85">
        <v>340</v>
      </c>
      <c r="U244" s="85">
        <v>8</v>
      </c>
      <c r="V244" s="387">
        <v>3973.9032999999999</v>
      </c>
      <c r="W244" s="85">
        <v>1815703</v>
      </c>
      <c r="X244" s="85" t="s">
        <v>1023</v>
      </c>
      <c r="Y244" s="85" t="s">
        <v>1088</v>
      </c>
      <c r="Z244" s="85" t="s">
        <v>821</v>
      </c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 t="s">
        <v>821</v>
      </c>
      <c r="BE244" s="1"/>
      <c r="BF244">
        <v>1095</v>
      </c>
      <c r="BG244">
        <v>36</v>
      </c>
      <c r="BH244">
        <v>47</v>
      </c>
      <c r="BI244">
        <v>226</v>
      </c>
      <c r="BJ244" s="398">
        <v>8</v>
      </c>
      <c r="BK244" s="398">
        <v>14</v>
      </c>
      <c r="BL244" s="136">
        <v>2475.7253000000001</v>
      </c>
      <c r="BM244" s="136">
        <v>1034.6861124743</v>
      </c>
      <c r="BN244" s="136">
        <v>1009.53</v>
      </c>
      <c r="BO244" s="136">
        <v>992.47185999999999</v>
      </c>
      <c r="BP244" s="136">
        <v>992.47185999999999</v>
      </c>
      <c r="BQ244" s="1" t="s">
        <v>821</v>
      </c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</row>
    <row r="245" spans="1:81" x14ac:dyDescent="0.25">
      <c r="A245" s="1"/>
      <c r="B245" s="85">
        <v>0</v>
      </c>
      <c r="C245" s="85">
        <v>227</v>
      </c>
      <c r="D245" s="85">
        <v>12270</v>
      </c>
      <c r="E245" s="85">
        <v>0</v>
      </c>
      <c r="F245" s="85">
        <v>76</v>
      </c>
      <c r="G245" s="85">
        <v>110</v>
      </c>
      <c r="H245" s="176">
        <v>6</v>
      </c>
      <c r="I245" s="400">
        <v>1</v>
      </c>
      <c r="J245" s="384">
        <v>69.200770000000006</v>
      </c>
      <c r="K245" s="384">
        <v>131.75058000000001</v>
      </c>
      <c r="L245" s="395">
        <v>1.46155903185895E-2</v>
      </c>
      <c r="M245" s="384">
        <v>1211.0868037048999</v>
      </c>
      <c r="N245" s="85">
        <v>1</v>
      </c>
      <c r="O245" s="85">
        <v>1</v>
      </c>
      <c r="P245" s="85">
        <v>0</v>
      </c>
      <c r="Q245" s="85">
        <v>0</v>
      </c>
      <c r="R245" s="85">
        <v>0</v>
      </c>
      <c r="S245" s="85">
        <v>0</v>
      </c>
      <c r="T245" s="85">
        <v>228</v>
      </c>
      <c r="U245" s="85">
        <v>8</v>
      </c>
      <c r="V245" s="387">
        <v>105223.55</v>
      </c>
      <c r="W245" s="85">
        <v>1814859</v>
      </c>
      <c r="X245" s="85" t="s">
        <v>915</v>
      </c>
      <c r="Y245" s="85" t="s">
        <v>1089</v>
      </c>
      <c r="Z245" s="85" t="s">
        <v>821</v>
      </c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 t="s">
        <v>821</v>
      </c>
      <c r="BE245" s="1"/>
      <c r="BF245">
        <v>1096</v>
      </c>
      <c r="BG245">
        <v>36</v>
      </c>
      <c r="BH245">
        <v>46</v>
      </c>
      <c r="BI245">
        <v>227</v>
      </c>
      <c r="BJ245" s="398">
        <v>8</v>
      </c>
      <c r="BK245" s="398">
        <v>15</v>
      </c>
      <c r="BL245" s="136">
        <v>2670.4083999999998</v>
      </c>
      <c r="BM245" s="136">
        <v>1031.3020975760101</v>
      </c>
      <c r="BN245" s="136">
        <v>996.98</v>
      </c>
      <c r="BO245" s="136">
        <v>986.99883999999997</v>
      </c>
      <c r="BP245" s="136">
        <v>986.99883999999997</v>
      </c>
      <c r="BQ245" s="1" t="s">
        <v>821</v>
      </c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</row>
    <row r="246" spans="1:81" x14ac:dyDescent="0.25">
      <c r="A246" s="1"/>
      <c r="B246" s="85">
        <v>1</v>
      </c>
      <c r="C246" s="85">
        <v>228</v>
      </c>
      <c r="D246" s="85">
        <v>12110</v>
      </c>
      <c r="E246" s="85">
        <v>0</v>
      </c>
      <c r="F246" s="85">
        <v>75</v>
      </c>
      <c r="G246" s="85">
        <v>110</v>
      </c>
      <c r="H246" s="176">
        <v>6</v>
      </c>
      <c r="I246" s="400">
        <v>2</v>
      </c>
      <c r="J246" s="384">
        <v>281.92883</v>
      </c>
      <c r="K246" s="384">
        <v>131.78406000000001</v>
      </c>
      <c r="L246" s="395">
        <v>4.1128951849329796E-3</v>
      </c>
      <c r="M246" s="384">
        <v>1210.07539363714</v>
      </c>
      <c r="N246" s="85">
        <v>1</v>
      </c>
      <c r="O246" s="85">
        <v>1</v>
      </c>
      <c r="P246" s="85">
        <v>0</v>
      </c>
      <c r="Q246" s="85">
        <v>0</v>
      </c>
      <c r="R246" s="85">
        <v>0</v>
      </c>
      <c r="S246" s="85">
        <v>0</v>
      </c>
      <c r="T246" s="85">
        <v>229</v>
      </c>
      <c r="U246" s="85">
        <v>8</v>
      </c>
      <c r="V246" s="387">
        <v>105277.05499999999</v>
      </c>
      <c r="W246" s="85">
        <v>1814859</v>
      </c>
      <c r="X246" s="85" t="s">
        <v>915</v>
      </c>
      <c r="Y246" s="85" t="s">
        <v>1090</v>
      </c>
      <c r="Z246" s="85" t="s">
        <v>821</v>
      </c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F246">
        <v>1097</v>
      </c>
      <c r="BG246">
        <v>35</v>
      </c>
      <c r="BH246">
        <v>46</v>
      </c>
      <c r="BI246">
        <v>228</v>
      </c>
      <c r="BJ246" s="398">
        <v>8</v>
      </c>
      <c r="BK246" s="398">
        <v>16</v>
      </c>
      <c r="BL246" s="136">
        <v>2873.5412999999999</v>
      </c>
      <c r="BM246" s="136">
        <v>1026.8132165104901</v>
      </c>
      <c r="BN246" s="136">
        <v>1005.6</v>
      </c>
      <c r="BO246" s="136">
        <v>979.23509999999999</v>
      </c>
      <c r="BP246" s="136">
        <v>979.23509999999999</v>
      </c>
      <c r="BQ246" s="1" t="s">
        <v>821</v>
      </c>
    </row>
    <row r="247" spans="1:81" x14ac:dyDescent="0.25">
      <c r="A247" s="1"/>
      <c r="B247" s="85">
        <v>2</v>
      </c>
      <c r="C247" s="85">
        <v>229</v>
      </c>
      <c r="D247" s="85">
        <v>11950</v>
      </c>
      <c r="E247" s="85">
        <v>0</v>
      </c>
      <c r="F247" s="85">
        <v>74</v>
      </c>
      <c r="G247" s="85">
        <v>110</v>
      </c>
      <c r="H247" s="176">
        <v>6</v>
      </c>
      <c r="I247" s="400">
        <v>3</v>
      </c>
      <c r="J247" s="384">
        <v>120.62808</v>
      </c>
      <c r="K247" s="384">
        <v>131.82243</v>
      </c>
      <c r="L247" s="395">
        <v>6.7154027114692903E-3</v>
      </c>
      <c r="M247" s="384">
        <v>1208.91584989737</v>
      </c>
      <c r="N247" s="85">
        <v>1</v>
      </c>
      <c r="O247" s="85">
        <v>1</v>
      </c>
      <c r="P247" s="85">
        <v>0</v>
      </c>
      <c r="Q247" s="85">
        <v>0</v>
      </c>
      <c r="R247" s="85">
        <v>0</v>
      </c>
      <c r="S247" s="85">
        <v>0</v>
      </c>
      <c r="T247" s="85">
        <v>230</v>
      </c>
      <c r="U247" s="85">
        <v>8</v>
      </c>
      <c r="V247" s="387">
        <v>105338.41</v>
      </c>
      <c r="W247" s="85">
        <v>1814859</v>
      </c>
      <c r="X247" s="85" t="s">
        <v>915</v>
      </c>
      <c r="Y247" s="85" t="s">
        <v>1091</v>
      </c>
      <c r="Z247" s="85" t="s">
        <v>821</v>
      </c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F247">
        <v>1098</v>
      </c>
      <c r="BG247">
        <v>35</v>
      </c>
      <c r="BH247">
        <v>45</v>
      </c>
      <c r="BI247">
        <v>229</v>
      </c>
      <c r="BJ247" s="398">
        <v>8</v>
      </c>
      <c r="BK247" s="398">
        <v>17</v>
      </c>
      <c r="BL247" s="136">
        <v>3027.3290000000002</v>
      </c>
      <c r="BM247" s="136">
        <v>1022.7857927733299</v>
      </c>
      <c r="BN247" s="136">
        <v>988.69</v>
      </c>
      <c r="BO247" s="136">
        <v>976.92229999999995</v>
      </c>
      <c r="BP247" s="136">
        <v>976.92229999999995</v>
      </c>
      <c r="BQ247" s="1" t="s">
        <v>821</v>
      </c>
    </row>
    <row r="248" spans="1:81" x14ac:dyDescent="0.25">
      <c r="A248" s="1"/>
      <c r="B248" s="85">
        <v>3</v>
      </c>
      <c r="C248" s="85">
        <v>230</v>
      </c>
      <c r="D248" s="85">
        <v>11949</v>
      </c>
      <c r="E248" s="85">
        <v>0</v>
      </c>
      <c r="F248" s="85">
        <v>74</v>
      </c>
      <c r="G248" s="85">
        <v>109</v>
      </c>
      <c r="H248" s="176">
        <v>6</v>
      </c>
      <c r="I248" s="400">
        <v>4</v>
      </c>
      <c r="J248" s="384">
        <v>160.60129000000001</v>
      </c>
      <c r="K248" s="384">
        <v>131.84924000000001</v>
      </c>
      <c r="L248" s="395">
        <v>8.1361069856036392E-3</v>
      </c>
      <c r="M248" s="384">
        <v>1208.1057837465801</v>
      </c>
      <c r="N248" s="85">
        <v>1</v>
      </c>
      <c r="O248" s="85">
        <v>1</v>
      </c>
      <c r="P248" s="85">
        <v>0</v>
      </c>
      <c r="Q248" s="85">
        <v>0</v>
      </c>
      <c r="R248" s="85">
        <v>0</v>
      </c>
      <c r="S248" s="85">
        <v>0</v>
      </c>
      <c r="T248" s="85">
        <v>231</v>
      </c>
      <c r="U248" s="85">
        <v>8</v>
      </c>
      <c r="V248" s="387">
        <v>105381.266</v>
      </c>
      <c r="W248" s="85">
        <v>1814859</v>
      </c>
      <c r="X248" s="85" t="s">
        <v>915</v>
      </c>
      <c r="Y248" s="85" t="s">
        <v>1092</v>
      </c>
      <c r="Z248" s="85" t="s">
        <v>821</v>
      </c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F248">
        <v>1099</v>
      </c>
      <c r="BG248">
        <v>34</v>
      </c>
      <c r="BH248">
        <v>45</v>
      </c>
      <c r="BI248">
        <v>230</v>
      </c>
      <c r="BJ248" s="398">
        <v>8</v>
      </c>
      <c r="BK248" s="398">
        <v>18</v>
      </c>
      <c r="BL248" s="136">
        <v>3195.9949999999999</v>
      </c>
      <c r="BM248" s="136">
        <v>1019.14728047247</v>
      </c>
      <c r="BN248" s="136">
        <v>994.94</v>
      </c>
      <c r="BO248" s="136">
        <v>972.07150000000001</v>
      </c>
      <c r="BP248" s="136">
        <v>972.07150000000001</v>
      </c>
      <c r="BQ248" s="1" t="s">
        <v>821</v>
      </c>
    </row>
    <row r="249" spans="1:81" x14ac:dyDescent="0.25">
      <c r="A249" s="1"/>
      <c r="B249" s="85">
        <v>4</v>
      </c>
      <c r="C249" s="85">
        <v>231</v>
      </c>
      <c r="D249" s="85">
        <v>11789</v>
      </c>
      <c r="E249" s="85">
        <v>0</v>
      </c>
      <c r="F249" s="85">
        <v>73</v>
      </c>
      <c r="G249" s="85">
        <v>109</v>
      </c>
      <c r="H249" s="176">
        <v>6</v>
      </c>
      <c r="I249" s="400">
        <v>5</v>
      </c>
      <c r="J249" s="384">
        <v>293.03296</v>
      </c>
      <c r="K249" s="384">
        <v>131.89249000000001</v>
      </c>
      <c r="L249" s="395">
        <v>3.4702614624911102E-3</v>
      </c>
      <c r="M249" s="384">
        <v>1206.7991144866701</v>
      </c>
      <c r="N249" s="85">
        <v>1</v>
      </c>
      <c r="O249" s="85">
        <v>1</v>
      </c>
      <c r="P249" s="85">
        <v>0</v>
      </c>
      <c r="Q249" s="85">
        <v>0</v>
      </c>
      <c r="R249" s="85">
        <v>0</v>
      </c>
      <c r="S249" s="85">
        <v>0</v>
      </c>
      <c r="T249" s="85">
        <v>232</v>
      </c>
      <c r="U249" s="85">
        <v>8</v>
      </c>
      <c r="V249" s="387">
        <v>105450.4</v>
      </c>
      <c r="W249" s="85">
        <v>1814859</v>
      </c>
      <c r="X249" s="85" t="s">
        <v>915</v>
      </c>
      <c r="Y249" s="85" t="s">
        <v>1093</v>
      </c>
      <c r="Z249" s="85" t="s">
        <v>821</v>
      </c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F249">
        <v>1100</v>
      </c>
      <c r="BG249">
        <v>34</v>
      </c>
      <c r="BH249">
        <v>44</v>
      </c>
      <c r="BI249">
        <v>231</v>
      </c>
      <c r="BJ249" s="398">
        <v>8</v>
      </c>
      <c r="BK249" s="398">
        <v>19</v>
      </c>
      <c r="BL249" s="136">
        <v>3488.7910000000002</v>
      </c>
      <c r="BM249" s="136">
        <v>1013.94022978664</v>
      </c>
      <c r="BN249" s="136">
        <v>986.92</v>
      </c>
      <c r="BO249" s="136">
        <v>966.13225999999997</v>
      </c>
      <c r="BP249" s="136">
        <v>966.13225999999997</v>
      </c>
      <c r="BQ249" s="1" t="s">
        <v>821</v>
      </c>
    </row>
    <row r="250" spans="1:81" x14ac:dyDescent="0.25">
      <c r="A250" s="1"/>
      <c r="B250" s="85">
        <v>5</v>
      </c>
      <c r="C250" s="85">
        <v>232</v>
      </c>
      <c r="D250" s="85">
        <v>11629</v>
      </c>
      <c r="E250" s="85">
        <v>0</v>
      </c>
      <c r="F250" s="85">
        <v>72</v>
      </c>
      <c r="G250" s="85">
        <v>109</v>
      </c>
      <c r="H250" s="176">
        <v>6</v>
      </c>
      <c r="I250" s="400">
        <v>6</v>
      </c>
      <c r="J250" s="384">
        <v>60.002937000000003</v>
      </c>
      <c r="K250" s="384">
        <v>131.92615000000001</v>
      </c>
      <c r="L250" s="395">
        <v>1.5009033234089E-2</v>
      </c>
      <c r="M250" s="384">
        <v>1205.78221350187</v>
      </c>
      <c r="N250" s="85">
        <v>1</v>
      </c>
      <c r="O250" s="85">
        <v>1</v>
      </c>
      <c r="P250" s="85">
        <v>0</v>
      </c>
      <c r="Q250" s="85">
        <v>0</v>
      </c>
      <c r="R250" s="85">
        <v>0</v>
      </c>
      <c r="S250" s="85">
        <v>0</v>
      </c>
      <c r="T250" s="85">
        <v>233</v>
      </c>
      <c r="U250" s="85">
        <v>8</v>
      </c>
      <c r="V250" s="387">
        <v>105504.2</v>
      </c>
      <c r="W250" s="85">
        <v>1814859</v>
      </c>
      <c r="X250" s="85" t="s">
        <v>915</v>
      </c>
      <c r="Y250" s="85" t="s">
        <v>1094</v>
      </c>
      <c r="Z250" s="85" t="s">
        <v>821</v>
      </c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F250">
        <v>1101</v>
      </c>
      <c r="BG250">
        <v>34</v>
      </c>
      <c r="BH250">
        <v>43</v>
      </c>
      <c r="BI250">
        <v>232</v>
      </c>
      <c r="BJ250" s="398">
        <v>8</v>
      </c>
      <c r="BK250" s="398">
        <v>20</v>
      </c>
      <c r="BL250" s="136">
        <v>3536.7541999999999</v>
      </c>
      <c r="BM250" s="136">
        <v>1010.09517078562</v>
      </c>
      <c r="BN250" s="136">
        <v>969.1</v>
      </c>
      <c r="BO250" s="136">
        <v>965.69529999999997</v>
      </c>
      <c r="BP250" s="136">
        <v>965.69529999999997</v>
      </c>
      <c r="BQ250" s="1" t="s">
        <v>821</v>
      </c>
    </row>
    <row r="251" spans="1:81" x14ac:dyDescent="0.25">
      <c r="A251" s="1"/>
      <c r="B251" s="85">
        <v>6</v>
      </c>
      <c r="C251" s="85">
        <v>233</v>
      </c>
      <c r="D251" s="85">
        <v>11628</v>
      </c>
      <c r="E251" s="85">
        <v>0</v>
      </c>
      <c r="F251" s="85">
        <v>72</v>
      </c>
      <c r="G251" s="85">
        <v>108</v>
      </c>
      <c r="H251" s="176">
        <v>6</v>
      </c>
      <c r="I251" s="400">
        <v>7</v>
      </c>
      <c r="J251" s="384">
        <v>252.65195</v>
      </c>
      <c r="K251" s="384">
        <v>131.95595</v>
      </c>
      <c r="L251" s="395">
        <v>4.5202414571102996E-3</v>
      </c>
      <c r="M251" s="384">
        <v>1204.8816274215401</v>
      </c>
      <c r="N251" s="85">
        <v>1</v>
      </c>
      <c r="O251" s="85">
        <v>1</v>
      </c>
      <c r="P251" s="85">
        <v>0</v>
      </c>
      <c r="Q251" s="85">
        <v>0</v>
      </c>
      <c r="R251" s="85">
        <v>0</v>
      </c>
      <c r="S251" s="85">
        <v>0</v>
      </c>
      <c r="T251" s="85">
        <v>234</v>
      </c>
      <c r="U251" s="85">
        <v>8</v>
      </c>
      <c r="V251" s="387">
        <v>105551.85</v>
      </c>
      <c r="W251" s="85">
        <v>1814859</v>
      </c>
      <c r="X251" s="85" t="s">
        <v>915</v>
      </c>
      <c r="Y251" s="85" t="s">
        <v>1095</v>
      </c>
      <c r="Z251" s="85" t="s">
        <v>821</v>
      </c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F251">
        <v>1102</v>
      </c>
      <c r="BG251">
        <v>33</v>
      </c>
      <c r="BH251">
        <v>43</v>
      </c>
      <c r="BI251">
        <v>233</v>
      </c>
      <c r="BJ251" s="398">
        <v>8</v>
      </c>
      <c r="BK251" s="398">
        <v>21</v>
      </c>
      <c r="BL251" s="136">
        <v>3824.1648</v>
      </c>
      <c r="BM251" s="136">
        <v>1006.31087248162</v>
      </c>
      <c r="BN251" s="136">
        <v>979.55</v>
      </c>
      <c r="BO251" s="136">
        <v>959.73940000000005</v>
      </c>
      <c r="BP251" s="136">
        <v>959.73940000000005</v>
      </c>
      <c r="BQ251" s="1" t="s">
        <v>821</v>
      </c>
    </row>
    <row r="252" spans="1:81" x14ac:dyDescent="0.25">
      <c r="A252" s="1"/>
      <c r="B252" s="85">
        <v>7</v>
      </c>
      <c r="C252" s="85">
        <v>234</v>
      </c>
      <c r="D252" s="85">
        <v>11468</v>
      </c>
      <c r="E252" s="85">
        <v>0</v>
      </c>
      <c r="F252" s="85">
        <v>71</v>
      </c>
      <c r="G252" s="85">
        <v>108</v>
      </c>
      <c r="H252" s="176">
        <v>6</v>
      </c>
      <c r="I252" s="400">
        <v>8</v>
      </c>
      <c r="J252" s="384">
        <v>143.83102</v>
      </c>
      <c r="K252" s="384">
        <v>131.99374</v>
      </c>
      <c r="L252" s="395">
        <v>7.4066935357491098E-3</v>
      </c>
      <c r="M252" s="384">
        <v>1203.7395796163901</v>
      </c>
      <c r="N252" s="85">
        <v>1</v>
      </c>
      <c r="O252" s="85">
        <v>1</v>
      </c>
      <c r="P252" s="85">
        <v>0</v>
      </c>
      <c r="Q252" s="85">
        <v>0</v>
      </c>
      <c r="R252" s="85">
        <v>0</v>
      </c>
      <c r="S252" s="85">
        <v>0</v>
      </c>
      <c r="T252" s="85">
        <v>235</v>
      </c>
      <c r="U252" s="85">
        <v>8</v>
      </c>
      <c r="V252" s="387">
        <v>105612.27</v>
      </c>
      <c r="W252" s="85">
        <v>1814859</v>
      </c>
      <c r="X252" s="85" t="s">
        <v>915</v>
      </c>
      <c r="Y252" s="85" t="s">
        <v>1096</v>
      </c>
      <c r="Z252" s="85" t="s">
        <v>821</v>
      </c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F252">
        <v>1103</v>
      </c>
      <c r="BG252">
        <v>33</v>
      </c>
      <c r="BH252">
        <v>42</v>
      </c>
      <c r="BI252">
        <v>234</v>
      </c>
      <c r="BJ252" s="398">
        <v>8</v>
      </c>
      <c r="BK252" s="398">
        <v>22</v>
      </c>
      <c r="BL252" s="136">
        <v>4090.3476999999998</v>
      </c>
      <c r="BM252" s="136">
        <v>1000.06422874946</v>
      </c>
      <c r="BN252" s="136">
        <v>974.91</v>
      </c>
      <c r="BO252" s="136">
        <v>949.61199999999997</v>
      </c>
      <c r="BP252" s="136">
        <v>949.61199999999997</v>
      </c>
      <c r="BQ252" s="1" t="s">
        <v>821</v>
      </c>
    </row>
    <row r="253" spans="1:81" x14ac:dyDescent="0.25">
      <c r="A253" s="1"/>
      <c r="B253" s="85">
        <v>8</v>
      </c>
      <c r="C253" s="85">
        <v>235</v>
      </c>
      <c r="D253" s="85">
        <v>11467</v>
      </c>
      <c r="E253" s="85">
        <v>0</v>
      </c>
      <c r="F253" s="85">
        <v>71</v>
      </c>
      <c r="G253" s="85">
        <v>107</v>
      </c>
      <c r="H253" s="176">
        <v>6</v>
      </c>
      <c r="I253" s="400">
        <v>9</v>
      </c>
      <c r="J253" s="384">
        <v>226.01157000000001</v>
      </c>
      <c r="K253" s="384">
        <v>132.029</v>
      </c>
      <c r="L253" s="395">
        <v>4.2283483464077998E-3</v>
      </c>
      <c r="M253" s="384">
        <v>1202.6742672994301</v>
      </c>
      <c r="N253" s="85">
        <v>1</v>
      </c>
      <c r="O253" s="85">
        <v>1</v>
      </c>
      <c r="P253" s="85">
        <v>0</v>
      </c>
      <c r="Q253" s="85">
        <v>0</v>
      </c>
      <c r="R253" s="85">
        <v>0</v>
      </c>
      <c r="S253" s="85">
        <v>0</v>
      </c>
      <c r="T253" s="85">
        <v>236</v>
      </c>
      <c r="U253" s="85">
        <v>8</v>
      </c>
      <c r="V253" s="387">
        <v>105668.64</v>
      </c>
      <c r="W253" s="85">
        <v>1814859</v>
      </c>
      <c r="X253" s="85" t="s">
        <v>915</v>
      </c>
      <c r="Y253" s="85" t="s">
        <v>1097</v>
      </c>
      <c r="Z253" s="85" t="s">
        <v>821</v>
      </c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F253">
        <v>1104</v>
      </c>
      <c r="BG253">
        <v>33</v>
      </c>
      <c r="BH253">
        <v>41</v>
      </c>
      <c r="BI253">
        <v>235</v>
      </c>
      <c r="BJ253" s="398">
        <v>8</v>
      </c>
      <c r="BK253" s="398">
        <v>23</v>
      </c>
      <c r="BL253" s="136">
        <v>4381.9472999999998</v>
      </c>
      <c r="BM253" s="136">
        <v>993.77031200495196</v>
      </c>
      <c r="BN253" s="136">
        <v>966.63</v>
      </c>
      <c r="BO253" s="136">
        <v>944.81970000000001</v>
      </c>
      <c r="BP253" s="136">
        <v>944.81970000000001</v>
      </c>
      <c r="BQ253" s="1" t="s">
        <v>821</v>
      </c>
    </row>
    <row r="254" spans="1:81" x14ac:dyDescent="0.25">
      <c r="A254" s="1"/>
      <c r="B254" s="85">
        <v>9</v>
      </c>
      <c r="C254" s="85">
        <v>236</v>
      </c>
      <c r="D254" s="85">
        <v>11307</v>
      </c>
      <c r="E254" s="85">
        <v>0</v>
      </c>
      <c r="F254" s="85">
        <v>70</v>
      </c>
      <c r="G254" s="85">
        <v>107</v>
      </c>
      <c r="H254" s="176">
        <v>6</v>
      </c>
      <c r="I254" s="400">
        <v>10</v>
      </c>
      <c r="J254" s="384">
        <v>105.76179</v>
      </c>
      <c r="K254" s="384">
        <v>132.06064000000001</v>
      </c>
      <c r="L254" s="395">
        <v>8.4165035745186294E-3</v>
      </c>
      <c r="M254" s="384">
        <v>1201.7186116673799</v>
      </c>
      <c r="N254" s="85">
        <v>1</v>
      </c>
      <c r="O254" s="85">
        <v>1</v>
      </c>
      <c r="P254" s="85">
        <v>0</v>
      </c>
      <c r="Q254" s="85">
        <v>0</v>
      </c>
      <c r="R254" s="85">
        <v>0</v>
      </c>
      <c r="S254" s="85">
        <v>0</v>
      </c>
      <c r="T254" s="85">
        <v>237</v>
      </c>
      <c r="U254" s="85">
        <v>8</v>
      </c>
      <c r="V254" s="387">
        <v>105719.2</v>
      </c>
      <c r="W254" s="85">
        <v>1814859</v>
      </c>
      <c r="X254" s="85" t="s">
        <v>915</v>
      </c>
      <c r="Y254" s="85" t="s">
        <v>1098</v>
      </c>
      <c r="Z254" s="85" t="s">
        <v>821</v>
      </c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F254">
        <v>1105</v>
      </c>
      <c r="BG254">
        <v>32</v>
      </c>
      <c r="BH254">
        <v>40</v>
      </c>
      <c r="BI254">
        <v>236</v>
      </c>
      <c r="BJ254" s="398">
        <v>8</v>
      </c>
      <c r="BK254" s="398">
        <v>24</v>
      </c>
      <c r="BL254" s="136">
        <v>4643.5326999999997</v>
      </c>
      <c r="BM254" s="136">
        <v>987.52826885150796</v>
      </c>
      <c r="BN254" s="136">
        <v>963.2</v>
      </c>
      <c r="BO254" s="136">
        <v>938.404</v>
      </c>
      <c r="BP254" s="136">
        <v>938.404</v>
      </c>
      <c r="BQ254" s="1" t="s">
        <v>821</v>
      </c>
    </row>
    <row r="255" spans="1:81" x14ac:dyDescent="0.25">
      <c r="A255" s="1"/>
      <c r="B255" s="85">
        <v>10</v>
      </c>
      <c r="C255" s="85">
        <v>237</v>
      </c>
      <c r="D255" s="85">
        <v>11306</v>
      </c>
      <c r="E255" s="85">
        <v>0</v>
      </c>
      <c r="F255" s="85">
        <v>70</v>
      </c>
      <c r="G255" s="85">
        <v>106</v>
      </c>
      <c r="H255" s="176">
        <v>6</v>
      </c>
      <c r="I255" s="400">
        <v>11</v>
      </c>
      <c r="J255" s="384">
        <v>203.26826</v>
      </c>
      <c r="K255" s="384">
        <v>132.09009</v>
      </c>
      <c r="L255" s="395">
        <v>6.4265107462828704E-3</v>
      </c>
      <c r="M255" s="384">
        <v>1200.8284672055599</v>
      </c>
      <c r="N255" s="85">
        <v>1</v>
      </c>
      <c r="O255" s="85">
        <v>1</v>
      </c>
      <c r="P255" s="85">
        <v>0</v>
      </c>
      <c r="Q255" s="85">
        <v>0</v>
      </c>
      <c r="R255" s="85">
        <v>0</v>
      </c>
      <c r="S255" s="85">
        <v>0</v>
      </c>
      <c r="T255" s="85">
        <v>238</v>
      </c>
      <c r="U255" s="85">
        <v>8</v>
      </c>
      <c r="V255" s="387">
        <v>105766.3</v>
      </c>
      <c r="W255" s="85">
        <v>1814859</v>
      </c>
      <c r="X255" s="85" t="s">
        <v>915</v>
      </c>
      <c r="Y255" s="85" t="s">
        <v>1099</v>
      </c>
      <c r="Z255" s="85" t="s">
        <v>821</v>
      </c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F255">
        <v>1106</v>
      </c>
      <c r="BG255">
        <v>32</v>
      </c>
      <c r="BH255">
        <v>39</v>
      </c>
      <c r="BI255">
        <v>237</v>
      </c>
      <c r="BJ255" s="398">
        <v>8</v>
      </c>
      <c r="BK255" s="398">
        <v>25</v>
      </c>
      <c r="BL255" s="136">
        <v>4897.1724000000004</v>
      </c>
      <c r="BM255" s="136">
        <v>981.71456987906902</v>
      </c>
      <c r="BN255" s="136">
        <v>958.48</v>
      </c>
      <c r="BO255" s="136">
        <v>932.99865999999997</v>
      </c>
      <c r="BP255" s="136">
        <v>932.99865999999997</v>
      </c>
      <c r="BQ255" s="1" t="s">
        <v>821</v>
      </c>
    </row>
    <row r="256" spans="1:81" x14ac:dyDescent="0.25">
      <c r="A256" s="1"/>
      <c r="B256" s="85">
        <v>11</v>
      </c>
      <c r="C256" s="85">
        <v>238</v>
      </c>
      <c r="D256" s="85">
        <v>11146</v>
      </c>
      <c r="E256" s="85">
        <v>0</v>
      </c>
      <c r="F256" s="85">
        <v>69</v>
      </c>
      <c r="G256" s="85">
        <v>106</v>
      </c>
      <c r="H256" s="176">
        <v>6</v>
      </c>
      <c r="I256" s="400">
        <v>12</v>
      </c>
      <c r="J256" s="384">
        <v>250.23975999999999</v>
      </c>
      <c r="K256" s="384">
        <v>132.13333</v>
      </c>
      <c r="L256" s="395">
        <v>5.7819694263921998E-3</v>
      </c>
      <c r="M256" s="384">
        <v>1199.5221615176299</v>
      </c>
      <c r="N256" s="85">
        <v>1</v>
      </c>
      <c r="O256" s="85">
        <v>1</v>
      </c>
      <c r="P256" s="85">
        <v>0</v>
      </c>
      <c r="Q256" s="85">
        <v>0</v>
      </c>
      <c r="R256" s="85">
        <v>0</v>
      </c>
      <c r="S256" s="85">
        <v>0</v>
      </c>
      <c r="T256" s="85">
        <v>239</v>
      </c>
      <c r="U256" s="85">
        <v>8</v>
      </c>
      <c r="V256" s="387">
        <v>105835.414</v>
      </c>
      <c r="W256" s="85">
        <v>1814859</v>
      </c>
      <c r="X256" s="85" t="s">
        <v>915</v>
      </c>
      <c r="Y256" s="85" t="s">
        <v>1100</v>
      </c>
      <c r="Z256" s="85" t="s">
        <v>821</v>
      </c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F256">
        <v>1107</v>
      </c>
      <c r="BG256">
        <v>32</v>
      </c>
      <c r="BH256">
        <v>38</v>
      </c>
      <c r="BI256">
        <v>238</v>
      </c>
      <c r="BJ256" s="398">
        <v>8</v>
      </c>
      <c r="BK256" s="398">
        <v>26</v>
      </c>
      <c r="BL256" s="136">
        <v>5147.5513000000001</v>
      </c>
      <c r="BM256" s="136">
        <v>976.02731795018497</v>
      </c>
      <c r="BN256" s="136">
        <v>953.59</v>
      </c>
      <c r="BO256" s="136">
        <v>928.42859999999996</v>
      </c>
      <c r="BP256" s="136">
        <v>928.42859999999996</v>
      </c>
      <c r="BQ256" s="1" t="s">
        <v>821</v>
      </c>
    </row>
    <row r="257" spans="1:69" x14ac:dyDescent="0.25">
      <c r="A257" s="1"/>
      <c r="B257" s="85">
        <v>12</v>
      </c>
      <c r="C257" s="85">
        <v>239</v>
      </c>
      <c r="D257" s="85">
        <v>10986</v>
      </c>
      <c r="E257" s="85">
        <v>0</v>
      </c>
      <c r="F257" s="85">
        <v>68</v>
      </c>
      <c r="G257" s="85">
        <v>106</v>
      </c>
      <c r="H257" s="176">
        <v>6</v>
      </c>
      <c r="I257" s="400">
        <v>13</v>
      </c>
      <c r="J257" s="384">
        <v>252.07051000000001</v>
      </c>
      <c r="K257" s="384">
        <v>132.18120999999999</v>
      </c>
      <c r="L257" s="395">
        <v>4.22260936500437E-3</v>
      </c>
      <c r="M257" s="384">
        <v>1198.07528286822</v>
      </c>
      <c r="N257" s="85">
        <v>1</v>
      </c>
      <c r="O257" s="85">
        <v>1</v>
      </c>
      <c r="P257" s="85">
        <v>0</v>
      </c>
      <c r="Q257" s="85">
        <v>0</v>
      </c>
      <c r="R257" s="85">
        <v>0</v>
      </c>
      <c r="S257" s="85">
        <v>0</v>
      </c>
      <c r="T257" s="85">
        <v>240</v>
      </c>
      <c r="U257" s="85">
        <v>8</v>
      </c>
      <c r="V257" s="387">
        <v>105911.97</v>
      </c>
      <c r="W257" s="85">
        <v>1814859</v>
      </c>
      <c r="X257" s="85" t="s">
        <v>915</v>
      </c>
      <c r="Y257" s="85" t="s">
        <v>1101</v>
      </c>
      <c r="Z257" s="85" t="s">
        <v>821</v>
      </c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F257">
        <v>1108</v>
      </c>
      <c r="BG257">
        <v>32</v>
      </c>
      <c r="BH257">
        <v>37</v>
      </c>
      <c r="BI257">
        <v>239</v>
      </c>
      <c r="BJ257" s="398">
        <v>8</v>
      </c>
      <c r="BK257" s="398">
        <v>27</v>
      </c>
      <c r="BL257" s="136">
        <v>5404.7905000000001</v>
      </c>
      <c r="BM257" s="136">
        <v>970.29944869645999</v>
      </c>
      <c r="BN257" s="136">
        <v>950.52</v>
      </c>
      <c r="BO257" s="136">
        <v>925.38040000000001</v>
      </c>
      <c r="BP257" s="136">
        <v>925.38040000000001</v>
      </c>
      <c r="BQ257" s="1" t="s">
        <v>821</v>
      </c>
    </row>
    <row r="258" spans="1:69" x14ac:dyDescent="0.25">
      <c r="A258" s="1"/>
      <c r="B258" s="85">
        <v>13</v>
      </c>
      <c r="C258" s="85">
        <v>240</v>
      </c>
      <c r="D258" s="85">
        <v>10826</v>
      </c>
      <c r="E258" s="85">
        <v>0</v>
      </c>
      <c r="F258" s="85">
        <v>67</v>
      </c>
      <c r="G258" s="85">
        <v>106</v>
      </c>
      <c r="H258" s="176">
        <v>6</v>
      </c>
      <c r="I258" s="400">
        <v>14</v>
      </c>
      <c r="J258" s="384">
        <v>117.45402</v>
      </c>
      <c r="K258" s="384">
        <v>132.21645000000001</v>
      </c>
      <c r="L258" s="395">
        <v>9.0427231420077501E-3</v>
      </c>
      <c r="M258" s="384">
        <v>1197.01088756841</v>
      </c>
      <c r="N258" s="85">
        <v>1</v>
      </c>
      <c r="O258" s="85">
        <v>1</v>
      </c>
      <c r="P258" s="85">
        <v>0</v>
      </c>
      <c r="Q258" s="85">
        <v>0</v>
      </c>
      <c r="R258" s="85">
        <v>0</v>
      </c>
      <c r="S258" s="85">
        <v>0</v>
      </c>
      <c r="T258" s="85">
        <v>241</v>
      </c>
      <c r="U258" s="85">
        <v>8</v>
      </c>
      <c r="V258" s="387">
        <v>105968.28</v>
      </c>
      <c r="W258" s="85">
        <v>1814859</v>
      </c>
      <c r="X258" s="85" t="s">
        <v>915</v>
      </c>
      <c r="Y258" s="85" t="s">
        <v>1102</v>
      </c>
      <c r="Z258" s="85" t="s">
        <v>821</v>
      </c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F258">
        <v>1109</v>
      </c>
      <c r="BG258">
        <v>31</v>
      </c>
      <c r="BH258">
        <v>37</v>
      </c>
      <c r="BI258">
        <v>240</v>
      </c>
      <c r="BJ258" s="398">
        <v>8</v>
      </c>
      <c r="BK258" s="398">
        <v>28</v>
      </c>
      <c r="BL258" s="136">
        <v>5433.6025</v>
      </c>
      <c r="BM258" s="136">
        <v>967.071704713043</v>
      </c>
      <c r="BN258" s="136">
        <v>948.87</v>
      </c>
      <c r="BO258" s="136">
        <v>925.32389999999998</v>
      </c>
      <c r="BP258" s="136">
        <v>925.32389999999998</v>
      </c>
      <c r="BQ258" s="1" t="s">
        <v>821</v>
      </c>
    </row>
    <row r="259" spans="1:69" x14ac:dyDescent="0.25">
      <c r="A259" s="1"/>
      <c r="B259" s="85">
        <v>14</v>
      </c>
      <c r="C259" s="85">
        <v>241</v>
      </c>
      <c r="D259" s="85">
        <v>10827</v>
      </c>
      <c r="E259" s="85">
        <v>0</v>
      </c>
      <c r="F259" s="85">
        <v>67</v>
      </c>
      <c r="G259" s="85">
        <v>107</v>
      </c>
      <c r="H259" s="176">
        <v>6</v>
      </c>
      <c r="I259" s="400">
        <v>15</v>
      </c>
      <c r="J259" s="384">
        <v>251.27484000000001</v>
      </c>
      <c r="K259" s="384">
        <v>132.25158999999999</v>
      </c>
      <c r="L259" s="395">
        <v>3.7405943632000502E-3</v>
      </c>
      <c r="M259" s="384">
        <v>1195.9487834049801</v>
      </c>
      <c r="N259" s="85">
        <v>1</v>
      </c>
      <c r="O259" s="85">
        <v>1</v>
      </c>
      <c r="P259" s="85">
        <v>0</v>
      </c>
      <c r="Q259" s="85">
        <v>0</v>
      </c>
      <c r="R259" s="85">
        <v>0</v>
      </c>
      <c r="S259" s="85">
        <v>0</v>
      </c>
      <c r="T259" s="85">
        <v>242</v>
      </c>
      <c r="U259" s="85">
        <v>8</v>
      </c>
      <c r="V259" s="387">
        <v>106024.48</v>
      </c>
      <c r="W259" s="85">
        <v>1814859</v>
      </c>
      <c r="X259" s="85" t="s">
        <v>915</v>
      </c>
      <c r="Y259" s="85" t="s">
        <v>1103</v>
      </c>
      <c r="Z259" s="85" t="s">
        <v>821</v>
      </c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F259">
        <v>1110</v>
      </c>
      <c r="BG259">
        <v>31</v>
      </c>
      <c r="BH259">
        <v>36</v>
      </c>
      <c r="BI259">
        <v>241</v>
      </c>
      <c r="BJ259" s="398">
        <v>8</v>
      </c>
      <c r="BK259" s="398">
        <v>29</v>
      </c>
      <c r="BL259" s="136">
        <v>5707.1049999999996</v>
      </c>
      <c r="BM259" s="136">
        <v>963.66044447138199</v>
      </c>
      <c r="BN259" s="136">
        <v>939.31</v>
      </c>
      <c r="BO259" s="136">
        <v>922.20839999999998</v>
      </c>
      <c r="BP259" s="136">
        <v>922.20839999999998</v>
      </c>
      <c r="BQ259" s="1" t="s">
        <v>821</v>
      </c>
    </row>
    <row r="260" spans="1:69" x14ac:dyDescent="0.25">
      <c r="A260" s="1"/>
      <c r="B260" s="85">
        <v>15</v>
      </c>
      <c r="C260" s="85">
        <v>242</v>
      </c>
      <c r="D260" s="85">
        <v>10667</v>
      </c>
      <c r="E260" s="85">
        <v>0</v>
      </c>
      <c r="F260" s="85">
        <v>66</v>
      </c>
      <c r="G260" s="85">
        <v>107</v>
      </c>
      <c r="H260" s="176">
        <v>6</v>
      </c>
      <c r="I260" s="400">
        <v>16</v>
      </c>
      <c r="J260" s="384">
        <v>75.034369999999996</v>
      </c>
      <c r="K260" s="384">
        <v>132.28270000000001</v>
      </c>
      <c r="L260" s="395">
        <v>1.16296676861157E-2</v>
      </c>
      <c r="M260" s="384">
        <v>1195.0088661499699</v>
      </c>
      <c r="N260" s="85">
        <v>1</v>
      </c>
      <c r="O260" s="85">
        <v>1</v>
      </c>
      <c r="P260" s="85">
        <v>0</v>
      </c>
      <c r="Q260" s="85">
        <v>0</v>
      </c>
      <c r="R260" s="85">
        <v>0</v>
      </c>
      <c r="S260" s="85">
        <v>0</v>
      </c>
      <c r="T260" s="85">
        <v>243</v>
      </c>
      <c r="U260" s="85">
        <v>8</v>
      </c>
      <c r="V260" s="387">
        <v>106074.2</v>
      </c>
      <c r="W260" s="85">
        <v>1814859</v>
      </c>
      <c r="X260" s="85" t="s">
        <v>915</v>
      </c>
      <c r="Y260" s="85" t="s">
        <v>1104</v>
      </c>
      <c r="Z260" s="85" t="s">
        <v>821</v>
      </c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F260">
        <v>1111</v>
      </c>
      <c r="BG260">
        <v>31</v>
      </c>
      <c r="BH260">
        <v>35</v>
      </c>
      <c r="BI260">
        <v>242</v>
      </c>
      <c r="BJ260" s="398">
        <v>8</v>
      </c>
      <c r="BK260" s="398">
        <v>30</v>
      </c>
      <c r="BL260" s="136">
        <v>5903.3027000000002</v>
      </c>
      <c r="BM260" s="136">
        <v>958.36042352790298</v>
      </c>
      <c r="BN260" s="136">
        <v>923.02</v>
      </c>
      <c r="BO260" s="136">
        <v>918.73440000000005</v>
      </c>
      <c r="BP260" s="136">
        <v>918.73440000000005</v>
      </c>
      <c r="BQ260" s="1" t="s">
        <v>821</v>
      </c>
    </row>
    <row r="261" spans="1:69" x14ac:dyDescent="0.25">
      <c r="A261" s="1"/>
      <c r="B261" s="85">
        <v>16</v>
      </c>
      <c r="C261" s="85">
        <v>243</v>
      </c>
      <c r="D261" s="85">
        <v>10668</v>
      </c>
      <c r="E261" s="85">
        <v>0</v>
      </c>
      <c r="F261" s="85">
        <v>66</v>
      </c>
      <c r="G261" s="85">
        <v>108</v>
      </c>
      <c r="H261" s="176">
        <v>6</v>
      </c>
      <c r="I261" s="400">
        <v>17</v>
      </c>
      <c r="J261" s="384">
        <v>227.91327999999999</v>
      </c>
      <c r="K261" s="384">
        <v>132.31157999999999</v>
      </c>
      <c r="L261" s="395">
        <v>5.0128189461772802E-3</v>
      </c>
      <c r="M261" s="384">
        <v>1194.13624135692</v>
      </c>
      <c r="N261" s="85">
        <v>1</v>
      </c>
      <c r="O261" s="85">
        <v>1</v>
      </c>
      <c r="P261" s="85">
        <v>0</v>
      </c>
      <c r="Q261" s="85">
        <v>0</v>
      </c>
      <c r="R261" s="85">
        <v>0</v>
      </c>
      <c r="S261" s="85">
        <v>0</v>
      </c>
      <c r="T261" s="85">
        <v>244</v>
      </c>
      <c r="U261" s="85">
        <v>8</v>
      </c>
      <c r="V261" s="387">
        <v>106120.375</v>
      </c>
      <c r="W261" s="85">
        <v>1814859</v>
      </c>
      <c r="X261" s="85" t="s">
        <v>915</v>
      </c>
      <c r="Y261" s="85" t="s">
        <v>1105</v>
      </c>
      <c r="Z261" s="85" t="s">
        <v>821</v>
      </c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F261">
        <v>1112</v>
      </c>
      <c r="BG261">
        <v>30</v>
      </c>
      <c r="BH261">
        <v>35</v>
      </c>
      <c r="BI261">
        <v>243</v>
      </c>
      <c r="BJ261" s="398">
        <v>8</v>
      </c>
      <c r="BK261" s="398">
        <v>31</v>
      </c>
      <c r="BL261" s="136">
        <v>6146.3203000000003</v>
      </c>
      <c r="BM261" s="136">
        <v>953.40440465899303</v>
      </c>
      <c r="BN261" s="136">
        <v>931.38</v>
      </c>
      <c r="BO261" s="136">
        <v>915.58540000000005</v>
      </c>
      <c r="BP261" s="136">
        <v>915.58540000000005</v>
      </c>
      <c r="BQ261" s="1" t="s">
        <v>821</v>
      </c>
    </row>
    <row r="262" spans="1:69" x14ac:dyDescent="0.25">
      <c r="A262" s="1"/>
      <c r="B262" s="85">
        <v>17</v>
      </c>
      <c r="C262" s="85">
        <v>244</v>
      </c>
      <c r="D262" s="85">
        <v>10508</v>
      </c>
      <c r="E262" s="85">
        <v>0</v>
      </c>
      <c r="F262" s="85">
        <v>65</v>
      </c>
      <c r="G262" s="85">
        <v>108</v>
      </c>
      <c r="H262" s="176">
        <v>6</v>
      </c>
      <c r="I262" s="400">
        <v>18</v>
      </c>
      <c r="J262" s="384">
        <v>168.72263000000001</v>
      </c>
      <c r="K262" s="384">
        <v>132.3494</v>
      </c>
      <c r="L262" s="395">
        <v>7.1201835109360196E-3</v>
      </c>
      <c r="M262" s="384">
        <v>1192.99375332728</v>
      </c>
      <c r="N262" s="85">
        <v>1</v>
      </c>
      <c r="O262" s="85">
        <v>1</v>
      </c>
      <c r="P262" s="85">
        <v>0</v>
      </c>
      <c r="Q262" s="85">
        <v>0</v>
      </c>
      <c r="R262" s="85">
        <v>0</v>
      </c>
      <c r="S262" s="85">
        <v>0</v>
      </c>
      <c r="T262" s="85">
        <v>245</v>
      </c>
      <c r="U262" s="85">
        <v>8</v>
      </c>
      <c r="V262" s="387">
        <v>106180.82</v>
      </c>
      <c r="W262" s="85">
        <v>1814859</v>
      </c>
      <c r="X262" s="85" t="s">
        <v>915</v>
      </c>
      <c r="Y262" s="85" t="s">
        <v>1106</v>
      </c>
      <c r="Z262" s="85" t="s">
        <v>821</v>
      </c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F262">
        <v>1113</v>
      </c>
      <c r="BG262">
        <v>30</v>
      </c>
      <c r="BH262">
        <v>34</v>
      </c>
      <c r="BI262">
        <v>244</v>
      </c>
      <c r="BJ262" s="398">
        <v>8</v>
      </c>
      <c r="BK262" s="398">
        <v>32</v>
      </c>
      <c r="BL262" s="136">
        <v>6209.9472999999998</v>
      </c>
      <c r="BM262" s="136">
        <v>949.94428461854204</v>
      </c>
      <c r="BN262" s="136">
        <v>916.79</v>
      </c>
      <c r="BO262" s="136">
        <v>914.45514000000003</v>
      </c>
      <c r="BP262" s="136">
        <v>914.45514000000003</v>
      </c>
      <c r="BQ262" s="1" t="s">
        <v>821</v>
      </c>
    </row>
    <row r="263" spans="1:69" x14ac:dyDescent="0.25">
      <c r="A263" s="1"/>
      <c r="B263" s="85">
        <v>18</v>
      </c>
      <c r="C263" s="85">
        <v>245</v>
      </c>
      <c r="D263" s="85">
        <v>10509</v>
      </c>
      <c r="E263" s="85">
        <v>0</v>
      </c>
      <c r="F263" s="85">
        <v>65</v>
      </c>
      <c r="G263" s="85">
        <v>109</v>
      </c>
      <c r="H263" s="176">
        <v>6</v>
      </c>
      <c r="I263" s="400">
        <v>19</v>
      </c>
      <c r="J263" s="384">
        <v>248.34298999999999</v>
      </c>
      <c r="K263" s="384">
        <v>132.38916</v>
      </c>
      <c r="L263" s="395">
        <v>5.94798440900855E-3</v>
      </c>
      <c r="M263" s="384">
        <v>1191.79241726962</v>
      </c>
      <c r="N263" s="85">
        <v>1</v>
      </c>
      <c r="O263" s="85">
        <v>1</v>
      </c>
      <c r="P263" s="85">
        <v>0</v>
      </c>
      <c r="Q263" s="85">
        <v>0</v>
      </c>
      <c r="R263" s="85">
        <v>0</v>
      </c>
      <c r="S263" s="85">
        <v>0</v>
      </c>
      <c r="T263" s="85">
        <v>246</v>
      </c>
      <c r="U263" s="85">
        <v>8</v>
      </c>
      <c r="V263" s="387">
        <v>106244.38</v>
      </c>
      <c r="W263" s="85">
        <v>1814859</v>
      </c>
      <c r="X263" s="85" t="s">
        <v>915</v>
      </c>
      <c r="Y263" s="85" t="s">
        <v>1107</v>
      </c>
      <c r="Z263" s="85" t="s">
        <v>821</v>
      </c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F263">
        <v>1114</v>
      </c>
      <c r="BG263">
        <v>29</v>
      </c>
      <c r="BH263">
        <v>34</v>
      </c>
      <c r="BI263">
        <v>245</v>
      </c>
      <c r="BJ263" s="398">
        <v>8</v>
      </c>
      <c r="BK263" s="398">
        <v>33</v>
      </c>
      <c r="BL263" s="136">
        <v>6456.5439999999999</v>
      </c>
      <c r="BM263" s="136">
        <v>946.44377865960496</v>
      </c>
      <c r="BN263" s="136">
        <v>924.36</v>
      </c>
      <c r="BO263" s="136">
        <v>911.08180000000004</v>
      </c>
      <c r="BP263" s="136">
        <v>911.08180000000004</v>
      </c>
      <c r="BQ263" s="1" t="s">
        <v>821</v>
      </c>
    </row>
    <row r="264" spans="1:69" x14ac:dyDescent="0.25">
      <c r="A264" s="1"/>
      <c r="B264" s="85">
        <v>19</v>
      </c>
      <c r="C264" s="85">
        <v>246</v>
      </c>
      <c r="D264" s="85">
        <v>10349</v>
      </c>
      <c r="E264" s="85">
        <v>0</v>
      </c>
      <c r="F264" s="85">
        <v>64</v>
      </c>
      <c r="G264" s="85">
        <v>109</v>
      </c>
      <c r="H264" s="176">
        <v>6</v>
      </c>
      <c r="I264" s="400">
        <v>20</v>
      </c>
      <c r="J264" s="384">
        <v>264.47354000000001</v>
      </c>
      <c r="K264" s="384">
        <v>132.43803</v>
      </c>
      <c r="L264" s="395">
        <v>4.6945579254289499E-3</v>
      </c>
      <c r="M264" s="384">
        <v>1190.3152770545</v>
      </c>
      <c r="N264" s="85">
        <v>1</v>
      </c>
      <c r="O264" s="85">
        <v>1</v>
      </c>
      <c r="P264" s="85">
        <v>0</v>
      </c>
      <c r="Q264" s="85">
        <v>0</v>
      </c>
      <c r="R264" s="85">
        <v>0</v>
      </c>
      <c r="S264" s="85">
        <v>0</v>
      </c>
      <c r="T264" s="85">
        <v>247</v>
      </c>
      <c r="U264" s="85">
        <v>8</v>
      </c>
      <c r="V264" s="387">
        <v>106322.54</v>
      </c>
      <c r="W264" s="85">
        <v>1814859</v>
      </c>
      <c r="X264" s="85" t="s">
        <v>915</v>
      </c>
      <c r="Y264" s="85" t="s">
        <v>1108</v>
      </c>
      <c r="Z264" s="85" t="s">
        <v>821</v>
      </c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F264">
        <v>1115</v>
      </c>
      <c r="BG264">
        <v>29</v>
      </c>
      <c r="BH264">
        <v>33</v>
      </c>
      <c r="BI264">
        <v>246</v>
      </c>
      <c r="BJ264" s="398">
        <v>8</v>
      </c>
      <c r="BK264" s="398">
        <v>34</v>
      </c>
      <c r="BL264" s="136">
        <v>6717.5879999999997</v>
      </c>
      <c r="BM264" s="136">
        <v>940.71565596082496</v>
      </c>
      <c r="BN264" s="136">
        <v>921.53</v>
      </c>
      <c r="BO264" s="136">
        <v>907.17834000000005</v>
      </c>
      <c r="BP264" s="136">
        <v>907.17834000000005</v>
      </c>
      <c r="BQ264" s="1" t="s">
        <v>821</v>
      </c>
    </row>
    <row r="265" spans="1:69" x14ac:dyDescent="0.25">
      <c r="A265" s="1"/>
      <c r="B265" s="85">
        <v>20</v>
      </c>
      <c r="C265" s="85">
        <v>247</v>
      </c>
      <c r="D265" s="85">
        <v>10189</v>
      </c>
      <c r="E265" s="85">
        <v>0</v>
      </c>
      <c r="F265" s="85">
        <v>63</v>
      </c>
      <c r="G265" s="85">
        <v>109</v>
      </c>
      <c r="H265" s="176">
        <v>6</v>
      </c>
      <c r="I265" s="400">
        <v>21</v>
      </c>
      <c r="J265" s="384">
        <v>166.56564</v>
      </c>
      <c r="K265" s="384">
        <v>132.47913</v>
      </c>
      <c r="L265" s="395">
        <v>7.2879696478637297E-3</v>
      </c>
      <c r="M265" s="384">
        <v>1189.07369069531</v>
      </c>
      <c r="N265" s="85">
        <v>1</v>
      </c>
      <c r="O265" s="85">
        <v>1</v>
      </c>
      <c r="P265" s="85">
        <v>0</v>
      </c>
      <c r="Q265" s="85">
        <v>0</v>
      </c>
      <c r="R265" s="85">
        <v>0</v>
      </c>
      <c r="S265" s="85">
        <v>0</v>
      </c>
      <c r="T265" s="85">
        <v>248</v>
      </c>
      <c r="U265" s="85">
        <v>8</v>
      </c>
      <c r="V265" s="387">
        <v>106388.23</v>
      </c>
      <c r="W265" s="85">
        <v>1814859</v>
      </c>
      <c r="X265" s="85" t="s">
        <v>915</v>
      </c>
      <c r="Y265" s="85" t="s">
        <v>1109</v>
      </c>
      <c r="Z265" s="85" t="s">
        <v>821</v>
      </c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F265">
        <v>1116</v>
      </c>
      <c r="BG265">
        <v>29</v>
      </c>
      <c r="BH265">
        <v>32</v>
      </c>
      <c r="BI265">
        <v>247</v>
      </c>
      <c r="BJ265" s="398">
        <v>8</v>
      </c>
      <c r="BK265" s="398">
        <v>35</v>
      </c>
      <c r="BL265" s="136">
        <v>6777.2219999999998</v>
      </c>
      <c r="BM265" s="136">
        <v>937.09718785798896</v>
      </c>
      <c r="BN265" s="136">
        <v>911.25</v>
      </c>
      <c r="BO265" s="136">
        <v>906.90380000000005</v>
      </c>
      <c r="BP265" s="136">
        <v>906.90380000000005</v>
      </c>
      <c r="BQ265" s="1" t="s">
        <v>821</v>
      </c>
    </row>
    <row r="266" spans="1:69" x14ac:dyDescent="0.25">
      <c r="A266" s="1"/>
      <c r="B266" s="85">
        <v>21</v>
      </c>
      <c r="C266" s="85">
        <v>248</v>
      </c>
      <c r="D266" s="85">
        <v>10188</v>
      </c>
      <c r="E266" s="85">
        <v>0</v>
      </c>
      <c r="F266" s="85">
        <v>63</v>
      </c>
      <c r="G266" s="85">
        <v>108</v>
      </c>
      <c r="H266" s="176">
        <v>6</v>
      </c>
      <c r="I266" s="400">
        <v>22</v>
      </c>
      <c r="J266" s="384">
        <v>254.87097</v>
      </c>
      <c r="K266" s="384">
        <v>132.51929999999999</v>
      </c>
      <c r="L266" s="395">
        <v>4.6992087453252398E-3</v>
      </c>
      <c r="M266" s="384">
        <v>1187.8597653424899</v>
      </c>
      <c r="N266" s="85">
        <v>1</v>
      </c>
      <c r="O266" s="85">
        <v>1</v>
      </c>
      <c r="P266" s="85">
        <v>0</v>
      </c>
      <c r="Q266" s="85">
        <v>0</v>
      </c>
      <c r="R266" s="85">
        <v>0</v>
      </c>
      <c r="S266" s="85">
        <v>0</v>
      </c>
      <c r="T266" s="85">
        <v>249</v>
      </c>
      <c r="U266" s="85">
        <v>8</v>
      </c>
      <c r="V266" s="387">
        <v>106452.45</v>
      </c>
      <c r="W266" s="85">
        <v>1814859</v>
      </c>
      <c r="X266" s="85" t="s">
        <v>915</v>
      </c>
      <c r="Y266" s="85" t="s">
        <v>1110</v>
      </c>
      <c r="Z266" s="85" t="s">
        <v>821</v>
      </c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F266">
        <v>1117</v>
      </c>
      <c r="BG266">
        <v>28</v>
      </c>
      <c r="BH266">
        <v>32</v>
      </c>
      <c r="BI266">
        <v>248</v>
      </c>
      <c r="BJ266" s="398">
        <v>8</v>
      </c>
      <c r="BK266" s="398">
        <v>36</v>
      </c>
      <c r="BL266" s="136">
        <v>7096.6859999999997</v>
      </c>
      <c r="BM266" s="136">
        <v>932.81950916808898</v>
      </c>
      <c r="BN266" s="136">
        <v>911.79</v>
      </c>
      <c r="BO266" s="136">
        <v>902.55175999999994</v>
      </c>
      <c r="BP266" s="136">
        <v>902.55175999999994</v>
      </c>
      <c r="BQ266" s="1" t="s">
        <v>821</v>
      </c>
    </row>
    <row r="267" spans="1:69" x14ac:dyDescent="0.25">
      <c r="A267" s="1"/>
      <c r="B267" s="85">
        <v>22</v>
      </c>
      <c r="C267" s="85">
        <v>249</v>
      </c>
      <c r="D267" s="85">
        <v>10187</v>
      </c>
      <c r="E267" s="85">
        <v>0</v>
      </c>
      <c r="F267" s="85">
        <v>63</v>
      </c>
      <c r="G267" s="85">
        <v>107</v>
      </c>
      <c r="H267" s="176">
        <v>6</v>
      </c>
      <c r="I267" s="400">
        <v>23</v>
      </c>
      <c r="J267" s="384">
        <v>160.92914999999999</v>
      </c>
      <c r="K267" s="384">
        <v>132.55894000000001</v>
      </c>
      <c r="L267" s="395">
        <v>7.5882551414242E-3</v>
      </c>
      <c r="M267" s="384">
        <v>1186.66207344344</v>
      </c>
      <c r="N267" s="85">
        <v>1</v>
      </c>
      <c r="O267" s="85">
        <v>1</v>
      </c>
      <c r="P267" s="85">
        <v>0</v>
      </c>
      <c r="Q267" s="85">
        <v>0</v>
      </c>
      <c r="R267" s="85">
        <v>0</v>
      </c>
      <c r="S267" s="85">
        <v>0</v>
      </c>
      <c r="T267" s="85">
        <v>250</v>
      </c>
      <c r="U267" s="85">
        <v>8</v>
      </c>
      <c r="V267" s="387">
        <v>106515.82</v>
      </c>
      <c r="W267" s="85">
        <v>1814859</v>
      </c>
      <c r="X267" s="85" t="s">
        <v>915</v>
      </c>
      <c r="Y267" s="85" t="s">
        <v>1111</v>
      </c>
      <c r="Z267" s="85" t="s">
        <v>821</v>
      </c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F267">
        <v>1118</v>
      </c>
      <c r="BG267">
        <v>27</v>
      </c>
      <c r="BH267">
        <v>32</v>
      </c>
      <c r="BI267">
        <v>249</v>
      </c>
      <c r="BJ267" s="398">
        <v>8</v>
      </c>
      <c r="BK267" s="398">
        <v>37</v>
      </c>
      <c r="BL267" s="136">
        <v>7122.0933000000005</v>
      </c>
      <c r="BM267" s="136">
        <v>928.92804768337805</v>
      </c>
      <c r="BN267" s="136">
        <v>923.86</v>
      </c>
      <c r="BO267" s="136">
        <v>902.09680000000003</v>
      </c>
      <c r="BP267" s="136">
        <v>902.09680000000003</v>
      </c>
      <c r="BQ267" s="1" t="s">
        <v>821</v>
      </c>
    </row>
    <row r="268" spans="1:69" x14ac:dyDescent="0.25">
      <c r="A268" s="1"/>
      <c r="B268" s="85">
        <v>23</v>
      </c>
      <c r="C268" s="85">
        <v>250</v>
      </c>
      <c r="D268" s="85">
        <v>10027</v>
      </c>
      <c r="E268" s="85">
        <v>0</v>
      </c>
      <c r="F268" s="85">
        <v>62</v>
      </c>
      <c r="G268" s="85">
        <v>107</v>
      </c>
      <c r="H268" s="176">
        <v>6</v>
      </c>
      <c r="I268" s="400">
        <v>24</v>
      </c>
      <c r="J268" s="384">
        <v>263.02283</v>
      </c>
      <c r="K268" s="384">
        <v>132.59936999999999</v>
      </c>
      <c r="L268" s="395">
        <v>6.0288286105329601E-3</v>
      </c>
      <c r="M268" s="384">
        <v>1185.4409019674299</v>
      </c>
      <c r="N268" s="85">
        <v>1</v>
      </c>
      <c r="O268" s="85">
        <v>1</v>
      </c>
      <c r="P268" s="85">
        <v>0</v>
      </c>
      <c r="Q268" s="85">
        <v>0</v>
      </c>
      <c r="R268" s="85">
        <v>0</v>
      </c>
      <c r="S268" s="85">
        <v>0</v>
      </c>
      <c r="T268" s="85">
        <v>251</v>
      </c>
      <c r="U268" s="85">
        <v>8</v>
      </c>
      <c r="V268" s="387">
        <v>106580.43</v>
      </c>
      <c r="W268" s="85">
        <v>1814859</v>
      </c>
      <c r="X268" s="85" t="s">
        <v>915</v>
      </c>
      <c r="Y268" s="85" t="s">
        <v>1112</v>
      </c>
      <c r="Z268" s="85" t="s">
        <v>821</v>
      </c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F268">
        <v>1119</v>
      </c>
      <c r="BG268">
        <v>27</v>
      </c>
      <c r="BH268">
        <v>31</v>
      </c>
      <c r="BI268">
        <v>250</v>
      </c>
      <c r="BJ268" s="398">
        <v>8</v>
      </c>
      <c r="BK268" s="398">
        <v>38</v>
      </c>
      <c r="BL268" s="136">
        <v>7416.9004000000004</v>
      </c>
      <c r="BM268" s="136">
        <v>925.31480275253602</v>
      </c>
      <c r="BN268" s="136">
        <v>921.37</v>
      </c>
      <c r="BO268" s="136">
        <v>897.13459999999998</v>
      </c>
      <c r="BP268" s="136">
        <v>897.13459999999998</v>
      </c>
      <c r="BQ268" s="1" t="s">
        <v>821</v>
      </c>
    </row>
    <row r="269" spans="1:69" x14ac:dyDescent="0.25">
      <c r="A269" s="1"/>
      <c r="B269" s="85">
        <v>24</v>
      </c>
      <c r="C269" s="85">
        <v>251</v>
      </c>
      <c r="D269" s="85">
        <v>9867</v>
      </c>
      <c r="E269" s="85">
        <v>0</v>
      </c>
      <c r="F269" s="85">
        <v>61</v>
      </c>
      <c r="G269" s="85">
        <v>107</v>
      </c>
      <c r="H269" s="176">
        <v>6</v>
      </c>
      <c r="I269" s="400">
        <v>25</v>
      </c>
      <c r="J269" s="384">
        <v>287.48910000000001</v>
      </c>
      <c r="K269" s="384">
        <v>132.65183999999999</v>
      </c>
      <c r="L269" s="395">
        <v>5.4950610549814004E-3</v>
      </c>
      <c r="M269" s="384">
        <v>1183.85518242189</v>
      </c>
      <c r="N269" s="85">
        <v>1</v>
      </c>
      <c r="O269" s="85">
        <v>1</v>
      </c>
      <c r="P269" s="85">
        <v>0</v>
      </c>
      <c r="Q269" s="85">
        <v>0</v>
      </c>
      <c r="R269" s="85">
        <v>0</v>
      </c>
      <c r="S269" s="85">
        <v>0</v>
      </c>
      <c r="T269" s="85">
        <v>252</v>
      </c>
      <c r="U269" s="85">
        <v>8</v>
      </c>
      <c r="V269" s="387">
        <v>106664.33</v>
      </c>
      <c r="W269" s="85">
        <v>1814859</v>
      </c>
      <c r="X269" s="85" t="s">
        <v>915</v>
      </c>
      <c r="Y269" s="85" t="s">
        <v>1113</v>
      </c>
      <c r="Z269" s="85" t="s">
        <v>821</v>
      </c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F269">
        <v>1120</v>
      </c>
      <c r="BG269">
        <v>27</v>
      </c>
      <c r="BH269">
        <v>30</v>
      </c>
      <c r="BI269">
        <v>251</v>
      </c>
      <c r="BJ269" s="398">
        <v>8</v>
      </c>
      <c r="BK269" s="398">
        <v>39</v>
      </c>
      <c r="BL269" s="136">
        <v>7669.107</v>
      </c>
      <c r="BM269" s="136">
        <v>919.14240189236102</v>
      </c>
      <c r="BN269" s="136">
        <v>914.17</v>
      </c>
      <c r="BO269" s="136">
        <v>894.09360000000004</v>
      </c>
      <c r="BP269" s="136">
        <v>894.09360000000004</v>
      </c>
      <c r="BQ269" s="1" t="s">
        <v>821</v>
      </c>
    </row>
    <row r="270" spans="1:69" x14ac:dyDescent="0.25">
      <c r="A270" s="1"/>
      <c r="B270" s="85">
        <v>25</v>
      </c>
      <c r="C270" s="85">
        <v>252</v>
      </c>
      <c r="D270" s="85">
        <v>9707</v>
      </c>
      <c r="E270" s="85">
        <v>0</v>
      </c>
      <c r="F270" s="85">
        <v>60</v>
      </c>
      <c r="G270" s="85">
        <v>107</v>
      </c>
      <c r="H270" s="176">
        <v>6</v>
      </c>
      <c r="I270" s="400">
        <v>26</v>
      </c>
      <c r="J270" s="384">
        <v>260.95693999999997</v>
      </c>
      <c r="K270" s="384">
        <v>132.70412999999999</v>
      </c>
      <c r="L270" s="395">
        <v>5.8599891986410397E-3</v>
      </c>
      <c r="M270" s="384">
        <v>1182.27541223604</v>
      </c>
      <c r="N270" s="85">
        <v>1</v>
      </c>
      <c r="O270" s="85">
        <v>1</v>
      </c>
      <c r="P270" s="85">
        <v>0</v>
      </c>
      <c r="Q270" s="85">
        <v>0</v>
      </c>
      <c r="R270" s="85">
        <v>0</v>
      </c>
      <c r="S270" s="85">
        <v>0</v>
      </c>
      <c r="T270" s="85">
        <v>253</v>
      </c>
      <c r="U270" s="85">
        <v>8</v>
      </c>
      <c r="V270" s="387">
        <v>106747.914</v>
      </c>
      <c r="W270" s="85">
        <v>1814859</v>
      </c>
      <c r="X270" s="85" t="s">
        <v>915</v>
      </c>
      <c r="Y270" s="85" t="s">
        <v>1114</v>
      </c>
      <c r="Z270" s="85" t="s">
        <v>821</v>
      </c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F270">
        <v>1121</v>
      </c>
      <c r="BG270">
        <v>27</v>
      </c>
      <c r="BH270">
        <v>29</v>
      </c>
      <c r="BI270">
        <v>252</v>
      </c>
      <c r="BJ270" s="398">
        <v>8</v>
      </c>
      <c r="BK270" s="398">
        <v>40</v>
      </c>
      <c r="BL270" s="136">
        <v>7920.2240000000002</v>
      </c>
      <c r="BM270" s="136">
        <v>913.462995740819</v>
      </c>
      <c r="BN270" s="136">
        <v>907.19</v>
      </c>
      <c r="BO270" s="136">
        <v>891.43755999999996</v>
      </c>
      <c r="BP270" s="136">
        <v>891.43755999999996</v>
      </c>
      <c r="BQ270" s="1" t="s">
        <v>821</v>
      </c>
    </row>
    <row r="271" spans="1:69" x14ac:dyDescent="0.25">
      <c r="A271" s="1"/>
      <c r="B271" s="85">
        <v>26</v>
      </c>
      <c r="C271" s="85">
        <v>253</v>
      </c>
      <c r="D271" s="85">
        <v>9547</v>
      </c>
      <c r="E271" s="85">
        <v>0</v>
      </c>
      <c r="F271" s="85">
        <v>59</v>
      </c>
      <c r="G271" s="85">
        <v>107</v>
      </c>
      <c r="H271" s="176">
        <v>6</v>
      </c>
      <c r="I271" s="400">
        <v>27</v>
      </c>
      <c r="J271" s="384">
        <v>269.93509999999998</v>
      </c>
      <c r="K271" s="384">
        <v>132.75475</v>
      </c>
      <c r="L271" s="395">
        <v>3.8974159568654701E-3</v>
      </c>
      <c r="M271" s="384">
        <v>1180.7462073880999</v>
      </c>
      <c r="N271" s="85">
        <v>1</v>
      </c>
      <c r="O271" s="85">
        <v>1</v>
      </c>
      <c r="P271" s="85">
        <v>0</v>
      </c>
      <c r="Q271" s="85">
        <v>0</v>
      </c>
      <c r="R271" s="85">
        <v>0</v>
      </c>
      <c r="S271" s="85">
        <v>0</v>
      </c>
      <c r="T271" s="85">
        <v>254</v>
      </c>
      <c r="U271" s="85">
        <v>8</v>
      </c>
      <c r="V271" s="387">
        <v>106828.82</v>
      </c>
      <c r="W271" s="85">
        <v>1814859</v>
      </c>
      <c r="X271" s="85" t="s">
        <v>915</v>
      </c>
      <c r="Y271" s="85" t="s">
        <v>1115</v>
      </c>
      <c r="Z271" s="85" t="s">
        <v>821</v>
      </c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F271">
        <v>1122</v>
      </c>
      <c r="BG271">
        <v>27</v>
      </c>
      <c r="BH271">
        <v>28</v>
      </c>
      <c r="BI271">
        <v>253</v>
      </c>
      <c r="BJ271" s="398">
        <v>8</v>
      </c>
      <c r="BK271" s="398">
        <v>41</v>
      </c>
      <c r="BL271" s="136">
        <v>8075.4139999999998</v>
      </c>
      <c r="BM271" s="136">
        <v>908.87830693497597</v>
      </c>
      <c r="BN271" s="136">
        <v>898.46</v>
      </c>
      <c r="BO271" s="136">
        <v>888.14750000000004</v>
      </c>
      <c r="BP271" s="136">
        <v>888.14750000000004</v>
      </c>
      <c r="BQ271" s="1" t="s">
        <v>821</v>
      </c>
    </row>
    <row r="272" spans="1:69" x14ac:dyDescent="0.25">
      <c r="A272" s="1"/>
      <c r="B272" s="85">
        <v>27</v>
      </c>
      <c r="C272" s="85">
        <v>254</v>
      </c>
      <c r="D272" s="85">
        <v>9387</v>
      </c>
      <c r="E272" s="85">
        <v>0</v>
      </c>
      <c r="F272" s="85">
        <v>58</v>
      </c>
      <c r="G272" s="85">
        <v>107</v>
      </c>
      <c r="H272" s="176">
        <v>6</v>
      </c>
      <c r="I272" s="400">
        <v>28</v>
      </c>
      <c r="J272" s="384">
        <v>95.303449999999998</v>
      </c>
      <c r="K272" s="384">
        <v>132.78954999999999</v>
      </c>
      <c r="L272" s="395">
        <v>1.1979426752860799E-2</v>
      </c>
      <c r="M272" s="384">
        <v>1179.69415806448</v>
      </c>
      <c r="N272" s="85">
        <v>1</v>
      </c>
      <c r="O272" s="85">
        <v>1</v>
      </c>
      <c r="P272" s="85">
        <v>0</v>
      </c>
      <c r="Q272" s="85">
        <v>0</v>
      </c>
      <c r="R272" s="85">
        <v>0</v>
      </c>
      <c r="S272" s="85">
        <v>0</v>
      </c>
      <c r="T272" s="85">
        <v>255</v>
      </c>
      <c r="U272" s="85">
        <v>8</v>
      </c>
      <c r="V272" s="387">
        <v>106884.484</v>
      </c>
      <c r="W272" s="85">
        <v>1814859</v>
      </c>
      <c r="X272" s="85" t="s">
        <v>915</v>
      </c>
      <c r="Y272" s="85" t="s">
        <v>1116</v>
      </c>
      <c r="Z272" s="85" t="s">
        <v>821</v>
      </c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F272">
        <v>1123</v>
      </c>
      <c r="BG272">
        <v>26</v>
      </c>
      <c r="BH272">
        <v>28</v>
      </c>
      <c r="BI272">
        <v>254</v>
      </c>
      <c r="BJ272" s="398">
        <v>8</v>
      </c>
      <c r="BK272" s="398">
        <v>42</v>
      </c>
      <c r="BL272" s="136">
        <v>8186.6729999999998</v>
      </c>
      <c r="BM272" s="136">
        <v>905.87174334878898</v>
      </c>
      <c r="BN272" s="136">
        <v>912.87</v>
      </c>
      <c r="BO272" s="136">
        <v>885.40704000000005</v>
      </c>
      <c r="BP272" s="136">
        <v>885.40704000000005</v>
      </c>
      <c r="BQ272" s="1" t="s">
        <v>821</v>
      </c>
    </row>
    <row r="273" spans="1:69" x14ac:dyDescent="0.25">
      <c r="A273" s="1"/>
      <c r="B273" s="85">
        <v>28</v>
      </c>
      <c r="C273" s="85">
        <v>255</v>
      </c>
      <c r="D273" s="85">
        <v>9388</v>
      </c>
      <c r="E273" s="85">
        <v>0</v>
      </c>
      <c r="F273" s="85">
        <v>58</v>
      </c>
      <c r="G273" s="85">
        <v>108</v>
      </c>
      <c r="H273" s="176">
        <v>6</v>
      </c>
      <c r="I273" s="400">
        <v>29</v>
      </c>
      <c r="J273" s="384">
        <v>301.05112000000003</v>
      </c>
      <c r="K273" s="384">
        <v>132.82735</v>
      </c>
      <c r="L273" s="395">
        <v>5.39459420794677E-3</v>
      </c>
      <c r="M273" s="384">
        <v>1178.5524773474899</v>
      </c>
      <c r="N273" s="85">
        <v>1</v>
      </c>
      <c r="O273" s="85">
        <v>1</v>
      </c>
      <c r="P273" s="85">
        <v>0</v>
      </c>
      <c r="Q273" s="85">
        <v>0</v>
      </c>
      <c r="R273" s="85">
        <v>0</v>
      </c>
      <c r="S273" s="85">
        <v>0</v>
      </c>
      <c r="T273" s="85">
        <v>256</v>
      </c>
      <c r="U273" s="85">
        <v>8</v>
      </c>
      <c r="V273" s="387">
        <v>106944.89</v>
      </c>
      <c r="W273" s="85">
        <v>1814859</v>
      </c>
      <c r="X273" s="85" t="s">
        <v>915</v>
      </c>
      <c r="Y273" s="85" t="s">
        <v>1117</v>
      </c>
      <c r="Z273" s="85" t="s">
        <v>821</v>
      </c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F273">
        <v>1124</v>
      </c>
      <c r="BG273">
        <v>26</v>
      </c>
      <c r="BH273">
        <v>27</v>
      </c>
      <c r="BI273">
        <v>255</v>
      </c>
      <c r="BJ273" s="398">
        <v>8</v>
      </c>
      <c r="BK273" s="398">
        <v>43</v>
      </c>
      <c r="BL273" s="136">
        <v>8488.9279999999999</v>
      </c>
      <c r="BM273" s="136">
        <v>901.20574275781405</v>
      </c>
      <c r="BN273" s="136">
        <v>902.38</v>
      </c>
      <c r="BO273" s="136">
        <v>882.17610000000002</v>
      </c>
      <c r="BP273" s="136">
        <v>882.17610000000002</v>
      </c>
      <c r="BQ273" s="1" t="s">
        <v>821</v>
      </c>
    </row>
    <row r="274" spans="1:69" x14ac:dyDescent="0.25">
      <c r="A274" s="1"/>
      <c r="B274" s="85">
        <v>29</v>
      </c>
      <c r="C274" s="85">
        <v>256</v>
      </c>
      <c r="D274" s="85">
        <v>9228</v>
      </c>
      <c r="E274" s="85">
        <v>0</v>
      </c>
      <c r="F274" s="85">
        <v>57</v>
      </c>
      <c r="G274" s="85">
        <v>108</v>
      </c>
      <c r="H274" s="176">
        <v>6</v>
      </c>
      <c r="I274" s="400">
        <v>30</v>
      </c>
      <c r="J274" s="384">
        <v>262.76742999999999</v>
      </c>
      <c r="K274" s="384">
        <v>132.88109</v>
      </c>
      <c r="L274" s="395">
        <v>5.7106575598056698E-3</v>
      </c>
      <c r="M274" s="384">
        <v>1176.92842873573</v>
      </c>
      <c r="N274" s="85">
        <v>1</v>
      </c>
      <c r="O274" s="85">
        <v>1</v>
      </c>
      <c r="P274" s="85">
        <v>0</v>
      </c>
      <c r="Q274" s="85">
        <v>0</v>
      </c>
      <c r="R274" s="85">
        <v>0</v>
      </c>
      <c r="S274" s="85">
        <v>0</v>
      </c>
      <c r="T274" s="85">
        <v>257</v>
      </c>
      <c r="U274" s="85">
        <v>8</v>
      </c>
      <c r="V274" s="387">
        <v>107030.81</v>
      </c>
      <c r="W274" s="85">
        <v>1814859</v>
      </c>
      <c r="X274" s="85" t="s">
        <v>915</v>
      </c>
      <c r="Y274" s="85" t="s">
        <v>1118</v>
      </c>
      <c r="Z274" s="85" t="s">
        <v>821</v>
      </c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F274">
        <v>1125</v>
      </c>
      <c r="BG274">
        <v>26</v>
      </c>
      <c r="BH274">
        <v>26</v>
      </c>
      <c r="BI274">
        <v>256</v>
      </c>
      <c r="BJ274" s="398">
        <v>8</v>
      </c>
      <c r="BK274" s="398">
        <v>44</v>
      </c>
      <c r="BL274" s="136">
        <v>8632.6450000000004</v>
      </c>
      <c r="BM274" s="136">
        <v>896.173469985515</v>
      </c>
      <c r="BN274" s="136">
        <v>899.95</v>
      </c>
      <c r="BO274" s="136">
        <v>878.24180000000001</v>
      </c>
      <c r="BP274" s="136">
        <v>878.24180000000001</v>
      </c>
      <c r="BQ274" s="1" t="s">
        <v>821</v>
      </c>
    </row>
    <row r="275" spans="1:69" x14ac:dyDescent="0.25">
      <c r="A275" s="1"/>
      <c r="B275" s="85">
        <v>30</v>
      </c>
      <c r="C275" s="85">
        <v>257</v>
      </c>
      <c r="D275" s="85">
        <v>9068</v>
      </c>
      <c r="E275" s="85">
        <v>0</v>
      </c>
      <c r="F275" s="85">
        <v>56</v>
      </c>
      <c r="G275" s="85">
        <v>108</v>
      </c>
      <c r="H275" s="176">
        <v>6</v>
      </c>
      <c r="I275" s="400">
        <v>31</v>
      </c>
      <c r="J275" s="384">
        <v>258.18407999999999</v>
      </c>
      <c r="K275" s="384">
        <v>132.93075999999999</v>
      </c>
      <c r="L275" s="395">
        <v>5.94140264326002E-3</v>
      </c>
      <c r="M275" s="384">
        <v>1175.4278539506099</v>
      </c>
      <c r="N275" s="85">
        <v>1</v>
      </c>
      <c r="O275" s="85">
        <v>1</v>
      </c>
      <c r="P275" s="85">
        <v>0</v>
      </c>
      <c r="Q275" s="85">
        <v>0</v>
      </c>
      <c r="R275" s="85">
        <v>0</v>
      </c>
      <c r="S275" s="85">
        <v>0</v>
      </c>
      <c r="T275" s="85">
        <v>258</v>
      </c>
      <c r="U275" s="85">
        <v>8</v>
      </c>
      <c r="V275" s="387">
        <v>107110.2</v>
      </c>
      <c r="W275" s="85">
        <v>1814859</v>
      </c>
      <c r="X275" s="85" t="s">
        <v>915</v>
      </c>
      <c r="Y275" s="85" t="s">
        <v>1119</v>
      </c>
      <c r="Z275" s="85" t="s">
        <v>821</v>
      </c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F275">
        <v>1126</v>
      </c>
      <c r="BG275">
        <v>25</v>
      </c>
      <c r="BH275">
        <v>26</v>
      </c>
      <c r="BI275">
        <v>257</v>
      </c>
      <c r="BJ275" s="398">
        <v>8</v>
      </c>
      <c r="BK275" s="398">
        <v>45</v>
      </c>
      <c r="BL275" s="136">
        <v>8749.0360000000001</v>
      </c>
      <c r="BM275" s="136">
        <v>893.23844402083205</v>
      </c>
      <c r="BN275" s="136">
        <v>903.97</v>
      </c>
      <c r="BO275" s="136">
        <v>877.20667000000003</v>
      </c>
      <c r="BP275" s="136">
        <v>877.20667000000003</v>
      </c>
      <c r="BQ275" s="1" t="s">
        <v>821</v>
      </c>
    </row>
    <row r="276" spans="1:69" x14ac:dyDescent="0.25">
      <c r="A276" s="1"/>
      <c r="B276" s="85">
        <v>31</v>
      </c>
      <c r="C276" s="85">
        <v>258</v>
      </c>
      <c r="D276" s="85">
        <v>8908</v>
      </c>
      <c r="E276" s="85">
        <v>0</v>
      </c>
      <c r="F276" s="85">
        <v>55</v>
      </c>
      <c r="G276" s="85">
        <v>108</v>
      </c>
      <c r="H276" s="176">
        <v>6</v>
      </c>
      <c r="I276" s="400">
        <v>32</v>
      </c>
      <c r="J276" s="384">
        <v>274.36435</v>
      </c>
      <c r="K276" s="384">
        <v>132.98151999999999</v>
      </c>
      <c r="L276" s="395">
        <v>5.5062688055987803E-3</v>
      </c>
      <c r="M276" s="384">
        <v>1173.89387836319</v>
      </c>
      <c r="N276" s="85">
        <v>1</v>
      </c>
      <c r="O276" s="85">
        <v>1</v>
      </c>
      <c r="P276" s="85">
        <v>0</v>
      </c>
      <c r="Q276" s="85">
        <v>0</v>
      </c>
      <c r="R276" s="85">
        <v>0</v>
      </c>
      <c r="S276" s="85">
        <v>0</v>
      </c>
      <c r="T276" s="85">
        <v>259</v>
      </c>
      <c r="U276" s="85">
        <v>8</v>
      </c>
      <c r="V276" s="387">
        <v>107191.37</v>
      </c>
      <c r="W276" s="85">
        <v>1814859</v>
      </c>
      <c r="X276" s="85" t="s">
        <v>915</v>
      </c>
      <c r="Y276" s="85" t="s">
        <v>1120</v>
      </c>
      <c r="Z276" s="85" t="s">
        <v>821</v>
      </c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F276">
        <v>1127</v>
      </c>
      <c r="BG276">
        <v>25</v>
      </c>
      <c r="BH276">
        <v>25</v>
      </c>
      <c r="BI276">
        <v>258</v>
      </c>
      <c r="BJ276" s="398">
        <v>8</v>
      </c>
      <c r="BK276" s="398">
        <v>46</v>
      </c>
      <c r="BL276" s="136">
        <v>9003.8430000000008</v>
      </c>
      <c r="BM276" s="136">
        <v>889.04992289340703</v>
      </c>
      <c r="BN276" s="136">
        <v>899.95</v>
      </c>
      <c r="BO276" s="136">
        <v>872.92160000000001</v>
      </c>
      <c r="BP276" s="136">
        <v>872.92160000000001</v>
      </c>
      <c r="BQ276" s="1" t="s">
        <v>821</v>
      </c>
    </row>
    <row r="277" spans="1:69" x14ac:dyDescent="0.25">
      <c r="A277" s="1"/>
      <c r="B277" s="85">
        <v>32</v>
      </c>
      <c r="C277" s="85">
        <v>259</v>
      </c>
      <c r="D277" s="85">
        <v>8748</v>
      </c>
      <c r="E277" s="85">
        <v>0</v>
      </c>
      <c r="F277" s="85">
        <v>54</v>
      </c>
      <c r="G277" s="85">
        <v>108</v>
      </c>
      <c r="H277" s="176">
        <v>6</v>
      </c>
      <c r="I277" s="400">
        <v>33</v>
      </c>
      <c r="J277" s="384">
        <v>250.11192</v>
      </c>
      <c r="K277" s="384">
        <v>133.03152</v>
      </c>
      <c r="L277" s="395">
        <v>5.7139917343284304E-3</v>
      </c>
      <c r="M277" s="384">
        <v>1172.38315450491</v>
      </c>
      <c r="N277" s="85">
        <v>1</v>
      </c>
      <c r="O277" s="85">
        <v>1</v>
      </c>
      <c r="P277" s="85">
        <v>0</v>
      </c>
      <c r="Q277" s="85">
        <v>0</v>
      </c>
      <c r="R277" s="85">
        <v>0</v>
      </c>
      <c r="S277" s="85">
        <v>0</v>
      </c>
      <c r="T277" s="85">
        <v>260</v>
      </c>
      <c r="U277" s="85">
        <v>8</v>
      </c>
      <c r="V277" s="387">
        <v>107271.3</v>
      </c>
      <c r="W277" s="85">
        <v>1814859</v>
      </c>
      <c r="X277" s="85" t="s">
        <v>915</v>
      </c>
      <c r="Y277" s="85" t="s">
        <v>1121</v>
      </c>
      <c r="Z277" s="85" t="s">
        <v>821</v>
      </c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F277">
        <v>1128</v>
      </c>
      <c r="BG277">
        <v>25</v>
      </c>
      <c r="BH277">
        <v>24</v>
      </c>
      <c r="BI277">
        <v>259</v>
      </c>
      <c r="BJ277" s="398">
        <v>8</v>
      </c>
      <c r="BK277" s="398">
        <v>47</v>
      </c>
      <c r="BL277" s="136">
        <v>9234.42</v>
      </c>
      <c r="BM277" s="136">
        <v>883.57293118570396</v>
      </c>
      <c r="BN277" s="136">
        <v>898.03</v>
      </c>
      <c r="BO277" s="136">
        <v>868.95709999999997</v>
      </c>
      <c r="BP277" s="136">
        <v>868.95709999999997</v>
      </c>
      <c r="BQ277" s="1" t="s">
        <v>821</v>
      </c>
    </row>
    <row r="278" spans="1:69" x14ac:dyDescent="0.25">
      <c r="A278" s="1"/>
      <c r="B278" s="85">
        <v>33</v>
      </c>
      <c r="C278" s="85">
        <v>260</v>
      </c>
      <c r="D278" s="85">
        <v>8588</v>
      </c>
      <c r="E278" s="85">
        <v>0</v>
      </c>
      <c r="F278" s="85">
        <v>53</v>
      </c>
      <c r="G278" s="85">
        <v>108</v>
      </c>
      <c r="H278" s="176">
        <v>6</v>
      </c>
      <c r="I278" s="400">
        <v>34</v>
      </c>
      <c r="J278" s="384">
        <v>246.03896</v>
      </c>
      <c r="K278" s="384">
        <v>133.07883000000001</v>
      </c>
      <c r="L278" s="395">
        <v>5.89305966661232E-3</v>
      </c>
      <c r="M278" s="384">
        <v>1170.95401704298</v>
      </c>
      <c r="N278" s="85">
        <v>1</v>
      </c>
      <c r="O278" s="85">
        <v>1</v>
      </c>
      <c r="P278" s="85">
        <v>0</v>
      </c>
      <c r="Q278" s="85">
        <v>0</v>
      </c>
      <c r="R278" s="85">
        <v>0</v>
      </c>
      <c r="S278" s="85">
        <v>0</v>
      </c>
      <c r="T278" s="85">
        <v>261</v>
      </c>
      <c r="U278" s="85">
        <v>8</v>
      </c>
      <c r="V278" s="387">
        <v>107346.91</v>
      </c>
      <c r="W278" s="85">
        <v>1814859</v>
      </c>
      <c r="X278" s="85" t="s">
        <v>915</v>
      </c>
      <c r="Y278" s="85" t="s">
        <v>1122</v>
      </c>
      <c r="Z278" s="85" t="s">
        <v>821</v>
      </c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F278">
        <v>575</v>
      </c>
      <c r="BG278">
        <v>55</v>
      </c>
      <c r="BH278">
        <v>150</v>
      </c>
      <c r="BI278">
        <v>260</v>
      </c>
      <c r="BJ278" s="398">
        <v>9</v>
      </c>
      <c r="BK278" s="398">
        <v>1</v>
      </c>
      <c r="BL278" s="136">
        <v>156.56268</v>
      </c>
      <c r="BM278" s="136">
        <v>1300.05820494417</v>
      </c>
      <c r="BN278" s="136">
        <v>1338.87</v>
      </c>
      <c r="BO278" s="136">
        <v>1288.019</v>
      </c>
      <c r="BP278" s="136">
        <v>1288.019</v>
      </c>
      <c r="BQ278" s="1" t="s">
        <v>821</v>
      </c>
    </row>
    <row r="279" spans="1:69" x14ac:dyDescent="0.25">
      <c r="A279" s="1"/>
      <c r="B279" s="85">
        <v>34</v>
      </c>
      <c r="C279" s="85">
        <v>261</v>
      </c>
      <c r="D279" s="85">
        <v>8429</v>
      </c>
      <c r="E279" s="85">
        <v>0</v>
      </c>
      <c r="F279" s="85">
        <v>52</v>
      </c>
      <c r="G279" s="85">
        <v>109</v>
      </c>
      <c r="H279" s="176">
        <v>6</v>
      </c>
      <c r="I279" s="400">
        <v>35</v>
      </c>
      <c r="J279" s="384">
        <v>257.3288</v>
      </c>
      <c r="K279" s="384">
        <v>133.12844999999999</v>
      </c>
      <c r="L279" s="395">
        <v>5.4516645049330296E-3</v>
      </c>
      <c r="M279" s="384">
        <v>1169.5040947968</v>
      </c>
      <c r="N279" s="85">
        <v>1</v>
      </c>
      <c r="O279" s="85">
        <v>1</v>
      </c>
      <c r="P279" s="85">
        <v>0</v>
      </c>
      <c r="Q279" s="85">
        <v>0</v>
      </c>
      <c r="R279" s="85">
        <v>0</v>
      </c>
      <c r="S279" s="85">
        <v>0</v>
      </c>
      <c r="T279" s="85">
        <v>262</v>
      </c>
      <c r="U279" s="85">
        <v>8</v>
      </c>
      <c r="V279" s="387">
        <v>107426.24000000001</v>
      </c>
      <c r="W279" s="85">
        <v>1814859</v>
      </c>
      <c r="X279" s="85" t="s">
        <v>915</v>
      </c>
      <c r="Y279" s="85" t="s">
        <v>1123</v>
      </c>
      <c r="Z279" s="85" t="s">
        <v>821</v>
      </c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F279">
        <v>576</v>
      </c>
      <c r="BG279">
        <v>55</v>
      </c>
      <c r="BH279">
        <v>149</v>
      </c>
      <c r="BI279">
        <v>261</v>
      </c>
      <c r="BJ279" s="398">
        <v>9</v>
      </c>
      <c r="BK279" s="398">
        <v>2</v>
      </c>
      <c r="BL279" s="136">
        <v>364.13369999999998</v>
      </c>
      <c r="BM279" s="136">
        <v>1298.13323364554</v>
      </c>
      <c r="BN279" s="136">
        <v>1339.49</v>
      </c>
      <c r="BO279" s="136">
        <v>1285.8348000000001</v>
      </c>
      <c r="BP279" s="136">
        <v>1285.8348000000001</v>
      </c>
      <c r="BQ279" s="1" t="s">
        <v>821</v>
      </c>
    </row>
    <row r="280" spans="1:69" x14ac:dyDescent="0.25">
      <c r="A280" s="1"/>
      <c r="B280" s="85">
        <v>35</v>
      </c>
      <c r="C280" s="85">
        <v>262</v>
      </c>
      <c r="D280" s="85">
        <v>8269</v>
      </c>
      <c r="E280" s="85">
        <v>0</v>
      </c>
      <c r="F280" s="85">
        <v>51</v>
      </c>
      <c r="G280" s="85">
        <v>109</v>
      </c>
      <c r="H280" s="176">
        <v>6</v>
      </c>
      <c r="I280" s="400">
        <v>36</v>
      </c>
      <c r="J280" s="384">
        <v>229.70383000000001</v>
      </c>
      <c r="K280" s="384">
        <v>133.17488</v>
      </c>
      <c r="L280" s="395">
        <v>3.7552009017297501E-3</v>
      </c>
      <c r="M280" s="384">
        <v>1168.10122453144</v>
      </c>
      <c r="N280" s="85">
        <v>1</v>
      </c>
      <c r="O280" s="85">
        <v>1</v>
      </c>
      <c r="P280" s="85">
        <v>0</v>
      </c>
      <c r="Q280" s="85">
        <v>0</v>
      </c>
      <c r="R280" s="85">
        <v>0</v>
      </c>
      <c r="S280" s="85">
        <v>0</v>
      </c>
      <c r="T280" s="85">
        <v>263</v>
      </c>
      <c r="U280" s="85">
        <v>8</v>
      </c>
      <c r="V280" s="387">
        <v>107500.47</v>
      </c>
      <c r="W280" s="85">
        <v>1814859</v>
      </c>
      <c r="X280" s="85" t="s">
        <v>915</v>
      </c>
      <c r="Y280" s="85" t="s">
        <v>1124</v>
      </c>
      <c r="Z280" s="85" t="s">
        <v>821</v>
      </c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F280">
        <v>577</v>
      </c>
      <c r="BG280">
        <v>56</v>
      </c>
      <c r="BH280">
        <v>149</v>
      </c>
      <c r="BI280">
        <v>262</v>
      </c>
      <c r="BJ280" s="398">
        <v>9</v>
      </c>
      <c r="BK280" s="398">
        <v>3</v>
      </c>
      <c r="BL280" s="136">
        <v>419.56310000000002</v>
      </c>
      <c r="BM280" s="136">
        <v>1296.7428975272301</v>
      </c>
      <c r="BN280" s="136">
        <v>1310.33</v>
      </c>
      <c r="BO280" s="136">
        <v>1281.3653999999999</v>
      </c>
      <c r="BP280" s="136">
        <v>1281.3653999999999</v>
      </c>
      <c r="BQ280" s="1" t="s">
        <v>821</v>
      </c>
    </row>
    <row r="281" spans="1:69" x14ac:dyDescent="0.25">
      <c r="A281" s="1"/>
      <c r="B281" s="85">
        <v>36</v>
      </c>
      <c r="C281" s="85">
        <v>263</v>
      </c>
      <c r="D281" s="85">
        <v>8268</v>
      </c>
      <c r="E281" s="85">
        <v>0</v>
      </c>
      <c r="F281" s="85">
        <v>51</v>
      </c>
      <c r="G281" s="85">
        <v>108</v>
      </c>
      <c r="H281" s="176">
        <v>6</v>
      </c>
      <c r="I281" s="400">
        <v>37</v>
      </c>
      <c r="J281" s="384">
        <v>69.757159999999999</v>
      </c>
      <c r="K281" s="384">
        <v>133.20343</v>
      </c>
      <c r="L281" s="395">
        <v>1.4399061268645401E-2</v>
      </c>
      <c r="M281" s="384">
        <v>1167.2386405135201</v>
      </c>
      <c r="N281" s="85">
        <v>1</v>
      </c>
      <c r="O281" s="85">
        <v>1</v>
      </c>
      <c r="P281" s="85">
        <v>0</v>
      </c>
      <c r="Q281" s="85">
        <v>0</v>
      </c>
      <c r="R281" s="85">
        <v>0</v>
      </c>
      <c r="S281" s="85">
        <v>0</v>
      </c>
      <c r="T281" s="85">
        <v>264</v>
      </c>
      <c r="U281" s="85">
        <v>8</v>
      </c>
      <c r="V281" s="387">
        <v>107546.1</v>
      </c>
      <c r="W281" s="85">
        <v>1814859</v>
      </c>
      <c r="X281" s="85" t="s">
        <v>915</v>
      </c>
      <c r="Y281" s="85" t="s">
        <v>1125</v>
      </c>
      <c r="Z281" s="85" t="s">
        <v>821</v>
      </c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F281">
        <v>578</v>
      </c>
      <c r="BG281">
        <v>56</v>
      </c>
      <c r="BH281">
        <v>148</v>
      </c>
      <c r="BI281">
        <v>263</v>
      </c>
      <c r="BJ281" s="398">
        <v>9</v>
      </c>
      <c r="BK281" s="398">
        <v>4</v>
      </c>
      <c r="BL281" s="136">
        <v>715.51869999999997</v>
      </c>
      <c r="BM281" s="136">
        <v>1294.8853218922</v>
      </c>
      <c r="BN281" s="136">
        <v>1327.67</v>
      </c>
      <c r="BO281" s="136">
        <v>1266.2584999999999</v>
      </c>
      <c r="BP281" s="136">
        <v>1266.2584999999999</v>
      </c>
      <c r="BQ281" s="1" t="s">
        <v>821</v>
      </c>
    </row>
    <row r="282" spans="1:69" x14ac:dyDescent="0.25">
      <c r="A282" s="1"/>
      <c r="B282" s="85">
        <v>37</v>
      </c>
      <c r="C282" s="85">
        <v>264</v>
      </c>
      <c r="D282" s="85">
        <v>8108</v>
      </c>
      <c r="E282" s="85">
        <v>0</v>
      </c>
      <c r="F282" s="85">
        <v>50</v>
      </c>
      <c r="G282" s="85">
        <v>108</v>
      </c>
      <c r="H282" s="176">
        <v>6</v>
      </c>
      <c r="I282" s="400">
        <v>38</v>
      </c>
      <c r="J282" s="384">
        <v>278.95218</v>
      </c>
      <c r="K282" s="384">
        <v>133.23666</v>
      </c>
      <c r="L282" s="395">
        <v>5.6059022389754604E-3</v>
      </c>
      <c r="M282" s="384">
        <v>1166.2342029449901</v>
      </c>
      <c r="N282" s="85">
        <v>1</v>
      </c>
      <c r="O282" s="85">
        <v>1</v>
      </c>
      <c r="P282" s="85">
        <v>0</v>
      </c>
      <c r="Q282" s="85">
        <v>0</v>
      </c>
      <c r="R282" s="85">
        <v>0</v>
      </c>
      <c r="S282" s="85">
        <v>0</v>
      </c>
      <c r="T282" s="85">
        <v>265</v>
      </c>
      <c r="U282" s="85">
        <v>8</v>
      </c>
      <c r="V282" s="387">
        <v>107599.25</v>
      </c>
      <c r="W282" s="85">
        <v>1814859</v>
      </c>
      <c r="X282" s="85" t="s">
        <v>915</v>
      </c>
      <c r="Y282" s="85" t="s">
        <v>1126</v>
      </c>
      <c r="Z282" s="85" t="s">
        <v>821</v>
      </c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F282">
        <v>579</v>
      </c>
      <c r="BG282">
        <v>56</v>
      </c>
      <c r="BH282">
        <v>147</v>
      </c>
      <c r="BI282">
        <v>264</v>
      </c>
      <c r="BJ282" s="398">
        <v>9</v>
      </c>
      <c r="BK282" s="398">
        <v>5</v>
      </c>
      <c r="BL282" s="136">
        <v>831.24329999999998</v>
      </c>
      <c r="BM282" s="136">
        <v>1292.70899912506</v>
      </c>
      <c r="BN282" s="136">
        <v>1320.82</v>
      </c>
      <c r="BO282" s="136">
        <v>1258.4069999999999</v>
      </c>
      <c r="BP282" s="136">
        <v>1258.4069999999999</v>
      </c>
      <c r="BQ282" s="1" t="s">
        <v>821</v>
      </c>
    </row>
    <row r="283" spans="1:69" x14ac:dyDescent="0.25">
      <c r="A283" s="1"/>
      <c r="B283" s="85">
        <v>38</v>
      </c>
      <c r="C283" s="85">
        <v>265</v>
      </c>
      <c r="D283" s="85">
        <v>7948</v>
      </c>
      <c r="E283" s="85">
        <v>0</v>
      </c>
      <c r="F283" s="85">
        <v>49</v>
      </c>
      <c r="G283" s="85">
        <v>108</v>
      </c>
      <c r="H283" s="176">
        <v>6</v>
      </c>
      <c r="I283" s="400">
        <v>39</v>
      </c>
      <c r="J283" s="384">
        <v>263.94234999999998</v>
      </c>
      <c r="K283" s="384">
        <v>133.28842</v>
      </c>
      <c r="L283" s="395">
        <v>3.09393561221754E-3</v>
      </c>
      <c r="M283" s="384">
        <v>1164.6704243004201</v>
      </c>
      <c r="N283" s="85">
        <v>1</v>
      </c>
      <c r="O283" s="85">
        <v>1</v>
      </c>
      <c r="P283" s="85">
        <v>0</v>
      </c>
      <c r="Q283" s="85">
        <v>0</v>
      </c>
      <c r="R283" s="85">
        <v>0</v>
      </c>
      <c r="S283" s="85">
        <v>0</v>
      </c>
      <c r="T283" s="85">
        <v>266</v>
      </c>
      <c r="U283" s="85">
        <v>8</v>
      </c>
      <c r="V283" s="387">
        <v>107681.984</v>
      </c>
      <c r="W283" s="85">
        <v>1814859</v>
      </c>
      <c r="X283" s="85" t="s">
        <v>915</v>
      </c>
      <c r="Y283" s="85" t="s">
        <v>1127</v>
      </c>
      <c r="Z283" s="85" t="s">
        <v>821</v>
      </c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F283">
        <v>580</v>
      </c>
      <c r="BG283">
        <v>57</v>
      </c>
      <c r="BH283">
        <v>147</v>
      </c>
      <c r="BI283">
        <v>265</v>
      </c>
      <c r="BJ283" s="398">
        <v>9</v>
      </c>
      <c r="BK283" s="398">
        <v>6</v>
      </c>
      <c r="BL283" s="136">
        <v>1009.696</v>
      </c>
      <c r="BM283" s="136">
        <v>1291.1538486079601</v>
      </c>
      <c r="BN283" s="136">
        <v>1306.53</v>
      </c>
      <c r="BO283" s="136">
        <v>1254.0035</v>
      </c>
      <c r="BP283" s="136">
        <v>1254.0035</v>
      </c>
      <c r="BQ283" s="1" t="s">
        <v>821</v>
      </c>
    </row>
    <row r="284" spans="1:69" x14ac:dyDescent="0.25">
      <c r="A284" s="1"/>
      <c r="B284" s="85">
        <v>39</v>
      </c>
      <c r="C284" s="85">
        <v>266</v>
      </c>
      <c r="D284" s="85">
        <v>7788</v>
      </c>
      <c r="E284" s="85">
        <v>0</v>
      </c>
      <c r="F284" s="85">
        <v>48</v>
      </c>
      <c r="G284" s="85">
        <v>108</v>
      </c>
      <c r="H284" s="176">
        <v>6</v>
      </c>
      <c r="I284" s="400">
        <v>40</v>
      </c>
      <c r="J284" s="384">
        <v>19.563787000000001</v>
      </c>
      <c r="K284" s="384">
        <v>133.31544</v>
      </c>
      <c r="L284" s="395">
        <v>1.6696058032102001E-2</v>
      </c>
      <c r="M284" s="384">
        <v>1163.8538036570801</v>
      </c>
      <c r="N284" s="85">
        <v>1</v>
      </c>
      <c r="O284" s="85">
        <v>1</v>
      </c>
      <c r="P284" s="85">
        <v>0</v>
      </c>
      <c r="Q284" s="85">
        <v>0</v>
      </c>
      <c r="R284" s="85">
        <v>0</v>
      </c>
      <c r="S284" s="85">
        <v>0</v>
      </c>
      <c r="T284" s="85">
        <v>267</v>
      </c>
      <c r="U284" s="85">
        <v>8</v>
      </c>
      <c r="V284" s="387">
        <v>107725.19</v>
      </c>
      <c r="W284" s="85">
        <v>1814859</v>
      </c>
      <c r="X284" s="85" t="s">
        <v>915</v>
      </c>
      <c r="Y284" s="85" t="s">
        <v>1128</v>
      </c>
      <c r="Z284" s="85" t="s">
        <v>821</v>
      </c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F284">
        <v>581</v>
      </c>
      <c r="BG284">
        <v>57</v>
      </c>
      <c r="BH284">
        <v>146</v>
      </c>
      <c r="BI284">
        <v>266</v>
      </c>
      <c r="BJ284" s="398">
        <v>9</v>
      </c>
      <c r="BK284" s="398">
        <v>7</v>
      </c>
      <c r="BL284" s="136">
        <v>1265.3303000000001</v>
      </c>
      <c r="BM284" s="136">
        <v>1288.8590726607599</v>
      </c>
      <c r="BN284" s="136">
        <v>1292.08</v>
      </c>
      <c r="BO284" s="136">
        <v>1247.6318000000001</v>
      </c>
      <c r="BP284" s="136">
        <v>1247.6318000000001</v>
      </c>
      <c r="BQ284" s="1" t="s">
        <v>821</v>
      </c>
    </row>
    <row r="285" spans="1:69" x14ac:dyDescent="0.25">
      <c r="A285" s="1"/>
      <c r="B285" s="85">
        <v>40</v>
      </c>
      <c r="C285" s="85">
        <v>267</v>
      </c>
      <c r="D285" s="85">
        <v>7789</v>
      </c>
      <c r="E285" s="85">
        <v>0</v>
      </c>
      <c r="F285" s="85">
        <v>48</v>
      </c>
      <c r="G285" s="85">
        <v>109</v>
      </c>
      <c r="H285" s="176">
        <v>6</v>
      </c>
      <c r="I285" s="400">
        <v>41</v>
      </c>
      <c r="J285" s="384">
        <v>93.834180000000003</v>
      </c>
      <c r="K285" s="384">
        <v>133.32625999999999</v>
      </c>
      <c r="L285" s="395">
        <v>3.77107882623548E-3</v>
      </c>
      <c r="M285" s="384">
        <v>1163.52716552632</v>
      </c>
      <c r="N285" s="85">
        <v>1</v>
      </c>
      <c r="O285" s="85">
        <v>1</v>
      </c>
      <c r="P285" s="85">
        <v>0</v>
      </c>
      <c r="Q285" s="85">
        <v>0</v>
      </c>
      <c r="R285" s="85">
        <v>0</v>
      </c>
      <c r="S285" s="85">
        <v>0</v>
      </c>
      <c r="T285" s="85">
        <v>268</v>
      </c>
      <c r="U285" s="85">
        <v>8</v>
      </c>
      <c r="V285" s="387">
        <v>107742.47</v>
      </c>
      <c r="W285" s="85">
        <v>1814859</v>
      </c>
      <c r="X285" s="85" t="s">
        <v>915</v>
      </c>
      <c r="Y285" s="85" t="s">
        <v>1129</v>
      </c>
      <c r="Z285" s="85" t="s">
        <v>821</v>
      </c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F285">
        <v>582</v>
      </c>
      <c r="BG285">
        <v>57</v>
      </c>
      <c r="BH285">
        <v>145</v>
      </c>
      <c r="BI285">
        <v>267</v>
      </c>
      <c r="BJ285" s="398">
        <v>9</v>
      </c>
      <c r="BK285" s="398">
        <v>8</v>
      </c>
      <c r="BL285" s="136">
        <v>1526.4902</v>
      </c>
      <c r="BM285" s="136">
        <v>1286.1270709113401</v>
      </c>
      <c r="BN285" s="136">
        <v>1290.76</v>
      </c>
      <c r="BO285" s="136">
        <v>1244.1992</v>
      </c>
      <c r="BP285" s="136">
        <v>1244.1992</v>
      </c>
      <c r="BQ285" s="1" t="s">
        <v>821</v>
      </c>
    </row>
    <row r="286" spans="1:69" x14ac:dyDescent="0.25">
      <c r="A286" s="1"/>
      <c r="B286" s="85">
        <v>41</v>
      </c>
      <c r="C286" s="85">
        <v>268</v>
      </c>
      <c r="D286" s="85">
        <v>7789</v>
      </c>
      <c r="E286" s="85">
        <v>0</v>
      </c>
      <c r="F286" s="85">
        <v>48</v>
      </c>
      <c r="G286" s="85">
        <v>109</v>
      </c>
      <c r="H286" s="176">
        <v>6</v>
      </c>
      <c r="I286" s="400">
        <v>42</v>
      </c>
      <c r="J286" s="384">
        <v>29.013966</v>
      </c>
      <c r="K286" s="384">
        <v>133.33797000000001</v>
      </c>
      <c r="L286" s="395">
        <v>5.6931627778148098E-3</v>
      </c>
      <c r="M286" s="384">
        <v>1163.1733094266101</v>
      </c>
      <c r="N286" s="85">
        <v>1</v>
      </c>
      <c r="O286" s="85">
        <v>1</v>
      </c>
      <c r="P286" s="85">
        <v>0</v>
      </c>
      <c r="Q286" s="85">
        <v>0</v>
      </c>
      <c r="R286" s="85">
        <v>0</v>
      </c>
      <c r="S286" s="85">
        <v>0</v>
      </c>
      <c r="T286" s="85">
        <v>269</v>
      </c>
      <c r="U286" s="85">
        <v>8</v>
      </c>
      <c r="V286" s="387">
        <v>107761.19500000001</v>
      </c>
      <c r="W286" s="85">
        <v>1814859</v>
      </c>
      <c r="X286" s="85" t="s">
        <v>915</v>
      </c>
      <c r="Y286" s="85" t="s">
        <v>1130</v>
      </c>
      <c r="Z286" s="85" t="s">
        <v>821</v>
      </c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F286">
        <v>583</v>
      </c>
      <c r="BG286">
        <v>57</v>
      </c>
      <c r="BH286">
        <v>144</v>
      </c>
      <c r="BI286">
        <v>268</v>
      </c>
      <c r="BJ286" s="398">
        <v>9</v>
      </c>
      <c r="BK286" s="398">
        <v>9</v>
      </c>
      <c r="BL286" s="136">
        <v>1777.6323</v>
      </c>
      <c r="BM286" s="136">
        <v>1283.418816844</v>
      </c>
      <c r="BN286" s="136">
        <v>1278.32</v>
      </c>
      <c r="BO286" s="136">
        <v>1237.8279</v>
      </c>
      <c r="BP286" s="136">
        <v>1237.8279</v>
      </c>
      <c r="BQ286" s="1" t="s">
        <v>821</v>
      </c>
    </row>
    <row r="287" spans="1:69" x14ac:dyDescent="0.25">
      <c r="A287" s="1"/>
      <c r="B287" s="85">
        <v>42</v>
      </c>
      <c r="C287" s="85">
        <v>269</v>
      </c>
      <c r="D287" s="85">
        <v>7788</v>
      </c>
      <c r="E287" s="85">
        <v>0</v>
      </c>
      <c r="F287" s="85">
        <v>48</v>
      </c>
      <c r="G287" s="85">
        <v>108</v>
      </c>
      <c r="H287" s="176">
        <v>6</v>
      </c>
      <c r="I287" s="400">
        <v>43</v>
      </c>
      <c r="J287" s="384">
        <v>28.333318999999999</v>
      </c>
      <c r="K287" s="384">
        <v>133.34343999999999</v>
      </c>
      <c r="L287" s="395">
        <v>5.46654047794591E-3</v>
      </c>
      <c r="M287" s="384">
        <v>1163.0081281975899</v>
      </c>
      <c r="N287" s="85">
        <v>1</v>
      </c>
      <c r="O287" s="85">
        <v>1</v>
      </c>
      <c r="P287" s="85">
        <v>0</v>
      </c>
      <c r="Q287" s="85">
        <v>0</v>
      </c>
      <c r="R287" s="85">
        <v>0</v>
      </c>
      <c r="S287" s="85">
        <v>0</v>
      </c>
      <c r="T287" s="85">
        <v>340</v>
      </c>
      <c r="U287" s="85">
        <v>8</v>
      </c>
      <c r="V287" s="387">
        <v>107769.94</v>
      </c>
      <c r="W287" s="85">
        <v>1814859</v>
      </c>
      <c r="X287" s="85" t="s">
        <v>915</v>
      </c>
      <c r="Y287" s="85" t="s">
        <v>1131</v>
      </c>
      <c r="Z287" s="85" t="s">
        <v>821</v>
      </c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F287">
        <v>584</v>
      </c>
      <c r="BG287">
        <v>58</v>
      </c>
      <c r="BH287">
        <v>144</v>
      </c>
      <c r="BI287">
        <v>269</v>
      </c>
      <c r="BJ287" s="398">
        <v>9</v>
      </c>
      <c r="BK287" s="398">
        <v>10</v>
      </c>
      <c r="BL287" s="136">
        <v>1807.1737000000001</v>
      </c>
      <c r="BM287" s="136">
        <v>1281.9350010081901</v>
      </c>
      <c r="BN287" s="136">
        <v>1254.6600000000001</v>
      </c>
      <c r="BO287" s="136">
        <v>1236.8402000000001</v>
      </c>
      <c r="BP287" s="136">
        <v>1236.8402000000001</v>
      </c>
      <c r="BQ287" s="1" t="s">
        <v>821</v>
      </c>
    </row>
    <row r="288" spans="1:69" x14ac:dyDescent="0.25">
      <c r="A288" s="1"/>
      <c r="B288" s="85">
        <v>195</v>
      </c>
      <c r="C288" s="85">
        <v>270</v>
      </c>
      <c r="D288" s="85">
        <v>13534</v>
      </c>
      <c r="E288" s="85">
        <v>0</v>
      </c>
      <c r="F288" s="85">
        <v>84</v>
      </c>
      <c r="G288" s="85">
        <v>94</v>
      </c>
      <c r="H288" s="176">
        <v>7</v>
      </c>
      <c r="I288" s="400">
        <v>1</v>
      </c>
      <c r="J288" s="384">
        <v>120.55924</v>
      </c>
      <c r="K288" s="384">
        <v>3.3804617000000001</v>
      </c>
      <c r="L288" s="395">
        <v>1.9880773776129599E-2</v>
      </c>
      <c r="M288" s="384">
        <v>1308.87758702322</v>
      </c>
      <c r="N288" s="85">
        <v>1</v>
      </c>
      <c r="O288" s="85">
        <v>1</v>
      </c>
      <c r="P288" s="85">
        <v>0</v>
      </c>
      <c r="Q288" s="85">
        <v>0</v>
      </c>
      <c r="R288" s="85">
        <v>0</v>
      </c>
      <c r="S288" s="85">
        <v>0</v>
      </c>
      <c r="T288" s="85">
        <v>271</v>
      </c>
      <c r="U288" s="85">
        <v>10</v>
      </c>
      <c r="V288" s="387">
        <v>18.37323</v>
      </c>
      <c r="W288" s="85">
        <v>1814901</v>
      </c>
      <c r="X288" s="85" t="s">
        <v>1132</v>
      </c>
      <c r="Y288" s="85" t="s">
        <v>1133</v>
      </c>
      <c r="Z288" s="85" t="s">
        <v>821</v>
      </c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F288">
        <v>585</v>
      </c>
      <c r="BG288">
        <v>58</v>
      </c>
      <c r="BH288">
        <v>143</v>
      </c>
      <c r="BI288">
        <v>270</v>
      </c>
      <c r="BJ288" s="398">
        <v>9</v>
      </c>
      <c r="BK288" s="398">
        <v>11</v>
      </c>
      <c r="BL288" s="136">
        <v>2080.3364000000001</v>
      </c>
      <c r="BM288" s="136">
        <v>1280.3347737767299</v>
      </c>
      <c r="BN288" s="136">
        <v>1260.3399999999999</v>
      </c>
      <c r="BO288" s="136">
        <v>1232.9096999999999</v>
      </c>
      <c r="BP288" s="136">
        <v>1232.9096999999999</v>
      </c>
      <c r="BQ288" s="1" t="s">
        <v>821</v>
      </c>
    </row>
    <row r="289" spans="1:69" x14ac:dyDescent="0.25">
      <c r="A289" s="1"/>
      <c r="B289" s="85">
        <v>196</v>
      </c>
      <c r="C289" s="85">
        <v>271</v>
      </c>
      <c r="D289" s="85">
        <v>13533</v>
      </c>
      <c r="E289" s="85">
        <v>0</v>
      </c>
      <c r="F289" s="85">
        <v>84</v>
      </c>
      <c r="G289" s="85">
        <v>93</v>
      </c>
      <c r="H289" s="176">
        <v>7</v>
      </c>
      <c r="I289" s="400">
        <v>2</v>
      </c>
      <c r="J289" s="384">
        <v>255.66676000000001</v>
      </c>
      <c r="K289" s="384">
        <v>3.6913483</v>
      </c>
      <c r="L289" s="395">
        <v>1.27177336713269E-2</v>
      </c>
      <c r="M289" s="384">
        <v>1306.4807760014501</v>
      </c>
      <c r="N289" s="85">
        <v>1</v>
      </c>
      <c r="O289" s="85">
        <v>1</v>
      </c>
      <c r="P289" s="85">
        <v>0</v>
      </c>
      <c r="Q289" s="85">
        <v>0</v>
      </c>
      <c r="R289" s="85">
        <v>0</v>
      </c>
      <c r="S289" s="85">
        <v>0</v>
      </c>
      <c r="T289" s="85">
        <v>272</v>
      </c>
      <c r="U289" s="85">
        <v>10</v>
      </c>
      <c r="V289" s="387">
        <v>75.710075000000003</v>
      </c>
      <c r="W289" s="85">
        <v>1814901</v>
      </c>
      <c r="X289" s="85" t="s">
        <v>1132</v>
      </c>
      <c r="Y289" s="85" t="s">
        <v>1134</v>
      </c>
      <c r="Z289" s="85" t="s">
        <v>821</v>
      </c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F289">
        <v>586</v>
      </c>
      <c r="BG289">
        <v>58</v>
      </c>
      <c r="BH289">
        <v>142</v>
      </c>
      <c r="BI289">
        <v>271</v>
      </c>
      <c r="BJ289" s="398">
        <v>9</v>
      </c>
      <c r="BK289" s="398">
        <v>12</v>
      </c>
      <c r="BL289" s="136">
        <v>2357.056</v>
      </c>
      <c r="BM289" s="136">
        <v>1277.4278548612299</v>
      </c>
      <c r="BN289" s="136">
        <v>1258.96</v>
      </c>
      <c r="BO289" s="136">
        <v>1232.7528</v>
      </c>
      <c r="BP289" s="136">
        <v>1232.7528</v>
      </c>
      <c r="BQ289" s="1" t="s">
        <v>821</v>
      </c>
    </row>
    <row r="290" spans="1:69" x14ac:dyDescent="0.25">
      <c r="A290" s="1"/>
      <c r="B290" s="85">
        <v>197</v>
      </c>
      <c r="C290" s="85">
        <v>272</v>
      </c>
      <c r="D290" s="85">
        <v>13532</v>
      </c>
      <c r="E290" s="85">
        <v>0</v>
      </c>
      <c r="F290" s="85">
        <v>84</v>
      </c>
      <c r="G290" s="85">
        <v>92</v>
      </c>
      <c r="H290" s="176">
        <v>7</v>
      </c>
      <c r="I290" s="400">
        <v>3</v>
      </c>
      <c r="J290" s="384">
        <v>254.71951000000001</v>
      </c>
      <c r="K290" s="384">
        <v>4.1130958</v>
      </c>
      <c r="L290" s="395">
        <v>1.27168238703705E-2</v>
      </c>
      <c r="M290" s="384">
        <v>1303.22927419712</v>
      </c>
      <c r="N290" s="85">
        <v>1</v>
      </c>
      <c r="O290" s="85">
        <v>1</v>
      </c>
      <c r="P290" s="85">
        <v>0</v>
      </c>
      <c r="Q290" s="85">
        <v>0</v>
      </c>
      <c r="R290" s="85">
        <v>0</v>
      </c>
      <c r="S290" s="85">
        <v>0</v>
      </c>
      <c r="T290" s="85">
        <v>273</v>
      </c>
      <c r="U290" s="85">
        <v>10</v>
      </c>
      <c r="V290" s="387">
        <v>153.49294</v>
      </c>
      <c r="W290" s="85">
        <v>1814901</v>
      </c>
      <c r="X290" s="85" t="s">
        <v>1132</v>
      </c>
      <c r="Y290" s="85" t="s">
        <v>1135</v>
      </c>
      <c r="Z290" s="85" t="s">
        <v>821</v>
      </c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F290">
        <v>587</v>
      </c>
      <c r="BG290">
        <v>58</v>
      </c>
      <c r="BH290">
        <v>141</v>
      </c>
      <c r="BI290">
        <v>272</v>
      </c>
      <c r="BJ290" s="398">
        <v>9</v>
      </c>
      <c r="BK290" s="398">
        <v>13</v>
      </c>
      <c r="BL290" s="136">
        <v>2377.7456000000002</v>
      </c>
      <c r="BM290" s="136">
        <v>1275.8556163381099</v>
      </c>
      <c r="BN290" s="136">
        <v>1262.7</v>
      </c>
      <c r="BO290" s="136">
        <v>1232.7528</v>
      </c>
      <c r="BP290" s="136">
        <v>1232.7528</v>
      </c>
      <c r="BQ290" s="1" t="s">
        <v>821</v>
      </c>
    </row>
    <row r="291" spans="1:69" x14ac:dyDescent="0.25">
      <c r="A291" s="1"/>
      <c r="B291" s="85">
        <v>198</v>
      </c>
      <c r="C291" s="85">
        <v>273</v>
      </c>
      <c r="D291" s="85">
        <v>13531</v>
      </c>
      <c r="E291" s="85">
        <v>0</v>
      </c>
      <c r="F291" s="85">
        <v>84</v>
      </c>
      <c r="G291" s="85">
        <v>91</v>
      </c>
      <c r="H291" s="176">
        <v>7</v>
      </c>
      <c r="I291" s="400">
        <v>4</v>
      </c>
      <c r="J291" s="384">
        <v>253.73949999999999</v>
      </c>
      <c r="K291" s="384">
        <v>4.5332509999999999</v>
      </c>
      <c r="L291" s="395">
        <v>1.185485964372E-2</v>
      </c>
      <c r="M291" s="384">
        <v>1299.9900510147199</v>
      </c>
      <c r="N291" s="85">
        <v>1</v>
      </c>
      <c r="O291" s="85">
        <v>1</v>
      </c>
      <c r="P291" s="85">
        <v>0</v>
      </c>
      <c r="Q291" s="85">
        <v>0</v>
      </c>
      <c r="R291" s="85">
        <v>0</v>
      </c>
      <c r="S291" s="85">
        <v>0</v>
      </c>
      <c r="T291" s="85">
        <v>274</v>
      </c>
      <c r="U291" s="85">
        <v>10</v>
      </c>
      <c r="V291" s="387">
        <v>230.9821</v>
      </c>
      <c r="W291" s="85">
        <v>1814901</v>
      </c>
      <c r="X291" s="85" t="s">
        <v>1132</v>
      </c>
      <c r="Y291" s="85" t="s">
        <v>1136</v>
      </c>
      <c r="Z291" s="85" t="s">
        <v>821</v>
      </c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F291">
        <v>588</v>
      </c>
      <c r="BG291">
        <v>59</v>
      </c>
      <c r="BH291">
        <v>141</v>
      </c>
      <c r="BI291">
        <v>273</v>
      </c>
      <c r="BJ291" s="398">
        <v>9</v>
      </c>
      <c r="BK291" s="398">
        <v>14</v>
      </c>
      <c r="BL291" s="136">
        <v>2657.5320000000002</v>
      </c>
      <c r="BM291" s="136">
        <v>1274.2671674407</v>
      </c>
      <c r="BN291" s="136">
        <v>1252.7</v>
      </c>
      <c r="BO291" s="136">
        <v>1232.7528</v>
      </c>
      <c r="BP291" s="136">
        <v>1232.7528</v>
      </c>
      <c r="BQ291" s="1" t="s">
        <v>821</v>
      </c>
    </row>
    <row r="292" spans="1:69" x14ac:dyDescent="0.25">
      <c r="A292" s="1"/>
      <c r="B292" s="85">
        <v>199</v>
      </c>
      <c r="C292" s="85">
        <v>274</v>
      </c>
      <c r="D292" s="85">
        <v>13530</v>
      </c>
      <c r="E292" s="85">
        <v>0</v>
      </c>
      <c r="F292" s="85">
        <v>84</v>
      </c>
      <c r="G292" s="85">
        <v>90</v>
      </c>
      <c r="H292" s="176">
        <v>7</v>
      </c>
      <c r="I292" s="400">
        <v>5</v>
      </c>
      <c r="J292" s="384">
        <v>218.43181000000001</v>
      </c>
      <c r="K292" s="384">
        <v>4.9234200000000001</v>
      </c>
      <c r="L292" s="395">
        <v>8.1493615471415499E-3</v>
      </c>
      <c r="M292" s="384">
        <v>1296.982004833</v>
      </c>
      <c r="N292" s="85">
        <v>1</v>
      </c>
      <c r="O292" s="85">
        <v>1</v>
      </c>
      <c r="P292" s="85">
        <v>0</v>
      </c>
      <c r="Q292" s="85">
        <v>0</v>
      </c>
      <c r="R292" s="85">
        <v>0</v>
      </c>
      <c r="S292" s="85">
        <v>0</v>
      </c>
      <c r="T292" s="85">
        <v>275</v>
      </c>
      <c r="U292" s="85">
        <v>10</v>
      </c>
      <c r="V292" s="387">
        <v>302.94099999999997</v>
      </c>
      <c r="W292" s="85">
        <v>1814901</v>
      </c>
      <c r="X292" s="85" t="s">
        <v>1132</v>
      </c>
      <c r="Y292" s="85" t="s">
        <v>1137</v>
      </c>
      <c r="Z292" s="85" t="s">
        <v>821</v>
      </c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F292">
        <v>589</v>
      </c>
      <c r="BG292">
        <v>59</v>
      </c>
      <c r="BH292">
        <v>140</v>
      </c>
      <c r="BI292">
        <v>274</v>
      </c>
      <c r="BJ292" s="398">
        <v>9</v>
      </c>
      <c r="BK292" s="398">
        <v>15</v>
      </c>
      <c r="BL292" s="136">
        <v>2824.4810000000002</v>
      </c>
      <c r="BM292" s="136">
        <v>1271.9055301527501</v>
      </c>
      <c r="BN292" s="136">
        <v>1257.6500000000001</v>
      </c>
      <c r="BO292" s="136">
        <v>1229.2671</v>
      </c>
      <c r="BP292" s="136">
        <v>1229.2671</v>
      </c>
      <c r="BQ292" s="1" t="s">
        <v>821</v>
      </c>
    </row>
    <row r="293" spans="1:69" x14ac:dyDescent="0.25">
      <c r="A293" s="1"/>
      <c r="B293" s="85">
        <v>200</v>
      </c>
      <c r="C293" s="85">
        <v>275</v>
      </c>
      <c r="D293" s="85">
        <v>13690</v>
      </c>
      <c r="E293" s="85">
        <v>0</v>
      </c>
      <c r="F293" s="85">
        <v>85</v>
      </c>
      <c r="G293" s="85">
        <v>90</v>
      </c>
      <c r="H293" s="176">
        <v>7</v>
      </c>
      <c r="I293" s="400">
        <v>6</v>
      </c>
      <c r="J293" s="384">
        <v>60.986355000000003</v>
      </c>
      <c r="K293" s="384">
        <v>5.1543109999999999</v>
      </c>
      <c r="L293" s="395">
        <v>3.5558816956296202E-2</v>
      </c>
      <c r="M293" s="384">
        <v>1295.2019250523699</v>
      </c>
      <c r="N293" s="85">
        <v>1</v>
      </c>
      <c r="O293" s="85">
        <v>1</v>
      </c>
      <c r="P293" s="85">
        <v>0</v>
      </c>
      <c r="Q293" s="85">
        <v>0</v>
      </c>
      <c r="R293" s="85">
        <v>0</v>
      </c>
      <c r="S293" s="85">
        <v>0</v>
      </c>
      <c r="T293" s="85">
        <v>276</v>
      </c>
      <c r="U293" s="85">
        <v>10</v>
      </c>
      <c r="V293" s="387">
        <v>345.52431999999999</v>
      </c>
      <c r="W293" s="85">
        <v>1814901</v>
      </c>
      <c r="X293" s="85" t="s">
        <v>1132</v>
      </c>
      <c r="Y293" s="85" t="s">
        <v>1138</v>
      </c>
      <c r="Z293" s="85" t="s">
        <v>821</v>
      </c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F293">
        <v>590</v>
      </c>
      <c r="BG293">
        <v>60</v>
      </c>
      <c r="BH293">
        <v>140</v>
      </c>
      <c r="BI293">
        <v>275</v>
      </c>
      <c r="BJ293" s="398">
        <v>9</v>
      </c>
      <c r="BK293" s="398">
        <v>16</v>
      </c>
      <c r="BL293" s="136">
        <v>2953.2062999999998</v>
      </c>
      <c r="BM293" s="136">
        <v>1270.3424628811999</v>
      </c>
      <c r="BN293" s="136">
        <v>1243.9100000000001</v>
      </c>
      <c r="BO293" s="136">
        <v>1228.5818999999999</v>
      </c>
      <c r="BP293" s="136">
        <v>1228.5818999999999</v>
      </c>
      <c r="BQ293" s="1" t="s">
        <v>821</v>
      </c>
    </row>
    <row r="294" spans="1:69" x14ac:dyDescent="0.25">
      <c r="A294" s="1"/>
      <c r="B294" s="85">
        <v>201</v>
      </c>
      <c r="C294" s="85">
        <v>276</v>
      </c>
      <c r="D294" s="85">
        <v>13689</v>
      </c>
      <c r="E294" s="85">
        <v>0</v>
      </c>
      <c r="F294" s="85">
        <v>85</v>
      </c>
      <c r="G294" s="85">
        <v>89</v>
      </c>
      <c r="H294" s="176">
        <v>7</v>
      </c>
      <c r="I294" s="400">
        <v>7</v>
      </c>
      <c r="J294" s="384">
        <v>279.41815000000003</v>
      </c>
      <c r="K294" s="384">
        <v>5.4355979999999997</v>
      </c>
      <c r="L294" s="395">
        <v>1.1371498634343301E-2</v>
      </c>
      <c r="M294" s="384">
        <v>1293.0333224242099</v>
      </c>
      <c r="N294" s="85">
        <v>1</v>
      </c>
      <c r="O294" s="85">
        <v>1</v>
      </c>
      <c r="P294" s="85">
        <v>0</v>
      </c>
      <c r="Q294" s="85">
        <v>0</v>
      </c>
      <c r="R294" s="85">
        <v>0</v>
      </c>
      <c r="S294" s="85">
        <v>0</v>
      </c>
      <c r="T294" s="85">
        <v>277</v>
      </c>
      <c r="U294" s="85">
        <v>10</v>
      </c>
      <c r="V294" s="387">
        <v>397.40197999999998</v>
      </c>
      <c r="W294" s="85">
        <v>1814901</v>
      </c>
      <c r="X294" s="85" t="s">
        <v>1132</v>
      </c>
      <c r="Y294" s="85" t="s">
        <v>1139</v>
      </c>
      <c r="Z294" s="85" t="s">
        <v>821</v>
      </c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F294">
        <v>591</v>
      </c>
      <c r="BG294">
        <v>60</v>
      </c>
      <c r="BH294">
        <v>139</v>
      </c>
      <c r="BI294">
        <v>276</v>
      </c>
      <c r="BJ294" s="398">
        <v>9</v>
      </c>
      <c r="BK294" s="398">
        <v>17</v>
      </c>
      <c r="BL294" s="136">
        <v>3063.8809000000001</v>
      </c>
      <c r="BM294" s="136">
        <v>1269.0768895342801</v>
      </c>
      <c r="BN294" s="136">
        <v>1232.5999999999999</v>
      </c>
      <c r="BO294" s="136">
        <v>1228.4640999999999</v>
      </c>
      <c r="BP294" s="136">
        <v>1228.4640999999999</v>
      </c>
      <c r="BQ294" s="1" t="s">
        <v>821</v>
      </c>
    </row>
    <row r="295" spans="1:69" x14ac:dyDescent="0.25">
      <c r="A295" s="1"/>
      <c r="B295" s="85">
        <v>202</v>
      </c>
      <c r="C295" s="85">
        <v>277</v>
      </c>
      <c r="D295" s="85">
        <v>13688</v>
      </c>
      <c r="E295" s="85">
        <v>0</v>
      </c>
      <c r="F295" s="85">
        <v>85</v>
      </c>
      <c r="G295" s="85">
        <v>88</v>
      </c>
      <c r="H295" s="176">
        <v>7</v>
      </c>
      <c r="I295" s="400">
        <v>8</v>
      </c>
      <c r="J295" s="384">
        <v>219.33690999999999</v>
      </c>
      <c r="K295" s="384">
        <v>5.847734</v>
      </c>
      <c r="L295" s="395">
        <v>8.1157363132856701E-3</v>
      </c>
      <c r="M295" s="384">
        <v>1289.8559192919799</v>
      </c>
      <c r="N295" s="85">
        <v>1</v>
      </c>
      <c r="O295" s="85">
        <v>1</v>
      </c>
      <c r="P295" s="85">
        <v>0</v>
      </c>
      <c r="Q295" s="85">
        <v>0</v>
      </c>
      <c r="R295" s="85">
        <v>0</v>
      </c>
      <c r="S295" s="85">
        <v>0</v>
      </c>
      <c r="T295" s="85">
        <v>278</v>
      </c>
      <c r="U295" s="85">
        <v>10</v>
      </c>
      <c r="V295" s="387">
        <v>473.41226</v>
      </c>
      <c r="W295" s="85">
        <v>1814901</v>
      </c>
      <c r="X295" s="85" t="s">
        <v>1132</v>
      </c>
      <c r="Y295" s="85" t="s">
        <v>1140</v>
      </c>
      <c r="Z295" s="85" t="s">
        <v>821</v>
      </c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F295">
        <v>592</v>
      </c>
      <c r="BG295">
        <v>59</v>
      </c>
      <c r="BH295">
        <v>139</v>
      </c>
      <c r="BI295">
        <v>277</v>
      </c>
      <c r="BJ295" s="398">
        <v>9</v>
      </c>
      <c r="BK295" s="398">
        <v>18</v>
      </c>
      <c r="BL295" s="136">
        <v>3239.5762</v>
      </c>
      <c r="BM295" s="136">
        <v>1267.56301352113</v>
      </c>
      <c r="BN295" s="136">
        <v>1261.6500000000001</v>
      </c>
      <c r="BO295" s="136">
        <v>1226.7316000000001</v>
      </c>
      <c r="BP295" s="136">
        <v>1226.7316000000001</v>
      </c>
      <c r="BQ295" s="1" t="s">
        <v>821</v>
      </c>
    </row>
    <row r="296" spans="1:69" x14ac:dyDescent="0.25">
      <c r="A296" s="1"/>
      <c r="B296" s="85">
        <v>203</v>
      </c>
      <c r="C296" s="85">
        <v>278</v>
      </c>
      <c r="D296" s="85">
        <v>13848</v>
      </c>
      <c r="E296" s="85">
        <v>0</v>
      </c>
      <c r="F296" s="85">
        <v>86</v>
      </c>
      <c r="G296" s="85">
        <v>88</v>
      </c>
      <c r="H296" s="176">
        <v>7</v>
      </c>
      <c r="I296" s="400">
        <v>9</v>
      </c>
      <c r="J296" s="384">
        <v>60.081249999999997</v>
      </c>
      <c r="K296" s="384">
        <v>6.0786256999999999</v>
      </c>
      <c r="L296" s="395">
        <v>3.5998561450250897E-2</v>
      </c>
      <c r="M296" s="384">
        <v>1288.07583873368</v>
      </c>
      <c r="N296" s="85">
        <v>1</v>
      </c>
      <c r="O296" s="85">
        <v>1</v>
      </c>
      <c r="P296" s="85">
        <v>0</v>
      </c>
      <c r="Q296" s="85">
        <v>0</v>
      </c>
      <c r="R296" s="85">
        <v>0</v>
      </c>
      <c r="S296" s="85">
        <v>0</v>
      </c>
      <c r="T296" s="85">
        <v>279</v>
      </c>
      <c r="U296" s="85">
        <v>10</v>
      </c>
      <c r="V296" s="387">
        <v>515.99559999999997</v>
      </c>
      <c r="W296" s="85">
        <v>1814901</v>
      </c>
      <c r="X296" s="85" t="s">
        <v>1132</v>
      </c>
      <c r="Y296" s="85" t="s">
        <v>1141</v>
      </c>
      <c r="Z296" s="85" t="s">
        <v>821</v>
      </c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F296">
        <v>593</v>
      </c>
      <c r="BG296">
        <v>59</v>
      </c>
      <c r="BH296">
        <v>138</v>
      </c>
      <c r="BI296">
        <v>278</v>
      </c>
      <c r="BJ296" s="398">
        <v>9</v>
      </c>
      <c r="BK296" s="398">
        <v>19</v>
      </c>
      <c r="BL296" s="136">
        <v>3502.5754000000002</v>
      </c>
      <c r="BM296" s="136">
        <v>1265.2438820028201</v>
      </c>
      <c r="BN296" s="136">
        <v>1270.82</v>
      </c>
      <c r="BO296" s="136">
        <v>1224.1075000000001</v>
      </c>
      <c r="BP296" s="136">
        <v>1224.1075000000001</v>
      </c>
      <c r="BQ296" s="1" t="s">
        <v>821</v>
      </c>
    </row>
    <row r="297" spans="1:69" x14ac:dyDescent="0.25">
      <c r="A297" s="1"/>
      <c r="B297" s="85">
        <v>204</v>
      </c>
      <c r="C297" s="85">
        <v>279</v>
      </c>
      <c r="D297" s="85">
        <v>13847</v>
      </c>
      <c r="E297" s="85">
        <v>0</v>
      </c>
      <c r="F297" s="85">
        <v>86</v>
      </c>
      <c r="G297" s="85">
        <v>87</v>
      </c>
      <c r="H297" s="176">
        <v>7</v>
      </c>
      <c r="I297" s="400">
        <v>10</v>
      </c>
      <c r="J297" s="384">
        <v>279.41815000000003</v>
      </c>
      <c r="K297" s="384">
        <v>6.3591639999999998</v>
      </c>
      <c r="L297" s="395">
        <v>1.13921275213713E-2</v>
      </c>
      <c r="M297" s="384">
        <v>1285.91300019101</v>
      </c>
      <c r="N297" s="85">
        <v>1</v>
      </c>
      <c r="O297" s="85">
        <v>1</v>
      </c>
      <c r="P297" s="85">
        <v>0</v>
      </c>
      <c r="Q297" s="85">
        <v>0</v>
      </c>
      <c r="R297" s="85">
        <v>0</v>
      </c>
      <c r="S297" s="85">
        <v>0</v>
      </c>
      <c r="T297" s="85">
        <v>280</v>
      </c>
      <c r="U297" s="85">
        <v>10</v>
      </c>
      <c r="V297" s="387">
        <v>567.73530000000005</v>
      </c>
      <c r="W297" s="85">
        <v>1814901</v>
      </c>
      <c r="X297" s="85" t="s">
        <v>1132</v>
      </c>
      <c r="Y297" s="85" t="s">
        <v>1142</v>
      </c>
      <c r="Z297" s="85" t="s">
        <v>821</v>
      </c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F297">
        <v>594</v>
      </c>
      <c r="BG297">
        <v>59</v>
      </c>
      <c r="BH297">
        <v>137</v>
      </c>
      <c r="BI297">
        <v>279</v>
      </c>
      <c r="BJ297" s="398">
        <v>9</v>
      </c>
      <c r="BK297" s="398">
        <v>20</v>
      </c>
      <c r="BL297" s="136">
        <v>3764.8024999999998</v>
      </c>
      <c r="BM297" s="136">
        <v>1262.4673030147501</v>
      </c>
      <c r="BN297" s="136">
        <v>1257.46</v>
      </c>
      <c r="BO297" s="136">
        <v>1221.1229000000001</v>
      </c>
      <c r="BP297" s="136">
        <v>1221.1229000000001</v>
      </c>
      <c r="BQ297" s="1" t="s">
        <v>821</v>
      </c>
    </row>
    <row r="298" spans="1:69" x14ac:dyDescent="0.25">
      <c r="A298" s="1"/>
      <c r="B298" s="85">
        <v>205</v>
      </c>
      <c r="C298" s="85">
        <v>280</v>
      </c>
      <c r="D298" s="85">
        <v>13846</v>
      </c>
      <c r="E298" s="85">
        <v>0</v>
      </c>
      <c r="F298" s="85">
        <v>86</v>
      </c>
      <c r="G298" s="85">
        <v>86</v>
      </c>
      <c r="H298" s="176">
        <v>7</v>
      </c>
      <c r="I298" s="400">
        <v>11</v>
      </c>
      <c r="J298" s="384">
        <v>220.24202</v>
      </c>
      <c r="K298" s="384">
        <v>6.7720479999999998</v>
      </c>
      <c r="L298" s="395">
        <v>8.0823768587135799E-3</v>
      </c>
      <c r="M298" s="384">
        <v>1282.7298329732901</v>
      </c>
      <c r="N298" s="85">
        <v>1</v>
      </c>
      <c r="O298" s="85">
        <v>1</v>
      </c>
      <c r="P298" s="85">
        <v>0</v>
      </c>
      <c r="Q298" s="85">
        <v>0</v>
      </c>
      <c r="R298" s="85">
        <v>0</v>
      </c>
      <c r="S298" s="85">
        <v>0</v>
      </c>
      <c r="T298" s="85">
        <v>281</v>
      </c>
      <c r="U298" s="85">
        <v>10</v>
      </c>
      <c r="V298" s="387">
        <v>643.88350000000003</v>
      </c>
      <c r="W298" s="85">
        <v>1814901</v>
      </c>
      <c r="X298" s="85" t="s">
        <v>1132</v>
      </c>
      <c r="Y298" s="85" t="s">
        <v>1143</v>
      </c>
      <c r="Z298" s="85" t="s">
        <v>821</v>
      </c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F298">
        <v>595</v>
      </c>
      <c r="BG298">
        <v>58</v>
      </c>
      <c r="BH298">
        <v>136</v>
      </c>
      <c r="BI298">
        <v>280</v>
      </c>
      <c r="BJ298" s="398">
        <v>9</v>
      </c>
      <c r="BK298" s="398">
        <v>21</v>
      </c>
      <c r="BL298" s="136">
        <v>4019.8708000000001</v>
      </c>
      <c r="BM298" s="136">
        <v>1259.7326515919001</v>
      </c>
      <c r="BN298" s="136">
        <v>1261.3</v>
      </c>
      <c r="BO298" s="136">
        <v>1218.8715999999999</v>
      </c>
      <c r="BP298" s="136">
        <v>1218.8715999999999</v>
      </c>
      <c r="BQ298" s="1" t="s">
        <v>821</v>
      </c>
    </row>
    <row r="299" spans="1:69" x14ac:dyDescent="0.25">
      <c r="A299" s="1"/>
      <c r="B299" s="85">
        <v>206</v>
      </c>
      <c r="C299" s="85">
        <v>281</v>
      </c>
      <c r="D299" s="85">
        <v>14006</v>
      </c>
      <c r="E299" s="85">
        <v>0</v>
      </c>
      <c r="F299" s="85">
        <v>87</v>
      </c>
      <c r="G299" s="85">
        <v>86</v>
      </c>
      <c r="H299" s="176">
        <v>7</v>
      </c>
      <c r="I299" s="400">
        <v>12</v>
      </c>
      <c r="J299" s="384">
        <v>59.176144000000001</v>
      </c>
      <c r="K299" s="384">
        <v>7.0029396999999998</v>
      </c>
      <c r="L299" s="395">
        <v>3.6451757824486203E-2</v>
      </c>
      <c r="M299" s="384">
        <v>1280.94975397032</v>
      </c>
      <c r="N299" s="85">
        <v>1</v>
      </c>
      <c r="O299" s="85">
        <v>1</v>
      </c>
      <c r="P299" s="85">
        <v>0</v>
      </c>
      <c r="Q299" s="85">
        <v>0</v>
      </c>
      <c r="R299" s="85">
        <v>0</v>
      </c>
      <c r="S299" s="85">
        <v>0</v>
      </c>
      <c r="T299" s="85">
        <v>282</v>
      </c>
      <c r="U299" s="85">
        <v>10</v>
      </c>
      <c r="V299" s="387">
        <v>686.46686</v>
      </c>
      <c r="W299" s="85">
        <v>1814901</v>
      </c>
      <c r="X299" s="85" t="s">
        <v>1132</v>
      </c>
      <c r="Y299" s="85" t="s">
        <v>1144</v>
      </c>
      <c r="Z299" s="85" t="s">
        <v>821</v>
      </c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F299">
        <v>596</v>
      </c>
      <c r="BG299">
        <v>58</v>
      </c>
      <c r="BH299">
        <v>135</v>
      </c>
      <c r="BI299">
        <v>281</v>
      </c>
      <c r="BJ299" s="398">
        <v>9</v>
      </c>
      <c r="BK299" s="398">
        <v>22</v>
      </c>
      <c r="BL299" s="136">
        <v>4270.0079999999998</v>
      </c>
      <c r="BM299" s="136">
        <v>1257.0619124090599</v>
      </c>
      <c r="BN299" s="136">
        <v>1257.5</v>
      </c>
      <c r="BO299" s="136">
        <v>1217.5427</v>
      </c>
      <c r="BP299" s="136">
        <v>1217.5427</v>
      </c>
      <c r="BQ299" s="1" t="s">
        <v>821</v>
      </c>
    </row>
    <row r="300" spans="1:69" x14ac:dyDescent="0.25">
      <c r="A300" s="1"/>
      <c r="B300" s="85">
        <v>207</v>
      </c>
      <c r="C300" s="85">
        <v>282</v>
      </c>
      <c r="D300" s="85">
        <v>14005</v>
      </c>
      <c r="E300" s="85">
        <v>0</v>
      </c>
      <c r="F300" s="85">
        <v>87</v>
      </c>
      <c r="G300" s="85">
        <v>85</v>
      </c>
      <c r="H300" s="176">
        <v>7</v>
      </c>
      <c r="I300" s="400">
        <v>13</v>
      </c>
      <c r="J300" s="384">
        <v>279.41815000000003</v>
      </c>
      <c r="K300" s="384">
        <v>7.2827299999999999</v>
      </c>
      <c r="L300" s="395">
        <v>1.24213397670912E-2</v>
      </c>
      <c r="M300" s="384">
        <v>1278.79267951314</v>
      </c>
      <c r="N300" s="85">
        <v>1</v>
      </c>
      <c r="O300" s="85">
        <v>1</v>
      </c>
      <c r="P300" s="85">
        <v>0</v>
      </c>
      <c r="Q300" s="85">
        <v>0</v>
      </c>
      <c r="R300" s="85">
        <v>0</v>
      </c>
      <c r="S300" s="85">
        <v>0</v>
      </c>
      <c r="T300" s="85">
        <v>283</v>
      </c>
      <c r="U300" s="85">
        <v>10</v>
      </c>
      <c r="V300" s="387">
        <v>738.06859999999995</v>
      </c>
      <c r="W300" s="85">
        <v>1814901</v>
      </c>
      <c r="X300" s="85" t="s">
        <v>1132</v>
      </c>
      <c r="Y300" s="85" t="s">
        <v>1145</v>
      </c>
      <c r="Z300" s="85" t="s">
        <v>821</v>
      </c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F300">
        <v>597</v>
      </c>
      <c r="BG300">
        <v>58</v>
      </c>
      <c r="BH300">
        <v>134</v>
      </c>
      <c r="BI300">
        <v>282</v>
      </c>
      <c r="BJ300" s="398">
        <v>9</v>
      </c>
      <c r="BK300" s="398">
        <v>23</v>
      </c>
      <c r="BL300" s="136">
        <v>4520.1450000000004</v>
      </c>
      <c r="BM300" s="136">
        <v>1254.4172414698401</v>
      </c>
      <c r="BN300" s="136">
        <v>1248.3399999999999</v>
      </c>
      <c r="BO300" s="136">
        <v>1215.4908</v>
      </c>
      <c r="BP300" s="136">
        <v>1215.4908</v>
      </c>
      <c r="BQ300" s="1" t="s">
        <v>821</v>
      </c>
    </row>
    <row r="301" spans="1:69" x14ac:dyDescent="0.25">
      <c r="A301" s="1"/>
      <c r="B301" s="85">
        <v>208</v>
      </c>
      <c r="C301" s="85">
        <v>283</v>
      </c>
      <c r="D301" s="85">
        <v>14004</v>
      </c>
      <c r="E301" s="85">
        <v>0</v>
      </c>
      <c r="F301" s="85">
        <v>87</v>
      </c>
      <c r="G301" s="85">
        <v>84</v>
      </c>
      <c r="H301" s="176">
        <v>7</v>
      </c>
      <c r="I301" s="400">
        <v>14</v>
      </c>
      <c r="J301" s="384">
        <v>265.38357999999999</v>
      </c>
      <c r="K301" s="384">
        <v>7.7329163999999997</v>
      </c>
      <c r="L301" s="395">
        <v>1.23892451514102E-2</v>
      </c>
      <c r="M301" s="384">
        <v>1275.3219317118501</v>
      </c>
      <c r="N301" s="85">
        <v>1</v>
      </c>
      <c r="O301" s="85">
        <v>1</v>
      </c>
      <c r="P301" s="85">
        <v>0</v>
      </c>
      <c r="Q301" s="85">
        <v>0</v>
      </c>
      <c r="R301" s="85">
        <v>0</v>
      </c>
      <c r="S301" s="85">
        <v>0</v>
      </c>
      <c r="T301" s="85">
        <v>284</v>
      </c>
      <c r="U301" s="85">
        <v>10</v>
      </c>
      <c r="V301" s="387">
        <v>821.09640000000002</v>
      </c>
      <c r="W301" s="85">
        <v>1814901</v>
      </c>
      <c r="X301" s="85" t="s">
        <v>1132</v>
      </c>
      <c r="Y301" s="85" t="s">
        <v>1146</v>
      </c>
      <c r="Z301" s="85" t="s">
        <v>821</v>
      </c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F301">
        <v>598</v>
      </c>
      <c r="BG301">
        <v>58</v>
      </c>
      <c r="BH301">
        <v>133</v>
      </c>
      <c r="BI301">
        <v>283</v>
      </c>
      <c r="BJ301" s="398">
        <v>9</v>
      </c>
      <c r="BK301" s="398">
        <v>24</v>
      </c>
      <c r="BL301" s="136">
        <v>4770.2820000000002</v>
      </c>
      <c r="BM301" s="136">
        <v>1251.77257053062</v>
      </c>
      <c r="BN301" s="136">
        <v>1248.8399999999999</v>
      </c>
      <c r="BO301" s="136">
        <v>1212.9235000000001</v>
      </c>
      <c r="BP301" s="136">
        <v>1212.9235000000001</v>
      </c>
      <c r="BQ301" s="1" t="s">
        <v>821</v>
      </c>
    </row>
    <row r="302" spans="1:69" x14ac:dyDescent="0.25">
      <c r="A302" s="1"/>
      <c r="B302" s="85">
        <v>209</v>
      </c>
      <c r="C302" s="85">
        <v>284</v>
      </c>
      <c r="D302" s="85">
        <v>14003</v>
      </c>
      <c r="E302" s="85">
        <v>0</v>
      </c>
      <c r="F302" s="85">
        <v>87</v>
      </c>
      <c r="G302" s="85">
        <v>83</v>
      </c>
      <c r="H302" s="176">
        <v>7</v>
      </c>
      <c r="I302" s="400">
        <v>15</v>
      </c>
      <c r="J302" s="384">
        <v>250.71656999999999</v>
      </c>
      <c r="K302" s="384">
        <v>8.1593850000000003</v>
      </c>
      <c r="L302" s="395">
        <v>1.29212256806896E-2</v>
      </c>
      <c r="M302" s="384">
        <v>1272.03402953658</v>
      </c>
      <c r="N302" s="85">
        <v>1</v>
      </c>
      <c r="O302" s="85">
        <v>1</v>
      </c>
      <c r="P302" s="85">
        <v>0</v>
      </c>
      <c r="Q302" s="85">
        <v>0</v>
      </c>
      <c r="R302" s="85">
        <v>0</v>
      </c>
      <c r="S302" s="85">
        <v>0</v>
      </c>
      <c r="T302" s="85">
        <v>285</v>
      </c>
      <c r="U302" s="85">
        <v>10</v>
      </c>
      <c r="V302" s="387">
        <v>899.75005999999996</v>
      </c>
      <c r="W302" s="85">
        <v>1814901</v>
      </c>
      <c r="X302" s="85" t="s">
        <v>1132</v>
      </c>
      <c r="Y302" s="85" t="s">
        <v>1147</v>
      </c>
      <c r="Z302" s="85" t="s">
        <v>821</v>
      </c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F302">
        <v>599</v>
      </c>
      <c r="BG302">
        <v>58</v>
      </c>
      <c r="BH302">
        <v>132</v>
      </c>
      <c r="BI302">
        <v>284</v>
      </c>
      <c r="BJ302" s="398">
        <v>9</v>
      </c>
      <c r="BK302" s="398">
        <v>25</v>
      </c>
      <c r="BL302" s="136">
        <v>4818.4009999999998</v>
      </c>
      <c r="BM302" s="136">
        <v>1250.19585866695</v>
      </c>
      <c r="BN302" s="136">
        <v>1244.74</v>
      </c>
      <c r="BO302" s="136">
        <v>1212.9235000000001</v>
      </c>
      <c r="BP302" s="136">
        <v>1212.9235000000001</v>
      </c>
      <c r="BQ302" s="1" t="s">
        <v>821</v>
      </c>
    </row>
    <row r="303" spans="1:69" x14ac:dyDescent="0.25">
      <c r="A303" s="1"/>
      <c r="B303" s="85">
        <v>210</v>
      </c>
      <c r="C303" s="85">
        <v>285</v>
      </c>
      <c r="D303" s="85">
        <v>14002</v>
      </c>
      <c r="E303" s="85">
        <v>0</v>
      </c>
      <c r="F303" s="85">
        <v>87</v>
      </c>
      <c r="G303" s="85">
        <v>82</v>
      </c>
      <c r="H303" s="176">
        <v>7</v>
      </c>
      <c r="I303" s="400">
        <v>16</v>
      </c>
      <c r="J303" s="384">
        <v>257.79577999999998</v>
      </c>
      <c r="K303" s="384">
        <v>8.5795840000000005</v>
      </c>
      <c r="L303" s="395">
        <v>1.2587192467084301E-2</v>
      </c>
      <c r="M303" s="384">
        <v>1268.79446417965</v>
      </c>
      <c r="N303" s="85">
        <v>1</v>
      </c>
      <c r="O303" s="85">
        <v>1</v>
      </c>
      <c r="P303" s="85">
        <v>0</v>
      </c>
      <c r="Q303" s="85">
        <v>0</v>
      </c>
      <c r="R303" s="85">
        <v>0</v>
      </c>
      <c r="S303" s="85">
        <v>0</v>
      </c>
      <c r="T303" s="85">
        <v>286</v>
      </c>
      <c r="U303" s="85">
        <v>10</v>
      </c>
      <c r="V303" s="387">
        <v>977.2473</v>
      </c>
      <c r="W303" s="85">
        <v>1814901</v>
      </c>
      <c r="X303" s="85" t="s">
        <v>1132</v>
      </c>
      <c r="Y303" s="85" t="s">
        <v>1148</v>
      </c>
      <c r="Z303" s="85" t="s">
        <v>821</v>
      </c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F303">
        <v>600</v>
      </c>
      <c r="BG303">
        <v>59</v>
      </c>
      <c r="BH303">
        <v>132</v>
      </c>
      <c r="BI303">
        <v>285</v>
      </c>
      <c r="BJ303" s="398">
        <v>9</v>
      </c>
      <c r="BK303" s="398">
        <v>26</v>
      </c>
      <c r="BL303" s="136">
        <v>4927.5839999999998</v>
      </c>
      <c r="BM303" s="136">
        <v>1249.3642974413599</v>
      </c>
      <c r="BN303" s="136">
        <v>1230.94</v>
      </c>
      <c r="BO303" s="136">
        <v>1211.9031</v>
      </c>
      <c r="BP303" s="136">
        <v>1211.9031</v>
      </c>
      <c r="BQ303" s="1" t="s">
        <v>821</v>
      </c>
    </row>
    <row r="304" spans="1:69" x14ac:dyDescent="0.25">
      <c r="A304" s="1"/>
      <c r="B304" s="85">
        <v>211</v>
      </c>
      <c r="C304" s="85">
        <v>286</v>
      </c>
      <c r="D304" s="85">
        <v>14001</v>
      </c>
      <c r="E304" s="85">
        <v>0</v>
      </c>
      <c r="F304" s="85">
        <v>87</v>
      </c>
      <c r="G304" s="85">
        <v>81</v>
      </c>
      <c r="H304" s="176">
        <v>7</v>
      </c>
      <c r="I304" s="400">
        <v>17</v>
      </c>
      <c r="J304" s="384">
        <v>251.55804000000001</v>
      </c>
      <c r="K304" s="384">
        <v>9.0004790000000003</v>
      </c>
      <c r="L304" s="395">
        <v>1.03577365266953E-2</v>
      </c>
      <c r="M304" s="384">
        <v>1265.54953912531</v>
      </c>
      <c r="N304" s="85">
        <v>1</v>
      </c>
      <c r="O304" s="85">
        <v>1</v>
      </c>
      <c r="P304" s="85">
        <v>0</v>
      </c>
      <c r="Q304" s="85">
        <v>0</v>
      </c>
      <c r="R304" s="85">
        <v>0</v>
      </c>
      <c r="S304" s="85">
        <v>0</v>
      </c>
      <c r="T304" s="85">
        <v>287</v>
      </c>
      <c r="U304" s="85">
        <v>10</v>
      </c>
      <c r="V304" s="387">
        <v>1054.8728000000001</v>
      </c>
      <c r="W304" s="85">
        <v>1814901</v>
      </c>
      <c r="X304" s="85" t="s">
        <v>1132</v>
      </c>
      <c r="Y304" s="85" t="s">
        <v>1149</v>
      </c>
      <c r="Z304" s="85" t="s">
        <v>821</v>
      </c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F304">
        <v>601</v>
      </c>
      <c r="BG304">
        <v>58</v>
      </c>
      <c r="BH304">
        <v>132</v>
      </c>
      <c r="BI304">
        <v>286</v>
      </c>
      <c r="BJ304" s="398">
        <v>9</v>
      </c>
      <c r="BK304" s="398">
        <v>27</v>
      </c>
      <c r="BL304" s="136">
        <v>5020.4946</v>
      </c>
      <c r="BM304" s="136">
        <v>1248.29594085026</v>
      </c>
      <c r="BN304" s="136">
        <v>1244.74</v>
      </c>
      <c r="BO304" s="136">
        <v>1211.6332</v>
      </c>
      <c r="BP304" s="136">
        <v>1211.6332</v>
      </c>
      <c r="BQ304" s="1" t="s">
        <v>821</v>
      </c>
    </row>
    <row r="305" spans="1:69" x14ac:dyDescent="0.25">
      <c r="A305" s="1"/>
      <c r="B305" s="85">
        <v>212</v>
      </c>
      <c r="C305" s="85">
        <v>287</v>
      </c>
      <c r="D305" s="85">
        <v>13841</v>
      </c>
      <c r="E305" s="85">
        <v>0</v>
      </c>
      <c r="F305" s="85">
        <v>86</v>
      </c>
      <c r="G305" s="85">
        <v>81</v>
      </c>
      <c r="H305" s="176">
        <v>7</v>
      </c>
      <c r="I305" s="400">
        <v>18</v>
      </c>
      <c r="J305" s="384">
        <v>157.43711999999999</v>
      </c>
      <c r="K305" s="384">
        <v>9.3384429999999998</v>
      </c>
      <c r="L305" s="395">
        <v>1.24930447562884E-2</v>
      </c>
      <c r="M305" s="384">
        <v>1262.9439671799</v>
      </c>
      <c r="N305" s="85">
        <v>1</v>
      </c>
      <c r="O305" s="85">
        <v>1</v>
      </c>
      <c r="P305" s="85">
        <v>0</v>
      </c>
      <c r="Q305" s="85">
        <v>0</v>
      </c>
      <c r="R305" s="85">
        <v>0</v>
      </c>
      <c r="S305" s="85">
        <v>0</v>
      </c>
      <c r="T305" s="85">
        <v>288</v>
      </c>
      <c r="U305" s="85">
        <v>10</v>
      </c>
      <c r="V305" s="387">
        <v>1117.2037</v>
      </c>
      <c r="W305" s="85">
        <v>1814901</v>
      </c>
      <c r="X305" s="85" t="s">
        <v>1132</v>
      </c>
      <c r="Y305" s="85" t="s">
        <v>1150</v>
      </c>
      <c r="Z305" s="85" t="s">
        <v>821</v>
      </c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F305">
        <v>602</v>
      </c>
      <c r="BG305">
        <v>58</v>
      </c>
      <c r="BH305">
        <v>131</v>
      </c>
      <c r="BI305">
        <v>287</v>
      </c>
      <c r="BJ305" s="398">
        <v>9</v>
      </c>
      <c r="BK305" s="398">
        <v>28</v>
      </c>
      <c r="BL305" s="136">
        <v>5270.7686000000003</v>
      </c>
      <c r="BM305" s="136">
        <v>1246.48171086553</v>
      </c>
      <c r="BN305" s="136">
        <v>1252.8599999999999</v>
      </c>
      <c r="BO305" s="136">
        <v>1208.4158</v>
      </c>
      <c r="BP305" s="136">
        <v>1208.4158</v>
      </c>
      <c r="BQ305" s="1" t="s">
        <v>821</v>
      </c>
    </row>
    <row r="306" spans="1:69" x14ac:dyDescent="0.25">
      <c r="A306" s="1"/>
      <c r="B306" s="85">
        <v>213</v>
      </c>
      <c r="C306" s="85">
        <v>288</v>
      </c>
      <c r="D306" s="85">
        <v>13840</v>
      </c>
      <c r="E306" s="85">
        <v>0</v>
      </c>
      <c r="F306" s="85">
        <v>86</v>
      </c>
      <c r="G306" s="85">
        <v>80</v>
      </c>
      <c r="H306" s="176">
        <v>7</v>
      </c>
      <c r="I306" s="400">
        <v>19</v>
      </c>
      <c r="J306" s="384">
        <v>151.30153000000001</v>
      </c>
      <c r="K306" s="384">
        <v>9.5935629999999996</v>
      </c>
      <c r="L306" s="395">
        <v>1.3090125151338901E-2</v>
      </c>
      <c r="M306" s="384">
        <v>1260.9770982118</v>
      </c>
      <c r="N306" s="85">
        <v>1</v>
      </c>
      <c r="O306" s="85">
        <v>1</v>
      </c>
      <c r="P306" s="85">
        <v>0</v>
      </c>
      <c r="Q306" s="85">
        <v>0</v>
      </c>
      <c r="R306" s="85">
        <v>0</v>
      </c>
      <c r="S306" s="85">
        <v>0</v>
      </c>
      <c r="T306" s="85">
        <v>289</v>
      </c>
      <c r="U306" s="85">
        <v>10</v>
      </c>
      <c r="V306" s="387">
        <v>1164.2555</v>
      </c>
      <c r="W306" s="85">
        <v>1814901</v>
      </c>
      <c r="X306" s="85" t="s">
        <v>1132</v>
      </c>
      <c r="Y306" s="85" t="s">
        <v>1151</v>
      </c>
      <c r="Z306" s="85" t="s">
        <v>821</v>
      </c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F306">
        <v>603</v>
      </c>
      <c r="BG306">
        <v>58</v>
      </c>
      <c r="BH306">
        <v>130</v>
      </c>
      <c r="BI306">
        <v>288</v>
      </c>
      <c r="BJ306" s="398">
        <v>9</v>
      </c>
      <c r="BK306" s="398">
        <v>29</v>
      </c>
      <c r="BL306" s="136">
        <v>5536.3959999999997</v>
      </c>
      <c r="BM306" s="136">
        <v>1243.7544341304699</v>
      </c>
      <c r="BN306" s="136">
        <v>1238.1600000000001</v>
      </c>
      <c r="BO306" s="136">
        <v>1208.4158</v>
      </c>
      <c r="BP306" s="136">
        <v>1208.4158</v>
      </c>
      <c r="BQ306" s="1" t="s">
        <v>821</v>
      </c>
    </row>
    <row r="307" spans="1:69" x14ac:dyDescent="0.25">
      <c r="A307" s="1"/>
      <c r="B307" s="85">
        <v>214</v>
      </c>
      <c r="C307" s="85">
        <v>289</v>
      </c>
      <c r="D307" s="85">
        <v>13680</v>
      </c>
      <c r="E307" s="85">
        <v>0</v>
      </c>
      <c r="F307" s="85">
        <v>85</v>
      </c>
      <c r="G307" s="85">
        <v>80</v>
      </c>
      <c r="H307" s="176">
        <v>7</v>
      </c>
      <c r="I307" s="400">
        <v>20</v>
      </c>
      <c r="J307" s="384">
        <v>159.58505</v>
      </c>
      <c r="K307" s="384">
        <v>9.8504579999999997</v>
      </c>
      <c r="L307" s="395">
        <v>1.4700595073451299E-2</v>
      </c>
      <c r="M307" s="384">
        <v>1258.99654226251</v>
      </c>
      <c r="N307" s="85">
        <v>1</v>
      </c>
      <c r="O307" s="85">
        <v>1</v>
      </c>
      <c r="P307" s="85">
        <v>0</v>
      </c>
      <c r="Q307" s="85">
        <v>0</v>
      </c>
      <c r="R307" s="85">
        <v>0</v>
      </c>
      <c r="S307" s="85">
        <v>0</v>
      </c>
      <c r="T307" s="85">
        <v>290</v>
      </c>
      <c r="U307" s="85">
        <v>10</v>
      </c>
      <c r="V307" s="387">
        <v>1211.6346000000001</v>
      </c>
      <c r="W307" s="85">
        <v>1814901</v>
      </c>
      <c r="X307" s="85" t="s">
        <v>1132</v>
      </c>
      <c r="Y307" s="85" t="s">
        <v>1152</v>
      </c>
      <c r="Z307" s="85" t="s">
        <v>821</v>
      </c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F307">
        <v>604</v>
      </c>
      <c r="BG307">
        <v>58</v>
      </c>
      <c r="BH307">
        <v>129</v>
      </c>
      <c r="BI307">
        <v>289</v>
      </c>
      <c r="BJ307" s="398">
        <v>9</v>
      </c>
      <c r="BK307" s="398">
        <v>30</v>
      </c>
      <c r="BL307" s="136">
        <v>5808.0565999999999</v>
      </c>
      <c r="BM307" s="136">
        <v>1240.9140874535001</v>
      </c>
      <c r="BN307" s="136">
        <v>1213.74</v>
      </c>
      <c r="BO307" s="136">
        <v>1208.2416000000001</v>
      </c>
      <c r="BP307" s="136">
        <v>1208.2416000000001</v>
      </c>
      <c r="BQ307" s="1" t="s">
        <v>821</v>
      </c>
    </row>
    <row r="308" spans="1:69" x14ac:dyDescent="0.25">
      <c r="A308" s="1"/>
      <c r="B308" s="85">
        <v>215</v>
      </c>
      <c r="C308" s="85">
        <v>290</v>
      </c>
      <c r="D308" s="85">
        <v>13679</v>
      </c>
      <c r="E308" s="85">
        <v>0</v>
      </c>
      <c r="F308" s="85">
        <v>85</v>
      </c>
      <c r="G308" s="85">
        <v>79</v>
      </c>
      <c r="H308" s="176">
        <v>7</v>
      </c>
      <c r="I308" s="400">
        <v>21</v>
      </c>
      <c r="J308" s="384">
        <v>208.66472999999999</v>
      </c>
      <c r="K308" s="384">
        <v>10.154754000000001</v>
      </c>
      <c r="L308" s="395">
        <v>7.8660819234787592E-3</v>
      </c>
      <c r="M308" s="384">
        <v>1256.6505470260699</v>
      </c>
      <c r="N308" s="85">
        <v>1</v>
      </c>
      <c r="O308" s="85">
        <v>1</v>
      </c>
      <c r="P308" s="85">
        <v>0</v>
      </c>
      <c r="Q308" s="85">
        <v>0</v>
      </c>
      <c r="R308" s="85">
        <v>0</v>
      </c>
      <c r="S308" s="85">
        <v>0</v>
      </c>
      <c r="T308" s="85">
        <v>291</v>
      </c>
      <c r="U308" s="85">
        <v>10</v>
      </c>
      <c r="V308" s="387">
        <v>1267.7559000000001</v>
      </c>
      <c r="W308" s="85">
        <v>1814901</v>
      </c>
      <c r="X308" s="85" t="s">
        <v>1132</v>
      </c>
      <c r="Y308" s="85" t="s">
        <v>1153</v>
      </c>
      <c r="Z308" s="85" t="s">
        <v>821</v>
      </c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F308">
        <v>605</v>
      </c>
      <c r="BG308">
        <v>57</v>
      </c>
      <c r="BH308">
        <v>129</v>
      </c>
      <c r="BI308">
        <v>290</v>
      </c>
      <c r="BJ308" s="398">
        <v>9</v>
      </c>
      <c r="BK308" s="398">
        <v>31</v>
      </c>
      <c r="BL308" s="136">
        <v>5843.4669999999996</v>
      </c>
      <c r="BM308" s="136">
        <v>1239.2907785075699</v>
      </c>
      <c r="BN308" s="136">
        <v>1220.48</v>
      </c>
      <c r="BO308" s="136">
        <v>1208.2416000000001</v>
      </c>
      <c r="BP308" s="136">
        <v>1208.2416000000001</v>
      </c>
      <c r="BQ308" s="1" t="s">
        <v>821</v>
      </c>
    </row>
    <row r="309" spans="1:69" x14ac:dyDescent="0.25">
      <c r="A309" s="1"/>
      <c r="B309" s="85">
        <v>216</v>
      </c>
      <c r="C309" s="85">
        <v>291</v>
      </c>
      <c r="D309" s="85">
        <v>13839</v>
      </c>
      <c r="E309" s="85">
        <v>0</v>
      </c>
      <c r="F309" s="85">
        <v>86</v>
      </c>
      <c r="G309" s="85">
        <v>79</v>
      </c>
      <c r="H309" s="176">
        <v>7</v>
      </c>
      <c r="I309" s="400">
        <v>22</v>
      </c>
      <c r="J309" s="384">
        <v>48.980536999999998</v>
      </c>
      <c r="K309" s="384">
        <v>10.367654</v>
      </c>
      <c r="L309" s="395">
        <v>4.3107624124043301E-2</v>
      </c>
      <c r="M309" s="384">
        <v>1255.00917313478</v>
      </c>
      <c r="N309" s="85">
        <v>1</v>
      </c>
      <c r="O309" s="85">
        <v>1</v>
      </c>
      <c r="P309" s="85">
        <v>0</v>
      </c>
      <c r="Q309" s="85">
        <v>0</v>
      </c>
      <c r="R309" s="85">
        <v>0</v>
      </c>
      <c r="S309" s="85">
        <v>0</v>
      </c>
      <c r="T309" s="85">
        <v>292</v>
      </c>
      <c r="U309" s="85">
        <v>10</v>
      </c>
      <c r="V309" s="387">
        <v>1307.021</v>
      </c>
      <c r="W309" s="85">
        <v>1814901</v>
      </c>
      <c r="X309" s="85" t="s">
        <v>1132</v>
      </c>
      <c r="Y309" s="85" t="s">
        <v>1154</v>
      </c>
      <c r="Z309" s="85" t="s">
        <v>821</v>
      </c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F309">
        <v>606</v>
      </c>
      <c r="BG309">
        <v>57</v>
      </c>
      <c r="BH309">
        <v>128</v>
      </c>
      <c r="BI309">
        <v>291</v>
      </c>
      <c r="BJ309" s="398">
        <v>9</v>
      </c>
      <c r="BK309" s="398">
        <v>32</v>
      </c>
      <c r="BL309" s="136">
        <v>6144.6122999999998</v>
      </c>
      <c r="BM309" s="136">
        <v>1237.5115970040699</v>
      </c>
      <c r="BN309" s="136">
        <v>1211.28</v>
      </c>
      <c r="BO309" s="136">
        <v>1207.9589000000001</v>
      </c>
      <c r="BP309" s="136">
        <v>1207.9589000000001</v>
      </c>
      <c r="BQ309" s="1" t="s">
        <v>821</v>
      </c>
    </row>
    <row r="310" spans="1:69" x14ac:dyDescent="0.25">
      <c r="A310" s="1"/>
      <c r="B310" s="85">
        <v>217</v>
      </c>
      <c r="C310" s="85">
        <v>292</v>
      </c>
      <c r="D310" s="85">
        <v>13838</v>
      </c>
      <c r="E310" s="85">
        <v>0</v>
      </c>
      <c r="F310" s="85">
        <v>86</v>
      </c>
      <c r="G310" s="85">
        <v>78</v>
      </c>
      <c r="H310" s="176">
        <v>7</v>
      </c>
      <c r="I310" s="400">
        <v>23</v>
      </c>
      <c r="J310" s="384">
        <v>282.45006999999998</v>
      </c>
      <c r="K310" s="384">
        <v>10.641524</v>
      </c>
      <c r="L310" s="395">
        <v>1.2586341028205E-2</v>
      </c>
      <c r="M310" s="384">
        <v>1252.8977385385199</v>
      </c>
      <c r="N310" s="85">
        <v>1</v>
      </c>
      <c r="O310" s="85">
        <v>1</v>
      </c>
      <c r="P310" s="85">
        <v>0</v>
      </c>
      <c r="Q310" s="85">
        <v>0</v>
      </c>
      <c r="R310" s="85">
        <v>0</v>
      </c>
      <c r="S310" s="85">
        <v>0</v>
      </c>
      <c r="T310" s="85">
        <v>293</v>
      </c>
      <c r="U310" s="85">
        <v>10</v>
      </c>
      <c r="V310" s="387">
        <v>1357.5309999999999</v>
      </c>
      <c r="W310" s="85">
        <v>1814901</v>
      </c>
      <c r="X310" s="85" t="s">
        <v>1132</v>
      </c>
      <c r="Y310" s="85" t="s">
        <v>1155</v>
      </c>
      <c r="Z310" s="85" t="s">
        <v>821</v>
      </c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F310">
        <v>607</v>
      </c>
      <c r="BG310">
        <v>56</v>
      </c>
      <c r="BH310">
        <v>128</v>
      </c>
      <c r="BI310">
        <v>292</v>
      </c>
      <c r="BJ310" s="398">
        <v>9</v>
      </c>
      <c r="BK310" s="398">
        <v>33</v>
      </c>
      <c r="BL310" s="136">
        <v>6238.5370000000003</v>
      </c>
      <c r="BM310" s="136">
        <v>1235.42308129139</v>
      </c>
      <c r="BN310" s="136">
        <v>1214.33</v>
      </c>
      <c r="BO310" s="136">
        <v>1207.9166</v>
      </c>
      <c r="BP310" s="136">
        <v>1207.9166</v>
      </c>
      <c r="BQ310" s="1" t="s">
        <v>821</v>
      </c>
    </row>
    <row r="311" spans="1:69" x14ac:dyDescent="0.25">
      <c r="A311" s="1"/>
      <c r="B311" s="85">
        <v>218</v>
      </c>
      <c r="C311" s="85">
        <v>293</v>
      </c>
      <c r="D311" s="85">
        <v>13837</v>
      </c>
      <c r="E311" s="85">
        <v>0</v>
      </c>
      <c r="F311" s="85">
        <v>86</v>
      </c>
      <c r="G311" s="85">
        <v>77</v>
      </c>
      <c r="H311" s="176">
        <v>7</v>
      </c>
      <c r="I311" s="400">
        <v>24</v>
      </c>
      <c r="J311" s="384">
        <v>275.57816000000003</v>
      </c>
      <c r="K311" s="384">
        <v>11.102639999999999</v>
      </c>
      <c r="L311" s="395">
        <v>8.2346477521958693E-3</v>
      </c>
      <c r="M311" s="384">
        <v>1249.34272559325</v>
      </c>
      <c r="N311" s="85">
        <v>1</v>
      </c>
      <c r="O311" s="85">
        <v>1</v>
      </c>
      <c r="P311" s="85">
        <v>0</v>
      </c>
      <c r="Q311" s="85">
        <v>0</v>
      </c>
      <c r="R311" s="85">
        <v>0</v>
      </c>
      <c r="S311" s="85">
        <v>0</v>
      </c>
      <c r="T311" s="85">
        <v>294</v>
      </c>
      <c r="U311" s="85">
        <v>10</v>
      </c>
      <c r="V311" s="387">
        <v>1442.5745999999999</v>
      </c>
      <c r="W311" s="85">
        <v>1814901</v>
      </c>
      <c r="X311" s="85" t="s">
        <v>1132</v>
      </c>
      <c r="Y311" s="85" t="s">
        <v>1156</v>
      </c>
      <c r="Z311" s="85" t="s">
        <v>821</v>
      </c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F311">
        <v>608</v>
      </c>
      <c r="BG311">
        <v>56</v>
      </c>
      <c r="BH311">
        <v>127</v>
      </c>
      <c r="BI311">
        <v>293</v>
      </c>
      <c r="BJ311" s="398">
        <v>9</v>
      </c>
      <c r="BK311" s="398">
        <v>34</v>
      </c>
      <c r="BL311" s="136">
        <v>6508.9740000000002</v>
      </c>
      <c r="BM311" s="136">
        <v>1233.49690679839</v>
      </c>
      <c r="BN311" s="136">
        <v>1209.74</v>
      </c>
      <c r="BO311" s="136">
        <v>1207.9166</v>
      </c>
      <c r="BP311" s="136">
        <v>1207.9166</v>
      </c>
      <c r="BQ311" s="1" t="s">
        <v>821</v>
      </c>
    </row>
    <row r="312" spans="1:69" x14ac:dyDescent="0.25">
      <c r="A312" s="1"/>
      <c r="B312" s="85">
        <v>219</v>
      </c>
      <c r="C312" s="85">
        <v>294</v>
      </c>
      <c r="D312" s="85">
        <v>13836</v>
      </c>
      <c r="E312" s="85">
        <v>0</v>
      </c>
      <c r="F312" s="85">
        <v>86</v>
      </c>
      <c r="G312" s="85">
        <v>76</v>
      </c>
      <c r="H312" s="176">
        <v>7</v>
      </c>
      <c r="I312" s="400">
        <v>25</v>
      </c>
      <c r="J312" s="384">
        <v>80.631354999999999</v>
      </c>
      <c r="K312" s="384">
        <v>11.396986999999999</v>
      </c>
      <c r="L312" s="395">
        <v>2.3543995813720901E-2</v>
      </c>
      <c r="M312" s="384">
        <v>1247.0734365543699</v>
      </c>
      <c r="N312" s="85">
        <v>1</v>
      </c>
      <c r="O312" s="85">
        <v>1</v>
      </c>
      <c r="P312" s="85">
        <v>0</v>
      </c>
      <c r="Q312" s="85">
        <v>0</v>
      </c>
      <c r="R312" s="85">
        <v>0</v>
      </c>
      <c r="S312" s="85">
        <v>0</v>
      </c>
      <c r="T312" s="85">
        <v>295</v>
      </c>
      <c r="U312" s="85">
        <v>10</v>
      </c>
      <c r="V312" s="387">
        <v>1496.8607999999999</v>
      </c>
      <c r="W312" s="85">
        <v>1814901</v>
      </c>
      <c r="X312" s="85" t="s">
        <v>1132</v>
      </c>
      <c r="Y312" s="85" t="s">
        <v>1157</v>
      </c>
      <c r="Z312" s="85" t="s">
        <v>821</v>
      </c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F312">
        <v>609</v>
      </c>
      <c r="BG312">
        <v>55</v>
      </c>
      <c r="BH312">
        <v>127</v>
      </c>
      <c r="BI312">
        <v>294</v>
      </c>
      <c r="BJ312" s="398">
        <v>9</v>
      </c>
      <c r="BK312" s="398">
        <v>35</v>
      </c>
      <c r="BL312" s="136">
        <v>6558.5663999999997</v>
      </c>
      <c r="BM312" s="136">
        <v>1231.8050857896801</v>
      </c>
      <c r="BN312" s="136">
        <v>1213.18</v>
      </c>
      <c r="BO312" s="136">
        <v>1207.9166</v>
      </c>
      <c r="BP312" s="136">
        <v>1207.9166</v>
      </c>
      <c r="BQ312" s="1" t="s">
        <v>821</v>
      </c>
    </row>
    <row r="313" spans="1:69" x14ac:dyDescent="0.25">
      <c r="A313" s="1"/>
      <c r="B313" s="85">
        <v>220</v>
      </c>
      <c r="C313" s="85">
        <v>295</v>
      </c>
      <c r="D313" s="85">
        <v>13676</v>
      </c>
      <c r="E313" s="85">
        <v>0</v>
      </c>
      <c r="F313" s="85">
        <v>85</v>
      </c>
      <c r="G313" s="85">
        <v>76</v>
      </c>
      <c r="H313" s="176">
        <v>7</v>
      </c>
      <c r="I313" s="400">
        <v>26</v>
      </c>
      <c r="J313" s="384">
        <v>217.35714999999999</v>
      </c>
      <c r="K313" s="384">
        <v>11.643224</v>
      </c>
      <c r="L313" s="395">
        <v>1.3814016773954999E-2</v>
      </c>
      <c r="M313" s="384">
        <v>1245.17505226307</v>
      </c>
      <c r="N313" s="85">
        <v>1</v>
      </c>
      <c r="O313" s="85">
        <v>1</v>
      </c>
      <c r="P313" s="85">
        <v>0</v>
      </c>
      <c r="Q313" s="85">
        <v>0</v>
      </c>
      <c r="R313" s="85">
        <v>0</v>
      </c>
      <c r="S313" s="85">
        <v>0</v>
      </c>
      <c r="T313" s="85">
        <v>296</v>
      </c>
      <c r="U313" s="85">
        <v>10</v>
      </c>
      <c r="V313" s="387">
        <v>1542.2743</v>
      </c>
      <c r="W313" s="85">
        <v>1814901</v>
      </c>
      <c r="X313" s="85" t="s">
        <v>1132</v>
      </c>
      <c r="Y313" s="85" t="s">
        <v>1158</v>
      </c>
      <c r="Z313" s="85" t="s">
        <v>821</v>
      </c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F313">
        <v>610</v>
      </c>
      <c r="BG313">
        <v>55</v>
      </c>
      <c r="BH313">
        <v>126</v>
      </c>
      <c r="BI313">
        <v>295</v>
      </c>
      <c r="BJ313" s="398">
        <v>9</v>
      </c>
      <c r="BK313" s="398">
        <v>36</v>
      </c>
      <c r="BL313" s="136">
        <v>6821.5460000000003</v>
      </c>
      <c r="BM313" s="136">
        <v>1230.15269625829</v>
      </c>
      <c r="BN313" s="136">
        <v>1209.93</v>
      </c>
      <c r="BO313" s="136">
        <v>1207.3454999999999</v>
      </c>
      <c r="BP313" s="136">
        <v>1207.3454999999999</v>
      </c>
      <c r="BQ313" s="1" t="s">
        <v>821</v>
      </c>
    </row>
    <row r="314" spans="1:69" x14ac:dyDescent="0.25">
      <c r="A314" s="1"/>
      <c r="B314" s="85">
        <v>221</v>
      </c>
      <c r="C314" s="85">
        <v>296</v>
      </c>
      <c r="D314" s="85">
        <v>13675</v>
      </c>
      <c r="E314" s="85">
        <v>0</v>
      </c>
      <c r="F314" s="85">
        <v>85</v>
      </c>
      <c r="G314" s="85">
        <v>75</v>
      </c>
      <c r="H314" s="176">
        <v>7</v>
      </c>
      <c r="I314" s="400">
        <v>27</v>
      </c>
      <c r="J314" s="384">
        <v>253.95436000000001</v>
      </c>
      <c r="K314" s="384">
        <v>12.032681999999999</v>
      </c>
      <c r="L314" s="395">
        <v>1.2787819267144101E-2</v>
      </c>
      <c r="M314" s="384">
        <v>1242.17247698547</v>
      </c>
      <c r="N314" s="85">
        <v>1</v>
      </c>
      <c r="O314" s="85">
        <v>1</v>
      </c>
      <c r="P314" s="85">
        <v>0</v>
      </c>
      <c r="Q314" s="85">
        <v>0</v>
      </c>
      <c r="R314" s="85">
        <v>0</v>
      </c>
      <c r="S314" s="85">
        <v>0</v>
      </c>
      <c r="T314" s="85">
        <v>297</v>
      </c>
      <c r="U314" s="85">
        <v>10</v>
      </c>
      <c r="V314" s="387">
        <v>1614.1022</v>
      </c>
      <c r="W314" s="85">
        <v>1814901</v>
      </c>
      <c r="X314" s="85" t="s">
        <v>1132</v>
      </c>
      <c r="Y314" s="85" t="s">
        <v>1159</v>
      </c>
      <c r="Z314" s="85" t="s">
        <v>821</v>
      </c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F314">
        <v>611</v>
      </c>
      <c r="BG314">
        <v>55</v>
      </c>
      <c r="BH314">
        <v>125</v>
      </c>
      <c r="BI314">
        <v>296</v>
      </c>
      <c r="BJ314" s="398">
        <v>9</v>
      </c>
      <c r="BK314" s="398">
        <v>37</v>
      </c>
      <c r="BL314" s="136">
        <v>7099.5595999999996</v>
      </c>
      <c r="BM314" s="136">
        <v>1227.2927680686901</v>
      </c>
      <c r="BN314" s="136">
        <v>1209.03</v>
      </c>
      <c r="BO314" s="136">
        <v>1207.1384</v>
      </c>
      <c r="BP314" s="136">
        <v>1207.1384</v>
      </c>
      <c r="BQ314" s="1" t="s">
        <v>821</v>
      </c>
    </row>
    <row r="315" spans="1:69" x14ac:dyDescent="0.25">
      <c r="A315" s="1"/>
      <c r="B315" s="85">
        <v>222</v>
      </c>
      <c r="C315" s="85">
        <v>297</v>
      </c>
      <c r="D315" s="85">
        <v>13674</v>
      </c>
      <c r="E315" s="85">
        <v>0</v>
      </c>
      <c r="F315" s="85">
        <v>85</v>
      </c>
      <c r="G315" s="85">
        <v>74</v>
      </c>
      <c r="H315" s="176">
        <v>7</v>
      </c>
      <c r="I315" s="400">
        <v>28</v>
      </c>
      <c r="J315" s="384">
        <v>255.80826999999999</v>
      </c>
      <c r="K315" s="384">
        <v>12.453915</v>
      </c>
      <c r="L315" s="395">
        <v>1.0360264117306801E-2</v>
      </c>
      <c r="M315" s="384">
        <v>1238.92495451539</v>
      </c>
      <c r="N315" s="85">
        <v>1</v>
      </c>
      <c r="O315" s="85">
        <v>1</v>
      </c>
      <c r="P315" s="85">
        <v>0</v>
      </c>
      <c r="Q315" s="85">
        <v>0</v>
      </c>
      <c r="R315" s="85">
        <v>0</v>
      </c>
      <c r="S315" s="85">
        <v>0</v>
      </c>
      <c r="T315" s="85">
        <v>298</v>
      </c>
      <c r="U315" s="85">
        <v>10</v>
      </c>
      <c r="V315" s="387">
        <v>1691.79</v>
      </c>
      <c r="W315" s="85">
        <v>1814901</v>
      </c>
      <c r="X315" s="85" t="s">
        <v>1132</v>
      </c>
      <c r="Y315" s="85" t="s">
        <v>1160</v>
      </c>
      <c r="Z315" s="85" t="s">
        <v>821</v>
      </c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F315">
        <v>612</v>
      </c>
      <c r="BG315">
        <v>55</v>
      </c>
      <c r="BH315">
        <v>124</v>
      </c>
      <c r="BI315">
        <v>297</v>
      </c>
      <c r="BJ315" s="398">
        <v>9</v>
      </c>
      <c r="BK315" s="398">
        <v>38</v>
      </c>
      <c r="BL315" s="136">
        <v>7311.7397000000001</v>
      </c>
      <c r="BM315" s="136">
        <v>1224.7013848630199</v>
      </c>
      <c r="BN315" s="136">
        <v>1207.4000000000001</v>
      </c>
      <c r="BO315" s="136">
        <v>1206.9073000000001</v>
      </c>
      <c r="BP315" s="136">
        <v>1206.9073000000001</v>
      </c>
      <c r="BQ315" s="1" t="s">
        <v>821</v>
      </c>
    </row>
    <row r="316" spans="1:69" x14ac:dyDescent="0.25">
      <c r="A316" s="1"/>
      <c r="B316" s="85">
        <v>223</v>
      </c>
      <c r="C316" s="85">
        <v>298</v>
      </c>
      <c r="D316" s="85">
        <v>13673</v>
      </c>
      <c r="E316" s="85">
        <v>0</v>
      </c>
      <c r="F316" s="85">
        <v>85</v>
      </c>
      <c r="G316" s="85">
        <v>73</v>
      </c>
      <c r="H316" s="176">
        <v>7</v>
      </c>
      <c r="I316" s="400">
        <v>29</v>
      </c>
      <c r="J316" s="384">
        <v>160.19815</v>
      </c>
      <c r="K316" s="384">
        <v>12.797672</v>
      </c>
      <c r="L316" s="395">
        <v>1.15677763345473E-2</v>
      </c>
      <c r="M316" s="384">
        <v>1236.27471324045</v>
      </c>
      <c r="N316" s="85">
        <v>1</v>
      </c>
      <c r="O316" s="85">
        <v>1</v>
      </c>
      <c r="P316" s="85">
        <v>0</v>
      </c>
      <c r="Q316" s="85">
        <v>0</v>
      </c>
      <c r="R316" s="85">
        <v>0</v>
      </c>
      <c r="S316" s="85">
        <v>0</v>
      </c>
      <c r="T316" s="85">
        <v>299</v>
      </c>
      <c r="U316" s="85">
        <v>10</v>
      </c>
      <c r="V316" s="387">
        <v>1755.1893</v>
      </c>
      <c r="W316" s="85">
        <v>1814901</v>
      </c>
      <c r="X316" s="85" t="s">
        <v>1132</v>
      </c>
      <c r="Y316" s="85" t="s">
        <v>1161</v>
      </c>
      <c r="Z316" s="85" t="s">
        <v>821</v>
      </c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F316">
        <v>613</v>
      </c>
      <c r="BG316">
        <v>54</v>
      </c>
      <c r="BH316">
        <v>124</v>
      </c>
      <c r="BI316">
        <v>298</v>
      </c>
      <c r="BJ316" s="398">
        <v>9</v>
      </c>
      <c r="BK316" s="398">
        <v>39</v>
      </c>
      <c r="BL316" s="136">
        <v>7363.9129999999996</v>
      </c>
      <c r="BM316" s="136">
        <v>1223.3039008860001</v>
      </c>
      <c r="BN316" s="136">
        <v>1208.24</v>
      </c>
      <c r="BO316" s="136">
        <v>1206.9073000000001</v>
      </c>
      <c r="BP316" s="136">
        <v>1206.9073000000001</v>
      </c>
      <c r="BQ316" s="1" t="s">
        <v>821</v>
      </c>
    </row>
    <row r="317" spans="1:69" x14ac:dyDescent="0.25">
      <c r="A317" s="1"/>
      <c r="B317" s="85">
        <v>224</v>
      </c>
      <c r="C317" s="85">
        <v>299</v>
      </c>
      <c r="D317" s="85">
        <v>13833</v>
      </c>
      <c r="E317" s="85">
        <v>0</v>
      </c>
      <c r="F317" s="85">
        <v>86</v>
      </c>
      <c r="G317" s="85">
        <v>73</v>
      </c>
      <c r="H317" s="176">
        <v>7</v>
      </c>
      <c r="I317" s="400">
        <v>30</v>
      </c>
      <c r="J317" s="384">
        <v>130.68808000000001</v>
      </c>
      <c r="K317" s="384">
        <v>13.038041</v>
      </c>
      <c r="L317" s="395">
        <v>1.9213839502339299E-2</v>
      </c>
      <c r="M317" s="384">
        <v>1234.4215768647</v>
      </c>
      <c r="N317" s="85">
        <v>1</v>
      </c>
      <c r="O317" s="85">
        <v>1</v>
      </c>
      <c r="P317" s="85">
        <v>0</v>
      </c>
      <c r="Q317" s="85">
        <v>0</v>
      </c>
      <c r="R317" s="85">
        <v>0</v>
      </c>
      <c r="S317" s="85">
        <v>0</v>
      </c>
      <c r="T317" s="85">
        <v>300</v>
      </c>
      <c r="U317" s="85">
        <v>10</v>
      </c>
      <c r="V317" s="387">
        <v>1799.5205000000001</v>
      </c>
      <c r="W317" s="85">
        <v>1814901</v>
      </c>
      <c r="X317" s="85" t="s">
        <v>1132</v>
      </c>
      <c r="Y317" s="85" t="s">
        <v>1162</v>
      </c>
      <c r="Z317" s="85" t="s">
        <v>821</v>
      </c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F317">
        <v>614</v>
      </c>
      <c r="BG317">
        <v>54</v>
      </c>
      <c r="BH317">
        <v>123</v>
      </c>
      <c r="BI317">
        <v>299</v>
      </c>
      <c r="BJ317" s="398">
        <v>9</v>
      </c>
      <c r="BK317" s="398">
        <v>40</v>
      </c>
      <c r="BL317" s="136">
        <v>7707.8905999999997</v>
      </c>
      <c r="BM317" s="136">
        <v>1221.2096702420099</v>
      </c>
      <c r="BN317" s="136">
        <v>1207.58</v>
      </c>
      <c r="BO317" s="136">
        <v>1205.1414</v>
      </c>
      <c r="BP317" s="136">
        <v>1205.1414</v>
      </c>
      <c r="BQ317" s="1" t="s">
        <v>821</v>
      </c>
    </row>
    <row r="318" spans="1:69" x14ac:dyDescent="0.25">
      <c r="A318" s="1"/>
      <c r="B318" s="85">
        <v>225</v>
      </c>
      <c r="C318" s="85">
        <v>300</v>
      </c>
      <c r="D318" s="85">
        <v>13832</v>
      </c>
      <c r="E318" s="85">
        <v>0</v>
      </c>
      <c r="F318" s="85">
        <v>86</v>
      </c>
      <c r="G318" s="85">
        <v>72</v>
      </c>
      <c r="H318" s="176">
        <v>7</v>
      </c>
      <c r="I318" s="400">
        <v>31</v>
      </c>
      <c r="J318" s="384">
        <v>263.46420000000001</v>
      </c>
      <c r="K318" s="384">
        <v>13.363740999999999</v>
      </c>
      <c r="L318" s="395">
        <v>1.2543483709552E-2</v>
      </c>
      <c r="M318" s="384">
        <v>1231.9105570739</v>
      </c>
      <c r="N318" s="85">
        <v>1</v>
      </c>
      <c r="O318" s="85">
        <v>1</v>
      </c>
      <c r="P318" s="85">
        <v>0</v>
      </c>
      <c r="Q318" s="85">
        <v>0</v>
      </c>
      <c r="R318" s="85">
        <v>0</v>
      </c>
      <c r="S318" s="85">
        <v>0</v>
      </c>
      <c r="T318" s="85">
        <v>301</v>
      </c>
      <c r="U318" s="85">
        <v>10</v>
      </c>
      <c r="V318" s="387">
        <v>1859.5891999999999</v>
      </c>
      <c r="W318" s="85">
        <v>1814901</v>
      </c>
      <c r="X318" s="85" t="s">
        <v>1132</v>
      </c>
      <c r="Y318" s="85" t="s">
        <v>1163</v>
      </c>
      <c r="Z318" s="85" t="s">
        <v>821</v>
      </c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F318">
        <v>615</v>
      </c>
      <c r="BG318">
        <v>53</v>
      </c>
      <c r="BH318">
        <v>122</v>
      </c>
      <c r="BI318">
        <v>300</v>
      </c>
      <c r="BJ318" s="398">
        <v>9</v>
      </c>
      <c r="BK318" s="398">
        <v>41</v>
      </c>
      <c r="BL318" s="136">
        <v>8056.2659999999996</v>
      </c>
      <c r="BM318" s="136">
        <v>1217.54958455509</v>
      </c>
      <c r="BN318" s="136">
        <v>1206.57</v>
      </c>
      <c r="BO318" s="136">
        <v>1197.7913000000001</v>
      </c>
      <c r="BP318" s="136">
        <v>1197.7913000000001</v>
      </c>
      <c r="BQ318" s="1" t="s">
        <v>821</v>
      </c>
    </row>
    <row r="319" spans="1:69" x14ac:dyDescent="0.25">
      <c r="A319" s="1"/>
      <c r="B319" s="85">
        <v>226</v>
      </c>
      <c r="C319" s="85">
        <v>301</v>
      </c>
      <c r="D319" s="85">
        <v>13831</v>
      </c>
      <c r="E319" s="85">
        <v>0</v>
      </c>
      <c r="F319" s="85">
        <v>86</v>
      </c>
      <c r="G319" s="85">
        <v>71</v>
      </c>
      <c r="H319" s="176">
        <v>7</v>
      </c>
      <c r="I319" s="400">
        <v>32</v>
      </c>
      <c r="J319" s="384">
        <v>255.28152</v>
      </c>
      <c r="K319" s="384">
        <v>13.792396</v>
      </c>
      <c r="L319" s="395">
        <v>1.0673966448840701E-2</v>
      </c>
      <c r="M319" s="384">
        <v>1228.60579813701</v>
      </c>
      <c r="N319" s="85">
        <v>1</v>
      </c>
      <c r="O319" s="85">
        <v>1</v>
      </c>
      <c r="P319" s="85">
        <v>0</v>
      </c>
      <c r="Q319" s="85">
        <v>0</v>
      </c>
      <c r="R319" s="85">
        <v>0</v>
      </c>
      <c r="S319" s="85">
        <v>0</v>
      </c>
      <c r="T319" s="85">
        <v>302</v>
      </c>
      <c r="U319" s="85">
        <v>10</v>
      </c>
      <c r="V319" s="387">
        <v>1938.6460999999999</v>
      </c>
      <c r="W319" s="85">
        <v>1814901</v>
      </c>
      <c r="X319" s="85" t="s">
        <v>1132</v>
      </c>
      <c r="Y319" s="85" t="s">
        <v>1164</v>
      </c>
      <c r="Z319" s="85" t="s">
        <v>821</v>
      </c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F319">
        <v>616</v>
      </c>
      <c r="BG319">
        <v>52</v>
      </c>
      <c r="BH319">
        <v>121</v>
      </c>
      <c r="BI319">
        <v>301</v>
      </c>
      <c r="BJ319" s="398">
        <v>9</v>
      </c>
      <c r="BK319" s="398">
        <v>42</v>
      </c>
      <c r="BL319" s="136">
        <v>8331.6875</v>
      </c>
      <c r="BM319" s="136">
        <v>1214.25192463439</v>
      </c>
      <c r="BN319" s="136">
        <v>1206.31</v>
      </c>
      <c r="BO319" s="136">
        <v>1194.6760999999999</v>
      </c>
      <c r="BP319" s="136">
        <v>1194.6760999999999</v>
      </c>
      <c r="BQ319" s="1" t="s">
        <v>821</v>
      </c>
    </row>
    <row r="320" spans="1:69" x14ac:dyDescent="0.25">
      <c r="A320" s="1"/>
      <c r="B320" s="85">
        <v>227</v>
      </c>
      <c r="C320" s="85">
        <v>302</v>
      </c>
      <c r="D320" s="85">
        <v>13830</v>
      </c>
      <c r="E320" s="85">
        <v>0</v>
      </c>
      <c r="F320" s="85">
        <v>86</v>
      </c>
      <c r="G320" s="85">
        <v>70</v>
      </c>
      <c r="H320" s="176">
        <v>7</v>
      </c>
      <c r="I320" s="400">
        <v>33</v>
      </c>
      <c r="J320" s="384">
        <v>172.44012000000001</v>
      </c>
      <c r="K320" s="384">
        <v>14.145835</v>
      </c>
      <c r="L320" s="395">
        <v>9.8303400563649595E-3</v>
      </c>
      <c r="M320" s="384">
        <v>1225.8809317078001</v>
      </c>
      <c r="N320" s="85">
        <v>1</v>
      </c>
      <c r="O320" s="85">
        <v>1</v>
      </c>
      <c r="P320" s="85">
        <v>0</v>
      </c>
      <c r="Q320" s="85">
        <v>0</v>
      </c>
      <c r="R320" s="85">
        <v>0</v>
      </c>
      <c r="S320" s="85">
        <v>0</v>
      </c>
      <c r="T320" s="85">
        <v>303</v>
      </c>
      <c r="U320" s="85">
        <v>10</v>
      </c>
      <c r="V320" s="387">
        <v>2003.8308999999999</v>
      </c>
      <c r="W320" s="85">
        <v>1814901</v>
      </c>
      <c r="X320" s="85" t="s">
        <v>1132</v>
      </c>
      <c r="Y320" s="85" t="s">
        <v>1165</v>
      </c>
      <c r="Z320" s="85" t="s">
        <v>821</v>
      </c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F320">
        <v>617</v>
      </c>
      <c r="BG320">
        <v>52</v>
      </c>
      <c r="BH320">
        <v>120</v>
      </c>
      <c r="BI320">
        <v>302</v>
      </c>
      <c r="BJ320" s="398">
        <v>9</v>
      </c>
      <c r="BK320" s="398">
        <v>43</v>
      </c>
      <c r="BL320" s="136">
        <v>8578.107</v>
      </c>
      <c r="BM320" s="136">
        <v>1211.49323900852</v>
      </c>
      <c r="BN320" s="136">
        <v>1201.9100000000001</v>
      </c>
      <c r="BO320" s="136">
        <v>1191.2140999999999</v>
      </c>
      <c r="BP320" s="136">
        <v>1191.2140999999999</v>
      </c>
      <c r="BQ320" s="1" t="s">
        <v>821</v>
      </c>
    </row>
    <row r="321" spans="1:69" x14ac:dyDescent="0.25">
      <c r="A321" s="1"/>
      <c r="B321" s="85">
        <v>228</v>
      </c>
      <c r="C321" s="85">
        <v>303</v>
      </c>
      <c r="D321" s="85">
        <v>13990</v>
      </c>
      <c r="E321" s="85">
        <v>0</v>
      </c>
      <c r="F321" s="85">
        <v>87</v>
      </c>
      <c r="G321" s="85">
        <v>70</v>
      </c>
      <c r="H321" s="176">
        <v>7</v>
      </c>
      <c r="I321" s="400">
        <v>34</v>
      </c>
      <c r="J321" s="384">
        <v>93.645619999999994</v>
      </c>
      <c r="K321" s="384">
        <v>14.365709000000001</v>
      </c>
      <c r="L321" s="395">
        <v>2.48253305421328E-2</v>
      </c>
      <c r="M321" s="384">
        <v>1224.18578664449</v>
      </c>
      <c r="N321" s="85">
        <v>1</v>
      </c>
      <c r="O321" s="85">
        <v>1</v>
      </c>
      <c r="P321" s="85">
        <v>0</v>
      </c>
      <c r="Q321" s="85">
        <v>0</v>
      </c>
      <c r="R321" s="85">
        <v>0</v>
      </c>
      <c r="S321" s="85">
        <v>0</v>
      </c>
      <c r="T321" s="85">
        <v>304</v>
      </c>
      <c r="U321" s="85">
        <v>10</v>
      </c>
      <c r="V321" s="387">
        <v>2044.3823</v>
      </c>
      <c r="W321" s="85">
        <v>1814901</v>
      </c>
      <c r="X321" s="85" t="s">
        <v>1132</v>
      </c>
      <c r="Y321" s="85" t="s">
        <v>1166</v>
      </c>
      <c r="Z321" s="85" t="s">
        <v>821</v>
      </c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F321">
        <v>618</v>
      </c>
      <c r="BG321">
        <v>51</v>
      </c>
      <c r="BH321">
        <v>120</v>
      </c>
      <c r="BI321">
        <v>303</v>
      </c>
      <c r="BJ321" s="398">
        <v>9</v>
      </c>
      <c r="BK321" s="398">
        <v>44</v>
      </c>
      <c r="BL321" s="136">
        <v>8632.4599999999991</v>
      </c>
      <c r="BM321" s="136">
        <v>1209.9032284428899</v>
      </c>
      <c r="BN321" s="136">
        <v>1199.46</v>
      </c>
      <c r="BO321" s="136">
        <v>1190.0559000000001</v>
      </c>
      <c r="BP321" s="136">
        <v>1190.0559000000001</v>
      </c>
      <c r="BQ321" s="1" t="s">
        <v>821</v>
      </c>
    </row>
    <row r="322" spans="1:69" x14ac:dyDescent="0.25">
      <c r="A322" s="1"/>
      <c r="B322" s="85">
        <v>229</v>
      </c>
      <c r="C322" s="85">
        <v>304</v>
      </c>
      <c r="D322" s="85">
        <v>13989</v>
      </c>
      <c r="E322" s="85">
        <v>0</v>
      </c>
      <c r="F322" s="85">
        <v>87</v>
      </c>
      <c r="G322" s="85">
        <v>69</v>
      </c>
      <c r="H322" s="176">
        <v>7</v>
      </c>
      <c r="I322" s="400">
        <v>35</v>
      </c>
      <c r="J322" s="384">
        <v>271.27420000000001</v>
      </c>
      <c r="K322" s="384">
        <v>14.667253499999999</v>
      </c>
      <c r="L322" s="395">
        <v>1.2741345252078901E-2</v>
      </c>
      <c r="M322" s="384">
        <v>1221.86100311823</v>
      </c>
      <c r="N322" s="85">
        <v>1</v>
      </c>
      <c r="O322" s="85">
        <v>1</v>
      </c>
      <c r="P322" s="85">
        <v>0</v>
      </c>
      <c r="Q322" s="85">
        <v>0</v>
      </c>
      <c r="R322" s="85">
        <v>0</v>
      </c>
      <c r="S322" s="85">
        <v>0</v>
      </c>
      <c r="T322" s="85">
        <v>305</v>
      </c>
      <c r="U322" s="85">
        <v>10</v>
      </c>
      <c r="V322" s="387">
        <v>2099.9960000000001</v>
      </c>
      <c r="W322" s="85">
        <v>1814901</v>
      </c>
      <c r="X322" s="85" t="s">
        <v>1132</v>
      </c>
      <c r="Y322" s="85" t="s">
        <v>1167</v>
      </c>
      <c r="Z322" s="85" t="s">
        <v>821</v>
      </c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F322">
        <v>619</v>
      </c>
      <c r="BG322">
        <v>51</v>
      </c>
      <c r="BH322">
        <v>119</v>
      </c>
      <c r="BI322">
        <v>304</v>
      </c>
      <c r="BJ322" s="398">
        <v>9</v>
      </c>
      <c r="BK322" s="398">
        <v>45</v>
      </c>
      <c r="BL322" s="136">
        <v>8906.5669999999991</v>
      </c>
      <c r="BM322" s="136">
        <v>1208.16683922997</v>
      </c>
      <c r="BN322" s="136">
        <v>1190.05</v>
      </c>
      <c r="BO322" s="136">
        <v>1188.962</v>
      </c>
      <c r="BP322" s="136">
        <v>1188.962</v>
      </c>
      <c r="BQ322" s="1" t="s">
        <v>821</v>
      </c>
    </row>
    <row r="323" spans="1:69" x14ac:dyDescent="0.25">
      <c r="A323" s="1"/>
      <c r="B323" s="85">
        <v>230</v>
      </c>
      <c r="C323" s="85">
        <v>305</v>
      </c>
      <c r="D323" s="85">
        <v>13988</v>
      </c>
      <c r="E323" s="85">
        <v>0</v>
      </c>
      <c r="F323" s="85">
        <v>87</v>
      </c>
      <c r="G323" s="85">
        <v>68</v>
      </c>
      <c r="H323" s="176">
        <v>7</v>
      </c>
      <c r="I323" s="400">
        <v>36</v>
      </c>
      <c r="J323" s="384">
        <v>271.27420000000001</v>
      </c>
      <c r="K323" s="384">
        <v>15.115577999999999</v>
      </c>
      <c r="L323" s="395">
        <v>1.2840442310656799E-2</v>
      </c>
      <c r="M323" s="384">
        <v>1218.4046048724499</v>
      </c>
      <c r="N323" s="85">
        <v>1</v>
      </c>
      <c r="O323" s="85">
        <v>1</v>
      </c>
      <c r="P323" s="85">
        <v>0</v>
      </c>
      <c r="Q323" s="85">
        <v>0</v>
      </c>
      <c r="R323" s="85">
        <v>0</v>
      </c>
      <c r="S323" s="85">
        <v>0</v>
      </c>
      <c r="T323" s="85">
        <v>306</v>
      </c>
      <c r="U323" s="85">
        <v>10</v>
      </c>
      <c r="V323" s="387">
        <v>2182.6804000000002</v>
      </c>
      <c r="W323" s="85">
        <v>1814901</v>
      </c>
      <c r="X323" s="85" t="s">
        <v>1132</v>
      </c>
      <c r="Y323" s="85" t="s">
        <v>1168</v>
      </c>
      <c r="Z323" s="85" t="s">
        <v>821</v>
      </c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F323">
        <v>620</v>
      </c>
      <c r="BG323">
        <v>50</v>
      </c>
      <c r="BH323">
        <v>119</v>
      </c>
      <c r="BI323">
        <v>305</v>
      </c>
      <c r="BJ323" s="398">
        <v>9</v>
      </c>
      <c r="BK323" s="398">
        <v>46</v>
      </c>
      <c r="BL323" s="136">
        <v>9167.8520000000008</v>
      </c>
      <c r="BM323" s="136">
        <v>1205.3365285299401</v>
      </c>
      <c r="BN323" s="136">
        <v>1190.22</v>
      </c>
      <c r="BO323" s="136">
        <v>1187.4168999999999</v>
      </c>
      <c r="BP323" s="136">
        <v>1187.4168999999999</v>
      </c>
      <c r="BQ323" s="1" t="s">
        <v>821</v>
      </c>
    </row>
    <row r="324" spans="1:69" x14ac:dyDescent="0.25">
      <c r="A324" s="1"/>
      <c r="B324" s="85">
        <v>231</v>
      </c>
      <c r="C324" s="85">
        <v>306</v>
      </c>
      <c r="D324" s="85">
        <v>14147</v>
      </c>
      <c r="E324" s="85">
        <v>0</v>
      </c>
      <c r="F324" s="85">
        <v>88</v>
      </c>
      <c r="G324" s="85">
        <v>67</v>
      </c>
      <c r="H324" s="176">
        <v>7</v>
      </c>
      <c r="I324" s="400">
        <v>37</v>
      </c>
      <c r="J324" s="384">
        <v>275.49423000000002</v>
      </c>
      <c r="K324" s="384">
        <v>15.580296499999999</v>
      </c>
      <c r="L324" s="395">
        <v>1.20816277131181E-2</v>
      </c>
      <c r="M324" s="384">
        <v>1214.9213241513301</v>
      </c>
      <c r="N324" s="85">
        <v>1</v>
      </c>
      <c r="O324" s="85">
        <v>1</v>
      </c>
      <c r="P324" s="85">
        <v>0</v>
      </c>
      <c r="Q324" s="85">
        <v>0</v>
      </c>
      <c r="R324" s="85">
        <v>0</v>
      </c>
      <c r="S324" s="85">
        <v>0</v>
      </c>
      <c r="T324" s="85">
        <v>307</v>
      </c>
      <c r="U324" s="85">
        <v>10</v>
      </c>
      <c r="V324" s="387">
        <v>2268.3887</v>
      </c>
      <c r="W324" s="85">
        <v>1814901</v>
      </c>
      <c r="X324" s="85" t="s">
        <v>1132</v>
      </c>
      <c r="Y324" s="85" t="s">
        <v>1169</v>
      </c>
      <c r="Z324" s="85" t="s">
        <v>821</v>
      </c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F324">
        <v>621</v>
      </c>
      <c r="BG324">
        <v>49</v>
      </c>
      <c r="BH324">
        <v>119</v>
      </c>
      <c r="BI324">
        <v>306</v>
      </c>
      <c r="BJ324" s="398">
        <v>9</v>
      </c>
      <c r="BK324" s="398">
        <v>47</v>
      </c>
      <c r="BL324" s="136">
        <v>9358.1360000000004</v>
      </c>
      <c r="BM324" s="136">
        <v>1202.94933925234</v>
      </c>
      <c r="BN324" s="136">
        <v>1192.01</v>
      </c>
      <c r="BO324" s="136">
        <v>1186.0233000000001</v>
      </c>
      <c r="BP324" s="136">
        <v>1186.0233000000001</v>
      </c>
      <c r="BQ324" s="1" t="s">
        <v>821</v>
      </c>
    </row>
    <row r="325" spans="1:69" x14ac:dyDescent="0.25">
      <c r="A325" s="1"/>
      <c r="B325" s="85">
        <v>232</v>
      </c>
      <c r="C325" s="85">
        <v>307</v>
      </c>
      <c r="D325" s="85">
        <v>14146</v>
      </c>
      <c r="E325" s="85">
        <v>0</v>
      </c>
      <c r="F325" s="85">
        <v>88</v>
      </c>
      <c r="G325" s="85">
        <v>66</v>
      </c>
      <c r="H325" s="176">
        <v>7</v>
      </c>
      <c r="I325" s="400">
        <v>38</v>
      </c>
      <c r="J325" s="384">
        <v>246.96566999999999</v>
      </c>
      <c r="K325" s="384">
        <v>16.01202</v>
      </c>
      <c r="L325" s="395">
        <v>7.3418164910589697E-3</v>
      </c>
      <c r="M325" s="384">
        <v>1211.5929054010501</v>
      </c>
      <c r="N325" s="85">
        <v>1</v>
      </c>
      <c r="O325" s="85">
        <v>1</v>
      </c>
      <c r="P325" s="85">
        <v>0</v>
      </c>
      <c r="Q325" s="85">
        <v>0</v>
      </c>
      <c r="R325" s="85">
        <v>0</v>
      </c>
      <c r="S325" s="85">
        <v>0</v>
      </c>
      <c r="T325" s="85">
        <v>308</v>
      </c>
      <c r="U325" s="85">
        <v>10</v>
      </c>
      <c r="V325" s="387">
        <v>2348.0115000000001</v>
      </c>
      <c r="W325" s="85">
        <v>1814901</v>
      </c>
      <c r="X325" s="85" t="s">
        <v>1132</v>
      </c>
      <c r="Y325" s="85" t="s">
        <v>1170</v>
      </c>
      <c r="Z325" s="85" t="s">
        <v>821</v>
      </c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F325">
        <v>622</v>
      </c>
      <c r="BG325">
        <v>49</v>
      </c>
      <c r="BH325">
        <v>120</v>
      </c>
      <c r="BI325">
        <v>307</v>
      </c>
      <c r="BJ325" s="398">
        <v>9</v>
      </c>
      <c r="BK325" s="398">
        <v>48</v>
      </c>
      <c r="BL325" s="136">
        <v>9502.2009999999991</v>
      </c>
      <c r="BM325" s="136">
        <v>1201.18181992575</v>
      </c>
      <c r="BN325" s="136">
        <v>1190.44</v>
      </c>
      <c r="BO325" s="136">
        <v>1184.5336</v>
      </c>
      <c r="BP325" s="136">
        <v>1184.5336</v>
      </c>
      <c r="BQ325" s="1" t="s">
        <v>821</v>
      </c>
    </row>
    <row r="326" spans="1:69" x14ac:dyDescent="0.25">
      <c r="A326" s="1"/>
      <c r="B326" s="85">
        <v>233</v>
      </c>
      <c r="C326" s="85">
        <v>308</v>
      </c>
      <c r="D326" s="85">
        <v>14306</v>
      </c>
      <c r="E326" s="85">
        <v>0</v>
      </c>
      <c r="F326" s="85">
        <v>89</v>
      </c>
      <c r="G326" s="85">
        <v>66</v>
      </c>
      <c r="H326" s="176">
        <v>7</v>
      </c>
      <c r="I326" s="400">
        <v>39</v>
      </c>
      <c r="J326" s="384">
        <v>37.647460000000002</v>
      </c>
      <c r="K326" s="384">
        <v>16.247205999999998</v>
      </c>
      <c r="L326" s="395">
        <v>4.95925843741577E-2</v>
      </c>
      <c r="M326" s="384">
        <v>1209.7797287890201</v>
      </c>
      <c r="N326" s="85">
        <v>1</v>
      </c>
      <c r="O326" s="85">
        <v>1</v>
      </c>
      <c r="P326" s="85">
        <v>0</v>
      </c>
      <c r="Q326" s="85">
        <v>0</v>
      </c>
      <c r="R326" s="85">
        <v>0</v>
      </c>
      <c r="S326" s="85">
        <v>0</v>
      </c>
      <c r="T326" s="85">
        <v>309</v>
      </c>
      <c r="U326" s="85">
        <v>10</v>
      </c>
      <c r="V326" s="387">
        <v>2391.3865000000001</v>
      </c>
      <c r="W326" s="85">
        <v>1814901</v>
      </c>
      <c r="X326" s="85" t="s">
        <v>1132</v>
      </c>
      <c r="Y326" s="85" t="s">
        <v>1171</v>
      </c>
      <c r="Z326" s="85" t="s">
        <v>821</v>
      </c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F326">
        <v>623</v>
      </c>
      <c r="BG326">
        <v>48</v>
      </c>
      <c r="BH326">
        <v>120</v>
      </c>
      <c r="BI326">
        <v>308</v>
      </c>
      <c r="BJ326" s="398">
        <v>9</v>
      </c>
      <c r="BK326" s="398">
        <v>49</v>
      </c>
      <c r="BL326" s="136">
        <v>9792.58</v>
      </c>
      <c r="BM326" s="136">
        <v>1198.88515061716</v>
      </c>
      <c r="BN326" s="136">
        <v>1187.03</v>
      </c>
      <c r="BO326" s="136">
        <v>1182.4802999999999</v>
      </c>
      <c r="BP326" s="136">
        <v>1182.4802999999999</v>
      </c>
      <c r="BQ326" s="1" t="s">
        <v>821</v>
      </c>
    </row>
    <row r="327" spans="1:69" x14ac:dyDescent="0.25">
      <c r="A327" s="1"/>
      <c r="B327" s="85">
        <v>234</v>
      </c>
      <c r="C327" s="85">
        <v>309</v>
      </c>
      <c r="D327" s="85">
        <v>14305</v>
      </c>
      <c r="E327" s="85">
        <v>0</v>
      </c>
      <c r="F327" s="85">
        <v>89</v>
      </c>
      <c r="G327" s="85">
        <v>65</v>
      </c>
      <c r="H327" s="176">
        <v>7</v>
      </c>
      <c r="I327" s="400">
        <v>40</v>
      </c>
      <c r="J327" s="384">
        <v>255.42062000000001</v>
      </c>
      <c r="K327" s="384">
        <v>16.489376</v>
      </c>
      <c r="L327" s="395">
        <v>9.6771526886167206E-3</v>
      </c>
      <c r="M327" s="384">
        <v>1207.91269390601</v>
      </c>
      <c r="N327" s="85">
        <v>1</v>
      </c>
      <c r="O327" s="85">
        <v>1</v>
      </c>
      <c r="P327" s="85">
        <v>0</v>
      </c>
      <c r="Q327" s="85">
        <v>0</v>
      </c>
      <c r="R327" s="85">
        <v>0</v>
      </c>
      <c r="S327" s="85">
        <v>0</v>
      </c>
      <c r="T327" s="85">
        <v>310</v>
      </c>
      <c r="U327" s="85">
        <v>10</v>
      </c>
      <c r="V327" s="387">
        <v>2436.0500000000002</v>
      </c>
      <c r="W327" s="85">
        <v>1814901</v>
      </c>
      <c r="X327" s="85" t="s">
        <v>1132</v>
      </c>
      <c r="Y327" s="85" t="s">
        <v>1172</v>
      </c>
      <c r="Z327" s="85" t="s">
        <v>821</v>
      </c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F327">
        <v>624</v>
      </c>
      <c r="BG327">
        <v>47</v>
      </c>
      <c r="BH327">
        <v>120</v>
      </c>
      <c r="BI327">
        <v>309</v>
      </c>
      <c r="BJ327" s="398">
        <v>9</v>
      </c>
      <c r="BK327" s="398">
        <v>50</v>
      </c>
      <c r="BL327" s="136">
        <v>10117.669</v>
      </c>
      <c r="BM327" s="136">
        <v>1195.63151167147</v>
      </c>
      <c r="BN327" s="136">
        <v>1182.3699999999999</v>
      </c>
      <c r="BO327" s="136">
        <v>1180.5599</v>
      </c>
      <c r="BP327" s="136">
        <v>1180.5599</v>
      </c>
      <c r="BQ327" s="1" t="s">
        <v>821</v>
      </c>
    </row>
    <row r="328" spans="1:69" x14ac:dyDescent="0.25">
      <c r="A328" s="1"/>
      <c r="B328" s="85">
        <v>235</v>
      </c>
      <c r="C328" s="85">
        <v>310</v>
      </c>
      <c r="D328" s="85">
        <v>14304</v>
      </c>
      <c r="E328" s="85">
        <v>0</v>
      </c>
      <c r="F328" s="85">
        <v>89</v>
      </c>
      <c r="G328" s="85">
        <v>64</v>
      </c>
      <c r="H328" s="176">
        <v>7</v>
      </c>
      <c r="I328" s="400">
        <v>41</v>
      </c>
      <c r="J328" s="384">
        <v>132.56738000000001</v>
      </c>
      <c r="K328" s="384">
        <v>16.809982000000002</v>
      </c>
      <c r="L328" s="395">
        <v>1.4334553545492901E-2</v>
      </c>
      <c r="M328" s="384">
        <v>1205.4409495298701</v>
      </c>
      <c r="N328" s="85">
        <v>1</v>
      </c>
      <c r="O328" s="85">
        <v>1</v>
      </c>
      <c r="P328" s="85">
        <v>0</v>
      </c>
      <c r="Q328" s="85">
        <v>0</v>
      </c>
      <c r="R328" s="85">
        <v>0</v>
      </c>
      <c r="S328" s="85">
        <v>0</v>
      </c>
      <c r="T328" s="85">
        <v>311</v>
      </c>
      <c r="U328" s="85">
        <v>10</v>
      </c>
      <c r="V328" s="387">
        <v>2495.1794</v>
      </c>
      <c r="W328" s="85">
        <v>1814901</v>
      </c>
      <c r="X328" s="85" t="s">
        <v>1132</v>
      </c>
      <c r="Y328" s="85" t="s">
        <v>1173</v>
      </c>
      <c r="Z328" s="85" t="s">
        <v>821</v>
      </c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F328">
        <v>625</v>
      </c>
      <c r="BG328">
        <v>46</v>
      </c>
      <c r="BH328">
        <v>120</v>
      </c>
      <c r="BI328">
        <v>310</v>
      </c>
      <c r="BJ328" s="398">
        <v>9</v>
      </c>
      <c r="BK328" s="398">
        <v>51</v>
      </c>
      <c r="BL328" s="136">
        <v>10209.114</v>
      </c>
      <c r="BM328" s="136">
        <v>1193.42953366388</v>
      </c>
      <c r="BN328" s="136">
        <v>1181.72</v>
      </c>
      <c r="BO328" s="136">
        <v>1179.9777999999999</v>
      </c>
      <c r="BP328" s="136">
        <v>1179.9777999999999</v>
      </c>
      <c r="BQ328" s="1" t="s">
        <v>821</v>
      </c>
    </row>
    <row r="329" spans="1:69" x14ac:dyDescent="0.25">
      <c r="A329" s="1"/>
      <c r="B329" s="85">
        <v>236</v>
      </c>
      <c r="C329" s="85">
        <v>311</v>
      </c>
      <c r="D329" s="85">
        <v>14144</v>
      </c>
      <c r="E329" s="85">
        <v>0</v>
      </c>
      <c r="F329" s="85">
        <v>88</v>
      </c>
      <c r="G329" s="85">
        <v>64</v>
      </c>
      <c r="H329" s="176">
        <v>7</v>
      </c>
      <c r="I329" s="400">
        <v>42</v>
      </c>
      <c r="J329" s="384">
        <v>165.72046</v>
      </c>
      <c r="K329" s="384">
        <v>17.056464999999999</v>
      </c>
      <c r="L329" s="395">
        <v>1.5877400810097801E-2</v>
      </c>
      <c r="M329" s="384">
        <v>1203.54065528256</v>
      </c>
      <c r="N329" s="85">
        <v>1</v>
      </c>
      <c r="O329" s="85">
        <v>1</v>
      </c>
      <c r="P329" s="85">
        <v>0</v>
      </c>
      <c r="Q329" s="85">
        <v>0</v>
      </c>
      <c r="R329" s="85">
        <v>0</v>
      </c>
      <c r="S329" s="85">
        <v>0</v>
      </c>
      <c r="T329" s="85">
        <v>312</v>
      </c>
      <c r="U329" s="85">
        <v>10</v>
      </c>
      <c r="V329" s="387">
        <v>2540.6387</v>
      </c>
      <c r="W329" s="85">
        <v>1814901</v>
      </c>
      <c r="X329" s="85" t="s">
        <v>1132</v>
      </c>
      <c r="Y329" s="85" t="s">
        <v>1174</v>
      </c>
      <c r="Z329" s="85" t="s">
        <v>821</v>
      </c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F329">
        <v>626</v>
      </c>
      <c r="BG329">
        <v>46</v>
      </c>
      <c r="BH329">
        <v>119</v>
      </c>
      <c r="BI329">
        <v>311</v>
      </c>
      <c r="BJ329" s="398">
        <v>9</v>
      </c>
      <c r="BK329" s="398">
        <v>52</v>
      </c>
      <c r="BL329" s="136">
        <v>10461.093000000001</v>
      </c>
      <c r="BM329" s="136">
        <v>1191.6140440194999</v>
      </c>
      <c r="BN329" s="136">
        <v>1179.9000000000001</v>
      </c>
      <c r="BO329" s="136">
        <v>1178.8385000000001</v>
      </c>
      <c r="BP329" s="136">
        <v>1178.8385000000001</v>
      </c>
      <c r="BQ329" s="1" t="s">
        <v>821</v>
      </c>
    </row>
    <row r="330" spans="1:69" x14ac:dyDescent="0.25">
      <c r="A330" s="1"/>
      <c r="B330" s="85">
        <v>237</v>
      </c>
      <c r="C330" s="85">
        <v>312</v>
      </c>
      <c r="D330" s="85">
        <v>14143</v>
      </c>
      <c r="E330" s="85">
        <v>0</v>
      </c>
      <c r="F330" s="85">
        <v>88</v>
      </c>
      <c r="G330" s="85">
        <v>63</v>
      </c>
      <c r="H330" s="176">
        <v>7</v>
      </c>
      <c r="I330" s="400">
        <v>43</v>
      </c>
      <c r="J330" s="384">
        <v>247.29901000000001</v>
      </c>
      <c r="K330" s="384">
        <v>17.397756999999999</v>
      </c>
      <c r="L330" s="395">
        <v>7.7473664791575698E-3</v>
      </c>
      <c r="M330" s="384">
        <v>1200.9094451328299</v>
      </c>
      <c r="N330" s="85">
        <v>1</v>
      </c>
      <c r="O330" s="85">
        <v>1</v>
      </c>
      <c r="P330" s="85">
        <v>0</v>
      </c>
      <c r="Q330" s="85">
        <v>0</v>
      </c>
      <c r="R330" s="85">
        <v>0</v>
      </c>
      <c r="S330" s="85">
        <v>0</v>
      </c>
      <c r="T330" s="85">
        <v>313</v>
      </c>
      <c r="U330" s="85">
        <v>10</v>
      </c>
      <c r="V330" s="387">
        <v>2603.5828000000001</v>
      </c>
      <c r="W330" s="85">
        <v>1814901</v>
      </c>
      <c r="X330" s="85" t="s">
        <v>1132</v>
      </c>
      <c r="Y330" s="85" t="s">
        <v>1175</v>
      </c>
      <c r="Z330" s="85" t="s">
        <v>821</v>
      </c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F330">
        <v>627</v>
      </c>
      <c r="BG330">
        <v>46</v>
      </c>
      <c r="BH330">
        <v>118</v>
      </c>
      <c r="BI330">
        <v>312</v>
      </c>
      <c r="BJ330" s="398">
        <v>9</v>
      </c>
      <c r="BK330" s="398">
        <v>53</v>
      </c>
      <c r="BL330" s="136">
        <v>10715.273999999999</v>
      </c>
      <c r="BM330" s="136">
        <v>1188.93825845422</v>
      </c>
      <c r="BN330" s="136">
        <v>1179.1300000000001</v>
      </c>
      <c r="BO330" s="136">
        <v>1177.8782000000001</v>
      </c>
      <c r="BP330" s="136">
        <v>1177.8782000000001</v>
      </c>
      <c r="BQ330" s="1" t="s">
        <v>821</v>
      </c>
    </row>
    <row r="331" spans="1:69" x14ac:dyDescent="0.25">
      <c r="A331" s="1"/>
      <c r="B331" s="85">
        <v>238</v>
      </c>
      <c r="C331" s="85">
        <v>313</v>
      </c>
      <c r="D331" s="85">
        <v>13983</v>
      </c>
      <c r="E331" s="85">
        <v>0</v>
      </c>
      <c r="F331" s="85">
        <v>87</v>
      </c>
      <c r="G331" s="85">
        <v>63</v>
      </c>
      <c r="H331" s="176">
        <v>7</v>
      </c>
      <c r="I331" s="400">
        <v>44</v>
      </c>
      <c r="J331" s="384">
        <v>53.441890000000001</v>
      </c>
      <c r="K331" s="384">
        <v>17.646267000000002</v>
      </c>
      <c r="L331" s="395">
        <v>3.6870469154248103E-2</v>
      </c>
      <c r="M331" s="384">
        <v>1198.9935290629001</v>
      </c>
      <c r="N331" s="85">
        <v>1</v>
      </c>
      <c r="O331" s="85">
        <v>1</v>
      </c>
      <c r="P331" s="85">
        <v>0</v>
      </c>
      <c r="Q331" s="85">
        <v>0</v>
      </c>
      <c r="R331" s="85">
        <v>0</v>
      </c>
      <c r="S331" s="85">
        <v>0</v>
      </c>
      <c r="T331" s="85">
        <v>314</v>
      </c>
      <c r="U331" s="85">
        <v>10</v>
      </c>
      <c r="V331" s="387">
        <v>2649.4158000000002</v>
      </c>
      <c r="W331" s="85">
        <v>1814901</v>
      </c>
      <c r="X331" s="85" t="s">
        <v>1132</v>
      </c>
      <c r="Y331" s="85" t="s">
        <v>1176</v>
      </c>
      <c r="Z331" s="85" t="s">
        <v>821</v>
      </c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F331">
        <v>628</v>
      </c>
      <c r="BG331">
        <v>46</v>
      </c>
      <c r="BH331">
        <v>117</v>
      </c>
      <c r="BI331">
        <v>313</v>
      </c>
      <c r="BJ331" s="398">
        <v>9</v>
      </c>
      <c r="BK331" s="398">
        <v>54</v>
      </c>
      <c r="BL331" s="136">
        <v>10968.754999999999</v>
      </c>
      <c r="BM331" s="136">
        <v>1186.25453290306</v>
      </c>
      <c r="BN331" s="136">
        <v>1179.2</v>
      </c>
      <c r="BO331" s="136">
        <v>1177.2266</v>
      </c>
      <c r="BP331" s="136">
        <v>1177.2266</v>
      </c>
      <c r="BQ331" s="1" t="s">
        <v>821</v>
      </c>
    </row>
    <row r="332" spans="1:69" x14ac:dyDescent="0.25">
      <c r="A332" s="1"/>
      <c r="B332" s="85">
        <v>239</v>
      </c>
      <c r="C332" s="85">
        <v>314</v>
      </c>
      <c r="D332" s="85">
        <v>13982</v>
      </c>
      <c r="E332" s="85">
        <v>0</v>
      </c>
      <c r="F332" s="85">
        <v>87</v>
      </c>
      <c r="G332" s="85">
        <v>62</v>
      </c>
      <c r="H332" s="176">
        <v>7</v>
      </c>
      <c r="I332" s="400">
        <v>45</v>
      </c>
      <c r="J332" s="384">
        <v>255.8554</v>
      </c>
      <c r="K332" s="384">
        <v>17.90185</v>
      </c>
      <c r="L332" s="395">
        <v>6.94214187798637E-3</v>
      </c>
      <c r="M332" s="384">
        <v>1197.02310147969</v>
      </c>
      <c r="N332" s="85">
        <v>1</v>
      </c>
      <c r="O332" s="85">
        <v>1</v>
      </c>
      <c r="P332" s="85">
        <v>0</v>
      </c>
      <c r="Q332" s="85">
        <v>0</v>
      </c>
      <c r="R332" s="85">
        <v>0</v>
      </c>
      <c r="S332" s="85">
        <v>0</v>
      </c>
      <c r="T332" s="85">
        <v>315</v>
      </c>
      <c r="U332" s="85">
        <v>10</v>
      </c>
      <c r="V332" s="387">
        <v>2696.5524999999998</v>
      </c>
      <c r="W332" s="85">
        <v>1814901</v>
      </c>
      <c r="X332" s="85" t="s">
        <v>1132</v>
      </c>
      <c r="Y332" s="85" t="s">
        <v>1177</v>
      </c>
      <c r="Z332" s="85" t="s">
        <v>821</v>
      </c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F332">
        <v>629</v>
      </c>
      <c r="BG332">
        <v>46</v>
      </c>
      <c r="BH332">
        <v>116</v>
      </c>
      <c r="BI332">
        <v>314</v>
      </c>
      <c r="BJ332" s="398">
        <v>9</v>
      </c>
      <c r="BK332" s="398">
        <v>55</v>
      </c>
      <c r="BL332" s="136">
        <v>11177.135</v>
      </c>
      <c r="BM332" s="136">
        <v>1183.8129407833501</v>
      </c>
      <c r="BN332" s="136">
        <v>1179.26</v>
      </c>
      <c r="BO332" s="136">
        <v>1176.9563000000001</v>
      </c>
      <c r="BP332" s="136">
        <v>1176.9563000000001</v>
      </c>
      <c r="BQ332" s="1" t="s">
        <v>821</v>
      </c>
    </row>
    <row r="333" spans="1:69" x14ac:dyDescent="0.25">
      <c r="A333" s="1"/>
      <c r="B333" s="85">
        <v>240</v>
      </c>
      <c r="C333" s="85">
        <v>315</v>
      </c>
      <c r="D333" s="85">
        <v>13981</v>
      </c>
      <c r="E333" s="85">
        <v>0</v>
      </c>
      <c r="F333" s="85">
        <v>87</v>
      </c>
      <c r="G333" s="85">
        <v>61</v>
      </c>
      <c r="H333" s="176">
        <v>7</v>
      </c>
      <c r="I333" s="400">
        <v>46</v>
      </c>
      <c r="J333" s="384">
        <v>22.951252</v>
      </c>
      <c r="K333" s="384">
        <v>18.132235000000001</v>
      </c>
      <c r="L333" s="395">
        <v>7.1874823559081299E-2</v>
      </c>
      <c r="M333" s="384">
        <v>1195.2469170450099</v>
      </c>
      <c r="N333" s="85">
        <v>1</v>
      </c>
      <c r="O333" s="85">
        <v>1</v>
      </c>
      <c r="P333" s="85">
        <v>0</v>
      </c>
      <c r="Q333" s="85">
        <v>0</v>
      </c>
      <c r="R333" s="85">
        <v>0</v>
      </c>
      <c r="S333" s="85">
        <v>0</v>
      </c>
      <c r="T333" s="85">
        <v>316</v>
      </c>
      <c r="U333" s="85">
        <v>10</v>
      </c>
      <c r="V333" s="387">
        <v>2739.0427</v>
      </c>
      <c r="W333" s="85">
        <v>1814901</v>
      </c>
      <c r="X333" s="85" t="s">
        <v>1132</v>
      </c>
      <c r="Y333" s="85" t="s">
        <v>1178</v>
      </c>
      <c r="Z333" s="85" t="s">
        <v>821</v>
      </c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F333">
        <v>630</v>
      </c>
      <c r="BG333">
        <v>47</v>
      </c>
      <c r="BH333">
        <v>116</v>
      </c>
      <c r="BI333">
        <v>315</v>
      </c>
      <c r="BJ333" s="398">
        <v>9</v>
      </c>
      <c r="BK333" s="398">
        <v>56</v>
      </c>
      <c r="BL333" s="136">
        <v>11267.325000000001</v>
      </c>
      <c r="BM333" s="136">
        <v>1182.23456658194</v>
      </c>
      <c r="BN333" s="136">
        <v>1177.71</v>
      </c>
      <c r="BO333" s="136">
        <v>1176.7773</v>
      </c>
      <c r="BP333" s="136">
        <v>1176.7773</v>
      </c>
      <c r="BQ333" s="1" t="s">
        <v>821</v>
      </c>
    </row>
    <row r="334" spans="1:69" x14ac:dyDescent="0.25">
      <c r="A334" s="1"/>
      <c r="B334" s="85">
        <v>241</v>
      </c>
      <c r="C334" s="85">
        <v>316</v>
      </c>
      <c r="D334" s="85">
        <v>14141</v>
      </c>
      <c r="E334" s="85">
        <v>0</v>
      </c>
      <c r="F334" s="85">
        <v>88</v>
      </c>
      <c r="G334" s="85">
        <v>61</v>
      </c>
      <c r="H334" s="176">
        <v>7</v>
      </c>
      <c r="I334" s="400">
        <v>47</v>
      </c>
      <c r="J334" s="384">
        <v>235.98724000000001</v>
      </c>
      <c r="K334" s="384">
        <v>18.346202999999999</v>
      </c>
      <c r="L334" s="395">
        <v>1.3400415991039799E-2</v>
      </c>
      <c r="M334" s="384">
        <v>1193.5972998582299</v>
      </c>
      <c r="N334" s="85">
        <v>1</v>
      </c>
      <c r="O334" s="85">
        <v>1</v>
      </c>
      <c r="P334" s="85">
        <v>0</v>
      </c>
      <c r="Q334" s="85">
        <v>0</v>
      </c>
      <c r="R334" s="85">
        <v>0</v>
      </c>
      <c r="S334" s="85">
        <v>0</v>
      </c>
      <c r="T334" s="85">
        <v>317</v>
      </c>
      <c r="U334" s="85">
        <v>10</v>
      </c>
      <c r="V334" s="387">
        <v>2778.5050000000001</v>
      </c>
      <c r="W334" s="85">
        <v>1814901</v>
      </c>
      <c r="X334" s="85" t="s">
        <v>1132</v>
      </c>
      <c r="Y334" s="85" t="s">
        <v>1179</v>
      </c>
      <c r="Z334" s="85" t="s">
        <v>821</v>
      </c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F334">
        <v>631</v>
      </c>
      <c r="BG334">
        <v>47</v>
      </c>
      <c r="BH334">
        <v>115</v>
      </c>
      <c r="BI334">
        <v>316</v>
      </c>
      <c r="BJ334" s="398">
        <v>9</v>
      </c>
      <c r="BK334" s="398">
        <v>57</v>
      </c>
      <c r="BL334" s="136">
        <v>11527.460999999999</v>
      </c>
      <c r="BM334" s="136">
        <v>1180.3825881077901</v>
      </c>
      <c r="BN334" s="136">
        <v>1177.1099999999999</v>
      </c>
      <c r="BO334" s="136">
        <v>1176.1692</v>
      </c>
      <c r="BP334" s="136">
        <v>1176.1692</v>
      </c>
      <c r="BQ334" s="1" t="s">
        <v>821</v>
      </c>
    </row>
    <row r="335" spans="1:69" x14ac:dyDescent="0.25">
      <c r="A335" s="1"/>
      <c r="B335" s="85">
        <v>242</v>
      </c>
      <c r="C335" s="85">
        <v>317</v>
      </c>
      <c r="D335" s="85">
        <v>14140</v>
      </c>
      <c r="E335" s="85">
        <v>0</v>
      </c>
      <c r="F335" s="85">
        <v>88</v>
      </c>
      <c r="G335" s="85">
        <v>60</v>
      </c>
      <c r="H335" s="176">
        <v>7</v>
      </c>
      <c r="I335" s="400">
        <v>48</v>
      </c>
      <c r="J335" s="384">
        <v>260.40199999999999</v>
      </c>
      <c r="K335" s="384">
        <v>18.756385999999999</v>
      </c>
      <c r="L335" s="395">
        <v>1.27109618487233E-2</v>
      </c>
      <c r="M335" s="384">
        <v>1190.4349726247101</v>
      </c>
      <c r="N335" s="85">
        <v>1</v>
      </c>
      <c r="O335" s="85">
        <v>1</v>
      </c>
      <c r="P335" s="85">
        <v>0</v>
      </c>
      <c r="Q335" s="85">
        <v>0</v>
      </c>
      <c r="R335" s="85">
        <v>0</v>
      </c>
      <c r="S335" s="85">
        <v>0</v>
      </c>
      <c r="T335" s="85">
        <v>318</v>
      </c>
      <c r="U335" s="85">
        <v>10</v>
      </c>
      <c r="V335" s="387">
        <v>2854.1545000000001</v>
      </c>
      <c r="W335" s="85">
        <v>1814901</v>
      </c>
      <c r="X335" s="85" t="s">
        <v>1132</v>
      </c>
      <c r="Y335" s="85" t="s">
        <v>1180</v>
      </c>
      <c r="Z335" s="85" t="s">
        <v>821</v>
      </c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F335">
        <v>632</v>
      </c>
      <c r="BG335">
        <v>47</v>
      </c>
      <c r="BH335">
        <v>114</v>
      </c>
      <c r="BI335">
        <v>317</v>
      </c>
      <c r="BJ335" s="398">
        <v>9</v>
      </c>
      <c r="BK335" s="398">
        <v>58</v>
      </c>
      <c r="BL335" s="136">
        <v>11785.111999999999</v>
      </c>
      <c r="BM335" s="136">
        <v>1177.64533734626</v>
      </c>
      <c r="BN335" s="136">
        <v>1176.6099999999999</v>
      </c>
      <c r="BO335" s="136">
        <v>1174.4183</v>
      </c>
      <c r="BP335" s="136">
        <v>1174.4183</v>
      </c>
      <c r="BQ335" s="1" t="s">
        <v>821</v>
      </c>
    </row>
    <row r="336" spans="1:69" x14ac:dyDescent="0.25">
      <c r="A336" s="1"/>
      <c r="B336" s="85">
        <v>243</v>
      </c>
      <c r="C336" s="85">
        <v>318</v>
      </c>
      <c r="D336" s="85">
        <v>14139</v>
      </c>
      <c r="E336" s="85">
        <v>0</v>
      </c>
      <c r="F336" s="85">
        <v>88</v>
      </c>
      <c r="G336" s="85">
        <v>59</v>
      </c>
      <c r="H336" s="176">
        <v>7</v>
      </c>
      <c r="I336" s="400">
        <v>49</v>
      </c>
      <c r="J336" s="384">
        <v>259.16144000000003</v>
      </c>
      <c r="K336" s="384">
        <v>19.185717</v>
      </c>
      <c r="L336" s="395">
        <v>1.2596277697337E-2</v>
      </c>
      <c r="M336" s="384">
        <v>1187.1250126349701</v>
      </c>
      <c r="N336" s="85">
        <v>1</v>
      </c>
      <c r="O336" s="85">
        <v>1</v>
      </c>
      <c r="P336" s="85">
        <v>0</v>
      </c>
      <c r="Q336" s="85">
        <v>0</v>
      </c>
      <c r="R336" s="85">
        <v>0</v>
      </c>
      <c r="S336" s="85">
        <v>0</v>
      </c>
      <c r="T336" s="85">
        <v>319</v>
      </c>
      <c r="U336" s="85">
        <v>10</v>
      </c>
      <c r="V336" s="387">
        <v>2933.3362000000002</v>
      </c>
      <c r="W336" s="85">
        <v>1814901</v>
      </c>
      <c r="X336" s="85" t="s">
        <v>1132</v>
      </c>
      <c r="Y336" s="85" t="s">
        <v>1181</v>
      </c>
      <c r="Z336" s="85" t="s">
        <v>821</v>
      </c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F336">
        <v>633</v>
      </c>
      <c r="BG336">
        <v>47</v>
      </c>
      <c r="BH336">
        <v>113</v>
      </c>
      <c r="BI336">
        <v>318</v>
      </c>
      <c r="BJ336" s="398">
        <v>9</v>
      </c>
      <c r="BK336" s="398">
        <v>59</v>
      </c>
      <c r="BL336" s="136">
        <v>12042.674000000001</v>
      </c>
      <c r="BM336" s="136">
        <v>1174.9216950390601</v>
      </c>
      <c r="BN336" s="136">
        <v>1176.2</v>
      </c>
      <c r="BO336" s="136">
        <v>1171.8037999999999</v>
      </c>
      <c r="BP336" s="136">
        <v>1171.8037999999999</v>
      </c>
      <c r="BQ336" s="1" t="s">
        <v>821</v>
      </c>
    </row>
    <row r="337" spans="1:69" x14ac:dyDescent="0.25">
      <c r="A337" s="1"/>
      <c r="B337" s="85">
        <v>244</v>
      </c>
      <c r="C337" s="85">
        <v>319</v>
      </c>
      <c r="D337" s="85">
        <v>14138</v>
      </c>
      <c r="E337" s="85">
        <v>0</v>
      </c>
      <c r="F337" s="85">
        <v>88</v>
      </c>
      <c r="G337" s="85">
        <v>58</v>
      </c>
      <c r="H337" s="176">
        <v>7</v>
      </c>
      <c r="I337" s="400">
        <v>50</v>
      </c>
      <c r="J337" s="384">
        <v>253.25963999999999</v>
      </c>
      <c r="K337" s="384">
        <v>19.609144000000001</v>
      </c>
      <c r="L337" s="395">
        <v>1.25854510694008E-2</v>
      </c>
      <c r="M337" s="384">
        <v>1183.8605431936301</v>
      </c>
      <c r="N337" s="85">
        <v>1</v>
      </c>
      <c r="O337" s="85">
        <v>1</v>
      </c>
      <c r="P337" s="85">
        <v>0</v>
      </c>
      <c r="Q337" s="85">
        <v>0</v>
      </c>
      <c r="R337" s="85">
        <v>0</v>
      </c>
      <c r="S337" s="85">
        <v>0</v>
      </c>
      <c r="T337" s="85">
        <v>320</v>
      </c>
      <c r="U337" s="85">
        <v>10</v>
      </c>
      <c r="V337" s="387">
        <v>3011.4292</v>
      </c>
      <c r="W337" s="85">
        <v>1814901</v>
      </c>
      <c r="X337" s="85" t="s">
        <v>1132</v>
      </c>
      <c r="Y337" s="85" t="s">
        <v>1182</v>
      </c>
      <c r="Z337" s="85" t="s">
        <v>821</v>
      </c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F337">
        <v>634</v>
      </c>
      <c r="BG337">
        <v>48</v>
      </c>
      <c r="BH337">
        <v>112</v>
      </c>
      <c r="BI337">
        <v>319</v>
      </c>
      <c r="BJ337" s="398">
        <v>9</v>
      </c>
      <c r="BK337" s="398">
        <v>60</v>
      </c>
      <c r="BL337" s="136">
        <v>12293.239</v>
      </c>
      <c r="BM337" s="136">
        <v>1172.2355121190701</v>
      </c>
      <c r="BN337" s="136">
        <v>1173.3900000000001</v>
      </c>
      <c r="BO337" s="136">
        <v>1168.6433</v>
      </c>
      <c r="BP337" s="136">
        <v>1168.6433</v>
      </c>
      <c r="BQ337" s="1" t="s">
        <v>821</v>
      </c>
    </row>
    <row r="338" spans="1:69" x14ac:dyDescent="0.25">
      <c r="A338" s="1"/>
      <c r="B338" s="85">
        <v>245</v>
      </c>
      <c r="C338" s="85">
        <v>320</v>
      </c>
      <c r="D338" s="85">
        <v>14137</v>
      </c>
      <c r="E338" s="85">
        <v>0</v>
      </c>
      <c r="F338" s="85">
        <v>88</v>
      </c>
      <c r="G338" s="85">
        <v>57</v>
      </c>
      <c r="H338" s="176">
        <v>7</v>
      </c>
      <c r="I338" s="400">
        <v>51</v>
      </c>
      <c r="J338" s="384">
        <v>247.06297000000001</v>
      </c>
      <c r="K338" s="384">
        <v>20.022575</v>
      </c>
      <c r="L338" s="395">
        <v>7.4070653991743403E-3</v>
      </c>
      <c r="M338" s="384">
        <v>1180.67315634182</v>
      </c>
      <c r="N338" s="85">
        <v>1</v>
      </c>
      <c r="O338" s="85">
        <v>1</v>
      </c>
      <c r="P338" s="85">
        <v>0</v>
      </c>
      <c r="Q338" s="85">
        <v>0</v>
      </c>
      <c r="R338" s="85">
        <v>0</v>
      </c>
      <c r="S338" s="85">
        <v>0</v>
      </c>
      <c r="T338" s="85">
        <v>321</v>
      </c>
      <c r="U338" s="85">
        <v>10</v>
      </c>
      <c r="V338" s="387">
        <v>3087.6781999999998</v>
      </c>
      <c r="W338" s="85">
        <v>1814901</v>
      </c>
      <c r="X338" s="85" t="s">
        <v>1132</v>
      </c>
      <c r="Y338" s="85" t="s">
        <v>1183</v>
      </c>
      <c r="Z338" s="85" t="s">
        <v>821</v>
      </c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F338">
        <v>635</v>
      </c>
      <c r="BG338">
        <v>48</v>
      </c>
      <c r="BH338">
        <v>111</v>
      </c>
      <c r="BI338">
        <v>320</v>
      </c>
      <c r="BJ338" s="398">
        <v>9</v>
      </c>
      <c r="BK338" s="398">
        <v>61</v>
      </c>
      <c r="BL338" s="136">
        <v>12543.453</v>
      </c>
      <c r="BM338" s="136">
        <v>1169.58817214688</v>
      </c>
      <c r="BN338" s="136">
        <v>1171.3800000000001</v>
      </c>
      <c r="BO338" s="136">
        <v>1162.9514999999999</v>
      </c>
      <c r="BP338" s="136">
        <v>1162.9514999999999</v>
      </c>
      <c r="BQ338" s="1" t="s">
        <v>821</v>
      </c>
    </row>
    <row r="339" spans="1:69" x14ac:dyDescent="0.25">
      <c r="A339" s="1"/>
      <c r="B339" s="85">
        <v>246</v>
      </c>
      <c r="C339" s="85">
        <v>321</v>
      </c>
      <c r="D339" s="85">
        <v>14297</v>
      </c>
      <c r="E339" s="85">
        <v>0</v>
      </c>
      <c r="F339" s="85">
        <v>89</v>
      </c>
      <c r="G339" s="85">
        <v>57</v>
      </c>
      <c r="H339" s="176">
        <v>7</v>
      </c>
      <c r="I339" s="400">
        <v>52</v>
      </c>
      <c r="J339" s="384">
        <v>40.194755999999998</v>
      </c>
      <c r="K339" s="384">
        <v>20.259944999999998</v>
      </c>
      <c r="L339" s="395">
        <v>1.01470848915829E-2</v>
      </c>
      <c r="M339" s="384">
        <v>1178.84314474292</v>
      </c>
      <c r="N339" s="85">
        <v>1</v>
      </c>
      <c r="O339" s="85">
        <v>1</v>
      </c>
      <c r="P339" s="85">
        <v>0</v>
      </c>
      <c r="Q339" s="85">
        <v>0</v>
      </c>
      <c r="R339" s="85">
        <v>0</v>
      </c>
      <c r="S339" s="85">
        <v>0</v>
      </c>
      <c r="T339" s="85">
        <v>322</v>
      </c>
      <c r="U339" s="85">
        <v>10</v>
      </c>
      <c r="V339" s="387">
        <v>3131.4562999999998</v>
      </c>
      <c r="W339" s="85">
        <v>1814901</v>
      </c>
      <c r="X339" s="85" t="s">
        <v>1132</v>
      </c>
      <c r="Y339" s="85" t="s">
        <v>1184</v>
      </c>
      <c r="Z339" s="85" t="s">
        <v>821</v>
      </c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F339">
        <v>636</v>
      </c>
      <c r="BG339">
        <v>47</v>
      </c>
      <c r="BH339">
        <v>110</v>
      </c>
      <c r="BI339">
        <v>321</v>
      </c>
      <c r="BJ339" s="398">
        <v>9</v>
      </c>
      <c r="BK339" s="398">
        <v>62</v>
      </c>
      <c r="BL339" s="136">
        <v>12571.692999999999</v>
      </c>
      <c r="BM339" s="136">
        <v>1168.11613593576</v>
      </c>
      <c r="BN339" s="136">
        <v>1173.17</v>
      </c>
      <c r="BO339" s="136">
        <v>1162.9514999999999</v>
      </c>
      <c r="BP339" s="136">
        <v>1162.9514999999999</v>
      </c>
      <c r="BQ339" s="1" t="s">
        <v>821</v>
      </c>
    </row>
    <row r="340" spans="1:69" x14ac:dyDescent="0.25">
      <c r="A340" s="1"/>
      <c r="B340" s="85">
        <v>247</v>
      </c>
      <c r="C340" s="85">
        <v>322</v>
      </c>
      <c r="D340" s="85">
        <v>14296</v>
      </c>
      <c r="E340" s="85">
        <v>0</v>
      </c>
      <c r="F340" s="85">
        <v>89</v>
      </c>
      <c r="G340" s="85">
        <v>56</v>
      </c>
      <c r="H340" s="176">
        <v>7</v>
      </c>
      <c r="I340" s="400">
        <v>53</v>
      </c>
      <c r="J340" s="384">
        <v>23.826048</v>
      </c>
      <c r="K340" s="384">
        <v>20.312847000000001</v>
      </c>
      <c r="L340" s="395">
        <v>7.0422903296445502E-2</v>
      </c>
      <c r="M340" s="384">
        <v>1178.4352851461199</v>
      </c>
      <c r="N340" s="85">
        <v>1</v>
      </c>
      <c r="O340" s="85">
        <v>1</v>
      </c>
      <c r="P340" s="85">
        <v>0</v>
      </c>
      <c r="Q340" s="85">
        <v>0</v>
      </c>
      <c r="R340" s="85">
        <v>0</v>
      </c>
      <c r="S340" s="85">
        <v>0</v>
      </c>
      <c r="T340" s="85">
        <v>323</v>
      </c>
      <c r="U340" s="85">
        <v>10</v>
      </c>
      <c r="V340" s="387">
        <v>3141.2130999999999</v>
      </c>
      <c r="W340" s="85">
        <v>1814901</v>
      </c>
      <c r="X340" s="85" t="s">
        <v>1132</v>
      </c>
      <c r="Y340" s="85" t="s">
        <v>1185</v>
      </c>
      <c r="Z340" s="85" t="s">
        <v>821</v>
      </c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F340">
        <v>637</v>
      </c>
      <c r="BG340">
        <v>48</v>
      </c>
      <c r="BH340">
        <v>110</v>
      </c>
      <c r="BI340">
        <v>322</v>
      </c>
      <c r="BJ340" s="398">
        <v>9</v>
      </c>
      <c r="BK340" s="398">
        <v>63</v>
      </c>
      <c r="BL340" s="136">
        <v>12797.341</v>
      </c>
      <c r="BM340" s="136">
        <v>1166.77396857035</v>
      </c>
      <c r="BN340" s="136">
        <v>1173.03</v>
      </c>
      <c r="BO340" s="136">
        <v>1158.7538</v>
      </c>
      <c r="BP340" s="136">
        <v>1158.7538</v>
      </c>
      <c r="BQ340" s="1" t="s">
        <v>821</v>
      </c>
    </row>
    <row r="341" spans="1:69" x14ac:dyDescent="0.25">
      <c r="A341" s="1"/>
      <c r="B341" s="85">
        <v>248</v>
      </c>
      <c r="C341" s="85">
        <v>323</v>
      </c>
      <c r="D341" s="85">
        <v>14136</v>
      </c>
      <c r="E341" s="85">
        <v>0</v>
      </c>
      <c r="F341" s="85">
        <v>88</v>
      </c>
      <c r="G341" s="85">
        <v>56</v>
      </c>
      <c r="H341" s="176">
        <v>7</v>
      </c>
      <c r="I341" s="400">
        <v>54</v>
      </c>
      <c r="J341" s="384">
        <v>239.55251999999999</v>
      </c>
      <c r="K341" s="384">
        <v>20.530484999999999</v>
      </c>
      <c r="L341" s="395">
        <v>9.0804598029741706E-3</v>
      </c>
      <c r="M341" s="384">
        <v>1176.75738567911</v>
      </c>
      <c r="N341" s="85">
        <v>1</v>
      </c>
      <c r="O341" s="85">
        <v>1</v>
      </c>
      <c r="P341" s="85">
        <v>0</v>
      </c>
      <c r="Q341" s="85">
        <v>0</v>
      </c>
      <c r="R341" s="85">
        <v>0</v>
      </c>
      <c r="S341" s="85">
        <v>0</v>
      </c>
      <c r="T341" s="85">
        <v>324</v>
      </c>
      <c r="U341" s="85">
        <v>10</v>
      </c>
      <c r="V341" s="387">
        <v>3181.3519999999999</v>
      </c>
      <c r="W341" s="85">
        <v>1814901</v>
      </c>
      <c r="X341" s="85" t="s">
        <v>1132</v>
      </c>
      <c r="Y341" s="85" t="s">
        <v>1186</v>
      </c>
      <c r="Z341" s="85" t="s">
        <v>821</v>
      </c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F341">
        <v>638</v>
      </c>
      <c r="BG341">
        <v>48</v>
      </c>
      <c r="BH341">
        <v>109</v>
      </c>
      <c r="BI341">
        <v>323</v>
      </c>
      <c r="BJ341" s="398">
        <v>9</v>
      </c>
      <c r="BK341" s="398">
        <v>64</v>
      </c>
      <c r="BL341" s="136">
        <v>13048.415000000001</v>
      </c>
      <c r="BM341" s="136">
        <v>1164.2538129232901</v>
      </c>
      <c r="BN341" s="136">
        <v>1172.0999999999999</v>
      </c>
      <c r="BO341" s="136">
        <v>1158.076</v>
      </c>
      <c r="BP341" s="136">
        <v>1158.076</v>
      </c>
      <c r="BQ341" s="1" t="s">
        <v>821</v>
      </c>
    </row>
    <row r="342" spans="1:69" x14ac:dyDescent="0.25">
      <c r="A342" s="1"/>
      <c r="B342" s="85">
        <v>249</v>
      </c>
      <c r="C342" s="85">
        <v>324</v>
      </c>
      <c r="D342" s="85">
        <v>14135</v>
      </c>
      <c r="E342" s="85">
        <v>0</v>
      </c>
      <c r="F342" s="85">
        <v>88</v>
      </c>
      <c r="G342" s="85">
        <v>55</v>
      </c>
      <c r="H342" s="176">
        <v>7</v>
      </c>
      <c r="I342" s="400">
        <v>55</v>
      </c>
      <c r="J342" s="384">
        <v>101.8931</v>
      </c>
      <c r="K342" s="384">
        <v>20.812632000000001</v>
      </c>
      <c r="L342" s="395">
        <v>1.80208049542483E-2</v>
      </c>
      <c r="M342" s="384">
        <v>1174.5821386437201</v>
      </c>
      <c r="N342" s="85">
        <v>1</v>
      </c>
      <c r="O342" s="85">
        <v>1</v>
      </c>
      <c r="P342" s="85">
        <v>0</v>
      </c>
      <c r="Q342" s="85">
        <v>0</v>
      </c>
      <c r="R342" s="85">
        <v>0</v>
      </c>
      <c r="S342" s="85">
        <v>0</v>
      </c>
      <c r="T342" s="85">
        <v>325</v>
      </c>
      <c r="U342" s="85">
        <v>10</v>
      </c>
      <c r="V342" s="387">
        <v>3233.3883999999998</v>
      </c>
      <c r="W342" s="85">
        <v>1814901</v>
      </c>
      <c r="X342" s="85" t="s">
        <v>1132</v>
      </c>
      <c r="Y342" s="85" t="s">
        <v>1187</v>
      </c>
      <c r="Z342" s="85" t="s">
        <v>821</v>
      </c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F342">
        <v>194</v>
      </c>
      <c r="BG342">
        <v>76</v>
      </c>
      <c r="BH342">
        <v>110</v>
      </c>
      <c r="BI342">
        <v>324</v>
      </c>
      <c r="BJ342" s="398">
        <v>10</v>
      </c>
      <c r="BK342" s="398">
        <v>1</v>
      </c>
      <c r="BL342" s="136">
        <v>69.201453999999998</v>
      </c>
      <c r="BM342" s="136">
        <v>1211.0868018661899</v>
      </c>
      <c r="BN342" s="136">
        <v>1200.08</v>
      </c>
      <c r="BO342" s="136">
        <v>1198.9402</v>
      </c>
      <c r="BP342" s="136">
        <v>1198.9402</v>
      </c>
      <c r="BQ342" s="1" t="s">
        <v>821</v>
      </c>
    </row>
    <row r="343" spans="1:69" x14ac:dyDescent="0.25">
      <c r="A343" s="1"/>
      <c r="B343" s="85">
        <v>250</v>
      </c>
      <c r="C343" s="85">
        <v>325</v>
      </c>
      <c r="D343" s="85">
        <v>14295</v>
      </c>
      <c r="E343" s="85">
        <v>0</v>
      </c>
      <c r="F343" s="85">
        <v>89</v>
      </c>
      <c r="G343" s="85">
        <v>55</v>
      </c>
      <c r="H343" s="176">
        <v>7</v>
      </c>
      <c r="I343" s="400">
        <v>56</v>
      </c>
      <c r="J343" s="384">
        <v>186.33385000000001</v>
      </c>
      <c r="K343" s="384">
        <v>21.050802000000001</v>
      </c>
      <c r="L343" s="395">
        <v>1.64359512488256E-2</v>
      </c>
      <c r="M343" s="384">
        <v>1172.7459430178701</v>
      </c>
      <c r="N343" s="85">
        <v>1</v>
      </c>
      <c r="O343" s="85">
        <v>1</v>
      </c>
      <c r="P343" s="85">
        <v>0</v>
      </c>
      <c r="Q343" s="85">
        <v>0</v>
      </c>
      <c r="R343" s="85">
        <v>0</v>
      </c>
      <c r="S343" s="85">
        <v>0</v>
      </c>
      <c r="T343" s="85">
        <v>326</v>
      </c>
      <c r="U343" s="85">
        <v>10</v>
      </c>
      <c r="V343" s="387">
        <v>3277.3141999999998</v>
      </c>
      <c r="W343" s="85">
        <v>1814901</v>
      </c>
      <c r="X343" s="85" t="s">
        <v>1132</v>
      </c>
      <c r="Y343" s="85" t="s">
        <v>1188</v>
      </c>
      <c r="Z343" s="85" t="s">
        <v>821</v>
      </c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F343">
        <v>195</v>
      </c>
      <c r="BG343">
        <v>75</v>
      </c>
      <c r="BH343">
        <v>110</v>
      </c>
      <c r="BI343">
        <v>325</v>
      </c>
      <c r="BJ343" s="398">
        <v>10</v>
      </c>
      <c r="BK343" s="398">
        <v>2</v>
      </c>
      <c r="BL343" s="136">
        <v>351.13015999999999</v>
      </c>
      <c r="BM343" s="136">
        <v>1210.07539096607</v>
      </c>
      <c r="BN343" s="136">
        <v>1199.25</v>
      </c>
      <c r="BO343" s="136">
        <v>1197.5271</v>
      </c>
      <c r="BP343" s="136">
        <v>1197.5271</v>
      </c>
      <c r="BQ343" s="1" t="s">
        <v>821</v>
      </c>
    </row>
    <row r="344" spans="1:69" x14ac:dyDescent="0.25">
      <c r="A344" s="1"/>
      <c r="B344" s="85">
        <v>251</v>
      </c>
      <c r="C344" s="85">
        <v>326</v>
      </c>
      <c r="D344" s="85">
        <v>14294</v>
      </c>
      <c r="E344" s="85">
        <v>0</v>
      </c>
      <c r="F344" s="85">
        <v>89</v>
      </c>
      <c r="G344" s="85">
        <v>54</v>
      </c>
      <c r="H344" s="176">
        <v>7</v>
      </c>
      <c r="I344" s="400">
        <v>57</v>
      </c>
      <c r="J344" s="384">
        <v>294.39532000000003</v>
      </c>
      <c r="K344" s="384">
        <v>21.448043999999999</v>
      </c>
      <c r="L344" s="395">
        <v>1.38280265734941E-2</v>
      </c>
      <c r="M344" s="384">
        <v>1169.6833689918201</v>
      </c>
      <c r="N344" s="85">
        <v>1</v>
      </c>
      <c r="O344" s="85">
        <v>1</v>
      </c>
      <c r="P344" s="85">
        <v>0</v>
      </c>
      <c r="Q344" s="85">
        <v>0</v>
      </c>
      <c r="R344" s="85">
        <v>0</v>
      </c>
      <c r="S344" s="85">
        <v>0</v>
      </c>
      <c r="T344" s="85">
        <v>327</v>
      </c>
      <c r="U344" s="85">
        <v>10</v>
      </c>
      <c r="V344" s="387">
        <v>3350.5771</v>
      </c>
      <c r="W344" s="85">
        <v>1814901</v>
      </c>
      <c r="X344" s="85" t="s">
        <v>1132</v>
      </c>
      <c r="Y344" s="85" t="s">
        <v>1189</v>
      </c>
      <c r="Z344" s="85" t="s">
        <v>821</v>
      </c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F344">
        <v>196</v>
      </c>
      <c r="BG344">
        <v>74</v>
      </c>
      <c r="BH344">
        <v>110</v>
      </c>
      <c r="BI344">
        <v>326</v>
      </c>
      <c r="BJ344" s="398">
        <v>10</v>
      </c>
      <c r="BK344" s="398">
        <v>3</v>
      </c>
      <c r="BL344" s="136">
        <v>471.75290000000001</v>
      </c>
      <c r="BM344" s="136">
        <v>1208.9158638584199</v>
      </c>
      <c r="BN344" s="136">
        <v>1214.49</v>
      </c>
      <c r="BO344" s="136">
        <v>1197.4393</v>
      </c>
      <c r="BP344" s="136">
        <v>1197.4393</v>
      </c>
      <c r="BQ344" s="1" t="s">
        <v>821</v>
      </c>
    </row>
    <row r="345" spans="1:69" x14ac:dyDescent="0.25">
      <c r="A345" s="1"/>
      <c r="B345" s="85">
        <v>252</v>
      </c>
      <c r="C345" s="85">
        <v>327</v>
      </c>
      <c r="D345" s="85">
        <v>14133</v>
      </c>
      <c r="E345" s="85">
        <v>0</v>
      </c>
      <c r="F345" s="85">
        <v>88</v>
      </c>
      <c r="G345" s="85">
        <v>53</v>
      </c>
      <c r="H345" s="176">
        <v>7</v>
      </c>
      <c r="I345" s="400">
        <v>58</v>
      </c>
      <c r="J345" s="384">
        <v>344.613</v>
      </c>
      <c r="K345" s="384">
        <v>21.977373</v>
      </c>
      <c r="L345" s="395">
        <v>7.4685216892924101E-3</v>
      </c>
      <c r="M345" s="384">
        <v>1165.6124626186599</v>
      </c>
      <c r="N345" s="85">
        <v>1</v>
      </c>
      <c r="O345" s="85">
        <v>1</v>
      </c>
      <c r="P345" s="85">
        <v>0</v>
      </c>
      <c r="Q345" s="85">
        <v>0</v>
      </c>
      <c r="R345" s="85">
        <v>0</v>
      </c>
      <c r="S345" s="85">
        <v>0</v>
      </c>
      <c r="T345" s="85">
        <v>328</v>
      </c>
      <c r="U345" s="85">
        <v>10</v>
      </c>
      <c r="V345" s="387">
        <v>3448.2013999999999</v>
      </c>
      <c r="W345" s="85">
        <v>1814901</v>
      </c>
      <c r="X345" s="85" t="s">
        <v>1132</v>
      </c>
      <c r="Y345" s="85" t="s">
        <v>1190</v>
      </c>
      <c r="Z345" s="85" t="s">
        <v>821</v>
      </c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F345">
        <v>197</v>
      </c>
      <c r="BG345">
        <v>74</v>
      </c>
      <c r="BH345">
        <v>109</v>
      </c>
      <c r="BI345">
        <v>327</v>
      </c>
      <c r="BJ345" s="398">
        <v>10</v>
      </c>
      <c r="BK345" s="398">
        <v>4</v>
      </c>
      <c r="BL345" s="136">
        <v>632.3596</v>
      </c>
      <c r="BM345" s="136">
        <v>1208.1057979214399</v>
      </c>
      <c r="BN345" s="136">
        <v>1197.44</v>
      </c>
      <c r="BO345" s="136">
        <v>1196.9281000000001</v>
      </c>
      <c r="BP345" s="136">
        <v>1196.9281000000001</v>
      </c>
      <c r="BQ345" s="1" t="s">
        <v>821</v>
      </c>
    </row>
    <row r="346" spans="1:69" x14ac:dyDescent="0.25">
      <c r="A346" s="1"/>
      <c r="B346" s="85">
        <v>253</v>
      </c>
      <c r="C346" s="85">
        <v>328</v>
      </c>
      <c r="D346" s="85">
        <v>13973</v>
      </c>
      <c r="E346" s="85">
        <v>0</v>
      </c>
      <c r="F346" s="85">
        <v>87</v>
      </c>
      <c r="G346" s="85">
        <v>53</v>
      </c>
      <c r="H346" s="176">
        <v>7</v>
      </c>
      <c r="I346" s="400">
        <v>59</v>
      </c>
      <c r="J346" s="384">
        <v>59.386307000000002</v>
      </c>
      <c r="K346" s="384">
        <v>22.311209000000002</v>
      </c>
      <c r="L346" s="395">
        <v>2.7763279612097298E-2</v>
      </c>
      <c r="M346" s="384">
        <v>1163.03871290451</v>
      </c>
      <c r="N346" s="85">
        <v>1</v>
      </c>
      <c r="O346" s="85">
        <v>1</v>
      </c>
      <c r="P346" s="85">
        <v>0</v>
      </c>
      <c r="Q346" s="85">
        <v>0</v>
      </c>
      <c r="R346" s="85">
        <v>0</v>
      </c>
      <c r="S346" s="85">
        <v>0</v>
      </c>
      <c r="T346" s="85">
        <v>329</v>
      </c>
      <c r="U346" s="85">
        <v>10</v>
      </c>
      <c r="V346" s="387">
        <v>3509.7710000000002</v>
      </c>
      <c r="W346" s="85">
        <v>1814901</v>
      </c>
      <c r="X346" s="85" t="s">
        <v>1132</v>
      </c>
      <c r="Y346" s="85" t="s">
        <v>1191</v>
      </c>
      <c r="Z346" s="85" t="s">
        <v>821</v>
      </c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F346">
        <v>198</v>
      </c>
      <c r="BG346">
        <v>73</v>
      </c>
      <c r="BH346">
        <v>109</v>
      </c>
      <c r="BI346">
        <v>328</v>
      </c>
      <c r="BJ346" s="398">
        <v>10</v>
      </c>
      <c r="BK346" s="398">
        <v>5</v>
      </c>
      <c r="BL346" s="136">
        <v>925.39260000000002</v>
      </c>
      <c r="BM346" s="136">
        <v>1206.79911410246</v>
      </c>
      <c r="BN346" s="136">
        <v>1203.1099999999999</v>
      </c>
      <c r="BO346" s="136">
        <v>1195.2630999999999</v>
      </c>
      <c r="BP346" s="136">
        <v>1195.2630999999999</v>
      </c>
      <c r="BQ346" s="1" t="s">
        <v>821</v>
      </c>
    </row>
    <row r="347" spans="1:69" x14ac:dyDescent="0.25">
      <c r="A347" s="1"/>
      <c r="B347" s="85">
        <v>254</v>
      </c>
      <c r="C347" s="85">
        <v>329</v>
      </c>
      <c r="D347" s="85">
        <v>13972</v>
      </c>
      <c r="E347" s="85">
        <v>0</v>
      </c>
      <c r="F347" s="85">
        <v>87</v>
      </c>
      <c r="G347" s="85">
        <v>52</v>
      </c>
      <c r="H347" s="176">
        <v>7</v>
      </c>
      <c r="I347" s="400">
        <v>60</v>
      </c>
      <c r="J347" s="384">
        <v>199.41793999999999</v>
      </c>
      <c r="K347" s="384">
        <v>22.525065999999999</v>
      </c>
      <c r="L347" s="395">
        <v>1.4855034930987899E-2</v>
      </c>
      <c r="M347" s="384">
        <v>1161.38995426473</v>
      </c>
      <c r="N347" s="85">
        <v>1</v>
      </c>
      <c r="O347" s="85">
        <v>1</v>
      </c>
      <c r="P347" s="85">
        <v>0</v>
      </c>
      <c r="Q347" s="85">
        <v>0</v>
      </c>
      <c r="R347" s="85">
        <v>0</v>
      </c>
      <c r="S347" s="85">
        <v>0</v>
      </c>
      <c r="T347" s="85">
        <v>330</v>
      </c>
      <c r="U347" s="85">
        <v>10</v>
      </c>
      <c r="V347" s="387">
        <v>3549.2125999999998</v>
      </c>
      <c r="W347" s="85">
        <v>1814901</v>
      </c>
      <c r="X347" s="85" t="s">
        <v>1132</v>
      </c>
      <c r="Y347" s="85" t="s">
        <v>1192</v>
      </c>
      <c r="Z347" s="85" t="s">
        <v>821</v>
      </c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F347">
        <v>199</v>
      </c>
      <c r="BG347">
        <v>72</v>
      </c>
      <c r="BH347">
        <v>109</v>
      </c>
      <c r="BI347">
        <v>329</v>
      </c>
      <c r="BJ347" s="398">
        <v>10</v>
      </c>
      <c r="BK347" s="398">
        <v>6</v>
      </c>
      <c r="BL347" s="136">
        <v>985.39170000000001</v>
      </c>
      <c r="BM347" s="136">
        <v>1205.7822247275799</v>
      </c>
      <c r="BN347" s="136">
        <v>1207.56</v>
      </c>
      <c r="BO347" s="136">
        <v>1195.2518</v>
      </c>
      <c r="BP347" s="136">
        <v>1195.2518</v>
      </c>
      <c r="BQ347" s="1" t="s">
        <v>821</v>
      </c>
    </row>
    <row r="348" spans="1:69" x14ac:dyDescent="0.25">
      <c r="A348" s="1"/>
      <c r="B348" s="85">
        <v>255</v>
      </c>
      <c r="C348" s="85">
        <v>330</v>
      </c>
      <c r="D348" s="85">
        <v>13812</v>
      </c>
      <c r="E348" s="85">
        <v>0</v>
      </c>
      <c r="F348" s="85">
        <v>86</v>
      </c>
      <c r="G348" s="85">
        <v>52</v>
      </c>
      <c r="H348" s="176">
        <v>7</v>
      </c>
      <c r="I348" s="400">
        <v>61</v>
      </c>
      <c r="J348" s="384">
        <v>265.58188000000001</v>
      </c>
      <c r="K348" s="384">
        <v>22.909310999999999</v>
      </c>
      <c r="L348" s="395">
        <v>1.23702377490265E-2</v>
      </c>
      <c r="M348" s="384">
        <v>1158.42759382642</v>
      </c>
      <c r="N348" s="85">
        <v>1</v>
      </c>
      <c r="O348" s="85">
        <v>1</v>
      </c>
      <c r="P348" s="85">
        <v>0</v>
      </c>
      <c r="Q348" s="85">
        <v>0</v>
      </c>
      <c r="R348" s="85">
        <v>0</v>
      </c>
      <c r="S348" s="85">
        <v>0</v>
      </c>
      <c r="T348" s="85">
        <v>331</v>
      </c>
      <c r="U348" s="85">
        <v>10</v>
      </c>
      <c r="V348" s="387">
        <v>3620.0785999999998</v>
      </c>
      <c r="W348" s="85">
        <v>1814901</v>
      </c>
      <c r="X348" s="85" t="s">
        <v>1132</v>
      </c>
      <c r="Y348" s="85" t="s">
        <v>1193</v>
      </c>
      <c r="Z348" s="85" t="s">
        <v>821</v>
      </c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F348">
        <v>200</v>
      </c>
      <c r="BG348">
        <v>72</v>
      </c>
      <c r="BH348">
        <v>108</v>
      </c>
      <c r="BI348">
        <v>330</v>
      </c>
      <c r="BJ348" s="398">
        <v>10</v>
      </c>
      <c r="BK348" s="398">
        <v>7</v>
      </c>
      <c r="BL348" s="136">
        <v>1238.0476000000001</v>
      </c>
      <c r="BM348" s="136">
        <v>1204.88163892424</v>
      </c>
      <c r="BN348" s="136">
        <v>1196.03</v>
      </c>
      <c r="BO348" s="136">
        <v>1193.9613999999999</v>
      </c>
      <c r="BP348" s="136">
        <v>1193.9613999999999</v>
      </c>
      <c r="BQ348" s="1" t="s">
        <v>821</v>
      </c>
    </row>
    <row r="349" spans="1:69" x14ac:dyDescent="0.25">
      <c r="A349" s="1"/>
      <c r="B349" s="85">
        <v>256</v>
      </c>
      <c r="C349" s="85">
        <v>331</v>
      </c>
      <c r="D349" s="85">
        <v>13652</v>
      </c>
      <c r="E349" s="85">
        <v>0</v>
      </c>
      <c r="F349" s="85">
        <v>85</v>
      </c>
      <c r="G349" s="85">
        <v>52</v>
      </c>
      <c r="H349" s="176">
        <v>7</v>
      </c>
      <c r="I349" s="400">
        <v>62</v>
      </c>
      <c r="J349" s="384">
        <v>250.11174</v>
      </c>
      <c r="K349" s="384">
        <v>23.335443000000001</v>
      </c>
      <c r="L349" s="395">
        <v>1.3102638349232899E-2</v>
      </c>
      <c r="M349" s="384">
        <v>1155.14228284554</v>
      </c>
      <c r="N349" s="85">
        <v>1</v>
      </c>
      <c r="O349" s="85">
        <v>1</v>
      </c>
      <c r="P349" s="85">
        <v>0</v>
      </c>
      <c r="Q349" s="85">
        <v>0</v>
      </c>
      <c r="R349" s="85">
        <v>0</v>
      </c>
      <c r="S349" s="85">
        <v>0</v>
      </c>
      <c r="T349" s="85">
        <v>332</v>
      </c>
      <c r="U349" s="85">
        <v>10</v>
      </c>
      <c r="V349" s="387">
        <v>3698.6704</v>
      </c>
      <c r="W349" s="85">
        <v>1814901</v>
      </c>
      <c r="X349" s="85" t="s">
        <v>1132</v>
      </c>
      <c r="Y349" s="85" t="s">
        <v>1194</v>
      </c>
      <c r="Z349" s="85" t="s">
        <v>821</v>
      </c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F349">
        <v>201</v>
      </c>
      <c r="BG349">
        <v>71</v>
      </c>
      <c r="BH349">
        <v>108</v>
      </c>
      <c r="BI349">
        <v>331</v>
      </c>
      <c r="BJ349" s="398">
        <v>10</v>
      </c>
      <c r="BK349" s="398">
        <v>8</v>
      </c>
      <c r="BL349" s="136">
        <v>1381.8755000000001</v>
      </c>
      <c r="BM349" s="136">
        <v>1203.7395898065499</v>
      </c>
      <c r="BN349" s="136">
        <v>1200.3</v>
      </c>
      <c r="BO349" s="136">
        <v>1192.8348000000001</v>
      </c>
      <c r="BP349" s="136">
        <v>1192.8348000000001</v>
      </c>
      <c r="BQ349" s="1" t="s">
        <v>821</v>
      </c>
    </row>
    <row r="350" spans="1:69" x14ac:dyDescent="0.25">
      <c r="A350" s="1"/>
      <c r="B350" s="85">
        <v>257</v>
      </c>
      <c r="C350" s="85">
        <v>332</v>
      </c>
      <c r="D350" s="85">
        <v>13492</v>
      </c>
      <c r="E350" s="85">
        <v>0</v>
      </c>
      <c r="F350" s="85">
        <v>84</v>
      </c>
      <c r="G350" s="85">
        <v>52</v>
      </c>
      <c r="H350" s="176">
        <v>7</v>
      </c>
      <c r="I350" s="400">
        <v>63</v>
      </c>
      <c r="J350" s="384">
        <v>264.2971</v>
      </c>
      <c r="K350" s="384">
        <v>23.760515000000002</v>
      </c>
      <c r="L350" s="395">
        <v>8.5453595559557092E-3</v>
      </c>
      <c r="M350" s="384">
        <v>1151.86515916795</v>
      </c>
      <c r="N350" s="85">
        <v>1</v>
      </c>
      <c r="O350" s="85">
        <v>1</v>
      </c>
      <c r="P350" s="85">
        <v>0</v>
      </c>
      <c r="Q350" s="85">
        <v>0</v>
      </c>
      <c r="R350" s="85">
        <v>0</v>
      </c>
      <c r="S350" s="85">
        <v>0</v>
      </c>
      <c r="T350" s="85">
        <v>333</v>
      </c>
      <c r="U350" s="85">
        <v>10</v>
      </c>
      <c r="V350" s="387">
        <v>3777.0662000000002</v>
      </c>
      <c r="W350" s="85">
        <v>1814901</v>
      </c>
      <c r="X350" s="85" t="s">
        <v>1132</v>
      </c>
      <c r="Y350" s="85" t="s">
        <v>1195</v>
      </c>
      <c r="Z350" s="85" t="s">
        <v>821</v>
      </c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F350">
        <v>202</v>
      </c>
      <c r="BG350">
        <v>71</v>
      </c>
      <c r="BH350">
        <v>107</v>
      </c>
      <c r="BI350">
        <v>332</v>
      </c>
      <c r="BJ350" s="398">
        <v>10</v>
      </c>
      <c r="BK350" s="398">
        <v>9</v>
      </c>
      <c r="BL350" s="136">
        <v>1607.8905</v>
      </c>
      <c r="BM350" s="136">
        <v>1202.6742782331801</v>
      </c>
      <c r="BN350" s="136">
        <v>1198.32</v>
      </c>
      <c r="BO350" s="136">
        <v>1191.6614</v>
      </c>
      <c r="BP350" s="136">
        <v>1191.6614</v>
      </c>
      <c r="BQ350" s="1" t="s">
        <v>821</v>
      </c>
    </row>
    <row r="351" spans="1:69" x14ac:dyDescent="0.25">
      <c r="A351" s="1"/>
      <c r="B351" s="85">
        <v>258</v>
      </c>
      <c r="C351" s="85">
        <v>333</v>
      </c>
      <c r="D351" s="85">
        <v>13332</v>
      </c>
      <c r="E351" s="85">
        <v>0</v>
      </c>
      <c r="F351" s="85">
        <v>83</v>
      </c>
      <c r="G351" s="85">
        <v>52</v>
      </c>
      <c r="H351" s="176">
        <v>7</v>
      </c>
      <c r="I351" s="400">
        <v>64</v>
      </c>
      <c r="J351" s="384">
        <v>90.220699999999994</v>
      </c>
      <c r="K351" s="384">
        <v>24.053463000000001</v>
      </c>
      <c r="L351" s="395">
        <v>2.21920391908303E-2</v>
      </c>
      <c r="M351" s="384">
        <v>1149.6066455160701</v>
      </c>
      <c r="N351" s="85">
        <v>1</v>
      </c>
      <c r="O351" s="85">
        <v>1</v>
      </c>
      <c r="P351" s="85">
        <v>0</v>
      </c>
      <c r="Q351" s="85">
        <v>0</v>
      </c>
      <c r="R351" s="85">
        <v>0</v>
      </c>
      <c r="S351" s="85">
        <v>0</v>
      </c>
      <c r="T351" s="85">
        <v>334</v>
      </c>
      <c r="U351" s="85">
        <v>10</v>
      </c>
      <c r="V351" s="387">
        <v>3831.0947000000001</v>
      </c>
      <c r="W351" s="85">
        <v>1814901</v>
      </c>
      <c r="X351" s="85" t="s">
        <v>1132</v>
      </c>
      <c r="Y351" s="85" t="s">
        <v>1196</v>
      </c>
      <c r="Z351" s="85" t="s">
        <v>821</v>
      </c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F351">
        <v>203</v>
      </c>
      <c r="BG351">
        <v>70</v>
      </c>
      <c r="BH351">
        <v>107</v>
      </c>
      <c r="BI351">
        <v>333</v>
      </c>
      <c r="BJ351" s="398">
        <v>10</v>
      </c>
      <c r="BK351" s="398">
        <v>10</v>
      </c>
      <c r="BL351" s="136">
        <v>1713.6488999999999</v>
      </c>
      <c r="BM351" s="136">
        <v>1201.71862326818</v>
      </c>
      <c r="BN351" s="136">
        <v>1194.44</v>
      </c>
      <c r="BO351" s="136">
        <v>1190.9467</v>
      </c>
      <c r="BP351" s="136">
        <v>1190.9467</v>
      </c>
      <c r="BQ351" s="1" t="s">
        <v>821</v>
      </c>
    </row>
    <row r="352" spans="1:69" x14ac:dyDescent="0.25">
      <c r="A352" s="1"/>
      <c r="B352" s="85">
        <v>259</v>
      </c>
      <c r="C352" s="85">
        <v>334</v>
      </c>
      <c r="D352" s="85">
        <v>13331</v>
      </c>
      <c r="E352" s="85">
        <v>0</v>
      </c>
      <c r="F352" s="85">
        <v>83</v>
      </c>
      <c r="G352" s="85">
        <v>51</v>
      </c>
      <c r="H352" s="176">
        <v>7</v>
      </c>
      <c r="I352" s="400">
        <v>65</v>
      </c>
      <c r="J352" s="384">
        <v>224.06073000000001</v>
      </c>
      <c r="K352" s="384">
        <v>24.313164</v>
      </c>
      <c r="L352" s="395">
        <v>1.2571061371766E-2</v>
      </c>
      <c r="M352" s="384">
        <v>1147.6044641364999</v>
      </c>
      <c r="N352" s="85">
        <v>1</v>
      </c>
      <c r="O352" s="85">
        <v>1</v>
      </c>
      <c r="P352" s="85">
        <v>0</v>
      </c>
      <c r="Q352" s="85">
        <v>0</v>
      </c>
      <c r="R352" s="85">
        <v>0</v>
      </c>
      <c r="S352" s="85">
        <v>0</v>
      </c>
      <c r="T352" s="85">
        <v>335</v>
      </c>
      <c r="U352" s="85">
        <v>10</v>
      </c>
      <c r="V352" s="387">
        <v>3878.9911999999999</v>
      </c>
      <c r="W352" s="85">
        <v>1814901</v>
      </c>
      <c r="X352" s="85" t="s">
        <v>1132</v>
      </c>
      <c r="Y352" s="85" t="s">
        <v>1197</v>
      </c>
      <c r="Z352" s="85" t="s">
        <v>821</v>
      </c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F352">
        <v>204</v>
      </c>
      <c r="BG352">
        <v>70</v>
      </c>
      <c r="BH352">
        <v>106</v>
      </c>
      <c r="BI352">
        <v>334</v>
      </c>
      <c r="BJ352" s="398">
        <v>10</v>
      </c>
      <c r="BK352" s="398">
        <v>11</v>
      </c>
      <c r="BL352" s="136">
        <v>1916.92</v>
      </c>
      <c r="BM352" s="136">
        <v>1200.82848083415</v>
      </c>
      <c r="BN352" s="136">
        <v>1201.18</v>
      </c>
      <c r="BO352" s="136">
        <v>1190.9467</v>
      </c>
      <c r="BP352" s="136">
        <v>1190.9467</v>
      </c>
      <c r="BQ352" s="1" t="s">
        <v>821</v>
      </c>
    </row>
    <row r="353" spans="1:69" x14ac:dyDescent="0.25">
      <c r="A353" s="1"/>
      <c r="B353" s="85">
        <v>260</v>
      </c>
      <c r="C353" s="85">
        <v>335</v>
      </c>
      <c r="D353" s="85">
        <v>13171</v>
      </c>
      <c r="E353" s="85">
        <v>0</v>
      </c>
      <c r="F353" s="85">
        <v>82</v>
      </c>
      <c r="G353" s="85">
        <v>51</v>
      </c>
      <c r="H353" s="176">
        <v>7</v>
      </c>
      <c r="I353" s="400">
        <v>66</v>
      </c>
      <c r="J353" s="384">
        <v>218.07112000000001</v>
      </c>
      <c r="K353" s="384">
        <v>24.678509999999999</v>
      </c>
      <c r="L353" s="395">
        <v>9.5272087246948099E-3</v>
      </c>
      <c r="M353" s="384">
        <v>1144.78778294891</v>
      </c>
      <c r="N353" s="85">
        <v>1</v>
      </c>
      <c r="O353" s="85">
        <v>1</v>
      </c>
      <c r="P353" s="85">
        <v>0</v>
      </c>
      <c r="Q353" s="85">
        <v>0</v>
      </c>
      <c r="R353" s="85">
        <v>0</v>
      </c>
      <c r="S353" s="85">
        <v>0</v>
      </c>
      <c r="T353" s="85">
        <v>336</v>
      </c>
      <c r="U353" s="85">
        <v>10</v>
      </c>
      <c r="V353" s="387">
        <v>3946.3719999999998</v>
      </c>
      <c r="W353" s="85">
        <v>1814901</v>
      </c>
      <c r="X353" s="85" t="s">
        <v>1132</v>
      </c>
      <c r="Y353" s="85" t="s">
        <v>1198</v>
      </c>
      <c r="Z353" s="85" t="s">
        <v>821</v>
      </c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F353">
        <v>205</v>
      </c>
      <c r="BG353">
        <v>69</v>
      </c>
      <c r="BH353">
        <v>106</v>
      </c>
      <c r="BI353">
        <v>335</v>
      </c>
      <c r="BJ353" s="398">
        <v>10</v>
      </c>
      <c r="BK353" s="398">
        <v>12</v>
      </c>
      <c r="BL353" s="136">
        <v>2167.16</v>
      </c>
      <c r="BM353" s="136">
        <v>1199.5221669160001</v>
      </c>
      <c r="BN353" s="136">
        <v>1198.7</v>
      </c>
      <c r="BO353" s="136">
        <v>1188.9322999999999</v>
      </c>
      <c r="BP353" s="136">
        <v>1188.9322999999999</v>
      </c>
      <c r="BQ353" s="1" t="s">
        <v>821</v>
      </c>
    </row>
    <row r="354" spans="1:69" x14ac:dyDescent="0.25">
      <c r="A354" s="1"/>
      <c r="B354" s="85">
        <v>261</v>
      </c>
      <c r="C354" s="85">
        <v>336</v>
      </c>
      <c r="D354" s="85">
        <v>13170</v>
      </c>
      <c r="E354" s="85">
        <v>0</v>
      </c>
      <c r="F354" s="85">
        <v>82</v>
      </c>
      <c r="G354" s="85">
        <v>50</v>
      </c>
      <c r="H354" s="176">
        <v>7</v>
      </c>
      <c r="I354" s="400">
        <v>67</v>
      </c>
      <c r="J354" s="384">
        <v>108.05087</v>
      </c>
      <c r="K354" s="384">
        <v>24.947994000000001</v>
      </c>
      <c r="L354" s="395">
        <v>2.36927785812025E-2</v>
      </c>
      <c r="M354" s="384">
        <v>1142.7101738602601</v>
      </c>
      <c r="N354" s="85">
        <v>1</v>
      </c>
      <c r="O354" s="85">
        <v>1</v>
      </c>
      <c r="P354" s="85">
        <v>0</v>
      </c>
      <c r="Q354" s="85">
        <v>0</v>
      </c>
      <c r="R354" s="85">
        <v>0</v>
      </c>
      <c r="S354" s="85">
        <v>0</v>
      </c>
      <c r="T354" s="85">
        <v>337</v>
      </c>
      <c r="U354" s="85">
        <v>10</v>
      </c>
      <c r="V354" s="387">
        <v>3996.0731999999998</v>
      </c>
      <c r="W354" s="85">
        <v>1814901</v>
      </c>
      <c r="X354" s="85" t="s">
        <v>1132</v>
      </c>
      <c r="Y354" s="85" t="s">
        <v>1199</v>
      </c>
      <c r="Z354" s="85" t="s">
        <v>821</v>
      </c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F354">
        <v>206</v>
      </c>
      <c r="BG354">
        <v>68</v>
      </c>
      <c r="BH354">
        <v>106</v>
      </c>
      <c r="BI354">
        <v>336</v>
      </c>
      <c r="BJ354" s="398">
        <v>10</v>
      </c>
      <c r="BK354" s="398">
        <v>13</v>
      </c>
      <c r="BL354" s="136">
        <v>2419.2305000000001</v>
      </c>
      <c r="BM354" s="136">
        <v>1198.0752892765199</v>
      </c>
      <c r="BN354" s="136">
        <v>1200.47</v>
      </c>
      <c r="BO354" s="136">
        <v>1182.1676</v>
      </c>
      <c r="BP354" s="136">
        <v>1182.1676</v>
      </c>
      <c r="BQ354" s="1" t="s">
        <v>821</v>
      </c>
    </row>
    <row r="355" spans="1:69" x14ac:dyDescent="0.25">
      <c r="A355" s="1"/>
      <c r="B355" s="85">
        <v>262</v>
      </c>
      <c r="C355" s="85">
        <v>337</v>
      </c>
      <c r="D355" s="85">
        <v>13010</v>
      </c>
      <c r="E355" s="85">
        <v>0</v>
      </c>
      <c r="F355" s="85">
        <v>81</v>
      </c>
      <c r="G355" s="85">
        <v>50</v>
      </c>
      <c r="H355" s="176">
        <v>7</v>
      </c>
      <c r="I355" s="400">
        <v>68</v>
      </c>
      <c r="J355" s="384">
        <v>293.79622999999998</v>
      </c>
      <c r="K355" s="384">
        <v>25.280052000000001</v>
      </c>
      <c r="L355" s="395">
        <v>1.02723131186676E-2</v>
      </c>
      <c r="M355" s="384">
        <v>1140.1501484554401</v>
      </c>
      <c r="N355" s="85">
        <v>1</v>
      </c>
      <c r="O355" s="85">
        <v>1</v>
      </c>
      <c r="P355" s="85">
        <v>0</v>
      </c>
      <c r="Q355" s="85">
        <v>0</v>
      </c>
      <c r="R355" s="85">
        <v>0</v>
      </c>
      <c r="S355" s="85">
        <v>0</v>
      </c>
      <c r="T355" s="85">
        <v>338</v>
      </c>
      <c r="U355" s="85">
        <v>10</v>
      </c>
      <c r="V355" s="387">
        <v>4057.3146999999999</v>
      </c>
      <c r="W355" s="85">
        <v>1814901</v>
      </c>
      <c r="X355" s="85" t="s">
        <v>1132</v>
      </c>
      <c r="Y355" s="85" t="s">
        <v>1200</v>
      </c>
      <c r="Z355" s="85" t="s">
        <v>821</v>
      </c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F355">
        <v>207</v>
      </c>
      <c r="BG355">
        <v>67</v>
      </c>
      <c r="BH355">
        <v>106</v>
      </c>
      <c r="BI355">
        <v>337</v>
      </c>
      <c r="BJ355" s="398">
        <v>10</v>
      </c>
      <c r="BK355" s="398">
        <v>14</v>
      </c>
      <c r="BL355" s="136">
        <v>2536.6858000000002</v>
      </c>
      <c r="BM355" s="136">
        <v>1197.01089190672</v>
      </c>
      <c r="BN355" s="136">
        <v>1195.6300000000001</v>
      </c>
      <c r="BO355" s="136">
        <v>1178.9425000000001</v>
      </c>
      <c r="BP355" s="136">
        <v>1178.9425000000001</v>
      </c>
      <c r="BQ355" s="1" t="s">
        <v>821</v>
      </c>
    </row>
    <row r="356" spans="1:69" x14ac:dyDescent="0.25">
      <c r="A356" s="1"/>
      <c r="B356" s="85">
        <v>263</v>
      </c>
      <c r="C356" s="85">
        <v>338</v>
      </c>
      <c r="D356" s="85">
        <v>12850</v>
      </c>
      <c r="E356" s="85">
        <v>0</v>
      </c>
      <c r="F356" s="85">
        <v>80</v>
      </c>
      <c r="G356" s="85">
        <v>50</v>
      </c>
      <c r="H356" s="176">
        <v>7</v>
      </c>
      <c r="I356" s="400">
        <v>69</v>
      </c>
      <c r="J356" s="384">
        <v>179.93047000000001</v>
      </c>
      <c r="K356" s="384">
        <v>25.671506999999998</v>
      </c>
      <c r="L356" s="395">
        <v>1.2009642625959801E-2</v>
      </c>
      <c r="M356" s="384">
        <v>1137.13218154536</v>
      </c>
      <c r="N356" s="85">
        <v>1</v>
      </c>
      <c r="O356" s="85">
        <v>1</v>
      </c>
      <c r="P356" s="85">
        <v>0</v>
      </c>
      <c r="Q356" s="85">
        <v>0</v>
      </c>
      <c r="R356" s="85">
        <v>0</v>
      </c>
      <c r="S356" s="85">
        <v>0</v>
      </c>
      <c r="T356" s="85">
        <v>339</v>
      </c>
      <c r="U356" s="85">
        <v>10</v>
      </c>
      <c r="V356" s="387">
        <v>4129.5106999999998</v>
      </c>
      <c r="W356" s="85">
        <v>1814901</v>
      </c>
      <c r="X356" s="85" t="s">
        <v>1132</v>
      </c>
      <c r="Y356" s="85" t="s">
        <v>1201</v>
      </c>
      <c r="Z356" s="85" t="s">
        <v>821</v>
      </c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F356">
        <v>208</v>
      </c>
      <c r="BG356">
        <v>67</v>
      </c>
      <c r="BH356">
        <v>107</v>
      </c>
      <c r="BI356">
        <v>338</v>
      </c>
      <c r="BJ356" s="398">
        <v>10</v>
      </c>
      <c r="BK356" s="398">
        <v>15</v>
      </c>
      <c r="BL356" s="136">
        <v>2787.96</v>
      </c>
      <c r="BM356" s="136">
        <v>1195.9487856717101</v>
      </c>
      <c r="BN356" s="136">
        <v>1191.46</v>
      </c>
      <c r="BO356" s="136">
        <v>1177.9673</v>
      </c>
      <c r="BP356" s="136">
        <v>1177.9673</v>
      </c>
      <c r="BQ356" s="1" t="s">
        <v>821</v>
      </c>
    </row>
    <row r="357" spans="1:69" x14ac:dyDescent="0.25">
      <c r="A357" s="1"/>
      <c r="B357" s="85">
        <v>264</v>
      </c>
      <c r="C357" s="85">
        <v>339</v>
      </c>
      <c r="D357" s="85">
        <v>12849</v>
      </c>
      <c r="E357" s="85">
        <v>0</v>
      </c>
      <c r="F357" s="85">
        <v>80</v>
      </c>
      <c r="G357" s="85">
        <v>49</v>
      </c>
      <c r="H357" s="176">
        <v>7</v>
      </c>
      <c r="I357" s="400">
        <v>70</v>
      </c>
      <c r="J357" s="384">
        <v>159.26599999999999</v>
      </c>
      <c r="K357" s="384">
        <v>25.951796000000002</v>
      </c>
      <c r="L357" s="395">
        <v>6.8654137844599101E-3</v>
      </c>
      <c r="M357" s="384">
        <v>1134.9712809548</v>
      </c>
      <c r="N357" s="85">
        <v>1</v>
      </c>
      <c r="O357" s="85">
        <v>1</v>
      </c>
      <c r="P357" s="85">
        <v>0</v>
      </c>
      <c r="Q357" s="85">
        <v>0</v>
      </c>
      <c r="R357" s="85">
        <v>0</v>
      </c>
      <c r="S357" s="85">
        <v>0</v>
      </c>
      <c r="T357" s="85">
        <v>466</v>
      </c>
      <c r="U357" s="85">
        <v>10</v>
      </c>
      <c r="V357" s="387">
        <v>4181.2039999999997</v>
      </c>
      <c r="W357" s="85">
        <v>1814901</v>
      </c>
      <c r="X357" s="85" t="s">
        <v>1132</v>
      </c>
      <c r="Y357" s="85" t="s">
        <v>1202</v>
      </c>
      <c r="Z357" s="85" t="s">
        <v>821</v>
      </c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F357">
        <v>209</v>
      </c>
      <c r="BG357">
        <v>66</v>
      </c>
      <c r="BH357">
        <v>107</v>
      </c>
      <c r="BI357">
        <v>339</v>
      </c>
      <c r="BJ357" s="398">
        <v>10</v>
      </c>
      <c r="BK357" s="398">
        <v>16</v>
      </c>
      <c r="BL357" s="136">
        <v>2862.9962999999998</v>
      </c>
      <c r="BM357" s="136">
        <v>1195.00886625983</v>
      </c>
      <c r="BN357" s="136">
        <v>1190.73</v>
      </c>
      <c r="BO357" s="136">
        <v>1177.9673</v>
      </c>
      <c r="BP357" s="136">
        <v>1177.9673</v>
      </c>
      <c r="BQ357" s="1" t="s">
        <v>821</v>
      </c>
    </row>
    <row r="358" spans="1:69" x14ac:dyDescent="0.25">
      <c r="A358" s="1"/>
      <c r="B358" s="85">
        <v>43</v>
      </c>
      <c r="C358" s="85">
        <v>340</v>
      </c>
      <c r="D358" s="85">
        <v>7788</v>
      </c>
      <c r="E358" s="85">
        <v>0</v>
      </c>
      <c r="F358" s="85">
        <v>48</v>
      </c>
      <c r="G358" s="85">
        <v>108</v>
      </c>
      <c r="H358" s="176">
        <v>8</v>
      </c>
      <c r="I358" s="400">
        <v>1</v>
      </c>
      <c r="J358" s="384">
        <v>125.24523000000001</v>
      </c>
      <c r="K358" s="384">
        <v>135.81819999999999</v>
      </c>
      <c r="L358" s="395">
        <v>1.3803617980058401E-3</v>
      </c>
      <c r="M358" s="384">
        <v>1162.8532429639799</v>
      </c>
      <c r="N358" s="85">
        <v>1</v>
      </c>
      <c r="O358" s="85">
        <v>1</v>
      </c>
      <c r="P358" s="85">
        <v>0</v>
      </c>
      <c r="Q358" s="85">
        <v>0</v>
      </c>
      <c r="R358" s="85">
        <v>0</v>
      </c>
      <c r="S358" s="85">
        <v>0</v>
      </c>
      <c r="T358" s="85">
        <v>341</v>
      </c>
      <c r="U358" s="85">
        <v>10</v>
      </c>
      <c r="V358" s="387">
        <v>111778.086</v>
      </c>
      <c r="W358" s="85">
        <v>1814869</v>
      </c>
      <c r="X358" s="85" t="s">
        <v>915</v>
      </c>
      <c r="Y358" s="85" t="s">
        <v>1203</v>
      </c>
      <c r="Z358" s="85" t="s">
        <v>821</v>
      </c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F358">
        <v>210</v>
      </c>
      <c r="BG358">
        <v>66</v>
      </c>
      <c r="BH358">
        <v>108</v>
      </c>
      <c r="BI358">
        <v>340</v>
      </c>
      <c r="BJ358" s="398">
        <v>10</v>
      </c>
      <c r="BK358" s="398">
        <v>17</v>
      </c>
      <c r="BL358" s="136">
        <v>3090.9072000000001</v>
      </c>
      <c r="BM358" s="136">
        <v>1194.1362448888101</v>
      </c>
      <c r="BN358" s="136">
        <v>1189.72</v>
      </c>
      <c r="BO358" s="136">
        <v>1177.9673</v>
      </c>
      <c r="BP358" s="136">
        <v>1177.9673</v>
      </c>
      <c r="BQ358" s="1" t="s">
        <v>821</v>
      </c>
    </row>
    <row r="359" spans="1:69" x14ac:dyDescent="0.25">
      <c r="A359" s="1"/>
      <c r="B359" s="85">
        <v>44</v>
      </c>
      <c r="C359" s="85">
        <v>341</v>
      </c>
      <c r="D359" s="85">
        <v>7628</v>
      </c>
      <c r="E359" s="85">
        <v>0</v>
      </c>
      <c r="F359" s="85">
        <v>47</v>
      </c>
      <c r="G359" s="85">
        <v>108</v>
      </c>
      <c r="H359" s="176">
        <v>8</v>
      </c>
      <c r="I359" s="400">
        <v>2</v>
      </c>
      <c r="J359" s="384">
        <v>170.27348000000001</v>
      </c>
      <c r="K359" s="384">
        <v>135.84530000000001</v>
      </c>
      <c r="L359" s="395">
        <v>9.0342338843112796E-4</v>
      </c>
      <c r="M359" s="384">
        <v>1162.6803592308599</v>
      </c>
      <c r="N359" s="85">
        <v>1</v>
      </c>
      <c r="O359" s="85">
        <v>1</v>
      </c>
      <c r="P359" s="85">
        <v>0</v>
      </c>
      <c r="Q359" s="85">
        <v>0</v>
      </c>
      <c r="R359" s="85">
        <v>0</v>
      </c>
      <c r="S359" s="85">
        <v>0</v>
      </c>
      <c r="T359" s="85">
        <v>342</v>
      </c>
      <c r="U359" s="85">
        <v>10</v>
      </c>
      <c r="V359" s="387">
        <v>111823.125</v>
      </c>
      <c r="W359" s="85">
        <v>1814869</v>
      </c>
      <c r="X359" s="85" t="s">
        <v>915</v>
      </c>
      <c r="Y359" s="85" t="s">
        <v>1204</v>
      </c>
      <c r="Z359" s="85" t="s">
        <v>821</v>
      </c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F359">
        <v>211</v>
      </c>
      <c r="BG359">
        <v>65</v>
      </c>
      <c r="BH359">
        <v>108</v>
      </c>
      <c r="BI359">
        <v>341</v>
      </c>
      <c r="BJ359" s="398">
        <v>10</v>
      </c>
      <c r="BK359" s="398">
        <v>18</v>
      </c>
      <c r="BL359" s="136">
        <v>3259.6309000000001</v>
      </c>
      <c r="BM359" s="136">
        <v>1192.9937604695699</v>
      </c>
      <c r="BN359" s="136">
        <v>1190.2</v>
      </c>
      <c r="BO359" s="136">
        <v>1177.9673</v>
      </c>
      <c r="BP359" s="136">
        <v>1177.9673</v>
      </c>
      <c r="BQ359" s="1" t="s">
        <v>821</v>
      </c>
    </row>
    <row r="360" spans="1:69" x14ac:dyDescent="0.25">
      <c r="A360" s="1"/>
      <c r="B360" s="85">
        <v>45</v>
      </c>
      <c r="C360" s="85">
        <v>342</v>
      </c>
      <c r="D360" s="85">
        <v>7627</v>
      </c>
      <c r="E360" s="85">
        <v>0</v>
      </c>
      <c r="F360" s="85">
        <v>47</v>
      </c>
      <c r="G360" s="85">
        <v>107</v>
      </c>
      <c r="H360" s="176">
        <v>8</v>
      </c>
      <c r="I360" s="400">
        <v>3</v>
      </c>
      <c r="J360" s="384">
        <v>92.674109999999999</v>
      </c>
      <c r="K360" s="384">
        <v>135.86941999999999</v>
      </c>
      <c r="L360" s="395">
        <v>1.75354353231321E-3</v>
      </c>
      <c r="M360" s="384">
        <v>1162.52653018364</v>
      </c>
      <c r="N360" s="85">
        <v>1</v>
      </c>
      <c r="O360" s="85">
        <v>1</v>
      </c>
      <c r="P360" s="85">
        <v>0</v>
      </c>
      <c r="Q360" s="85">
        <v>0</v>
      </c>
      <c r="R360" s="85">
        <v>0</v>
      </c>
      <c r="S360" s="85">
        <v>0</v>
      </c>
      <c r="T360" s="85">
        <v>343</v>
      </c>
      <c r="U360" s="85">
        <v>10</v>
      </c>
      <c r="V360" s="387">
        <v>111863.19500000001</v>
      </c>
      <c r="W360" s="85">
        <v>1814869</v>
      </c>
      <c r="X360" s="85" t="s">
        <v>915</v>
      </c>
      <c r="Y360" s="85" t="s">
        <v>1205</v>
      </c>
      <c r="Z360" s="85" t="s">
        <v>821</v>
      </c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F360">
        <v>212</v>
      </c>
      <c r="BG360">
        <v>65</v>
      </c>
      <c r="BH360">
        <v>109</v>
      </c>
      <c r="BI360">
        <v>342</v>
      </c>
      <c r="BJ360" s="398">
        <v>10</v>
      </c>
      <c r="BK360" s="398">
        <v>19</v>
      </c>
      <c r="BL360" s="136">
        <v>3507.9726999999998</v>
      </c>
      <c r="BM360" s="136">
        <v>1191.79242665691</v>
      </c>
      <c r="BN360" s="136">
        <v>1181.44</v>
      </c>
      <c r="BO360" s="136">
        <v>1177.9673</v>
      </c>
      <c r="BP360" s="136">
        <v>1177.9673</v>
      </c>
      <c r="BQ360" s="1" t="s">
        <v>821</v>
      </c>
    </row>
    <row r="361" spans="1:69" x14ac:dyDescent="0.25">
      <c r="A361" s="1"/>
      <c r="B361" s="85">
        <v>46</v>
      </c>
      <c r="C361" s="85">
        <v>343</v>
      </c>
      <c r="D361" s="85">
        <v>7787</v>
      </c>
      <c r="E361" s="85">
        <v>0</v>
      </c>
      <c r="F361" s="85">
        <v>48</v>
      </c>
      <c r="G361" s="85">
        <v>107</v>
      </c>
      <c r="H361" s="176">
        <v>8</v>
      </c>
      <c r="I361" s="400">
        <v>4</v>
      </c>
      <c r="J361" s="384">
        <v>185.10892999999999</v>
      </c>
      <c r="K361" s="384">
        <v>135.89490000000001</v>
      </c>
      <c r="L361" s="395">
        <v>7.0355105816844799E-4</v>
      </c>
      <c r="M361" s="384">
        <v>1162.36402209671</v>
      </c>
      <c r="N361" s="85">
        <v>1</v>
      </c>
      <c r="O361" s="85">
        <v>1</v>
      </c>
      <c r="P361" s="85">
        <v>0</v>
      </c>
      <c r="Q361" s="85">
        <v>0</v>
      </c>
      <c r="R361" s="85">
        <v>0</v>
      </c>
      <c r="S361" s="85">
        <v>0</v>
      </c>
      <c r="T361" s="85">
        <v>344</v>
      </c>
      <c r="U361" s="85">
        <v>10</v>
      </c>
      <c r="V361" s="387">
        <v>111905.53</v>
      </c>
      <c r="W361" s="85">
        <v>1814869</v>
      </c>
      <c r="X361" s="85" t="s">
        <v>915</v>
      </c>
      <c r="Y361" s="85" t="s">
        <v>1206</v>
      </c>
      <c r="Z361" s="85" t="s">
        <v>821</v>
      </c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F361">
        <v>213</v>
      </c>
      <c r="BG361">
        <v>64</v>
      </c>
      <c r="BH361">
        <v>109</v>
      </c>
      <c r="BI361">
        <v>343</v>
      </c>
      <c r="BJ361" s="398">
        <v>10</v>
      </c>
      <c r="BK361" s="398">
        <v>20</v>
      </c>
      <c r="BL361" s="136">
        <v>3772.4463000000001</v>
      </c>
      <c r="BM361" s="136">
        <v>1190.3152902857701</v>
      </c>
      <c r="BN361" s="136">
        <v>1179.99</v>
      </c>
      <c r="BO361" s="136">
        <v>1178.6984</v>
      </c>
      <c r="BP361" s="136">
        <v>1177.9673</v>
      </c>
      <c r="BQ361" s="1" t="s">
        <v>821</v>
      </c>
    </row>
    <row r="362" spans="1:69" x14ac:dyDescent="0.25">
      <c r="A362" s="1"/>
      <c r="B362" s="85">
        <v>47</v>
      </c>
      <c r="C362" s="85">
        <v>344</v>
      </c>
      <c r="D362" s="85">
        <v>7786</v>
      </c>
      <c r="E362" s="85">
        <v>0</v>
      </c>
      <c r="F362" s="85">
        <v>48</v>
      </c>
      <c r="G362" s="85">
        <v>106</v>
      </c>
      <c r="H362" s="176">
        <v>8</v>
      </c>
      <c r="I362" s="400">
        <v>5</v>
      </c>
      <c r="J362" s="384">
        <v>37.505721999999999</v>
      </c>
      <c r="K362" s="384">
        <v>135.91531000000001</v>
      </c>
      <c r="L362" s="395">
        <v>4.22455226647909E-3</v>
      </c>
      <c r="M362" s="384">
        <v>1162.23378851138</v>
      </c>
      <c r="N362" s="85">
        <v>1</v>
      </c>
      <c r="O362" s="85">
        <v>1</v>
      </c>
      <c r="P362" s="85">
        <v>0</v>
      </c>
      <c r="Q362" s="85">
        <v>0</v>
      </c>
      <c r="R362" s="85">
        <v>0</v>
      </c>
      <c r="S362" s="85">
        <v>0</v>
      </c>
      <c r="T362" s="85">
        <v>345</v>
      </c>
      <c r="U362" s="85">
        <v>10</v>
      </c>
      <c r="V362" s="387">
        <v>111939.46</v>
      </c>
      <c r="W362" s="85">
        <v>1814869</v>
      </c>
      <c r="X362" s="85" t="s">
        <v>915</v>
      </c>
      <c r="Y362" s="85" t="s">
        <v>1207</v>
      </c>
      <c r="Z362" s="85" t="s">
        <v>821</v>
      </c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F362">
        <v>214</v>
      </c>
      <c r="BG362">
        <v>63</v>
      </c>
      <c r="BH362">
        <v>109</v>
      </c>
      <c r="BI362">
        <v>344</v>
      </c>
      <c r="BJ362" s="398">
        <v>10</v>
      </c>
      <c r="BK362" s="398">
        <v>21</v>
      </c>
      <c r="BL362" s="136">
        <v>3939.0093000000002</v>
      </c>
      <c r="BM362" s="136">
        <v>1189.0737132320201</v>
      </c>
      <c r="BN362" s="136">
        <v>1181.6300000000001</v>
      </c>
      <c r="BO362" s="136">
        <v>1178.2793999999999</v>
      </c>
      <c r="BP362" s="136">
        <v>1177.9673</v>
      </c>
      <c r="BQ362" s="1" t="s">
        <v>821</v>
      </c>
    </row>
    <row r="363" spans="1:69" x14ac:dyDescent="0.25">
      <c r="A363" s="1"/>
      <c r="B363" s="85">
        <v>48</v>
      </c>
      <c r="C363" s="85">
        <v>345</v>
      </c>
      <c r="D363" s="85">
        <v>7626</v>
      </c>
      <c r="E363" s="85">
        <v>0</v>
      </c>
      <c r="F363" s="85">
        <v>47</v>
      </c>
      <c r="G363" s="85">
        <v>106</v>
      </c>
      <c r="H363" s="176">
        <v>8</v>
      </c>
      <c r="I363" s="400">
        <v>6</v>
      </c>
      <c r="J363" s="384">
        <v>233.33189999999999</v>
      </c>
      <c r="K363" s="384">
        <v>135.94015999999999</v>
      </c>
      <c r="L363" s="395">
        <v>1.18925708084061E-3</v>
      </c>
      <c r="M363" s="384">
        <v>1162.0753436283001</v>
      </c>
      <c r="N363" s="85">
        <v>1</v>
      </c>
      <c r="O363" s="85">
        <v>1</v>
      </c>
      <c r="P363" s="85">
        <v>0</v>
      </c>
      <c r="Q363" s="85">
        <v>0</v>
      </c>
      <c r="R363" s="85">
        <v>0</v>
      </c>
      <c r="S363" s="85">
        <v>0</v>
      </c>
      <c r="T363" s="85">
        <v>346</v>
      </c>
      <c r="U363" s="85">
        <v>10</v>
      </c>
      <c r="V363" s="387">
        <v>111980.734</v>
      </c>
      <c r="W363" s="85">
        <v>1814869</v>
      </c>
      <c r="X363" s="85" t="s">
        <v>915</v>
      </c>
      <c r="Y363" s="85" t="s">
        <v>1208</v>
      </c>
      <c r="Z363" s="85" t="s">
        <v>821</v>
      </c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F363">
        <v>215</v>
      </c>
      <c r="BG363">
        <v>63</v>
      </c>
      <c r="BH363">
        <v>108</v>
      </c>
      <c r="BI363">
        <v>345</v>
      </c>
      <c r="BJ363" s="398">
        <v>10</v>
      </c>
      <c r="BK363" s="398">
        <v>22</v>
      </c>
      <c r="BL363" s="136">
        <v>4193.8804</v>
      </c>
      <c r="BM363" s="136">
        <v>1187.8597957588599</v>
      </c>
      <c r="BN363" s="136">
        <v>1180.28</v>
      </c>
      <c r="BO363" s="136">
        <v>1177.3961999999999</v>
      </c>
      <c r="BP363" s="136">
        <v>1177.3961999999999</v>
      </c>
      <c r="BQ363" s="1" t="s">
        <v>821</v>
      </c>
    </row>
    <row r="364" spans="1:69" x14ac:dyDescent="0.25">
      <c r="A364" s="1"/>
      <c r="B364" s="85">
        <v>49</v>
      </c>
      <c r="C364" s="85">
        <v>346</v>
      </c>
      <c r="D364" s="85">
        <v>7625</v>
      </c>
      <c r="E364" s="85">
        <v>0</v>
      </c>
      <c r="F364" s="85">
        <v>47</v>
      </c>
      <c r="G364" s="85">
        <v>105</v>
      </c>
      <c r="H364" s="176">
        <v>8</v>
      </c>
      <c r="I364" s="400">
        <v>7</v>
      </c>
      <c r="J364" s="384">
        <v>240.99815000000001</v>
      </c>
      <c r="K364" s="384">
        <v>135.98365999999999</v>
      </c>
      <c r="L364" s="395">
        <v>1.0722982277515799E-3</v>
      </c>
      <c r="M364" s="384">
        <v>1161.79785202127</v>
      </c>
      <c r="N364" s="85">
        <v>1</v>
      </c>
      <c r="O364" s="85">
        <v>1</v>
      </c>
      <c r="P364" s="85">
        <v>0</v>
      </c>
      <c r="Q364" s="85">
        <v>0</v>
      </c>
      <c r="R364" s="85">
        <v>0</v>
      </c>
      <c r="S364" s="85">
        <v>0</v>
      </c>
      <c r="T364" s="85">
        <v>347</v>
      </c>
      <c r="U364" s="85">
        <v>10</v>
      </c>
      <c r="V364" s="387">
        <v>112053.02</v>
      </c>
      <c r="W364" s="85">
        <v>1814869</v>
      </c>
      <c r="X364" s="85" t="s">
        <v>915</v>
      </c>
      <c r="Y364" s="85" t="s">
        <v>1209</v>
      </c>
      <c r="Z364" s="85" t="s">
        <v>821</v>
      </c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F364">
        <v>216</v>
      </c>
      <c r="BG364">
        <v>63</v>
      </c>
      <c r="BH364">
        <v>107</v>
      </c>
      <c r="BI364">
        <v>346</v>
      </c>
      <c r="BJ364" s="398">
        <v>10</v>
      </c>
      <c r="BK364" s="398">
        <v>23</v>
      </c>
      <c r="BL364" s="136">
        <v>4354.8119999999999</v>
      </c>
      <c r="BM364" s="136">
        <v>1186.66209906994</v>
      </c>
      <c r="BN364" s="136">
        <v>1181.18</v>
      </c>
      <c r="BO364" s="136">
        <v>1177.0853999999999</v>
      </c>
      <c r="BP364" s="136">
        <v>1177.0853999999999</v>
      </c>
      <c r="BQ364" s="1" t="s">
        <v>821</v>
      </c>
    </row>
    <row r="365" spans="1:69" x14ac:dyDescent="0.25">
      <c r="A365" s="1"/>
      <c r="B365" s="85">
        <v>50</v>
      </c>
      <c r="C365" s="85">
        <v>347</v>
      </c>
      <c r="D365" s="85">
        <v>7465</v>
      </c>
      <c r="E365" s="85">
        <v>0</v>
      </c>
      <c r="F365" s="85">
        <v>46</v>
      </c>
      <c r="G365" s="85">
        <v>105</v>
      </c>
      <c r="H365" s="176">
        <v>8</v>
      </c>
      <c r="I365" s="400">
        <v>8</v>
      </c>
      <c r="J365" s="384">
        <v>200.73506</v>
      </c>
      <c r="K365" s="384">
        <v>136.02417</v>
      </c>
      <c r="L365" s="395">
        <v>1.4989112433814E-3</v>
      </c>
      <c r="M365" s="384">
        <v>1161.5394301281799</v>
      </c>
      <c r="N365" s="85">
        <v>1</v>
      </c>
      <c r="O365" s="85">
        <v>1</v>
      </c>
      <c r="P365" s="85">
        <v>0</v>
      </c>
      <c r="Q365" s="85">
        <v>0</v>
      </c>
      <c r="R365" s="85">
        <v>0</v>
      </c>
      <c r="S365" s="85">
        <v>0</v>
      </c>
      <c r="T365" s="85">
        <v>348</v>
      </c>
      <c r="U365" s="85">
        <v>10</v>
      </c>
      <c r="V365" s="387">
        <v>112120.34</v>
      </c>
      <c r="W365" s="85">
        <v>1814869</v>
      </c>
      <c r="X365" s="85" t="s">
        <v>915</v>
      </c>
      <c r="Y365" s="85" t="s">
        <v>1210</v>
      </c>
      <c r="Z365" s="85" t="s">
        <v>821</v>
      </c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F365">
        <v>217</v>
      </c>
      <c r="BG365">
        <v>62</v>
      </c>
      <c r="BH365">
        <v>107</v>
      </c>
      <c r="BI365">
        <v>347</v>
      </c>
      <c r="BJ365" s="398">
        <v>10</v>
      </c>
      <c r="BK365" s="398">
        <v>24</v>
      </c>
      <c r="BL365" s="136">
        <v>4617.835</v>
      </c>
      <c r="BM365" s="136">
        <v>1185.4409200074999</v>
      </c>
      <c r="BN365" s="136">
        <v>1178.33</v>
      </c>
      <c r="BO365" s="136">
        <v>1176.0173</v>
      </c>
      <c r="BP365" s="136">
        <v>1176.0173</v>
      </c>
      <c r="BQ365" s="1" t="s">
        <v>821</v>
      </c>
    </row>
    <row r="366" spans="1:69" x14ac:dyDescent="0.25">
      <c r="A366" s="1"/>
      <c r="B366" s="85">
        <v>51</v>
      </c>
      <c r="C366" s="85">
        <v>348</v>
      </c>
      <c r="D366" s="85">
        <v>7464</v>
      </c>
      <c r="E366" s="85">
        <v>0</v>
      </c>
      <c r="F366" s="85">
        <v>46</v>
      </c>
      <c r="G366" s="85">
        <v>104</v>
      </c>
      <c r="H366" s="176">
        <v>8</v>
      </c>
      <c r="I366" s="400">
        <v>9</v>
      </c>
      <c r="J366" s="384">
        <v>313.58100000000002</v>
      </c>
      <c r="K366" s="384">
        <v>136.07135</v>
      </c>
      <c r="L366" s="395">
        <v>1.3435687113169199E-3</v>
      </c>
      <c r="M366" s="384">
        <v>1161.23854608734</v>
      </c>
      <c r="N366" s="85">
        <v>1</v>
      </c>
      <c r="O366" s="85">
        <v>1</v>
      </c>
      <c r="P366" s="85">
        <v>0</v>
      </c>
      <c r="Q366" s="85">
        <v>0</v>
      </c>
      <c r="R366" s="85">
        <v>0</v>
      </c>
      <c r="S366" s="85">
        <v>0</v>
      </c>
      <c r="T366" s="85">
        <v>349</v>
      </c>
      <c r="U366" s="85">
        <v>10</v>
      </c>
      <c r="V366" s="387">
        <v>112198.73</v>
      </c>
      <c r="W366" s="85">
        <v>1814869</v>
      </c>
      <c r="X366" s="85" t="s">
        <v>915</v>
      </c>
      <c r="Y366" s="85" t="s">
        <v>1211</v>
      </c>
      <c r="Z366" s="85" t="s">
        <v>821</v>
      </c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F366">
        <v>218</v>
      </c>
      <c r="BG366">
        <v>61</v>
      </c>
      <c r="BH366">
        <v>107</v>
      </c>
      <c r="BI366">
        <v>348</v>
      </c>
      <c r="BJ366" s="398">
        <v>10</v>
      </c>
      <c r="BK366" s="398">
        <v>25</v>
      </c>
      <c r="BL366" s="136">
        <v>4905.3236999999999</v>
      </c>
      <c r="BM366" s="136">
        <v>1183.8552043817399</v>
      </c>
      <c r="BN366" s="136">
        <v>1176.9000000000001</v>
      </c>
      <c r="BO366" s="136">
        <v>1175.1555000000001</v>
      </c>
      <c r="BP366" s="136">
        <v>1175.1555000000001</v>
      </c>
      <c r="BQ366" s="1" t="s">
        <v>821</v>
      </c>
    </row>
    <row r="367" spans="1:69" x14ac:dyDescent="0.25">
      <c r="A367" s="1"/>
      <c r="B367" s="85">
        <v>52</v>
      </c>
      <c r="C367" s="85">
        <v>349</v>
      </c>
      <c r="D367" s="85">
        <v>7463</v>
      </c>
      <c r="E367" s="85">
        <v>0</v>
      </c>
      <c r="F367" s="85">
        <v>46</v>
      </c>
      <c r="G367" s="85">
        <v>103</v>
      </c>
      <c r="H367" s="176">
        <v>8</v>
      </c>
      <c r="I367" s="400">
        <v>10</v>
      </c>
      <c r="J367" s="384">
        <v>406.59805</v>
      </c>
      <c r="K367" s="384">
        <v>136.13739000000001</v>
      </c>
      <c r="L367" s="395">
        <v>7.4617374250540898E-4</v>
      </c>
      <c r="M367" s="384">
        <v>1160.8172284758</v>
      </c>
      <c r="N367" s="85">
        <v>1</v>
      </c>
      <c r="O367" s="85">
        <v>1</v>
      </c>
      <c r="P367" s="85">
        <v>0</v>
      </c>
      <c r="Q367" s="85">
        <v>0</v>
      </c>
      <c r="R367" s="85">
        <v>0</v>
      </c>
      <c r="S367" s="85">
        <v>0</v>
      </c>
      <c r="T367" s="85">
        <v>350</v>
      </c>
      <c r="U367" s="85">
        <v>10</v>
      </c>
      <c r="V367" s="387">
        <v>112308.48</v>
      </c>
      <c r="W367" s="85">
        <v>1814869</v>
      </c>
      <c r="X367" s="85" t="s">
        <v>915</v>
      </c>
      <c r="Y367" s="85" t="s">
        <v>1212</v>
      </c>
      <c r="Z367" s="85" t="s">
        <v>821</v>
      </c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F367">
        <v>219</v>
      </c>
      <c r="BG367">
        <v>60</v>
      </c>
      <c r="BH367">
        <v>107</v>
      </c>
      <c r="BI367">
        <v>349</v>
      </c>
      <c r="BJ367" s="398">
        <v>10</v>
      </c>
      <c r="BK367" s="398">
        <v>26</v>
      </c>
      <c r="BL367" s="136">
        <v>5166.2809999999999</v>
      </c>
      <c r="BM367" s="136">
        <v>1182.2754352985701</v>
      </c>
      <c r="BN367" s="136">
        <v>1174.52</v>
      </c>
      <c r="BO367" s="136">
        <v>1174.0337</v>
      </c>
      <c r="BP367" s="136">
        <v>1174.0337</v>
      </c>
      <c r="BQ367" s="1" t="s">
        <v>821</v>
      </c>
    </row>
    <row r="368" spans="1:69" x14ac:dyDescent="0.25">
      <c r="A368" s="1"/>
      <c r="B368" s="85">
        <v>53</v>
      </c>
      <c r="C368" s="85">
        <v>350</v>
      </c>
      <c r="D368" s="85">
        <v>7303</v>
      </c>
      <c r="E368" s="85">
        <v>0</v>
      </c>
      <c r="F368" s="85">
        <v>45</v>
      </c>
      <c r="G368" s="85">
        <v>103</v>
      </c>
      <c r="H368" s="176">
        <v>8</v>
      </c>
      <c r="I368" s="400">
        <v>11</v>
      </c>
      <c r="J368" s="384">
        <v>112.006134</v>
      </c>
      <c r="K368" s="384">
        <v>136.18496999999999</v>
      </c>
      <c r="L368" s="395">
        <v>2.0488610044248098E-3</v>
      </c>
      <c r="M368" s="384">
        <v>1160.51383568492</v>
      </c>
      <c r="N368" s="85">
        <v>1</v>
      </c>
      <c r="O368" s="85">
        <v>1</v>
      </c>
      <c r="P368" s="85">
        <v>0</v>
      </c>
      <c r="Q368" s="85">
        <v>0</v>
      </c>
      <c r="R368" s="85">
        <v>0</v>
      </c>
      <c r="S368" s="85">
        <v>0</v>
      </c>
      <c r="T368" s="85">
        <v>351</v>
      </c>
      <c r="U368" s="85">
        <v>10</v>
      </c>
      <c r="V368" s="387">
        <v>112387.516</v>
      </c>
      <c r="W368" s="85">
        <v>1814869</v>
      </c>
      <c r="X368" s="85" t="s">
        <v>915</v>
      </c>
      <c r="Y368" s="85" t="s">
        <v>1213</v>
      </c>
      <c r="Z368" s="85" t="s">
        <v>821</v>
      </c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F368">
        <v>220</v>
      </c>
      <c r="BG368">
        <v>59</v>
      </c>
      <c r="BH368">
        <v>107</v>
      </c>
      <c r="BI368">
        <v>350</v>
      </c>
      <c r="BJ368" s="398">
        <v>10</v>
      </c>
      <c r="BK368" s="398">
        <v>27</v>
      </c>
      <c r="BL368" s="136">
        <v>5436.2169999999996</v>
      </c>
      <c r="BM368" s="136">
        <v>1180.7462258921601</v>
      </c>
      <c r="BN368" s="136">
        <v>1175.71</v>
      </c>
      <c r="BO368" s="136">
        <v>1173.0953</v>
      </c>
      <c r="BP368" s="136">
        <v>1173.0953</v>
      </c>
      <c r="BQ368" s="1" t="s">
        <v>821</v>
      </c>
    </row>
    <row r="369" spans="1:69" x14ac:dyDescent="0.25">
      <c r="A369" s="1"/>
      <c r="B369" s="85">
        <v>54</v>
      </c>
      <c r="C369" s="85">
        <v>351</v>
      </c>
      <c r="D369" s="85">
        <v>7302</v>
      </c>
      <c r="E369" s="85">
        <v>0</v>
      </c>
      <c r="F369" s="85">
        <v>45</v>
      </c>
      <c r="G369" s="85">
        <v>102</v>
      </c>
      <c r="H369" s="176">
        <v>8</v>
      </c>
      <c r="I369" s="400">
        <v>12</v>
      </c>
      <c r="J369" s="384">
        <v>280.26373000000001</v>
      </c>
      <c r="K369" s="384">
        <v>136.22093000000001</v>
      </c>
      <c r="L369" s="395">
        <v>1.1296394586543801E-3</v>
      </c>
      <c r="M369" s="384">
        <v>1160.28435068464</v>
      </c>
      <c r="N369" s="85">
        <v>1</v>
      </c>
      <c r="O369" s="85">
        <v>1</v>
      </c>
      <c r="P369" s="85">
        <v>0</v>
      </c>
      <c r="Q369" s="85">
        <v>0</v>
      </c>
      <c r="R369" s="85">
        <v>0</v>
      </c>
      <c r="S369" s="85">
        <v>0</v>
      </c>
      <c r="T369" s="85">
        <v>352</v>
      </c>
      <c r="U369" s="85">
        <v>10</v>
      </c>
      <c r="V369" s="387">
        <v>112447.3</v>
      </c>
      <c r="W369" s="85">
        <v>1814869</v>
      </c>
      <c r="X369" s="85" t="s">
        <v>915</v>
      </c>
      <c r="Y369" s="85" t="s">
        <v>1214</v>
      </c>
      <c r="Z369" s="85" t="s">
        <v>821</v>
      </c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F369">
        <v>221</v>
      </c>
      <c r="BG369">
        <v>58</v>
      </c>
      <c r="BH369">
        <v>107</v>
      </c>
      <c r="BI369">
        <v>351</v>
      </c>
      <c r="BJ369" s="398">
        <v>10</v>
      </c>
      <c r="BK369" s="398">
        <v>28</v>
      </c>
      <c r="BL369" s="136">
        <v>5531.5204999999996</v>
      </c>
      <c r="BM369" s="136">
        <v>1179.69417448994</v>
      </c>
      <c r="BN369" s="136">
        <v>1174.77</v>
      </c>
      <c r="BO369" s="136">
        <v>1172.2888</v>
      </c>
      <c r="BP369" s="136">
        <v>1172.2888</v>
      </c>
      <c r="BQ369" s="1" t="s">
        <v>821</v>
      </c>
    </row>
    <row r="370" spans="1:69" x14ac:dyDescent="0.25">
      <c r="A370" s="1"/>
      <c r="B370" s="85">
        <v>55</v>
      </c>
      <c r="C370" s="85">
        <v>352</v>
      </c>
      <c r="D370" s="85">
        <v>7301</v>
      </c>
      <c r="E370" s="85">
        <v>0</v>
      </c>
      <c r="F370" s="85">
        <v>45</v>
      </c>
      <c r="G370" s="85">
        <v>101</v>
      </c>
      <c r="H370" s="176">
        <v>8</v>
      </c>
      <c r="I370" s="400">
        <v>13</v>
      </c>
      <c r="J370" s="384">
        <v>260.91082999999998</v>
      </c>
      <c r="K370" s="384">
        <v>136.27056999999999</v>
      </c>
      <c r="L370" s="395">
        <v>1.2093942453264199E-3</v>
      </c>
      <c r="M370" s="384">
        <v>1159.9677537131199</v>
      </c>
      <c r="N370" s="85">
        <v>1</v>
      </c>
      <c r="O370" s="85">
        <v>1</v>
      </c>
      <c r="P370" s="85">
        <v>0</v>
      </c>
      <c r="Q370" s="85">
        <v>0</v>
      </c>
      <c r="R370" s="85">
        <v>0</v>
      </c>
      <c r="S370" s="85">
        <v>0</v>
      </c>
      <c r="T370" s="85">
        <v>353</v>
      </c>
      <c r="U370" s="85">
        <v>10</v>
      </c>
      <c r="V370" s="387">
        <v>112529.77</v>
      </c>
      <c r="W370" s="85">
        <v>1814869</v>
      </c>
      <c r="X370" s="85" t="s">
        <v>915</v>
      </c>
      <c r="Y370" s="85" t="s">
        <v>1215</v>
      </c>
      <c r="Z370" s="85" t="s">
        <v>821</v>
      </c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F370">
        <v>222</v>
      </c>
      <c r="BG370">
        <v>58</v>
      </c>
      <c r="BH370">
        <v>108</v>
      </c>
      <c r="BI370">
        <v>352</v>
      </c>
      <c r="BJ370" s="398">
        <v>10</v>
      </c>
      <c r="BK370" s="398">
        <v>29</v>
      </c>
      <c r="BL370" s="136">
        <v>5832.5703000000003</v>
      </c>
      <c r="BM370" s="136">
        <v>1178.5525001957101</v>
      </c>
      <c r="BN370" s="136">
        <v>1172.29</v>
      </c>
      <c r="BO370" s="136">
        <v>1171.8531</v>
      </c>
      <c r="BP370" s="136">
        <v>1171.8531</v>
      </c>
      <c r="BQ370" s="1" t="s">
        <v>821</v>
      </c>
    </row>
    <row r="371" spans="1:69" x14ac:dyDescent="0.25">
      <c r="A371" s="1"/>
      <c r="B371" s="85">
        <v>56</v>
      </c>
      <c r="C371" s="85">
        <v>353</v>
      </c>
      <c r="D371" s="85">
        <v>7300</v>
      </c>
      <c r="E371" s="85">
        <v>0</v>
      </c>
      <c r="F371" s="85">
        <v>45</v>
      </c>
      <c r="G371" s="85">
        <v>100</v>
      </c>
      <c r="H371" s="176">
        <v>8</v>
      </c>
      <c r="I371" s="400">
        <v>14</v>
      </c>
      <c r="J371" s="384">
        <v>278.46447999999998</v>
      </c>
      <c r="K371" s="384">
        <v>136.32004000000001</v>
      </c>
      <c r="L371" s="395">
        <v>1.3106449882091999E-3</v>
      </c>
      <c r="M371" s="384">
        <v>1159.65220965963</v>
      </c>
      <c r="N371" s="85">
        <v>1</v>
      </c>
      <c r="O371" s="85">
        <v>1</v>
      </c>
      <c r="P371" s="85">
        <v>0</v>
      </c>
      <c r="Q371" s="85">
        <v>0</v>
      </c>
      <c r="R371" s="85">
        <v>0</v>
      </c>
      <c r="S371" s="85">
        <v>0</v>
      </c>
      <c r="T371" s="85">
        <v>354</v>
      </c>
      <c r="U371" s="85">
        <v>10</v>
      </c>
      <c r="V371" s="387">
        <v>112611.97</v>
      </c>
      <c r="W371" s="85">
        <v>1814869</v>
      </c>
      <c r="X371" s="85" t="s">
        <v>915</v>
      </c>
      <c r="Y371" s="85" t="s">
        <v>1216</v>
      </c>
      <c r="Z371" s="85" t="s">
        <v>821</v>
      </c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F371">
        <v>223</v>
      </c>
      <c r="BG371">
        <v>57</v>
      </c>
      <c r="BH371">
        <v>108</v>
      </c>
      <c r="BI371">
        <v>353</v>
      </c>
      <c r="BJ371" s="398">
        <v>10</v>
      </c>
      <c r="BK371" s="398">
        <v>30</v>
      </c>
      <c r="BL371" s="136">
        <v>6095.3379999999997</v>
      </c>
      <c r="BM371" s="136">
        <v>1176.9284555304801</v>
      </c>
      <c r="BN371" s="136">
        <v>1171.54</v>
      </c>
      <c r="BO371" s="136">
        <v>1170.5498</v>
      </c>
      <c r="BP371" s="136">
        <v>1170.5498</v>
      </c>
      <c r="BQ371" s="1" t="s">
        <v>821</v>
      </c>
    </row>
    <row r="372" spans="1:69" x14ac:dyDescent="0.25">
      <c r="A372" s="1"/>
      <c r="B372" s="85">
        <v>57</v>
      </c>
      <c r="C372" s="85">
        <v>354</v>
      </c>
      <c r="D372" s="85">
        <v>7140</v>
      </c>
      <c r="E372" s="85">
        <v>0</v>
      </c>
      <c r="F372" s="85">
        <v>44</v>
      </c>
      <c r="G372" s="85">
        <v>100</v>
      </c>
      <c r="H372" s="176">
        <v>8</v>
      </c>
      <c r="I372" s="400">
        <v>15</v>
      </c>
      <c r="J372" s="384">
        <v>345.39328</v>
      </c>
      <c r="K372" s="384">
        <v>136.37726000000001</v>
      </c>
      <c r="L372" s="395">
        <v>7.3069449844731895E-4</v>
      </c>
      <c r="M372" s="384">
        <v>1159.28724158775</v>
      </c>
      <c r="N372" s="85">
        <v>1</v>
      </c>
      <c r="O372" s="85">
        <v>1</v>
      </c>
      <c r="P372" s="85">
        <v>0</v>
      </c>
      <c r="Q372" s="85">
        <v>0</v>
      </c>
      <c r="R372" s="85">
        <v>0</v>
      </c>
      <c r="S372" s="85">
        <v>0</v>
      </c>
      <c r="T372" s="85">
        <v>355</v>
      </c>
      <c r="U372" s="85">
        <v>10</v>
      </c>
      <c r="V372" s="387">
        <v>112707.05</v>
      </c>
      <c r="W372" s="85">
        <v>1814869</v>
      </c>
      <c r="X372" s="85" t="s">
        <v>915</v>
      </c>
      <c r="Y372" s="85" t="s">
        <v>1217</v>
      </c>
      <c r="Z372" s="85" t="s">
        <v>821</v>
      </c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F372">
        <v>224</v>
      </c>
      <c r="BG372">
        <v>56</v>
      </c>
      <c r="BH372">
        <v>108</v>
      </c>
      <c r="BI372">
        <v>354</v>
      </c>
      <c r="BJ372" s="398">
        <v>10</v>
      </c>
      <c r="BK372" s="398">
        <v>31</v>
      </c>
      <c r="BL372" s="136">
        <v>6353.5219999999999</v>
      </c>
      <c r="BM372" s="136">
        <v>1175.42788460571</v>
      </c>
      <c r="BN372" s="136">
        <v>1170.57</v>
      </c>
      <c r="BO372" s="136">
        <v>1169.7743</v>
      </c>
      <c r="BP372" s="136">
        <v>1169.7743</v>
      </c>
      <c r="BQ372" s="1" t="s">
        <v>821</v>
      </c>
    </row>
    <row r="373" spans="1:69" x14ac:dyDescent="0.25">
      <c r="A373" s="1"/>
      <c r="B373" s="85">
        <v>58</v>
      </c>
      <c r="C373" s="85">
        <v>355</v>
      </c>
      <c r="D373" s="85">
        <v>6980</v>
      </c>
      <c r="E373" s="85">
        <v>0</v>
      </c>
      <c r="F373" s="85">
        <v>43</v>
      </c>
      <c r="G373" s="85">
        <v>100</v>
      </c>
      <c r="H373" s="176">
        <v>8</v>
      </c>
      <c r="I373" s="400">
        <v>16</v>
      </c>
      <c r="J373" s="384">
        <v>86.007390000000001</v>
      </c>
      <c r="K373" s="384">
        <v>136.41682</v>
      </c>
      <c r="L373" s="395">
        <v>1.8929214374131401E-3</v>
      </c>
      <c r="M373" s="384">
        <v>1159.0348646182299</v>
      </c>
      <c r="N373" s="85">
        <v>1</v>
      </c>
      <c r="O373" s="85">
        <v>1</v>
      </c>
      <c r="P373" s="85">
        <v>0</v>
      </c>
      <c r="Q373" s="85">
        <v>0</v>
      </c>
      <c r="R373" s="85">
        <v>0</v>
      </c>
      <c r="S373" s="85">
        <v>0</v>
      </c>
      <c r="T373" s="85">
        <v>356</v>
      </c>
      <c r="U373" s="85">
        <v>10</v>
      </c>
      <c r="V373" s="387">
        <v>112772.8</v>
      </c>
      <c r="W373" s="85">
        <v>1814869</v>
      </c>
      <c r="X373" s="85" t="s">
        <v>915</v>
      </c>
      <c r="Y373" s="85" t="s">
        <v>1218</v>
      </c>
      <c r="Z373" s="85" t="s">
        <v>821</v>
      </c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F373">
        <v>225</v>
      </c>
      <c r="BG373">
        <v>55</v>
      </c>
      <c r="BH373">
        <v>108</v>
      </c>
      <c r="BI373">
        <v>355</v>
      </c>
      <c r="BJ373" s="398">
        <v>10</v>
      </c>
      <c r="BK373" s="398">
        <v>32</v>
      </c>
      <c r="BL373" s="136">
        <v>6627.8860000000004</v>
      </c>
      <c r="BM373" s="136">
        <v>1173.89390727606</v>
      </c>
      <c r="BN373" s="136">
        <v>1169.8699999999999</v>
      </c>
      <c r="BO373" s="136">
        <v>1168.114</v>
      </c>
      <c r="BP373" s="136">
        <v>1168.114</v>
      </c>
      <c r="BQ373" s="1" t="s">
        <v>821</v>
      </c>
    </row>
    <row r="374" spans="1:69" x14ac:dyDescent="0.25">
      <c r="A374" s="1"/>
      <c r="B374" s="85">
        <v>59</v>
      </c>
      <c r="C374" s="85">
        <v>356</v>
      </c>
      <c r="D374" s="85">
        <v>6979</v>
      </c>
      <c r="E374" s="85">
        <v>0</v>
      </c>
      <c r="F374" s="85">
        <v>43</v>
      </c>
      <c r="G374" s="85">
        <v>99</v>
      </c>
      <c r="H374" s="176">
        <v>8</v>
      </c>
      <c r="I374" s="400">
        <v>17</v>
      </c>
      <c r="J374" s="384">
        <v>192.28380000000001</v>
      </c>
      <c r="K374" s="384">
        <v>136.44235</v>
      </c>
      <c r="L374" s="395">
        <v>1.00565562211919E-3</v>
      </c>
      <c r="M374" s="384">
        <v>1158.8720593804601</v>
      </c>
      <c r="N374" s="85">
        <v>1</v>
      </c>
      <c r="O374" s="85">
        <v>1</v>
      </c>
      <c r="P374" s="85">
        <v>0</v>
      </c>
      <c r="Q374" s="85">
        <v>0</v>
      </c>
      <c r="R374" s="85">
        <v>0</v>
      </c>
      <c r="S374" s="85">
        <v>0</v>
      </c>
      <c r="T374" s="85">
        <v>357</v>
      </c>
      <c r="U374" s="85">
        <v>10</v>
      </c>
      <c r="V374" s="387">
        <v>112815.2</v>
      </c>
      <c r="W374" s="85">
        <v>1814869</v>
      </c>
      <c r="X374" s="85" t="s">
        <v>915</v>
      </c>
      <c r="Y374" s="85" t="s">
        <v>1219</v>
      </c>
      <c r="Z374" s="85" t="s">
        <v>821</v>
      </c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F374">
        <v>226</v>
      </c>
      <c r="BG374">
        <v>54</v>
      </c>
      <c r="BH374">
        <v>108</v>
      </c>
      <c r="BI374">
        <v>356</v>
      </c>
      <c r="BJ374" s="398">
        <v>10</v>
      </c>
      <c r="BK374" s="398">
        <v>33</v>
      </c>
      <c r="BL374" s="136">
        <v>6877.9979999999996</v>
      </c>
      <c r="BM374" s="136">
        <v>1172.3831844722799</v>
      </c>
      <c r="BN374" s="136">
        <v>1169.5999999999999</v>
      </c>
      <c r="BO374" s="136">
        <v>1166.5995</v>
      </c>
      <c r="BP374" s="136">
        <v>1166.5995</v>
      </c>
      <c r="BQ374" s="1" t="s">
        <v>821</v>
      </c>
    </row>
    <row r="375" spans="1:69" x14ac:dyDescent="0.25">
      <c r="A375" s="1"/>
      <c r="B375" s="85">
        <v>60</v>
      </c>
      <c r="C375" s="85">
        <v>357</v>
      </c>
      <c r="D375" s="85">
        <v>7139</v>
      </c>
      <c r="E375" s="85">
        <v>0</v>
      </c>
      <c r="F375" s="85">
        <v>44</v>
      </c>
      <c r="G375" s="85">
        <v>99</v>
      </c>
      <c r="H375" s="176">
        <v>8</v>
      </c>
      <c r="I375" s="400">
        <v>18</v>
      </c>
      <c r="J375" s="384">
        <v>138.25565</v>
      </c>
      <c r="K375" s="384">
        <v>136.47266999999999</v>
      </c>
      <c r="L375" s="395">
        <v>1.19621135311052E-3</v>
      </c>
      <c r="M375" s="384">
        <v>1158.67868809774</v>
      </c>
      <c r="N375" s="85">
        <v>1</v>
      </c>
      <c r="O375" s="85">
        <v>1</v>
      </c>
      <c r="P375" s="85">
        <v>0</v>
      </c>
      <c r="Q375" s="85">
        <v>0</v>
      </c>
      <c r="R375" s="85">
        <v>0</v>
      </c>
      <c r="S375" s="85">
        <v>0</v>
      </c>
      <c r="T375" s="85">
        <v>358</v>
      </c>
      <c r="U375" s="85">
        <v>10</v>
      </c>
      <c r="V375" s="387">
        <v>112865.58</v>
      </c>
      <c r="W375" s="85">
        <v>1814869</v>
      </c>
      <c r="X375" s="85" t="s">
        <v>915</v>
      </c>
      <c r="Y375" s="85" t="s">
        <v>1220</v>
      </c>
      <c r="Z375" s="85" t="s">
        <v>821</v>
      </c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F375">
        <v>227</v>
      </c>
      <c r="BG375">
        <v>53</v>
      </c>
      <c r="BH375">
        <v>108</v>
      </c>
      <c r="BI375">
        <v>357</v>
      </c>
      <c r="BJ375" s="398">
        <v>10</v>
      </c>
      <c r="BK375" s="398">
        <v>34</v>
      </c>
      <c r="BL375" s="136">
        <v>7124.0429999999997</v>
      </c>
      <c r="BM375" s="136">
        <v>1170.9540311302901</v>
      </c>
      <c r="BN375" s="136">
        <v>1166.4000000000001</v>
      </c>
      <c r="BO375" s="136">
        <v>1164.56</v>
      </c>
      <c r="BP375" s="136">
        <v>1164.56</v>
      </c>
      <c r="BQ375" s="1" t="s">
        <v>821</v>
      </c>
    </row>
    <row r="376" spans="1:69" x14ac:dyDescent="0.25">
      <c r="A376" s="1"/>
      <c r="B376" s="85">
        <v>61</v>
      </c>
      <c r="C376" s="85">
        <v>358</v>
      </c>
      <c r="D376" s="85">
        <v>7138</v>
      </c>
      <c r="E376" s="85">
        <v>0</v>
      </c>
      <c r="F376" s="85">
        <v>44</v>
      </c>
      <c r="G376" s="85">
        <v>98</v>
      </c>
      <c r="H376" s="176">
        <v>8</v>
      </c>
      <c r="I376" s="400">
        <v>19</v>
      </c>
      <c r="J376" s="384">
        <v>144.44147000000001</v>
      </c>
      <c r="K376" s="384">
        <v>136.49860000000001</v>
      </c>
      <c r="L376" s="395">
        <v>1.7184311436263999E-3</v>
      </c>
      <c r="M376" s="384">
        <v>1158.5133051246601</v>
      </c>
      <c r="N376" s="85">
        <v>1</v>
      </c>
      <c r="O376" s="85">
        <v>1</v>
      </c>
      <c r="P376" s="85">
        <v>0</v>
      </c>
      <c r="Q376" s="85">
        <v>0</v>
      </c>
      <c r="R376" s="85">
        <v>0</v>
      </c>
      <c r="S376" s="85">
        <v>0</v>
      </c>
      <c r="T376" s="85">
        <v>359</v>
      </c>
      <c r="U376" s="85">
        <v>10</v>
      </c>
      <c r="V376" s="387">
        <v>112908.664</v>
      </c>
      <c r="W376" s="85">
        <v>1814869</v>
      </c>
      <c r="X376" s="85" t="s">
        <v>915</v>
      </c>
      <c r="Y376" s="85" t="s">
        <v>1221</v>
      </c>
      <c r="Z376" s="85" t="s">
        <v>821</v>
      </c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F376">
        <v>228</v>
      </c>
      <c r="BG376">
        <v>52</v>
      </c>
      <c r="BH376">
        <v>109</v>
      </c>
      <c r="BI376">
        <v>358</v>
      </c>
      <c r="BJ376" s="398">
        <v>10</v>
      </c>
      <c r="BK376" s="398">
        <v>35</v>
      </c>
      <c r="BL376" s="136">
        <v>7381.3716000000004</v>
      </c>
      <c r="BM376" s="136">
        <v>1169.5040930185601</v>
      </c>
      <c r="BN376" s="136">
        <v>1163.97</v>
      </c>
      <c r="BO376" s="136">
        <v>1162.6276</v>
      </c>
      <c r="BP376" s="136">
        <v>1162.6276</v>
      </c>
      <c r="BQ376" s="1" t="s">
        <v>821</v>
      </c>
    </row>
    <row r="377" spans="1:69" x14ac:dyDescent="0.25">
      <c r="A377" s="1"/>
      <c r="B377" s="85">
        <v>62</v>
      </c>
      <c r="C377" s="85">
        <v>359</v>
      </c>
      <c r="D377" s="85">
        <v>7298</v>
      </c>
      <c r="E377" s="85">
        <v>0</v>
      </c>
      <c r="F377" s="85">
        <v>45</v>
      </c>
      <c r="G377" s="85">
        <v>98</v>
      </c>
      <c r="H377" s="176">
        <v>8</v>
      </c>
      <c r="I377" s="400">
        <v>20</v>
      </c>
      <c r="J377" s="384">
        <v>279.84100000000001</v>
      </c>
      <c r="K377" s="384">
        <v>136.53749999999999</v>
      </c>
      <c r="L377" s="395">
        <v>1.2474176521623101E-3</v>
      </c>
      <c r="M377" s="384">
        <v>1158.26509240885</v>
      </c>
      <c r="N377" s="85">
        <v>1</v>
      </c>
      <c r="O377" s="85">
        <v>1</v>
      </c>
      <c r="P377" s="85">
        <v>0</v>
      </c>
      <c r="Q377" s="85">
        <v>0</v>
      </c>
      <c r="R377" s="85">
        <v>0</v>
      </c>
      <c r="S377" s="85">
        <v>0</v>
      </c>
      <c r="T377" s="85">
        <v>360</v>
      </c>
      <c r="U377" s="85">
        <v>10</v>
      </c>
      <c r="V377" s="387">
        <v>112973.32</v>
      </c>
      <c r="W377" s="85">
        <v>1814869</v>
      </c>
      <c r="X377" s="85" t="s">
        <v>915</v>
      </c>
      <c r="Y377" s="85" t="s">
        <v>1222</v>
      </c>
      <c r="Z377" s="85" t="s">
        <v>821</v>
      </c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F377">
        <v>229</v>
      </c>
      <c r="BG377">
        <v>51</v>
      </c>
      <c r="BH377">
        <v>109</v>
      </c>
      <c r="BI377">
        <v>359</v>
      </c>
      <c r="BJ377" s="398">
        <v>10</v>
      </c>
      <c r="BK377" s="398">
        <v>36</v>
      </c>
      <c r="BL377" s="136">
        <v>7611.0722999999998</v>
      </c>
      <c r="BM377" s="136">
        <v>1168.1012293582801</v>
      </c>
      <c r="BN377" s="136">
        <v>1165.1400000000001</v>
      </c>
      <c r="BO377" s="136">
        <v>1160.6026999999999</v>
      </c>
      <c r="BP377" s="136">
        <v>1160.6026999999999</v>
      </c>
      <c r="BQ377" s="1" t="s">
        <v>821</v>
      </c>
    </row>
    <row r="378" spans="1:69" x14ac:dyDescent="0.25">
      <c r="A378" s="1"/>
      <c r="B378" s="85">
        <v>63</v>
      </c>
      <c r="C378" s="85">
        <v>360</v>
      </c>
      <c r="D378" s="85">
        <v>7458</v>
      </c>
      <c r="E378" s="85">
        <v>0</v>
      </c>
      <c r="F378" s="85">
        <v>46</v>
      </c>
      <c r="G378" s="85">
        <v>98</v>
      </c>
      <c r="H378" s="176">
        <v>8</v>
      </c>
      <c r="I378" s="400">
        <v>21</v>
      </c>
      <c r="J378" s="384">
        <v>316.8562</v>
      </c>
      <c r="K378" s="384">
        <v>136.59224</v>
      </c>
      <c r="L378" s="395">
        <v>7.0983431511980699E-4</v>
      </c>
      <c r="M378" s="384">
        <v>1157.9160138013899</v>
      </c>
      <c r="N378" s="85">
        <v>1</v>
      </c>
      <c r="O378" s="85">
        <v>1</v>
      </c>
      <c r="P378" s="85">
        <v>0</v>
      </c>
      <c r="Q378" s="85">
        <v>0</v>
      </c>
      <c r="R378" s="85">
        <v>0</v>
      </c>
      <c r="S378" s="85">
        <v>0</v>
      </c>
      <c r="T378" s="85">
        <v>361</v>
      </c>
      <c r="U378" s="85">
        <v>10</v>
      </c>
      <c r="V378" s="387">
        <v>113064.26</v>
      </c>
      <c r="W378" s="85">
        <v>1814869</v>
      </c>
      <c r="X378" s="85" t="s">
        <v>915</v>
      </c>
      <c r="Y378" s="85" t="s">
        <v>1223</v>
      </c>
      <c r="Z378" s="85" t="s">
        <v>821</v>
      </c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F378">
        <v>230</v>
      </c>
      <c r="BG378">
        <v>51</v>
      </c>
      <c r="BH378">
        <v>108</v>
      </c>
      <c r="BI378">
        <v>360</v>
      </c>
      <c r="BJ378" s="398">
        <v>10</v>
      </c>
      <c r="BK378" s="398">
        <v>37</v>
      </c>
      <c r="BL378" s="136">
        <v>7680.8329999999996</v>
      </c>
      <c r="BM378" s="136">
        <v>1167.2386487553799</v>
      </c>
      <c r="BN378" s="136">
        <v>1162.01</v>
      </c>
      <c r="BO378" s="136">
        <v>1160.0496000000001</v>
      </c>
      <c r="BP378" s="136">
        <v>1160.0496000000001</v>
      </c>
      <c r="BQ378" s="1" t="s">
        <v>821</v>
      </c>
    </row>
    <row r="379" spans="1:69" x14ac:dyDescent="0.25">
      <c r="A379" s="1"/>
      <c r="B379" s="85">
        <v>64</v>
      </c>
      <c r="C379" s="85">
        <v>361</v>
      </c>
      <c r="D379" s="85">
        <v>7618</v>
      </c>
      <c r="E379" s="85">
        <v>0</v>
      </c>
      <c r="F379" s="85">
        <v>47</v>
      </c>
      <c r="G379" s="85">
        <v>98</v>
      </c>
      <c r="H379" s="176">
        <v>8</v>
      </c>
      <c r="I379" s="400">
        <v>22</v>
      </c>
      <c r="J379" s="384">
        <v>67.601889999999997</v>
      </c>
      <c r="K379" s="384">
        <v>136.6275</v>
      </c>
      <c r="L379" s="395">
        <v>3.0795183626947898E-3</v>
      </c>
      <c r="M379" s="384">
        <v>1157.6910983968401</v>
      </c>
      <c r="N379" s="85">
        <v>1</v>
      </c>
      <c r="O379" s="85">
        <v>1</v>
      </c>
      <c r="P379" s="85">
        <v>0</v>
      </c>
      <c r="Q379" s="85">
        <v>0</v>
      </c>
      <c r="R379" s="85">
        <v>0</v>
      </c>
      <c r="S379" s="85">
        <v>0</v>
      </c>
      <c r="T379" s="85">
        <v>362</v>
      </c>
      <c r="U379" s="85">
        <v>10</v>
      </c>
      <c r="V379" s="387">
        <v>113122.85</v>
      </c>
      <c r="W379" s="85">
        <v>1814869</v>
      </c>
      <c r="X379" s="85" t="s">
        <v>915</v>
      </c>
      <c r="Y379" s="85" t="s">
        <v>1224</v>
      </c>
      <c r="Z379" s="85" t="s">
        <v>821</v>
      </c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F379">
        <v>231</v>
      </c>
      <c r="BG379">
        <v>50</v>
      </c>
      <c r="BH379">
        <v>108</v>
      </c>
      <c r="BI379">
        <v>361</v>
      </c>
      <c r="BJ379" s="398">
        <v>10</v>
      </c>
      <c r="BK379" s="398">
        <v>38</v>
      </c>
      <c r="BL379" s="136">
        <v>7959.7849999999999</v>
      </c>
      <c r="BM379" s="136">
        <v>1166.2342006362101</v>
      </c>
      <c r="BN379" s="136">
        <v>1160.8599999999999</v>
      </c>
      <c r="BO379" s="136">
        <v>1159.4238</v>
      </c>
      <c r="BP379" s="136">
        <v>1159.4238</v>
      </c>
      <c r="BQ379" s="1" t="s">
        <v>821</v>
      </c>
    </row>
    <row r="380" spans="1:69" x14ac:dyDescent="0.25">
      <c r="A380" s="1"/>
      <c r="B380" s="85">
        <v>65</v>
      </c>
      <c r="C380" s="85">
        <v>362</v>
      </c>
      <c r="D380" s="85">
        <v>7617</v>
      </c>
      <c r="E380" s="85">
        <v>0</v>
      </c>
      <c r="F380" s="85">
        <v>47</v>
      </c>
      <c r="G380" s="85">
        <v>97</v>
      </c>
      <c r="H380" s="176">
        <v>8</v>
      </c>
      <c r="I380" s="400">
        <v>23</v>
      </c>
      <c r="J380" s="384">
        <v>288.25234999999998</v>
      </c>
      <c r="K380" s="384">
        <v>136.66014000000001</v>
      </c>
      <c r="L380" s="395">
        <v>7.9412058143366602E-4</v>
      </c>
      <c r="M380" s="384">
        <v>1157.48291713349</v>
      </c>
      <c r="N380" s="85">
        <v>1</v>
      </c>
      <c r="O380" s="85">
        <v>1</v>
      </c>
      <c r="P380" s="85">
        <v>0</v>
      </c>
      <c r="Q380" s="85">
        <v>0</v>
      </c>
      <c r="R380" s="85">
        <v>0</v>
      </c>
      <c r="S380" s="85">
        <v>0</v>
      </c>
      <c r="T380" s="85">
        <v>363</v>
      </c>
      <c r="U380" s="85">
        <v>10</v>
      </c>
      <c r="V380" s="387">
        <v>113177.086</v>
      </c>
      <c r="W380" s="85">
        <v>1814869</v>
      </c>
      <c r="X380" s="85" t="s">
        <v>915</v>
      </c>
      <c r="Y380" s="85" t="s">
        <v>1225</v>
      </c>
      <c r="Z380" s="85" t="s">
        <v>821</v>
      </c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F380">
        <v>232</v>
      </c>
      <c r="BG380">
        <v>49</v>
      </c>
      <c r="BH380">
        <v>108</v>
      </c>
      <c r="BI380">
        <v>362</v>
      </c>
      <c r="BJ380" s="398">
        <v>10</v>
      </c>
      <c r="BK380" s="398">
        <v>39</v>
      </c>
      <c r="BL380" s="136">
        <v>8223.7279999999992</v>
      </c>
      <c r="BM380" s="136">
        <v>1164.6704230831699</v>
      </c>
      <c r="BN380" s="136">
        <v>1160.83</v>
      </c>
      <c r="BO380" s="136">
        <v>1158.3269</v>
      </c>
      <c r="BP380" s="136">
        <v>1158.3269</v>
      </c>
      <c r="BQ380" s="1" t="s">
        <v>821</v>
      </c>
    </row>
    <row r="381" spans="1:69" x14ac:dyDescent="0.25">
      <c r="A381" s="1"/>
      <c r="B381" s="85">
        <v>66</v>
      </c>
      <c r="C381" s="85">
        <v>363</v>
      </c>
      <c r="D381" s="85">
        <v>7618</v>
      </c>
      <c r="E381" s="85">
        <v>0</v>
      </c>
      <c r="F381" s="85">
        <v>47</v>
      </c>
      <c r="G381" s="85">
        <v>98</v>
      </c>
      <c r="H381" s="176">
        <v>8</v>
      </c>
      <c r="I381" s="400">
        <v>24</v>
      </c>
      <c r="J381" s="384">
        <v>103.03018</v>
      </c>
      <c r="K381" s="384">
        <v>136.69601</v>
      </c>
      <c r="L381" s="395">
        <v>1.65003785916279E-3</v>
      </c>
      <c r="M381" s="384">
        <v>1157.2540100098299</v>
      </c>
      <c r="N381" s="85">
        <v>1</v>
      </c>
      <c r="O381" s="85">
        <v>1</v>
      </c>
      <c r="P381" s="85">
        <v>0</v>
      </c>
      <c r="Q381" s="85">
        <v>0</v>
      </c>
      <c r="R381" s="85">
        <v>0</v>
      </c>
      <c r="S381" s="85">
        <v>0</v>
      </c>
      <c r="T381" s="85">
        <v>364</v>
      </c>
      <c r="U381" s="85">
        <v>10</v>
      </c>
      <c r="V381" s="387">
        <v>113236.71</v>
      </c>
      <c r="W381" s="85">
        <v>1814869</v>
      </c>
      <c r="X381" s="85" t="s">
        <v>915</v>
      </c>
      <c r="Y381" s="85" t="s">
        <v>1226</v>
      </c>
      <c r="Z381" s="85" t="s">
        <v>821</v>
      </c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F381">
        <v>233</v>
      </c>
      <c r="BG381">
        <v>48</v>
      </c>
      <c r="BH381">
        <v>108</v>
      </c>
      <c r="BI381">
        <v>363</v>
      </c>
      <c r="BJ381" s="398">
        <v>10</v>
      </c>
      <c r="BK381" s="398">
        <v>40</v>
      </c>
      <c r="BL381" s="136">
        <v>8243.2999999999993</v>
      </c>
      <c r="BM381" s="136">
        <v>1163.8537748804899</v>
      </c>
      <c r="BN381" s="136">
        <v>1159.52</v>
      </c>
      <c r="BO381" s="136">
        <v>1158.3269</v>
      </c>
      <c r="BP381" s="136">
        <v>1158.3269</v>
      </c>
      <c r="BQ381" s="1" t="s">
        <v>821</v>
      </c>
    </row>
    <row r="382" spans="1:69" x14ac:dyDescent="0.25">
      <c r="A382" s="1"/>
      <c r="B382" s="85">
        <v>67</v>
      </c>
      <c r="C382" s="85">
        <v>364</v>
      </c>
      <c r="D382" s="85">
        <v>7778</v>
      </c>
      <c r="E382" s="85">
        <v>0</v>
      </c>
      <c r="F382" s="85">
        <v>48</v>
      </c>
      <c r="G382" s="85">
        <v>98</v>
      </c>
      <c r="H382" s="176">
        <v>8</v>
      </c>
      <c r="I382" s="400">
        <v>25</v>
      </c>
      <c r="J382" s="384">
        <v>187.56538</v>
      </c>
      <c r="K382" s="384">
        <v>136.72266999999999</v>
      </c>
      <c r="L382" s="395">
        <v>1.4191821715348E-3</v>
      </c>
      <c r="M382" s="384">
        <v>1157.08400630908</v>
      </c>
      <c r="N382" s="85">
        <v>1</v>
      </c>
      <c r="O382" s="85">
        <v>1</v>
      </c>
      <c r="P382" s="85">
        <v>0</v>
      </c>
      <c r="Q382" s="85">
        <v>0</v>
      </c>
      <c r="R382" s="85">
        <v>0</v>
      </c>
      <c r="S382" s="85">
        <v>0</v>
      </c>
      <c r="T382" s="85">
        <v>365</v>
      </c>
      <c r="U382" s="85">
        <v>10</v>
      </c>
      <c r="V382" s="387">
        <v>113281</v>
      </c>
      <c r="W382" s="85">
        <v>1814869</v>
      </c>
      <c r="X382" s="85" t="s">
        <v>915</v>
      </c>
      <c r="Y382" s="85" t="s">
        <v>1227</v>
      </c>
      <c r="Z382" s="85" t="s">
        <v>821</v>
      </c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F382">
        <v>234</v>
      </c>
      <c r="BG382">
        <v>48</v>
      </c>
      <c r="BH382">
        <v>109</v>
      </c>
      <c r="BI382">
        <v>364</v>
      </c>
      <c r="BJ382" s="398">
        <v>10</v>
      </c>
      <c r="BK382" s="398">
        <v>41</v>
      </c>
      <c r="BL382" s="136">
        <v>8366.0830000000005</v>
      </c>
      <c r="BM382" s="136">
        <v>1163.4437278570399</v>
      </c>
      <c r="BN382" s="136">
        <v>1172.0999999999999</v>
      </c>
      <c r="BO382" s="136">
        <v>1158.076</v>
      </c>
      <c r="BP382" s="136">
        <v>1158.076</v>
      </c>
      <c r="BQ382" s="1" t="s">
        <v>821</v>
      </c>
    </row>
    <row r="383" spans="1:69" x14ac:dyDescent="0.25">
      <c r="A383" s="1"/>
      <c r="B383" s="85">
        <v>68</v>
      </c>
      <c r="C383" s="85">
        <v>365</v>
      </c>
      <c r="D383" s="85">
        <v>7777</v>
      </c>
      <c r="E383" s="85">
        <v>0</v>
      </c>
      <c r="F383" s="85">
        <v>48</v>
      </c>
      <c r="G383" s="85">
        <v>97</v>
      </c>
      <c r="H383" s="176">
        <v>8</v>
      </c>
      <c r="I383" s="400">
        <v>26</v>
      </c>
      <c r="J383" s="384">
        <v>267.44580000000002</v>
      </c>
      <c r="K383" s="384">
        <v>136.76439999999999</v>
      </c>
      <c r="L383" s="395">
        <v>6.61326861261518E-4</v>
      </c>
      <c r="M383" s="384">
        <v>1156.8178168602401</v>
      </c>
      <c r="N383" s="85">
        <v>1</v>
      </c>
      <c r="O383" s="85">
        <v>1</v>
      </c>
      <c r="P383" s="85">
        <v>0</v>
      </c>
      <c r="Q383" s="85">
        <v>0</v>
      </c>
      <c r="R383" s="85">
        <v>0</v>
      </c>
      <c r="S383" s="85">
        <v>0</v>
      </c>
      <c r="T383" s="85">
        <v>366</v>
      </c>
      <c r="U383" s="85">
        <v>10</v>
      </c>
      <c r="V383" s="387">
        <v>113350.34</v>
      </c>
      <c r="W383" s="85">
        <v>1814869</v>
      </c>
      <c r="X383" s="85" t="s">
        <v>915</v>
      </c>
      <c r="Y383" s="85" t="s">
        <v>1228</v>
      </c>
      <c r="Z383" s="85" t="s">
        <v>821</v>
      </c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F383">
        <v>235</v>
      </c>
      <c r="BG383">
        <v>48</v>
      </c>
      <c r="BH383">
        <v>108</v>
      </c>
      <c r="BI383">
        <v>365</v>
      </c>
      <c r="BJ383" s="398">
        <v>10</v>
      </c>
      <c r="BK383" s="398">
        <v>42</v>
      </c>
      <c r="BL383" s="136">
        <v>8394.4719999999998</v>
      </c>
      <c r="BM383" s="136">
        <v>1163.0082856649201</v>
      </c>
      <c r="BN383" s="136">
        <v>1159.52</v>
      </c>
      <c r="BO383" s="136">
        <v>1158.076</v>
      </c>
      <c r="BP383" s="136">
        <v>1158.076</v>
      </c>
      <c r="BQ383" s="1" t="s">
        <v>821</v>
      </c>
    </row>
    <row r="384" spans="1:69" x14ac:dyDescent="0.25">
      <c r="A384" s="1"/>
      <c r="B384" s="85">
        <v>69</v>
      </c>
      <c r="C384" s="85">
        <v>366</v>
      </c>
      <c r="D384" s="85">
        <v>7937</v>
      </c>
      <c r="E384" s="85">
        <v>0</v>
      </c>
      <c r="F384" s="85">
        <v>49</v>
      </c>
      <c r="G384" s="85">
        <v>97</v>
      </c>
      <c r="H384" s="176">
        <v>8</v>
      </c>
      <c r="I384" s="400">
        <v>27</v>
      </c>
      <c r="J384" s="384">
        <v>34.884556000000003</v>
      </c>
      <c r="K384" s="384">
        <v>136.79212999999999</v>
      </c>
      <c r="L384" s="395">
        <v>4.4981570154676897E-3</v>
      </c>
      <c r="M384" s="384">
        <v>1156.64094776825</v>
      </c>
      <c r="N384" s="85">
        <v>1</v>
      </c>
      <c r="O384" s="85">
        <v>1</v>
      </c>
      <c r="P384" s="85">
        <v>0</v>
      </c>
      <c r="Q384" s="85">
        <v>0</v>
      </c>
      <c r="R384" s="85">
        <v>0</v>
      </c>
      <c r="S384" s="85">
        <v>0</v>
      </c>
      <c r="T384" s="85">
        <v>367</v>
      </c>
      <c r="U384" s="85">
        <v>10</v>
      </c>
      <c r="V384" s="387">
        <v>113396.42</v>
      </c>
      <c r="W384" s="85">
        <v>1814869</v>
      </c>
      <c r="X384" s="85" t="s">
        <v>915</v>
      </c>
      <c r="Y384" s="85" t="s">
        <v>1229</v>
      </c>
      <c r="Z384" s="85" t="s">
        <v>821</v>
      </c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F384">
        <v>1067</v>
      </c>
      <c r="BG384">
        <v>25</v>
      </c>
      <c r="BH384">
        <v>24</v>
      </c>
      <c r="BI384">
        <v>366</v>
      </c>
      <c r="BJ384" s="398">
        <v>11</v>
      </c>
      <c r="BK384" s="398">
        <v>1</v>
      </c>
      <c r="BL384" s="136">
        <v>21.518984</v>
      </c>
      <c r="BM384" s="136">
        <v>880.75895720677795</v>
      </c>
      <c r="BN384" s="136">
        <v>898.03</v>
      </c>
      <c r="BO384" s="136">
        <v>868.46870000000001</v>
      </c>
      <c r="BP384" s="136">
        <v>868.46870000000001</v>
      </c>
      <c r="BQ384" s="1" t="s">
        <v>821</v>
      </c>
    </row>
    <row r="385" spans="1:69" x14ac:dyDescent="0.25">
      <c r="A385" s="1"/>
      <c r="B385" s="85">
        <v>70</v>
      </c>
      <c r="C385" s="85">
        <v>367</v>
      </c>
      <c r="D385" s="85">
        <v>7936</v>
      </c>
      <c r="E385" s="85">
        <v>0</v>
      </c>
      <c r="F385" s="85">
        <v>49</v>
      </c>
      <c r="G385" s="85">
        <v>96</v>
      </c>
      <c r="H385" s="176">
        <v>8</v>
      </c>
      <c r="I385" s="400">
        <v>28</v>
      </c>
      <c r="J385" s="384">
        <v>233.33931999999999</v>
      </c>
      <c r="K385" s="384">
        <v>136.81673000000001</v>
      </c>
      <c r="L385" s="395">
        <v>1.3093104808794499E-3</v>
      </c>
      <c r="M385" s="384">
        <v>1156.4840315587701</v>
      </c>
      <c r="N385" s="85">
        <v>1</v>
      </c>
      <c r="O385" s="85">
        <v>1</v>
      </c>
      <c r="P385" s="85">
        <v>0</v>
      </c>
      <c r="Q385" s="85">
        <v>0</v>
      </c>
      <c r="R385" s="85">
        <v>0</v>
      </c>
      <c r="S385" s="85">
        <v>0</v>
      </c>
      <c r="T385" s="85">
        <v>368</v>
      </c>
      <c r="U385" s="85">
        <v>10</v>
      </c>
      <c r="V385" s="387">
        <v>113437.3</v>
      </c>
      <c r="W385" s="85">
        <v>1814869</v>
      </c>
      <c r="X385" s="85" t="s">
        <v>915</v>
      </c>
      <c r="Y385" s="85" t="s">
        <v>1230</v>
      </c>
      <c r="Z385" s="85" t="s">
        <v>821</v>
      </c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F385">
        <v>1068</v>
      </c>
      <c r="BG385">
        <v>25</v>
      </c>
      <c r="BH385">
        <v>23</v>
      </c>
      <c r="BI385">
        <v>367</v>
      </c>
      <c r="BJ385" s="398">
        <v>11</v>
      </c>
      <c r="BK385" s="398">
        <v>2</v>
      </c>
      <c r="BL385" s="136">
        <v>292.57776000000001</v>
      </c>
      <c r="BM385" s="136">
        <v>877.87419513136001</v>
      </c>
      <c r="BN385" s="136">
        <v>892.93</v>
      </c>
      <c r="BO385" s="136">
        <v>862.16269999999997</v>
      </c>
      <c r="BP385" s="136">
        <v>862.16269999999997</v>
      </c>
      <c r="BQ385" s="1" t="s">
        <v>821</v>
      </c>
    </row>
    <row r="386" spans="1:69" x14ac:dyDescent="0.25">
      <c r="A386" s="1"/>
      <c r="B386" s="85">
        <v>71</v>
      </c>
      <c r="C386" s="85">
        <v>368</v>
      </c>
      <c r="D386" s="85">
        <v>8096</v>
      </c>
      <c r="E386" s="85">
        <v>0</v>
      </c>
      <c r="F386" s="85">
        <v>50</v>
      </c>
      <c r="G386" s="85">
        <v>96</v>
      </c>
      <c r="H386" s="176">
        <v>8</v>
      </c>
      <c r="I386" s="400">
        <v>29</v>
      </c>
      <c r="J386" s="384">
        <v>288.89062000000001</v>
      </c>
      <c r="K386" s="384">
        <v>136.86462</v>
      </c>
      <c r="L386" s="395">
        <v>8.71817619757705E-4</v>
      </c>
      <c r="M386" s="384">
        <v>1156.1785179350099</v>
      </c>
      <c r="N386" s="85">
        <v>1</v>
      </c>
      <c r="O386" s="85">
        <v>1</v>
      </c>
      <c r="P386" s="85">
        <v>0</v>
      </c>
      <c r="Q386" s="85">
        <v>0</v>
      </c>
      <c r="R386" s="85">
        <v>0</v>
      </c>
      <c r="S386" s="85">
        <v>0</v>
      </c>
      <c r="T386" s="85">
        <v>369</v>
      </c>
      <c r="U386" s="85">
        <v>10</v>
      </c>
      <c r="V386" s="387">
        <v>113516.88</v>
      </c>
      <c r="W386" s="85">
        <v>1814869</v>
      </c>
      <c r="X386" s="85" t="s">
        <v>915</v>
      </c>
      <c r="Y386" s="85" t="s">
        <v>1231</v>
      </c>
      <c r="Z386" s="85" t="s">
        <v>821</v>
      </c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F386">
        <v>1069</v>
      </c>
      <c r="BG386">
        <v>25</v>
      </c>
      <c r="BH386">
        <v>22</v>
      </c>
      <c r="BI386">
        <v>368</v>
      </c>
      <c r="BJ386" s="398">
        <v>11</v>
      </c>
      <c r="BK386" s="398">
        <v>3</v>
      </c>
      <c r="BL386" s="136">
        <v>373.9776</v>
      </c>
      <c r="BM386" s="136">
        <v>874.39901894001002</v>
      </c>
      <c r="BN386" s="136">
        <v>869.8</v>
      </c>
      <c r="BO386" s="136">
        <v>860.78660000000002</v>
      </c>
      <c r="BP386" s="136">
        <v>860.78660000000002</v>
      </c>
      <c r="BQ386" s="1" t="s">
        <v>821</v>
      </c>
    </row>
    <row r="387" spans="1:69" x14ac:dyDescent="0.25">
      <c r="A387" s="1"/>
      <c r="B387" s="85">
        <v>72</v>
      </c>
      <c r="C387" s="85">
        <v>369</v>
      </c>
      <c r="D387" s="85">
        <v>8256</v>
      </c>
      <c r="E387" s="85">
        <v>0</v>
      </c>
      <c r="F387" s="85">
        <v>51</v>
      </c>
      <c r="G387" s="85">
        <v>96</v>
      </c>
      <c r="H387" s="176">
        <v>8</v>
      </c>
      <c r="I387" s="400">
        <v>30</v>
      </c>
      <c r="J387" s="384">
        <v>141.6258</v>
      </c>
      <c r="K387" s="384">
        <v>136.90411</v>
      </c>
      <c r="L387" s="395">
        <v>1.76267616850117E-3</v>
      </c>
      <c r="M387" s="384">
        <v>1155.9266579979501</v>
      </c>
      <c r="N387" s="85">
        <v>1</v>
      </c>
      <c r="O387" s="85">
        <v>1</v>
      </c>
      <c r="P387" s="85">
        <v>0</v>
      </c>
      <c r="Q387" s="85">
        <v>0</v>
      </c>
      <c r="R387" s="85">
        <v>0</v>
      </c>
      <c r="S387" s="85">
        <v>0</v>
      </c>
      <c r="T387" s="85">
        <v>370</v>
      </c>
      <c r="U387" s="85">
        <v>10</v>
      </c>
      <c r="V387" s="387">
        <v>113582.49</v>
      </c>
      <c r="W387" s="85">
        <v>1814869</v>
      </c>
      <c r="X387" s="85" t="s">
        <v>915</v>
      </c>
      <c r="Y387" s="85" t="s">
        <v>1232</v>
      </c>
      <c r="Z387" s="85" t="s">
        <v>821</v>
      </c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F387">
        <v>1070</v>
      </c>
      <c r="BG387">
        <v>24</v>
      </c>
      <c r="BH387">
        <v>22</v>
      </c>
      <c r="BI387">
        <v>369</v>
      </c>
      <c r="BJ387" s="398">
        <v>11</v>
      </c>
      <c r="BK387" s="398">
        <v>4</v>
      </c>
      <c r="BL387" s="136">
        <v>634.14559999999994</v>
      </c>
      <c r="BM387" s="136">
        <v>871.03122288030295</v>
      </c>
      <c r="BN387" s="136">
        <v>862.29</v>
      </c>
      <c r="BO387" s="136">
        <v>857.11239999999998</v>
      </c>
      <c r="BP387" s="136">
        <v>857.11239999999998</v>
      </c>
      <c r="BQ387" s="1" t="s">
        <v>821</v>
      </c>
    </row>
    <row r="388" spans="1:69" x14ac:dyDescent="0.25">
      <c r="A388" s="1"/>
      <c r="B388" s="85">
        <v>73</v>
      </c>
      <c r="C388" s="85">
        <v>370</v>
      </c>
      <c r="D388" s="85">
        <v>8255</v>
      </c>
      <c r="E388" s="85">
        <v>0</v>
      </c>
      <c r="F388" s="85">
        <v>51</v>
      </c>
      <c r="G388" s="85">
        <v>95</v>
      </c>
      <c r="H388" s="176">
        <v>8</v>
      </c>
      <c r="I388" s="400">
        <v>31</v>
      </c>
      <c r="J388" s="384">
        <v>285.09616</v>
      </c>
      <c r="K388" s="384">
        <v>136.94325000000001</v>
      </c>
      <c r="L388" s="395">
        <v>1.1189383532553799E-3</v>
      </c>
      <c r="M388" s="384">
        <v>1155.6770175869799</v>
      </c>
      <c r="N388" s="85">
        <v>1</v>
      </c>
      <c r="O388" s="85">
        <v>1</v>
      </c>
      <c r="P388" s="85">
        <v>0</v>
      </c>
      <c r="Q388" s="85">
        <v>0</v>
      </c>
      <c r="R388" s="85">
        <v>0</v>
      </c>
      <c r="S388" s="85">
        <v>0</v>
      </c>
      <c r="T388" s="85">
        <v>371</v>
      </c>
      <c r="U388" s="85">
        <v>10</v>
      </c>
      <c r="V388" s="387">
        <v>113647.53</v>
      </c>
      <c r="W388" s="85">
        <v>1814869</v>
      </c>
      <c r="X388" s="85" t="s">
        <v>915</v>
      </c>
      <c r="Y388" s="85" t="s">
        <v>1233</v>
      </c>
      <c r="Z388" s="85" t="s">
        <v>821</v>
      </c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F388">
        <v>1071</v>
      </c>
      <c r="BG388">
        <v>23</v>
      </c>
      <c r="BH388">
        <v>22</v>
      </c>
      <c r="BI388">
        <v>370</v>
      </c>
      <c r="BJ388" s="398">
        <v>11</v>
      </c>
      <c r="BK388" s="398">
        <v>5</v>
      </c>
      <c r="BL388" s="136">
        <v>908.44763</v>
      </c>
      <c r="BM388" s="136">
        <v>865.76144872396605</v>
      </c>
      <c r="BN388" s="136">
        <v>867.27</v>
      </c>
      <c r="BO388" s="136">
        <v>852.93317000000002</v>
      </c>
      <c r="BP388" s="136">
        <v>852.93317000000002</v>
      </c>
      <c r="BQ388" s="1" t="s">
        <v>821</v>
      </c>
    </row>
    <row r="389" spans="1:69" x14ac:dyDescent="0.25">
      <c r="A389" s="1"/>
      <c r="B389" s="85">
        <v>74</v>
      </c>
      <c r="C389" s="85">
        <v>371</v>
      </c>
      <c r="D389" s="85">
        <v>8414</v>
      </c>
      <c r="E389" s="85">
        <v>0</v>
      </c>
      <c r="F389" s="85">
        <v>52</v>
      </c>
      <c r="G389" s="85">
        <v>94</v>
      </c>
      <c r="H389" s="176">
        <v>8</v>
      </c>
      <c r="I389" s="400">
        <v>32</v>
      </c>
      <c r="J389" s="384">
        <v>260.19592</v>
      </c>
      <c r="K389" s="384">
        <v>136.9941</v>
      </c>
      <c r="L389" s="395">
        <v>1.05499935245693E-3</v>
      </c>
      <c r="M389" s="384">
        <v>1155.3580125582</v>
      </c>
      <c r="N389" s="85">
        <v>1</v>
      </c>
      <c r="O389" s="85">
        <v>1</v>
      </c>
      <c r="P389" s="85">
        <v>0</v>
      </c>
      <c r="Q389" s="85">
        <v>0</v>
      </c>
      <c r="R389" s="85">
        <v>0</v>
      </c>
      <c r="S389" s="85">
        <v>0</v>
      </c>
      <c r="T389" s="85">
        <v>372</v>
      </c>
      <c r="U389" s="85">
        <v>10</v>
      </c>
      <c r="V389" s="387">
        <v>113732.01</v>
      </c>
      <c r="W389" s="85">
        <v>1814869</v>
      </c>
      <c r="X389" s="85" t="s">
        <v>915</v>
      </c>
      <c r="Y389" s="85" t="s">
        <v>1234</v>
      </c>
      <c r="Z389" s="85" t="s">
        <v>821</v>
      </c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F389">
        <v>1072</v>
      </c>
      <c r="BG389">
        <v>22</v>
      </c>
      <c r="BH389">
        <v>22</v>
      </c>
      <c r="BI389">
        <v>371</v>
      </c>
      <c r="BJ389" s="398">
        <v>11</v>
      </c>
      <c r="BK389" s="398">
        <v>6</v>
      </c>
      <c r="BL389" s="136">
        <v>992.34460000000001</v>
      </c>
      <c r="BM389" s="136">
        <v>862.22967368946001</v>
      </c>
      <c r="BN389" s="136">
        <v>890.05</v>
      </c>
      <c r="BO389" s="136">
        <v>849.92190000000005</v>
      </c>
      <c r="BP389" s="136">
        <v>849.92190000000005</v>
      </c>
      <c r="BQ389" s="1" t="s">
        <v>821</v>
      </c>
    </row>
    <row r="390" spans="1:69" x14ac:dyDescent="0.25">
      <c r="A390" s="1"/>
      <c r="B390" s="85">
        <v>75</v>
      </c>
      <c r="C390" s="85">
        <v>372</v>
      </c>
      <c r="D390" s="85">
        <v>8413</v>
      </c>
      <c r="E390" s="85">
        <v>0</v>
      </c>
      <c r="F390" s="85">
        <v>52</v>
      </c>
      <c r="G390" s="85">
        <v>93</v>
      </c>
      <c r="H390" s="176">
        <v>8</v>
      </c>
      <c r="I390" s="400">
        <v>33</v>
      </c>
      <c r="J390" s="384">
        <v>209.03110000000001</v>
      </c>
      <c r="K390" s="384">
        <v>137.03711999999999</v>
      </c>
      <c r="L390" s="395">
        <v>1.1838772497642499E-3</v>
      </c>
      <c r="M390" s="384">
        <v>1155.0835060280799</v>
      </c>
      <c r="N390" s="85">
        <v>1</v>
      </c>
      <c r="O390" s="85">
        <v>1</v>
      </c>
      <c r="P390" s="85">
        <v>0</v>
      </c>
      <c r="Q390" s="85">
        <v>0</v>
      </c>
      <c r="R390" s="85">
        <v>0</v>
      </c>
      <c r="S390" s="85">
        <v>0</v>
      </c>
      <c r="T390" s="85">
        <v>373</v>
      </c>
      <c r="U390" s="85">
        <v>10</v>
      </c>
      <c r="V390" s="387">
        <v>113803.516</v>
      </c>
      <c r="W390" s="85">
        <v>1814869</v>
      </c>
      <c r="X390" s="85" t="s">
        <v>915</v>
      </c>
      <c r="Y390" s="85" t="s">
        <v>1235</v>
      </c>
      <c r="Z390" s="85" t="s">
        <v>821</v>
      </c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F390">
        <v>1073</v>
      </c>
      <c r="BG390">
        <v>22</v>
      </c>
      <c r="BH390">
        <v>21</v>
      </c>
      <c r="BI390">
        <v>372</v>
      </c>
      <c r="BJ390" s="398">
        <v>11</v>
      </c>
      <c r="BK390" s="398">
        <v>7</v>
      </c>
      <c r="BL390" s="136">
        <v>1280.8218999999999</v>
      </c>
      <c r="BM390" s="136">
        <v>858.55813291199399</v>
      </c>
      <c r="BN390" s="136">
        <v>865.92</v>
      </c>
      <c r="BO390" s="136">
        <v>845.33550000000002</v>
      </c>
      <c r="BP390" s="136">
        <v>845.33550000000002</v>
      </c>
      <c r="BQ390" s="1" t="s">
        <v>821</v>
      </c>
    </row>
    <row r="391" spans="1:69" x14ac:dyDescent="0.25">
      <c r="A391" s="1"/>
      <c r="B391" s="85">
        <v>76</v>
      </c>
      <c r="C391" s="85">
        <v>373</v>
      </c>
      <c r="D391" s="85">
        <v>8573</v>
      </c>
      <c r="E391" s="85">
        <v>0</v>
      </c>
      <c r="F391" s="85">
        <v>53</v>
      </c>
      <c r="G391" s="85">
        <v>93</v>
      </c>
      <c r="H391" s="176">
        <v>8</v>
      </c>
      <c r="I391" s="400">
        <v>34</v>
      </c>
      <c r="J391" s="384">
        <v>213.97585000000001</v>
      </c>
      <c r="K391" s="384">
        <v>137.07593</v>
      </c>
      <c r="L391" s="395">
        <v>1.38116142252557E-3</v>
      </c>
      <c r="M391" s="384">
        <v>1154.83603886736</v>
      </c>
      <c r="N391" s="85">
        <v>1</v>
      </c>
      <c r="O391" s="85">
        <v>1</v>
      </c>
      <c r="P391" s="85">
        <v>0</v>
      </c>
      <c r="Q391" s="85">
        <v>0</v>
      </c>
      <c r="R391" s="85">
        <v>0</v>
      </c>
      <c r="S391" s="85">
        <v>0</v>
      </c>
      <c r="T391" s="85">
        <v>374</v>
      </c>
      <c r="U391" s="85">
        <v>10</v>
      </c>
      <c r="V391" s="387">
        <v>113867.984</v>
      </c>
      <c r="W391" s="85">
        <v>1814869</v>
      </c>
      <c r="X391" s="85" t="s">
        <v>915</v>
      </c>
      <c r="Y391" s="85" t="s">
        <v>1236</v>
      </c>
      <c r="Z391" s="85" t="s">
        <v>821</v>
      </c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F391">
        <v>1074</v>
      </c>
      <c r="BG391">
        <v>21</v>
      </c>
      <c r="BH391">
        <v>21</v>
      </c>
      <c r="BI391">
        <v>373</v>
      </c>
      <c r="BJ391" s="398">
        <v>11</v>
      </c>
      <c r="BK391" s="398">
        <v>8</v>
      </c>
      <c r="BL391" s="136">
        <v>1323.9811</v>
      </c>
      <c r="BM391" s="136">
        <v>855.28825916979702</v>
      </c>
      <c r="BN391" s="136">
        <v>889.87</v>
      </c>
      <c r="BO391" s="136">
        <v>844.78423999999995</v>
      </c>
      <c r="BP391" s="136">
        <v>844.78423999999995</v>
      </c>
      <c r="BQ391" s="1" t="s">
        <v>821</v>
      </c>
    </row>
    <row r="392" spans="1:69" x14ac:dyDescent="0.25">
      <c r="A392" s="1"/>
      <c r="B392" s="85">
        <v>77</v>
      </c>
      <c r="C392" s="85">
        <v>374</v>
      </c>
      <c r="D392" s="85">
        <v>8572</v>
      </c>
      <c r="E392" s="85">
        <v>0</v>
      </c>
      <c r="F392" s="85">
        <v>53</v>
      </c>
      <c r="G392" s="85">
        <v>92</v>
      </c>
      <c r="H392" s="176">
        <v>8</v>
      </c>
      <c r="I392" s="400">
        <v>35</v>
      </c>
      <c r="J392" s="384">
        <v>291.19713999999999</v>
      </c>
      <c r="K392" s="384">
        <v>137.12225000000001</v>
      </c>
      <c r="L392" s="395">
        <v>8.0994489699848997E-4</v>
      </c>
      <c r="M392" s="384">
        <v>1154.54050368443</v>
      </c>
      <c r="N392" s="85">
        <v>1</v>
      </c>
      <c r="O392" s="85">
        <v>1</v>
      </c>
      <c r="P392" s="85">
        <v>0</v>
      </c>
      <c r="Q392" s="85">
        <v>0</v>
      </c>
      <c r="R392" s="85">
        <v>0</v>
      </c>
      <c r="S392" s="85">
        <v>0</v>
      </c>
      <c r="T392" s="85">
        <v>375</v>
      </c>
      <c r="U392" s="85">
        <v>10</v>
      </c>
      <c r="V392" s="387">
        <v>113944.97</v>
      </c>
      <c r="W392" s="85">
        <v>1814869</v>
      </c>
      <c r="X392" s="85" t="s">
        <v>915</v>
      </c>
      <c r="Y392" s="85" t="s">
        <v>1237</v>
      </c>
      <c r="Z392" s="85" t="s">
        <v>821</v>
      </c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F392">
        <v>1075</v>
      </c>
      <c r="BG392">
        <v>21</v>
      </c>
      <c r="BH392">
        <v>20</v>
      </c>
      <c r="BI392">
        <v>374</v>
      </c>
      <c r="BJ392" s="398">
        <v>11</v>
      </c>
      <c r="BK392" s="398">
        <v>9</v>
      </c>
      <c r="BL392" s="136">
        <v>1584.4213</v>
      </c>
      <c r="BM392" s="136">
        <v>852.29482609312197</v>
      </c>
      <c r="BN392" s="136">
        <v>883.17</v>
      </c>
      <c r="BO392" s="136">
        <v>838.97109999999998</v>
      </c>
      <c r="BP392" s="136">
        <v>838.97109999999998</v>
      </c>
      <c r="BQ392" s="1" t="s">
        <v>821</v>
      </c>
    </row>
    <row r="393" spans="1:69" x14ac:dyDescent="0.25">
      <c r="A393" s="1"/>
      <c r="B393" s="85">
        <v>78</v>
      </c>
      <c r="C393" s="85">
        <v>375</v>
      </c>
      <c r="D393" s="85">
        <v>8732</v>
      </c>
      <c r="E393" s="85">
        <v>0</v>
      </c>
      <c r="F393" s="85">
        <v>54</v>
      </c>
      <c r="G393" s="85">
        <v>92</v>
      </c>
      <c r="H393" s="176">
        <v>8</v>
      </c>
      <c r="I393" s="400">
        <v>36</v>
      </c>
      <c r="J393" s="384">
        <v>111.95961</v>
      </c>
      <c r="K393" s="384">
        <v>137.15924000000001</v>
      </c>
      <c r="L393" s="395">
        <v>2.0040857811941099E-3</v>
      </c>
      <c r="M393" s="384">
        <v>1154.30465004398</v>
      </c>
      <c r="N393" s="85">
        <v>1</v>
      </c>
      <c r="O393" s="85">
        <v>1</v>
      </c>
      <c r="P393" s="85">
        <v>0</v>
      </c>
      <c r="Q393" s="85">
        <v>0</v>
      </c>
      <c r="R393" s="85">
        <v>0</v>
      </c>
      <c r="S393" s="85">
        <v>0</v>
      </c>
      <c r="T393" s="85">
        <v>376</v>
      </c>
      <c r="U393" s="85">
        <v>10</v>
      </c>
      <c r="V393" s="387">
        <v>114006.414</v>
      </c>
      <c r="W393" s="85">
        <v>1814869</v>
      </c>
      <c r="X393" s="85" t="s">
        <v>915</v>
      </c>
      <c r="Y393" s="85" t="s">
        <v>1238</v>
      </c>
      <c r="Z393" s="85" t="s">
        <v>821</v>
      </c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F393">
        <v>1076</v>
      </c>
      <c r="BG393">
        <v>21</v>
      </c>
      <c r="BH393">
        <v>19</v>
      </c>
      <c r="BI393">
        <v>375</v>
      </c>
      <c r="BJ393" s="398">
        <v>11</v>
      </c>
      <c r="BK393" s="398">
        <v>10</v>
      </c>
      <c r="BL393" s="136">
        <v>1872.3136999999999</v>
      </c>
      <c r="BM393" s="136">
        <v>846.88836738550003</v>
      </c>
      <c r="BN393" s="136">
        <v>870.49</v>
      </c>
      <c r="BO393" s="136">
        <v>834.55830000000003</v>
      </c>
      <c r="BP393" s="136">
        <v>834.55830000000003</v>
      </c>
      <c r="BQ393" s="1" t="s">
        <v>821</v>
      </c>
    </row>
    <row r="394" spans="1:69" x14ac:dyDescent="0.25">
      <c r="A394" s="1"/>
      <c r="B394" s="85">
        <v>79</v>
      </c>
      <c r="C394" s="85">
        <v>376</v>
      </c>
      <c r="D394" s="85">
        <v>8731</v>
      </c>
      <c r="E394" s="85">
        <v>0</v>
      </c>
      <c r="F394" s="85">
        <v>54</v>
      </c>
      <c r="G394" s="85">
        <v>91</v>
      </c>
      <c r="H394" s="176">
        <v>8</v>
      </c>
      <c r="I394" s="400">
        <v>37</v>
      </c>
      <c r="J394" s="384">
        <v>271.57877000000002</v>
      </c>
      <c r="K394" s="384">
        <v>137.19441</v>
      </c>
      <c r="L394" s="395">
        <v>1.14586850279033E-3</v>
      </c>
      <c r="M394" s="384">
        <v>1154.0802733815401</v>
      </c>
      <c r="N394" s="85">
        <v>1</v>
      </c>
      <c r="O394" s="85">
        <v>1</v>
      </c>
      <c r="P394" s="85">
        <v>0</v>
      </c>
      <c r="Q394" s="85">
        <v>0</v>
      </c>
      <c r="R394" s="85">
        <v>0</v>
      </c>
      <c r="S394" s="85">
        <v>0</v>
      </c>
      <c r="T394" s="85">
        <v>377</v>
      </c>
      <c r="U394" s="85">
        <v>10</v>
      </c>
      <c r="V394" s="387">
        <v>114064.87</v>
      </c>
      <c r="W394" s="85">
        <v>1814869</v>
      </c>
      <c r="X394" s="85" t="s">
        <v>915</v>
      </c>
      <c r="Y394" s="85" t="s">
        <v>1239</v>
      </c>
      <c r="Z394" s="85" t="s">
        <v>821</v>
      </c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F394">
        <v>1077</v>
      </c>
      <c r="BG394">
        <v>20</v>
      </c>
      <c r="BH394">
        <v>19</v>
      </c>
      <c r="BI394">
        <v>376</v>
      </c>
      <c r="BJ394" s="398">
        <v>11</v>
      </c>
      <c r="BK394" s="398">
        <v>11</v>
      </c>
      <c r="BL394" s="136">
        <v>1890.2106000000001</v>
      </c>
      <c r="BM394" s="136">
        <v>843.87334189529599</v>
      </c>
      <c r="BN394" s="136">
        <v>870.56</v>
      </c>
      <c r="BO394" s="136">
        <v>832.60659999999996</v>
      </c>
      <c r="BP394" s="136">
        <v>832.60659999999996</v>
      </c>
      <c r="BQ394" s="1" t="s">
        <v>821</v>
      </c>
    </row>
    <row r="395" spans="1:69" x14ac:dyDescent="0.25">
      <c r="A395" s="1"/>
      <c r="B395" s="85">
        <v>80</v>
      </c>
      <c r="C395" s="85">
        <v>377</v>
      </c>
      <c r="D395" s="85">
        <v>8730</v>
      </c>
      <c r="E395" s="85">
        <v>0</v>
      </c>
      <c r="F395" s="85">
        <v>54</v>
      </c>
      <c r="G395" s="85">
        <v>90</v>
      </c>
      <c r="H395" s="176">
        <v>8</v>
      </c>
      <c r="I395" s="400">
        <v>38</v>
      </c>
      <c r="J395" s="384">
        <v>260.35885999999999</v>
      </c>
      <c r="K395" s="384">
        <v>137.2432</v>
      </c>
      <c r="L395" s="395">
        <v>6.6243416913321898E-4</v>
      </c>
      <c r="M395" s="384">
        <v>1153.7690798277099</v>
      </c>
      <c r="N395" s="85">
        <v>1</v>
      </c>
      <c r="O395" s="85">
        <v>1</v>
      </c>
      <c r="P395" s="85">
        <v>0</v>
      </c>
      <c r="Q395" s="85">
        <v>0</v>
      </c>
      <c r="R395" s="85">
        <v>0</v>
      </c>
      <c r="S395" s="85">
        <v>0</v>
      </c>
      <c r="T395" s="85">
        <v>378</v>
      </c>
      <c r="U395" s="85">
        <v>10</v>
      </c>
      <c r="V395" s="387">
        <v>114145.93</v>
      </c>
      <c r="W395" s="85">
        <v>1814869</v>
      </c>
      <c r="X395" s="85" t="s">
        <v>915</v>
      </c>
      <c r="Y395" s="85" t="s">
        <v>1240</v>
      </c>
      <c r="Z395" s="85" t="s">
        <v>821</v>
      </c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F395">
        <v>1078</v>
      </c>
      <c r="BG395">
        <v>20</v>
      </c>
      <c r="BH395">
        <v>18</v>
      </c>
      <c r="BI395">
        <v>377</v>
      </c>
      <c r="BJ395" s="398">
        <v>11</v>
      </c>
      <c r="BK395" s="398">
        <v>12</v>
      </c>
      <c r="BL395" s="136">
        <v>2193.3209999999999</v>
      </c>
      <c r="BM395" s="136">
        <v>840.70827199927999</v>
      </c>
      <c r="BN395" s="136">
        <v>840.24</v>
      </c>
      <c r="BO395" s="136">
        <v>824.84900000000005</v>
      </c>
      <c r="BP395" s="136">
        <v>824.84900000000005</v>
      </c>
      <c r="BQ395" s="1" t="s">
        <v>821</v>
      </c>
    </row>
    <row r="396" spans="1:69" x14ac:dyDescent="0.25">
      <c r="A396" s="1"/>
      <c r="B396" s="85">
        <v>81</v>
      </c>
      <c r="C396" s="85">
        <v>378</v>
      </c>
      <c r="D396" s="85">
        <v>8729</v>
      </c>
      <c r="E396" s="85">
        <v>0</v>
      </c>
      <c r="F396" s="85">
        <v>54</v>
      </c>
      <c r="G396" s="85">
        <v>89</v>
      </c>
      <c r="H396" s="176">
        <v>8</v>
      </c>
      <c r="I396" s="400">
        <v>39</v>
      </c>
      <c r="J396" s="384">
        <v>34.454177999999999</v>
      </c>
      <c r="K396" s="384">
        <v>137.27023</v>
      </c>
      <c r="L396" s="395">
        <v>3.3558077812519999E-3</v>
      </c>
      <c r="M396" s="384">
        <v>1153.5966092251199</v>
      </c>
      <c r="N396" s="85">
        <v>1</v>
      </c>
      <c r="O396" s="85">
        <v>1</v>
      </c>
      <c r="P396" s="85">
        <v>0</v>
      </c>
      <c r="Q396" s="85">
        <v>0</v>
      </c>
      <c r="R396" s="85">
        <v>0</v>
      </c>
      <c r="S396" s="85">
        <v>0</v>
      </c>
      <c r="T396" s="85">
        <v>379</v>
      </c>
      <c r="U396" s="85">
        <v>10</v>
      </c>
      <c r="V396" s="387">
        <v>114190.86</v>
      </c>
      <c r="W396" s="85">
        <v>1814869</v>
      </c>
      <c r="X396" s="85" t="s">
        <v>915</v>
      </c>
      <c r="Y396" s="85" t="s">
        <v>1241</v>
      </c>
      <c r="Z396" s="85" t="s">
        <v>821</v>
      </c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F396">
        <v>1079</v>
      </c>
      <c r="BG396">
        <v>19</v>
      </c>
      <c r="BH396">
        <v>18</v>
      </c>
      <c r="BI396">
        <v>378</v>
      </c>
      <c r="BJ396" s="398">
        <v>11</v>
      </c>
      <c r="BK396" s="398">
        <v>13</v>
      </c>
      <c r="BL396" s="136">
        <v>2308.7035999999998</v>
      </c>
      <c r="BM396" s="136">
        <v>836.58200510304198</v>
      </c>
      <c r="BN396" s="136">
        <v>832.06</v>
      </c>
      <c r="BO396" s="136">
        <v>822.56433000000004</v>
      </c>
      <c r="BP396" s="136">
        <v>822.56433000000004</v>
      </c>
      <c r="BQ396" s="1" t="s">
        <v>821</v>
      </c>
    </row>
    <row r="397" spans="1:69" x14ac:dyDescent="0.25">
      <c r="A397" s="1"/>
      <c r="B397" s="85">
        <v>82</v>
      </c>
      <c r="C397" s="85">
        <v>379</v>
      </c>
      <c r="D397" s="85">
        <v>8569</v>
      </c>
      <c r="E397" s="85">
        <v>0</v>
      </c>
      <c r="F397" s="85">
        <v>53</v>
      </c>
      <c r="G397" s="85">
        <v>89</v>
      </c>
      <c r="H397" s="176">
        <v>8</v>
      </c>
      <c r="I397" s="400">
        <v>40</v>
      </c>
      <c r="J397" s="384">
        <v>163.18306000000001</v>
      </c>
      <c r="K397" s="384">
        <v>137.28836000000001</v>
      </c>
      <c r="L397" s="395">
        <v>8.0249600196433699E-4</v>
      </c>
      <c r="M397" s="384">
        <v>1153.4809876269801</v>
      </c>
      <c r="N397" s="85">
        <v>1</v>
      </c>
      <c r="O397" s="85">
        <v>1</v>
      </c>
      <c r="P397" s="85">
        <v>0</v>
      </c>
      <c r="Q397" s="85">
        <v>0</v>
      </c>
      <c r="R397" s="85">
        <v>0</v>
      </c>
      <c r="S397" s="85">
        <v>0</v>
      </c>
      <c r="T397" s="85">
        <v>380</v>
      </c>
      <c r="U397" s="85">
        <v>10</v>
      </c>
      <c r="V397" s="387">
        <v>114220.984</v>
      </c>
      <c r="W397" s="85">
        <v>1814869</v>
      </c>
      <c r="X397" s="85" t="s">
        <v>915</v>
      </c>
      <c r="Y397" s="85" t="s">
        <v>1242</v>
      </c>
      <c r="Z397" s="85" t="s">
        <v>821</v>
      </c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F397">
        <v>1080</v>
      </c>
      <c r="BG397">
        <v>19</v>
      </c>
      <c r="BH397">
        <v>17</v>
      </c>
      <c r="BI397">
        <v>379</v>
      </c>
      <c r="BJ397" s="398">
        <v>11</v>
      </c>
      <c r="BK397" s="398">
        <v>14</v>
      </c>
      <c r="BL397" s="136">
        <v>2479.752</v>
      </c>
      <c r="BM397" s="136">
        <v>833.75785221551303</v>
      </c>
      <c r="BN397" s="136">
        <v>829.38</v>
      </c>
      <c r="BO397" s="136">
        <v>817.00554999999997</v>
      </c>
      <c r="BP397" s="136">
        <v>817.00554999999997</v>
      </c>
      <c r="BQ397" s="1" t="s">
        <v>821</v>
      </c>
    </row>
    <row r="398" spans="1:69" x14ac:dyDescent="0.25">
      <c r="A398" s="1"/>
      <c r="B398" s="85">
        <v>83</v>
      </c>
      <c r="C398" s="85">
        <v>380</v>
      </c>
      <c r="D398" s="85">
        <v>8729</v>
      </c>
      <c r="E398" s="85">
        <v>0</v>
      </c>
      <c r="F398" s="85">
        <v>54</v>
      </c>
      <c r="G398" s="85">
        <v>89</v>
      </c>
      <c r="H398" s="176">
        <v>8</v>
      </c>
      <c r="I398" s="400">
        <v>41</v>
      </c>
      <c r="J398" s="384">
        <v>60.662570000000002</v>
      </c>
      <c r="K398" s="384">
        <v>137.30889999999999</v>
      </c>
      <c r="L398" s="395">
        <v>3.00086173460645E-3</v>
      </c>
      <c r="M398" s="384">
        <v>1153.35003387399</v>
      </c>
      <c r="N398" s="85">
        <v>1</v>
      </c>
      <c r="O398" s="85">
        <v>1</v>
      </c>
      <c r="P398" s="85">
        <v>0</v>
      </c>
      <c r="Q398" s="85">
        <v>0</v>
      </c>
      <c r="R398" s="85">
        <v>0</v>
      </c>
      <c r="S398" s="85">
        <v>0</v>
      </c>
      <c r="T398" s="85">
        <v>381</v>
      </c>
      <c r="U398" s="85">
        <v>10</v>
      </c>
      <c r="V398" s="387">
        <v>114255.09</v>
      </c>
      <c r="W398" s="85">
        <v>1814869</v>
      </c>
      <c r="X398" s="85" t="s">
        <v>915</v>
      </c>
      <c r="Y398" s="85" t="s">
        <v>1243</v>
      </c>
      <c r="Z398" s="85" t="s">
        <v>821</v>
      </c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F398">
        <v>1081</v>
      </c>
      <c r="BG398">
        <v>18</v>
      </c>
      <c r="BH398">
        <v>17</v>
      </c>
      <c r="BI398">
        <v>380</v>
      </c>
      <c r="BJ398" s="398">
        <v>11</v>
      </c>
      <c r="BK398" s="398">
        <v>15</v>
      </c>
      <c r="BL398" s="136">
        <v>2628.7150000000001</v>
      </c>
      <c r="BM398" s="136">
        <v>830.60259639641595</v>
      </c>
      <c r="BN398" s="136">
        <v>852.77</v>
      </c>
      <c r="BO398" s="136">
        <v>817.00310000000002</v>
      </c>
      <c r="BP398" s="136">
        <v>817.00310000000002</v>
      </c>
      <c r="BQ398" s="1" t="s">
        <v>821</v>
      </c>
    </row>
    <row r="399" spans="1:69" x14ac:dyDescent="0.25">
      <c r="A399" s="1"/>
      <c r="B399" s="85">
        <v>84</v>
      </c>
      <c r="C399" s="85">
        <v>381</v>
      </c>
      <c r="D399" s="85">
        <v>8728</v>
      </c>
      <c r="E399" s="85">
        <v>0</v>
      </c>
      <c r="F399" s="85">
        <v>54</v>
      </c>
      <c r="G399" s="85">
        <v>88</v>
      </c>
      <c r="H399" s="176">
        <v>8</v>
      </c>
      <c r="I399" s="400">
        <v>42</v>
      </c>
      <c r="J399" s="384">
        <v>250.50787</v>
      </c>
      <c r="K399" s="384">
        <v>137.33743000000001</v>
      </c>
      <c r="L399" s="395">
        <v>1.17003560271094E-3</v>
      </c>
      <c r="M399" s="384">
        <v>1153.16799388609</v>
      </c>
      <c r="N399" s="85">
        <v>1</v>
      </c>
      <c r="O399" s="85">
        <v>1</v>
      </c>
      <c r="P399" s="85">
        <v>0</v>
      </c>
      <c r="Q399" s="85">
        <v>0</v>
      </c>
      <c r="R399" s="85">
        <v>0</v>
      </c>
      <c r="S399" s="85">
        <v>0</v>
      </c>
      <c r="T399" s="85">
        <v>382</v>
      </c>
      <c r="U399" s="85">
        <v>10</v>
      </c>
      <c r="V399" s="387">
        <v>114302.516</v>
      </c>
      <c r="W399" s="85">
        <v>1814869</v>
      </c>
      <c r="X399" s="85" t="s">
        <v>915</v>
      </c>
      <c r="Y399" s="85" t="s">
        <v>1244</v>
      </c>
      <c r="Z399" s="85" t="s">
        <v>821</v>
      </c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F399">
        <v>892</v>
      </c>
      <c r="BG399">
        <v>35</v>
      </c>
      <c r="BH399">
        <v>53</v>
      </c>
      <c r="BI399">
        <v>381</v>
      </c>
      <c r="BJ399" s="398">
        <v>12</v>
      </c>
      <c r="BK399" s="398">
        <v>1</v>
      </c>
      <c r="BL399" s="136">
        <v>47.422767999999998</v>
      </c>
      <c r="BM399" s="136">
        <v>1034.84318624042</v>
      </c>
      <c r="BN399" s="136">
        <v>1039.07</v>
      </c>
      <c r="BO399" s="136">
        <v>1028.9231</v>
      </c>
      <c r="BP399" s="136">
        <v>1028.9231</v>
      </c>
      <c r="BQ399" s="1" t="s">
        <v>821</v>
      </c>
    </row>
    <row r="400" spans="1:69" x14ac:dyDescent="0.25">
      <c r="A400" s="1"/>
      <c r="B400" s="85">
        <v>85</v>
      </c>
      <c r="C400" s="85">
        <v>382</v>
      </c>
      <c r="D400" s="85">
        <v>8727</v>
      </c>
      <c r="E400" s="85">
        <v>0</v>
      </c>
      <c r="F400" s="85">
        <v>54</v>
      </c>
      <c r="G400" s="85">
        <v>87</v>
      </c>
      <c r="H400" s="176">
        <v>8</v>
      </c>
      <c r="I400" s="400">
        <v>43</v>
      </c>
      <c r="J400" s="384">
        <v>250.50787</v>
      </c>
      <c r="K400" s="384">
        <v>137.38338999999999</v>
      </c>
      <c r="L400" s="395">
        <v>1.19685538028903E-3</v>
      </c>
      <c r="M400" s="384">
        <v>1152.8748907552899</v>
      </c>
      <c r="N400" s="85">
        <v>1</v>
      </c>
      <c r="O400" s="85">
        <v>1</v>
      </c>
      <c r="P400" s="85">
        <v>0</v>
      </c>
      <c r="Q400" s="85">
        <v>0</v>
      </c>
      <c r="R400" s="85">
        <v>0</v>
      </c>
      <c r="S400" s="85">
        <v>0</v>
      </c>
      <c r="T400" s="85">
        <v>383</v>
      </c>
      <c r="U400" s="85">
        <v>10</v>
      </c>
      <c r="V400" s="387">
        <v>114378.875</v>
      </c>
      <c r="W400" s="85">
        <v>1814869</v>
      </c>
      <c r="X400" s="85" t="s">
        <v>915</v>
      </c>
      <c r="Y400" s="85" t="s">
        <v>1245</v>
      </c>
      <c r="Z400" s="85" t="s">
        <v>821</v>
      </c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F400">
        <v>893</v>
      </c>
      <c r="BG400">
        <v>35</v>
      </c>
      <c r="BH400">
        <v>52</v>
      </c>
      <c r="BI400">
        <v>382</v>
      </c>
      <c r="BJ400" s="398">
        <v>12</v>
      </c>
      <c r="BK400" s="398">
        <v>2</v>
      </c>
      <c r="BL400" s="136">
        <v>341.14139999999998</v>
      </c>
      <c r="BM400" s="136">
        <v>1031.54351837844</v>
      </c>
      <c r="BN400" s="136">
        <v>1033.1500000000001</v>
      </c>
      <c r="BO400" s="136">
        <v>1020.3266599999999</v>
      </c>
      <c r="BP400" s="136">
        <v>1020.3266599999999</v>
      </c>
      <c r="BQ400" s="1" t="s">
        <v>821</v>
      </c>
    </row>
    <row r="401" spans="1:69" x14ac:dyDescent="0.25">
      <c r="A401" s="1"/>
      <c r="B401" s="85">
        <v>86</v>
      </c>
      <c r="C401" s="85">
        <v>383</v>
      </c>
      <c r="D401" s="85">
        <v>8726</v>
      </c>
      <c r="E401" s="85">
        <v>0</v>
      </c>
      <c r="F401" s="85">
        <v>54</v>
      </c>
      <c r="G401" s="85">
        <v>86</v>
      </c>
      <c r="H401" s="176">
        <v>8</v>
      </c>
      <c r="I401" s="400">
        <v>44</v>
      </c>
      <c r="J401" s="384">
        <v>261.99338</v>
      </c>
      <c r="K401" s="384">
        <v>137.43038999999999</v>
      </c>
      <c r="L401" s="395">
        <v>1.1651983305727401E-3</v>
      </c>
      <c r="M401" s="384">
        <v>1152.5750690590501</v>
      </c>
      <c r="N401" s="85">
        <v>1</v>
      </c>
      <c r="O401" s="85">
        <v>1</v>
      </c>
      <c r="P401" s="85">
        <v>0</v>
      </c>
      <c r="Q401" s="85">
        <v>0</v>
      </c>
      <c r="R401" s="85">
        <v>0</v>
      </c>
      <c r="S401" s="85">
        <v>0</v>
      </c>
      <c r="T401" s="85">
        <v>384</v>
      </c>
      <c r="U401" s="85">
        <v>10</v>
      </c>
      <c r="V401" s="387">
        <v>114456.98</v>
      </c>
      <c r="W401" s="85">
        <v>1814869</v>
      </c>
      <c r="X401" s="85" t="s">
        <v>915</v>
      </c>
      <c r="Y401" s="85" t="s">
        <v>1246</v>
      </c>
      <c r="Z401" s="85" t="s">
        <v>821</v>
      </c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F401">
        <v>894</v>
      </c>
      <c r="BG401">
        <v>35</v>
      </c>
      <c r="BH401">
        <v>51</v>
      </c>
      <c r="BI401">
        <v>383</v>
      </c>
      <c r="BJ401" s="398">
        <v>12</v>
      </c>
      <c r="BK401" s="398">
        <v>3</v>
      </c>
      <c r="BL401" s="136">
        <v>381.96440000000001</v>
      </c>
      <c r="BM401" s="136">
        <v>1028.3076862119501</v>
      </c>
      <c r="BN401" s="136">
        <v>1022.82</v>
      </c>
      <c r="BO401" s="136">
        <v>1019.2392599999999</v>
      </c>
      <c r="BP401" s="136">
        <v>1019.2392599999999</v>
      </c>
      <c r="BQ401" s="1" t="s">
        <v>821</v>
      </c>
    </row>
    <row r="402" spans="1:69" x14ac:dyDescent="0.25">
      <c r="A402" s="1"/>
      <c r="B402" s="85">
        <v>87</v>
      </c>
      <c r="C402" s="85">
        <v>384</v>
      </c>
      <c r="D402" s="85">
        <v>8725</v>
      </c>
      <c r="E402" s="85">
        <v>0</v>
      </c>
      <c r="F402" s="85">
        <v>54</v>
      </c>
      <c r="G402" s="85">
        <v>85</v>
      </c>
      <c r="H402" s="176">
        <v>8</v>
      </c>
      <c r="I402" s="400">
        <v>45</v>
      </c>
      <c r="J402" s="384">
        <v>259.82616999999999</v>
      </c>
      <c r="K402" s="384">
        <v>137.47826000000001</v>
      </c>
      <c r="L402" s="395">
        <v>1.1596355492378E-3</v>
      </c>
      <c r="M402" s="384">
        <v>1152.26979481275</v>
      </c>
      <c r="N402" s="85">
        <v>1</v>
      </c>
      <c r="O402" s="85">
        <v>1</v>
      </c>
      <c r="P402" s="85">
        <v>0</v>
      </c>
      <c r="Q402" s="85">
        <v>0</v>
      </c>
      <c r="R402" s="85">
        <v>0</v>
      </c>
      <c r="S402" s="85">
        <v>0</v>
      </c>
      <c r="T402" s="85">
        <v>385</v>
      </c>
      <c r="U402" s="85">
        <v>10</v>
      </c>
      <c r="V402" s="387">
        <v>114536.5</v>
      </c>
      <c r="W402" s="85">
        <v>1814869</v>
      </c>
      <c r="X402" s="85" t="s">
        <v>915</v>
      </c>
      <c r="Y402" s="85" t="s">
        <v>1247</v>
      </c>
      <c r="Z402" s="85" t="s">
        <v>821</v>
      </c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F402">
        <v>895</v>
      </c>
      <c r="BG402">
        <v>34</v>
      </c>
      <c r="BH402">
        <v>51</v>
      </c>
      <c r="BI402">
        <v>384</v>
      </c>
      <c r="BJ402" s="398">
        <v>12</v>
      </c>
      <c r="BK402" s="398">
        <v>4</v>
      </c>
      <c r="BL402" s="136">
        <v>686.90215999999998</v>
      </c>
      <c r="BM402" s="136">
        <v>1024.9633372816299</v>
      </c>
      <c r="BN402" s="136">
        <v>1024.6600000000001</v>
      </c>
      <c r="BO402" s="136">
        <v>1002.8247</v>
      </c>
      <c r="BP402" s="136">
        <v>1002.8247</v>
      </c>
      <c r="BQ402" s="1" t="s">
        <v>821</v>
      </c>
    </row>
    <row r="403" spans="1:69" x14ac:dyDescent="0.25">
      <c r="A403" s="1"/>
      <c r="B403" s="85">
        <v>88</v>
      </c>
      <c r="C403" s="85">
        <v>385</v>
      </c>
      <c r="D403" s="85">
        <v>8724</v>
      </c>
      <c r="E403" s="85">
        <v>0</v>
      </c>
      <c r="F403" s="85">
        <v>54</v>
      </c>
      <c r="G403" s="85">
        <v>84</v>
      </c>
      <c r="H403" s="176">
        <v>8</v>
      </c>
      <c r="I403" s="400">
        <v>46</v>
      </c>
      <c r="J403" s="384">
        <v>255.20811</v>
      </c>
      <c r="K403" s="384">
        <v>137.52547999999999</v>
      </c>
      <c r="L403" s="395">
        <v>1.3088549025325599E-3</v>
      </c>
      <c r="M403" s="384">
        <v>1151.96849114722</v>
      </c>
      <c r="N403" s="85">
        <v>1</v>
      </c>
      <c r="O403" s="85">
        <v>1</v>
      </c>
      <c r="P403" s="85">
        <v>0</v>
      </c>
      <c r="Q403" s="85">
        <v>0</v>
      </c>
      <c r="R403" s="85">
        <v>0</v>
      </c>
      <c r="S403" s="85">
        <v>0</v>
      </c>
      <c r="T403" s="85">
        <v>386</v>
      </c>
      <c r="U403" s="85">
        <v>10</v>
      </c>
      <c r="V403" s="387">
        <v>114614.99</v>
      </c>
      <c r="W403" s="85">
        <v>1814869</v>
      </c>
      <c r="X403" s="85" t="s">
        <v>915</v>
      </c>
      <c r="Y403" s="85" t="s">
        <v>1248</v>
      </c>
      <c r="Z403" s="85" t="s">
        <v>821</v>
      </c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F403">
        <v>896</v>
      </c>
      <c r="BG403">
        <v>34</v>
      </c>
      <c r="BH403">
        <v>50</v>
      </c>
      <c r="BI403">
        <v>385</v>
      </c>
      <c r="BJ403" s="398">
        <v>12</v>
      </c>
      <c r="BK403" s="398">
        <v>5</v>
      </c>
      <c r="BL403" s="136">
        <v>740.92830000000004</v>
      </c>
      <c r="BM403" s="136">
        <v>1021.49128257196</v>
      </c>
      <c r="BN403" s="136">
        <v>1006.78</v>
      </c>
      <c r="BO403" s="136">
        <v>1001.0977</v>
      </c>
      <c r="BP403" s="136">
        <v>1001.0977</v>
      </c>
      <c r="BQ403" s="1" t="s">
        <v>821</v>
      </c>
    </row>
    <row r="404" spans="1:69" x14ac:dyDescent="0.25">
      <c r="A404" s="1"/>
      <c r="B404" s="85">
        <v>89</v>
      </c>
      <c r="C404" s="85">
        <v>386</v>
      </c>
      <c r="D404" s="85">
        <v>8723</v>
      </c>
      <c r="E404" s="85">
        <v>0</v>
      </c>
      <c r="F404" s="85">
        <v>54</v>
      </c>
      <c r="G404" s="85">
        <v>83</v>
      </c>
      <c r="H404" s="176">
        <v>8</v>
      </c>
      <c r="I404" s="400">
        <v>47</v>
      </c>
      <c r="J404" s="384">
        <v>315.76672000000002</v>
      </c>
      <c r="K404" s="384">
        <v>137.57785000000001</v>
      </c>
      <c r="L404" s="395">
        <v>1.0867475985817301E-3</v>
      </c>
      <c r="M404" s="384">
        <v>1151.6344607552301</v>
      </c>
      <c r="N404" s="85">
        <v>1</v>
      </c>
      <c r="O404" s="85">
        <v>1</v>
      </c>
      <c r="P404" s="85">
        <v>0</v>
      </c>
      <c r="Q404" s="85">
        <v>0</v>
      </c>
      <c r="R404" s="85">
        <v>0</v>
      </c>
      <c r="S404" s="85">
        <v>0</v>
      </c>
      <c r="T404" s="85">
        <v>387</v>
      </c>
      <c r="U404" s="85">
        <v>10</v>
      </c>
      <c r="V404" s="387">
        <v>114702.01</v>
      </c>
      <c r="W404" s="85">
        <v>1814869</v>
      </c>
      <c r="X404" s="85" t="s">
        <v>915</v>
      </c>
      <c r="Y404" s="85" t="s">
        <v>1249</v>
      </c>
      <c r="Z404" s="85" t="s">
        <v>821</v>
      </c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F404">
        <v>897</v>
      </c>
      <c r="BG404">
        <v>33</v>
      </c>
      <c r="BH404">
        <v>50</v>
      </c>
      <c r="BI404">
        <v>386</v>
      </c>
      <c r="BJ404" s="398">
        <v>12</v>
      </c>
      <c r="BK404" s="398">
        <v>6</v>
      </c>
      <c r="BL404" s="136">
        <v>1050.4366</v>
      </c>
      <c r="BM404" s="136">
        <v>1017.97501826908</v>
      </c>
      <c r="BN404" s="136">
        <v>1014.23</v>
      </c>
      <c r="BO404" s="136">
        <v>986.25980000000004</v>
      </c>
      <c r="BP404" s="136">
        <v>986.25980000000004</v>
      </c>
      <c r="BQ404" s="1" t="s">
        <v>821</v>
      </c>
    </row>
    <row r="405" spans="1:69" x14ac:dyDescent="0.25">
      <c r="A405" s="1"/>
      <c r="B405" s="85">
        <v>90</v>
      </c>
      <c r="C405" s="85">
        <v>387</v>
      </c>
      <c r="D405" s="85">
        <v>8563</v>
      </c>
      <c r="E405" s="85">
        <v>0</v>
      </c>
      <c r="F405" s="85">
        <v>53</v>
      </c>
      <c r="G405" s="85">
        <v>83</v>
      </c>
      <c r="H405" s="176">
        <v>8</v>
      </c>
      <c r="I405" s="400">
        <v>48</v>
      </c>
      <c r="J405" s="384">
        <v>270.81085000000002</v>
      </c>
      <c r="K405" s="384">
        <v>137.63165000000001</v>
      </c>
      <c r="L405" s="395">
        <v>9.0243836832078195E-4</v>
      </c>
      <c r="M405" s="384">
        <v>1151.2913020266101</v>
      </c>
      <c r="N405" s="85">
        <v>1</v>
      </c>
      <c r="O405" s="85">
        <v>1</v>
      </c>
      <c r="P405" s="85">
        <v>0</v>
      </c>
      <c r="Q405" s="85">
        <v>0</v>
      </c>
      <c r="R405" s="85">
        <v>0</v>
      </c>
      <c r="S405" s="85">
        <v>0</v>
      </c>
      <c r="T405" s="85">
        <v>388</v>
      </c>
      <c r="U405" s="85">
        <v>10</v>
      </c>
      <c r="V405" s="387">
        <v>114791.41</v>
      </c>
      <c r="W405" s="85">
        <v>1814869</v>
      </c>
      <c r="X405" s="85" t="s">
        <v>915</v>
      </c>
      <c r="Y405" s="85" t="s">
        <v>1250</v>
      </c>
      <c r="Z405" s="85" t="s">
        <v>821</v>
      </c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F405">
        <v>898</v>
      </c>
      <c r="BG405">
        <v>33</v>
      </c>
      <c r="BH405">
        <v>49</v>
      </c>
      <c r="BI405">
        <v>387</v>
      </c>
      <c r="BJ405" s="398">
        <v>12</v>
      </c>
      <c r="BK405" s="398">
        <v>7</v>
      </c>
      <c r="BL405" s="136">
        <v>1097.1063999999999</v>
      </c>
      <c r="BM405" s="136">
        <v>1014.52990752535</v>
      </c>
      <c r="BN405" s="136">
        <v>1002.02</v>
      </c>
      <c r="BO405" s="136">
        <v>984.22649999999999</v>
      </c>
      <c r="BP405" s="136">
        <v>984.22649999999999</v>
      </c>
      <c r="BQ405" s="1" t="s">
        <v>821</v>
      </c>
    </row>
    <row r="406" spans="1:69" x14ac:dyDescent="0.25">
      <c r="A406" s="1"/>
      <c r="B406" s="85">
        <v>91</v>
      </c>
      <c r="C406" s="85">
        <v>388</v>
      </c>
      <c r="D406" s="85">
        <v>8403</v>
      </c>
      <c r="E406" s="85">
        <v>0</v>
      </c>
      <c r="F406" s="85">
        <v>52</v>
      </c>
      <c r="G406" s="85">
        <v>83</v>
      </c>
      <c r="H406" s="176">
        <v>8</v>
      </c>
      <c r="I406" s="400">
        <v>49</v>
      </c>
      <c r="J406" s="384">
        <v>146.93718000000001</v>
      </c>
      <c r="K406" s="384">
        <v>137.66997000000001</v>
      </c>
      <c r="L406" s="395">
        <v>1.6022708445311801E-3</v>
      </c>
      <c r="M406" s="384">
        <v>1151.04691192316</v>
      </c>
      <c r="N406" s="85">
        <v>1</v>
      </c>
      <c r="O406" s="85">
        <v>1</v>
      </c>
      <c r="P406" s="85">
        <v>0</v>
      </c>
      <c r="Q406" s="85">
        <v>0</v>
      </c>
      <c r="R406" s="85">
        <v>0</v>
      </c>
      <c r="S406" s="85">
        <v>0</v>
      </c>
      <c r="T406" s="85">
        <v>389</v>
      </c>
      <c r="U406" s="85">
        <v>10</v>
      </c>
      <c r="V406" s="387">
        <v>114855.07</v>
      </c>
      <c r="W406" s="85">
        <v>1814869</v>
      </c>
      <c r="X406" s="85" t="s">
        <v>915</v>
      </c>
      <c r="Y406" s="85" t="s">
        <v>1251</v>
      </c>
      <c r="Z406" s="85" t="s">
        <v>821</v>
      </c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F406">
        <v>899</v>
      </c>
      <c r="BG406">
        <v>32</v>
      </c>
      <c r="BH406">
        <v>49</v>
      </c>
      <c r="BI406">
        <v>388</v>
      </c>
      <c r="BJ406" s="398">
        <v>12</v>
      </c>
      <c r="BK406" s="398">
        <v>8</v>
      </c>
      <c r="BL406" s="136">
        <v>1331.51</v>
      </c>
      <c r="BM406" s="136">
        <v>1011.81124483112</v>
      </c>
      <c r="BN406" s="136">
        <v>1003.21</v>
      </c>
      <c r="BO406" s="136">
        <v>977.97320000000002</v>
      </c>
      <c r="BP406" s="136">
        <v>977.97320000000002</v>
      </c>
      <c r="BQ406" s="1" t="s">
        <v>821</v>
      </c>
    </row>
    <row r="407" spans="1:69" x14ac:dyDescent="0.25">
      <c r="A407" s="1"/>
      <c r="B407" s="85">
        <v>92</v>
      </c>
      <c r="C407" s="85">
        <v>389</v>
      </c>
      <c r="D407" s="85">
        <v>8402</v>
      </c>
      <c r="E407" s="85">
        <v>0</v>
      </c>
      <c r="F407" s="85">
        <v>52</v>
      </c>
      <c r="G407" s="85">
        <v>82</v>
      </c>
      <c r="H407" s="176">
        <v>8</v>
      </c>
      <c r="I407" s="400">
        <v>50</v>
      </c>
      <c r="J407" s="384">
        <v>255.50119000000001</v>
      </c>
      <c r="K407" s="384">
        <v>137.70688000000001</v>
      </c>
      <c r="L407" s="395">
        <v>9.0457870868513202E-4</v>
      </c>
      <c r="M407" s="384">
        <v>1150.8114787643599</v>
      </c>
      <c r="N407" s="85">
        <v>1</v>
      </c>
      <c r="O407" s="85">
        <v>1</v>
      </c>
      <c r="P407" s="85">
        <v>0</v>
      </c>
      <c r="Q407" s="85">
        <v>0</v>
      </c>
      <c r="R407" s="85">
        <v>0</v>
      </c>
      <c r="S407" s="85">
        <v>0</v>
      </c>
      <c r="T407" s="85">
        <v>390</v>
      </c>
      <c r="U407" s="85">
        <v>10</v>
      </c>
      <c r="V407" s="387">
        <v>114916.4</v>
      </c>
      <c r="W407" s="85">
        <v>1814869</v>
      </c>
      <c r="X407" s="85" t="s">
        <v>915</v>
      </c>
      <c r="Y407" s="85" t="s">
        <v>1252</v>
      </c>
      <c r="Z407" s="85" t="s">
        <v>821</v>
      </c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F407">
        <v>900</v>
      </c>
      <c r="BG407">
        <v>32</v>
      </c>
      <c r="BH407">
        <v>48</v>
      </c>
      <c r="BI407">
        <v>389</v>
      </c>
      <c r="BJ407" s="398">
        <v>12</v>
      </c>
      <c r="BK407" s="398">
        <v>9</v>
      </c>
      <c r="BL407" s="136">
        <v>1589.8707999999999</v>
      </c>
      <c r="BM407" s="136">
        <v>1007.04501310952</v>
      </c>
      <c r="BN407" s="136">
        <v>995.95</v>
      </c>
      <c r="BO407" s="136">
        <v>974.62950000000001</v>
      </c>
      <c r="BP407" s="136">
        <v>974.62950000000001</v>
      </c>
      <c r="BQ407" s="1" t="s">
        <v>821</v>
      </c>
    </row>
    <row r="408" spans="1:69" x14ac:dyDescent="0.25">
      <c r="A408" s="1"/>
      <c r="B408" s="85">
        <v>93</v>
      </c>
      <c r="C408" s="85">
        <v>390</v>
      </c>
      <c r="D408" s="85">
        <v>8401</v>
      </c>
      <c r="E408" s="85">
        <v>0</v>
      </c>
      <c r="F408" s="85">
        <v>52</v>
      </c>
      <c r="G408" s="85">
        <v>81</v>
      </c>
      <c r="H408" s="176">
        <v>8</v>
      </c>
      <c r="I408" s="400">
        <v>51</v>
      </c>
      <c r="J408" s="384">
        <v>139.56424999999999</v>
      </c>
      <c r="K408" s="384">
        <v>137.74312</v>
      </c>
      <c r="L408" s="395">
        <v>1.49415286905652E-3</v>
      </c>
      <c r="M408" s="384">
        <v>1150.58035782768</v>
      </c>
      <c r="N408" s="85">
        <v>1</v>
      </c>
      <c r="O408" s="85">
        <v>1</v>
      </c>
      <c r="P408" s="85">
        <v>0</v>
      </c>
      <c r="Q408" s="85">
        <v>0</v>
      </c>
      <c r="R408" s="85">
        <v>0</v>
      </c>
      <c r="S408" s="85">
        <v>0</v>
      </c>
      <c r="T408" s="85">
        <v>391</v>
      </c>
      <c r="U408" s="85">
        <v>10</v>
      </c>
      <c r="V408" s="387">
        <v>114976.61</v>
      </c>
      <c r="W408" s="85">
        <v>1814869</v>
      </c>
      <c r="X408" s="85" t="s">
        <v>915</v>
      </c>
      <c r="Y408" s="85" t="s">
        <v>1253</v>
      </c>
      <c r="Z408" s="85" t="s">
        <v>821</v>
      </c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F408">
        <v>901</v>
      </c>
      <c r="BG408">
        <v>32</v>
      </c>
      <c r="BH408">
        <v>47</v>
      </c>
      <c r="BI408">
        <v>390</v>
      </c>
      <c r="BJ408" s="398">
        <v>12</v>
      </c>
      <c r="BK408" s="398">
        <v>10</v>
      </c>
      <c r="BL408" s="136">
        <v>1825.5718999999999</v>
      </c>
      <c r="BM408" s="136">
        <v>1002.26623272577</v>
      </c>
      <c r="BN408" s="136">
        <v>984.57</v>
      </c>
      <c r="BO408" s="136">
        <v>968.91765999999996</v>
      </c>
      <c r="BP408" s="136">
        <v>968.91765999999996</v>
      </c>
      <c r="BQ408" s="1" t="s">
        <v>821</v>
      </c>
    </row>
    <row r="409" spans="1:69" x14ac:dyDescent="0.25">
      <c r="A409" s="1"/>
      <c r="B409" s="85">
        <v>94</v>
      </c>
      <c r="C409" s="85">
        <v>391</v>
      </c>
      <c r="D409" s="85">
        <v>8241</v>
      </c>
      <c r="E409" s="85">
        <v>0</v>
      </c>
      <c r="F409" s="85">
        <v>51</v>
      </c>
      <c r="G409" s="85">
        <v>81</v>
      </c>
      <c r="H409" s="176">
        <v>8</v>
      </c>
      <c r="I409" s="400">
        <v>52</v>
      </c>
      <c r="J409" s="384">
        <v>216.88715999999999</v>
      </c>
      <c r="K409" s="384">
        <v>137.7758</v>
      </c>
      <c r="L409" s="395">
        <v>1.27080962417374E-3</v>
      </c>
      <c r="M409" s="384">
        <v>1150.3718274960099</v>
      </c>
      <c r="N409" s="85">
        <v>1</v>
      </c>
      <c r="O409" s="85">
        <v>1</v>
      </c>
      <c r="P409" s="85">
        <v>0</v>
      </c>
      <c r="Q409" s="85">
        <v>0</v>
      </c>
      <c r="R409" s="85">
        <v>0</v>
      </c>
      <c r="S409" s="85">
        <v>0</v>
      </c>
      <c r="T409" s="85">
        <v>392</v>
      </c>
      <c r="U409" s="85">
        <v>10</v>
      </c>
      <c r="V409" s="387">
        <v>115030.93</v>
      </c>
      <c r="W409" s="85">
        <v>1814869</v>
      </c>
      <c r="X409" s="85" t="s">
        <v>915</v>
      </c>
      <c r="Y409" s="85" t="s">
        <v>1254</v>
      </c>
      <c r="Z409" s="85" t="s">
        <v>821</v>
      </c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F409">
        <v>902</v>
      </c>
      <c r="BG409">
        <v>31</v>
      </c>
      <c r="BH409">
        <v>47</v>
      </c>
      <c r="BI409">
        <v>391</v>
      </c>
      <c r="BJ409" s="398">
        <v>12</v>
      </c>
      <c r="BK409" s="398">
        <v>11</v>
      </c>
      <c r="BL409" s="136">
        <v>1871.4857</v>
      </c>
      <c r="BM409" s="136">
        <v>999.54233000872</v>
      </c>
      <c r="BN409" s="136">
        <v>986.67</v>
      </c>
      <c r="BO409" s="136">
        <v>967.74474999999995</v>
      </c>
      <c r="BP409" s="136">
        <v>967.74474999999995</v>
      </c>
      <c r="BQ409" s="1" t="s">
        <v>821</v>
      </c>
    </row>
    <row r="410" spans="1:69" x14ac:dyDescent="0.25">
      <c r="A410" s="1"/>
      <c r="B410" s="85">
        <v>95</v>
      </c>
      <c r="C410" s="85">
        <v>392</v>
      </c>
      <c r="D410" s="85">
        <v>8240</v>
      </c>
      <c r="E410" s="85">
        <v>0</v>
      </c>
      <c r="F410" s="85">
        <v>51</v>
      </c>
      <c r="G410" s="85">
        <v>80</v>
      </c>
      <c r="H410" s="176">
        <v>8</v>
      </c>
      <c r="I410" s="400">
        <v>53</v>
      </c>
      <c r="J410" s="384">
        <v>254.24841000000001</v>
      </c>
      <c r="K410" s="384">
        <v>137.81901999999999</v>
      </c>
      <c r="L410" s="395">
        <v>1.2349377321869499E-3</v>
      </c>
      <c r="M410" s="384">
        <v>1150.09620520413</v>
      </c>
      <c r="N410" s="85">
        <v>1</v>
      </c>
      <c r="O410" s="85">
        <v>1</v>
      </c>
      <c r="P410" s="85">
        <v>0</v>
      </c>
      <c r="Q410" s="85">
        <v>0</v>
      </c>
      <c r="R410" s="85">
        <v>0</v>
      </c>
      <c r="S410" s="85">
        <v>0</v>
      </c>
      <c r="T410" s="85">
        <v>393</v>
      </c>
      <c r="U410" s="85">
        <v>10</v>
      </c>
      <c r="V410" s="387">
        <v>115102.734</v>
      </c>
      <c r="W410" s="85">
        <v>1814869</v>
      </c>
      <c r="X410" s="85" t="s">
        <v>915</v>
      </c>
      <c r="Y410" s="85" t="s">
        <v>1255</v>
      </c>
      <c r="Z410" s="85" t="s">
        <v>821</v>
      </c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F410">
        <v>903</v>
      </c>
      <c r="BG410">
        <v>31</v>
      </c>
      <c r="BH410">
        <v>46</v>
      </c>
      <c r="BI410">
        <v>392</v>
      </c>
      <c r="BJ410" s="398">
        <v>12</v>
      </c>
      <c r="BK410" s="398">
        <v>12</v>
      </c>
      <c r="BL410" s="136">
        <v>2198.1347999999998</v>
      </c>
      <c r="BM410" s="136">
        <v>995.93874104424503</v>
      </c>
      <c r="BN410" s="136">
        <v>983.04</v>
      </c>
      <c r="BO410" s="136">
        <v>957.22064</v>
      </c>
      <c r="BP410" s="136">
        <v>957.22064</v>
      </c>
      <c r="BQ410" s="1" t="s">
        <v>821</v>
      </c>
    </row>
    <row r="411" spans="1:69" x14ac:dyDescent="0.25">
      <c r="A411" s="1"/>
      <c r="B411" s="85">
        <v>96</v>
      </c>
      <c r="C411" s="85">
        <v>393</v>
      </c>
      <c r="D411" s="85">
        <v>8239</v>
      </c>
      <c r="E411" s="85">
        <v>0</v>
      </c>
      <c r="F411" s="85">
        <v>51</v>
      </c>
      <c r="G411" s="85">
        <v>79</v>
      </c>
      <c r="H411" s="176">
        <v>8</v>
      </c>
      <c r="I411" s="400">
        <v>54</v>
      </c>
      <c r="J411" s="384">
        <v>282.45553999999998</v>
      </c>
      <c r="K411" s="384">
        <v>137.86823999999999</v>
      </c>
      <c r="L411" s="395">
        <v>1.3315419993062401E-3</v>
      </c>
      <c r="M411" s="384">
        <v>1149.7822242454599</v>
      </c>
      <c r="N411" s="85">
        <v>1</v>
      </c>
      <c r="O411" s="85">
        <v>1</v>
      </c>
      <c r="P411" s="85">
        <v>0</v>
      </c>
      <c r="Q411" s="85">
        <v>0</v>
      </c>
      <c r="R411" s="85">
        <v>0</v>
      </c>
      <c r="S411" s="85">
        <v>0</v>
      </c>
      <c r="T411" s="85">
        <v>394</v>
      </c>
      <c r="U411" s="85">
        <v>10</v>
      </c>
      <c r="V411" s="387">
        <v>115184.52</v>
      </c>
      <c r="W411" s="85">
        <v>1814869</v>
      </c>
      <c r="X411" s="85" t="s">
        <v>915</v>
      </c>
      <c r="Y411" s="85" t="s">
        <v>1256</v>
      </c>
      <c r="Z411" s="85" t="s">
        <v>821</v>
      </c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F411">
        <v>904</v>
      </c>
      <c r="BG411">
        <v>30</v>
      </c>
      <c r="BH411">
        <v>46</v>
      </c>
      <c r="BI411">
        <v>393</v>
      </c>
      <c r="BJ411" s="398">
        <v>12</v>
      </c>
      <c r="BK411" s="398">
        <v>13</v>
      </c>
      <c r="BL411" s="136">
        <v>2214.3235</v>
      </c>
      <c r="BM411" s="136">
        <v>992.62266143491001</v>
      </c>
      <c r="BN411" s="136">
        <v>979.81</v>
      </c>
      <c r="BO411" s="136">
        <v>957.05053999999996</v>
      </c>
      <c r="BP411" s="136">
        <v>957.05053999999996</v>
      </c>
      <c r="BQ411" s="1" t="s">
        <v>821</v>
      </c>
    </row>
    <row r="412" spans="1:69" x14ac:dyDescent="0.25">
      <c r="A412" s="1"/>
      <c r="B412" s="85">
        <v>97</v>
      </c>
      <c r="C412" s="85">
        <v>394</v>
      </c>
      <c r="D412" s="85">
        <v>8399</v>
      </c>
      <c r="E412" s="85">
        <v>0</v>
      </c>
      <c r="F412" s="85">
        <v>52</v>
      </c>
      <c r="G412" s="85">
        <v>79</v>
      </c>
      <c r="H412" s="176">
        <v>8</v>
      </c>
      <c r="I412" s="400">
        <v>55</v>
      </c>
      <c r="J412" s="384">
        <v>360.43392999999998</v>
      </c>
      <c r="K412" s="384">
        <v>137.9272</v>
      </c>
      <c r="L412" s="395">
        <v>6.5808196434913595E-4</v>
      </c>
      <c r="M412" s="384">
        <v>1149.4061228364901</v>
      </c>
      <c r="N412" s="85">
        <v>1</v>
      </c>
      <c r="O412" s="85">
        <v>1</v>
      </c>
      <c r="P412" s="85">
        <v>0</v>
      </c>
      <c r="Q412" s="85">
        <v>0</v>
      </c>
      <c r="R412" s="85">
        <v>0</v>
      </c>
      <c r="S412" s="85">
        <v>0</v>
      </c>
      <c r="T412" s="85">
        <v>395</v>
      </c>
      <c r="U412" s="85">
        <v>10</v>
      </c>
      <c r="V412" s="387">
        <v>115282.5</v>
      </c>
      <c r="W412" s="85">
        <v>1814869</v>
      </c>
      <c r="X412" s="85" t="s">
        <v>915</v>
      </c>
      <c r="Y412" s="85" t="s">
        <v>1257</v>
      </c>
      <c r="Z412" s="85" t="s">
        <v>821</v>
      </c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F412">
        <v>905</v>
      </c>
      <c r="BG412">
        <v>30</v>
      </c>
      <c r="BH412">
        <v>45</v>
      </c>
      <c r="BI412">
        <v>394</v>
      </c>
      <c r="BJ412" s="398">
        <v>12</v>
      </c>
      <c r="BK412" s="398">
        <v>14</v>
      </c>
      <c r="BL412" s="136">
        <v>2522.1435999999999</v>
      </c>
      <c r="BM412" s="136">
        <v>989.48871217278804</v>
      </c>
      <c r="BN412" s="136">
        <v>969.79</v>
      </c>
      <c r="BO412" s="136">
        <v>948.82403999999997</v>
      </c>
      <c r="BP412" s="136">
        <v>948.82403999999997</v>
      </c>
      <c r="BQ412" s="1" t="s">
        <v>821</v>
      </c>
    </row>
    <row r="413" spans="1:69" x14ac:dyDescent="0.25">
      <c r="A413" s="1"/>
      <c r="B413" s="85">
        <v>98</v>
      </c>
      <c r="C413" s="85">
        <v>395</v>
      </c>
      <c r="D413" s="85">
        <v>8559</v>
      </c>
      <c r="E413" s="85">
        <v>0</v>
      </c>
      <c r="F413" s="85">
        <v>53</v>
      </c>
      <c r="G413" s="85">
        <v>79</v>
      </c>
      <c r="H413" s="176">
        <v>8</v>
      </c>
      <c r="I413" s="400">
        <v>56</v>
      </c>
      <c r="J413" s="384">
        <v>45.016876000000003</v>
      </c>
      <c r="K413" s="384">
        <v>137.96439000000001</v>
      </c>
      <c r="L413" s="395">
        <v>1.3831096730308899E-3</v>
      </c>
      <c r="M413" s="384">
        <v>1149.1689277681801</v>
      </c>
      <c r="N413" s="85">
        <v>1</v>
      </c>
      <c r="O413" s="85">
        <v>1</v>
      </c>
      <c r="P413" s="85">
        <v>0</v>
      </c>
      <c r="Q413" s="85">
        <v>0</v>
      </c>
      <c r="R413" s="85">
        <v>0</v>
      </c>
      <c r="S413" s="85">
        <v>0</v>
      </c>
      <c r="T413" s="85">
        <v>396</v>
      </c>
      <c r="U413" s="85">
        <v>10</v>
      </c>
      <c r="V413" s="387">
        <v>115344.3</v>
      </c>
      <c r="W413" s="85">
        <v>1814869</v>
      </c>
      <c r="X413" s="85" t="s">
        <v>915</v>
      </c>
      <c r="Y413" s="85" t="s">
        <v>1258</v>
      </c>
      <c r="Z413" s="85" t="s">
        <v>821</v>
      </c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F413">
        <v>906</v>
      </c>
      <c r="BG413">
        <v>30</v>
      </c>
      <c r="BH413">
        <v>44</v>
      </c>
      <c r="BI413">
        <v>395</v>
      </c>
      <c r="BJ413" s="398">
        <v>12</v>
      </c>
      <c r="BK413" s="398">
        <v>15</v>
      </c>
      <c r="BL413" s="136">
        <v>2596.4695000000002</v>
      </c>
      <c r="BM413" s="136">
        <v>985.79242510285303</v>
      </c>
      <c r="BN413" s="136">
        <v>968.49</v>
      </c>
      <c r="BO413" s="136">
        <v>947.84190000000001</v>
      </c>
      <c r="BP413" s="136">
        <v>947.84190000000001</v>
      </c>
      <c r="BQ413" s="1" t="s">
        <v>821</v>
      </c>
    </row>
    <row r="414" spans="1:69" x14ac:dyDescent="0.25">
      <c r="A414" s="1"/>
      <c r="B414" s="85">
        <v>99</v>
      </c>
      <c r="C414" s="85">
        <v>396</v>
      </c>
      <c r="D414" s="85">
        <v>8558</v>
      </c>
      <c r="E414" s="85">
        <v>0</v>
      </c>
      <c r="F414" s="85">
        <v>53</v>
      </c>
      <c r="G414" s="85">
        <v>78</v>
      </c>
      <c r="H414" s="176">
        <v>8</v>
      </c>
      <c r="I414" s="400">
        <v>57</v>
      </c>
      <c r="J414" s="384">
        <v>61.411859999999997</v>
      </c>
      <c r="K414" s="384">
        <v>137.97415000000001</v>
      </c>
      <c r="L414" s="395">
        <v>2.93451603455832E-3</v>
      </c>
      <c r="M414" s="384">
        <v>1149.10666449123</v>
      </c>
      <c r="N414" s="85">
        <v>1</v>
      </c>
      <c r="O414" s="85">
        <v>1</v>
      </c>
      <c r="P414" s="85">
        <v>0</v>
      </c>
      <c r="Q414" s="85">
        <v>0</v>
      </c>
      <c r="R414" s="85">
        <v>0</v>
      </c>
      <c r="S414" s="85">
        <v>0</v>
      </c>
      <c r="T414" s="85">
        <v>397</v>
      </c>
      <c r="U414" s="85">
        <v>10</v>
      </c>
      <c r="V414" s="387">
        <v>115360.516</v>
      </c>
      <c r="W414" s="85">
        <v>1814869</v>
      </c>
      <c r="X414" s="85" t="s">
        <v>915</v>
      </c>
      <c r="Y414" s="85" t="s">
        <v>1259</v>
      </c>
      <c r="Z414" s="85" t="s">
        <v>821</v>
      </c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F414">
        <v>907</v>
      </c>
      <c r="BG414">
        <v>29</v>
      </c>
      <c r="BH414">
        <v>44</v>
      </c>
      <c r="BI414">
        <v>396</v>
      </c>
      <c r="BJ414" s="398">
        <v>12</v>
      </c>
      <c r="BK414" s="398">
        <v>16</v>
      </c>
      <c r="BL414" s="136">
        <v>2923.4353000000001</v>
      </c>
      <c r="BM414" s="136">
        <v>981.91095907395697</v>
      </c>
      <c r="BN414" s="136">
        <v>968.24</v>
      </c>
      <c r="BO414" s="136">
        <v>943.26469999999995</v>
      </c>
      <c r="BP414" s="136">
        <v>943.26469999999995</v>
      </c>
      <c r="BQ414" s="1" t="s">
        <v>821</v>
      </c>
    </row>
    <row r="415" spans="1:69" x14ac:dyDescent="0.25">
      <c r="A415" s="1"/>
      <c r="B415" s="85">
        <v>100</v>
      </c>
      <c r="C415" s="85">
        <v>397</v>
      </c>
      <c r="D415" s="85">
        <v>8398</v>
      </c>
      <c r="E415" s="85">
        <v>0</v>
      </c>
      <c r="F415" s="85">
        <v>52</v>
      </c>
      <c r="G415" s="85">
        <v>78</v>
      </c>
      <c r="H415" s="176">
        <v>8</v>
      </c>
      <c r="I415" s="400">
        <v>58</v>
      </c>
      <c r="J415" s="384">
        <v>246.63686999999999</v>
      </c>
      <c r="K415" s="384">
        <v>138.00239999999999</v>
      </c>
      <c r="L415" s="395">
        <v>6.5247542109730797E-4</v>
      </c>
      <c r="M415" s="384">
        <v>1148.9264503991801</v>
      </c>
      <c r="N415" s="85">
        <v>1</v>
      </c>
      <c r="O415" s="85">
        <v>1</v>
      </c>
      <c r="P415" s="85">
        <v>0</v>
      </c>
      <c r="Q415" s="85">
        <v>0</v>
      </c>
      <c r="R415" s="85">
        <v>0</v>
      </c>
      <c r="S415" s="85">
        <v>0</v>
      </c>
      <c r="T415" s="85">
        <v>398</v>
      </c>
      <c r="U415" s="85">
        <v>10</v>
      </c>
      <c r="V415" s="387">
        <v>115407.46</v>
      </c>
      <c r="W415" s="85">
        <v>1814869</v>
      </c>
      <c r="X415" s="85" t="s">
        <v>915</v>
      </c>
      <c r="Y415" s="85" t="s">
        <v>1260</v>
      </c>
      <c r="Z415" s="85" t="s">
        <v>821</v>
      </c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F415">
        <v>908</v>
      </c>
      <c r="BG415">
        <v>28</v>
      </c>
      <c r="BH415">
        <v>44</v>
      </c>
      <c r="BI415">
        <v>397</v>
      </c>
      <c r="BJ415" s="398">
        <v>12</v>
      </c>
      <c r="BK415" s="398">
        <v>17</v>
      </c>
      <c r="BL415" s="136">
        <v>2958.1010000000001</v>
      </c>
      <c r="BM415" s="136">
        <v>978.41309860969295</v>
      </c>
      <c r="BN415" s="136">
        <v>957.71</v>
      </c>
      <c r="BO415" s="136">
        <v>943.26469999999995</v>
      </c>
      <c r="BP415" s="136">
        <v>943.26469999999995</v>
      </c>
      <c r="BQ415" s="1" t="s">
        <v>821</v>
      </c>
    </row>
    <row r="416" spans="1:69" x14ac:dyDescent="0.25">
      <c r="A416" s="1"/>
      <c r="B416" s="85">
        <v>101</v>
      </c>
      <c r="C416" s="85">
        <v>398</v>
      </c>
      <c r="D416" s="85">
        <v>8558</v>
      </c>
      <c r="E416" s="85">
        <v>0</v>
      </c>
      <c r="F416" s="85">
        <v>53</v>
      </c>
      <c r="G416" s="85">
        <v>78</v>
      </c>
      <c r="H416" s="176">
        <v>8</v>
      </c>
      <c r="I416" s="400">
        <v>59</v>
      </c>
      <c r="J416" s="384">
        <v>28.438196000000001</v>
      </c>
      <c r="K416" s="384">
        <v>138.02762999999999</v>
      </c>
      <c r="L416" s="395">
        <v>5.9805772102892599E-3</v>
      </c>
      <c r="M416" s="384">
        <v>1148.7655259026999</v>
      </c>
      <c r="N416" s="85">
        <v>1</v>
      </c>
      <c r="O416" s="85">
        <v>1</v>
      </c>
      <c r="P416" s="85">
        <v>0</v>
      </c>
      <c r="Q416" s="85">
        <v>0</v>
      </c>
      <c r="R416" s="85">
        <v>0</v>
      </c>
      <c r="S416" s="85">
        <v>0</v>
      </c>
      <c r="T416" s="85">
        <v>399</v>
      </c>
      <c r="U416" s="85">
        <v>10</v>
      </c>
      <c r="V416" s="387">
        <v>115449.38</v>
      </c>
      <c r="W416" s="85">
        <v>1814869</v>
      </c>
      <c r="X416" s="85" t="s">
        <v>915</v>
      </c>
      <c r="Y416" s="85" t="s">
        <v>1261</v>
      </c>
      <c r="Z416" s="85" t="s">
        <v>821</v>
      </c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F416">
        <v>909</v>
      </c>
      <c r="BG416">
        <v>28</v>
      </c>
      <c r="BH416">
        <v>43</v>
      </c>
      <c r="BI416">
        <v>398</v>
      </c>
      <c r="BJ416" s="398">
        <v>12</v>
      </c>
      <c r="BK416" s="398">
        <v>18</v>
      </c>
      <c r="BL416" s="136">
        <v>3228.4232999999999</v>
      </c>
      <c r="BM416" s="136">
        <v>975.46312397501197</v>
      </c>
      <c r="BN416" s="136">
        <v>955.86</v>
      </c>
      <c r="BO416" s="136">
        <v>938.10393999999997</v>
      </c>
      <c r="BP416" s="136">
        <v>938.10393999999997</v>
      </c>
      <c r="BQ416" s="1" t="s">
        <v>821</v>
      </c>
    </row>
    <row r="417" spans="1:69" x14ac:dyDescent="0.25">
      <c r="A417" s="1"/>
      <c r="B417" s="85">
        <v>102</v>
      </c>
      <c r="C417" s="85">
        <v>399</v>
      </c>
      <c r="D417" s="85">
        <v>8557</v>
      </c>
      <c r="E417" s="85">
        <v>0</v>
      </c>
      <c r="F417" s="85">
        <v>53</v>
      </c>
      <c r="G417" s="85">
        <v>77</v>
      </c>
      <c r="H417" s="176">
        <v>8</v>
      </c>
      <c r="I417" s="400">
        <v>60</v>
      </c>
      <c r="J417" s="384">
        <v>262.28435999999999</v>
      </c>
      <c r="K417" s="384">
        <v>138.05429000000001</v>
      </c>
      <c r="L417" s="395">
        <v>8.5780818959500197E-4</v>
      </c>
      <c r="M417" s="384">
        <v>1148.5954490747099</v>
      </c>
      <c r="N417" s="85">
        <v>1</v>
      </c>
      <c r="O417" s="85">
        <v>1</v>
      </c>
      <c r="P417" s="85">
        <v>0</v>
      </c>
      <c r="Q417" s="85">
        <v>0</v>
      </c>
      <c r="R417" s="85">
        <v>0</v>
      </c>
      <c r="S417" s="85">
        <v>0</v>
      </c>
      <c r="T417" s="85">
        <v>400</v>
      </c>
      <c r="U417" s="85">
        <v>10</v>
      </c>
      <c r="V417" s="387">
        <v>115493.69</v>
      </c>
      <c r="W417" s="85">
        <v>1814869</v>
      </c>
      <c r="X417" s="85" t="s">
        <v>915</v>
      </c>
      <c r="Y417" s="85" t="s">
        <v>1262</v>
      </c>
      <c r="Z417" s="85" t="s">
        <v>821</v>
      </c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F417">
        <v>910</v>
      </c>
      <c r="BG417">
        <v>28</v>
      </c>
      <c r="BH417">
        <v>42</v>
      </c>
      <c r="BI417">
        <v>399</v>
      </c>
      <c r="BJ417" s="398">
        <v>12</v>
      </c>
      <c r="BK417" s="398">
        <v>19</v>
      </c>
      <c r="BL417" s="136">
        <v>3489.9445999999998</v>
      </c>
      <c r="BM417" s="136">
        <v>970.31890454109896</v>
      </c>
      <c r="BN417" s="136">
        <v>957.32</v>
      </c>
      <c r="BO417" s="136">
        <v>933.03070000000002</v>
      </c>
      <c r="BP417" s="136">
        <v>933.03070000000002</v>
      </c>
      <c r="BQ417" s="1" t="s">
        <v>821</v>
      </c>
    </row>
    <row r="418" spans="1:69" x14ac:dyDescent="0.25">
      <c r="A418" s="1"/>
      <c r="B418" s="85">
        <v>103</v>
      </c>
      <c r="C418" s="85">
        <v>400</v>
      </c>
      <c r="D418" s="85">
        <v>8556</v>
      </c>
      <c r="E418" s="85">
        <v>0</v>
      </c>
      <c r="F418" s="85">
        <v>53</v>
      </c>
      <c r="G418" s="85">
        <v>76</v>
      </c>
      <c r="H418" s="176">
        <v>8</v>
      </c>
      <c r="I418" s="400">
        <v>61</v>
      </c>
      <c r="J418" s="384">
        <v>122.30208</v>
      </c>
      <c r="K418" s="384">
        <v>138.08957000000001</v>
      </c>
      <c r="L418" s="395">
        <v>8.8809337537101905E-4</v>
      </c>
      <c r="M418" s="384">
        <v>1148.3704594003</v>
      </c>
      <c r="N418" s="85">
        <v>1</v>
      </c>
      <c r="O418" s="85">
        <v>1</v>
      </c>
      <c r="P418" s="85">
        <v>0</v>
      </c>
      <c r="Q418" s="85">
        <v>0</v>
      </c>
      <c r="R418" s="85">
        <v>0</v>
      </c>
      <c r="S418" s="85">
        <v>0</v>
      </c>
      <c r="T418" s="85">
        <v>401</v>
      </c>
      <c r="U418" s="85">
        <v>10</v>
      </c>
      <c r="V418" s="387">
        <v>115552.3</v>
      </c>
      <c r="W418" s="85">
        <v>1814869</v>
      </c>
      <c r="X418" s="85" t="s">
        <v>915</v>
      </c>
      <c r="Y418" s="85" t="s">
        <v>1263</v>
      </c>
      <c r="Z418" s="85" t="s">
        <v>821</v>
      </c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F418">
        <v>911</v>
      </c>
      <c r="BG418">
        <v>28</v>
      </c>
      <c r="BH418">
        <v>41</v>
      </c>
      <c r="BI418">
        <v>400</v>
      </c>
      <c r="BJ418" s="398">
        <v>12</v>
      </c>
      <c r="BK418" s="398">
        <v>20</v>
      </c>
      <c r="BL418" s="136">
        <v>3744.3625000000002</v>
      </c>
      <c r="BM418" s="136">
        <v>965.32851366369903</v>
      </c>
      <c r="BN418" s="136">
        <v>954.01</v>
      </c>
      <c r="BO418" s="136">
        <v>928.82090000000005</v>
      </c>
      <c r="BP418" s="136">
        <v>928.82090000000005</v>
      </c>
      <c r="BQ418" s="1" t="s">
        <v>821</v>
      </c>
    </row>
    <row r="419" spans="1:69" x14ac:dyDescent="0.25">
      <c r="A419" s="1"/>
      <c r="B419" s="85">
        <v>104</v>
      </c>
      <c r="C419" s="85">
        <v>401</v>
      </c>
      <c r="D419" s="85">
        <v>8396</v>
      </c>
      <c r="E419" s="85">
        <v>0</v>
      </c>
      <c r="F419" s="85">
        <v>52</v>
      </c>
      <c r="G419" s="85">
        <v>76</v>
      </c>
      <c r="H419" s="176">
        <v>8</v>
      </c>
      <c r="I419" s="400">
        <v>62</v>
      </c>
      <c r="J419" s="384">
        <v>63.36074</v>
      </c>
      <c r="K419" s="384">
        <v>138.10659999999999</v>
      </c>
      <c r="L419" s="395">
        <v>1.7437270598069899E-3</v>
      </c>
      <c r="M419" s="384">
        <v>1148.2618437348201</v>
      </c>
      <c r="N419" s="85">
        <v>1</v>
      </c>
      <c r="O419" s="85">
        <v>1</v>
      </c>
      <c r="P419" s="85">
        <v>0</v>
      </c>
      <c r="Q419" s="85">
        <v>0</v>
      </c>
      <c r="R419" s="85">
        <v>0</v>
      </c>
      <c r="S419" s="85">
        <v>0</v>
      </c>
      <c r="T419" s="85">
        <v>402</v>
      </c>
      <c r="U419" s="85">
        <v>10</v>
      </c>
      <c r="V419" s="387">
        <v>115580.59</v>
      </c>
      <c r="W419" s="85">
        <v>1814869</v>
      </c>
      <c r="X419" s="85" t="s">
        <v>915</v>
      </c>
      <c r="Y419" s="85" t="s">
        <v>1264</v>
      </c>
      <c r="Z419" s="85" t="s">
        <v>821</v>
      </c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F419">
        <v>912</v>
      </c>
      <c r="BG419">
        <v>28</v>
      </c>
      <c r="BH419">
        <v>40</v>
      </c>
      <c r="BI419">
        <v>401</v>
      </c>
      <c r="BJ419" s="398">
        <v>12</v>
      </c>
      <c r="BK419" s="398">
        <v>21</v>
      </c>
      <c r="BL419" s="136">
        <v>3789.4119999999998</v>
      </c>
      <c r="BM419" s="136">
        <v>962.43193105970204</v>
      </c>
      <c r="BN419" s="136">
        <v>931.27</v>
      </c>
      <c r="BO419" s="136">
        <v>928.29674999999997</v>
      </c>
      <c r="BP419" s="136">
        <v>928.29674999999997</v>
      </c>
      <c r="BQ419" s="1" t="s">
        <v>821</v>
      </c>
    </row>
    <row r="420" spans="1:69" x14ac:dyDescent="0.25">
      <c r="A420" s="1"/>
      <c r="B420" s="85">
        <v>105</v>
      </c>
      <c r="C420" s="85">
        <v>402</v>
      </c>
      <c r="D420" s="85">
        <v>8397</v>
      </c>
      <c r="E420" s="85">
        <v>0</v>
      </c>
      <c r="F420" s="85">
        <v>52</v>
      </c>
      <c r="G420" s="85">
        <v>77</v>
      </c>
      <c r="H420" s="176">
        <v>8</v>
      </c>
      <c r="I420" s="400">
        <v>63</v>
      </c>
      <c r="J420" s="384">
        <v>125.49447000000001</v>
      </c>
      <c r="K420" s="384">
        <v>138.12392</v>
      </c>
      <c r="L420" s="395">
        <v>1.9595632539675801E-3</v>
      </c>
      <c r="M420" s="384">
        <v>1148.1513598967899</v>
      </c>
      <c r="N420" s="85">
        <v>1</v>
      </c>
      <c r="O420" s="85">
        <v>1</v>
      </c>
      <c r="P420" s="85">
        <v>0</v>
      </c>
      <c r="Q420" s="85">
        <v>0</v>
      </c>
      <c r="R420" s="85">
        <v>0</v>
      </c>
      <c r="S420" s="85">
        <v>0</v>
      </c>
      <c r="T420" s="85">
        <v>403</v>
      </c>
      <c r="U420" s="85">
        <v>10</v>
      </c>
      <c r="V420" s="387">
        <v>115609.375</v>
      </c>
      <c r="W420" s="85">
        <v>1814869</v>
      </c>
      <c r="X420" s="85" t="s">
        <v>915</v>
      </c>
      <c r="Y420" s="85" t="s">
        <v>1265</v>
      </c>
      <c r="Z420" s="85" t="s">
        <v>821</v>
      </c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F420">
        <v>913</v>
      </c>
      <c r="BG420">
        <v>27</v>
      </c>
      <c r="BH420">
        <v>40</v>
      </c>
      <c r="BI420">
        <v>402</v>
      </c>
      <c r="BJ420" s="398">
        <v>12</v>
      </c>
      <c r="BK420" s="398">
        <v>22</v>
      </c>
      <c r="BL420" s="136">
        <v>4066.1543000000001</v>
      </c>
      <c r="BM420" s="136">
        <v>959.31942362149005</v>
      </c>
      <c r="BN420" s="136">
        <v>949.64</v>
      </c>
      <c r="BO420" s="136">
        <v>925.36210000000005</v>
      </c>
      <c r="BP420" s="136">
        <v>925.36210000000005</v>
      </c>
      <c r="BQ420" s="1" t="s">
        <v>821</v>
      </c>
    </row>
    <row r="421" spans="1:69" x14ac:dyDescent="0.25">
      <c r="A421" s="1"/>
      <c r="B421" s="85">
        <v>106</v>
      </c>
      <c r="C421" s="85">
        <v>403</v>
      </c>
      <c r="D421" s="85">
        <v>8396</v>
      </c>
      <c r="E421" s="85">
        <v>0</v>
      </c>
      <c r="F421" s="85">
        <v>52</v>
      </c>
      <c r="G421" s="85">
        <v>76</v>
      </c>
      <c r="H421" s="176">
        <v>8</v>
      </c>
      <c r="I421" s="400">
        <v>64</v>
      </c>
      <c r="J421" s="384">
        <v>294.85897999999997</v>
      </c>
      <c r="K421" s="384">
        <v>138.16247999999999</v>
      </c>
      <c r="L421" s="395">
        <v>8.0812861814685496E-4</v>
      </c>
      <c r="M421" s="384">
        <v>1147.9054455473799</v>
      </c>
      <c r="N421" s="85">
        <v>1</v>
      </c>
      <c r="O421" s="85">
        <v>1</v>
      </c>
      <c r="P421" s="85">
        <v>0</v>
      </c>
      <c r="Q421" s="85">
        <v>0</v>
      </c>
      <c r="R421" s="85">
        <v>0</v>
      </c>
      <c r="S421" s="85">
        <v>0</v>
      </c>
      <c r="T421" s="85">
        <v>404</v>
      </c>
      <c r="U421" s="85">
        <v>10</v>
      </c>
      <c r="V421" s="387">
        <v>115673.44</v>
      </c>
      <c r="W421" s="85">
        <v>1814869</v>
      </c>
      <c r="X421" s="85" t="s">
        <v>915</v>
      </c>
      <c r="Y421" s="85" t="s">
        <v>1266</v>
      </c>
      <c r="Z421" s="85" t="s">
        <v>821</v>
      </c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F421">
        <v>914</v>
      </c>
      <c r="BG421">
        <v>27</v>
      </c>
      <c r="BH421">
        <v>39</v>
      </c>
      <c r="BI421">
        <v>403</v>
      </c>
      <c r="BJ421" s="398">
        <v>12</v>
      </c>
      <c r="BK421" s="398">
        <v>23</v>
      </c>
      <c r="BL421" s="136">
        <v>4275.9614000000001</v>
      </c>
      <c r="BM421" s="136">
        <v>954.61330221130004</v>
      </c>
      <c r="BN421" s="136">
        <v>940.71</v>
      </c>
      <c r="BO421" s="136">
        <v>923.42160000000001</v>
      </c>
      <c r="BP421" s="136">
        <v>923.42160000000001</v>
      </c>
      <c r="BQ421" s="1" t="s">
        <v>821</v>
      </c>
    </row>
    <row r="422" spans="1:69" x14ac:dyDescent="0.25">
      <c r="A422" s="1"/>
      <c r="B422" s="85">
        <v>107</v>
      </c>
      <c r="C422" s="85">
        <v>404</v>
      </c>
      <c r="D422" s="85">
        <v>8395</v>
      </c>
      <c r="E422" s="85">
        <v>0</v>
      </c>
      <c r="F422" s="85">
        <v>52</v>
      </c>
      <c r="G422" s="85">
        <v>75</v>
      </c>
      <c r="H422" s="176">
        <v>8</v>
      </c>
      <c r="I422" s="400">
        <v>65</v>
      </c>
      <c r="J422" s="384">
        <v>112.449844</v>
      </c>
      <c r="K422" s="384">
        <v>138.19982999999999</v>
      </c>
      <c r="L422" s="395">
        <v>1.7955055343509901E-3</v>
      </c>
      <c r="M422" s="384">
        <v>1147.6671615687201</v>
      </c>
      <c r="N422" s="85">
        <v>1</v>
      </c>
      <c r="O422" s="85">
        <v>1</v>
      </c>
      <c r="P422" s="85">
        <v>0</v>
      </c>
      <c r="Q422" s="85">
        <v>0</v>
      </c>
      <c r="R422" s="85">
        <v>0</v>
      </c>
      <c r="S422" s="85">
        <v>0</v>
      </c>
      <c r="T422" s="85">
        <v>405</v>
      </c>
      <c r="U422" s="85">
        <v>10</v>
      </c>
      <c r="V422" s="387">
        <v>115735.51</v>
      </c>
      <c r="W422" s="85">
        <v>1814869</v>
      </c>
      <c r="X422" s="85" t="s">
        <v>915</v>
      </c>
      <c r="Y422" s="85" t="s">
        <v>1267</v>
      </c>
      <c r="Z422" s="85" t="s">
        <v>821</v>
      </c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F422">
        <v>915</v>
      </c>
      <c r="BG422">
        <v>26</v>
      </c>
      <c r="BH422">
        <v>39</v>
      </c>
      <c r="BI422">
        <v>404</v>
      </c>
      <c r="BJ422" s="398">
        <v>12</v>
      </c>
      <c r="BK422" s="398">
        <v>24</v>
      </c>
      <c r="BL422" s="136">
        <v>4332.3495999999996</v>
      </c>
      <c r="BM422" s="136">
        <v>952.03855477217303</v>
      </c>
      <c r="BN422" s="136">
        <v>941.21</v>
      </c>
      <c r="BO422" s="136">
        <v>922.69976999999994</v>
      </c>
      <c r="BP422" s="136">
        <v>922.69976999999994</v>
      </c>
      <c r="BQ422" s="1" t="s">
        <v>821</v>
      </c>
    </row>
    <row r="423" spans="1:69" x14ac:dyDescent="0.25">
      <c r="A423" s="1"/>
      <c r="B423" s="85">
        <v>108</v>
      </c>
      <c r="C423" s="85">
        <v>405</v>
      </c>
      <c r="D423" s="85">
        <v>8555</v>
      </c>
      <c r="E423" s="85">
        <v>0</v>
      </c>
      <c r="F423" s="85">
        <v>53</v>
      </c>
      <c r="G423" s="85">
        <v>75</v>
      </c>
      <c r="H423" s="176">
        <v>8</v>
      </c>
      <c r="I423" s="400">
        <v>66</v>
      </c>
      <c r="J423" s="384">
        <v>232.6746</v>
      </c>
      <c r="K423" s="384">
        <v>138.23148</v>
      </c>
      <c r="L423" s="395">
        <v>1.2411105649426299E-3</v>
      </c>
      <c r="M423" s="384">
        <v>1147.4652572508301</v>
      </c>
      <c r="N423" s="85">
        <v>1</v>
      </c>
      <c r="O423" s="85">
        <v>1</v>
      </c>
      <c r="P423" s="85">
        <v>0</v>
      </c>
      <c r="Q423" s="85">
        <v>0</v>
      </c>
      <c r="R423" s="85">
        <v>0</v>
      </c>
      <c r="S423" s="85">
        <v>0</v>
      </c>
      <c r="T423" s="85">
        <v>406</v>
      </c>
      <c r="U423" s="85">
        <v>10</v>
      </c>
      <c r="V423" s="387">
        <v>115788.11</v>
      </c>
      <c r="W423" s="85">
        <v>1814869</v>
      </c>
      <c r="X423" s="85" t="s">
        <v>915</v>
      </c>
      <c r="Y423" s="85" t="s">
        <v>1268</v>
      </c>
      <c r="Z423" s="85" t="s">
        <v>821</v>
      </c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F423">
        <v>916</v>
      </c>
      <c r="BG423">
        <v>26</v>
      </c>
      <c r="BH423">
        <v>38</v>
      </c>
      <c r="BI423">
        <v>405</v>
      </c>
      <c r="BJ423" s="398">
        <v>12</v>
      </c>
      <c r="BK423" s="398">
        <v>25</v>
      </c>
      <c r="BL423" s="136">
        <v>4593.0396000000001</v>
      </c>
      <c r="BM423" s="136">
        <v>948.97162773980995</v>
      </c>
      <c r="BN423" s="136">
        <v>938.3</v>
      </c>
      <c r="BO423" s="136">
        <v>918.22924999999998</v>
      </c>
      <c r="BP423" s="136">
        <v>918.22924999999998</v>
      </c>
      <c r="BQ423" s="1" t="s">
        <v>821</v>
      </c>
    </row>
    <row r="424" spans="1:69" x14ac:dyDescent="0.25">
      <c r="A424" s="1"/>
      <c r="B424" s="85">
        <v>109</v>
      </c>
      <c r="C424" s="85">
        <v>406</v>
      </c>
      <c r="D424" s="85">
        <v>8554</v>
      </c>
      <c r="E424" s="85">
        <v>0</v>
      </c>
      <c r="F424" s="85">
        <v>53</v>
      </c>
      <c r="G424" s="85">
        <v>74</v>
      </c>
      <c r="H424" s="176">
        <v>8</v>
      </c>
      <c r="I424" s="400">
        <v>67</v>
      </c>
      <c r="J424" s="384">
        <v>260.94353999999998</v>
      </c>
      <c r="K424" s="384">
        <v>138.27674999999999</v>
      </c>
      <c r="L424" s="395">
        <v>8.3064494096352895E-4</v>
      </c>
      <c r="M424" s="384">
        <v>1147.17648233873</v>
      </c>
      <c r="N424" s="85">
        <v>1</v>
      </c>
      <c r="O424" s="85">
        <v>1</v>
      </c>
      <c r="P424" s="85">
        <v>0</v>
      </c>
      <c r="Q424" s="85">
        <v>0</v>
      </c>
      <c r="R424" s="85">
        <v>0</v>
      </c>
      <c r="S424" s="85">
        <v>0</v>
      </c>
      <c r="T424" s="85">
        <v>407</v>
      </c>
      <c r="U424" s="85">
        <v>10</v>
      </c>
      <c r="V424" s="387">
        <v>115863.336</v>
      </c>
      <c r="W424" s="85">
        <v>1814869</v>
      </c>
      <c r="X424" s="85" t="s">
        <v>915</v>
      </c>
      <c r="Y424" s="85" t="s">
        <v>1269</v>
      </c>
      <c r="Z424" s="85" t="s">
        <v>821</v>
      </c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F424">
        <v>917</v>
      </c>
      <c r="BG424">
        <v>26</v>
      </c>
      <c r="BH424">
        <v>37</v>
      </c>
      <c r="BI424">
        <v>406</v>
      </c>
      <c r="BJ424" s="398">
        <v>12</v>
      </c>
      <c r="BK424" s="398">
        <v>26</v>
      </c>
      <c r="BL424" s="136">
        <v>4850.165</v>
      </c>
      <c r="BM424" s="136">
        <v>943.963091600854</v>
      </c>
      <c r="BN424" s="136">
        <v>932.46</v>
      </c>
      <c r="BO424" s="136">
        <v>916.02562999999998</v>
      </c>
      <c r="BP424" s="136">
        <v>916.02562999999998</v>
      </c>
      <c r="BQ424" s="1" t="s">
        <v>821</v>
      </c>
    </row>
    <row r="425" spans="1:69" x14ac:dyDescent="0.25">
      <c r="A425" s="1"/>
      <c r="B425" s="85">
        <v>110</v>
      </c>
      <c r="C425" s="85">
        <v>407</v>
      </c>
      <c r="D425" s="85">
        <v>8553</v>
      </c>
      <c r="E425" s="85">
        <v>0</v>
      </c>
      <c r="F425" s="85">
        <v>53</v>
      </c>
      <c r="G425" s="85">
        <v>73</v>
      </c>
      <c r="H425" s="176">
        <v>8</v>
      </c>
      <c r="I425" s="400">
        <v>68</v>
      </c>
      <c r="J425" s="384">
        <v>109.560844</v>
      </c>
      <c r="K425" s="384">
        <v>138.31073000000001</v>
      </c>
      <c r="L425" s="395">
        <v>2.4093454568740302E-3</v>
      </c>
      <c r="M425" s="384">
        <v>1146.9597309052899</v>
      </c>
      <c r="N425" s="85">
        <v>1</v>
      </c>
      <c r="O425" s="85">
        <v>1</v>
      </c>
      <c r="P425" s="85">
        <v>0</v>
      </c>
      <c r="Q425" s="85">
        <v>0</v>
      </c>
      <c r="R425" s="85">
        <v>0</v>
      </c>
      <c r="S425" s="85">
        <v>0</v>
      </c>
      <c r="T425" s="85">
        <v>408</v>
      </c>
      <c r="U425" s="85">
        <v>10</v>
      </c>
      <c r="V425" s="387">
        <v>115919.8</v>
      </c>
      <c r="W425" s="85">
        <v>1814869</v>
      </c>
      <c r="X425" s="85" t="s">
        <v>915</v>
      </c>
      <c r="Y425" s="85" t="s">
        <v>1270</v>
      </c>
      <c r="Z425" s="85" t="s">
        <v>821</v>
      </c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F425">
        <v>918</v>
      </c>
      <c r="BG425">
        <v>26</v>
      </c>
      <c r="BH425">
        <v>36</v>
      </c>
      <c r="BI425">
        <v>407</v>
      </c>
      <c r="BJ425" s="398">
        <v>12</v>
      </c>
      <c r="BK425" s="398">
        <v>27</v>
      </c>
      <c r="BL425" s="136">
        <v>5114.9449999999997</v>
      </c>
      <c r="BM425" s="136">
        <v>938.91500615938298</v>
      </c>
      <c r="BN425" s="136">
        <v>926</v>
      </c>
      <c r="BO425" s="136">
        <v>911.94749999999999</v>
      </c>
      <c r="BP425" s="136">
        <v>911.94749999999999</v>
      </c>
      <c r="BQ425" s="1" t="s">
        <v>821</v>
      </c>
    </row>
    <row r="426" spans="1:69" x14ac:dyDescent="0.25">
      <c r="A426" s="1"/>
      <c r="B426" s="85">
        <v>111</v>
      </c>
      <c r="C426" s="85">
        <v>408</v>
      </c>
      <c r="D426" s="85">
        <v>8713</v>
      </c>
      <c r="E426" s="85">
        <v>0</v>
      </c>
      <c r="F426" s="85">
        <v>54</v>
      </c>
      <c r="G426" s="85">
        <v>73</v>
      </c>
      <c r="H426" s="176">
        <v>8</v>
      </c>
      <c r="I426" s="400">
        <v>69</v>
      </c>
      <c r="J426" s="384">
        <v>341.65661999999998</v>
      </c>
      <c r="K426" s="384">
        <v>138.35211000000001</v>
      </c>
      <c r="L426" s="395">
        <v>7.9410161226007095E-4</v>
      </c>
      <c r="M426" s="384">
        <v>1146.6957609825299</v>
      </c>
      <c r="N426" s="85">
        <v>1</v>
      </c>
      <c r="O426" s="85">
        <v>1</v>
      </c>
      <c r="P426" s="85">
        <v>0</v>
      </c>
      <c r="Q426" s="85">
        <v>0</v>
      </c>
      <c r="R426" s="85">
        <v>0</v>
      </c>
      <c r="S426" s="85">
        <v>0</v>
      </c>
      <c r="T426" s="85">
        <v>409</v>
      </c>
      <c r="U426" s="85">
        <v>10</v>
      </c>
      <c r="V426" s="387">
        <v>115988.56</v>
      </c>
      <c r="W426" s="85">
        <v>1814869</v>
      </c>
      <c r="X426" s="85" t="s">
        <v>915</v>
      </c>
      <c r="Y426" s="85" t="s">
        <v>1271</v>
      </c>
      <c r="Z426" s="85" t="s">
        <v>821</v>
      </c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F426">
        <v>919</v>
      </c>
      <c r="BG426">
        <v>26</v>
      </c>
      <c r="BH426">
        <v>35</v>
      </c>
      <c r="BI426">
        <v>408</v>
      </c>
      <c r="BJ426" s="398">
        <v>12</v>
      </c>
      <c r="BK426" s="398">
        <v>28</v>
      </c>
      <c r="BL426" s="136">
        <v>5158.4125999999997</v>
      </c>
      <c r="BM426" s="136">
        <v>935.93349693037499</v>
      </c>
      <c r="BN426" s="136">
        <v>920.73</v>
      </c>
      <c r="BO426" s="136">
        <v>911.94749999999999</v>
      </c>
      <c r="BP426" s="136">
        <v>911.94749999999999</v>
      </c>
      <c r="BQ426" s="1" t="s">
        <v>821</v>
      </c>
    </row>
    <row r="427" spans="1:69" x14ac:dyDescent="0.25">
      <c r="A427" s="1"/>
      <c r="B427" s="85">
        <v>112</v>
      </c>
      <c r="C427" s="85">
        <v>409</v>
      </c>
      <c r="D427" s="85">
        <v>8873</v>
      </c>
      <c r="E427" s="85">
        <v>0</v>
      </c>
      <c r="F427" s="85">
        <v>55</v>
      </c>
      <c r="G427" s="85">
        <v>73</v>
      </c>
      <c r="H427" s="176">
        <v>8</v>
      </c>
      <c r="I427" s="400">
        <v>70</v>
      </c>
      <c r="J427" s="384">
        <v>122.10606</v>
      </c>
      <c r="K427" s="384">
        <v>138.39465000000001</v>
      </c>
      <c r="L427" s="395">
        <v>7.1759285656730902E-4</v>
      </c>
      <c r="M427" s="384">
        <v>1146.42445091276</v>
      </c>
      <c r="N427" s="85">
        <v>1</v>
      </c>
      <c r="O427" s="85">
        <v>1</v>
      </c>
      <c r="P427" s="85">
        <v>0</v>
      </c>
      <c r="Q427" s="85">
        <v>0</v>
      </c>
      <c r="R427" s="85">
        <v>0</v>
      </c>
      <c r="S427" s="85">
        <v>0</v>
      </c>
      <c r="T427" s="85">
        <v>410</v>
      </c>
      <c r="U427" s="85">
        <v>10</v>
      </c>
      <c r="V427" s="387">
        <v>116059.24</v>
      </c>
      <c r="W427" s="85">
        <v>1814869</v>
      </c>
      <c r="X427" s="85" t="s">
        <v>915</v>
      </c>
      <c r="Y427" s="85" t="s">
        <v>1272</v>
      </c>
      <c r="Z427" s="85" t="s">
        <v>821</v>
      </c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F427">
        <v>920</v>
      </c>
      <c r="BG427">
        <v>25</v>
      </c>
      <c r="BH427">
        <v>35</v>
      </c>
      <c r="BI427">
        <v>409</v>
      </c>
      <c r="BJ427" s="398">
        <v>12</v>
      </c>
      <c r="BK427" s="398">
        <v>29</v>
      </c>
      <c r="BL427" s="136">
        <v>5383.616</v>
      </c>
      <c r="BM427" s="136">
        <v>933.334795101189</v>
      </c>
      <c r="BN427" s="136">
        <v>926.32</v>
      </c>
      <c r="BO427" s="136">
        <v>904.28449999999998</v>
      </c>
      <c r="BP427" s="136">
        <v>904.28449999999998</v>
      </c>
      <c r="BQ427" s="1" t="s">
        <v>821</v>
      </c>
    </row>
    <row r="428" spans="1:69" x14ac:dyDescent="0.25">
      <c r="A428" s="1"/>
      <c r="B428" s="85">
        <v>113</v>
      </c>
      <c r="C428" s="85">
        <v>410</v>
      </c>
      <c r="D428" s="85">
        <v>8713</v>
      </c>
      <c r="E428" s="85">
        <v>0</v>
      </c>
      <c r="F428" s="85">
        <v>54</v>
      </c>
      <c r="G428" s="85">
        <v>73</v>
      </c>
      <c r="H428" s="176">
        <v>8</v>
      </c>
      <c r="I428" s="400">
        <v>71</v>
      </c>
      <c r="J428" s="384">
        <v>27.671581</v>
      </c>
      <c r="K428" s="384">
        <v>138.40839</v>
      </c>
      <c r="L428" s="395">
        <v>6.02436963360687E-3</v>
      </c>
      <c r="M428" s="384">
        <v>1146.3368284790799</v>
      </c>
      <c r="N428" s="85">
        <v>1</v>
      </c>
      <c r="O428" s="85">
        <v>1</v>
      </c>
      <c r="P428" s="85">
        <v>0</v>
      </c>
      <c r="Q428" s="85">
        <v>0</v>
      </c>
      <c r="R428" s="85">
        <v>0</v>
      </c>
      <c r="S428" s="85">
        <v>0</v>
      </c>
      <c r="T428" s="85">
        <v>411</v>
      </c>
      <c r="U428" s="85">
        <v>10</v>
      </c>
      <c r="V428" s="387">
        <v>116082.07</v>
      </c>
      <c r="W428" s="85">
        <v>1814869</v>
      </c>
      <c r="X428" s="85" t="s">
        <v>915</v>
      </c>
      <c r="Y428" s="85" t="s">
        <v>1273</v>
      </c>
      <c r="Z428" s="85" t="s">
        <v>821</v>
      </c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F428">
        <v>921</v>
      </c>
      <c r="BG428">
        <v>25</v>
      </c>
      <c r="BH428">
        <v>34</v>
      </c>
      <c r="BI428">
        <v>410</v>
      </c>
      <c r="BJ428" s="398">
        <v>12</v>
      </c>
      <c r="BK428" s="398">
        <v>30</v>
      </c>
      <c r="BL428" s="136">
        <v>5659.92</v>
      </c>
      <c r="BM428" s="136">
        <v>928.48399333116299</v>
      </c>
      <c r="BN428" s="136">
        <v>921.92</v>
      </c>
      <c r="BO428" s="136">
        <v>902.66459999999995</v>
      </c>
      <c r="BP428" s="136">
        <v>902.66459999999995</v>
      </c>
      <c r="BQ428" s="1" t="s">
        <v>821</v>
      </c>
    </row>
    <row r="429" spans="1:69" x14ac:dyDescent="0.25">
      <c r="A429" s="1"/>
      <c r="B429" s="85">
        <v>114</v>
      </c>
      <c r="C429" s="85">
        <v>411</v>
      </c>
      <c r="D429" s="85">
        <v>8712</v>
      </c>
      <c r="E429" s="85">
        <v>0</v>
      </c>
      <c r="F429" s="85">
        <v>54</v>
      </c>
      <c r="G429" s="85">
        <v>72</v>
      </c>
      <c r="H429" s="176">
        <v>8</v>
      </c>
      <c r="I429" s="400">
        <v>72</v>
      </c>
      <c r="J429" s="384">
        <v>257.28309999999999</v>
      </c>
      <c r="K429" s="384">
        <v>138.43451999999999</v>
      </c>
      <c r="L429" s="395">
        <v>8.0134727629617105E-4</v>
      </c>
      <c r="M429" s="384">
        <v>1146.1701246451701</v>
      </c>
      <c r="N429" s="85">
        <v>1</v>
      </c>
      <c r="O429" s="85">
        <v>1</v>
      </c>
      <c r="P429" s="85">
        <v>0</v>
      </c>
      <c r="Q429" s="85">
        <v>0</v>
      </c>
      <c r="R429" s="85">
        <v>0</v>
      </c>
      <c r="S429" s="85">
        <v>0</v>
      </c>
      <c r="T429" s="85">
        <v>412</v>
      </c>
      <c r="U429" s="85">
        <v>10</v>
      </c>
      <c r="V429" s="387">
        <v>116125.5</v>
      </c>
      <c r="W429" s="85">
        <v>1814869</v>
      </c>
      <c r="X429" s="85" t="s">
        <v>915</v>
      </c>
      <c r="Y429" s="85" t="s">
        <v>1274</v>
      </c>
      <c r="Z429" s="85" t="s">
        <v>821</v>
      </c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F429">
        <v>922</v>
      </c>
      <c r="BG429">
        <v>25</v>
      </c>
      <c r="BH429">
        <v>33</v>
      </c>
      <c r="BI429">
        <v>411</v>
      </c>
      <c r="BJ429" s="398">
        <v>12</v>
      </c>
      <c r="BK429" s="398">
        <v>31</v>
      </c>
      <c r="BL429" s="136">
        <v>5761.2885999999999</v>
      </c>
      <c r="BM429" s="136">
        <v>924.83097718428098</v>
      </c>
      <c r="BN429" s="136">
        <v>902.76</v>
      </c>
      <c r="BO429" s="136">
        <v>902.66459999999995</v>
      </c>
      <c r="BP429" s="136">
        <v>902.66459999999995</v>
      </c>
      <c r="BQ429" s="1" t="s">
        <v>821</v>
      </c>
    </row>
    <row r="430" spans="1:69" x14ac:dyDescent="0.25">
      <c r="A430" s="1"/>
      <c r="B430" s="85">
        <v>115</v>
      </c>
      <c r="C430" s="85">
        <v>412</v>
      </c>
      <c r="D430" s="85">
        <v>8711</v>
      </c>
      <c r="E430" s="85">
        <v>0</v>
      </c>
      <c r="F430" s="85">
        <v>54</v>
      </c>
      <c r="G430" s="85">
        <v>71</v>
      </c>
      <c r="H430" s="176">
        <v>8</v>
      </c>
      <c r="I430" s="400">
        <v>73</v>
      </c>
      <c r="J430" s="384">
        <v>95.138769999999994</v>
      </c>
      <c r="K430" s="384">
        <v>138.46683999999999</v>
      </c>
      <c r="L430" s="395">
        <v>2.16795454855044E-3</v>
      </c>
      <c r="M430" s="384">
        <v>1145.9639515244801</v>
      </c>
      <c r="N430" s="85">
        <v>1</v>
      </c>
      <c r="O430" s="85">
        <v>1</v>
      </c>
      <c r="P430" s="85">
        <v>0</v>
      </c>
      <c r="Q430" s="85">
        <v>0</v>
      </c>
      <c r="R430" s="85">
        <v>0</v>
      </c>
      <c r="S430" s="85">
        <v>0</v>
      </c>
      <c r="T430" s="85">
        <v>413</v>
      </c>
      <c r="U430" s="85">
        <v>10</v>
      </c>
      <c r="V430" s="387">
        <v>116179.2</v>
      </c>
      <c r="W430" s="85">
        <v>1814869</v>
      </c>
      <c r="X430" s="85" t="s">
        <v>915</v>
      </c>
      <c r="Y430" s="85" t="s">
        <v>1275</v>
      </c>
      <c r="Z430" s="85" t="s">
        <v>821</v>
      </c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F430">
        <v>923</v>
      </c>
      <c r="BG430">
        <v>24</v>
      </c>
      <c r="BH430">
        <v>33</v>
      </c>
      <c r="BI430">
        <v>412</v>
      </c>
      <c r="BJ430" s="398">
        <v>12</v>
      </c>
      <c r="BK430" s="398">
        <v>32</v>
      </c>
      <c r="BL430" s="136">
        <v>6009.8609999999999</v>
      </c>
      <c r="BM430" s="136">
        <v>921.44620108823199</v>
      </c>
      <c r="BN430" s="136">
        <v>909.46</v>
      </c>
      <c r="BO430" s="136">
        <v>900.18730000000005</v>
      </c>
      <c r="BP430" s="136">
        <v>900.18730000000005</v>
      </c>
      <c r="BQ430" s="1" t="s">
        <v>821</v>
      </c>
    </row>
    <row r="431" spans="1:69" x14ac:dyDescent="0.25">
      <c r="A431" s="1"/>
      <c r="B431" s="85">
        <v>116</v>
      </c>
      <c r="C431" s="85">
        <v>413</v>
      </c>
      <c r="D431" s="85">
        <v>8871</v>
      </c>
      <c r="E431" s="85">
        <v>0</v>
      </c>
      <c r="F431" s="85">
        <v>55</v>
      </c>
      <c r="G431" s="85">
        <v>71</v>
      </c>
      <c r="H431" s="176">
        <v>8</v>
      </c>
      <c r="I431" s="400">
        <v>74</v>
      </c>
      <c r="J431" s="384">
        <v>257.42437999999999</v>
      </c>
      <c r="K431" s="384">
        <v>138.49919</v>
      </c>
      <c r="L431" s="395">
        <v>7.8438691967491997E-4</v>
      </c>
      <c r="M431" s="384">
        <v>1145.7576949930201</v>
      </c>
      <c r="N431" s="85">
        <v>1</v>
      </c>
      <c r="O431" s="85">
        <v>1</v>
      </c>
      <c r="P431" s="85">
        <v>0</v>
      </c>
      <c r="Q431" s="85">
        <v>0</v>
      </c>
      <c r="R431" s="85">
        <v>0</v>
      </c>
      <c r="S431" s="85">
        <v>0</v>
      </c>
      <c r="T431" s="85">
        <v>414</v>
      </c>
      <c r="U431" s="85">
        <v>10</v>
      </c>
      <c r="V431" s="387">
        <v>116232.94</v>
      </c>
      <c r="W431" s="85">
        <v>1814869</v>
      </c>
      <c r="X431" s="85" t="s">
        <v>915</v>
      </c>
      <c r="Y431" s="85" t="s">
        <v>1276</v>
      </c>
      <c r="Z431" s="85" t="s">
        <v>821</v>
      </c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F431">
        <v>924</v>
      </c>
      <c r="BG431">
        <v>24</v>
      </c>
      <c r="BH431">
        <v>32</v>
      </c>
      <c r="BI431">
        <v>413</v>
      </c>
      <c r="BJ431" s="398">
        <v>12</v>
      </c>
      <c r="BK431" s="398">
        <v>33</v>
      </c>
      <c r="BL431" s="136">
        <v>6085.81</v>
      </c>
      <c r="BM431" s="136">
        <v>918.30728809110406</v>
      </c>
      <c r="BN431" s="136">
        <v>904.76</v>
      </c>
      <c r="BO431" s="136">
        <v>898.82056</v>
      </c>
      <c r="BP431" s="136">
        <v>898.82056</v>
      </c>
      <c r="BQ431" s="1" t="s">
        <v>821</v>
      </c>
    </row>
    <row r="432" spans="1:69" x14ac:dyDescent="0.25">
      <c r="A432" s="1"/>
      <c r="B432" s="85">
        <v>117</v>
      </c>
      <c r="C432" s="85">
        <v>414</v>
      </c>
      <c r="D432" s="85">
        <v>8870</v>
      </c>
      <c r="E432" s="85">
        <v>0</v>
      </c>
      <c r="F432" s="85">
        <v>55</v>
      </c>
      <c r="G432" s="85">
        <v>70</v>
      </c>
      <c r="H432" s="176">
        <v>8</v>
      </c>
      <c r="I432" s="400">
        <v>75</v>
      </c>
      <c r="J432" s="384">
        <v>87.728129999999993</v>
      </c>
      <c r="K432" s="384">
        <v>138.53084000000001</v>
      </c>
      <c r="L432" s="395">
        <v>2.2489238235370002E-3</v>
      </c>
      <c r="M432" s="384">
        <v>1145.5557746785501</v>
      </c>
      <c r="N432" s="85">
        <v>1</v>
      </c>
      <c r="O432" s="85">
        <v>1</v>
      </c>
      <c r="P432" s="85">
        <v>0</v>
      </c>
      <c r="Q432" s="85">
        <v>0</v>
      </c>
      <c r="R432" s="85">
        <v>0</v>
      </c>
      <c r="S432" s="85">
        <v>0</v>
      </c>
      <c r="T432" s="85">
        <v>415</v>
      </c>
      <c r="U432" s="85">
        <v>10</v>
      </c>
      <c r="V432" s="387">
        <v>116285.54</v>
      </c>
      <c r="W432" s="85">
        <v>1814869</v>
      </c>
      <c r="X432" s="85" t="s">
        <v>915</v>
      </c>
      <c r="Y432" s="85" t="s">
        <v>1277</v>
      </c>
      <c r="Z432" s="85" t="s">
        <v>821</v>
      </c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F432">
        <v>925</v>
      </c>
      <c r="BG432">
        <v>23</v>
      </c>
      <c r="BH432">
        <v>32</v>
      </c>
      <c r="BI432">
        <v>414</v>
      </c>
      <c r="BJ432" s="398">
        <v>12</v>
      </c>
      <c r="BK432" s="398">
        <v>34</v>
      </c>
      <c r="BL432" s="136">
        <v>6382.9443000000001</v>
      </c>
      <c r="BM432" s="136">
        <v>914.69866691002596</v>
      </c>
      <c r="BN432" s="136">
        <v>918.52</v>
      </c>
      <c r="BO432" s="136">
        <v>894.84450000000004</v>
      </c>
      <c r="BP432" s="136">
        <v>894.84450000000004</v>
      </c>
      <c r="BQ432" s="1" t="s">
        <v>821</v>
      </c>
    </row>
    <row r="433" spans="1:69" x14ac:dyDescent="0.25">
      <c r="A433" s="1"/>
      <c r="B433" s="85">
        <v>118</v>
      </c>
      <c r="C433" s="85">
        <v>415</v>
      </c>
      <c r="D433" s="85">
        <v>9030</v>
      </c>
      <c r="E433" s="85">
        <v>0</v>
      </c>
      <c r="F433" s="85">
        <v>56</v>
      </c>
      <c r="G433" s="85">
        <v>70</v>
      </c>
      <c r="H433" s="176">
        <v>8</v>
      </c>
      <c r="I433" s="400">
        <v>76</v>
      </c>
      <c r="J433" s="384">
        <v>249.51463000000001</v>
      </c>
      <c r="K433" s="384">
        <v>138.56177</v>
      </c>
      <c r="L433" s="395">
        <v>8.6935169682071103E-4</v>
      </c>
      <c r="M433" s="384">
        <v>1145.3584808048099</v>
      </c>
      <c r="N433" s="85">
        <v>1</v>
      </c>
      <c r="O433" s="85">
        <v>1</v>
      </c>
      <c r="P433" s="85">
        <v>0</v>
      </c>
      <c r="Q433" s="85">
        <v>0</v>
      </c>
      <c r="R433" s="85">
        <v>0</v>
      </c>
      <c r="S433" s="85">
        <v>0</v>
      </c>
      <c r="T433" s="85">
        <v>416</v>
      </c>
      <c r="U433" s="85">
        <v>10</v>
      </c>
      <c r="V433" s="387">
        <v>116336.93</v>
      </c>
      <c r="W433" s="85">
        <v>1814869</v>
      </c>
      <c r="X433" s="85" t="s">
        <v>915</v>
      </c>
      <c r="Y433" s="85" t="s">
        <v>1278</v>
      </c>
      <c r="Z433" s="85" t="s">
        <v>821</v>
      </c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F433">
        <v>926</v>
      </c>
      <c r="BG433">
        <v>23</v>
      </c>
      <c r="BH433">
        <v>31</v>
      </c>
      <c r="BI433">
        <v>415</v>
      </c>
      <c r="BJ433" s="398">
        <v>12</v>
      </c>
      <c r="BK433" s="398">
        <v>35</v>
      </c>
      <c r="BL433" s="136">
        <v>6556.3720000000003</v>
      </c>
      <c r="BM433" s="136">
        <v>910.14718166689704</v>
      </c>
      <c r="BN433" s="136">
        <v>904.15</v>
      </c>
      <c r="BO433" s="136">
        <v>893.22125000000005</v>
      </c>
      <c r="BP433" s="136">
        <v>893.22125000000005</v>
      </c>
      <c r="BQ433" s="1" t="s">
        <v>821</v>
      </c>
    </row>
    <row r="434" spans="1:69" x14ac:dyDescent="0.25">
      <c r="A434" s="1"/>
      <c r="B434" s="85">
        <v>119</v>
      </c>
      <c r="C434" s="85">
        <v>416</v>
      </c>
      <c r="D434" s="85">
        <v>9029</v>
      </c>
      <c r="E434" s="85">
        <v>0</v>
      </c>
      <c r="F434" s="85">
        <v>56</v>
      </c>
      <c r="G434" s="85">
        <v>69</v>
      </c>
      <c r="H434" s="176">
        <v>8</v>
      </c>
      <c r="I434" s="400">
        <v>77</v>
      </c>
      <c r="J434" s="384">
        <v>121.27264</v>
      </c>
      <c r="K434" s="384">
        <v>138.59577999999999</v>
      </c>
      <c r="L434" s="395">
        <v>1.80039396842485E-3</v>
      </c>
      <c r="M434" s="384">
        <v>1145.1415648350701</v>
      </c>
      <c r="N434" s="85">
        <v>1</v>
      </c>
      <c r="O434" s="85">
        <v>1</v>
      </c>
      <c r="P434" s="85">
        <v>0</v>
      </c>
      <c r="Q434" s="85">
        <v>0</v>
      </c>
      <c r="R434" s="85">
        <v>0</v>
      </c>
      <c r="S434" s="85">
        <v>0</v>
      </c>
      <c r="T434" s="85">
        <v>417</v>
      </c>
      <c r="U434" s="85">
        <v>10</v>
      </c>
      <c r="V434" s="387">
        <v>116393.44500000001</v>
      </c>
      <c r="W434" s="85">
        <v>1814869</v>
      </c>
      <c r="X434" s="85" t="s">
        <v>915</v>
      </c>
      <c r="Y434" s="85" t="s">
        <v>1279</v>
      </c>
      <c r="Z434" s="85" t="s">
        <v>821</v>
      </c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F434">
        <v>927</v>
      </c>
      <c r="BG434">
        <v>22</v>
      </c>
      <c r="BH434">
        <v>31</v>
      </c>
      <c r="BI434">
        <v>416</v>
      </c>
      <c r="BJ434" s="398">
        <v>12</v>
      </c>
      <c r="BK434" s="398">
        <v>36</v>
      </c>
      <c r="BL434" s="136">
        <v>6645.4089999999997</v>
      </c>
      <c r="BM434" s="136">
        <v>907.60850749892097</v>
      </c>
      <c r="BN434" s="136">
        <v>918.82</v>
      </c>
      <c r="BO434" s="136">
        <v>892.04755</v>
      </c>
      <c r="BP434" s="136">
        <v>892.04755</v>
      </c>
      <c r="BQ434" s="1" t="s">
        <v>821</v>
      </c>
    </row>
    <row r="435" spans="1:69" x14ac:dyDescent="0.25">
      <c r="A435" s="1"/>
      <c r="B435" s="85">
        <v>120</v>
      </c>
      <c r="C435" s="85">
        <v>417</v>
      </c>
      <c r="D435" s="85">
        <v>9189</v>
      </c>
      <c r="E435" s="85">
        <v>0</v>
      </c>
      <c r="F435" s="85">
        <v>57</v>
      </c>
      <c r="G435" s="85">
        <v>69</v>
      </c>
      <c r="H435" s="176">
        <v>8</v>
      </c>
      <c r="I435" s="400">
        <v>78</v>
      </c>
      <c r="J435" s="384">
        <v>251.94238000000001</v>
      </c>
      <c r="K435" s="384">
        <v>138.63</v>
      </c>
      <c r="L435" s="395">
        <v>7.5795253976832302E-4</v>
      </c>
      <c r="M435" s="384">
        <v>1144.92322631194</v>
      </c>
      <c r="N435" s="85">
        <v>1</v>
      </c>
      <c r="O435" s="85">
        <v>1</v>
      </c>
      <c r="P435" s="85">
        <v>0</v>
      </c>
      <c r="Q435" s="85">
        <v>0</v>
      </c>
      <c r="R435" s="85">
        <v>0</v>
      </c>
      <c r="S435" s="85">
        <v>0</v>
      </c>
      <c r="T435" s="85">
        <v>418</v>
      </c>
      <c r="U435" s="85">
        <v>10</v>
      </c>
      <c r="V435" s="387">
        <v>116450.32</v>
      </c>
      <c r="W435" s="85">
        <v>1814869</v>
      </c>
      <c r="X435" s="85" t="s">
        <v>915</v>
      </c>
      <c r="Y435" s="85" t="s">
        <v>1280</v>
      </c>
      <c r="Z435" s="85" t="s">
        <v>821</v>
      </c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F435">
        <v>928</v>
      </c>
      <c r="BG435">
        <v>22</v>
      </c>
      <c r="BH435">
        <v>30</v>
      </c>
      <c r="BI435">
        <v>417</v>
      </c>
      <c r="BJ435" s="398">
        <v>12</v>
      </c>
      <c r="BK435" s="398">
        <v>37</v>
      </c>
      <c r="BL435" s="136">
        <v>6897.8477000000003</v>
      </c>
      <c r="BM435" s="136">
        <v>904.30560705469998</v>
      </c>
      <c r="BN435" s="136">
        <v>913.61</v>
      </c>
      <c r="BO435" s="136">
        <v>888.57354999999995</v>
      </c>
      <c r="BP435" s="136">
        <v>888.57354999999995</v>
      </c>
      <c r="BQ435" s="1" t="s">
        <v>821</v>
      </c>
    </row>
    <row r="436" spans="1:69" x14ac:dyDescent="0.25">
      <c r="A436" s="1"/>
      <c r="B436" s="85">
        <v>121</v>
      </c>
      <c r="C436" s="85">
        <v>418</v>
      </c>
      <c r="D436" s="85">
        <v>9188</v>
      </c>
      <c r="E436" s="85">
        <v>0</v>
      </c>
      <c r="F436" s="85">
        <v>57</v>
      </c>
      <c r="G436" s="85">
        <v>68</v>
      </c>
      <c r="H436" s="176">
        <v>8</v>
      </c>
      <c r="I436" s="400">
        <v>79</v>
      </c>
      <c r="J436" s="384">
        <v>74.477879999999999</v>
      </c>
      <c r="K436" s="384">
        <v>138.65994000000001</v>
      </c>
      <c r="L436" s="395">
        <v>2.53439359544515E-3</v>
      </c>
      <c r="M436" s="384">
        <v>1144.7322659430099</v>
      </c>
      <c r="N436" s="85">
        <v>1</v>
      </c>
      <c r="O436" s="85">
        <v>1</v>
      </c>
      <c r="P436" s="85">
        <v>0</v>
      </c>
      <c r="Q436" s="85">
        <v>0</v>
      </c>
      <c r="R436" s="85">
        <v>0</v>
      </c>
      <c r="S436" s="85">
        <v>0</v>
      </c>
      <c r="T436" s="85">
        <v>419</v>
      </c>
      <c r="U436" s="85">
        <v>10</v>
      </c>
      <c r="V436" s="387">
        <v>116500.06</v>
      </c>
      <c r="W436" s="85">
        <v>1814869</v>
      </c>
      <c r="X436" s="85" t="s">
        <v>915</v>
      </c>
      <c r="Y436" s="85" t="s">
        <v>1281</v>
      </c>
      <c r="Z436" s="85" t="s">
        <v>821</v>
      </c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F436">
        <v>929</v>
      </c>
      <c r="BG436">
        <v>22</v>
      </c>
      <c r="BH436">
        <v>29</v>
      </c>
      <c r="BI436">
        <v>418</v>
      </c>
      <c r="BJ436" s="398">
        <v>12</v>
      </c>
      <c r="BK436" s="398">
        <v>38</v>
      </c>
      <c r="BL436" s="136">
        <v>7150.2860000000001</v>
      </c>
      <c r="BM436" s="136">
        <v>899.42221749062696</v>
      </c>
      <c r="BN436" s="136">
        <v>910.57</v>
      </c>
      <c r="BO436" s="136">
        <v>882.12990000000002</v>
      </c>
      <c r="BP436" s="136">
        <v>882.12990000000002</v>
      </c>
      <c r="BQ436" s="1" t="s">
        <v>821</v>
      </c>
    </row>
    <row r="437" spans="1:69" x14ac:dyDescent="0.25">
      <c r="A437" s="1"/>
      <c r="B437" s="85">
        <v>122</v>
      </c>
      <c r="C437" s="85">
        <v>419</v>
      </c>
      <c r="D437" s="85">
        <v>9348</v>
      </c>
      <c r="E437" s="85">
        <v>0</v>
      </c>
      <c r="F437" s="85">
        <v>58</v>
      </c>
      <c r="G437" s="85">
        <v>68</v>
      </c>
      <c r="H437" s="176">
        <v>8</v>
      </c>
      <c r="I437" s="400">
        <v>80</v>
      </c>
      <c r="J437" s="384">
        <v>248.17295999999999</v>
      </c>
      <c r="K437" s="384">
        <v>138.68953999999999</v>
      </c>
      <c r="L437" s="395">
        <v>1.12927068088542E-3</v>
      </c>
      <c r="M437" s="384">
        <v>1144.5435096748899</v>
      </c>
      <c r="N437" s="85">
        <v>1</v>
      </c>
      <c r="O437" s="85">
        <v>1</v>
      </c>
      <c r="P437" s="85">
        <v>0</v>
      </c>
      <c r="Q437" s="85">
        <v>0</v>
      </c>
      <c r="R437" s="85">
        <v>0</v>
      </c>
      <c r="S437" s="85">
        <v>0</v>
      </c>
      <c r="T437" s="85">
        <v>420</v>
      </c>
      <c r="U437" s="85">
        <v>10</v>
      </c>
      <c r="V437" s="387">
        <v>116549.234</v>
      </c>
      <c r="W437" s="85">
        <v>1814869</v>
      </c>
      <c r="X437" s="85" t="s">
        <v>915</v>
      </c>
      <c r="Y437" s="85" t="s">
        <v>1282</v>
      </c>
      <c r="Z437" s="85" t="s">
        <v>821</v>
      </c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F437">
        <v>930</v>
      </c>
      <c r="BG437">
        <v>22</v>
      </c>
      <c r="BH437">
        <v>28</v>
      </c>
      <c r="BI437">
        <v>419</v>
      </c>
      <c r="BJ437" s="398">
        <v>12</v>
      </c>
      <c r="BK437" s="398">
        <v>39</v>
      </c>
      <c r="BL437" s="136">
        <v>7441.1543000000001</v>
      </c>
      <c r="BM437" s="136">
        <v>894.167119268183</v>
      </c>
      <c r="BN437" s="136">
        <v>897.68</v>
      </c>
      <c r="BO437" s="136">
        <v>876.65279999999996</v>
      </c>
      <c r="BP437" s="136">
        <v>876.65279999999996</v>
      </c>
      <c r="BQ437" s="1" t="s">
        <v>821</v>
      </c>
    </row>
    <row r="438" spans="1:69" x14ac:dyDescent="0.25">
      <c r="A438" s="1"/>
      <c r="B438" s="85">
        <v>123</v>
      </c>
      <c r="C438" s="85">
        <v>420</v>
      </c>
      <c r="D438" s="85">
        <v>9347</v>
      </c>
      <c r="E438" s="85">
        <v>0</v>
      </c>
      <c r="F438" s="85">
        <v>58</v>
      </c>
      <c r="G438" s="85">
        <v>67</v>
      </c>
      <c r="H438" s="176">
        <v>8</v>
      </c>
      <c r="I438" s="400">
        <v>81</v>
      </c>
      <c r="J438" s="384">
        <v>230.87923000000001</v>
      </c>
      <c r="K438" s="384">
        <v>138.73347000000001</v>
      </c>
      <c r="L438" s="395">
        <v>7.2367722841856102E-4</v>
      </c>
      <c r="M438" s="384">
        <v>1144.26325522921</v>
      </c>
      <c r="N438" s="85">
        <v>1</v>
      </c>
      <c r="O438" s="85">
        <v>1</v>
      </c>
      <c r="P438" s="85">
        <v>0</v>
      </c>
      <c r="Q438" s="85">
        <v>0</v>
      </c>
      <c r="R438" s="85">
        <v>0</v>
      </c>
      <c r="S438" s="85">
        <v>0</v>
      </c>
      <c r="T438" s="85">
        <v>421</v>
      </c>
      <c r="U438" s="85">
        <v>10</v>
      </c>
      <c r="V438" s="387">
        <v>116622.24</v>
      </c>
      <c r="W438" s="85">
        <v>1814869</v>
      </c>
      <c r="X438" s="85" t="s">
        <v>915</v>
      </c>
      <c r="Y438" s="85" t="s">
        <v>1283</v>
      </c>
      <c r="Z438" s="85" t="s">
        <v>821</v>
      </c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F438">
        <v>931</v>
      </c>
      <c r="BG438">
        <v>22</v>
      </c>
      <c r="BH438">
        <v>27</v>
      </c>
      <c r="BI438">
        <v>420</v>
      </c>
      <c r="BJ438" s="398">
        <v>12</v>
      </c>
      <c r="BK438" s="398">
        <v>40</v>
      </c>
      <c r="BL438" s="136">
        <v>7495.6225999999997</v>
      </c>
      <c r="BM438" s="136">
        <v>890.82687037826202</v>
      </c>
      <c r="BN438" s="136">
        <v>885.69</v>
      </c>
      <c r="BO438" s="136">
        <v>875.69179999999994</v>
      </c>
      <c r="BP438" s="136">
        <v>875.69179999999994</v>
      </c>
      <c r="BQ438" s="1" t="s">
        <v>821</v>
      </c>
    </row>
    <row r="439" spans="1:69" x14ac:dyDescent="0.25">
      <c r="A439" s="1"/>
      <c r="B439" s="85">
        <v>124</v>
      </c>
      <c r="C439" s="85">
        <v>421</v>
      </c>
      <c r="D439" s="85">
        <v>9507</v>
      </c>
      <c r="E439" s="85">
        <v>0</v>
      </c>
      <c r="F439" s="85">
        <v>59</v>
      </c>
      <c r="G439" s="85">
        <v>67</v>
      </c>
      <c r="H439" s="176">
        <v>8</v>
      </c>
      <c r="I439" s="400">
        <v>82</v>
      </c>
      <c r="J439" s="384">
        <v>54.721474000000001</v>
      </c>
      <c r="K439" s="384">
        <v>138.75967</v>
      </c>
      <c r="L439" s="395">
        <v>3.8740893310757201E-3</v>
      </c>
      <c r="M439" s="384">
        <v>1144.0961731903501</v>
      </c>
      <c r="N439" s="85">
        <v>1</v>
      </c>
      <c r="O439" s="85">
        <v>1</v>
      </c>
      <c r="P439" s="85">
        <v>0</v>
      </c>
      <c r="Q439" s="85">
        <v>0</v>
      </c>
      <c r="R439" s="85">
        <v>0</v>
      </c>
      <c r="S439" s="85">
        <v>0</v>
      </c>
      <c r="T439" s="85">
        <v>422</v>
      </c>
      <c r="U439" s="85">
        <v>10</v>
      </c>
      <c r="V439" s="387">
        <v>116665.77</v>
      </c>
      <c r="W439" s="85">
        <v>1814869</v>
      </c>
      <c r="X439" s="85" t="s">
        <v>915</v>
      </c>
      <c r="Y439" s="85" t="s">
        <v>1284</v>
      </c>
      <c r="Z439" s="85" t="s">
        <v>821</v>
      </c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F439">
        <v>932</v>
      </c>
      <c r="BG439">
        <v>21</v>
      </c>
      <c r="BH439">
        <v>27</v>
      </c>
      <c r="BI439">
        <v>421</v>
      </c>
      <c r="BJ439" s="398">
        <v>12</v>
      </c>
      <c r="BK439" s="398">
        <v>41</v>
      </c>
      <c r="BL439" s="136">
        <v>7765.9062000000004</v>
      </c>
      <c r="BM439" s="136">
        <v>887.68572818710595</v>
      </c>
      <c r="BN439" s="136">
        <v>894.95</v>
      </c>
      <c r="BO439" s="136">
        <v>870.13666000000001</v>
      </c>
      <c r="BP439" s="136">
        <v>870.13666000000001</v>
      </c>
      <c r="BQ439" s="1" t="s">
        <v>821</v>
      </c>
    </row>
    <row r="440" spans="1:69" x14ac:dyDescent="0.25">
      <c r="A440" s="1"/>
      <c r="B440" s="85">
        <v>125</v>
      </c>
      <c r="C440" s="85">
        <v>422</v>
      </c>
      <c r="D440" s="85">
        <v>9506</v>
      </c>
      <c r="E440" s="85">
        <v>0</v>
      </c>
      <c r="F440" s="85">
        <v>59</v>
      </c>
      <c r="G440" s="85">
        <v>66</v>
      </c>
      <c r="H440" s="176">
        <v>8</v>
      </c>
      <c r="I440" s="400">
        <v>83</v>
      </c>
      <c r="J440" s="384">
        <v>307.65532999999999</v>
      </c>
      <c r="K440" s="384">
        <v>138.79291000000001</v>
      </c>
      <c r="L440" s="395">
        <v>7.1268262693841998E-4</v>
      </c>
      <c r="M440" s="384">
        <v>1143.88417731293</v>
      </c>
      <c r="N440" s="85">
        <v>1</v>
      </c>
      <c r="O440" s="85">
        <v>1</v>
      </c>
      <c r="P440" s="85">
        <v>0</v>
      </c>
      <c r="Q440" s="85">
        <v>0</v>
      </c>
      <c r="R440" s="85">
        <v>0</v>
      </c>
      <c r="S440" s="85">
        <v>0</v>
      </c>
      <c r="T440" s="85">
        <v>423</v>
      </c>
      <c r="U440" s="85">
        <v>10</v>
      </c>
      <c r="V440" s="387">
        <v>116721</v>
      </c>
      <c r="W440" s="85">
        <v>1814869</v>
      </c>
      <c r="X440" s="85" t="s">
        <v>915</v>
      </c>
      <c r="Y440" s="85" t="s">
        <v>1285</v>
      </c>
      <c r="Z440" s="85" t="s">
        <v>821</v>
      </c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F440">
        <v>933</v>
      </c>
      <c r="BG440">
        <v>21</v>
      </c>
      <c r="BH440">
        <v>26</v>
      </c>
      <c r="BI440">
        <v>422</v>
      </c>
      <c r="BJ440" s="398">
        <v>12</v>
      </c>
      <c r="BK440" s="398">
        <v>42</v>
      </c>
      <c r="BL440" s="136">
        <v>8020.1049999999996</v>
      </c>
      <c r="BM440" s="136">
        <v>882.61270599888496</v>
      </c>
      <c r="BN440" s="136">
        <v>882.69</v>
      </c>
      <c r="BO440" s="136">
        <v>866.53200000000004</v>
      </c>
      <c r="BP440" s="136">
        <v>866.53200000000004</v>
      </c>
      <c r="BQ440" s="1" t="s">
        <v>821</v>
      </c>
    </row>
    <row r="441" spans="1:69" x14ac:dyDescent="0.25">
      <c r="A441" s="1"/>
      <c r="B441" s="85">
        <v>126</v>
      </c>
      <c r="C441" s="85">
        <v>423</v>
      </c>
      <c r="D441" s="85">
        <v>9505</v>
      </c>
      <c r="E441" s="85">
        <v>0</v>
      </c>
      <c r="F441" s="85">
        <v>59</v>
      </c>
      <c r="G441" s="85">
        <v>65</v>
      </c>
      <c r="H441" s="176">
        <v>8</v>
      </c>
      <c r="I441" s="400">
        <v>84</v>
      </c>
      <c r="J441" s="384">
        <v>67.137540000000001</v>
      </c>
      <c r="K441" s="384">
        <v>138.82729</v>
      </c>
      <c r="L441" s="395">
        <v>2.7717127196775302E-3</v>
      </c>
      <c r="M441" s="384">
        <v>1143.66491670096</v>
      </c>
      <c r="N441" s="85">
        <v>1</v>
      </c>
      <c r="O441" s="85">
        <v>1</v>
      </c>
      <c r="P441" s="85">
        <v>0</v>
      </c>
      <c r="Q441" s="85">
        <v>0</v>
      </c>
      <c r="R441" s="85">
        <v>0</v>
      </c>
      <c r="S441" s="85">
        <v>0</v>
      </c>
      <c r="T441" s="85">
        <v>424</v>
      </c>
      <c r="U441" s="85">
        <v>10</v>
      </c>
      <c r="V441" s="387">
        <v>116778.12</v>
      </c>
      <c r="W441" s="85">
        <v>1814869</v>
      </c>
      <c r="X441" s="85" t="s">
        <v>915</v>
      </c>
      <c r="Y441" s="85" t="s">
        <v>1286</v>
      </c>
      <c r="Z441" s="85" t="s">
        <v>821</v>
      </c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F441">
        <v>934</v>
      </c>
      <c r="BG441">
        <v>21</v>
      </c>
      <c r="BH441">
        <v>25</v>
      </c>
      <c r="BI441">
        <v>423</v>
      </c>
      <c r="BJ441" s="398">
        <v>12</v>
      </c>
      <c r="BK441" s="398">
        <v>43</v>
      </c>
      <c r="BL441" s="136">
        <v>8151.6279999999997</v>
      </c>
      <c r="BM441" s="136">
        <v>878.88183808430904</v>
      </c>
      <c r="BN441" s="136">
        <v>867.52</v>
      </c>
      <c r="BO441" s="136">
        <v>865.16740000000004</v>
      </c>
      <c r="BP441" s="136">
        <v>865.16740000000004</v>
      </c>
      <c r="BQ441" s="1" t="s">
        <v>821</v>
      </c>
    </row>
    <row r="442" spans="1:69" x14ac:dyDescent="0.25">
      <c r="A442" s="1"/>
      <c r="B442" s="85">
        <v>127</v>
      </c>
      <c r="C442" s="85">
        <v>424</v>
      </c>
      <c r="D442" s="85">
        <v>9665</v>
      </c>
      <c r="E442" s="85">
        <v>0</v>
      </c>
      <c r="F442" s="85">
        <v>60</v>
      </c>
      <c r="G442" s="85">
        <v>65</v>
      </c>
      <c r="H442" s="176">
        <v>8</v>
      </c>
      <c r="I442" s="400">
        <v>85</v>
      </c>
      <c r="J442" s="384">
        <v>250.94994</v>
      </c>
      <c r="K442" s="384">
        <v>138.85646</v>
      </c>
      <c r="L442" s="395">
        <v>1.18348255470887E-3</v>
      </c>
      <c r="M442" s="384">
        <v>1143.4788307198301</v>
      </c>
      <c r="N442" s="85">
        <v>1</v>
      </c>
      <c r="O442" s="85">
        <v>1</v>
      </c>
      <c r="P442" s="85">
        <v>0</v>
      </c>
      <c r="Q442" s="85">
        <v>0</v>
      </c>
      <c r="R442" s="85">
        <v>0</v>
      </c>
      <c r="S442" s="85">
        <v>0</v>
      </c>
      <c r="T442" s="85">
        <v>425</v>
      </c>
      <c r="U442" s="85">
        <v>10</v>
      </c>
      <c r="V442" s="387">
        <v>116826.59</v>
      </c>
      <c r="W442" s="85">
        <v>1814869</v>
      </c>
      <c r="X442" s="85" t="s">
        <v>915</v>
      </c>
      <c r="Y442" s="85" t="s">
        <v>1287</v>
      </c>
      <c r="Z442" s="85" t="s">
        <v>821</v>
      </c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F442">
        <v>935</v>
      </c>
      <c r="BG442">
        <v>20</v>
      </c>
      <c r="BH442">
        <v>25</v>
      </c>
      <c r="BI442">
        <v>424</v>
      </c>
      <c r="BJ442" s="398">
        <v>12</v>
      </c>
      <c r="BK442" s="398">
        <v>44</v>
      </c>
      <c r="BL442" s="136">
        <v>8439.8150000000005</v>
      </c>
      <c r="BM442" s="136">
        <v>874.82222072508205</v>
      </c>
      <c r="BN442" s="136">
        <v>880.5</v>
      </c>
      <c r="BO442" s="136">
        <v>859.37459999999999</v>
      </c>
      <c r="BP442" s="136">
        <v>859.37459999999999</v>
      </c>
      <c r="BQ442" s="1" t="s">
        <v>821</v>
      </c>
    </row>
    <row r="443" spans="1:69" x14ac:dyDescent="0.25">
      <c r="A443" s="1"/>
      <c r="B443" s="85">
        <v>128</v>
      </c>
      <c r="C443" s="85">
        <v>425</v>
      </c>
      <c r="D443" s="85">
        <v>9825</v>
      </c>
      <c r="E443" s="85">
        <v>0</v>
      </c>
      <c r="F443" s="85">
        <v>61</v>
      </c>
      <c r="G443" s="85">
        <v>65</v>
      </c>
      <c r="H443" s="176">
        <v>8</v>
      </c>
      <c r="I443" s="400">
        <v>86</v>
      </c>
      <c r="J443" s="384">
        <v>256.71640000000002</v>
      </c>
      <c r="K443" s="384">
        <v>138.90302</v>
      </c>
      <c r="L443" s="395">
        <v>1.1680437029698699E-3</v>
      </c>
      <c r="M443" s="384">
        <v>1143.18183584857</v>
      </c>
      <c r="N443" s="85">
        <v>1</v>
      </c>
      <c r="O443" s="85">
        <v>1</v>
      </c>
      <c r="P443" s="85">
        <v>0</v>
      </c>
      <c r="Q443" s="85">
        <v>0</v>
      </c>
      <c r="R443" s="85">
        <v>0</v>
      </c>
      <c r="S443" s="85">
        <v>0</v>
      </c>
      <c r="T443" s="85">
        <v>426</v>
      </c>
      <c r="U443" s="85">
        <v>10</v>
      </c>
      <c r="V443" s="387">
        <v>116903.96</v>
      </c>
      <c r="W443" s="85">
        <v>1814869</v>
      </c>
      <c r="X443" s="85" t="s">
        <v>915</v>
      </c>
      <c r="Y443" s="85" t="s">
        <v>1288</v>
      </c>
      <c r="Z443" s="85" t="s">
        <v>821</v>
      </c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F443">
        <v>936</v>
      </c>
      <c r="BG443">
        <v>19</v>
      </c>
      <c r="BH443">
        <v>25</v>
      </c>
      <c r="BI443">
        <v>425</v>
      </c>
      <c r="BJ443" s="398">
        <v>12</v>
      </c>
      <c r="BK443" s="398">
        <v>45</v>
      </c>
      <c r="BL443" s="136">
        <v>8474.9220000000005</v>
      </c>
      <c r="BM443" s="136">
        <v>871.69519046560902</v>
      </c>
      <c r="BN443" s="136">
        <v>887.18</v>
      </c>
      <c r="BO443" s="136">
        <v>859.27589999999998</v>
      </c>
      <c r="BP443" s="136">
        <v>859.27589999999998</v>
      </c>
      <c r="BQ443" s="1" t="s">
        <v>821</v>
      </c>
    </row>
    <row r="444" spans="1:69" x14ac:dyDescent="0.25">
      <c r="A444" s="1"/>
      <c r="B444" s="85">
        <v>129</v>
      </c>
      <c r="C444" s="85">
        <v>426</v>
      </c>
      <c r="D444" s="85">
        <v>9985</v>
      </c>
      <c r="E444" s="85">
        <v>0</v>
      </c>
      <c r="F444" s="85">
        <v>62</v>
      </c>
      <c r="G444" s="85">
        <v>65</v>
      </c>
      <c r="H444" s="176">
        <v>8</v>
      </c>
      <c r="I444" s="400">
        <v>87</v>
      </c>
      <c r="J444" s="384">
        <v>255.84395000000001</v>
      </c>
      <c r="K444" s="384">
        <v>138.95003</v>
      </c>
      <c r="L444" s="395">
        <v>1.29099361708094E-3</v>
      </c>
      <c r="M444" s="384">
        <v>1142.88197987393</v>
      </c>
      <c r="N444" s="85">
        <v>1</v>
      </c>
      <c r="O444" s="85">
        <v>1</v>
      </c>
      <c r="P444" s="85">
        <v>0</v>
      </c>
      <c r="Q444" s="85">
        <v>0</v>
      </c>
      <c r="R444" s="85">
        <v>0</v>
      </c>
      <c r="S444" s="85">
        <v>0</v>
      </c>
      <c r="T444" s="85">
        <v>427</v>
      </c>
      <c r="U444" s="85">
        <v>10</v>
      </c>
      <c r="V444" s="387">
        <v>116982.08</v>
      </c>
      <c r="W444" s="85">
        <v>1814869</v>
      </c>
      <c r="X444" s="85" t="s">
        <v>915</v>
      </c>
      <c r="Y444" s="85" t="s">
        <v>1289</v>
      </c>
      <c r="Z444" s="85" t="s">
        <v>821</v>
      </c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F444">
        <v>937</v>
      </c>
      <c r="BG444">
        <v>19</v>
      </c>
      <c r="BH444">
        <v>24</v>
      </c>
      <c r="BI444">
        <v>426</v>
      </c>
      <c r="BJ444" s="398">
        <v>12</v>
      </c>
      <c r="BK444" s="398">
        <v>46</v>
      </c>
      <c r="BL444" s="136">
        <v>8809.0349999999999</v>
      </c>
      <c r="BM444" s="136">
        <v>868.12392717596902</v>
      </c>
      <c r="BN444" s="136">
        <v>877.23</v>
      </c>
      <c r="BO444" s="136">
        <v>855.38165000000004</v>
      </c>
      <c r="BP444" s="136">
        <v>855.38165000000004</v>
      </c>
      <c r="BQ444" s="1" t="s">
        <v>821</v>
      </c>
    </row>
    <row r="445" spans="1:69" x14ac:dyDescent="0.25">
      <c r="A445" s="1"/>
      <c r="B445" s="85">
        <v>130</v>
      </c>
      <c r="C445" s="85">
        <v>427</v>
      </c>
      <c r="D445" s="85">
        <v>10145</v>
      </c>
      <c r="E445" s="85">
        <v>0</v>
      </c>
      <c r="F445" s="85">
        <v>63</v>
      </c>
      <c r="G445" s="85">
        <v>65</v>
      </c>
      <c r="H445" s="176">
        <v>8</v>
      </c>
      <c r="I445" s="400">
        <v>88</v>
      </c>
      <c r="J445" s="384">
        <v>308.74007999999998</v>
      </c>
      <c r="K445" s="384">
        <v>139.0018</v>
      </c>
      <c r="L445" s="395">
        <v>8.9833190431806199E-4</v>
      </c>
      <c r="M445" s="384">
        <v>1142.5516869696201</v>
      </c>
      <c r="N445" s="85">
        <v>1</v>
      </c>
      <c r="O445" s="85">
        <v>1</v>
      </c>
      <c r="P445" s="85">
        <v>0</v>
      </c>
      <c r="Q445" s="85">
        <v>0</v>
      </c>
      <c r="R445" s="85">
        <v>0</v>
      </c>
      <c r="S445" s="85">
        <v>0</v>
      </c>
      <c r="T445" s="85">
        <v>428</v>
      </c>
      <c r="U445" s="85">
        <v>10</v>
      </c>
      <c r="V445" s="387">
        <v>117068.12</v>
      </c>
      <c r="W445" s="85">
        <v>1814869</v>
      </c>
      <c r="X445" s="85" t="s">
        <v>915</v>
      </c>
      <c r="Y445" s="85" t="s">
        <v>1290</v>
      </c>
      <c r="Z445" s="85" t="s">
        <v>821</v>
      </c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F445">
        <v>938</v>
      </c>
      <c r="BG445">
        <v>18</v>
      </c>
      <c r="BH445">
        <v>23</v>
      </c>
      <c r="BI445">
        <v>427</v>
      </c>
      <c r="BJ445" s="398">
        <v>12</v>
      </c>
      <c r="BK445" s="398">
        <v>47</v>
      </c>
      <c r="BL445" s="136">
        <v>8946.0930000000008</v>
      </c>
      <c r="BM445" s="136">
        <v>863.56656668417395</v>
      </c>
      <c r="BN445" s="136">
        <v>878.76</v>
      </c>
      <c r="BO445" s="136">
        <v>852.53625</v>
      </c>
      <c r="BP445" s="136">
        <v>852.53625</v>
      </c>
      <c r="BQ445" s="1" t="s">
        <v>821</v>
      </c>
    </row>
    <row r="446" spans="1:69" x14ac:dyDescent="0.25">
      <c r="A446" s="1"/>
      <c r="B446" s="85">
        <v>131</v>
      </c>
      <c r="C446" s="85">
        <v>428</v>
      </c>
      <c r="D446" s="85">
        <v>10305</v>
      </c>
      <c r="E446" s="85">
        <v>0</v>
      </c>
      <c r="F446" s="85">
        <v>64</v>
      </c>
      <c r="G446" s="85">
        <v>65</v>
      </c>
      <c r="H446" s="176">
        <v>8</v>
      </c>
      <c r="I446" s="400">
        <v>89</v>
      </c>
      <c r="J446" s="384">
        <v>165.34868</v>
      </c>
      <c r="K446" s="384">
        <v>139.04528999999999</v>
      </c>
      <c r="L446" s="395">
        <v>8.8497773124946604E-4</v>
      </c>
      <c r="M446" s="384">
        <v>1142.2743359040101</v>
      </c>
      <c r="N446" s="85">
        <v>1</v>
      </c>
      <c r="O446" s="85">
        <v>1</v>
      </c>
      <c r="P446" s="85">
        <v>0</v>
      </c>
      <c r="Q446" s="85">
        <v>0</v>
      </c>
      <c r="R446" s="85">
        <v>0</v>
      </c>
      <c r="S446" s="85">
        <v>0</v>
      </c>
      <c r="T446" s="85">
        <v>429</v>
      </c>
      <c r="U446" s="85">
        <v>10</v>
      </c>
      <c r="V446" s="387">
        <v>117140.37</v>
      </c>
      <c r="W446" s="85">
        <v>1814869</v>
      </c>
      <c r="X446" s="85" t="s">
        <v>915</v>
      </c>
      <c r="Y446" s="85" t="s">
        <v>1291</v>
      </c>
      <c r="Z446" s="85" t="s">
        <v>821</v>
      </c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F446">
        <v>939</v>
      </c>
      <c r="BG446">
        <v>19</v>
      </c>
      <c r="BH446">
        <v>23</v>
      </c>
      <c r="BI446">
        <v>428</v>
      </c>
      <c r="BJ446" s="398">
        <v>12</v>
      </c>
      <c r="BK446" s="398">
        <v>48</v>
      </c>
      <c r="BL446" s="136">
        <v>9054.8770000000004</v>
      </c>
      <c r="BM446" s="136">
        <v>861.18865896683496</v>
      </c>
      <c r="BN446" s="136">
        <v>868.93</v>
      </c>
      <c r="BO446" s="136">
        <v>851.16970000000003</v>
      </c>
      <c r="BP446" s="136">
        <v>851.16970000000003</v>
      </c>
      <c r="BQ446" s="1" t="s">
        <v>821</v>
      </c>
    </row>
    <row r="447" spans="1:69" x14ac:dyDescent="0.25">
      <c r="A447" s="1"/>
      <c r="B447" s="85">
        <v>132</v>
      </c>
      <c r="C447" s="85">
        <v>429</v>
      </c>
      <c r="D447" s="85">
        <v>10306</v>
      </c>
      <c r="E447" s="85">
        <v>0</v>
      </c>
      <c r="F447" s="85">
        <v>64</v>
      </c>
      <c r="G447" s="85">
        <v>66</v>
      </c>
      <c r="H447" s="176">
        <v>8</v>
      </c>
      <c r="I447" s="400">
        <v>90</v>
      </c>
      <c r="J447" s="384">
        <v>84.780510000000007</v>
      </c>
      <c r="K447" s="384">
        <v>139.06822</v>
      </c>
      <c r="L447" s="395">
        <v>7.3817919562278603E-4</v>
      </c>
      <c r="M447" s="384">
        <v>1142.1280060055699</v>
      </c>
      <c r="N447" s="85">
        <v>1</v>
      </c>
      <c r="O447" s="85">
        <v>1</v>
      </c>
      <c r="P447" s="85">
        <v>0</v>
      </c>
      <c r="Q447" s="85">
        <v>0</v>
      </c>
      <c r="R447" s="85">
        <v>0</v>
      </c>
      <c r="S447" s="85">
        <v>0</v>
      </c>
      <c r="T447" s="85">
        <v>430</v>
      </c>
      <c r="U447" s="85">
        <v>10</v>
      </c>
      <c r="V447" s="387">
        <v>117178.484</v>
      </c>
      <c r="W447" s="85">
        <v>1814869</v>
      </c>
      <c r="X447" s="85" t="s">
        <v>915</v>
      </c>
      <c r="Y447" s="85" t="s">
        <v>1292</v>
      </c>
      <c r="Z447" s="85" t="s">
        <v>821</v>
      </c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F447">
        <v>940</v>
      </c>
      <c r="BG447">
        <v>19</v>
      </c>
      <c r="BH447">
        <v>22</v>
      </c>
      <c r="BI447">
        <v>429</v>
      </c>
      <c r="BJ447" s="398">
        <v>12</v>
      </c>
      <c r="BK447" s="398">
        <v>49</v>
      </c>
      <c r="BL447" s="136">
        <v>9177.7420000000002</v>
      </c>
      <c r="BM447" s="136">
        <v>858.94805448841703</v>
      </c>
      <c r="BN447" s="136">
        <v>861.05</v>
      </c>
      <c r="BO447" s="136">
        <v>847.82410000000004</v>
      </c>
      <c r="BP447" s="136">
        <v>847.82410000000004</v>
      </c>
      <c r="BQ447" s="1" t="s">
        <v>821</v>
      </c>
    </row>
    <row r="448" spans="1:69" x14ac:dyDescent="0.25">
      <c r="A448" s="1"/>
      <c r="B448" s="85">
        <v>133</v>
      </c>
      <c r="C448" s="85">
        <v>430</v>
      </c>
      <c r="D448" s="85">
        <v>10466</v>
      </c>
      <c r="E448" s="85">
        <v>0</v>
      </c>
      <c r="F448" s="85">
        <v>65</v>
      </c>
      <c r="G448" s="85">
        <v>66</v>
      </c>
      <c r="H448" s="176">
        <v>8</v>
      </c>
      <c r="I448" s="400">
        <v>91</v>
      </c>
      <c r="J448" s="384">
        <v>22.197369999999999</v>
      </c>
      <c r="K448" s="384">
        <v>139.07803000000001</v>
      </c>
      <c r="L448" s="395">
        <v>6.6341184587914897E-3</v>
      </c>
      <c r="M448" s="384">
        <v>1142.0654227969301</v>
      </c>
      <c r="N448" s="85">
        <v>1</v>
      </c>
      <c r="O448" s="85">
        <v>1</v>
      </c>
      <c r="P448" s="85">
        <v>0</v>
      </c>
      <c r="Q448" s="85">
        <v>0</v>
      </c>
      <c r="R448" s="85">
        <v>0</v>
      </c>
      <c r="S448" s="85">
        <v>0</v>
      </c>
      <c r="T448" s="85">
        <v>431</v>
      </c>
      <c r="U448" s="85">
        <v>10</v>
      </c>
      <c r="V448" s="387">
        <v>117194.79</v>
      </c>
      <c r="W448" s="85">
        <v>1814869</v>
      </c>
      <c r="X448" s="85" t="s">
        <v>915</v>
      </c>
      <c r="Y448" s="85" t="s">
        <v>1293</v>
      </c>
      <c r="Z448" s="85" t="s">
        <v>821</v>
      </c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F448">
        <v>941</v>
      </c>
      <c r="BG448">
        <v>18</v>
      </c>
      <c r="BH448">
        <v>22</v>
      </c>
      <c r="BI448">
        <v>430</v>
      </c>
      <c r="BJ448" s="398">
        <v>12</v>
      </c>
      <c r="BK448" s="398">
        <v>50</v>
      </c>
      <c r="BL448" s="136">
        <v>9320.1460000000006</v>
      </c>
      <c r="BM448" s="136">
        <v>856.38225216261299</v>
      </c>
      <c r="BN448" s="136">
        <v>875.53</v>
      </c>
      <c r="BO448" s="136">
        <v>846.41472999999996</v>
      </c>
      <c r="BP448" s="136">
        <v>846.41472999999996</v>
      </c>
      <c r="BQ448" s="1" t="s">
        <v>821</v>
      </c>
    </row>
    <row r="449" spans="1:69" x14ac:dyDescent="0.25">
      <c r="A449" s="1"/>
      <c r="B449" s="85">
        <v>134</v>
      </c>
      <c r="C449" s="85">
        <v>431</v>
      </c>
      <c r="D449" s="85">
        <v>10465</v>
      </c>
      <c r="E449" s="85">
        <v>0</v>
      </c>
      <c r="F449" s="85">
        <v>65</v>
      </c>
      <c r="G449" s="85">
        <v>65</v>
      </c>
      <c r="H449" s="176">
        <v>8</v>
      </c>
      <c r="I449" s="400">
        <v>92</v>
      </c>
      <c r="J449" s="384">
        <v>229.52172999999999</v>
      </c>
      <c r="K449" s="384">
        <v>139.10112000000001</v>
      </c>
      <c r="L449" s="395">
        <v>1.23262101745461E-3</v>
      </c>
      <c r="M449" s="384">
        <v>1141.9181628113699</v>
      </c>
      <c r="N449" s="85">
        <v>1</v>
      </c>
      <c r="O449" s="85">
        <v>1</v>
      </c>
      <c r="P449" s="85">
        <v>0</v>
      </c>
      <c r="Q449" s="85">
        <v>0</v>
      </c>
      <c r="R449" s="85">
        <v>0</v>
      </c>
      <c r="S449" s="85">
        <v>0</v>
      </c>
      <c r="T449" s="85">
        <v>432</v>
      </c>
      <c r="U449" s="85">
        <v>10</v>
      </c>
      <c r="V449" s="387">
        <v>117233.16</v>
      </c>
      <c r="W449" s="85">
        <v>1814869</v>
      </c>
      <c r="X449" s="85" t="s">
        <v>915</v>
      </c>
      <c r="Y449" s="85" t="s">
        <v>1294</v>
      </c>
      <c r="Z449" s="85" t="s">
        <v>821</v>
      </c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F449">
        <v>942</v>
      </c>
      <c r="BG449">
        <v>18</v>
      </c>
      <c r="BH449">
        <v>21</v>
      </c>
      <c r="BI449">
        <v>431</v>
      </c>
      <c r="BJ449" s="398">
        <v>12</v>
      </c>
      <c r="BK449" s="398">
        <v>51</v>
      </c>
      <c r="BL449" s="136">
        <v>9545.3459999999995</v>
      </c>
      <c r="BM449" s="136">
        <v>852.82663101411595</v>
      </c>
      <c r="BN449" s="136">
        <v>845.74</v>
      </c>
      <c r="BO449" s="136">
        <v>843.68975999999998</v>
      </c>
      <c r="BP449" s="136">
        <v>843.68975999999998</v>
      </c>
      <c r="BQ449" s="1" t="s">
        <v>821</v>
      </c>
    </row>
    <row r="450" spans="1:69" x14ac:dyDescent="0.25">
      <c r="A450" s="1"/>
      <c r="B450" s="85">
        <v>135</v>
      </c>
      <c r="C450" s="85">
        <v>432</v>
      </c>
      <c r="D450" s="85">
        <v>10625</v>
      </c>
      <c r="E450" s="85">
        <v>0</v>
      </c>
      <c r="F450" s="85">
        <v>66</v>
      </c>
      <c r="G450" s="85">
        <v>65</v>
      </c>
      <c r="H450" s="176">
        <v>8</v>
      </c>
      <c r="I450" s="400">
        <v>93</v>
      </c>
      <c r="J450" s="384">
        <v>254.07426000000001</v>
      </c>
      <c r="K450" s="384">
        <v>139.14547999999999</v>
      </c>
      <c r="L450" s="395">
        <v>9.7781797136537005E-4</v>
      </c>
      <c r="M450" s="384">
        <v>1141.63524950483</v>
      </c>
      <c r="N450" s="85">
        <v>1</v>
      </c>
      <c r="O450" s="85">
        <v>1</v>
      </c>
      <c r="P450" s="85">
        <v>0</v>
      </c>
      <c r="Q450" s="85">
        <v>0</v>
      </c>
      <c r="R450" s="85">
        <v>0</v>
      </c>
      <c r="S450" s="85">
        <v>0</v>
      </c>
      <c r="T450" s="85">
        <v>433</v>
      </c>
      <c r="U450" s="85">
        <v>10</v>
      </c>
      <c r="V450" s="387">
        <v>117306.85</v>
      </c>
      <c r="W450" s="85">
        <v>1814869</v>
      </c>
      <c r="X450" s="85" t="s">
        <v>915</v>
      </c>
      <c r="Y450" s="85" t="s">
        <v>1295</v>
      </c>
      <c r="Z450" s="85" t="s">
        <v>821</v>
      </c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F450">
        <v>943</v>
      </c>
      <c r="BG450">
        <v>17</v>
      </c>
      <c r="BH450">
        <v>21</v>
      </c>
      <c r="BI450">
        <v>432</v>
      </c>
      <c r="BJ450" s="398">
        <v>12</v>
      </c>
      <c r="BK450" s="398">
        <v>52</v>
      </c>
      <c r="BL450" s="136">
        <v>9734.6409999999996</v>
      </c>
      <c r="BM450" s="136">
        <v>848.81746333836998</v>
      </c>
      <c r="BN450" s="136">
        <v>872.18</v>
      </c>
      <c r="BO450" s="136">
        <v>837.61720000000003</v>
      </c>
      <c r="BP450" s="136">
        <v>837.61720000000003</v>
      </c>
      <c r="BQ450" s="1" t="s">
        <v>821</v>
      </c>
    </row>
    <row r="451" spans="1:69" x14ac:dyDescent="0.25">
      <c r="A451" s="1"/>
      <c r="B451" s="85">
        <v>136</v>
      </c>
      <c r="C451" s="85">
        <v>433</v>
      </c>
      <c r="D451" s="85">
        <v>10785</v>
      </c>
      <c r="E451" s="85">
        <v>0</v>
      </c>
      <c r="F451" s="85">
        <v>67</v>
      </c>
      <c r="G451" s="85">
        <v>65</v>
      </c>
      <c r="H451" s="176">
        <v>8</v>
      </c>
      <c r="I451" s="400">
        <v>94</v>
      </c>
      <c r="J451" s="384">
        <v>170.59180000000001</v>
      </c>
      <c r="K451" s="384">
        <v>139.18442999999999</v>
      </c>
      <c r="L451" s="395">
        <v>1.20540099711077E-3</v>
      </c>
      <c r="M451" s="384">
        <v>1141.3868111229201</v>
      </c>
      <c r="N451" s="85">
        <v>1</v>
      </c>
      <c r="O451" s="85">
        <v>1</v>
      </c>
      <c r="P451" s="85">
        <v>0</v>
      </c>
      <c r="Q451" s="85">
        <v>0</v>
      </c>
      <c r="R451" s="85">
        <v>0</v>
      </c>
      <c r="S451" s="85">
        <v>0</v>
      </c>
      <c r="T451" s="85">
        <v>434</v>
      </c>
      <c r="U451" s="85">
        <v>10</v>
      </c>
      <c r="V451" s="387">
        <v>117371.57</v>
      </c>
      <c r="W451" s="85">
        <v>1814869</v>
      </c>
      <c r="X451" s="85" t="s">
        <v>915</v>
      </c>
      <c r="Y451" s="85" t="s">
        <v>1296</v>
      </c>
      <c r="Z451" s="85" t="s">
        <v>821</v>
      </c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F451">
        <v>944</v>
      </c>
      <c r="BG451">
        <v>17</v>
      </c>
      <c r="BH451">
        <v>20</v>
      </c>
      <c r="BI451">
        <v>433</v>
      </c>
      <c r="BJ451" s="398">
        <v>12</v>
      </c>
      <c r="BK451" s="398">
        <v>53</v>
      </c>
      <c r="BL451" s="136">
        <v>10000.864</v>
      </c>
      <c r="BM451" s="136">
        <v>844.41148023423102</v>
      </c>
      <c r="BN451" s="136">
        <v>871.16</v>
      </c>
      <c r="BO451" s="136">
        <v>833.46550000000002</v>
      </c>
      <c r="BP451" s="136">
        <v>833.46550000000002</v>
      </c>
      <c r="BQ451" s="1" t="s">
        <v>821</v>
      </c>
    </row>
    <row r="452" spans="1:69" x14ac:dyDescent="0.25">
      <c r="A452" s="1"/>
      <c r="B452" s="85">
        <v>137</v>
      </c>
      <c r="C452" s="85">
        <v>434</v>
      </c>
      <c r="D452" s="85">
        <v>10786</v>
      </c>
      <c r="E452" s="85">
        <v>0</v>
      </c>
      <c r="F452" s="85">
        <v>67</v>
      </c>
      <c r="G452" s="85">
        <v>66</v>
      </c>
      <c r="H452" s="176">
        <v>8</v>
      </c>
      <c r="I452" s="400">
        <v>95</v>
      </c>
      <c r="J452" s="384">
        <v>180.90860000000001</v>
      </c>
      <c r="K452" s="384">
        <v>139.21666999999999</v>
      </c>
      <c r="L452" s="395">
        <v>9.3875515629813198E-4</v>
      </c>
      <c r="M452" s="384">
        <v>1141.1811796008701</v>
      </c>
      <c r="N452" s="85">
        <v>1</v>
      </c>
      <c r="O452" s="85">
        <v>1</v>
      </c>
      <c r="P452" s="85">
        <v>0</v>
      </c>
      <c r="Q452" s="85">
        <v>0</v>
      </c>
      <c r="R452" s="85">
        <v>0</v>
      </c>
      <c r="S452" s="85">
        <v>0</v>
      </c>
      <c r="T452" s="85">
        <v>435</v>
      </c>
      <c r="U452" s="85">
        <v>10</v>
      </c>
      <c r="V452" s="387">
        <v>117425.14</v>
      </c>
      <c r="W452" s="85">
        <v>1814869</v>
      </c>
      <c r="X452" s="85" t="s">
        <v>915</v>
      </c>
      <c r="Y452" s="85" t="s">
        <v>1297</v>
      </c>
      <c r="Z452" s="85" t="s">
        <v>821</v>
      </c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F452">
        <v>945</v>
      </c>
      <c r="BG452">
        <v>17</v>
      </c>
      <c r="BH452">
        <v>19</v>
      </c>
      <c r="BI452">
        <v>434</v>
      </c>
      <c r="BJ452" s="398">
        <v>12</v>
      </c>
      <c r="BK452" s="398">
        <v>54</v>
      </c>
      <c r="BL452" s="136">
        <v>10288.277</v>
      </c>
      <c r="BM452" s="136">
        <v>839.05646500151499</v>
      </c>
      <c r="BN452" s="136">
        <v>866.88</v>
      </c>
      <c r="BO452" s="136">
        <v>823.48865000000001</v>
      </c>
      <c r="BP452" s="136">
        <v>823.48865000000001</v>
      </c>
      <c r="BQ452" s="1" t="s">
        <v>821</v>
      </c>
    </row>
    <row r="453" spans="1:69" x14ac:dyDescent="0.25">
      <c r="A453" s="1"/>
      <c r="B453" s="85">
        <v>138</v>
      </c>
      <c r="C453" s="85">
        <v>435</v>
      </c>
      <c r="D453" s="85">
        <v>10946</v>
      </c>
      <c r="E453" s="85">
        <v>0</v>
      </c>
      <c r="F453" s="85">
        <v>68</v>
      </c>
      <c r="G453" s="85">
        <v>66</v>
      </c>
      <c r="H453" s="176">
        <v>8</v>
      </c>
      <c r="I453" s="400">
        <v>96</v>
      </c>
      <c r="J453" s="384">
        <v>109.38756600000001</v>
      </c>
      <c r="K453" s="384">
        <v>139.24329</v>
      </c>
      <c r="L453" s="395">
        <v>2.1358013948076498E-3</v>
      </c>
      <c r="M453" s="384">
        <v>1141.0113507199401</v>
      </c>
      <c r="N453" s="85">
        <v>1</v>
      </c>
      <c r="O453" s="85">
        <v>1</v>
      </c>
      <c r="P453" s="85">
        <v>0</v>
      </c>
      <c r="Q453" s="85">
        <v>0</v>
      </c>
      <c r="R453" s="85">
        <v>0</v>
      </c>
      <c r="S453" s="85">
        <v>0</v>
      </c>
      <c r="T453" s="85">
        <v>436</v>
      </c>
      <c r="U453" s="85">
        <v>10</v>
      </c>
      <c r="V453" s="387">
        <v>117469.38</v>
      </c>
      <c r="W453" s="85">
        <v>1814869</v>
      </c>
      <c r="X453" s="85" t="s">
        <v>915</v>
      </c>
      <c r="Y453" s="85" t="s">
        <v>1298</v>
      </c>
      <c r="Z453" s="85" t="s">
        <v>821</v>
      </c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F453">
        <v>946</v>
      </c>
      <c r="BG453">
        <v>17</v>
      </c>
      <c r="BH453">
        <v>18</v>
      </c>
      <c r="BI453">
        <v>435</v>
      </c>
      <c r="BJ453" s="398">
        <v>12</v>
      </c>
      <c r="BK453" s="398">
        <v>55</v>
      </c>
      <c r="BL453" s="136">
        <v>10339.839</v>
      </c>
      <c r="BM453" s="136">
        <v>835.77777398226397</v>
      </c>
      <c r="BN453" s="136">
        <v>862.11</v>
      </c>
      <c r="BO453" s="136">
        <v>822.72217000000001</v>
      </c>
      <c r="BP453" s="136">
        <v>822.72217000000001</v>
      </c>
      <c r="BQ453" s="1" t="s">
        <v>821</v>
      </c>
    </row>
    <row r="454" spans="1:69" x14ac:dyDescent="0.25">
      <c r="A454" s="1"/>
      <c r="B454" s="85">
        <v>139</v>
      </c>
      <c r="C454" s="85">
        <v>436</v>
      </c>
      <c r="D454" s="85">
        <v>10945</v>
      </c>
      <c r="E454" s="85">
        <v>0</v>
      </c>
      <c r="F454" s="85">
        <v>68</v>
      </c>
      <c r="G454" s="85">
        <v>65</v>
      </c>
      <c r="H454" s="176">
        <v>8</v>
      </c>
      <c r="I454" s="400">
        <v>97</v>
      </c>
      <c r="J454" s="384">
        <v>289.96942000000001</v>
      </c>
      <c r="K454" s="384">
        <v>139.27992</v>
      </c>
      <c r="L454" s="395">
        <v>8.6332346289960096E-4</v>
      </c>
      <c r="M454" s="384">
        <v>1140.7777206047299</v>
      </c>
      <c r="N454" s="85">
        <v>1</v>
      </c>
      <c r="O454" s="85">
        <v>1</v>
      </c>
      <c r="P454" s="85">
        <v>0</v>
      </c>
      <c r="Q454" s="85">
        <v>0</v>
      </c>
      <c r="R454" s="85">
        <v>0</v>
      </c>
      <c r="S454" s="85">
        <v>0</v>
      </c>
      <c r="T454" s="85">
        <v>437</v>
      </c>
      <c r="U454" s="85">
        <v>10</v>
      </c>
      <c r="V454" s="387">
        <v>117530.24000000001</v>
      </c>
      <c r="W454" s="85">
        <v>1814869</v>
      </c>
      <c r="X454" s="85" t="s">
        <v>915</v>
      </c>
      <c r="Y454" s="85" t="s">
        <v>1299</v>
      </c>
      <c r="Z454" s="85" t="s">
        <v>821</v>
      </c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F454">
        <v>947</v>
      </c>
      <c r="BG454">
        <v>18</v>
      </c>
      <c r="BH454">
        <v>18</v>
      </c>
      <c r="BI454">
        <v>436</v>
      </c>
      <c r="BJ454" s="398">
        <v>12</v>
      </c>
      <c r="BK454" s="398">
        <v>56</v>
      </c>
      <c r="BL454" s="136">
        <v>10580.708000000001</v>
      </c>
      <c r="BM454" s="136">
        <v>832.94924791627102</v>
      </c>
      <c r="BN454" s="136">
        <v>861.79</v>
      </c>
      <c r="BO454" s="136">
        <v>817.97722999999996</v>
      </c>
      <c r="BP454" s="136">
        <v>817.97722999999996</v>
      </c>
      <c r="BQ454" s="1" t="s">
        <v>821</v>
      </c>
    </row>
    <row r="455" spans="1:69" x14ac:dyDescent="0.25">
      <c r="A455" s="1"/>
      <c r="B455" s="85">
        <v>140</v>
      </c>
      <c r="C455" s="85">
        <v>437</v>
      </c>
      <c r="D455" s="85">
        <v>11105</v>
      </c>
      <c r="E455" s="85">
        <v>0</v>
      </c>
      <c r="F455" s="85">
        <v>69</v>
      </c>
      <c r="G455" s="85">
        <v>65</v>
      </c>
      <c r="H455" s="176">
        <v>8</v>
      </c>
      <c r="I455" s="400">
        <v>98</v>
      </c>
      <c r="J455" s="384">
        <v>137.94456</v>
      </c>
      <c r="K455" s="384">
        <v>139.31917000000001</v>
      </c>
      <c r="L455" s="395">
        <v>1.76279979052529E-3</v>
      </c>
      <c r="M455" s="384">
        <v>1140.5273831997199</v>
      </c>
      <c r="N455" s="85">
        <v>1</v>
      </c>
      <c r="O455" s="85">
        <v>1</v>
      </c>
      <c r="P455" s="85">
        <v>0</v>
      </c>
      <c r="Q455" s="85">
        <v>0</v>
      </c>
      <c r="R455" s="85">
        <v>0</v>
      </c>
      <c r="S455" s="85">
        <v>0</v>
      </c>
      <c r="T455" s="85">
        <v>438</v>
      </c>
      <c r="U455" s="85">
        <v>10</v>
      </c>
      <c r="V455" s="387">
        <v>117595.46</v>
      </c>
      <c r="W455" s="85">
        <v>1814869</v>
      </c>
      <c r="X455" s="85" t="s">
        <v>915</v>
      </c>
      <c r="Y455" s="85" t="s">
        <v>1300</v>
      </c>
      <c r="Z455" s="85" t="s">
        <v>821</v>
      </c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F455">
        <v>948</v>
      </c>
      <c r="BG455">
        <v>18</v>
      </c>
      <c r="BH455">
        <v>17</v>
      </c>
      <c r="BI455">
        <v>437</v>
      </c>
      <c r="BJ455" s="398">
        <v>12</v>
      </c>
      <c r="BK455" s="398">
        <v>57</v>
      </c>
      <c r="BL455" s="136">
        <v>10657.505999999999</v>
      </c>
      <c r="BM455" s="136">
        <v>829.87662510425298</v>
      </c>
      <c r="BN455" s="136">
        <v>852.77</v>
      </c>
      <c r="BO455" s="136">
        <v>817.00310000000002</v>
      </c>
      <c r="BP455" s="136">
        <v>817.00310000000002</v>
      </c>
      <c r="BQ455" s="1" t="s">
        <v>821</v>
      </c>
    </row>
    <row r="456" spans="1:69" x14ac:dyDescent="0.25">
      <c r="A456" s="1"/>
      <c r="B456" s="85">
        <v>141</v>
      </c>
      <c r="C456" s="85">
        <v>438</v>
      </c>
      <c r="D456" s="85">
        <v>11104</v>
      </c>
      <c r="E456" s="85">
        <v>0</v>
      </c>
      <c r="F456" s="85">
        <v>69</v>
      </c>
      <c r="G456" s="85">
        <v>64</v>
      </c>
      <c r="H456" s="176">
        <v>8</v>
      </c>
      <c r="I456" s="400">
        <v>99</v>
      </c>
      <c r="J456" s="384">
        <v>277.71483999999998</v>
      </c>
      <c r="K456" s="384">
        <v>139.35728</v>
      </c>
      <c r="L456" s="395">
        <v>1.0995243361826999E-3</v>
      </c>
      <c r="M456" s="384">
        <v>1140.28421454975</v>
      </c>
      <c r="N456" s="85">
        <v>1</v>
      </c>
      <c r="O456" s="85">
        <v>1</v>
      </c>
      <c r="P456" s="85">
        <v>0</v>
      </c>
      <c r="Q456" s="85">
        <v>0</v>
      </c>
      <c r="R456" s="85">
        <v>0</v>
      </c>
      <c r="S456" s="85">
        <v>0</v>
      </c>
      <c r="T456" s="85">
        <v>439</v>
      </c>
      <c r="U456" s="85">
        <v>10</v>
      </c>
      <c r="V456" s="387">
        <v>117658.80499999999</v>
      </c>
      <c r="W456" s="85">
        <v>1814869</v>
      </c>
      <c r="X456" s="85" t="s">
        <v>915</v>
      </c>
      <c r="Y456" s="85" t="s">
        <v>1301</v>
      </c>
      <c r="Z456" s="85" t="s">
        <v>821</v>
      </c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F456">
        <v>394</v>
      </c>
      <c r="BG456">
        <v>84</v>
      </c>
      <c r="BH456">
        <v>94</v>
      </c>
      <c r="BI456">
        <v>438</v>
      </c>
      <c r="BJ456" s="398">
        <v>13</v>
      </c>
      <c r="BK456" s="398">
        <v>1</v>
      </c>
      <c r="BL456" s="136">
        <v>120.5578</v>
      </c>
      <c r="BM456" s="136">
        <v>1308.87759631822</v>
      </c>
      <c r="BN456" s="136">
        <v>1327.49</v>
      </c>
      <c r="BO456" s="136">
        <v>1302.4277</v>
      </c>
      <c r="BP456" s="136">
        <v>1302.4277</v>
      </c>
      <c r="BQ456" s="1" t="s">
        <v>821</v>
      </c>
    </row>
    <row r="457" spans="1:69" x14ac:dyDescent="0.25">
      <c r="A457" s="1"/>
      <c r="B457" s="85">
        <v>142</v>
      </c>
      <c r="C457" s="85">
        <v>439</v>
      </c>
      <c r="D457" s="85">
        <v>11103</v>
      </c>
      <c r="E457" s="85">
        <v>0</v>
      </c>
      <c r="F457" s="85">
        <v>69</v>
      </c>
      <c r="G457" s="85">
        <v>63</v>
      </c>
      <c r="H457" s="176">
        <v>8</v>
      </c>
      <c r="I457" s="400">
        <v>100</v>
      </c>
      <c r="J457" s="384">
        <v>244.24275</v>
      </c>
      <c r="K457" s="384">
        <v>139.40517</v>
      </c>
      <c r="L457" s="395">
        <v>8.3954736852954201E-4</v>
      </c>
      <c r="M457" s="384">
        <v>1139.97886032053</v>
      </c>
      <c r="N457" s="85">
        <v>1</v>
      </c>
      <c r="O457" s="85">
        <v>1</v>
      </c>
      <c r="P457" s="85">
        <v>0</v>
      </c>
      <c r="Q457" s="85">
        <v>0</v>
      </c>
      <c r="R457" s="85">
        <v>0</v>
      </c>
      <c r="S457" s="85">
        <v>0</v>
      </c>
      <c r="T457" s="85">
        <v>440</v>
      </c>
      <c r="U457" s="85">
        <v>10</v>
      </c>
      <c r="V457" s="387">
        <v>117738.35</v>
      </c>
      <c r="W457" s="85">
        <v>1814869</v>
      </c>
      <c r="X457" s="85" t="s">
        <v>915</v>
      </c>
      <c r="Y457" s="85" t="s">
        <v>1302</v>
      </c>
      <c r="Z457" s="85" t="s">
        <v>821</v>
      </c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F457">
        <v>395</v>
      </c>
      <c r="BG457">
        <v>84</v>
      </c>
      <c r="BH457">
        <v>93</v>
      </c>
      <c r="BI457">
        <v>439</v>
      </c>
      <c r="BJ457" s="398">
        <v>13</v>
      </c>
      <c r="BK457" s="398">
        <v>2</v>
      </c>
      <c r="BL457" s="136">
        <v>376.22458</v>
      </c>
      <c r="BM457" s="136">
        <v>1306.4807949193801</v>
      </c>
      <c r="BN457" s="136">
        <v>1320.82</v>
      </c>
      <c r="BO457" s="136">
        <v>1281.8839</v>
      </c>
      <c r="BP457" s="136">
        <v>1281.8839</v>
      </c>
      <c r="BQ457" s="1" t="s">
        <v>821</v>
      </c>
    </row>
    <row r="458" spans="1:69" x14ac:dyDescent="0.25">
      <c r="A458" s="1"/>
      <c r="B458" s="85">
        <v>143</v>
      </c>
      <c r="C458" s="85">
        <v>440</v>
      </c>
      <c r="D458" s="85">
        <v>11263</v>
      </c>
      <c r="E458" s="85">
        <v>0</v>
      </c>
      <c r="F458" s="85">
        <v>70</v>
      </c>
      <c r="G458" s="85">
        <v>63</v>
      </c>
      <c r="H458" s="176">
        <v>8</v>
      </c>
      <c r="I458" s="400">
        <v>101</v>
      </c>
      <c r="J458" s="384">
        <v>106.26819</v>
      </c>
      <c r="K458" s="384">
        <v>139.43729999999999</v>
      </c>
      <c r="L458" s="395">
        <v>1.4621440055564499E-3</v>
      </c>
      <c r="M458" s="384">
        <v>1139.7738069607401</v>
      </c>
      <c r="N458" s="85">
        <v>1</v>
      </c>
      <c r="O458" s="85">
        <v>1</v>
      </c>
      <c r="P458" s="85">
        <v>0</v>
      </c>
      <c r="Q458" s="85">
        <v>0</v>
      </c>
      <c r="R458" s="85">
        <v>0</v>
      </c>
      <c r="S458" s="85">
        <v>0</v>
      </c>
      <c r="T458" s="85">
        <v>441</v>
      </c>
      <c r="U458" s="85">
        <v>10</v>
      </c>
      <c r="V458" s="387">
        <v>117791.766</v>
      </c>
      <c r="W458" s="85">
        <v>1814869</v>
      </c>
      <c r="X458" s="85" t="s">
        <v>915</v>
      </c>
      <c r="Y458" s="85" t="s">
        <v>1303</v>
      </c>
      <c r="Z458" s="85" t="s">
        <v>821</v>
      </c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F458">
        <v>396</v>
      </c>
      <c r="BG458">
        <v>84</v>
      </c>
      <c r="BH458">
        <v>92</v>
      </c>
      <c r="BI458">
        <v>440</v>
      </c>
      <c r="BJ458" s="398">
        <v>13</v>
      </c>
      <c r="BK458" s="398">
        <v>3</v>
      </c>
      <c r="BL458" s="136">
        <v>630.94415000000004</v>
      </c>
      <c r="BM458" s="136">
        <v>1303.22929338119</v>
      </c>
      <c r="BN458" s="136">
        <v>1295.57</v>
      </c>
      <c r="BO458" s="136">
        <v>1268.8418999999999</v>
      </c>
      <c r="BP458" s="136">
        <v>1268.8418999999999</v>
      </c>
      <c r="BQ458" s="1" t="s">
        <v>821</v>
      </c>
    </row>
    <row r="459" spans="1:69" x14ac:dyDescent="0.25">
      <c r="A459" s="1"/>
      <c r="B459" s="85">
        <v>144</v>
      </c>
      <c r="C459" s="85">
        <v>441</v>
      </c>
      <c r="D459" s="85">
        <v>11262</v>
      </c>
      <c r="E459" s="85">
        <v>0</v>
      </c>
      <c r="F459" s="85">
        <v>70</v>
      </c>
      <c r="G459" s="85">
        <v>62</v>
      </c>
      <c r="H459" s="176">
        <v>8</v>
      </c>
      <c r="I459" s="400">
        <v>102</v>
      </c>
      <c r="J459" s="384">
        <v>159.32568000000001</v>
      </c>
      <c r="K459" s="384">
        <v>139.46167</v>
      </c>
      <c r="L459" s="395">
        <v>1.52705390858037E-3</v>
      </c>
      <c r="M459" s="384">
        <v>1139.61842756598</v>
      </c>
      <c r="N459" s="85">
        <v>1</v>
      </c>
      <c r="O459" s="85">
        <v>1</v>
      </c>
      <c r="P459" s="85">
        <v>0</v>
      </c>
      <c r="Q459" s="85">
        <v>0</v>
      </c>
      <c r="R459" s="85">
        <v>0</v>
      </c>
      <c r="S459" s="85">
        <v>0</v>
      </c>
      <c r="T459" s="85">
        <v>442</v>
      </c>
      <c r="U459" s="85">
        <v>10</v>
      </c>
      <c r="V459" s="387">
        <v>117832.24</v>
      </c>
      <c r="W459" s="85">
        <v>1814869</v>
      </c>
      <c r="X459" s="85" t="s">
        <v>915</v>
      </c>
      <c r="Y459" s="85" t="s">
        <v>1304</v>
      </c>
      <c r="Z459" s="85" t="s">
        <v>821</v>
      </c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BF459">
        <v>397</v>
      </c>
      <c r="BG459">
        <v>84</v>
      </c>
      <c r="BH459">
        <v>91</v>
      </c>
      <c r="BI459">
        <v>441</v>
      </c>
      <c r="BJ459" s="398">
        <v>13</v>
      </c>
      <c r="BK459" s="398">
        <v>4</v>
      </c>
      <c r="BL459" s="136">
        <v>884.68353000000002</v>
      </c>
      <c r="BM459" s="136">
        <v>1299.9900710464501</v>
      </c>
      <c r="BN459" s="136">
        <v>1282.02</v>
      </c>
      <c r="BO459" s="136">
        <v>1262.5825</v>
      </c>
      <c r="BP459" s="136">
        <v>1262.5825</v>
      </c>
      <c r="BQ459" s="1" t="s">
        <v>821</v>
      </c>
    </row>
    <row r="460" spans="1:69" x14ac:dyDescent="0.25">
      <c r="A460" s="1"/>
      <c r="B460" s="85">
        <v>145</v>
      </c>
      <c r="C460" s="85">
        <v>442</v>
      </c>
      <c r="D460" s="85">
        <v>11422</v>
      </c>
      <c r="E460" s="85">
        <v>0</v>
      </c>
      <c r="F460" s="85">
        <v>71</v>
      </c>
      <c r="G460" s="85">
        <v>62</v>
      </c>
      <c r="H460" s="176">
        <v>8</v>
      </c>
      <c r="I460" s="400">
        <v>103</v>
      </c>
      <c r="J460" s="384">
        <v>256.55919999999998</v>
      </c>
      <c r="K460" s="384">
        <v>139.49982</v>
      </c>
      <c r="L460" s="395">
        <v>1.2265671571223501E-3</v>
      </c>
      <c r="M460" s="384">
        <v>1139.37512865811</v>
      </c>
      <c r="N460" s="85">
        <v>1</v>
      </c>
      <c r="O460" s="85">
        <v>1</v>
      </c>
      <c r="P460" s="85">
        <v>0</v>
      </c>
      <c r="Q460" s="85">
        <v>0</v>
      </c>
      <c r="R460" s="85">
        <v>0</v>
      </c>
      <c r="S460" s="85">
        <v>0</v>
      </c>
      <c r="T460" s="85">
        <v>443</v>
      </c>
      <c r="U460" s="85">
        <v>10</v>
      </c>
      <c r="V460" s="387">
        <v>117895.625</v>
      </c>
      <c r="W460" s="85">
        <v>1814869</v>
      </c>
      <c r="X460" s="85" t="s">
        <v>915</v>
      </c>
      <c r="Y460" s="85" t="s">
        <v>1305</v>
      </c>
      <c r="Z460" s="85" t="s">
        <v>821</v>
      </c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BF460">
        <v>398</v>
      </c>
      <c r="BG460">
        <v>84</v>
      </c>
      <c r="BH460">
        <v>90</v>
      </c>
      <c r="BI460">
        <v>442</v>
      </c>
      <c r="BJ460" s="398">
        <v>13</v>
      </c>
      <c r="BK460" s="398">
        <v>5</v>
      </c>
      <c r="BL460" s="136">
        <v>1103.116</v>
      </c>
      <c r="BM460" s="136">
        <v>1296.9820221801201</v>
      </c>
      <c r="BN460" s="136">
        <v>1277.92</v>
      </c>
      <c r="BO460" s="136">
        <v>1258.8584000000001</v>
      </c>
      <c r="BP460" s="136">
        <v>1258.8584000000001</v>
      </c>
      <c r="BQ460" s="1" t="s">
        <v>821</v>
      </c>
    </row>
    <row r="461" spans="1:69" x14ac:dyDescent="0.25">
      <c r="B461" s="85">
        <v>146</v>
      </c>
      <c r="C461" s="85">
        <v>443</v>
      </c>
      <c r="D461" s="85">
        <v>11421</v>
      </c>
      <c r="E461" s="85">
        <v>0</v>
      </c>
      <c r="F461" s="85">
        <v>71</v>
      </c>
      <c r="G461" s="85">
        <v>61</v>
      </c>
      <c r="H461" s="176">
        <v>8</v>
      </c>
      <c r="I461" s="400">
        <v>104</v>
      </c>
      <c r="J461" s="384">
        <v>281.34942999999998</v>
      </c>
      <c r="K461" s="384">
        <v>139.54915</v>
      </c>
      <c r="L461" s="395">
        <v>1.12129425988154E-3</v>
      </c>
      <c r="M461" s="384">
        <v>1139.0604415645</v>
      </c>
      <c r="N461" s="85">
        <v>1</v>
      </c>
      <c r="O461" s="85">
        <v>1</v>
      </c>
      <c r="P461" s="85">
        <v>0</v>
      </c>
      <c r="Q461" s="85">
        <v>0</v>
      </c>
      <c r="R461" s="85">
        <v>0</v>
      </c>
      <c r="S461" s="85">
        <v>0</v>
      </c>
      <c r="T461" s="85">
        <v>444</v>
      </c>
      <c r="U461" s="85">
        <v>10</v>
      </c>
      <c r="V461" s="387">
        <v>117977.60000000001</v>
      </c>
      <c r="W461" s="85">
        <v>1814869</v>
      </c>
      <c r="X461" s="85" t="s">
        <v>915</v>
      </c>
      <c r="Y461" s="85" t="s">
        <v>1306</v>
      </c>
      <c r="Z461" s="85" t="s">
        <v>821</v>
      </c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BF461">
        <v>399</v>
      </c>
      <c r="BG461">
        <v>85</v>
      </c>
      <c r="BH461">
        <v>90</v>
      </c>
      <c r="BI461">
        <v>443</v>
      </c>
      <c r="BJ461" s="398">
        <v>13</v>
      </c>
      <c r="BK461" s="398">
        <v>6</v>
      </c>
      <c r="BL461" s="136">
        <v>1164.1016999999999</v>
      </c>
      <c r="BM461" s="136">
        <v>1295.2019410962901</v>
      </c>
      <c r="BN461" s="136">
        <v>1269.07</v>
      </c>
      <c r="BO461" s="136">
        <v>1258.4991</v>
      </c>
      <c r="BP461" s="136">
        <v>1258.4991</v>
      </c>
      <c r="BQ461" s="1" t="s">
        <v>821</v>
      </c>
    </row>
    <row r="462" spans="1:69" x14ac:dyDescent="0.25">
      <c r="B462" s="85">
        <v>147</v>
      </c>
      <c r="C462" s="85">
        <v>444</v>
      </c>
      <c r="D462" s="85">
        <v>11420</v>
      </c>
      <c r="E462" s="85">
        <v>0</v>
      </c>
      <c r="F462" s="85">
        <v>71</v>
      </c>
      <c r="G462" s="85">
        <v>60</v>
      </c>
      <c r="H462" s="176">
        <v>8</v>
      </c>
      <c r="I462" s="400">
        <v>105</v>
      </c>
      <c r="J462" s="384">
        <v>257.90967000000001</v>
      </c>
      <c r="K462" s="384">
        <v>139.5986</v>
      </c>
      <c r="L462" s="395">
        <v>1.18814024487692E-3</v>
      </c>
      <c r="M462" s="384">
        <v>1138.7449660678001</v>
      </c>
      <c r="N462" s="85">
        <v>1</v>
      </c>
      <c r="O462" s="85">
        <v>1</v>
      </c>
      <c r="P462" s="85">
        <v>0</v>
      </c>
      <c r="Q462" s="85">
        <v>0</v>
      </c>
      <c r="R462" s="85">
        <v>0</v>
      </c>
      <c r="S462" s="85">
        <v>0</v>
      </c>
      <c r="T462" s="85">
        <v>445</v>
      </c>
      <c r="U462" s="85">
        <v>10</v>
      </c>
      <c r="V462" s="387">
        <v>118059.79</v>
      </c>
      <c r="W462" s="85">
        <v>1814869</v>
      </c>
      <c r="X462" s="85" t="s">
        <v>915</v>
      </c>
      <c r="Y462" s="85" t="s">
        <v>1307</v>
      </c>
      <c r="Z462" s="85" t="s">
        <v>821</v>
      </c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BF462">
        <v>400</v>
      </c>
      <c r="BG462">
        <v>85</v>
      </c>
      <c r="BH462">
        <v>89</v>
      </c>
      <c r="BI462">
        <v>444</v>
      </c>
      <c r="BJ462" s="398">
        <v>13</v>
      </c>
      <c r="BK462" s="398">
        <v>7</v>
      </c>
      <c r="BL462" s="136">
        <v>1443.5199</v>
      </c>
      <c r="BM462" s="136">
        <v>1293.03334188598</v>
      </c>
      <c r="BN462" s="136">
        <v>1279.3399999999999</v>
      </c>
      <c r="BO462" s="136">
        <v>1257.3684000000001</v>
      </c>
      <c r="BP462" s="136">
        <v>1257.3684000000001</v>
      </c>
      <c r="BQ462" s="1" t="s">
        <v>821</v>
      </c>
    </row>
    <row r="463" spans="1:69" x14ac:dyDescent="0.25">
      <c r="B463" s="85">
        <v>148</v>
      </c>
      <c r="C463" s="85">
        <v>445</v>
      </c>
      <c r="D463" s="85">
        <v>11419</v>
      </c>
      <c r="E463" s="85">
        <v>0</v>
      </c>
      <c r="F463" s="85">
        <v>71</v>
      </c>
      <c r="G463" s="85">
        <v>59</v>
      </c>
      <c r="H463" s="176">
        <v>8</v>
      </c>
      <c r="I463" s="400">
        <v>106</v>
      </c>
      <c r="J463" s="384">
        <v>265.89084000000003</v>
      </c>
      <c r="K463" s="384">
        <v>139.64664999999999</v>
      </c>
      <c r="L463" s="395">
        <v>1.2318903094406899E-3</v>
      </c>
      <c r="M463" s="384">
        <v>1138.4385332117499</v>
      </c>
      <c r="N463" s="85">
        <v>1</v>
      </c>
      <c r="O463" s="85">
        <v>1</v>
      </c>
      <c r="P463" s="85">
        <v>0</v>
      </c>
      <c r="Q463" s="85">
        <v>0</v>
      </c>
      <c r="R463" s="85">
        <v>0</v>
      </c>
      <c r="S463" s="85">
        <v>0</v>
      </c>
      <c r="T463" s="85">
        <v>446</v>
      </c>
      <c r="U463" s="85">
        <v>10</v>
      </c>
      <c r="V463" s="387">
        <v>118139.62</v>
      </c>
      <c r="W463" s="85">
        <v>1814869</v>
      </c>
      <c r="X463" s="85" t="s">
        <v>915</v>
      </c>
      <c r="Y463" s="85" t="s">
        <v>1308</v>
      </c>
      <c r="Z463" s="85" t="s">
        <v>821</v>
      </c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BF463">
        <v>401</v>
      </c>
      <c r="BG463">
        <v>85</v>
      </c>
      <c r="BH463">
        <v>88</v>
      </c>
      <c r="BI463">
        <v>445</v>
      </c>
      <c r="BJ463" s="398">
        <v>13</v>
      </c>
      <c r="BK463" s="398">
        <v>8</v>
      </c>
      <c r="BL463" s="136">
        <v>1662.8574000000001</v>
      </c>
      <c r="BM463" s="136">
        <v>1289.8559360931299</v>
      </c>
      <c r="BN463" s="136">
        <v>1269.45</v>
      </c>
      <c r="BO463" s="136">
        <v>1256.6823999999999</v>
      </c>
      <c r="BP463" s="136">
        <v>1256.6823999999999</v>
      </c>
      <c r="BQ463" s="1" t="s">
        <v>821</v>
      </c>
    </row>
    <row r="464" spans="1:69" x14ac:dyDescent="0.25">
      <c r="B464" s="85">
        <v>149</v>
      </c>
      <c r="C464" s="85">
        <v>446</v>
      </c>
      <c r="D464" s="85">
        <v>11418</v>
      </c>
      <c r="E464" s="85">
        <v>0</v>
      </c>
      <c r="F464" s="85">
        <v>71</v>
      </c>
      <c r="G464" s="85">
        <v>58</v>
      </c>
      <c r="H464" s="176">
        <v>8</v>
      </c>
      <c r="I464" s="400">
        <v>107</v>
      </c>
      <c r="J464" s="384">
        <v>294.00099999999998</v>
      </c>
      <c r="K464" s="384">
        <v>139.69800000000001</v>
      </c>
      <c r="L464" s="395">
        <v>1.1166401588795401E-3</v>
      </c>
      <c r="M464" s="384">
        <v>1138.11098486428</v>
      </c>
      <c r="N464" s="85">
        <v>1</v>
      </c>
      <c r="O464" s="85">
        <v>1</v>
      </c>
      <c r="P464" s="85">
        <v>0</v>
      </c>
      <c r="Q464" s="85">
        <v>0</v>
      </c>
      <c r="R464" s="85">
        <v>0</v>
      </c>
      <c r="S464" s="85">
        <v>0</v>
      </c>
      <c r="T464" s="85">
        <v>447</v>
      </c>
      <c r="U464" s="85">
        <v>10</v>
      </c>
      <c r="V464" s="387">
        <v>118224.94500000001</v>
      </c>
      <c r="W464" s="85">
        <v>1814869</v>
      </c>
      <c r="X464" s="85" t="s">
        <v>915</v>
      </c>
      <c r="Y464" s="85" t="s">
        <v>1309</v>
      </c>
      <c r="Z464" s="85" t="s">
        <v>821</v>
      </c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BF464">
        <v>402</v>
      </c>
      <c r="BG464">
        <v>86</v>
      </c>
      <c r="BH464">
        <v>88</v>
      </c>
      <c r="BI464">
        <v>446</v>
      </c>
      <c r="BJ464" s="398">
        <v>13</v>
      </c>
      <c r="BK464" s="398">
        <v>9</v>
      </c>
      <c r="BL464" s="136">
        <v>1722.9380000000001</v>
      </c>
      <c r="BM464" s="136">
        <v>1288.0758557869699</v>
      </c>
      <c r="BN464" s="136">
        <v>1262.01</v>
      </c>
      <c r="BO464" s="136">
        <v>1256.3646000000001</v>
      </c>
      <c r="BP464" s="136">
        <v>1256.3646000000001</v>
      </c>
      <c r="BQ464" s="1" t="s">
        <v>821</v>
      </c>
    </row>
    <row r="465" spans="2:69" x14ac:dyDescent="0.25">
      <c r="B465" s="85">
        <v>150</v>
      </c>
      <c r="C465" s="85">
        <v>447</v>
      </c>
      <c r="D465" s="85">
        <v>11577</v>
      </c>
      <c r="E465" s="85">
        <v>0</v>
      </c>
      <c r="F465" s="85">
        <v>72</v>
      </c>
      <c r="G465" s="85">
        <v>57</v>
      </c>
      <c r="H465" s="176">
        <v>8</v>
      </c>
      <c r="I465" s="400">
        <v>108</v>
      </c>
      <c r="J465" s="384">
        <v>267.17084</v>
      </c>
      <c r="K465" s="384">
        <v>139.75030000000001</v>
      </c>
      <c r="L465" s="395">
        <v>7.7293046098510904E-4</v>
      </c>
      <c r="M465" s="384">
        <v>1137.7826915330199</v>
      </c>
      <c r="N465" s="85">
        <v>1</v>
      </c>
      <c r="O465" s="85">
        <v>1</v>
      </c>
      <c r="P465" s="85">
        <v>0</v>
      </c>
      <c r="Q465" s="85">
        <v>0</v>
      </c>
      <c r="R465" s="85">
        <v>0</v>
      </c>
      <c r="S465" s="85">
        <v>0</v>
      </c>
      <c r="T465" s="85">
        <v>448</v>
      </c>
      <c r="U465" s="85">
        <v>10</v>
      </c>
      <c r="V465" s="387">
        <v>118311.85</v>
      </c>
      <c r="W465" s="85">
        <v>1814869</v>
      </c>
      <c r="X465" s="85" t="s">
        <v>915</v>
      </c>
      <c r="Y465" s="85" t="s">
        <v>1310</v>
      </c>
      <c r="Z465" s="85" t="s">
        <v>821</v>
      </c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BF465">
        <v>403</v>
      </c>
      <c r="BG465">
        <v>86</v>
      </c>
      <c r="BH465">
        <v>87</v>
      </c>
      <c r="BI465">
        <v>447</v>
      </c>
      <c r="BJ465" s="398">
        <v>13</v>
      </c>
      <c r="BK465" s="398">
        <v>10</v>
      </c>
      <c r="BL465" s="136">
        <v>2002.3561999999999</v>
      </c>
      <c r="BM465" s="136">
        <v>1285.91302221667</v>
      </c>
      <c r="BN465" s="136">
        <v>1273.07</v>
      </c>
      <c r="BO465" s="136">
        <v>1254.8670999999999</v>
      </c>
      <c r="BP465" s="136">
        <v>1254.8670999999999</v>
      </c>
      <c r="BQ465" s="1" t="s">
        <v>821</v>
      </c>
    </row>
    <row r="466" spans="2:69" x14ac:dyDescent="0.25">
      <c r="B466" s="85">
        <v>151</v>
      </c>
      <c r="C466" s="85">
        <v>448</v>
      </c>
      <c r="D466" s="85">
        <v>11738</v>
      </c>
      <c r="E466" s="85">
        <v>0</v>
      </c>
      <c r="F466" s="85">
        <v>73</v>
      </c>
      <c r="G466" s="85">
        <v>58</v>
      </c>
      <c r="H466" s="176">
        <v>8</v>
      </c>
      <c r="I466" s="400">
        <v>109</v>
      </c>
      <c r="J466" s="384">
        <v>85.814449999999994</v>
      </c>
      <c r="K466" s="384">
        <v>139.78389999999999</v>
      </c>
      <c r="L466" s="395">
        <v>2.6326806094701901E-3</v>
      </c>
      <c r="M466" s="384">
        <v>1137.57618705451</v>
      </c>
      <c r="N466" s="85">
        <v>1</v>
      </c>
      <c r="O466" s="85">
        <v>1</v>
      </c>
      <c r="P466" s="85">
        <v>0</v>
      </c>
      <c r="Q466" s="85">
        <v>0</v>
      </c>
      <c r="R466" s="85">
        <v>0</v>
      </c>
      <c r="S466" s="85">
        <v>0</v>
      </c>
      <c r="T466" s="85">
        <v>449</v>
      </c>
      <c r="U466" s="85">
        <v>10</v>
      </c>
      <c r="V466" s="387">
        <v>118367.67999999999</v>
      </c>
      <c r="W466" s="85">
        <v>1814869</v>
      </c>
      <c r="X466" s="85" t="s">
        <v>915</v>
      </c>
      <c r="Y466" s="85" t="s">
        <v>1311</v>
      </c>
      <c r="Z466" s="85" t="s">
        <v>821</v>
      </c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BF466">
        <v>404</v>
      </c>
      <c r="BG466">
        <v>86</v>
      </c>
      <c r="BH466">
        <v>86</v>
      </c>
      <c r="BI466">
        <v>448</v>
      </c>
      <c r="BJ466" s="398">
        <v>13</v>
      </c>
      <c r="BK466" s="398">
        <v>11</v>
      </c>
      <c r="BL466" s="136">
        <v>2222.5989</v>
      </c>
      <c r="BM466" s="136">
        <v>1282.7298492284699</v>
      </c>
      <c r="BN466" s="136">
        <v>1269.96</v>
      </c>
      <c r="BO466" s="136">
        <v>1253.769</v>
      </c>
      <c r="BP466" s="136">
        <v>1253.769</v>
      </c>
      <c r="BQ466" s="1" t="s">
        <v>821</v>
      </c>
    </row>
    <row r="467" spans="2:69" x14ac:dyDescent="0.25">
      <c r="B467" s="85">
        <v>152</v>
      </c>
      <c r="C467" s="85">
        <v>449</v>
      </c>
      <c r="D467" s="85">
        <v>11737</v>
      </c>
      <c r="E467" s="85">
        <v>0</v>
      </c>
      <c r="F467" s="85">
        <v>73</v>
      </c>
      <c r="G467" s="85">
        <v>57</v>
      </c>
      <c r="H467" s="176">
        <v>8</v>
      </c>
      <c r="I467" s="400">
        <v>110</v>
      </c>
      <c r="J467" s="384">
        <v>300.36450000000002</v>
      </c>
      <c r="K467" s="384">
        <v>139.81932</v>
      </c>
      <c r="L467" s="395">
        <v>6.2205978092796802E-4</v>
      </c>
      <c r="M467" s="384">
        <v>1137.3502650077501</v>
      </c>
      <c r="N467" s="85">
        <v>1</v>
      </c>
      <c r="O467" s="85">
        <v>1</v>
      </c>
      <c r="P467" s="85">
        <v>0</v>
      </c>
      <c r="Q467" s="85">
        <v>0</v>
      </c>
      <c r="R467" s="85">
        <v>0</v>
      </c>
      <c r="S467" s="85">
        <v>0</v>
      </c>
      <c r="T467" s="85">
        <v>450</v>
      </c>
      <c r="U467" s="85">
        <v>10</v>
      </c>
      <c r="V467" s="387">
        <v>118426.53</v>
      </c>
      <c r="W467" s="85">
        <v>1814869</v>
      </c>
      <c r="X467" s="85" t="s">
        <v>915</v>
      </c>
      <c r="Y467" s="85" t="s">
        <v>1312</v>
      </c>
      <c r="Z467" s="85" t="s">
        <v>821</v>
      </c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BF467">
        <v>405</v>
      </c>
      <c r="BG467">
        <v>87</v>
      </c>
      <c r="BH467">
        <v>86</v>
      </c>
      <c r="BI467">
        <v>449</v>
      </c>
      <c r="BJ467" s="398">
        <v>13</v>
      </c>
      <c r="BK467" s="398">
        <v>12</v>
      </c>
      <c r="BL467" s="136">
        <v>2281.7743999999998</v>
      </c>
      <c r="BM467" s="136">
        <v>1280.94976736697</v>
      </c>
      <c r="BN467" s="136">
        <v>1268.9100000000001</v>
      </c>
      <c r="BO467" s="136">
        <v>1253.4127000000001</v>
      </c>
      <c r="BP467" s="136">
        <v>1253.4127000000001</v>
      </c>
      <c r="BQ467" s="1" t="s">
        <v>821</v>
      </c>
    </row>
    <row r="468" spans="2:69" x14ac:dyDescent="0.25">
      <c r="B468" s="85">
        <v>153</v>
      </c>
      <c r="C468" s="85">
        <v>450</v>
      </c>
      <c r="D468" s="85">
        <v>11736</v>
      </c>
      <c r="E468" s="85">
        <v>0</v>
      </c>
      <c r="F468" s="85">
        <v>73</v>
      </c>
      <c r="G468" s="85">
        <v>56</v>
      </c>
      <c r="H468" s="176">
        <v>8</v>
      </c>
      <c r="I468" s="400">
        <v>111</v>
      </c>
      <c r="J468" s="384">
        <v>19.019264</v>
      </c>
      <c r="K468" s="384">
        <v>139.84862000000001</v>
      </c>
      <c r="L468" s="395">
        <v>1.11856664883645E-2</v>
      </c>
      <c r="M468" s="384">
        <v>1137.16342033147</v>
      </c>
      <c r="N468" s="85">
        <v>1</v>
      </c>
      <c r="O468" s="85">
        <v>1</v>
      </c>
      <c r="P468" s="85">
        <v>0</v>
      </c>
      <c r="Q468" s="85">
        <v>0</v>
      </c>
      <c r="R468" s="85">
        <v>0</v>
      </c>
      <c r="S468" s="85">
        <v>0</v>
      </c>
      <c r="T468" s="85">
        <v>451</v>
      </c>
      <c r="U468" s="85">
        <v>10</v>
      </c>
      <c r="V468" s="387">
        <v>118475.21</v>
      </c>
      <c r="W468" s="85">
        <v>1814869</v>
      </c>
      <c r="X468" s="85" t="s">
        <v>915</v>
      </c>
      <c r="Y468" s="85" t="s">
        <v>1313</v>
      </c>
      <c r="Z468" s="85" t="s">
        <v>821</v>
      </c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BF468">
        <v>406</v>
      </c>
      <c r="BG468">
        <v>87</v>
      </c>
      <c r="BH468">
        <v>85</v>
      </c>
      <c r="BI468">
        <v>450</v>
      </c>
      <c r="BJ468" s="398">
        <v>13</v>
      </c>
      <c r="BK468" s="398">
        <v>13</v>
      </c>
      <c r="BL468" s="136">
        <v>2561.1925999999999</v>
      </c>
      <c r="BM468" s="136">
        <v>1278.7926994366901</v>
      </c>
      <c r="BN468" s="136">
        <v>1269.93</v>
      </c>
      <c r="BO468" s="136">
        <v>1252.2771</v>
      </c>
      <c r="BP468" s="136">
        <v>1252.2771</v>
      </c>
      <c r="BQ468" s="1" t="s">
        <v>821</v>
      </c>
    </row>
    <row r="469" spans="2:69" x14ac:dyDescent="0.25">
      <c r="B469" s="85">
        <v>154</v>
      </c>
      <c r="C469" s="85">
        <v>451</v>
      </c>
      <c r="D469" s="85">
        <v>11896</v>
      </c>
      <c r="E469" s="85">
        <v>0</v>
      </c>
      <c r="F469" s="85">
        <v>74</v>
      </c>
      <c r="G469" s="85">
        <v>56</v>
      </c>
      <c r="H469" s="176">
        <v>8</v>
      </c>
      <c r="I469" s="400">
        <v>112</v>
      </c>
      <c r="J469" s="384">
        <v>344.63051999999999</v>
      </c>
      <c r="K469" s="384">
        <v>139.88195999999999</v>
      </c>
      <c r="L469" s="395">
        <v>6.8889559606890595E-4</v>
      </c>
      <c r="M469" s="384">
        <v>1136.9506771850399</v>
      </c>
      <c r="N469" s="85">
        <v>1</v>
      </c>
      <c r="O469" s="85">
        <v>1</v>
      </c>
      <c r="P469" s="85">
        <v>0</v>
      </c>
      <c r="Q469" s="85">
        <v>0</v>
      </c>
      <c r="R469" s="85">
        <v>0</v>
      </c>
      <c r="S469" s="85">
        <v>0</v>
      </c>
      <c r="T469" s="85">
        <v>452</v>
      </c>
      <c r="U469" s="85">
        <v>10</v>
      </c>
      <c r="V469" s="387">
        <v>118530.625</v>
      </c>
      <c r="W469" s="85">
        <v>1814869</v>
      </c>
      <c r="X469" s="85" t="s">
        <v>915</v>
      </c>
      <c r="Y469" s="85" t="s">
        <v>1314</v>
      </c>
      <c r="Z469" s="85" t="s">
        <v>821</v>
      </c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BF469">
        <v>407</v>
      </c>
      <c r="BG469">
        <v>87</v>
      </c>
      <c r="BH469">
        <v>84</v>
      </c>
      <c r="BI469">
        <v>451</v>
      </c>
      <c r="BJ469" s="398">
        <v>13</v>
      </c>
      <c r="BK469" s="398">
        <v>14</v>
      </c>
      <c r="BL469" s="136">
        <v>2826.5763999999999</v>
      </c>
      <c r="BM469" s="136">
        <v>1275.3219490163301</v>
      </c>
      <c r="BN469" s="136">
        <v>1267.21</v>
      </c>
      <c r="BO469" s="136">
        <v>1250.9241999999999</v>
      </c>
      <c r="BP469" s="136">
        <v>1250.9241999999999</v>
      </c>
      <c r="BQ469" s="1" t="s">
        <v>821</v>
      </c>
    </row>
    <row r="470" spans="2:69" x14ac:dyDescent="0.25">
      <c r="B470" s="85">
        <v>155</v>
      </c>
      <c r="C470" s="85">
        <v>452</v>
      </c>
      <c r="D470" s="85">
        <v>11895</v>
      </c>
      <c r="E470" s="85">
        <v>0</v>
      </c>
      <c r="F470" s="85">
        <v>74</v>
      </c>
      <c r="G470" s="85">
        <v>55</v>
      </c>
      <c r="H470" s="176">
        <v>8</v>
      </c>
      <c r="I470" s="400">
        <v>113</v>
      </c>
      <c r="J470" s="384">
        <v>61.197285000000001</v>
      </c>
      <c r="K470" s="384">
        <v>139.91918999999999</v>
      </c>
      <c r="L470" s="395">
        <v>2.5925400141538499E-3</v>
      </c>
      <c r="M470" s="384">
        <v>1136.7132627349999</v>
      </c>
      <c r="N470" s="85">
        <v>1</v>
      </c>
      <c r="O470" s="85">
        <v>1</v>
      </c>
      <c r="P470" s="85">
        <v>0</v>
      </c>
      <c r="Q470" s="85">
        <v>0</v>
      </c>
      <c r="R470" s="85">
        <v>0</v>
      </c>
      <c r="S470" s="85">
        <v>0</v>
      </c>
      <c r="T470" s="85">
        <v>453</v>
      </c>
      <c r="U470" s="85">
        <v>10</v>
      </c>
      <c r="V470" s="387">
        <v>118592.48</v>
      </c>
      <c r="W470" s="85">
        <v>1814869</v>
      </c>
      <c r="X470" s="85" t="s">
        <v>915</v>
      </c>
      <c r="Y470" s="85" t="s">
        <v>1315</v>
      </c>
      <c r="Z470" s="85" t="s">
        <v>821</v>
      </c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BF470">
        <v>408</v>
      </c>
      <c r="BG470">
        <v>87</v>
      </c>
      <c r="BH470">
        <v>83</v>
      </c>
      <c r="BI470">
        <v>452</v>
      </c>
      <c r="BJ470" s="398">
        <v>13</v>
      </c>
      <c r="BK470" s="398">
        <v>15</v>
      </c>
      <c r="BL470" s="136">
        <v>3077.2930000000001</v>
      </c>
      <c r="BM470" s="136">
        <v>1272.0340473067699</v>
      </c>
      <c r="BN470" s="136">
        <v>1272.96</v>
      </c>
      <c r="BO470" s="136">
        <v>1248.0388</v>
      </c>
      <c r="BP470" s="136">
        <v>1248.0388</v>
      </c>
      <c r="BQ470" s="1" t="s">
        <v>821</v>
      </c>
    </row>
    <row r="471" spans="2:69" x14ac:dyDescent="0.25">
      <c r="B471" s="85">
        <v>156</v>
      </c>
      <c r="C471" s="85">
        <v>453</v>
      </c>
      <c r="D471" s="85">
        <v>12055</v>
      </c>
      <c r="E471" s="85">
        <v>0</v>
      </c>
      <c r="F471" s="85">
        <v>75</v>
      </c>
      <c r="G471" s="85">
        <v>55</v>
      </c>
      <c r="H471" s="176">
        <v>8</v>
      </c>
      <c r="I471" s="400">
        <v>114</v>
      </c>
      <c r="J471" s="384">
        <v>209.99939000000001</v>
      </c>
      <c r="K471" s="384">
        <v>139.94406000000001</v>
      </c>
      <c r="L471" s="395">
        <v>1.3909016154209199E-3</v>
      </c>
      <c r="M471" s="384">
        <v>1136.55460632566</v>
      </c>
      <c r="N471" s="85">
        <v>1</v>
      </c>
      <c r="O471" s="85">
        <v>1</v>
      </c>
      <c r="P471" s="85">
        <v>0</v>
      </c>
      <c r="Q471" s="85">
        <v>0</v>
      </c>
      <c r="R471" s="85">
        <v>0</v>
      </c>
      <c r="S471" s="85">
        <v>0</v>
      </c>
      <c r="T471" s="85">
        <v>454</v>
      </c>
      <c r="U471" s="85">
        <v>10</v>
      </c>
      <c r="V471" s="387">
        <v>118633.80499999999</v>
      </c>
      <c r="W471" s="85">
        <v>1814869</v>
      </c>
      <c r="X471" s="85" t="s">
        <v>915</v>
      </c>
      <c r="Y471" s="85" t="s">
        <v>1316</v>
      </c>
      <c r="Z471" s="85" t="s">
        <v>821</v>
      </c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BF471">
        <v>409</v>
      </c>
      <c r="BG471">
        <v>87</v>
      </c>
      <c r="BH471">
        <v>82</v>
      </c>
      <c r="BI471">
        <v>453</v>
      </c>
      <c r="BJ471" s="398">
        <v>13</v>
      </c>
      <c r="BK471" s="398">
        <v>16</v>
      </c>
      <c r="BL471" s="136">
        <v>3335.0886</v>
      </c>
      <c r="BM471" s="136">
        <v>1268.79448551939</v>
      </c>
      <c r="BN471" s="136">
        <v>1267.82</v>
      </c>
      <c r="BO471" s="136">
        <v>1243.7021</v>
      </c>
      <c r="BP471" s="136">
        <v>1243.7021</v>
      </c>
      <c r="BQ471" s="1" t="s">
        <v>821</v>
      </c>
    </row>
    <row r="472" spans="2:69" x14ac:dyDescent="0.25">
      <c r="B472" s="85">
        <v>157</v>
      </c>
      <c r="C472" s="85">
        <v>454</v>
      </c>
      <c r="D472" s="85">
        <v>12054</v>
      </c>
      <c r="E472" s="85">
        <v>0</v>
      </c>
      <c r="F472" s="85">
        <v>75</v>
      </c>
      <c r="G472" s="85">
        <v>54</v>
      </c>
      <c r="H472" s="176">
        <v>8</v>
      </c>
      <c r="I472" s="400">
        <v>115</v>
      </c>
      <c r="J472" s="384">
        <v>289.2792</v>
      </c>
      <c r="K472" s="384">
        <v>139.98984999999999</v>
      </c>
      <c r="L472" s="395">
        <v>8.1948593466240802E-4</v>
      </c>
      <c r="M472" s="384">
        <v>1136.2625178353601</v>
      </c>
      <c r="N472" s="85">
        <v>1</v>
      </c>
      <c r="O472" s="85">
        <v>1</v>
      </c>
      <c r="P472" s="85">
        <v>0</v>
      </c>
      <c r="Q472" s="85">
        <v>0</v>
      </c>
      <c r="R472" s="85">
        <v>0</v>
      </c>
      <c r="S472" s="85">
        <v>0</v>
      </c>
      <c r="T472" s="85">
        <v>455</v>
      </c>
      <c r="U472" s="85">
        <v>10</v>
      </c>
      <c r="V472" s="387">
        <v>118709.9</v>
      </c>
      <c r="W472" s="85">
        <v>1814869</v>
      </c>
      <c r="X472" s="85" t="s">
        <v>915</v>
      </c>
      <c r="Y472" s="85" t="s">
        <v>1317</v>
      </c>
      <c r="Z472" s="85" t="s">
        <v>821</v>
      </c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BF472">
        <v>410</v>
      </c>
      <c r="BG472">
        <v>87</v>
      </c>
      <c r="BH472">
        <v>81</v>
      </c>
      <c r="BI472">
        <v>454</v>
      </c>
      <c r="BJ472" s="398">
        <v>13</v>
      </c>
      <c r="BK472" s="398">
        <v>17</v>
      </c>
      <c r="BL472" s="136">
        <v>3586.6484</v>
      </c>
      <c r="BM472" s="136">
        <v>1265.5495484819701</v>
      </c>
      <c r="BN472" s="136">
        <v>1249.83</v>
      </c>
      <c r="BO472" s="136">
        <v>1238.9601</v>
      </c>
      <c r="BP472" s="136">
        <v>1238.9601</v>
      </c>
      <c r="BQ472" s="1" t="s">
        <v>821</v>
      </c>
    </row>
    <row r="473" spans="2:69" x14ac:dyDescent="0.25">
      <c r="B473" s="85">
        <v>158</v>
      </c>
      <c r="C473" s="85">
        <v>455</v>
      </c>
      <c r="D473" s="85">
        <v>12053</v>
      </c>
      <c r="E473" s="85">
        <v>0</v>
      </c>
      <c r="F473" s="85">
        <v>75</v>
      </c>
      <c r="G473" s="85">
        <v>53</v>
      </c>
      <c r="H473" s="176">
        <v>8</v>
      </c>
      <c r="I473" s="400">
        <v>116</v>
      </c>
      <c r="J473" s="384">
        <v>115.94201</v>
      </c>
      <c r="K473" s="384">
        <v>140.02700999999999</v>
      </c>
      <c r="L473" s="395">
        <v>1.87145244416978E-3</v>
      </c>
      <c r="M473" s="384">
        <v>1136.02545759541</v>
      </c>
      <c r="N473" s="85">
        <v>1</v>
      </c>
      <c r="O473" s="85">
        <v>1</v>
      </c>
      <c r="P473" s="85">
        <v>0</v>
      </c>
      <c r="Q473" s="85">
        <v>0</v>
      </c>
      <c r="R473" s="85">
        <v>0</v>
      </c>
      <c r="S473" s="85">
        <v>0</v>
      </c>
      <c r="T473" s="85">
        <v>456</v>
      </c>
      <c r="U473" s="85">
        <v>10</v>
      </c>
      <c r="V473" s="387">
        <v>118771.66</v>
      </c>
      <c r="W473" s="85">
        <v>1814869</v>
      </c>
      <c r="X473" s="85" t="s">
        <v>915</v>
      </c>
      <c r="Y473" s="85" t="s">
        <v>1318</v>
      </c>
      <c r="Z473" s="85" t="s">
        <v>821</v>
      </c>
      <c r="AE473" s="1"/>
      <c r="AF473" s="1"/>
      <c r="AG473" s="1"/>
      <c r="AH473" s="1"/>
      <c r="AI473" s="1"/>
      <c r="AJ473" s="1"/>
      <c r="AK473" s="1"/>
      <c r="BF473">
        <v>411</v>
      </c>
      <c r="BG473">
        <v>86</v>
      </c>
      <c r="BH473">
        <v>81</v>
      </c>
      <c r="BI473">
        <v>455</v>
      </c>
      <c r="BJ473" s="398">
        <v>13</v>
      </c>
      <c r="BK473" s="398">
        <v>18</v>
      </c>
      <c r="BL473" s="136">
        <v>3744.0835000000002</v>
      </c>
      <c r="BM473" s="136">
        <v>1262.9439800163</v>
      </c>
      <c r="BN473" s="136">
        <v>1253.08</v>
      </c>
      <c r="BO473" s="136">
        <v>1237.1342</v>
      </c>
      <c r="BP473" s="136">
        <v>1237.1342</v>
      </c>
      <c r="BQ473" s="1" t="s">
        <v>821</v>
      </c>
    </row>
    <row r="474" spans="2:69" x14ac:dyDescent="0.25">
      <c r="B474" s="85">
        <v>159</v>
      </c>
      <c r="C474" s="85">
        <v>456</v>
      </c>
      <c r="D474" s="85">
        <v>12213</v>
      </c>
      <c r="E474" s="85">
        <v>0</v>
      </c>
      <c r="F474" s="85">
        <v>76</v>
      </c>
      <c r="G474" s="85">
        <v>53</v>
      </c>
      <c r="H474" s="176">
        <v>8</v>
      </c>
      <c r="I474" s="400">
        <v>117</v>
      </c>
      <c r="J474" s="384">
        <v>254.95526000000001</v>
      </c>
      <c r="K474" s="384">
        <v>140.06103999999999</v>
      </c>
      <c r="L474" s="395">
        <v>1.19244315873501E-3</v>
      </c>
      <c r="M474" s="384">
        <v>1135.80847763934</v>
      </c>
      <c r="N474" s="85">
        <v>1</v>
      </c>
      <c r="O474" s="85">
        <v>1</v>
      </c>
      <c r="P474" s="85">
        <v>0</v>
      </c>
      <c r="Q474" s="85">
        <v>0</v>
      </c>
      <c r="R474" s="85">
        <v>0</v>
      </c>
      <c r="S474" s="85">
        <v>0</v>
      </c>
      <c r="T474" s="85">
        <v>457</v>
      </c>
      <c r="U474" s="85">
        <v>10</v>
      </c>
      <c r="V474" s="387">
        <v>118828.18</v>
      </c>
      <c r="W474" s="85">
        <v>1814869</v>
      </c>
      <c r="X474" s="85" t="s">
        <v>915</v>
      </c>
      <c r="Y474" s="85" t="s">
        <v>1319</v>
      </c>
      <c r="Z474" s="85" t="s">
        <v>821</v>
      </c>
      <c r="BF474">
        <v>412</v>
      </c>
      <c r="BG474">
        <v>86</v>
      </c>
      <c r="BH474">
        <v>80</v>
      </c>
      <c r="BI474">
        <v>456</v>
      </c>
      <c r="BJ474" s="398">
        <v>13</v>
      </c>
      <c r="BK474" s="398">
        <v>19</v>
      </c>
      <c r="BL474" s="136">
        <v>3895.3872000000001</v>
      </c>
      <c r="BM474" s="136">
        <v>1260.9771082161201</v>
      </c>
      <c r="BN474" s="136">
        <v>1241.18</v>
      </c>
      <c r="BO474" s="136">
        <v>1235.4816000000001</v>
      </c>
      <c r="BP474" s="136">
        <v>1235.4816000000001</v>
      </c>
      <c r="BQ474" s="1" t="s">
        <v>821</v>
      </c>
    </row>
    <row r="475" spans="2:69" x14ac:dyDescent="0.25">
      <c r="B475" s="85">
        <v>160</v>
      </c>
      <c r="C475" s="85">
        <v>457</v>
      </c>
      <c r="D475" s="85">
        <v>12373</v>
      </c>
      <c r="E475" s="85">
        <v>0</v>
      </c>
      <c r="F475" s="85">
        <v>77</v>
      </c>
      <c r="G475" s="85">
        <v>53</v>
      </c>
      <c r="H475" s="176">
        <v>8</v>
      </c>
      <c r="I475" s="400">
        <v>118</v>
      </c>
      <c r="J475" s="384">
        <v>264.71814000000001</v>
      </c>
      <c r="K475" s="384">
        <v>140.10869</v>
      </c>
      <c r="L475" s="395">
        <v>8.8349411931569596E-4</v>
      </c>
      <c r="M475" s="384">
        <v>1135.5044579823</v>
      </c>
      <c r="N475" s="85">
        <v>1</v>
      </c>
      <c r="O475" s="85">
        <v>1</v>
      </c>
      <c r="P475" s="85">
        <v>0</v>
      </c>
      <c r="Q475" s="85">
        <v>0</v>
      </c>
      <c r="R475" s="85">
        <v>0</v>
      </c>
      <c r="S475" s="85">
        <v>0</v>
      </c>
      <c r="T475" s="85">
        <v>458</v>
      </c>
      <c r="U475" s="85">
        <v>10</v>
      </c>
      <c r="V475" s="387">
        <v>118907.375</v>
      </c>
      <c r="W475" s="85">
        <v>1814869</v>
      </c>
      <c r="X475" s="85" t="s">
        <v>915</v>
      </c>
      <c r="Y475" s="85" t="s">
        <v>1320</v>
      </c>
      <c r="Z475" s="85" t="s">
        <v>821</v>
      </c>
      <c r="BF475">
        <v>413</v>
      </c>
      <c r="BG475">
        <v>85</v>
      </c>
      <c r="BH475">
        <v>80</v>
      </c>
      <c r="BI475">
        <v>457</v>
      </c>
      <c r="BJ475" s="398">
        <v>13</v>
      </c>
      <c r="BK475" s="398">
        <v>20</v>
      </c>
      <c r="BL475" s="136">
        <v>4054.9704999999999</v>
      </c>
      <c r="BM475" s="136">
        <v>1258.9965525473599</v>
      </c>
      <c r="BN475" s="136">
        <v>1258.6199999999999</v>
      </c>
      <c r="BO475" s="136">
        <v>1234.1569</v>
      </c>
      <c r="BP475" s="136">
        <v>1234.1569</v>
      </c>
      <c r="BQ475" s="1" t="s">
        <v>821</v>
      </c>
    </row>
    <row r="476" spans="2:69" x14ac:dyDescent="0.25">
      <c r="B476" s="85">
        <v>161</v>
      </c>
      <c r="C476" s="85">
        <v>458</v>
      </c>
      <c r="D476" s="85">
        <v>12533</v>
      </c>
      <c r="E476" s="85">
        <v>0</v>
      </c>
      <c r="F476" s="85">
        <v>78</v>
      </c>
      <c r="G476" s="85">
        <v>53</v>
      </c>
      <c r="H476" s="176">
        <v>8</v>
      </c>
      <c r="I476" s="400">
        <v>119</v>
      </c>
      <c r="J476" s="384">
        <v>135.06066999999999</v>
      </c>
      <c r="K476" s="384">
        <v>140.14536000000001</v>
      </c>
      <c r="L476" s="395">
        <v>1.67782091135097E-3</v>
      </c>
      <c r="M476" s="384">
        <v>1135.2705810626501</v>
      </c>
      <c r="N476" s="85">
        <v>1</v>
      </c>
      <c r="O476" s="85">
        <v>1</v>
      </c>
      <c r="P476" s="85">
        <v>0</v>
      </c>
      <c r="Q476" s="85">
        <v>0</v>
      </c>
      <c r="R476" s="85">
        <v>0</v>
      </c>
      <c r="S476" s="85">
        <v>0</v>
      </c>
      <c r="T476" s="85">
        <v>459</v>
      </c>
      <c r="U476" s="85">
        <v>10</v>
      </c>
      <c r="V476" s="387">
        <v>118968.30499999999</v>
      </c>
      <c r="W476" s="85">
        <v>1814869</v>
      </c>
      <c r="X476" s="85" t="s">
        <v>915</v>
      </c>
      <c r="Y476" s="85" t="s">
        <v>1321</v>
      </c>
      <c r="Z476" s="85" t="s">
        <v>821</v>
      </c>
      <c r="BF476">
        <v>414</v>
      </c>
      <c r="BG476">
        <v>85</v>
      </c>
      <c r="BH476">
        <v>79</v>
      </c>
      <c r="BI476">
        <v>458</v>
      </c>
      <c r="BJ476" s="398">
        <v>13</v>
      </c>
      <c r="BK476" s="398">
        <v>21</v>
      </c>
      <c r="BL476" s="136">
        <v>4263.6356999999998</v>
      </c>
      <c r="BM476" s="136">
        <v>1256.6505607539</v>
      </c>
      <c r="BN476" s="136">
        <v>1260.68</v>
      </c>
      <c r="BO476" s="136">
        <v>1230.9033999999999</v>
      </c>
      <c r="BP476" s="136">
        <v>1230.9033999999999</v>
      </c>
      <c r="BQ476" s="1" t="s">
        <v>821</v>
      </c>
    </row>
    <row r="477" spans="2:69" x14ac:dyDescent="0.25">
      <c r="B477" s="85">
        <v>162</v>
      </c>
      <c r="C477" s="85">
        <v>459</v>
      </c>
      <c r="D477" s="85">
        <v>12532</v>
      </c>
      <c r="E477" s="85">
        <v>0</v>
      </c>
      <c r="F477" s="85">
        <v>78</v>
      </c>
      <c r="G477" s="85">
        <v>52</v>
      </c>
      <c r="H477" s="176">
        <v>8</v>
      </c>
      <c r="I477" s="400">
        <v>120</v>
      </c>
      <c r="J477" s="384">
        <v>252.28863999999999</v>
      </c>
      <c r="K477" s="384">
        <v>140.18090000000001</v>
      </c>
      <c r="L477" s="395">
        <v>1.1772117923026799E-3</v>
      </c>
      <c r="M477" s="384">
        <v>1135.0439734479901</v>
      </c>
      <c r="N477" s="85">
        <v>1</v>
      </c>
      <c r="O477" s="85">
        <v>1</v>
      </c>
      <c r="P477" s="85">
        <v>0</v>
      </c>
      <c r="Q477" s="85">
        <v>0</v>
      </c>
      <c r="R477" s="85">
        <v>0</v>
      </c>
      <c r="S477" s="85">
        <v>0</v>
      </c>
      <c r="T477" s="85">
        <v>460</v>
      </c>
      <c r="U477" s="85">
        <v>10</v>
      </c>
      <c r="V477" s="387">
        <v>119027.336</v>
      </c>
      <c r="W477" s="85">
        <v>1814869</v>
      </c>
      <c r="X477" s="85" t="s">
        <v>915</v>
      </c>
      <c r="Y477" s="85" t="s">
        <v>1322</v>
      </c>
      <c r="Z477" s="85" t="s">
        <v>821</v>
      </c>
      <c r="BF477">
        <v>415</v>
      </c>
      <c r="BG477">
        <v>86</v>
      </c>
      <c r="BH477">
        <v>79</v>
      </c>
      <c r="BI477">
        <v>459</v>
      </c>
      <c r="BJ477" s="398">
        <v>13</v>
      </c>
      <c r="BK477" s="398">
        <v>22</v>
      </c>
      <c r="BL477" s="136">
        <v>4312.6157000000003</v>
      </c>
      <c r="BM477" s="136">
        <v>1255.0091870951001</v>
      </c>
      <c r="BN477" s="136">
        <v>1239.08</v>
      </c>
      <c r="BO477" s="136">
        <v>1229.1776</v>
      </c>
      <c r="BP477" s="136">
        <v>1229.1776</v>
      </c>
      <c r="BQ477" s="1" t="s">
        <v>821</v>
      </c>
    </row>
    <row r="478" spans="2:69" x14ac:dyDescent="0.25">
      <c r="B478" s="85">
        <v>163</v>
      </c>
      <c r="C478" s="85">
        <v>460</v>
      </c>
      <c r="D478" s="85">
        <v>12531</v>
      </c>
      <c r="E478" s="85">
        <v>0</v>
      </c>
      <c r="F478" s="85">
        <v>78</v>
      </c>
      <c r="G478" s="85">
        <v>51</v>
      </c>
      <c r="H478" s="176">
        <v>8</v>
      </c>
      <c r="I478" s="400">
        <v>121</v>
      </c>
      <c r="J478" s="384">
        <v>255.38513</v>
      </c>
      <c r="K478" s="384">
        <v>140.22745</v>
      </c>
      <c r="L478" s="395">
        <v>9.83626196187893E-4</v>
      </c>
      <c r="M478" s="384">
        <v>1134.7469762915</v>
      </c>
      <c r="N478" s="85">
        <v>1</v>
      </c>
      <c r="O478" s="85">
        <v>1</v>
      </c>
      <c r="P478" s="85">
        <v>0</v>
      </c>
      <c r="Q478" s="85">
        <v>0</v>
      </c>
      <c r="R478" s="85">
        <v>0</v>
      </c>
      <c r="S478" s="85">
        <v>0</v>
      </c>
      <c r="T478" s="85">
        <v>461</v>
      </c>
      <c r="U478" s="85">
        <v>10</v>
      </c>
      <c r="V478" s="387">
        <v>119104.7</v>
      </c>
      <c r="W478" s="85">
        <v>1814869</v>
      </c>
      <c r="X478" s="85" t="s">
        <v>915</v>
      </c>
      <c r="Y478" s="85" t="s">
        <v>1323</v>
      </c>
      <c r="Z478" s="85" t="s">
        <v>821</v>
      </c>
      <c r="BF478">
        <v>416</v>
      </c>
      <c r="BG478">
        <v>86</v>
      </c>
      <c r="BH478">
        <v>78</v>
      </c>
      <c r="BI478">
        <v>460</v>
      </c>
      <c r="BJ478" s="398">
        <v>13</v>
      </c>
      <c r="BK478" s="398">
        <v>23</v>
      </c>
      <c r="BL478" s="136">
        <v>4595.0659999999998</v>
      </c>
      <c r="BM478" s="136">
        <v>1252.8977590192701</v>
      </c>
      <c r="BN478" s="136">
        <v>1252.04</v>
      </c>
      <c r="BO478" s="136">
        <v>1221.4269999999999</v>
      </c>
      <c r="BP478" s="136">
        <v>1221.4269999999999</v>
      </c>
      <c r="BQ478" s="1" t="s">
        <v>821</v>
      </c>
    </row>
    <row r="479" spans="2:69" x14ac:dyDescent="0.25">
      <c r="B479" s="85">
        <v>164</v>
      </c>
      <c r="C479" s="85">
        <v>461</v>
      </c>
      <c r="D479" s="85">
        <v>12530</v>
      </c>
      <c r="E479" s="85">
        <v>0</v>
      </c>
      <c r="F479" s="85">
        <v>78</v>
      </c>
      <c r="G479" s="85">
        <v>50</v>
      </c>
      <c r="H479" s="176">
        <v>8</v>
      </c>
      <c r="I479" s="400">
        <v>122</v>
      </c>
      <c r="J479" s="384">
        <v>174.00827000000001</v>
      </c>
      <c r="K479" s="384">
        <v>140.26683</v>
      </c>
      <c r="L479" s="395">
        <v>1.04873770997489E-3</v>
      </c>
      <c r="M479" s="384">
        <v>1134.49577278571</v>
      </c>
      <c r="N479" s="85">
        <v>1</v>
      </c>
      <c r="O479" s="85">
        <v>1</v>
      </c>
      <c r="P479" s="85">
        <v>0</v>
      </c>
      <c r="Q479" s="85">
        <v>0</v>
      </c>
      <c r="R479" s="85">
        <v>0</v>
      </c>
      <c r="S479" s="85">
        <v>0</v>
      </c>
      <c r="T479" s="85">
        <v>462</v>
      </c>
      <c r="U479" s="85">
        <v>10</v>
      </c>
      <c r="V479" s="387">
        <v>119170.14</v>
      </c>
      <c r="W479" s="85">
        <v>1814869</v>
      </c>
      <c r="X479" s="85" t="s">
        <v>915</v>
      </c>
      <c r="Y479" s="85" t="s">
        <v>1324</v>
      </c>
      <c r="Z479" s="85" t="s">
        <v>821</v>
      </c>
      <c r="BF479">
        <v>417</v>
      </c>
      <c r="BG479">
        <v>86</v>
      </c>
      <c r="BH479">
        <v>77</v>
      </c>
      <c r="BI479">
        <v>461</v>
      </c>
      <c r="BJ479" s="398">
        <v>13</v>
      </c>
      <c r="BK479" s="398">
        <v>24</v>
      </c>
      <c r="BL479" s="136">
        <v>4870.6436000000003</v>
      </c>
      <c r="BM479" s="136">
        <v>1249.3427527988999</v>
      </c>
      <c r="BN479" s="136">
        <v>1242.54</v>
      </c>
      <c r="BO479" s="136">
        <v>1218.4011</v>
      </c>
      <c r="BP479" s="136">
        <v>1218.4011</v>
      </c>
      <c r="BQ479" s="1" t="s">
        <v>821</v>
      </c>
    </row>
    <row r="480" spans="2:69" x14ac:dyDescent="0.25">
      <c r="B480" s="85">
        <v>165</v>
      </c>
      <c r="C480" s="85">
        <v>462</v>
      </c>
      <c r="D480" s="85">
        <v>12690</v>
      </c>
      <c r="E480" s="85">
        <v>0</v>
      </c>
      <c r="F480" s="85">
        <v>79</v>
      </c>
      <c r="G480" s="85">
        <v>50</v>
      </c>
      <c r="H480" s="176">
        <v>8</v>
      </c>
      <c r="I480" s="400">
        <v>123</v>
      </c>
      <c r="J480" s="384">
        <v>137.92896999999999</v>
      </c>
      <c r="K480" s="384">
        <v>140.29544000000001</v>
      </c>
      <c r="L480" s="395">
        <v>1.4166255831302699E-3</v>
      </c>
      <c r="M480" s="384">
        <v>1134.3132837508399</v>
      </c>
      <c r="N480" s="85">
        <v>1</v>
      </c>
      <c r="O480" s="85">
        <v>1</v>
      </c>
      <c r="P480" s="85">
        <v>0</v>
      </c>
      <c r="Q480" s="85">
        <v>0</v>
      </c>
      <c r="R480" s="85">
        <v>0</v>
      </c>
      <c r="S480" s="85">
        <v>0</v>
      </c>
      <c r="T480" s="85">
        <v>463</v>
      </c>
      <c r="U480" s="85">
        <v>10</v>
      </c>
      <c r="V480" s="387">
        <v>119217.68</v>
      </c>
      <c r="W480" s="85">
        <v>1814869</v>
      </c>
      <c r="X480" s="85" t="s">
        <v>915</v>
      </c>
      <c r="Y480" s="85" t="s">
        <v>1325</v>
      </c>
      <c r="Z480" s="85" t="s">
        <v>821</v>
      </c>
      <c r="BF480">
        <v>418</v>
      </c>
      <c r="BG480">
        <v>86</v>
      </c>
      <c r="BH480">
        <v>76</v>
      </c>
      <c r="BI480">
        <v>462</v>
      </c>
      <c r="BJ480" s="398">
        <v>13</v>
      </c>
      <c r="BK480" s="398">
        <v>25</v>
      </c>
      <c r="BL480" s="136">
        <v>4951.277</v>
      </c>
      <c r="BM480" s="136">
        <v>1247.0734516387399</v>
      </c>
      <c r="BN480" s="136">
        <v>1232.81</v>
      </c>
      <c r="BO480" s="136">
        <v>1218.0046</v>
      </c>
      <c r="BP480" s="136">
        <v>1218.0046</v>
      </c>
      <c r="BQ480" s="1" t="s">
        <v>821</v>
      </c>
    </row>
    <row r="481" spans="2:69" x14ac:dyDescent="0.25">
      <c r="B481" s="85">
        <v>166</v>
      </c>
      <c r="C481" s="85">
        <v>463</v>
      </c>
      <c r="D481" s="85">
        <v>12689</v>
      </c>
      <c r="E481" s="85">
        <v>0</v>
      </c>
      <c r="F481" s="85">
        <v>79</v>
      </c>
      <c r="G481" s="85">
        <v>49</v>
      </c>
      <c r="H481" s="176">
        <v>8</v>
      </c>
      <c r="I481" s="400">
        <v>124</v>
      </c>
      <c r="J481" s="384">
        <v>196.06653</v>
      </c>
      <c r="K481" s="384">
        <v>140.32607999999999</v>
      </c>
      <c r="L481" s="395">
        <v>7.0365750840564105E-4</v>
      </c>
      <c r="M481" s="384">
        <v>1134.1178900428099</v>
      </c>
      <c r="N481" s="85">
        <v>1</v>
      </c>
      <c r="O481" s="85">
        <v>1</v>
      </c>
      <c r="P481" s="85">
        <v>0</v>
      </c>
      <c r="Q481" s="85">
        <v>0</v>
      </c>
      <c r="R481" s="85">
        <v>0</v>
      </c>
      <c r="S481" s="85">
        <v>0</v>
      </c>
      <c r="T481" s="85">
        <v>464</v>
      </c>
      <c r="U481" s="85">
        <v>10</v>
      </c>
      <c r="V481" s="387">
        <v>119268.586</v>
      </c>
      <c r="W481" s="85">
        <v>1814869</v>
      </c>
      <c r="X481" s="85" t="s">
        <v>915</v>
      </c>
      <c r="Y481" s="85" t="s">
        <v>1326</v>
      </c>
      <c r="Z481" s="85" t="s">
        <v>821</v>
      </c>
      <c r="BF481">
        <v>419</v>
      </c>
      <c r="BG481">
        <v>85</v>
      </c>
      <c r="BH481">
        <v>76</v>
      </c>
      <c r="BI481">
        <v>463</v>
      </c>
      <c r="BJ481" s="398">
        <v>13</v>
      </c>
      <c r="BK481" s="398">
        <v>26</v>
      </c>
      <c r="BL481" s="136">
        <v>5168.6323000000002</v>
      </c>
      <c r="BM481" s="136">
        <v>1245.17506139498</v>
      </c>
      <c r="BN481" s="136">
        <v>1234.1500000000001</v>
      </c>
      <c r="BO481" s="136">
        <v>1216.7799</v>
      </c>
      <c r="BP481" s="136">
        <v>1216.7799</v>
      </c>
      <c r="BQ481" s="1" t="s">
        <v>821</v>
      </c>
    </row>
    <row r="482" spans="2:69" x14ac:dyDescent="0.25">
      <c r="B482" s="85">
        <v>167</v>
      </c>
      <c r="C482" s="85">
        <v>464</v>
      </c>
      <c r="D482" s="85">
        <v>12849</v>
      </c>
      <c r="E482" s="85">
        <v>0</v>
      </c>
      <c r="F482" s="85">
        <v>80</v>
      </c>
      <c r="G482" s="85">
        <v>49</v>
      </c>
      <c r="H482" s="176">
        <v>8</v>
      </c>
      <c r="I482" s="400">
        <v>125</v>
      </c>
      <c r="J482" s="384">
        <v>39.762515999999998</v>
      </c>
      <c r="K482" s="384">
        <v>140.3477</v>
      </c>
      <c r="L482" s="395">
        <v>2.5670518273905401E-3</v>
      </c>
      <c r="M482" s="384">
        <v>1133.9799263580101</v>
      </c>
      <c r="N482" s="85">
        <v>1</v>
      </c>
      <c r="O482" s="85">
        <v>1</v>
      </c>
      <c r="P482" s="85">
        <v>0</v>
      </c>
      <c r="Q482" s="85">
        <v>0</v>
      </c>
      <c r="R482" s="85">
        <v>0</v>
      </c>
      <c r="S482" s="85">
        <v>0</v>
      </c>
      <c r="T482" s="85">
        <v>466</v>
      </c>
      <c r="U482" s="85">
        <v>10</v>
      </c>
      <c r="V482" s="387">
        <v>119304.52</v>
      </c>
      <c r="W482" s="85">
        <v>1814869</v>
      </c>
      <c r="X482" s="85" t="s">
        <v>915</v>
      </c>
      <c r="Y482" s="85" t="s">
        <v>1327</v>
      </c>
      <c r="Z482" s="85" t="s">
        <v>821</v>
      </c>
      <c r="BF482">
        <v>420</v>
      </c>
      <c r="BG482">
        <v>85</v>
      </c>
      <c r="BH482">
        <v>75</v>
      </c>
      <c r="BI482">
        <v>464</v>
      </c>
      <c r="BJ482" s="398">
        <v>13</v>
      </c>
      <c r="BK482" s="398">
        <v>27</v>
      </c>
      <c r="BL482" s="136">
        <v>5422.5870000000004</v>
      </c>
      <c r="BM482" s="136">
        <v>1242.1724989853999</v>
      </c>
      <c r="BN482" s="136">
        <v>1244.42</v>
      </c>
      <c r="BO482" s="136">
        <v>1215.4807000000001</v>
      </c>
      <c r="BP482" s="136">
        <v>1215.4807000000001</v>
      </c>
      <c r="BQ482" s="1" t="s">
        <v>821</v>
      </c>
    </row>
    <row r="483" spans="2:69" x14ac:dyDescent="0.25">
      <c r="B483" s="85">
        <v>373</v>
      </c>
      <c r="C483" s="85">
        <v>465</v>
      </c>
      <c r="D483" s="85">
        <v>14594</v>
      </c>
      <c r="E483" s="85">
        <v>0</v>
      </c>
      <c r="F483" s="85">
        <v>91</v>
      </c>
      <c r="G483" s="85">
        <v>34</v>
      </c>
      <c r="H483" s="176">
        <v>9</v>
      </c>
      <c r="I483" s="400">
        <v>1</v>
      </c>
      <c r="J483" s="384">
        <v>61.168132999999997</v>
      </c>
      <c r="K483" s="384">
        <v>17.094629999999999</v>
      </c>
      <c r="L483" s="395">
        <v>1</v>
      </c>
      <c r="M483" s="384">
        <v>1259.72766113281</v>
      </c>
      <c r="N483" s="85">
        <v>1</v>
      </c>
      <c r="O483" s="85">
        <v>1</v>
      </c>
      <c r="P483" s="85">
        <v>0</v>
      </c>
      <c r="Q483" s="85">
        <v>0</v>
      </c>
      <c r="R483" s="85">
        <v>0</v>
      </c>
      <c r="S483" s="85">
        <v>0</v>
      </c>
      <c r="T483" s="85">
        <v>493</v>
      </c>
      <c r="U483" s="85">
        <v>11</v>
      </c>
      <c r="V483" s="387">
        <v>11.076555000000001</v>
      </c>
      <c r="W483" s="85">
        <v>1815017</v>
      </c>
      <c r="X483" s="85" t="s">
        <v>1328</v>
      </c>
      <c r="Y483" s="85" t="s">
        <v>1329</v>
      </c>
      <c r="Z483" s="85" t="s">
        <v>821</v>
      </c>
      <c r="BF483">
        <v>421</v>
      </c>
      <c r="BG483">
        <v>85</v>
      </c>
      <c r="BH483">
        <v>74</v>
      </c>
      <c r="BI483">
        <v>465</v>
      </c>
      <c r="BJ483" s="398">
        <v>13</v>
      </c>
      <c r="BK483" s="398">
        <v>28</v>
      </c>
      <c r="BL483" s="136">
        <v>5678.3950000000004</v>
      </c>
      <c r="BM483" s="136">
        <v>1238.9249769753101</v>
      </c>
      <c r="BN483" s="136">
        <v>1249.3800000000001</v>
      </c>
      <c r="BO483" s="136">
        <v>1213.8987</v>
      </c>
      <c r="BP483" s="136">
        <v>1213.8987</v>
      </c>
      <c r="BQ483" s="1" t="s">
        <v>821</v>
      </c>
    </row>
    <row r="484" spans="2:69" x14ac:dyDescent="0.25">
      <c r="B484" s="85">
        <v>265</v>
      </c>
      <c r="C484" s="85">
        <v>466</v>
      </c>
      <c r="D484" s="85">
        <v>12849</v>
      </c>
      <c r="E484" s="85">
        <v>0</v>
      </c>
      <c r="F484" s="85">
        <v>80</v>
      </c>
      <c r="G484" s="85">
        <v>49</v>
      </c>
      <c r="H484" s="176">
        <v>10</v>
      </c>
      <c r="I484" s="400">
        <v>1</v>
      </c>
      <c r="J484" s="384">
        <v>146.93106</v>
      </c>
      <c r="K484" s="384">
        <v>142.83488</v>
      </c>
      <c r="L484" s="395">
        <v>1.52717444544363E-3</v>
      </c>
      <c r="M484" s="384">
        <v>1133.8778539185901</v>
      </c>
      <c r="N484" s="85">
        <v>1</v>
      </c>
      <c r="O484" s="85">
        <v>1</v>
      </c>
      <c r="P484" s="85">
        <v>0</v>
      </c>
      <c r="Q484" s="85">
        <v>0</v>
      </c>
      <c r="R484" s="85">
        <v>0</v>
      </c>
      <c r="S484" s="85">
        <v>0</v>
      </c>
      <c r="T484" s="85">
        <v>467</v>
      </c>
      <c r="U484" s="85">
        <v>11</v>
      </c>
      <c r="V484" s="387">
        <v>123546.39</v>
      </c>
      <c r="W484" s="85">
        <v>1814907</v>
      </c>
      <c r="X484" s="85" t="s">
        <v>915</v>
      </c>
      <c r="Y484" s="85" t="s">
        <v>1330</v>
      </c>
      <c r="Z484" s="85" t="s">
        <v>821</v>
      </c>
      <c r="BF484">
        <v>422</v>
      </c>
      <c r="BG484">
        <v>85</v>
      </c>
      <c r="BH484">
        <v>73</v>
      </c>
      <c r="BI484">
        <v>466</v>
      </c>
      <c r="BJ484" s="398">
        <v>13</v>
      </c>
      <c r="BK484" s="398">
        <v>29</v>
      </c>
      <c r="BL484" s="136">
        <v>5838.5937999999996</v>
      </c>
      <c r="BM484" s="136">
        <v>1236.27472985441</v>
      </c>
      <c r="BN484" s="136">
        <v>1246.01</v>
      </c>
      <c r="BO484" s="136">
        <v>1212.1099999999999</v>
      </c>
      <c r="BP484" s="136">
        <v>1212.1099999999999</v>
      </c>
      <c r="BQ484" s="1" t="s">
        <v>821</v>
      </c>
    </row>
    <row r="485" spans="2:69" x14ac:dyDescent="0.25">
      <c r="B485" s="85">
        <v>266</v>
      </c>
      <c r="C485" s="85">
        <v>467</v>
      </c>
      <c r="D485" s="85">
        <v>12848</v>
      </c>
      <c r="E485" s="85">
        <v>0</v>
      </c>
      <c r="F485" s="85">
        <v>80</v>
      </c>
      <c r="G485" s="85">
        <v>48</v>
      </c>
      <c r="H485" s="176">
        <v>10</v>
      </c>
      <c r="I485" s="400">
        <v>2</v>
      </c>
      <c r="J485" s="384">
        <v>271.40796</v>
      </c>
      <c r="K485" s="384">
        <v>142.87189000000001</v>
      </c>
      <c r="L485" s="395">
        <v>7.6073597679371103E-4</v>
      </c>
      <c r="M485" s="384">
        <v>1133.6534645573099</v>
      </c>
      <c r="N485" s="85">
        <v>1</v>
      </c>
      <c r="O485" s="85">
        <v>1</v>
      </c>
      <c r="P485" s="85">
        <v>0</v>
      </c>
      <c r="Q485" s="85">
        <v>0</v>
      </c>
      <c r="R485" s="85">
        <v>0</v>
      </c>
      <c r="S485" s="85">
        <v>0</v>
      </c>
      <c r="T485" s="85">
        <v>468</v>
      </c>
      <c r="U485" s="85">
        <v>11</v>
      </c>
      <c r="V485" s="387">
        <v>123610.15</v>
      </c>
      <c r="W485" s="85">
        <v>1814907</v>
      </c>
      <c r="X485" s="85" t="s">
        <v>915</v>
      </c>
      <c r="Y485" s="85" t="s">
        <v>1331</v>
      </c>
      <c r="Z485" s="85" t="s">
        <v>821</v>
      </c>
      <c r="BF485">
        <v>423</v>
      </c>
      <c r="BG485">
        <v>86</v>
      </c>
      <c r="BH485">
        <v>73</v>
      </c>
      <c r="BI485">
        <v>467</v>
      </c>
      <c r="BJ485" s="398">
        <v>13</v>
      </c>
      <c r="BK485" s="398">
        <v>30</v>
      </c>
      <c r="BL485" s="136">
        <v>5969.2812000000004</v>
      </c>
      <c r="BM485" s="136">
        <v>1234.42159374114</v>
      </c>
      <c r="BN485" s="136">
        <v>1241.67</v>
      </c>
      <c r="BO485" s="136">
        <v>1211.3442</v>
      </c>
      <c r="BP485" s="136">
        <v>1211.3442</v>
      </c>
      <c r="BQ485" s="1" t="s">
        <v>821</v>
      </c>
    </row>
    <row r="486" spans="2:69" x14ac:dyDescent="0.25">
      <c r="B486" s="85">
        <v>267</v>
      </c>
      <c r="C486" s="85">
        <v>468</v>
      </c>
      <c r="D486" s="85">
        <v>12847</v>
      </c>
      <c r="E486" s="85">
        <v>0</v>
      </c>
      <c r="F486" s="85">
        <v>80</v>
      </c>
      <c r="G486" s="85">
        <v>47</v>
      </c>
      <c r="H486" s="176">
        <v>10</v>
      </c>
      <c r="I486" s="400">
        <v>3</v>
      </c>
      <c r="J486" s="384">
        <v>113.52287</v>
      </c>
      <c r="K486" s="384">
        <v>142.90593000000001</v>
      </c>
      <c r="L486" s="395">
        <v>1.29440262768865E-3</v>
      </c>
      <c r="M486" s="384">
        <v>1133.4469947585201</v>
      </c>
      <c r="N486" s="85">
        <v>1</v>
      </c>
      <c r="O486" s="85">
        <v>1</v>
      </c>
      <c r="P486" s="85">
        <v>0</v>
      </c>
      <c r="Q486" s="85">
        <v>0</v>
      </c>
      <c r="R486" s="85">
        <v>0</v>
      </c>
      <c r="S486" s="85">
        <v>0</v>
      </c>
      <c r="T486" s="85">
        <v>469</v>
      </c>
      <c r="U486" s="85">
        <v>11</v>
      </c>
      <c r="V486" s="387">
        <v>123668.81</v>
      </c>
      <c r="W486" s="85">
        <v>1814907</v>
      </c>
      <c r="X486" s="85" t="s">
        <v>915</v>
      </c>
      <c r="Y486" s="85" t="s">
        <v>1332</v>
      </c>
      <c r="Z486" s="85" t="s">
        <v>821</v>
      </c>
      <c r="BF486">
        <v>424</v>
      </c>
      <c r="BG486">
        <v>86</v>
      </c>
      <c r="BH486">
        <v>72</v>
      </c>
      <c r="BI486">
        <v>468</v>
      </c>
      <c r="BJ486" s="398">
        <v>13</v>
      </c>
      <c r="BK486" s="398">
        <v>31</v>
      </c>
      <c r="BL486" s="136">
        <v>6232.7456000000002</v>
      </c>
      <c r="BM486" s="136">
        <v>1231.9105867487301</v>
      </c>
      <c r="BN486" s="136">
        <v>1239.0899999999999</v>
      </c>
      <c r="BO486" s="136">
        <v>1209.1569999999999</v>
      </c>
      <c r="BP486" s="136">
        <v>1209.1569999999999</v>
      </c>
      <c r="BQ486" s="1" t="s">
        <v>821</v>
      </c>
    </row>
    <row r="487" spans="2:69" x14ac:dyDescent="0.25">
      <c r="B487" s="85">
        <v>268</v>
      </c>
      <c r="C487" s="85">
        <v>469</v>
      </c>
      <c r="D487" s="85">
        <v>13007</v>
      </c>
      <c r="E487" s="85">
        <v>0</v>
      </c>
      <c r="F487" s="85">
        <v>81</v>
      </c>
      <c r="G487" s="85">
        <v>47</v>
      </c>
      <c r="H487" s="176">
        <v>10</v>
      </c>
      <c r="I487" s="400">
        <v>4</v>
      </c>
      <c r="J487" s="384">
        <v>160.43190000000001</v>
      </c>
      <c r="K487" s="384">
        <v>142.93016</v>
      </c>
      <c r="L487" s="395">
        <v>1.52023263229629E-3</v>
      </c>
      <c r="M487" s="384">
        <v>1133.3000504535</v>
      </c>
      <c r="N487" s="85">
        <v>1</v>
      </c>
      <c r="O487" s="85">
        <v>1</v>
      </c>
      <c r="P487" s="85">
        <v>0</v>
      </c>
      <c r="Q487" s="85">
        <v>0</v>
      </c>
      <c r="R487" s="85">
        <v>0</v>
      </c>
      <c r="S487" s="85">
        <v>0</v>
      </c>
      <c r="T487" s="85">
        <v>470</v>
      </c>
      <c r="U487" s="85">
        <v>11</v>
      </c>
      <c r="V487" s="387">
        <v>123710.56</v>
      </c>
      <c r="W487" s="85">
        <v>1814907</v>
      </c>
      <c r="X487" s="85" t="s">
        <v>915</v>
      </c>
      <c r="Y487" s="85" t="s">
        <v>1333</v>
      </c>
      <c r="Z487" s="85" t="s">
        <v>821</v>
      </c>
      <c r="BF487">
        <v>425</v>
      </c>
      <c r="BG487">
        <v>86</v>
      </c>
      <c r="BH487">
        <v>71</v>
      </c>
      <c r="BI487">
        <v>469</v>
      </c>
      <c r="BJ487" s="398">
        <v>13</v>
      </c>
      <c r="BK487" s="398">
        <v>32</v>
      </c>
      <c r="BL487" s="136">
        <v>6488.0272999999997</v>
      </c>
      <c r="BM487" s="136">
        <v>1228.6058220585901</v>
      </c>
      <c r="BN487" s="136">
        <v>1231.3499999999999</v>
      </c>
      <c r="BO487" s="136">
        <v>1205.954</v>
      </c>
      <c r="BP487" s="136">
        <v>1205.954</v>
      </c>
      <c r="BQ487" s="1" t="s">
        <v>821</v>
      </c>
    </row>
    <row r="488" spans="2:69" x14ac:dyDescent="0.25">
      <c r="B488" s="85">
        <v>269</v>
      </c>
      <c r="C488" s="85">
        <v>470</v>
      </c>
      <c r="D488" s="85">
        <v>13006</v>
      </c>
      <c r="E488" s="85">
        <v>0</v>
      </c>
      <c r="F488" s="85">
        <v>81</v>
      </c>
      <c r="G488" s="85">
        <v>46</v>
      </c>
      <c r="H488" s="176">
        <v>10</v>
      </c>
      <c r="I488" s="400">
        <v>5</v>
      </c>
      <c r="J488" s="384">
        <v>294.27023000000003</v>
      </c>
      <c r="K488" s="384">
        <v>142.97038000000001</v>
      </c>
      <c r="L488" s="395">
        <v>6.1894374743157198E-4</v>
      </c>
      <c r="M488" s="384">
        <v>1133.05615664383</v>
      </c>
      <c r="N488" s="85">
        <v>1</v>
      </c>
      <c r="O488" s="85">
        <v>1</v>
      </c>
      <c r="P488" s="85">
        <v>0</v>
      </c>
      <c r="Q488" s="85">
        <v>0</v>
      </c>
      <c r="R488" s="85">
        <v>0</v>
      </c>
      <c r="S488" s="85">
        <v>0</v>
      </c>
      <c r="T488" s="85">
        <v>471</v>
      </c>
      <c r="U488" s="85">
        <v>11</v>
      </c>
      <c r="V488" s="387">
        <v>123779.86</v>
      </c>
      <c r="W488" s="85">
        <v>1814907</v>
      </c>
      <c r="X488" s="85" t="s">
        <v>915</v>
      </c>
      <c r="Y488" s="85" t="s">
        <v>1334</v>
      </c>
      <c r="Z488" s="85" t="s">
        <v>821</v>
      </c>
      <c r="BF488">
        <v>426</v>
      </c>
      <c r="BG488">
        <v>86</v>
      </c>
      <c r="BH488">
        <v>70</v>
      </c>
      <c r="BI488">
        <v>470</v>
      </c>
      <c r="BJ488" s="398">
        <v>13</v>
      </c>
      <c r="BK488" s="398">
        <v>33</v>
      </c>
      <c r="BL488" s="136">
        <v>6660.4679999999998</v>
      </c>
      <c r="BM488" s="136">
        <v>1225.8809497939901</v>
      </c>
      <c r="BN488" s="136">
        <v>1232.73</v>
      </c>
      <c r="BO488" s="136">
        <v>1203.3816999999999</v>
      </c>
      <c r="BP488" s="136">
        <v>1203.3816999999999</v>
      </c>
      <c r="BQ488" s="1" t="s">
        <v>821</v>
      </c>
    </row>
    <row r="489" spans="2:69" x14ac:dyDescent="0.25">
      <c r="B489" s="85">
        <v>270</v>
      </c>
      <c r="C489" s="85">
        <v>471</v>
      </c>
      <c r="D489" s="85">
        <v>13005</v>
      </c>
      <c r="E489" s="85">
        <v>0</v>
      </c>
      <c r="F489" s="85">
        <v>81</v>
      </c>
      <c r="G489" s="85">
        <v>45</v>
      </c>
      <c r="H489" s="176">
        <v>10</v>
      </c>
      <c r="I489" s="400">
        <v>6</v>
      </c>
      <c r="J489" s="384">
        <v>45.295326000000003</v>
      </c>
      <c r="K489" s="384">
        <v>143.00042999999999</v>
      </c>
      <c r="L489" s="395">
        <v>3.3005542217326399E-3</v>
      </c>
      <c r="M489" s="384">
        <v>1132.8740199229601</v>
      </c>
      <c r="N489" s="85">
        <v>1</v>
      </c>
      <c r="O489" s="85">
        <v>1</v>
      </c>
      <c r="P489" s="85">
        <v>0</v>
      </c>
      <c r="Q489" s="85">
        <v>0</v>
      </c>
      <c r="R489" s="85">
        <v>0</v>
      </c>
      <c r="S489" s="85">
        <v>0</v>
      </c>
      <c r="T489" s="85">
        <v>472</v>
      </c>
      <c r="U489" s="85">
        <v>11</v>
      </c>
      <c r="V489" s="387">
        <v>123831.61</v>
      </c>
      <c r="W489" s="85">
        <v>1814907</v>
      </c>
      <c r="X489" s="85" t="s">
        <v>915</v>
      </c>
      <c r="Y489" s="85" t="s">
        <v>1335</v>
      </c>
      <c r="Z489" s="85" t="s">
        <v>821</v>
      </c>
      <c r="BF489">
        <v>427</v>
      </c>
      <c r="BG489">
        <v>87</v>
      </c>
      <c r="BH489">
        <v>70</v>
      </c>
      <c r="BI489">
        <v>471</v>
      </c>
      <c r="BJ489" s="398">
        <v>13</v>
      </c>
      <c r="BK489" s="398">
        <v>34</v>
      </c>
      <c r="BL489" s="136">
        <v>6754.1133</v>
      </c>
      <c r="BM489" s="136">
        <v>1224.1858049707801</v>
      </c>
      <c r="BN489" s="136">
        <v>1214.48</v>
      </c>
      <c r="BO489" s="136">
        <v>1202.2177999999999</v>
      </c>
      <c r="BP489" s="136">
        <v>1202.2177999999999</v>
      </c>
      <c r="BQ489" s="1" t="s">
        <v>821</v>
      </c>
    </row>
    <row r="490" spans="2:69" x14ac:dyDescent="0.25">
      <c r="B490" s="85">
        <v>271</v>
      </c>
      <c r="C490" s="85">
        <v>472</v>
      </c>
      <c r="D490" s="85">
        <v>13165</v>
      </c>
      <c r="E490" s="85">
        <v>0</v>
      </c>
      <c r="F490" s="85">
        <v>82</v>
      </c>
      <c r="G490" s="85">
        <v>45</v>
      </c>
      <c r="H490" s="176">
        <v>10</v>
      </c>
      <c r="I490" s="400">
        <v>7</v>
      </c>
      <c r="J490" s="384">
        <v>233.42343</v>
      </c>
      <c r="K490" s="384">
        <v>143.02509000000001</v>
      </c>
      <c r="L490" s="395">
        <v>1.1035599460628501E-3</v>
      </c>
      <c r="M490" s="384">
        <v>1132.72452024274</v>
      </c>
      <c r="N490" s="85">
        <v>1</v>
      </c>
      <c r="O490" s="85">
        <v>1</v>
      </c>
      <c r="P490" s="85">
        <v>0</v>
      </c>
      <c r="Q490" s="85">
        <v>0</v>
      </c>
      <c r="R490" s="85">
        <v>0</v>
      </c>
      <c r="S490" s="85">
        <v>0</v>
      </c>
      <c r="T490" s="85">
        <v>473</v>
      </c>
      <c r="U490" s="85">
        <v>11</v>
      </c>
      <c r="V490" s="387">
        <v>123874.086</v>
      </c>
      <c r="W490" s="85">
        <v>1814907</v>
      </c>
      <c r="X490" s="85" t="s">
        <v>915</v>
      </c>
      <c r="Y490" s="85" t="s">
        <v>1336</v>
      </c>
      <c r="Z490" s="85" t="s">
        <v>821</v>
      </c>
      <c r="BF490">
        <v>428</v>
      </c>
      <c r="BG490">
        <v>87</v>
      </c>
      <c r="BH490">
        <v>69</v>
      </c>
      <c r="BI490">
        <v>472</v>
      </c>
      <c r="BJ490" s="398">
        <v>13</v>
      </c>
      <c r="BK490" s="398">
        <v>35</v>
      </c>
      <c r="BL490" s="136">
        <v>7025.3877000000002</v>
      </c>
      <c r="BM490" s="136">
        <v>1221.8610217738101</v>
      </c>
      <c r="BN490" s="136">
        <v>1220.74</v>
      </c>
      <c r="BO490" s="136">
        <v>1197.4086</v>
      </c>
      <c r="BP490" s="136">
        <v>1197.4086</v>
      </c>
      <c r="BQ490" s="1" t="s">
        <v>821</v>
      </c>
    </row>
    <row r="491" spans="2:69" x14ac:dyDescent="0.25">
      <c r="B491" s="85">
        <v>272</v>
      </c>
      <c r="C491" s="85">
        <v>473</v>
      </c>
      <c r="D491" s="85">
        <v>13164</v>
      </c>
      <c r="E491" s="85">
        <v>0</v>
      </c>
      <c r="F491" s="85">
        <v>82</v>
      </c>
      <c r="G491" s="85">
        <v>44</v>
      </c>
      <c r="H491" s="176">
        <v>10</v>
      </c>
      <c r="I491" s="400">
        <v>8</v>
      </c>
      <c r="J491" s="384">
        <v>246.82570000000001</v>
      </c>
      <c r="K491" s="384">
        <v>143.06756999999999</v>
      </c>
      <c r="L491" s="395">
        <v>7.8649559582553595E-4</v>
      </c>
      <c r="M491" s="384">
        <v>1132.4669234933799</v>
      </c>
      <c r="N491" s="85">
        <v>1</v>
      </c>
      <c r="O491" s="85">
        <v>1</v>
      </c>
      <c r="P491" s="85">
        <v>0</v>
      </c>
      <c r="Q491" s="85">
        <v>0</v>
      </c>
      <c r="R491" s="85">
        <v>0</v>
      </c>
      <c r="S491" s="85">
        <v>0</v>
      </c>
      <c r="T491" s="85">
        <v>474</v>
      </c>
      <c r="U491" s="85">
        <v>11</v>
      </c>
      <c r="V491" s="387">
        <v>123947.27</v>
      </c>
      <c r="W491" s="85">
        <v>1814907</v>
      </c>
      <c r="X491" s="85" t="s">
        <v>915</v>
      </c>
      <c r="Y491" s="85" t="s">
        <v>1337</v>
      </c>
      <c r="Z491" s="85" t="s">
        <v>821</v>
      </c>
      <c r="BF491">
        <v>429</v>
      </c>
      <c r="BG491">
        <v>87</v>
      </c>
      <c r="BH491">
        <v>68</v>
      </c>
      <c r="BI491">
        <v>473</v>
      </c>
      <c r="BJ491" s="398">
        <v>13</v>
      </c>
      <c r="BK491" s="398">
        <v>36</v>
      </c>
      <c r="BL491" s="136">
        <v>7296.6620000000003</v>
      </c>
      <c r="BM491" s="136">
        <v>1218.4046240176101</v>
      </c>
      <c r="BN491" s="136">
        <v>1222.45</v>
      </c>
      <c r="BO491" s="136">
        <v>1192.5192</v>
      </c>
      <c r="BP491" s="136">
        <v>1192.5192</v>
      </c>
      <c r="BQ491" s="1" t="s">
        <v>821</v>
      </c>
    </row>
    <row r="492" spans="2:69" x14ac:dyDescent="0.25">
      <c r="B492" s="85">
        <v>273</v>
      </c>
      <c r="C492" s="85">
        <v>474</v>
      </c>
      <c r="D492" s="85">
        <v>13324</v>
      </c>
      <c r="E492" s="85">
        <v>0</v>
      </c>
      <c r="F492" s="85">
        <v>83</v>
      </c>
      <c r="G492" s="85">
        <v>44</v>
      </c>
      <c r="H492" s="176">
        <v>10</v>
      </c>
      <c r="I492" s="400">
        <v>9</v>
      </c>
      <c r="J492" s="384">
        <v>115.0945</v>
      </c>
      <c r="K492" s="384">
        <v>143.09958</v>
      </c>
      <c r="L492" s="395">
        <v>1.2955148088435501E-3</v>
      </c>
      <c r="M492" s="384">
        <v>1132.2727961682899</v>
      </c>
      <c r="N492" s="85">
        <v>1</v>
      </c>
      <c r="O492" s="85">
        <v>1</v>
      </c>
      <c r="P492" s="85">
        <v>0</v>
      </c>
      <c r="Q492" s="85">
        <v>0</v>
      </c>
      <c r="R492" s="85">
        <v>0</v>
      </c>
      <c r="S492" s="85">
        <v>0</v>
      </c>
      <c r="T492" s="85">
        <v>475</v>
      </c>
      <c r="U492" s="85">
        <v>11</v>
      </c>
      <c r="V492" s="387">
        <v>124002.43</v>
      </c>
      <c r="W492" s="85">
        <v>1814907</v>
      </c>
      <c r="X492" s="85" t="s">
        <v>915</v>
      </c>
      <c r="Y492" s="85" t="s">
        <v>1338</v>
      </c>
      <c r="Z492" s="85" t="s">
        <v>821</v>
      </c>
      <c r="BF492">
        <v>430</v>
      </c>
      <c r="BG492">
        <v>88</v>
      </c>
      <c r="BH492">
        <v>67</v>
      </c>
      <c r="BI492">
        <v>474</v>
      </c>
      <c r="BJ492" s="398">
        <v>13</v>
      </c>
      <c r="BK492" s="398">
        <v>37</v>
      </c>
      <c r="BL492" s="136">
        <v>7572.1562000000004</v>
      </c>
      <c r="BM492" s="136">
        <v>1214.92134378989</v>
      </c>
      <c r="BN492" s="136">
        <v>1206.6199999999999</v>
      </c>
      <c r="BO492" s="136">
        <v>1188.5787</v>
      </c>
      <c r="BP492" s="136">
        <v>1188.5787</v>
      </c>
      <c r="BQ492" s="1" t="s">
        <v>821</v>
      </c>
    </row>
    <row r="493" spans="2:69" x14ac:dyDescent="0.25">
      <c r="B493" s="85">
        <v>274</v>
      </c>
      <c r="C493" s="85">
        <v>475</v>
      </c>
      <c r="D493" s="85">
        <v>13323</v>
      </c>
      <c r="E493" s="85">
        <v>0</v>
      </c>
      <c r="F493" s="85">
        <v>83</v>
      </c>
      <c r="G493" s="85">
        <v>43</v>
      </c>
      <c r="H493" s="176">
        <v>10</v>
      </c>
      <c r="I493" s="400">
        <v>10</v>
      </c>
      <c r="J493" s="384">
        <v>162.89160000000001</v>
      </c>
      <c r="K493" s="384">
        <v>143.12415999999999</v>
      </c>
      <c r="L493" s="395">
        <v>1.4863944380415399E-3</v>
      </c>
      <c r="M493" s="384">
        <v>1132.12368954213</v>
      </c>
      <c r="N493" s="85">
        <v>1</v>
      </c>
      <c r="O493" s="85">
        <v>1</v>
      </c>
      <c r="P493" s="85">
        <v>0</v>
      </c>
      <c r="Q493" s="85">
        <v>0</v>
      </c>
      <c r="R493" s="85">
        <v>0</v>
      </c>
      <c r="S493" s="85">
        <v>0</v>
      </c>
      <c r="T493" s="85">
        <v>476</v>
      </c>
      <c r="U493" s="85">
        <v>11</v>
      </c>
      <c r="V493" s="387">
        <v>124044.8</v>
      </c>
      <c r="W493" s="85">
        <v>1814907</v>
      </c>
      <c r="X493" s="85" t="s">
        <v>915</v>
      </c>
      <c r="Y493" s="85" t="s">
        <v>1339</v>
      </c>
      <c r="Z493" s="85" t="s">
        <v>821</v>
      </c>
      <c r="BF493">
        <v>431</v>
      </c>
      <c r="BG493">
        <v>88</v>
      </c>
      <c r="BH493">
        <v>66</v>
      </c>
      <c r="BI493">
        <v>475</v>
      </c>
      <c r="BJ493" s="398">
        <v>13</v>
      </c>
      <c r="BK493" s="398">
        <v>38</v>
      </c>
      <c r="BL493" s="136">
        <v>7819.1225999999997</v>
      </c>
      <c r="BM493" s="136">
        <v>1211.5929192896999</v>
      </c>
      <c r="BN493" s="136">
        <v>1213.5999999999999</v>
      </c>
      <c r="BO493" s="136">
        <v>1183.5422000000001</v>
      </c>
      <c r="BP493" s="136">
        <v>1183.5422000000001</v>
      </c>
      <c r="BQ493" s="1" t="s">
        <v>821</v>
      </c>
    </row>
    <row r="494" spans="2:69" x14ac:dyDescent="0.25">
      <c r="B494" s="85">
        <v>275</v>
      </c>
      <c r="C494" s="85">
        <v>476</v>
      </c>
      <c r="D494" s="85">
        <v>13483</v>
      </c>
      <c r="E494" s="85">
        <v>0</v>
      </c>
      <c r="F494" s="85">
        <v>84</v>
      </c>
      <c r="G494" s="85">
        <v>43</v>
      </c>
      <c r="H494" s="176">
        <v>10</v>
      </c>
      <c r="I494" s="400">
        <v>11</v>
      </c>
      <c r="J494" s="384">
        <v>288.50560000000002</v>
      </c>
      <c r="K494" s="384">
        <v>143.16409999999999</v>
      </c>
      <c r="L494" s="395">
        <v>6.5250362794604696E-4</v>
      </c>
      <c r="M494" s="384">
        <v>1131.88156837156</v>
      </c>
      <c r="N494" s="85">
        <v>1</v>
      </c>
      <c r="O494" s="85">
        <v>1</v>
      </c>
      <c r="P494" s="85">
        <v>0</v>
      </c>
      <c r="Q494" s="85">
        <v>0</v>
      </c>
      <c r="R494" s="85">
        <v>0</v>
      </c>
      <c r="S494" s="85">
        <v>0</v>
      </c>
      <c r="T494" s="85">
        <v>477</v>
      </c>
      <c r="U494" s="85">
        <v>11</v>
      </c>
      <c r="V494" s="387">
        <v>124113.586</v>
      </c>
      <c r="W494" s="85">
        <v>1814907</v>
      </c>
      <c r="X494" s="85" t="s">
        <v>915</v>
      </c>
      <c r="Y494" s="85" t="s">
        <v>1340</v>
      </c>
      <c r="Z494" s="85" t="s">
        <v>821</v>
      </c>
      <c r="BF494">
        <v>432</v>
      </c>
      <c r="BG494">
        <v>89</v>
      </c>
      <c r="BH494">
        <v>66</v>
      </c>
      <c r="BI494">
        <v>476</v>
      </c>
      <c r="BJ494" s="398">
        <v>13</v>
      </c>
      <c r="BK494" s="398">
        <v>39</v>
      </c>
      <c r="BL494" s="136">
        <v>7856.7695000000003</v>
      </c>
      <c r="BM494" s="136">
        <v>1209.7797491558599</v>
      </c>
      <c r="BN494" s="136">
        <v>1191.6199999999999</v>
      </c>
      <c r="BO494" s="136">
        <v>1183.3979999999999</v>
      </c>
      <c r="BP494" s="136">
        <v>1183.3979999999999</v>
      </c>
      <c r="BQ494" s="1" t="s">
        <v>821</v>
      </c>
    </row>
    <row r="495" spans="2:69" x14ac:dyDescent="0.25">
      <c r="B495" s="85">
        <v>276</v>
      </c>
      <c r="C495" s="85">
        <v>477</v>
      </c>
      <c r="D495" s="85">
        <v>13643</v>
      </c>
      <c r="E495" s="85">
        <v>0</v>
      </c>
      <c r="F495" s="85">
        <v>85</v>
      </c>
      <c r="G495" s="85">
        <v>43</v>
      </c>
      <c r="H495" s="176">
        <v>10</v>
      </c>
      <c r="I495" s="400">
        <v>12</v>
      </c>
      <c r="J495" s="384">
        <v>62.459232</v>
      </c>
      <c r="K495" s="384">
        <v>143.19514000000001</v>
      </c>
      <c r="L495" s="395">
        <v>3.1412811031935701E-3</v>
      </c>
      <c r="M495" s="384">
        <v>1131.6933174109399</v>
      </c>
      <c r="N495" s="85">
        <v>1</v>
      </c>
      <c r="O495" s="85">
        <v>1</v>
      </c>
      <c r="P495" s="85">
        <v>0</v>
      </c>
      <c r="Q495" s="85">
        <v>0</v>
      </c>
      <c r="R495" s="85">
        <v>0</v>
      </c>
      <c r="S495" s="85">
        <v>0</v>
      </c>
      <c r="T495" s="85">
        <v>478</v>
      </c>
      <c r="U495" s="85">
        <v>11</v>
      </c>
      <c r="V495" s="387">
        <v>124167.08</v>
      </c>
      <c r="W495" s="85">
        <v>1814907</v>
      </c>
      <c r="X495" s="85" t="s">
        <v>915</v>
      </c>
      <c r="Y495" s="85" t="s">
        <v>1341</v>
      </c>
      <c r="Z495" s="85" t="s">
        <v>821</v>
      </c>
      <c r="BF495">
        <v>433</v>
      </c>
      <c r="BG495">
        <v>89</v>
      </c>
      <c r="BH495">
        <v>65</v>
      </c>
      <c r="BI495">
        <v>477</v>
      </c>
      <c r="BJ495" s="398">
        <v>13</v>
      </c>
      <c r="BK495" s="398">
        <v>40</v>
      </c>
      <c r="BL495" s="136">
        <v>8112.1904000000004</v>
      </c>
      <c r="BM495" s="136">
        <v>1207.9127083159401</v>
      </c>
      <c r="BN495" s="136">
        <v>1191.71</v>
      </c>
      <c r="BO495" s="136">
        <v>1179.1442999999999</v>
      </c>
      <c r="BP495" s="136">
        <v>1179.1442999999999</v>
      </c>
      <c r="BQ495" s="1" t="s">
        <v>821</v>
      </c>
    </row>
    <row r="496" spans="2:69" x14ac:dyDescent="0.25">
      <c r="B496" s="85">
        <v>277</v>
      </c>
      <c r="C496" s="85">
        <v>478</v>
      </c>
      <c r="D496" s="85">
        <v>13642</v>
      </c>
      <c r="E496" s="85">
        <v>0</v>
      </c>
      <c r="F496" s="85">
        <v>85</v>
      </c>
      <c r="G496" s="85">
        <v>42</v>
      </c>
      <c r="H496" s="176">
        <v>10</v>
      </c>
      <c r="I496" s="400">
        <v>13</v>
      </c>
      <c r="J496" s="384">
        <v>303.32834000000003</v>
      </c>
      <c r="K496" s="384">
        <v>143.22749999999999</v>
      </c>
      <c r="L496" s="395">
        <v>6.6859166899498296E-4</v>
      </c>
      <c r="M496" s="384">
        <v>1131.4971154047</v>
      </c>
      <c r="N496" s="85">
        <v>1</v>
      </c>
      <c r="O496" s="85">
        <v>1</v>
      </c>
      <c r="P496" s="85">
        <v>0</v>
      </c>
      <c r="Q496" s="85">
        <v>0</v>
      </c>
      <c r="R496" s="85">
        <v>0</v>
      </c>
      <c r="S496" s="85">
        <v>0</v>
      </c>
      <c r="T496" s="85">
        <v>479</v>
      </c>
      <c r="U496" s="85">
        <v>11</v>
      </c>
      <c r="V496" s="387">
        <v>124222.82</v>
      </c>
      <c r="W496" s="85">
        <v>1814907</v>
      </c>
      <c r="X496" s="85" t="s">
        <v>915</v>
      </c>
      <c r="Y496" s="85" t="s">
        <v>1342</v>
      </c>
      <c r="Z496" s="85" t="s">
        <v>821</v>
      </c>
      <c r="BF496">
        <v>434</v>
      </c>
      <c r="BG496">
        <v>89</v>
      </c>
      <c r="BH496">
        <v>64</v>
      </c>
      <c r="BI496">
        <v>478</v>
      </c>
      <c r="BJ496" s="398">
        <v>13</v>
      </c>
      <c r="BK496" s="398">
        <v>41</v>
      </c>
      <c r="BL496" s="136">
        <v>8244.76</v>
      </c>
      <c r="BM496" s="136">
        <v>1205.44095184721</v>
      </c>
      <c r="BN496" s="136">
        <v>1179.73</v>
      </c>
      <c r="BO496" s="136">
        <v>1178.1312</v>
      </c>
      <c r="BP496" s="136">
        <v>1178.1312</v>
      </c>
      <c r="BQ496" s="1" t="s">
        <v>821</v>
      </c>
    </row>
    <row r="497" spans="2:69" x14ac:dyDescent="0.25">
      <c r="B497" s="85">
        <v>278</v>
      </c>
      <c r="C497" s="85">
        <v>479</v>
      </c>
      <c r="D497" s="85">
        <v>13641</v>
      </c>
      <c r="E497" s="85">
        <v>0</v>
      </c>
      <c r="F497" s="85">
        <v>85</v>
      </c>
      <c r="G497" s="85">
        <v>41</v>
      </c>
      <c r="H497" s="176">
        <v>10</v>
      </c>
      <c r="I497" s="400">
        <v>14</v>
      </c>
      <c r="J497" s="384">
        <v>74.766440000000003</v>
      </c>
      <c r="K497" s="384">
        <v>143.26094000000001</v>
      </c>
      <c r="L497" s="395">
        <v>2.1761050580607301E-3</v>
      </c>
      <c r="M497" s="384">
        <v>1131.29431260453</v>
      </c>
      <c r="N497" s="85">
        <v>1</v>
      </c>
      <c r="O497" s="85">
        <v>1</v>
      </c>
      <c r="P497" s="85">
        <v>0</v>
      </c>
      <c r="Q497" s="85">
        <v>0</v>
      </c>
      <c r="R497" s="85">
        <v>0</v>
      </c>
      <c r="S497" s="85">
        <v>0</v>
      </c>
      <c r="T497" s="85">
        <v>480</v>
      </c>
      <c r="U497" s="85">
        <v>11</v>
      </c>
      <c r="V497" s="387">
        <v>124280.44500000001</v>
      </c>
      <c r="W497" s="85">
        <v>1814907</v>
      </c>
      <c r="X497" s="85" t="s">
        <v>915</v>
      </c>
      <c r="Y497" s="85" t="s">
        <v>1343</v>
      </c>
      <c r="Z497" s="85" t="s">
        <v>821</v>
      </c>
      <c r="BF497">
        <v>435</v>
      </c>
      <c r="BG497">
        <v>88</v>
      </c>
      <c r="BH497">
        <v>64</v>
      </c>
      <c r="BI497">
        <v>479</v>
      </c>
      <c r="BJ497" s="398">
        <v>13</v>
      </c>
      <c r="BK497" s="398">
        <v>42</v>
      </c>
      <c r="BL497" s="136">
        <v>8410.4789999999994</v>
      </c>
      <c r="BM497" s="136">
        <v>1203.5406578690699</v>
      </c>
      <c r="BN497" s="136">
        <v>1186.03</v>
      </c>
      <c r="BO497" s="136">
        <v>1176.5920000000001</v>
      </c>
      <c r="BP497" s="136">
        <v>1176.5920000000001</v>
      </c>
      <c r="BQ497" s="1" t="s">
        <v>821</v>
      </c>
    </row>
    <row r="498" spans="2:69" x14ac:dyDescent="0.25">
      <c r="B498" s="85">
        <v>279</v>
      </c>
      <c r="C498" s="85">
        <v>480</v>
      </c>
      <c r="D498" s="85">
        <v>13801</v>
      </c>
      <c r="E498" s="85">
        <v>0</v>
      </c>
      <c r="F498" s="85">
        <v>86</v>
      </c>
      <c r="G498" s="85">
        <v>41</v>
      </c>
      <c r="H498" s="176">
        <v>10</v>
      </c>
      <c r="I498" s="400">
        <v>15</v>
      </c>
      <c r="J498" s="384">
        <v>228.56189000000001</v>
      </c>
      <c r="K498" s="384">
        <v>143.28776999999999</v>
      </c>
      <c r="L498" s="395">
        <v>9.9653053727967304E-4</v>
      </c>
      <c r="M498" s="384">
        <v>1131.13161297334</v>
      </c>
      <c r="N498" s="85">
        <v>1</v>
      </c>
      <c r="O498" s="85">
        <v>1</v>
      </c>
      <c r="P498" s="85">
        <v>0</v>
      </c>
      <c r="Q498" s="85">
        <v>0</v>
      </c>
      <c r="R498" s="85">
        <v>0</v>
      </c>
      <c r="S498" s="85">
        <v>0</v>
      </c>
      <c r="T498" s="85">
        <v>481</v>
      </c>
      <c r="U498" s="85">
        <v>11</v>
      </c>
      <c r="V498" s="387">
        <v>124326.67</v>
      </c>
      <c r="W498" s="85">
        <v>1814907</v>
      </c>
      <c r="X498" s="85" t="s">
        <v>915</v>
      </c>
      <c r="Y498" s="85" t="s">
        <v>1344</v>
      </c>
      <c r="Z498" s="85" t="s">
        <v>821</v>
      </c>
      <c r="BF498">
        <v>436</v>
      </c>
      <c r="BG498">
        <v>88</v>
      </c>
      <c r="BH498">
        <v>63</v>
      </c>
      <c r="BI498">
        <v>480</v>
      </c>
      <c r="BJ498" s="398">
        <v>13</v>
      </c>
      <c r="BK498" s="398">
        <v>43</v>
      </c>
      <c r="BL498" s="136">
        <v>8657.7790000000005</v>
      </c>
      <c r="BM498" s="136">
        <v>1200.9094480920301</v>
      </c>
      <c r="BN498" s="136">
        <v>1181.25</v>
      </c>
      <c r="BO498" s="136">
        <v>1174.4340999999999</v>
      </c>
      <c r="BP498" s="136">
        <v>1174.4340999999999</v>
      </c>
      <c r="BQ498" s="1" t="s">
        <v>821</v>
      </c>
    </row>
    <row r="499" spans="2:69" x14ac:dyDescent="0.25">
      <c r="B499" s="85">
        <v>280</v>
      </c>
      <c r="C499" s="85">
        <v>481</v>
      </c>
      <c r="D499" s="85">
        <v>13800</v>
      </c>
      <c r="E499" s="85">
        <v>0</v>
      </c>
      <c r="F499" s="85">
        <v>86</v>
      </c>
      <c r="G499" s="85">
        <v>40</v>
      </c>
      <c r="H499" s="176">
        <v>10</v>
      </c>
      <c r="I499" s="400">
        <v>16</v>
      </c>
      <c r="J499" s="384">
        <v>196.0779</v>
      </c>
      <c r="K499" s="384">
        <v>143.32533000000001</v>
      </c>
      <c r="L499" s="395">
        <v>8.7456641221498102E-4</v>
      </c>
      <c r="M499" s="384">
        <v>1130.9038440706499</v>
      </c>
      <c r="N499" s="85">
        <v>1</v>
      </c>
      <c r="O499" s="85">
        <v>1</v>
      </c>
      <c r="P499" s="85">
        <v>0</v>
      </c>
      <c r="Q499" s="85">
        <v>0</v>
      </c>
      <c r="R499" s="85">
        <v>0</v>
      </c>
      <c r="S499" s="85">
        <v>0</v>
      </c>
      <c r="T499" s="85">
        <v>482</v>
      </c>
      <c r="U499" s="85">
        <v>11</v>
      </c>
      <c r="V499" s="387">
        <v>124391.38</v>
      </c>
      <c r="W499" s="85">
        <v>1814907</v>
      </c>
      <c r="X499" s="85" t="s">
        <v>915</v>
      </c>
      <c r="Y499" s="85" t="s">
        <v>1345</v>
      </c>
      <c r="Z499" s="85" t="s">
        <v>821</v>
      </c>
      <c r="BF499">
        <v>437</v>
      </c>
      <c r="BG499">
        <v>87</v>
      </c>
      <c r="BH499">
        <v>63</v>
      </c>
      <c r="BI499">
        <v>481</v>
      </c>
      <c r="BJ499" s="398">
        <v>13</v>
      </c>
      <c r="BK499" s="398">
        <v>44</v>
      </c>
      <c r="BL499" s="136">
        <v>8711.2189999999991</v>
      </c>
      <c r="BM499" s="136">
        <v>1198.99353229348</v>
      </c>
      <c r="BN499" s="136">
        <v>1186.49</v>
      </c>
      <c r="BO499" s="136">
        <v>1174.0130999999999</v>
      </c>
      <c r="BP499" s="136">
        <v>1174.0130999999999</v>
      </c>
      <c r="BQ499" s="1" t="s">
        <v>821</v>
      </c>
    </row>
    <row r="500" spans="2:69" x14ac:dyDescent="0.25">
      <c r="B500" s="85">
        <v>281</v>
      </c>
      <c r="C500" s="85">
        <v>482</v>
      </c>
      <c r="D500" s="85">
        <v>13960</v>
      </c>
      <c r="E500" s="85">
        <v>0</v>
      </c>
      <c r="F500" s="85">
        <v>87</v>
      </c>
      <c r="G500" s="85">
        <v>40</v>
      </c>
      <c r="H500" s="176">
        <v>10</v>
      </c>
      <c r="I500" s="400">
        <v>17</v>
      </c>
      <c r="J500" s="384">
        <v>123.625244</v>
      </c>
      <c r="K500" s="384">
        <v>143.3536</v>
      </c>
      <c r="L500" s="395">
        <v>1.7095223697901601E-3</v>
      </c>
      <c r="M500" s="384">
        <v>1130.7323609285299</v>
      </c>
      <c r="N500" s="85">
        <v>1</v>
      </c>
      <c r="O500" s="85">
        <v>1</v>
      </c>
      <c r="P500" s="85">
        <v>0</v>
      </c>
      <c r="Q500" s="85">
        <v>0</v>
      </c>
      <c r="R500" s="85">
        <v>0</v>
      </c>
      <c r="S500" s="85">
        <v>0</v>
      </c>
      <c r="T500" s="85">
        <v>483</v>
      </c>
      <c r="U500" s="85">
        <v>11</v>
      </c>
      <c r="V500" s="387">
        <v>124440.11</v>
      </c>
      <c r="W500" s="85">
        <v>1814907</v>
      </c>
      <c r="X500" s="85" t="s">
        <v>915</v>
      </c>
      <c r="Y500" s="85" t="s">
        <v>1346</v>
      </c>
      <c r="Z500" s="85" t="s">
        <v>821</v>
      </c>
      <c r="BF500">
        <v>438</v>
      </c>
      <c r="BG500">
        <v>87</v>
      </c>
      <c r="BH500">
        <v>62</v>
      </c>
      <c r="BI500">
        <v>482</v>
      </c>
      <c r="BJ500" s="398">
        <v>13</v>
      </c>
      <c r="BK500" s="398">
        <v>45</v>
      </c>
      <c r="BL500" s="136">
        <v>8967.0740000000005</v>
      </c>
      <c r="BM500" s="136">
        <v>1197.02311743208</v>
      </c>
      <c r="BN500" s="136">
        <v>1193.0899999999999</v>
      </c>
      <c r="BO500" s="136">
        <v>1172.192</v>
      </c>
      <c r="BP500" s="136">
        <v>1172.192</v>
      </c>
      <c r="BQ500" s="1" t="s">
        <v>821</v>
      </c>
    </row>
    <row r="501" spans="2:69" x14ac:dyDescent="0.25">
      <c r="B501" s="85">
        <v>282</v>
      </c>
      <c r="C501" s="85">
        <v>483</v>
      </c>
      <c r="D501" s="85">
        <v>13959</v>
      </c>
      <c r="E501" s="85">
        <v>0</v>
      </c>
      <c r="F501" s="85">
        <v>87</v>
      </c>
      <c r="G501" s="85">
        <v>39</v>
      </c>
      <c r="H501" s="176">
        <v>10</v>
      </c>
      <c r="I501" s="400">
        <v>18</v>
      </c>
      <c r="J501" s="384">
        <v>270.38574</v>
      </c>
      <c r="K501" s="384">
        <v>143.38846000000001</v>
      </c>
      <c r="L501" s="395">
        <v>6.4164318365820595E-4</v>
      </c>
      <c r="M501" s="384">
        <v>1130.5210208082001</v>
      </c>
      <c r="N501" s="85">
        <v>1</v>
      </c>
      <c r="O501" s="85">
        <v>1</v>
      </c>
      <c r="P501" s="85">
        <v>0</v>
      </c>
      <c r="Q501" s="85">
        <v>0</v>
      </c>
      <c r="R501" s="85">
        <v>0</v>
      </c>
      <c r="S501" s="85">
        <v>0</v>
      </c>
      <c r="T501" s="85">
        <v>484</v>
      </c>
      <c r="U501" s="85">
        <v>11</v>
      </c>
      <c r="V501" s="387">
        <v>124500.16</v>
      </c>
      <c r="W501" s="85">
        <v>1814907</v>
      </c>
      <c r="X501" s="85" t="s">
        <v>915</v>
      </c>
      <c r="Y501" s="85" t="s">
        <v>1347</v>
      </c>
      <c r="Z501" s="85" t="s">
        <v>821</v>
      </c>
      <c r="BF501">
        <v>439</v>
      </c>
      <c r="BG501">
        <v>87</v>
      </c>
      <c r="BH501">
        <v>61</v>
      </c>
      <c r="BI501">
        <v>483</v>
      </c>
      <c r="BJ501" s="398">
        <v>13</v>
      </c>
      <c r="BK501" s="398">
        <v>46</v>
      </c>
      <c r="BL501" s="136">
        <v>8990.0239999999994</v>
      </c>
      <c r="BM501" s="136">
        <v>1195.24693324899</v>
      </c>
      <c r="BN501" s="136">
        <v>1181.47</v>
      </c>
      <c r="BO501" s="136">
        <v>1172.1333999999999</v>
      </c>
      <c r="BP501" s="136">
        <v>1172.1333999999999</v>
      </c>
      <c r="BQ501" s="1" t="s">
        <v>821</v>
      </c>
    </row>
    <row r="502" spans="2:69" x14ac:dyDescent="0.25">
      <c r="B502" s="85">
        <v>283</v>
      </c>
      <c r="C502" s="85">
        <v>484</v>
      </c>
      <c r="D502" s="85">
        <v>14119</v>
      </c>
      <c r="E502" s="85">
        <v>0</v>
      </c>
      <c r="F502" s="85">
        <v>88</v>
      </c>
      <c r="G502" s="85">
        <v>39</v>
      </c>
      <c r="H502" s="176">
        <v>10</v>
      </c>
      <c r="I502" s="400">
        <v>19</v>
      </c>
      <c r="J502" s="384">
        <v>53.061844000000001</v>
      </c>
      <c r="K502" s="384">
        <v>143.41707</v>
      </c>
      <c r="L502" s="395">
        <v>3.4695245902813402E-3</v>
      </c>
      <c r="M502" s="384">
        <v>1130.3475296397701</v>
      </c>
      <c r="N502" s="85">
        <v>1</v>
      </c>
      <c r="O502" s="85">
        <v>1</v>
      </c>
      <c r="P502" s="85">
        <v>0</v>
      </c>
      <c r="Q502" s="85">
        <v>0</v>
      </c>
      <c r="R502" s="85">
        <v>0</v>
      </c>
      <c r="S502" s="85">
        <v>0</v>
      </c>
      <c r="T502" s="85">
        <v>485</v>
      </c>
      <c r="U502" s="85">
        <v>11</v>
      </c>
      <c r="V502" s="387">
        <v>124549.45</v>
      </c>
      <c r="W502" s="85">
        <v>1814907</v>
      </c>
      <c r="X502" s="85" t="s">
        <v>915</v>
      </c>
      <c r="Y502" s="85" t="s">
        <v>1348</v>
      </c>
      <c r="Z502" s="85" t="s">
        <v>821</v>
      </c>
      <c r="BF502">
        <v>440</v>
      </c>
      <c r="BG502">
        <v>88</v>
      </c>
      <c r="BH502">
        <v>61</v>
      </c>
      <c r="BI502">
        <v>484</v>
      </c>
      <c r="BJ502" s="398">
        <v>13</v>
      </c>
      <c r="BK502" s="398">
        <v>47</v>
      </c>
      <c r="BL502" s="136">
        <v>9226.0130000000008</v>
      </c>
      <c r="BM502" s="136">
        <v>1193.59732873857</v>
      </c>
      <c r="BN502" s="136">
        <v>1176.8</v>
      </c>
      <c r="BO502" s="136">
        <v>1170.1310000000001</v>
      </c>
      <c r="BP502" s="136">
        <v>1170.1310000000001</v>
      </c>
      <c r="BQ502" s="1" t="s">
        <v>821</v>
      </c>
    </row>
    <row r="503" spans="2:69" x14ac:dyDescent="0.25">
      <c r="B503" s="85">
        <v>284</v>
      </c>
      <c r="C503" s="85">
        <v>485</v>
      </c>
      <c r="D503" s="85">
        <v>14118</v>
      </c>
      <c r="E503" s="85">
        <v>0</v>
      </c>
      <c r="F503" s="85">
        <v>88</v>
      </c>
      <c r="G503" s="85">
        <v>38</v>
      </c>
      <c r="H503" s="176">
        <v>10</v>
      </c>
      <c r="I503" s="400">
        <v>20</v>
      </c>
      <c r="J503" s="384">
        <v>290.1626</v>
      </c>
      <c r="K503" s="384">
        <v>143.44743</v>
      </c>
      <c r="L503" s="395">
        <v>7.9272967154612203E-4</v>
      </c>
      <c r="M503" s="384">
        <v>1130.16343026765</v>
      </c>
      <c r="N503" s="85">
        <v>1</v>
      </c>
      <c r="O503" s="85">
        <v>1</v>
      </c>
      <c r="P503" s="85">
        <v>0</v>
      </c>
      <c r="Q503" s="85">
        <v>0</v>
      </c>
      <c r="R503" s="85">
        <v>0</v>
      </c>
      <c r="S503" s="85">
        <v>0</v>
      </c>
      <c r="T503" s="85">
        <v>486</v>
      </c>
      <c r="U503" s="85">
        <v>11</v>
      </c>
      <c r="V503" s="387">
        <v>124601.76</v>
      </c>
      <c r="W503" s="85">
        <v>1814907</v>
      </c>
      <c r="X503" s="85" t="s">
        <v>915</v>
      </c>
      <c r="Y503" s="85" t="s">
        <v>1349</v>
      </c>
      <c r="Z503" s="85" t="s">
        <v>821</v>
      </c>
      <c r="BF503">
        <v>441</v>
      </c>
      <c r="BG503">
        <v>88</v>
      </c>
      <c r="BH503">
        <v>60</v>
      </c>
      <c r="BI503">
        <v>485</v>
      </c>
      <c r="BJ503" s="398">
        <v>13</v>
      </c>
      <c r="BK503" s="398">
        <v>48</v>
      </c>
      <c r="BL503" s="136">
        <v>9486.4150000000009</v>
      </c>
      <c r="BM503" s="136">
        <v>1190.43498951027</v>
      </c>
      <c r="BN503" s="136">
        <v>1173.0899999999999</v>
      </c>
      <c r="BO503" s="136">
        <v>1168.6857</v>
      </c>
      <c r="BP503" s="136">
        <v>1168.6857</v>
      </c>
      <c r="BQ503" s="1" t="s">
        <v>821</v>
      </c>
    </row>
    <row r="504" spans="2:69" x14ac:dyDescent="0.25">
      <c r="B504" s="85">
        <v>285</v>
      </c>
      <c r="C504" s="85">
        <v>486</v>
      </c>
      <c r="D504" s="85">
        <v>14117</v>
      </c>
      <c r="E504" s="85">
        <v>0</v>
      </c>
      <c r="F504" s="85">
        <v>88</v>
      </c>
      <c r="G504" s="85">
        <v>37</v>
      </c>
      <c r="H504" s="176">
        <v>10</v>
      </c>
      <c r="I504" s="400">
        <v>21</v>
      </c>
      <c r="J504" s="384">
        <v>138.67514</v>
      </c>
      <c r="K504" s="384">
        <v>143.48536999999999</v>
      </c>
      <c r="L504" s="395">
        <v>1.17228353224246E-3</v>
      </c>
      <c r="M504" s="384">
        <v>1129.93340976691</v>
      </c>
      <c r="N504" s="85">
        <v>1</v>
      </c>
      <c r="O504" s="85">
        <v>1</v>
      </c>
      <c r="P504" s="85">
        <v>0</v>
      </c>
      <c r="Q504" s="85">
        <v>0</v>
      </c>
      <c r="R504" s="85">
        <v>0</v>
      </c>
      <c r="S504" s="85">
        <v>0</v>
      </c>
      <c r="T504" s="85">
        <v>487</v>
      </c>
      <c r="U504" s="85">
        <v>11</v>
      </c>
      <c r="V504" s="387">
        <v>124667.11</v>
      </c>
      <c r="W504" s="85">
        <v>1814907</v>
      </c>
      <c r="X504" s="85" t="s">
        <v>915</v>
      </c>
      <c r="Y504" s="85" t="s">
        <v>1350</v>
      </c>
      <c r="Z504" s="85" t="s">
        <v>821</v>
      </c>
      <c r="BF504">
        <v>442</v>
      </c>
      <c r="BG504">
        <v>88</v>
      </c>
      <c r="BH504">
        <v>59</v>
      </c>
      <c r="BI504">
        <v>486</v>
      </c>
      <c r="BJ504" s="398">
        <v>13</v>
      </c>
      <c r="BK504" s="398">
        <v>49</v>
      </c>
      <c r="BL504" s="136">
        <v>9745.5759999999991</v>
      </c>
      <c r="BM504" s="136">
        <v>1187.12502998937</v>
      </c>
      <c r="BN504" s="136">
        <v>1171.21</v>
      </c>
      <c r="BO504" s="136">
        <v>1166.9293</v>
      </c>
      <c r="BP504" s="136">
        <v>1166.9293</v>
      </c>
      <c r="BQ504" s="1" t="s">
        <v>821</v>
      </c>
    </row>
    <row r="505" spans="2:69" x14ac:dyDescent="0.25">
      <c r="B505" s="85">
        <v>286</v>
      </c>
      <c r="C505" s="85">
        <v>487</v>
      </c>
      <c r="D505" s="85">
        <v>14277</v>
      </c>
      <c r="E505" s="85">
        <v>0</v>
      </c>
      <c r="F505" s="85">
        <v>89</v>
      </c>
      <c r="G505" s="85">
        <v>37</v>
      </c>
      <c r="H505" s="176">
        <v>10</v>
      </c>
      <c r="I505" s="400">
        <v>22</v>
      </c>
      <c r="J505" s="384">
        <v>164.40485000000001</v>
      </c>
      <c r="K505" s="384">
        <v>143.51218</v>
      </c>
      <c r="L505" s="395">
        <v>1.2515237264791501E-3</v>
      </c>
      <c r="M505" s="384">
        <v>1129.7708431835099</v>
      </c>
      <c r="N505" s="85">
        <v>1</v>
      </c>
      <c r="O505" s="85">
        <v>1</v>
      </c>
      <c r="P505" s="85">
        <v>0</v>
      </c>
      <c r="Q505" s="85">
        <v>0</v>
      </c>
      <c r="R505" s="85">
        <v>0</v>
      </c>
      <c r="S505" s="85">
        <v>0</v>
      </c>
      <c r="T505" s="85">
        <v>488</v>
      </c>
      <c r="U505" s="85">
        <v>11</v>
      </c>
      <c r="V505" s="387">
        <v>124713.30499999999</v>
      </c>
      <c r="W505" s="85">
        <v>1814907</v>
      </c>
      <c r="X505" s="85" t="s">
        <v>915</v>
      </c>
      <c r="Y505" s="85" t="s">
        <v>1351</v>
      </c>
      <c r="Z505" s="85" t="s">
        <v>821</v>
      </c>
      <c r="BF505">
        <v>443</v>
      </c>
      <c r="BG505">
        <v>88</v>
      </c>
      <c r="BH505">
        <v>58</v>
      </c>
      <c r="BI505">
        <v>487</v>
      </c>
      <c r="BJ505" s="398">
        <v>13</v>
      </c>
      <c r="BK505" s="398">
        <v>50</v>
      </c>
      <c r="BL505" s="136">
        <v>9998.8359999999993</v>
      </c>
      <c r="BM505" s="136">
        <v>1183.86056101042</v>
      </c>
      <c r="BN505" s="136">
        <v>1170.45</v>
      </c>
      <c r="BO505" s="136">
        <v>1164.9595999999999</v>
      </c>
      <c r="BP505" s="136">
        <v>1164.9595999999999</v>
      </c>
      <c r="BQ505" s="1" t="s">
        <v>821</v>
      </c>
    </row>
    <row r="506" spans="2:69" x14ac:dyDescent="0.25">
      <c r="B506" s="85">
        <v>287</v>
      </c>
      <c r="C506" s="85">
        <v>488</v>
      </c>
      <c r="D506" s="85">
        <v>14276</v>
      </c>
      <c r="E506" s="85">
        <v>0</v>
      </c>
      <c r="F506" s="85">
        <v>89</v>
      </c>
      <c r="G506" s="85">
        <v>36</v>
      </c>
      <c r="H506" s="176">
        <v>10</v>
      </c>
      <c r="I506" s="400">
        <v>23</v>
      </c>
      <c r="J506" s="384">
        <v>219.19626</v>
      </c>
      <c r="K506" s="384">
        <v>143.54611</v>
      </c>
      <c r="L506" s="395">
        <v>1.0786993694612799E-3</v>
      </c>
      <c r="M506" s="384">
        <v>1129.56508661775</v>
      </c>
      <c r="N506" s="85">
        <v>1</v>
      </c>
      <c r="O506" s="85">
        <v>1</v>
      </c>
      <c r="P506" s="85">
        <v>0</v>
      </c>
      <c r="Q506" s="85">
        <v>0</v>
      </c>
      <c r="R506" s="85">
        <v>0</v>
      </c>
      <c r="S506" s="85">
        <v>0</v>
      </c>
      <c r="T506" s="85">
        <v>489</v>
      </c>
      <c r="U506" s="85">
        <v>11</v>
      </c>
      <c r="V506" s="387">
        <v>124771.766</v>
      </c>
      <c r="W506" s="85">
        <v>1814907</v>
      </c>
      <c r="X506" s="85" t="s">
        <v>915</v>
      </c>
      <c r="Y506" s="85" t="s">
        <v>1352</v>
      </c>
      <c r="Z506" s="85" t="s">
        <v>821</v>
      </c>
      <c r="BF506">
        <v>444</v>
      </c>
      <c r="BG506">
        <v>88</v>
      </c>
      <c r="BH506">
        <v>57</v>
      </c>
      <c r="BI506">
        <v>488</v>
      </c>
      <c r="BJ506" s="398">
        <v>13</v>
      </c>
      <c r="BK506" s="398">
        <v>51</v>
      </c>
      <c r="BL506" s="136">
        <v>10245.898999999999</v>
      </c>
      <c r="BM506" s="136">
        <v>1180.67316216738</v>
      </c>
      <c r="BN506" s="136">
        <v>1169.42</v>
      </c>
      <c r="BO506" s="136">
        <v>1163.3134</v>
      </c>
      <c r="BP506" s="136">
        <v>1163.3134</v>
      </c>
      <c r="BQ506" s="1" t="s">
        <v>821</v>
      </c>
    </row>
    <row r="507" spans="2:69" x14ac:dyDescent="0.25">
      <c r="B507" s="85">
        <v>288</v>
      </c>
      <c r="C507" s="85">
        <v>489</v>
      </c>
      <c r="D507" s="85">
        <v>14436</v>
      </c>
      <c r="E507" s="85">
        <v>0</v>
      </c>
      <c r="F507" s="85">
        <v>90</v>
      </c>
      <c r="G507" s="85">
        <v>36</v>
      </c>
      <c r="H507" s="176">
        <v>10</v>
      </c>
      <c r="I507" s="400">
        <v>24</v>
      </c>
      <c r="J507" s="384">
        <v>221.62264999999999</v>
      </c>
      <c r="K507" s="384">
        <v>143.58510000000001</v>
      </c>
      <c r="L507" s="395">
        <v>6.6631724385556002E-4</v>
      </c>
      <c r="M507" s="384">
        <v>1129.32863975187</v>
      </c>
      <c r="N507" s="85">
        <v>1</v>
      </c>
      <c r="O507" s="85">
        <v>1</v>
      </c>
      <c r="P507" s="85">
        <v>0</v>
      </c>
      <c r="Q507" s="85">
        <v>0</v>
      </c>
      <c r="R507" s="85">
        <v>0</v>
      </c>
      <c r="S507" s="85">
        <v>0</v>
      </c>
      <c r="T507" s="85">
        <v>490</v>
      </c>
      <c r="U507" s="85">
        <v>11</v>
      </c>
      <c r="V507" s="387">
        <v>124838.94500000001</v>
      </c>
      <c r="W507" s="85">
        <v>1814907</v>
      </c>
      <c r="X507" s="85" t="s">
        <v>915</v>
      </c>
      <c r="Y507" s="85" t="s">
        <v>1353</v>
      </c>
      <c r="Z507" s="85" t="s">
        <v>821</v>
      </c>
      <c r="BF507">
        <v>445</v>
      </c>
      <c r="BG507">
        <v>89</v>
      </c>
      <c r="BH507">
        <v>57</v>
      </c>
      <c r="BI507">
        <v>489</v>
      </c>
      <c r="BJ507" s="398">
        <v>13</v>
      </c>
      <c r="BK507" s="398">
        <v>52</v>
      </c>
      <c r="BL507" s="136">
        <v>10286.093999999999</v>
      </c>
      <c r="BM507" s="136">
        <v>1178.8431508276999</v>
      </c>
      <c r="BN507" s="136">
        <v>1166.83</v>
      </c>
      <c r="BO507" s="136">
        <v>1163.0927999999999</v>
      </c>
      <c r="BP507" s="136">
        <v>1163.0927999999999</v>
      </c>
      <c r="BQ507" s="1" t="s">
        <v>821</v>
      </c>
    </row>
    <row r="508" spans="2:69" x14ac:dyDescent="0.25">
      <c r="B508" s="85">
        <v>289</v>
      </c>
      <c r="C508" s="85">
        <v>490</v>
      </c>
      <c r="D508" s="85">
        <v>14435</v>
      </c>
      <c r="E508" s="85">
        <v>0</v>
      </c>
      <c r="F508" s="85">
        <v>90</v>
      </c>
      <c r="G508" s="85">
        <v>35</v>
      </c>
      <c r="H508" s="176">
        <v>10</v>
      </c>
      <c r="I508" s="400">
        <v>25</v>
      </c>
      <c r="J508" s="384">
        <v>53.686439999999997</v>
      </c>
      <c r="K508" s="384">
        <v>143.60945000000001</v>
      </c>
      <c r="L508" s="395">
        <v>3.61648128369539E-3</v>
      </c>
      <c r="M508" s="384">
        <v>1129.18096875845</v>
      </c>
      <c r="N508" s="85">
        <v>1</v>
      </c>
      <c r="O508" s="85">
        <v>1</v>
      </c>
      <c r="P508" s="85">
        <v>0</v>
      </c>
      <c r="Q508" s="85">
        <v>0</v>
      </c>
      <c r="R508" s="85">
        <v>0</v>
      </c>
      <c r="S508" s="85">
        <v>0</v>
      </c>
      <c r="T508" s="85">
        <v>491</v>
      </c>
      <c r="U508" s="85">
        <v>11</v>
      </c>
      <c r="V508" s="387">
        <v>124880.9</v>
      </c>
      <c r="W508" s="85">
        <v>1814907</v>
      </c>
      <c r="X508" s="85" t="s">
        <v>915</v>
      </c>
      <c r="Y508" s="85" t="s">
        <v>1354</v>
      </c>
      <c r="Z508" s="85" t="s">
        <v>821</v>
      </c>
      <c r="BF508">
        <v>446</v>
      </c>
      <c r="BG508">
        <v>89</v>
      </c>
      <c r="BH508">
        <v>56</v>
      </c>
      <c r="BI508">
        <v>490</v>
      </c>
      <c r="BJ508" s="398">
        <v>13</v>
      </c>
      <c r="BK508" s="398">
        <v>53</v>
      </c>
      <c r="BL508" s="136">
        <v>10309.924000000001</v>
      </c>
      <c r="BM508" s="136">
        <v>1178.4352664032499</v>
      </c>
      <c r="BN508" s="136">
        <v>1163.99</v>
      </c>
      <c r="BO508" s="136">
        <v>1162.8357000000001</v>
      </c>
      <c r="BP508" s="136">
        <v>1162.8357000000001</v>
      </c>
      <c r="BQ508" s="1" t="s">
        <v>821</v>
      </c>
    </row>
    <row r="509" spans="2:69" x14ac:dyDescent="0.25">
      <c r="B509" s="85">
        <v>290</v>
      </c>
      <c r="C509" s="85">
        <v>491</v>
      </c>
      <c r="D509" s="85">
        <v>14595</v>
      </c>
      <c r="E509" s="85">
        <v>0</v>
      </c>
      <c r="F509" s="85">
        <v>91</v>
      </c>
      <c r="G509" s="85">
        <v>35</v>
      </c>
      <c r="H509" s="176">
        <v>10</v>
      </c>
      <c r="I509" s="400">
        <v>26</v>
      </c>
      <c r="J509" s="384">
        <v>308.28647000000001</v>
      </c>
      <c r="K509" s="384">
        <v>143.64148</v>
      </c>
      <c r="L509" s="395">
        <v>6.6830441813326802E-4</v>
      </c>
      <c r="M509" s="384">
        <v>1128.98681275476</v>
      </c>
      <c r="N509" s="85">
        <v>1</v>
      </c>
      <c r="O509" s="85">
        <v>1</v>
      </c>
      <c r="P509" s="85">
        <v>0</v>
      </c>
      <c r="Q509" s="85">
        <v>0</v>
      </c>
      <c r="R509" s="85">
        <v>0</v>
      </c>
      <c r="S509" s="85">
        <v>0</v>
      </c>
      <c r="T509" s="85">
        <v>492</v>
      </c>
      <c r="U509" s="85">
        <v>11</v>
      </c>
      <c r="V509" s="387">
        <v>124936.06</v>
      </c>
      <c r="W509" s="85">
        <v>1814907</v>
      </c>
      <c r="X509" s="85" t="s">
        <v>915</v>
      </c>
      <c r="Y509" s="85" t="s">
        <v>1355</v>
      </c>
      <c r="Z509" s="85" t="s">
        <v>821</v>
      </c>
      <c r="BF509">
        <v>447</v>
      </c>
      <c r="BG509">
        <v>88</v>
      </c>
      <c r="BH509">
        <v>56</v>
      </c>
      <c r="BI509">
        <v>491</v>
      </c>
      <c r="BJ509" s="398">
        <v>13</v>
      </c>
      <c r="BK509" s="398">
        <v>54</v>
      </c>
      <c r="BL509" s="136">
        <v>10549.473</v>
      </c>
      <c r="BM509" s="136">
        <v>1176.7573671739001</v>
      </c>
      <c r="BN509" s="136">
        <v>1164.45</v>
      </c>
      <c r="BO509" s="136">
        <v>1161.5485000000001</v>
      </c>
      <c r="BP509" s="136">
        <v>1161.5485000000001</v>
      </c>
      <c r="BQ509" s="1" t="s">
        <v>821</v>
      </c>
    </row>
    <row r="510" spans="2:69" x14ac:dyDescent="0.25">
      <c r="B510" s="85">
        <v>291</v>
      </c>
      <c r="C510" s="85">
        <v>492</v>
      </c>
      <c r="D510" s="85">
        <v>14594</v>
      </c>
      <c r="E510" s="85">
        <v>0</v>
      </c>
      <c r="F510" s="85">
        <v>91</v>
      </c>
      <c r="G510" s="85">
        <v>34</v>
      </c>
      <c r="H510" s="176">
        <v>10</v>
      </c>
      <c r="I510" s="400">
        <v>27</v>
      </c>
      <c r="J510" s="384">
        <v>75.823890000000006</v>
      </c>
      <c r="K510" s="384">
        <v>143.67545000000001</v>
      </c>
      <c r="L510" s="395">
        <v>4.3805375389988598E-2</v>
      </c>
      <c r="M510" s="384">
        <v>1128.78078354581</v>
      </c>
      <c r="N510" s="85">
        <v>1</v>
      </c>
      <c r="O510" s="85">
        <v>1</v>
      </c>
      <c r="P510" s="85">
        <v>0</v>
      </c>
      <c r="Q510" s="85">
        <v>0</v>
      </c>
      <c r="R510" s="85">
        <v>0</v>
      </c>
      <c r="S510" s="85">
        <v>0</v>
      </c>
      <c r="T510" s="85">
        <v>493</v>
      </c>
      <c r="U510" s="85">
        <v>11</v>
      </c>
      <c r="V510" s="387">
        <v>124994.6</v>
      </c>
      <c r="W510" s="85">
        <v>1814907</v>
      </c>
      <c r="X510" s="85" t="s">
        <v>915</v>
      </c>
      <c r="Y510" s="85" t="s">
        <v>1356</v>
      </c>
      <c r="Z510" s="85" t="s">
        <v>821</v>
      </c>
      <c r="BF510">
        <v>448</v>
      </c>
      <c r="BG510">
        <v>88</v>
      </c>
      <c r="BH510">
        <v>55</v>
      </c>
      <c r="BI510">
        <v>492</v>
      </c>
      <c r="BJ510" s="398">
        <v>13</v>
      </c>
      <c r="BK510" s="398">
        <v>55</v>
      </c>
      <c r="BL510" s="136">
        <v>10651.366</v>
      </c>
      <c r="BM510" s="136">
        <v>1174.58214533204</v>
      </c>
      <c r="BN510" s="136">
        <v>1161.2</v>
      </c>
      <c r="BO510" s="136">
        <v>1160.8287</v>
      </c>
      <c r="BP510" s="136">
        <v>1160.8287</v>
      </c>
      <c r="BQ510" s="1" t="s">
        <v>821</v>
      </c>
    </row>
    <row r="511" spans="2:69" x14ac:dyDescent="0.25">
      <c r="B511" s="85">
        <v>372</v>
      </c>
      <c r="C511" s="85">
        <v>493</v>
      </c>
      <c r="D511" s="85">
        <v>14594</v>
      </c>
      <c r="E511" s="85">
        <v>0</v>
      </c>
      <c r="F511" s="85">
        <v>91</v>
      </c>
      <c r="G511" s="85">
        <v>34</v>
      </c>
      <c r="H511" s="176">
        <v>11</v>
      </c>
      <c r="I511" s="400">
        <v>1</v>
      </c>
      <c r="J511" s="384">
        <v>45.137424000000003</v>
      </c>
      <c r="K511" s="384">
        <v>147.43226999999999</v>
      </c>
      <c r="L511" s="395">
        <v>1E-3</v>
      </c>
      <c r="M511" s="384">
        <v>1125.4592895507801</v>
      </c>
      <c r="N511" s="85">
        <v>1</v>
      </c>
      <c r="O511" s="85">
        <v>1</v>
      </c>
      <c r="P511" s="85">
        <v>0</v>
      </c>
      <c r="Q511" s="85">
        <v>0</v>
      </c>
      <c r="R511" s="85">
        <v>0</v>
      </c>
      <c r="S511" s="85">
        <v>0</v>
      </c>
      <c r="T511" s="85">
        <v>0</v>
      </c>
      <c r="U511" s="85">
        <v>0</v>
      </c>
      <c r="V511" s="387">
        <v>130111.88</v>
      </c>
      <c r="W511" s="85">
        <v>1814983</v>
      </c>
      <c r="X511" s="85" t="s">
        <v>915</v>
      </c>
      <c r="Y511" s="85" t="s">
        <v>1357</v>
      </c>
      <c r="Z511" s="85" t="s">
        <v>821</v>
      </c>
      <c r="BF511">
        <v>449</v>
      </c>
      <c r="BG511">
        <v>89</v>
      </c>
      <c r="BH511">
        <v>55</v>
      </c>
      <c r="BI511">
        <v>493</v>
      </c>
      <c r="BJ511" s="398">
        <v>13</v>
      </c>
      <c r="BK511" s="398">
        <v>56</v>
      </c>
      <c r="BL511" s="136">
        <v>10837.699000000001</v>
      </c>
      <c r="BM511" s="136">
        <v>1172.74596240899</v>
      </c>
      <c r="BN511" s="136">
        <v>1162.3499999999999</v>
      </c>
      <c r="BO511" s="136">
        <v>1160.0391999999999</v>
      </c>
      <c r="BP511" s="136">
        <v>1160.0391999999999</v>
      </c>
      <c r="BQ511" s="1" t="s">
        <v>821</v>
      </c>
    </row>
    <row r="512" spans="2:69" x14ac:dyDescent="0.25">
      <c r="BF512">
        <v>450</v>
      </c>
      <c r="BG512">
        <v>89</v>
      </c>
      <c r="BH512">
        <v>54</v>
      </c>
      <c r="BI512">
        <v>494</v>
      </c>
      <c r="BJ512" s="398">
        <v>13</v>
      </c>
      <c r="BK512" s="398">
        <v>57</v>
      </c>
      <c r="BL512" s="136">
        <v>11132.096</v>
      </c>
      <c r="BM512" s="136">
        <v>1169.68338881673</v>
      </c>
      <c r="BN512" s="136">
        <v>1160.6500000000001</v>
      </c>
      <c r="BO512" s="136">
        <v>1157.2460000000001</v>
      </c>
      <c r="BP512" s="136">
        <v>1157.2460000000001</v>
      </c>
      <c r="BQ512" s="1" t="s">
        <v>821</v>
      </c>
    </row>
    <row r="513" spans="58:69" x14ac:dyDescent="0.25">
      <c r="BF513">
        <v>451</v>
      </c>
      <c r="BG513">
        <v>88</v>
      </c>
      <c r="BH513">
        <v>53</v>
      </c>
      <c r="BI513">
        <v>495</v>
      </c>
      <c r="BJ513" s="398">
        <v>13</v>
      </c>
      <c r="BK513" s="398">
        <v>58</v>
      </c>
      <c r="BL513" s="136">
        <v>11476.71</v>
      </c>
      <c r="BM513" s="136">
        <v>1165.6124705774901</v>
      </c>
      <c r="BN513" s="136">
        <v>1158.01</v>
      </c>
      <c r="BO513" s="136">
        <v>1154.0636999999999</v>
      </c>
      <c r="BP513" s="136">
        <v>1154.0636999999999</v>
      </c>
      <c r="BQ513" s="1" t="s">
        <v>821</v>
      </c>
    </row>
    <row r="514" spans="58:69" x14ac:dyDescent="0.25">
      <c r="BF514">
        <v>452</v>
      </c>
      <c r="BG514">
        <v>87</v>
      </c>
      <c r="BH514">
        <v>53</v>
      </c>
      <c r="BI514">
        <v>496</v>
      </c>
      <c r="BJ514" s="398">
        <v>13</v>
      </c>
      <c r="BK514" s="398">
        <v>59</v>
      </c>
      <c r="BL514" s="136">
        <v>11536.092000000001</v>
      </c>
      <c r="BM514" s="136">
        <v>1163.03874611332</v>
      </c>
      <c r="BN514" s="136">
        <v>1158.8800000000001</v>
      </c>
      <c r="BO514" s="136">
        <v>1153.6858</v>
      </c>
      <c r="BP514" s="136">
        <v>1153.6858</v>
      </c>
      <c r="BQ514" s="1" t="s">
        <v>821</v>
      </c>
    </row>
    <row r="515" spans="58:69" x14ac:dyDescent="0.25">
      <c r="BF515">
        <v>453</v>
      </c>
      <c r="BG515">
        <v>87</v>
      </c>
      <c r="BH515">
        <v>52</v>
      </c>
      <c r="BI515">
        <v>497</v>
      </c>
      <c r="BJ515" s="398">
        <v>13</v>
      </c>
      <c r="BK515" s="398">
        <v>60</v>
      </c>
      <c r="BL515" s="136">
        <v>11735.513999999999</v>
      </c>
      <c r="BM515" s="136">
        <v>1161.3899877070701</v>
      </c>
      <c r="BN515" s="136">
        <v>1156.99</v>
      </c>
      <c r="BO515" s="136">
        <v>1151.5543</v>
      </c>
      <c r="BP515" s="136">
        <v>1151.5543</v>
      </c>
      <c r="BQ515" s="1" t="s">
        <v>821</v>
      </c>
    </row>
    <row r="516" spans="58:69" x14ac:dyDescent="0.25">
      <c r="BF516">
        <v>454</v>
      </c>
      <c r="BG516">
        <v>86</v>
      </c>
      <c r="BH516">
        <v>52</v>
      </c>
      <c r="BI516">
        <v>498</v>
      </c>
      <c r="BJ516" s="398">
        <v>13</v>
      </c>
      <c r="BK516" s="398">
        <v>61</v>
      </c>
      <c r="BL516" s="136">
        <v>12001.096</v>
      </c>
      <c r="BM516" s="136">
        <v>1158.4276028029501</v>
      </c>
      <c r="BN516" s="136">
        <v>1151.5999999999999</v>
      </c>
      <c r="BO516" s="136">
        <v>1148.5504000000001</v>
      </c>
      <c r="BP516" s="136">
        <v>1148.5504000000001</v>
      </c>
      <c r="BQ516" s="1" t="s">
        <v>821</v>
      </c>
    </row>
    <row r="517" spans="58:69" x14ac:dyDescent="0.25">
      <c r="BF517">
        <v>455</v>
      </c>
      <c r="BG517">
        <v>85</v>
      </c>
      <c r="BH517">
        <v>52</v>
      </c>
      <c r="BI517">
        <v>499</v>
      </c>
      <c r="BJ517" s="398">
        <v>13</v>
      </c>
      <c r="BK517" s="398">
        <v>62</v>
      </c>
      <c r="BL517" s="136">
        <v>12251.207</v>
      </c>
      <c r="BM517" s="136">
        <v>1155.1422922874201</v>
      </c>
      <c r="BN517" s="136">
        <v>1148.17</v>
      </c>
      <c r="BO517" s="136">
        <v>1146.2348999999999</v>
      </c>
      <c r="BP517" s="136">
        <v>1146.2348999999999</v>
      </c>
      <c r="BQ517" s="1" t="s">
        <v>821</v>
      </c>
    </row>
    <row r="518" spans="58:69" x14ac:dyDescent="0.25">
      <c r="BF518">
        <v>456</v>
      </c>
      <c r="BG518">
        <v>84</v>
      </c>
      <c r="BH518">
        <v>52</v>
      </c>
      <c r="BI518">
        <v>500</v>
      </c>
      <c r="BJ518" s="398">
        <v>13</v>
      </c>
      <c r="BK518" s="398">
        <v>63</v>
      </c>
      <c r="BL518" s="136">
        <v>12515.504000000001</v>
      </c>
      <c r="BM518" s="136">
        <v>1151.8651690740101</v>
      </c>
      <c r="BN518" s="136">
        <v>1158.9000000000001</v>
      </c>
      <c r="BO518" s="136">
        <v>1143.7277999999999</v>
      </c>
      <c r="BP518" s="136">
        <v>1143.7277999999999</v>
      </c>
      <c r="BQ518" s="1" t="s">
        <v>821</v>
      </c>
    </row>
    <row r="519" spans="58:69" x14ac:dyDescent="0.25">
      <c r="BF519">
        <v>457</v>
      </c>
      <c r="BG519">
        <v>83</v>
      </c>
      <c r="BH519">
        <v>52</v>
      </c>
      <c r="BI519">
        <v>501</v>
      </c>
      <c r="BJ519" s="398">
        <v>13</v>
      </c>
      <c r="BK519" s="398">
        <v>64</v>
      </c>
      <c r="BL519" s="136">
        <v>12605.723</v>
      </c>
      <c r="BM519" s="136">
        <v>1149.6066681847501</v>
      </c>
      <c r="BN519" s="136">
        <v>1154.6600000000001</v>
      </c>
      <c r="BO519" s="136">
        <v>1141.8179</v>
      </c>
      <c r="BP519" s="136">
        <v>1141.8179</v>
      </c>
      <c r="BQ519" s="1" t="s">
        <v>821</v>
      </c>
    </row>
    <row r="520" spans="58:69" x14ac:dyDescent="0.25">
      <c r="BF520">
        <v>458</v>
      </c>
      <c r="BG520">
        <v>83</v>
      </c>
      <c r="BH520">
        <v>51</v>
      </c>
      <c r="BI520">
        <v>502</v>
      </c>
      <c r="BJ520" s="398">
        <v>13</v>
      </c>
      <c r="BK520" s="398">
        <v>65</v>
      </c>
      <c r="BL520" s="136">
        <v>12829.785</v>
      </c>
      <c r="BM520" s="136">
        <v>1147.6044870887799</v>
      </c>
      <c r="BN520" s="136">
        <v>1140.43</v>
      </c>
      <c r="BO520" s="136">
        <v>1139.3713</v>
      </c>
      <c r="BP520" s="136">
        <v>1139.3713</v>
      </c>
      <c r="BQ520" s="1" t="s">
        <v>821</v>
      </c>
    </row>
    <row r="521" spans="58:69" x14ac:dyDescent="0.25">
      <c r="BF521">
        <v>459</v>
      </c>
      <c r="BG521">
        <v>82</v>
      </c>
      <c r="BH521">
        <v>51</v>
      </c>
      <c r="BI521">
        <v>503</v>
      </c>
      <c r="BJ521" s="398">
        <v>13</v>
      </c>
      <c r="BK521" s="398">
        <v>66</v>
      </c>
      <c r="BL521" s="136">
        <v>13047.854499999999</v>
      </c>
      <c r="BM521" s="136">
        <v>1144.7878187428701</v>
      </c>
      <c r="BN521" s="136">
        <v>1143.1400000000001</v>
      </c>
      <c r="BO521" s="136">
        <v>1138.2647999999999</v>
      </c>
      <c r="BP521" s="136">
        <v>1138.2647999999999</v>
      </c>
      <c r="BQ521" s="1" t="s">
        <v>821</v>
      </c>
    </row>
    <row r="522" spans="58:69" x14ac:dyDescent="0.25">
      <c r="BF522">
        <v>460</v>
      </c>
      <c r="BG522">
        <v>82</v>
      </c>
      <c r="BH522">
        <v>50</v>
      </c>
      <c r="BI522">
        <v>504</v>
      </c>
      <c r="BJ522" s="398">
        <v>13</v>
      </c>
      <c r="BK522" s="398">
        <v>67</v>
      </c>
      <c r="BL522" s="136">
        <v>13155.906999999999</v>
      </c>
      <c r="BM522" s="136">
        <v>1142.7101975057899</v>
      </c>
      <c r="BN522" s="136">
        <v>1139.06</v>
      </c>
      <c r="BO522" s="136">
        <v>1136.1445000000001</v>
      </c>
      <c r="BP522" s="136">
        <v>1136.1445000000001</v>
      </c>
      <c r="BQ522" s="1" t="s">
        <v>821</v>
      </c>
    </row>
    <row r="523" spans="58:69" x14ac:dyDescent="0.25">
      <c r="BF523">
        <v>461</v>
      </c>
      <c r="BG523">
        <v>81</v>
      </c>
      <c r="BH523">
        <v>50</v>
      </c>
      <c r="BI523">
        <v>505</v>
      </c>
      <c r="BJ523" s="398">
        <v>13</v>
      </c>
      <c r="BK523" s="398">
        <v>68</v>
      </c>
      <c r="BL523" s="136">
        <v>13449.703</v>
      </c>
      <c r="BM523" s="136">
        <v>1140.1501600208701</v>
      </c>
      <c r="BN523" s="136">
        <v>1136.67</v>
      </c>
      <c r="BO523" s="136">
        <v>1131.1248000000001</v>
      </c>
      <c r="BP523" s="136">
        <v>1131.1248000000001</v>
      </c>
      <c r="BQ523" s="1" t="s">
        <v>821</v>
      </c>
    </row>
    <row r="524" spans="58:69" x14ac:dyDescent="0.25">
      <c r="BF524">
        <v>462</v>
      </c>
      <c r="BG524">
        <v>80</v>
      </c>
      <c r="BH524">
        <v>50</v>
      </c>
      <c r="BI524">
        <v>506</v>
      </c>
      <c r="BJ524" s="398">
        <v>13</v>
      </c>
      <c r="BK524" s="398">
        <v>69</v>
      </c>
      <c r="BL524" s="136">
        <v>13629.632</v>
      </c>
      <c r="BM524" s="136">
        <v>1137.1322184236899</v>
      </c>
      <c r="BN524" s="136">
        <v>1133.99</v>
      </c>
      <c r="BO524" s="136">
        <v>1130.4513999999999</v>
      </c>
      <c r="BP524" s="136">
        <v>1130.4513999999999</v>
      </c>
      <c r="BQ524" s="1" t="s">
        <v>821</v>
      </c>
    </row>
    <row r="525" spans="58:69" x14ac:dyDescent="0.25">
      <c r="BF525">
        <v>463</v>
      </c>
      <c r="BG525">
        <v>80</v>
      </c>
      <c r="BH525">
        <v>49</v>
      </c>
      <c r="BI525">
        <v>507</v>
      </c>
      <c r="BJ525" s="398">
        <v>13</v>
      </c>
      <c r="BK525" s="398">
        <v>70</v>
      </c>
      <c r="BL525" s="136">
        <v>13788.897999999999</v>
      </c>
      <c r="BM525" s="136">
        <v>1134.9713181392101</v>
      </c>
      <c r="BN525" s="136">
        <v>1132.97</v>
      </c>
      <c r="BO525" s="136">
        <v>1130.4513999999999</v>
      </c>
      <c r="BP525" s="136">
        <v>1130.4513999999999</v>
      </c>
      <c r="BQ525" s="1" t="s">
        <v>821</v>
      </c>
    </row>
    <row r="526" spans="58:69" x14ac:dyDescent="0.25">
      <c r="BF526">
        <v>69</v>
      </c>
      <c r="BG526">
        <v>48</v>
      </c>
      <c r="BH526">
        <v>108</v>
      </c>
      <c r="BI526">
        <v>508</v>
      </c>
      <c r="BJ526" s="398">
        <v>14</v>
      </c>
      <c r="BK526" s="398">
        <v>1</v>
      </c>
      <c r="BL526" s="136">
        <v>125.247055</v>
      </c>
      <c r="BM526" s="136">
        <v>1162.85324192036</v>
      </c>
      <c r="BN526" s="136">
        <v>1159.52</v>
      </c>
      <c r="BO526" s="136">
        <v>1157.6978999999999</v>
      </c>
      <c r="BP526" s="136">
        <v>1157.6978999999999</v>
      </c>
      <c r="BQ526" s="1" t="s">
        <v>821</v>
      </c>
    </row>
    <row r="527" spans="58:69" x14ac:dyDescent="0.25">
      <c r="BF527">
        <v>70</v>
      </c>
      <c r="BG527">
        <v>47</v>
      </c>
      <c r="BH527">
        <v>108</v>
      </c>
      <c r="BI527">
        <v>509</v>
      </c>
      <c r="BJ527" s="398">
        <v>14</v>
      </c>
      <c r="BK527" s="398">
        <v>2</v>
      </c>
      <c r="BL527" s="136">
        <v>295.51710000000003</v>
      </c>
      <c r="BM527" s="136">
        <v>1162.6803591657001</v>
      </c>
      <c r="BN527" s="136">
        <v>1170.3900000000001</v>
      </c>
      <c r="BO527" s="136">
        <v>1157.3855000000001</v>
      </c>
      <c r="BP527" s="136">
        <v>1157.3855000000001</v>
      </c>
      <c r="BQ527" s="1" t="s">
        <v>821</v>
      </c>
    </row>
    <row r="528" spans="58:69" x14ac:dyDescent="0.25">
      <c r="BF528">
        <v>71</v>
      </c>
      <c r="BG528">
        <v>47</v>
      </c>
      <c r="BH528">
        <v>107</v>
      </c>
      <c r="BI528">
        <v>510</v>
      </c>
      <c r="BJ528" s="398">
        <v>14</v>
      </c>
      <c r="BK528" s="398">
        <v>3</v>
      </c>
      <c r="BL528" s="136">
        <v>388.19144</v>
      </c>
      <c r="BM528" s="136">
        <v>1162.5265320594699</v>
      </c>
      <c r="BN528" s="136">
        <v>1163.8599999999999</v>
      </c>
      <c r="BO528" s="136">
        <v>1157.3347000000001</v>
      </c>
      <c r="BP528" s="136">
        <v>1157.3347000000001</v>
      </c>
      <c r="BQ528" s="1" t="s">
        <v>821</v>
      </c>
    </row>
    <row r="529" spans="58:69" x14ac:dyDescent="0.25">
      <c r="BF529">
        <v>72</v>
      </c>
      <c r="BG529">
        <v>48</v>
      </c>
      <c r="BH529">
        <v>107</v>
      </c>
      <c r="BI529">
        <v>511</v>
      </c>
      <c r="BJ529" s="398">
        <v>14</v>
      </c>
      <c r="BK529" s="398">
        <v>4</v>
      </c>
      <c r="BL529" s="136">
        <v>573.30005000000006</v>
      </c>
      <c r="BM529" s="136">
        <v>1162.36402405953</v>
      </c>
      <c r="BN529" s="136">
        <v>1160.05</v>
      </c>
      <c r="BO529" s="136">
        <v>1156.6732999999999</v>
      </c>
      <c r="BP529" s="136">
        <v>1156.6732999999999</v>
      </c>
      <c r="BQ529" s="1" t="s">
        <v>821</v>
      </c>
    </row>
    <row r="530" spans="58:69" x14ac:dyDescent="0.25">
      <c r="BF530">
        <v>73</v>
      </c>
      <c r="BG530">
        <v>48</v>
      </c>
      <c r="BH530">
        <v>106</v>
      </c>
      <c r="BI530">
        <v>512</v>
      </c>
      <c r="BJ530" s="398">
        <v>14</v>
      </c>
      <c r="BK530" s="398">
        <v>5</v>
      </c>
      <c r="BL530" s="136">
        <v>610.80999999999995</v>
      </c>
      <c r="BM530" s="136">
        <v>1162.2337882300601</v>
      </c>
      <c r="BN530" s="136">
        <v>1158.5899999999999</v>
      </c>
      <c r="BO530" s="136">
        <v>1156.6732999999999</v>
      </c>
      <c r="BP530" s="136">
        <v>1156.6732999999999</v>
      </c>
      <c r="BQ530" s="1" t="s">
        <v>821</v>
      </c>
    </row>
    <row r="531" spans="58:69" x14ac:dyDescent="0.25">
      <c r="BF531">
        <v>74</v>
      </c>
      <c r="BG531">
        <v>47</v>
      </c>
      <c r="BH531">
        <v>106</v>
      </c>
      <c r="BI531">
        <v>513</v>
      </c>
      <c r="BJ531" s="398">
        <v>14</v>
      </c>
      <c r="BK531" s="398">
        <v>6</v>
      </c>
      <c r="BL531" s="136">
        <v>844.1377</v>
      </c>
      <c r="BM531" s="136">
        <v>1162.07534346839</v>
      </c>
      <c r="BN531" s="136">
        <v>1159.99</v>
      </c>
      <c r="BO531" s="136">
        <v>1156.04</v>
      </c>
      <c r="BP531" s="136">
        <v>1156.04</v>
      </c>
      <c r="BQ531" s="1" t="s">
        <v>821</v>
      </c>
    </row>
    <row r="532" spans="58:69" x14ac:dyDescent="0.25">
      <c r="BF532">
        <v>75</v>
      </c>
      <c r="BG532">
        <v>47</v>
      </c>
      <c r="BH532">
        <v>105</v>
      </c>
      <c r="BI532">
        <v>514</v>
      </c>
      <c r="BJ532" s="398">
        <v>14</v>
      </c>
      <c r="BK532" s="398">
        <v>7</v>
      </c>
      <c r="BL532" s="136">
        <v>1085.1385</v>
      </c>
      <c r="BM532" s="136">
        <v>1161.79785280588</v>
      </c>
      <c r="BN532" s="136">
        <v>1156.0999999999999</v>
      </c>
      <c r="BO532" s="136">
        <v>1155.08</v>
      </c>
      <c r="BP532" s="136">
        <v>1155.08</v>
      </c>
      <c r="BQ532" s="1" t="s">
        <v>821</v>
      </c>
    </row>
    <row r="533" spans="58:69" x14ac:dyDescent="0.25">
      <c r="BF533">
        <v>76</v>
      </c>
      <c r="BG533">
        <v>46</v>
      </c>
      <c r="BH533">
        <v>105</v>
      </c>
      <c r="BI533">
        <v>515</v>
      </c>
      <c r="BJ533" s="398">
        <v>14</v>
      </c>
      <c r="BK533" s="398">
        <v>8</v>
      </c>
      <c r="BL533" s="136">
        <v>1285.8710000000001</v>
      </c>
      <c r="BM533" s="136">
        <v>1161.5394309943299</v>
      </c>
      <c r="BN533" s="136">
        <v>1166.46</v>
      </c>
      <c r="BO533" s="136">
        <v>1154.9222</v>
      </c>
      <c r="BP533" s="136">
        <v>1154.9222</v>
      </c>
      <c r="BQ533" s="1" t="s">
        <v>821</v>
      </c>
    </row>
    <row r="534" spans="58:69" x14ac:dyDescent="0.25">
      <c r="BF534">
        <v>77</v>
      </c>
      <c r="BG534">
        <v>46</v>
      </c>
      <c r="BH534">
        <v>104</v>
      </c>
      <c r="BI534">
        <v>516</v>
      </c>
      <c r="BJ534" s="398">
        <v>14</v>
      </c>
      <c r="BK534" s="398">
        <v>9</v>
      </c>
      <c r="BL534" s="136">
        <v>1599.4512</v>
      </c>
      <c r="BM534" s="136">
        <v>1161.2385489051701</v>
      </c>
      <c r="BN534" s="136">
        <v>1164.1500000000001</v>
      </c>
      <c r="BO534" s="136">
        <v>1154.0977</v>
      </c>
      <c r="BP534" s="136">
        <v>1154.0977</v>
      </c>
      <c r="BQ534" s="1" t="s">
        <v>821</v>
      </c>
    </row>
    <row r="535" spans="58:69" x14ac:dyDescent="0.25">
      <c r="BF535">
        <v>78</v>
      </c>
      <c r="BG535">
        <v>46</v>
      </c>
      <c r="BH535">
        <v>103</v>
      </c>
      <c r="BI535">
        <v>517</v>
      </c>
      <c r="BJ535" s="398">
        <v>14</v>
      </c>
      <c r="BK535" s="398">
        <v>10</v>
      </c>
      <c r="BL535" s="136">
        <v>2006.0527</v>
      </c>
      <c r="BM535" s="136">
        <v>1160.81722985548</v>
      </c>
      <c r="BN535" s="136">
        <v>1154.0899999999999</v>
      </c>
      <c r="BO535" s="136">
        <v>1153.1831999999999</v>
      </c>
      <c r="BP535" s="136">
        <v>1153.1831999999999</v>
      </c>
      <c r="BQ535" s="1" t="s">
        <v>821</v>
      </c>
    </row>
    <row r="536" spans="58:69" x14ac:dyDescent="0.25">
      <c r="BF536">
        <v>79</v>
      </c>
      <c r="BG536">
        <v>45</v>
      </c>
      <c r="BH536">
        <v>103</v>
      </c>
      <c r="BI536">
        <v>518</v>
      </c>
      <c r="BJ536" s="398">
        <v>14</v>
      </c>
      <c r="BK536" s="398">
        <v>11</v>
      </c>
      <c r="BL536" s="136">
        <v>2118.0551999999998</v>
      </c>
      <c r="BM536" s="136">
        <v>1160.51383730315</v>
      </c>
      <c r="BN536" s="136">
        <v>1155.73</v>
      </c>
      <c r="BO536" s="136">
        <v>1152.9190000000001</v>
      </c>
      <c r="BP536" s="136">
        <v>1152.9190000000001</v>
      </c>
      <c r="BQ536" s="1" t="s">
        <v>821</v>
      </c>
    </row>
    <row r="537" spans="58:69" x14ac:dyDescent="0.25">
      <c r="BF537">
        <v>80</v>
      </c>
      <c r="BG537">
        <v>45</v>
      </c>
      <c r="BH537">
        <v>102</v>
      </c>
      <c r="BI537">
        <v>519</v>
      </c>
      <c r="BJ537" s="398">
        <v>14</v>
      </c>
      <c r="BK537" s="398">
        <v>12</v>
      </c>
      <c r="BL537" s="136">
        <v>2398.3200000000002</v>
      </c>
      <c r="BM537" s="136">
        <v>1160.28435408921</v>
      </c>
      <c r="BN537" s="136">
        <v>1154.22</v>
      </c>
      <c r="BO537" s="136">
        <v>1151.2653</v>
      </c>
      <c r="BP537" s="136">
        <v>1151.2653</v>
      </c>
      <c r="BQ537" s="1" t="s">
        <v>821</v>
      </c>
    </row>
    <row r="538" spans="58:69" x14ac:dyDescent="0.25">
      <c r="BF538">
        <v>81</v>
      </c>
      <c r="BG538">
        <v>45</v>
      </c>
      <c r="BH538">
        <v>101</v>
      </c>
      <c r="BI538">
        <v>520</v>
      </c>
      <c r="BJ538" s="398">
        <v>14</v>
      </c>
      <c r="BK538" s="398">
        <v>13</v>
      </c>
      <c r="BL538" s="136">
        <v>2659.2310000000002</v>
      </c>
      <c r="BM538" s="136">
        <v>1159.9677563606199</v>
      </c>
      <c r="BN538" s="136">
        <v>1152.4100000000001</v>
      </c>
      <c r="BO538" s="136">
        <v>1150.8612000000001</v>
      </c>
      <c r="BP538" s="136">
        <v>1150.8612000000001</v>
      </c>
      <c r="BQ538" s="1" t="s">
        <v>821</v>
      </c>
    </row>
    <row r="539" spans="58:69" x14ac:dyDescent="0.25">
      <c r="BF539">
        <v>82</v>
      </c>
      <c r="BG539">
        <v>45</v>
      </c>
      <c r="BH539">
        <v>100</v>
      </c>
      <c r="BI539">
        <v>521</v>
      </c>
      <c r="BJ539" s="398">
        <v>14</v>
      </c>
      <c r="BK539" s="398">
        <v>14</v>
      </c>
      <c r="BL539" s="136">
        <v>2937.6981999999998</v>
      </c>
      <c r="BM539" s="136">
        <v>1159.65221069278</v>
      </c>
      <c r="BN539" s="136">
        <v>1150.77</v>
      </c>
      <c r="BO539" s="136">
        <v>1149.4576</v>
      </c>
      <c r="BP539" s="136">
        <v>1149.4576</v>
      </c>
      <c r="BQ539" s="1" t="s">
        <v>821</v>
      </c>
    </row>
    <row r="540" spans="58:69" x14ac:dyDescent="0.25">
      <c r="BF540">
        <v>83</v>
      </c>
      <c r="BG540">
        <v>44</v>
      </c>
      <c r="BH540">
        <v>100</v>
      </c>
      <c r="BI540">
        <v>522</v>
      </c>
      <c r="BJ540" s="398">
        <v>14</v>
      </c>
      <c r="BK540" s="398">
        <v>15</v>
      </c>
      <c r="BL540" s="136">
        <v>3283.0918000000001</v>
      </c>
      <c r="BM540" s="136">
        <v>1159.28724102213</v>
      </c>
      <c r="BN540" s="136">
        <v>1152.5899999999999</v>
      </c>
      <c r="BO540" s="136">
        <v>1149.8625</v>
      </c>
      <c r="BP540" s="136">
        <v>1149.4576</v>
      </c>
      <c r="BQ540" s="1" t="s">
        <v>821</v>
      </c>
    </row>
    <row r="541" spans="58:69" x14ac:dyDescent="0.25">
      <c r="BF541">
        <v>84</v>
      </c>
      <c r="BG541">
        <v>43</v>
      </c>
      <c r="BH541">
        <v>100</v>
      </c>
      <c r="BI541">
        <v>523</v>
      </c>
      <c r="BJ541" s="398">
        <v>14</v>
      </c>
      <c r="BK541" s="398">
        <v>16</v>
      </c>
      <c r="BL541" s="136">
        <v>3369.0956999999999</v>
      </c>
      <c r="BM541" s="136">
        <v>1159.0348658461701</v>
      </c>
      <c r="BN541" s="136">
        <v>1159.51</v>
      </c>
      <c r="BO541" s="136">
        <v>1149.7246</v>
      </c>
      <c r="BP541" s="136">
        <v>1149.4576</v>
      </c>
      <c r="BQ541" s="1" t="s">
        <v>821</v>
      </c>
    </row>
    <row r="542" spans="58:69" x14ac:dyDescent="0.25">
      <c r="BF542">
        <v>85</v>
      </c>
      <c r="BG542">
        <v>43</v>
      </c>
      <c r="BH542">
        <v>99</v>
      </c>
      <c r="BI542">
        <v>524</v>
      </c>
      <c r="BJ542" s="398">
        <v>14</v>
      </c>
      <c r="BK542" s="398">
        <v>17</v>
      </c>
      <c r="BL542" s="136">
        <v>3561.3800999999999</v>
      </c>
      <c r="BM542" s="136">
        <v>1158.8720623736899</v>
      </c>
      <c r="BN542" s="136">
        <v>1158.55</v>
      </c>
      <c r="BO542" s="136">
        <v>1149.5326</v>
      </c>
      <c r="BP542" s="136">
        <v>1149.4576</v>
      </c>
      <c r="BQ542" s="1" t="s">
        <v>821</v>
      </c>
    </row>
    <row r="543" spans="58:69" x14ac:dyDescent="0.25">
      <c r="BF543">
        <v>86</v>
      </c>
      <c r="BG543">
        <v>44</v>
      </c>
      <c r="BH543">
        <v>99</v>
      </c>
      <c r="BI543">
        <v>525</v>
      </c>
      <c r="BJ543" s="398">
        <v>14</v>
      </c>
      <c r="BK543" s="398">
        <v>18</v>
      </c>
      <c r="BL543" s="136">
        <v>3699.6345000000001</v>
      </c>
      <c r="BM543" s="136">
        <v>1158.6786911519901</v>
      </c>
      <c r="BN543" s="136">
        <v>1152.56</v>
      </c>
      <c r="BO543" s="136">
        <v>1149.1937</v>
      </c>
      <c r="BP543" s="136">
        <v>1149.1937</v>
      </c>
      <c r="BQ543" s="1" t="s">
        <v>821</v>
      </c>
    </row>
    <row r="544" spans="58:69" x14ac:dyDescent="0.25">
      <c r="BF544">
        <v>87</v>
      </c>
      <c r="BG544">
        <v>44</v>
      </c>
      <c r="BH544">
        <v>98</v>
      </c>
      <c r="BI544">
        <v>526</v>
      </c>
      <c r="BJ544" s="398">
        <v>14</v>
      </c>
      <c r="BK544" s="398">
        <v>19</v>
      </c>
      <c r="BL544" s="136">
        <v>3844.0776000000001</v>
      </c>
      <c r="BM544" s="136">
        <v>1158.5133079454399</v>
      </c>
      <c r="BN544" s="136">
        <v>1160.46</v>
      </c>
      <c r="BO544" s="136">
        <v>1148.9119000000001</v>
      </c>
      <c r="BP544" s="136">
        <v>1148.9119000000001</v>
      </c>
      <c r="BQ544" s="1" t="s">
        <v>821</v>
      </c>
    </row>
    <row r="545" spans="58:69" x14ac:dyDescent="0.25">
      <c r="BF545">
        <v>88</v>
      </c>
      <c r="BG545">
        <v>45</v>
      </c>
      <c r="BH545">
        <v>98</v>
      </c>
      <c r="BI545">
        <v>527</v>
      </c>
      <c r="BJ545" s="398">
        <v>14</v>
      </c>
      <c r="BK545" s="398">
        <v>20</v>
      </c>
      <c r="BL545" s="136">
        <v>4123.9174999999996</v>
      </c>
      <c r="BM545" s="136">
        <v>1158.2650950222901</v>
      </c>
      <c r="BN545" s="136">
        <v>1152.3900000000001</v>
      </c>
      <c r="BO545" s="136">
        <v>1148.5181</v>
      </c>
      <c r="BP545" s="136">
        <v>1148.5181</v>
      </c>
      <c r="BQ545" s="1" t="s">
        <v>821</v>
      </c>
    </row>
    <row r="546" spans="58:69" x14ac:dyDescent="0.25">
      <c r="BF546">
        <v>89</v>
      </c>
      <c r="BG546">
        <v>46</v>
      </c>
      <c r="BH546">
        <v>98</v>
      </c>
      <c r="BI546">
        <v>528</v>
      </c>
      <c r="BJ546" s="398">
        <v>14</v>
      </c>
      <c r="BK546" s="398">
        <v>21</v>
      </c>
      <c r="BL546" s="136">
        <v>4440.7749999999996</v>
      </c>
      <c r="BM546" s="136">
        <v>1157.91601652497</v>
      </c>
      <c r="BN546" s="136">
        <v>1150.72</v>
      </c>
      <c r="BO546" s="136">
        <v>1147.8629000000001</v>
      </c>
      <c r="BP546" s="136">
        <v>1147.8629000000001</v>
      </c>
      <c r="BQ546" s="1" t="s">
        <v>821</v>
      </c>
    </row>
    <row r="547" spans="58:69" x14ac:dyDescent="0.25">
      <c r="BF547">
        <v>90</v>
      </c>
      <c r="BG547">
        <v>47</v>
      </c>
      <c r="BH547">
        <v>98</v>
      </c>
      <c r="BI547">
        <v>529</v>
      </c>
      <c r="BJ547" s="398">
        <v>14</v>
      </c>
      <c r="BK547" s="398">
        <v>22</v>
      </c>
      <c r="BL547" s="136">
        <v>4508.3760000000002</v>
      </c>
      <c r="BM547" s="136">
        <v>1157.6911017627001</v>
      </c>
      <c r="BN547" s="136">
        <v>1148.8800000000001</v>
      </c>
      <c r="BO547" s="136">
        <v>1147.8629000000001</v>
      </c>
      <c r="BP547" s="136">
        <v>1147.8629000000001</v>
      </c>
      <c r="BQ547" s="1" t="s">
        <v>821</v>
      </c>
    </row>
    <row r="548" spans="58:69" x14ac:dyDescent="0.25">
      <c r="BF548">
        <v>91</v>
      </c>
      <c r="BG548">
        <v>47</v>
      </c>
      <c r="BH548">
        <v>97</v>
      </c>
      <c r="BI548">
        <v>530</v>
      </c>
      <c r="BJ548" s="398">
        <v>14</v>
      </c>
      <c r="BK548" s="398">
        <v>23</v>
      </c>
      <c r="BL548" s="136">
        <v>4796.6319999999996</v>
      </c>
      <c r="BM548" s="136">
        <v>1157.4829188511201</v>
      </c>
      <c r="BN548" s="136">
        <v>1151.49</v>
      </c>
      <c r="BO548" s="136">
        <v>1147.5435</v>
      </c>
      <c r="BP548" s="136">
        <v>1147.5435</v>
      </c>
      <c r="BQ548" s="1" t="s">
        <v>821</v>
      </c>
    </row>
    <row r="549" spans="58:69" x14ac:dyDescent="0.25">
      <c r="BF549">
        <v>92</v>
      </c>
      <c r="BG549">
        <v>47</v>
      </c>
      <c r="BH549">
        <v>98</v>
      </c>
      <c r="BI549">
        <v>531</v>
      </c>
      <c r="BJ549" s="398">
        <v>14</v>
      </c>
      <c r="BK549" s="398">
        <v>24</v>
      </c>
      <c r="BL549" s="136">
        <v>4899.6597000000002</v>
      </c>
      <c r="BM549" s="136">
        <v>1157.25401065707</v>
      </c>
      <c r="BN549" s="136">
        <v>1148.8800000000001</v>
      </c>
      <c r="BO549" s="136">
        <v>1147.5435</v>
      </c>
      <c r="BP549" s="136">
        <v>1147.5435</v>
      </c>
      <c r="BQ549" s="1" t="s">
        <v>821</v>
      </c>
    </row>
    <row r="550" spans="58:69" x14ac:dyDescent="0.25">
      <c r="BF550">
        <v>93</v>
      </c>
      <c r="BG550">
        <v>48</v>
      </c>
      <c r="BH550">
        <v>98</v>
      </c>
      <c r="BI550">
        <v>532</v>
      </c>
      <c r="BJ550" s="398">
        <v>14</v>
      </c>
      <c r="BK550" s="398">
        <v>25</v>
      </c>
      <c r="BL550" s="136">
        <v>5087.2245999999996</v>
      </c>
      <c r="BM550" s="136">
        <v>1157.0840087238801</v>
      </c>
      <c r="BN550" s="136">
        <v>1148.46</v>
      </c>
      <c r="BO550" s="136">
        <v>1147.5435</v>
      </c>
      <c r="BP550" s="136">
        <v>1147.5435</v>
      </c>
      <c r="BQ550" s="1" t="s">
        <v>821</v>
      </c>
    </row>
    <row r="551" spans="58:69" x14ac:dyDescent="0.25">
      <c r="BF551">
        <v>94</v>
      </c>
      <c r="BG551">
        <v>48</v>
      </c>
      <c r="BH551">
        <v>97</v>
      </c>
      <c r="BI551">
        <v>533</v>
      </c>
      <c r="BJ551" s="398">
        <v>14</v>
      </c>
      <c r="BK551" s="398">
        <v>26</v>
      </c>
      <c r="BL551" s="136">
        <v>5354.6710000000003</v>
      </c>
      <c r="BM551" s="136">
        <v>1156.81781935903</v>
      </c>
      <c r="BN551" s="136">
        <v>1148.29</v>
      </c>
      <c r="BO551" s="136">
        <v>1147.2279000000001</v>
      </c>
      <c r="BP551" s="136">
        <v>1147.2279000000001</v>
      </c>
      <c r="BQ551" s="1" t="s">
        <v>821</v>
      </c>
    </row>
    <row r="552" spans="58:69" x14ac:dyDescent="0.25">
      <c r="BF552">
        <v>95</v>
      </c>
      <c r="BG552">
        <v>49</v>
      </c>
      <c r="BH552">
        <v>97</v>
      </c>
      <c r="BI552">
        <v>534</v>
      </c>
      <c r="BJ552" s="398">
        <v>14</v>
      </c>
      <c r="BK552" s="398">
        <v>27</v>
      </c>
      <c r="BL552" s="136">
        <v>5389.5540000000001</v>
      </c>
      <c r="BM552" s="136">
        <v>1156.6409508941599</v>
      </c>
      <c r="BN552" s="136">
        <v>1149.8800000000001</v>
      </c>
      <c r="BO552" s="136">
        <v>1147.2279000000001</v>
      </c>
      <c r="BP552" s="136">
        <v>1147.2279000000001</v>
      </c>
      <c r="BQ552" s="1" t="s">
        <v>821</v>
      </c>
    </row>
    <row r="553" spans="58:69" x14ac:dyDescent="0.25">
      <c r="BF553">
        <v>96</v>
      </c>
      <c r="BG553">
        <v>49</v>
      </c>
      <c r="BH553">
        <v>96</v>
      </c>
      <c r="BI553">
        <v>535</v>
      </c>
      <c r="BJ553" s="398">
        <v>14</v>
      </c>
      <c r="BK553" s="398">
        <v>28</v>
      </c>
      <c r="BL553" s="136">
        <v>5622.8950000000004</v>
      </c>
      <c r="BM553" s="136">
        <v>1156.4840353054999</v>
      </c>
      <c r="BN553" s="136">
        <v>1149.1500000000001</v>
      </c>
      <c r="BO553" s="136">
        <v>1146.7336</v>
      </c>
      <c r="BP553" s="136">
        <v>1146.7336</v>
      </c>
      <c r="BQ553" s="1" t="s">
        <v>821</v>
      </c>
    </row>
    <row r="554" spans="58:69" x14ac:dyDescent="0.25">
      <c r="BF554">
        <v>97</v>
      </c>
      <c r="BG554">
        <v>50</v>
      </c>
      <c r="BH554">
        <v>96</v>
      </c>
      <c r="BI554">
        <v>536</v>
      </c>
      <c r="BJ554" s="398">
        <v>14</v>
      </c>
      <c r="BK554" s="398">
        <v>29</v>
      </c>
      <c r="BL554" s="136">
        <v>5911.7856000000002</v>
      </c>
      <c r="BM554" s="136">
        <v>1156.17852063552</v>
      </c>
      <c r="BN554" s="136">
        <v>1149.3900000000001</v>
      </c>
      <c r="BO554" s="136">
        <v>1146.7336</v>
      </c>
      <c r="BP554" s="136">
        <v>1146.7336</v>
      </c>
      <c r="BQ554" s="1" t="s">
        <v>821</v>
      </c>
    </row>
    <row r="555" spans="58:69" x14ac:dyDescent="0.25">
      <c r="BF555">
        <v>98</v>
      </c>
      <c r="BG555">
        <v>51</v>
      </c>
      <c r="BH555">
        <v>96</v>
      </c>
      <c r="BI555">
        <v>537</v>
      </c>
      <c r="BJ555" s="398">
        <v>14</v>
      </c>
      <c r="BK555" s="398">
        <v>30</v>
      </c>
      <c r="BL555" s="136">
        <v>6053.4106000000002</v>
      </c>
      <c r="BM555" s="136">
        <v>1155.92666134924</v>
      </c>
      <c r="BN555" s="136">
        <v>1149.25</v>
      </c>
      <c r="BO555" s="136">
        <v>1146.5905</v>
      </c>
      <c r="BP555" s="136">
        <v>1146.5905</v>
      </c>
      <c r="BQ555" s="1" t="s">
        <v>821</v>
      </c>
    </row>
    <row r="556" spans="58:69" x14ac:dyDescent="0.25">
      <c r="BF556">
        <v>99</v>
      </c>
      <c r="BG556">
        <v>51</v>
      </c>
      <c r="BH556">
        <v>95</v>
      </c>
      <c r="BI556">
        <v>538</v>
      </c>
      <c r="BJ556" s="398">
        <v>14</v>
      </c>
      <c r="BK556" s="398">
        <v>31</v>
      </c>
      <c r="BL556" s="136">
        <v>6338.5073000000002</v>
      </c>
      <c r="BM556" s="136">
        <v>1155.67702158835</v>
      </c>
      <c r="BN556" s="136">
        <v>1150.3399999999999</v>
      </c>
      <c r="BO556" s="136">
        <v>1146.2704000000001</v>
      </c>
      <c r="BP556" s="136">
        <v>1146.2704000000001</v>
      </c>
      <c r="BQ556" s="1" t="s">
        <v>821</v>
      </c>
    </row>
    <row r="557" spans="58:69" x14ac:dyDescent="0.25">
      <c r="BF557">
        <v>100</v>
      </c>
      <c r="BG557">
        <v>52</v>
      </c>
      <c r="BH557">
        <v>94</v>
      </c>
      <c r="BI557">
        <v>539</v>
      </c>
      <c r="BJ557" s="398">
        <v>14</v>
      </c>
      <c r="BK557" s="398">
        <v>32</v>
      </c>
      <c r="BL557" s="136">
        <v>6598.7046</v>
      </c>
      <c r="BM557" s="136">
        <v>1155.3580149463</v>
      </c>
      <c r="BN557" s="136">
        <v>1150.49</v>
      </c>
      <c r="BO557" s="136">
        <v>1146.0361</v>
      </c>
      <c r="BP557" s="136">
        <v>1146.0361</v>
      </c>
      <c r="BQ557" s="1" t="s">
        <v>821</v>
      </c>
    </row>
    <row r="558" spans="58:69" x14ac:dyDescent="0.25">
      <c r="BF558">
        <v>101</v>
      </c>
      <c r="BG558">
        <v>52</v>
      </c>
      <c r="BH558">
        <v>93</v>
      </c>
      <c r="BI558">
        <v>540</v>
      </c>
      <c r="BJ558" s="398">
        <v>14</v>
      </c>
      <c r="BK558" s="398">
        <v>33</v>
      </c>
      <c r="BL558" s="136">
        <v>6807.7362999999996</v>
      </c>
      <c r="BM558" s="136">
        <v>1155.08350736018</v>
      </c>
      <c r="BN558" s="136">
        <v>1151.6600000000001</v>
      </c>
      <c r="BO558" s="136">
        <v>1145.9132</v>
      </c>
      <c r="BP558" s="136">
        <v>1145.9132</v>
      </c>
      <c r="BQ558" s="1" t="s">
        <v>821</v>
      </c>
    </row>
    <row r="559" spans="58:69" x14ac:dyDescent="0.25">
      <c r="BF559">
        <v>102</v>
      </c>
      <c r="BG559">
        <v>53</v>
      </c>
      <c r="BH559">
        <v>93</v>
      </c>
      <c r="BI559">
        <v>541</v>
      </c>
      <c r="BJ559" s="398">
        <v>14</v>
      </c>
      <c r="BK559" s="398">
        <v>34</v>
      </c>
      <c r="BL559" s="136">
        <v>7021.7120000000004</v>
      </c>
      <c r="BM559" s="136">
        <v>1154.83604084885</v>
      </c>
      <c r="BN559" s="136">
        <v>1151.6500000000001</v>
      </c>
      <c r="BO559" s="136">
        <v>1145.5693000000001</v>
      </c>
      <c r="BP559" s="136">
        <v>1145.5693000000001</v>
      </c>
      <c r="BQ559" s="1" t="s">
        <v>821</v>
      </c>
    </row>
    <row r="560" spans="58:69" x14ac:dyDescent="0.25">
      <c r="BF560">
        <v>103</v>
      </c>
      <c r="BG560">
        <v>53</v>
      </c>
      <c r="BH560">
        <v>92</v>
      </c>
      <c r="BI560">
        <v>542</v>
      </c>
      <c r="BJ560" s="398">
        <v>14</v>
      </c>
      <c r="BK560" s="398">
        <v>35</v>
      </c>
      <c r="BL560" s="136">
        <v>7312.9097000000002</v>
      </c>
      <c r="BM560" s="136">
        <v>1154.5405051878699</v>
      </c>
      <c r="BN560" s="136">
        <v>1150.5899999999999</v>
      </c>
      <c r="BO560" s="136">
        <v>1145.2575999999999</v>
      </c>
      <c r="BP560" s="136">
        <v>1145.2575999999999</v>
      </c>
      <c r="BQ560" s="1" t="s">
        <v>821</v>
      </c>
    </row>
    <row r="561" spans="58:69" x14ac:dyDescent="0.25">
      <c r="BF561">
        <v>104</v>
      </c>
      <c r="BG561">
        <v>54</v>
      </c>
      <c r="BH561">
        <v>92</v>
      </c>
      <c r="BI561">
        <v>543</v>
      </c>
      <c r="BJ561" s="398">
        <v>14</v>
      </c>
      <c r="BK561" s="398">
        <v>36</v>
      </c>
      <c r="BL561" s="136">
        <v>7424.8680000000004</v>
      </c>
      <c r="BM561" s="136">
        <v>1154.3046516218401</v>
      </c>
      <c r="BN561" s="136">
        <v>1146</v>
      </c>
      <c r="BO561" s="136">
        <v>1145.1763000000001</v>
      </c>
      <c r="BP561" s="136">
        <v>1145.1763000000001</v>
      </c>
      <c r="BQ561" s="1" t="s">
        <v>821</v>
      </c>
    </row>
    <row r="562" spans="58:69" x14ac:dyDescent="0.25">
      <c r="BF562">
        <v>105</v>
      </c>
      <c r="BG562">
        <v>54</v>
      </c>
      <c r="BH562">
        <v>91</v>
      </c>
      <c r="BI562">
        <v>544</v>
      </c>
      <c r="BJ562" s="398">
        <v>14</v>
      </c>
      <c r="BK562" s="398">
        <v>37</v>
      </c>
      <c r="BL562" s="136">
        <v>7696.4477999999999</v>
      </c>
      <c r="BM562" s="136">
        <v>1154.0802750302</v>
      </c>
      <c r="BN562" s="136">
        <v>1149.6400000000001</v>
      </c>
      <c r="BO562" s="136">
        <v>1145.1233999999999</v>
      </c>
      <c r="BP562" s="136">
        <v>1145.1233999999999</v>
      </c>
      <c r="BQ562" s="1" t="s">
        <v>821</v>
      </c>
    </row>
    <row r="563" spans="58:69" x14ac:dyDescent="0.25">
      <c r="BF563">
        <v>106</v>
      </c>
      <c r="BG563">
        <v>54</v>
      </c>
      <c r="BH563">
        <v>90</v>
      </c>
      <c r="BI563">
        <v>545</v>
      </c>
      <c r="BJ563" s="398">
        <v>14</v>
      </c>
      <c r="BK563" s="398">
        <v>38</v>
      </c>
      <c r="BL563" s="136">
        <v>7956.8065999999999</v>
      </c>
      <c r="BM563" s="136">
        <v>1153.76908157456</v>
      </c>
      <c r="BN563" s="136">
        <v>1149.1500000000001</v>
      </c>
      <c r="BO563" s="136">
        <v>1144.9523999999999</v>
      </c>
      <c r="BP563" s="136">
        <v>1144.9523999999999</v>
      </c>
      <c r="BQ563" s="1" t="s">
        <v>821</v>
      </c>
    </row>
    <row r="564" spans="58:69" x14ac:dyDescent="0.25">
      <c r="BF564">
        <v>107</v>
      </c>
      <c r="BG564">
        <v>54</v>
      </c>
      <c r="BH564">
        <v>89</v>
      </c>
      <c r="BI564">
        <v>546</v>
      </c>
      <c r="BJ564" s="398">
        <v>14</v>
      </c>
      <c r="BK564" s="398">
        <v>39</v>
      </c>
      <c r="BL564" s="136">
        <v>7991.2640000000001</v>
      </c>
      <c r="BM564" s="136">
        <v>1153.59660874117</v>
      </c>
      <c r="BN564" s="136">
        <v>1149.8800000000001</v>
      </c>
      <c r="BO564" s="136">
        <v>1144.9523999999999</v>
      </c>
      <c r="BP564" s="136">
        <v>1144.9523999999999</v>
      </c>
      <c r="BQ564" s="1" t="s">
        <v>821</v>
      </c>
    </row>
    <row r="565" spans="58:69" x14ac:dyDescent="0.25">
      <c r="BF565">
        <v>108</v>
      </c>
      <c r="BG565">
        <v>53</v>
      </c>
      <c r="BH565">
        <v>89</v>
      </c>
      <c r="BI565">
        <v>547</v>
      </c>
      <c r="BJ565" s="398">
        <v>14</v>
      </c>
      <c r="BK565" s="398">
        <v>40</v>
      </c>
      <c r="BL565" s="136">
        <v>8154.4319999999998</v>
      </c>
      <c r="BM565" s="136">
        <v>1153.48099460648</v>
      </c>
      <c r="BN565" s="136">
        <v>1150.21</v>
      </c>
      <c r="BO565" s="136">
        <v>1144.6549</v>
      </c>
      <c r="BP565" s="136">
        <v>1144.6549</v>
      </c>
      <c r="BQ565" s="1" t="s">
        <v>821</v>
      </c>
    </row>
    <row r="566" spans="58:69" x14ac:dyDescent="0.25">
      <c r="BF566">
        <v>109</v>
      </c>
      <c r="BG566">
        <v>54</v>
      </c>
      <c r="BH566">
        <v>89</v>
      </c>
      <c r="BI566">
        <v>548</v>
      </c>
      <c r="BJ566" s="398">
        <v>14</v>
      </c>
      <c r="BK566" s="398">
        <v>41</v>
      </c>
      <c r="BL566" s="136">
        <v>8215.1059999999998</v>
      </c>
      <c r="BM566" s="136">
        <v>1153.3500431800401</v>
      </c>
      <c r="BN566" s="136">
        <v>1149.8800000000001</v>
      </c>
      <c r="BO566" s="136">
        <v>1144.6549</v>
      </c>
      <c r="BP566" s="136">
        <v>1144.6549</v>
      </c>
      <c r="BQ566" s="1" t="s">
        <v>821</v>
      </c>
    </row>
    <row r="567" spans="58:69" x14ac:dyDescent="0.25">
      <c r="BF567">
        <v>110</v>
      </c>
      <c r="BG567">
        <v>54</v>
      </c>
      <c r="BH567">
        <v>88</v>
      </c>
      <c r="BI567">
        <v>549</v>
      </c>
      <c r="BJ567" s="398">
        <v>14</v>
      </c>
      <c r="BK567" s="398">
        <v>42</v>
      </c>
      <c r="BL567" s="136">
        <v>8465.6139999999996</v>
      </c>
      <c r="BM567" s="136">
        <v>1153.1679958226</v>
      </c>
      <c r="BN567" s="136">
        <v>1149.8800000000001</v>
      </c>
      <c r="BO567" s="136">
        <v>1144.5358000000001</v>
      </c>
      <c r="BP567" s="136">
        <v>1144.5358000000001</v>
      </c>
      <c r="BQ567" s="1" t="s">
        <v>821</v>
      </c>
    </row>
    <row r="568" spans="58:69" x14ac:dyDescent="0.25">
      <c r="BF568">
        <v>111</v>
      </c>
      <c r="BG568">
        <v>54</v>
      </c>
      <c r="BH568">
        <v>87</v>
      </c>
      <c r="BI568">
        <v>550</v>
      </c>
      <c r="BJ568" s="398">
        <v>14</v>
      </c>
      <c r="BK568" s="398">
        <v>43</v>
      </c>
      <c r="BL568" s="136">
        <v>8716.1219999999994</v>
      </c>
      <c r="BM568" s="136">
        <v>1152.8748927842801</v>
      </c>
      <c r="BN568" s="136">
        <v>1149.8800000000001</v>
      </c>
      <c r="BO568" s="136">
        <v>1144.2901999999999</v>
      </c>
      <c r="BP568" s="136">
        <v>1144.2901999999999</v>
      </c>
      <c r="BQ568" s="1" t="s">
        <v>821</v>
      </c>
    </row>
    <row r="569" spans="58:69" x14ac:dyDescent="0.25">
      <c r="BF569">
        <v>112</v>
      </c>
      <c r="BG569">
        <v>54</v>
      </c>
      <c r="BH569">
        <v>86</v>
      </c>
      <c r="BI569">
        <v>551</v>
      </c>
      <c r="BJ569" s="398">
        <v>14</v>
      </c>
      <c r="BK569" s="398">
        <v>44</v>
      </c>
      <c r="BL569" s="136">
        <v>8978.1149999999998</v>
      </c>
      <c r="BM569" s="136">
        <v>1152.5750711826399</v>
      </c>
      <c r="BN569" s="136">
        <v>1149.58</v>
      </c>
      <c r="BO569" s="136">
        <v>1143.9755</v>
      </c>
      <c r="BP569" s="136">
        <v>1143.9755</v>
      </c>
      <c r="BQ569" s="1" t="s">
        <v>821</v>
      </c>
    </row>
    <row r="570" spans="58:69" x14ac:dyDescent="0.25">
      <c r="BF570">
        <v>113</v>
      </c>
      <c r="BG570">
        <v>54</v>
      </c>
      <c r="BH570">
        <v>85</v>
      </c>
      <c r="BI570">
        <v>552</v>
      </c>
      <c r="BJ570" s="398">
        <v>14</v>
      </c>
      <c r="BK570" s="398">
        <v>45</v>
      </c>
      <c r="BL570" s="136">
        <v>9237.9410000000007</v>
      </c>
      <c r="BM570" s="136">
        <v>1152.2697970326701</v>
      </c>
      <c r="BN570" s="136">
        <v>1146.28</v>
      </c>
      <c r="BO570" s="136">
        <v>1143.8943999999999</v>
      </c>
      <c r="BP570" s="136">
        <v>1143.8943999999999</v>
      </c>
      <c r="BQ570" s="1" t="s">
        <v>821</v>
      </c>
    </row>
    <row r="571" spans="58:69" x14ac:dyDescent="0.25">
      <c r="BF571">
        <v>114</v>
      </c>
      <c r="BG571">
        <v>54</v>
      </c>
      <c r="BH571">
        <v>84</v>
      </c>
      <c r="BI571">
        <v>553</v>
      </c>
      <c r="BJ571" s="398">
        <v>14</v>
      </c>
      <c r="BK571" s="398">
        <v>46</v>
      </c>
      <c r="BL571" s="136">
        <v>9493.1489999999994</v>
      </c>
      <c r="BM571" s="136">
        <v>1151.9684934622101</v>
      </c>
      <c r="BN571" s="136">
        <v>1144.8699999999999</v>
      </c>
      <c r="BO571" s="136">
        <v>1143.4661000000001</v>
      </c>
      <c r="BP571" s="136">
        <v>1143.4661000000001</v>
      </c>
      <c r="BQ571" s="1" t="s">
        <v>821</v>
      </c>
    </row>
    <row r="572" spans="58:69" x14ac:dyDescent="0.25">
      <c r="BF572">
        <v>115</v>
      </c>
      <c r="BG572">
        <v>54</v>
      </c>
      <c r="BH572">
        <v>83</v>
      </c>
      <c r="BI572">
        <v>554</v>
      </c>
      <c r="BJ572" s="398">
        <v>14</v>
      </c>
      <c r="BK572" s="398">
        <v>47</v>
      </c>
      <c r="BL572" s="136">
        <v>9808.9179999999997</v>
      </c>
      <c r="BM572" s="136">
        <v>1151.6344620330001</v>
      </c>
      <c r="BN572" s="136">
        <v>1143.6500000000001</v>
      </c>
      <c r="BO572" s="136">
        <v>1143.3153</v>
      </c>
      <c r="BP572" s="136">
        <v>1143.3153</v>
      </c>
      <c r="BQ572" s="1" t="s">
        <v>821</v>
      </c>
    </row>
    <row r="573" spans="58:69" x14ac:dyDescent="0.25">
      <c r="BF573">
        <v>116</v>
      </c>
      <c r="BG573">
        <v>53</v>
      </c>
      <c r="BH573">
        <v>83</v>
      </c>
      <c r="BI573">
        <v>555</v>
      </c>
      <c r="BJ573" s="398">
        <v>14</v>
      </c>
      <c r="BK573" s="398">
        <v>48</v>
      </c>
      <c r="BL573" s="136">
        <v>10079.728999999999</v>
      </c>
      <c r="BM573" s="136">
        <v>1151.29130227005</v>
      </c>
      <c r="BN573" s="136">
        <v>1143.32</v>
      </c>
      <c r="BO573" s="136">
        <v>1143.2</v>
      </c>
      <c r="BP573" s="136">
        <v>1143.2</v>
      </c>
      <c r="BQ573" s="1" t="s">
        <v>821</v>
      </c>
    </row>
    <row r="574" spans="58:69" x14ac:dyDescent="0.25">
      <c r="BF574">
        <v>117</v>
      </c>
      <c r="BG574">
        <v>52</v>
      </c>
      <c r="BH574">
        <v>83</v>
      </c>
      <c r="BI574">
        <v>556</v>
      </c>
      <c r="BJ574" s="398">
        <v>14</v>
      </c>
      <c r="BK574" s="398">
        <v>49</v>
      </c>
      <c r="BL574" s="136">
        <v>10226.663</v>
      </c>
      <c r="BM574" s="136">
        <v>1151.0469145289401</v>
      </c>
      <c r="BN574" s="136">
        <v>1144.6400000000001</v>
      </c>
      <c r="BO574" s="136">
        <v>1142.9838</v>
      </c>
      <c r="BP574" s="136">
        <v>1142.9838</v>
      </c>
      <c r="BQ574" s="1" t="s">
        <v>821</v>
      </c>
    </row>
    <row r="575" spans="58:69" x14ac:dyDescent="0.25">
      <c r="BF575">
        <v>118</v>
      </c>
      <c r="BG575">
        <v>52</v>
      </c>
      <c r="BH575">
        <v>82</v>
      </c>
      <c r="BI575">
        <v>557</v>
      </c>
      <c r="BJ575" s="398">
        <v>14</v>
      </c>
      <c r="BK575" s="398">
        <v>50</v>
      </c>
      <c r="BL575" s="136">
        <v>10482.164000000001</v>
      </c>
      <c r="BM575" s="136">
        <v>1150.81148258704</v>
      </c>
      <c r="BN575" s="136">
        <v>1143.3</v>
      </c>
      <c r="BO575" s="136">
        <v>1142.6443999999999</v>
      </c>
      <c r="BP575" s="136">
        <v>1142.6443999999999</v>
      </c>
      <c r="BQ575" s="1" t="s">
        <v>821</v>
      </c>
    </row>
    <row r="576" spans="58:69" x14ac:dyDescent="0.25">
      <c r="BF576">
        <v>119</v>
      </c>
      <c r="BG576">
        <v>52</v>
      </c>
      <c r="BH576">
        <v>81</v>
      </c>
      <c r="BI576">
        <v>558</v>
      </c>
      <c r="BJ576" s="398">
        <v>14</v>
      </c>
      <c r="BK576" s="398">
        <v>51</v>
      </c>
      <c r="BL576" s="136">
        <v>10621.73</v>
      </c>
      <c r="BM576" s="136">
        <v>1150.58036058067</v>
      </c>
      <c r="BN576" s="136">
        <v>1142.7</v>
      </c>
      <c r="BO576" s="136">
        <v>1142.3227999999999</v>
      </c>
      <c r="BP576" s="136">
        <v>1142.3227999999999</v>
      </c>
      <c r="BQ576" s="1" t="s">
        <v>821</v>
      </c>
    </row>
    <row r="577" spans="58:69" x14ac:dyDescent="0.25">
      <c r="BF577">
        <v>120</v>
      </c>
      <c r="BG577">
        <v>51</v>
      </c>
      <c r="BH577">
        <v>81</v>
      </c>
      <c r="BI577">
        <v>559</v>
      </c>
      <c r="BJ577" s="398">
        <v>14</v>
      </c>
      <c r="BK577" s="398">
        <v>52</v>
      </c>
      <c r="BL577" s="136">
        <v>10838.615</v>
      </c>
      <c r="BM577" s="136">
        <v>1150.3718303148</v>
      </c>
      <c r="BN577" s="136">
        <v>1143.9100000000001</v>
      </c>
      <c r="BO577" s="136">
        <v>1141.8897999999999</v>
      </c>
      <c r="BP577" s="136">
        <v>1141.8897999999999</v>
      </c>
      <c r="BQ577" s="1" t="s">
        <v>821</v>
      </c>
    </row>
    <row r="578" spans="58:69" x14ac:dyDescent="0.25">
      <c r="BF578">
        <v>121</v>
      </c>
      <c r="BG578">
        <v>51</v>
      </c>
      <c r="BH578">
        <v>80</v>
      </c>
      <c r="BI578">
        <v>560</v>
      </c>
      <c r="BJ578" s="398">
        <v>14</v>
      </c>
      <c r="BK578" s="398">
        <v>53</v>
      </c>
      <c r="BL578" s="136">
        <v>11092.862999999999</v>
      </c>
      <c r="BM578" s="136">
        <v>1150.0962092524901</v>
      </c>
      <c r="BN578" s="136">
        <v>1142.52</v>
      </c>
      <c r="BO578" s="136">
        <v>1141.6787999999999</v>
      </c>
      <c r="BP578" s="136">
        <v>1141.6787999999999</v>
      </c>
      <c r="BQ578" s="1" t="s">
        <v>821</v>
      </c>
    </row>
    <row r="579" spans="58:69" x14ac:dyDescent="0.25">
      <c r="BF579">
        <v>122</v>
      </c>
      <c r="BG579">
        <v>51</v>
      </c>
      <c r="BH579">
        <v>79</v>
      </c>
      <c r="BI579">
        <v>561</v>
      </c>
      <c r="BJ579" s="398">
        <v>14</v>
      </c>
      <c r="BK579" s="398">
        <v>54</v>
      </c>
      <c r="BL579" s="136">
        <v>11375.319</v>
      </c>
      <c r="BM579" s="136">
        <v>1149.7822272502799</v>
      </c>
      <c r="BN579" s="136">
        <v>1143.4000000000001</v>
      </c>
      <c r="BO579" s="136">
        <v>1141.0183</v>
      </c>
      <c r="BP579" s="136">
        <v>1141.0183</v>
      </c>
      <c r="BQ579" s="1" t="s">
        <v>821</v>
      </c>
    </row>
    <row r="580" spans="58:69" x14ac:dyDescent="0.25">
      <c r="BF580">
        <v>123</v>
      </c>
      <c r="BG580">
        <v>52</v>
      </c>
      <c r="BH580">
        <v>79</v>
      </c>
      <c r="BI580">
        <v>562</v>
      </c>
      <c r="BJ580" s="398">
        <v>14</v>
      </c>
      <c r="BK580" s="398">
        <v>55</v>
      </c>
      <c r="BL580" s="136">
        <v>11735.749</v>
      </c>
      <c r="BM580" s="136">
        <v>1149.4061282452101</v>
      </c>
      <c r="BN580" s="136">
        <v>1142.21</v>
      </c>
      <c r="BO580" s="136">
        <v>1141.018</v>
      </c>
      <c r="BP580" s="136">
        <v>1141.018</v>
      </c>
      <c r="BQ580" s="1" t="s">
        <v>821</v>
      </c>
    </row>
    <row r="581" spans="58:69" x14ac:dyDescent="0.25">
      <c r="BF581">
        <v>124</v>
      </c>
      <c r="BG581">
        <v>53</v>
      </c>
      <c r="BH581">
        <v>79</v>
      </c>
      <c r="BI581">
        <v>563</v>
      </c>
      <c r="BJ581" s="398">
        <v>14</v>
      </c>
      <c r="BK581" s="398">
        <v>56</v>
      </c>
      <c r="BL581" s="136">
        <v>11780.77</v>
      </c>
      <c r="BM581" s="136">
        <v>1149.1689332517501</v>
      </c>
      <c r="BN581" s="136">
        <v>1141.68</v>
      </c>
      <c r="BO581" s="136">
        <v>1141.018</v>
      </c>
      <c r="BP581" s="136">
        <v>1141.018</v>
      </c>
      <c r="BQ581" s="1" t="s">
        <v>821</v>
      </c>
    </row>
    <row r="582" spans="58:69" x14ac:dyDescent="0.25">
      <c r="BF582">
        <v>125</v>
      </c>
      <c r="BG582">
        <v>53</v>
      </c>
      <c r="BH582">
        <v>78</v>
      </c>
      <c r="BI582">
        <v>564</v>
      </c>
      <c r="BJ582" s="398">
        <v>14</v>
      </c>
      <c r="BK582" s="398">
        <v>57</v>
      </c>
      <c r="BL582" s="136">
        <v>11842.184999999999</v>
      </c>
      <c r="BM582" s="136">
        <v>1149.1066654239901</v>
      </c>
      <c r="BN582" s="136">
        <v>1141.0999999999999</v>
      </c>
      <c r="BO582" s="136">
        <v>1140.7212</v>
      </c>
      <c r="BP582" s="136">
        <v>1140.7212</v>
      </c>
      <c r="BQ582" s="1" t="s">
        <v>821</v>
      </c>
    </row>
    <row r="583" spans="58:69" x14ac:dyDescent="0.25">
      <c r="BF583">
        <v>126</v>
      </c>
      <c r="BG583">
        <v>52</v>
      </c>
      <c r="BH583">
        <v>78</v>
      </c>
      <c r="BI583">
        <v>565</v>
      </c>
      <c r="BJ583" s="398">
        <v>14</v>
      </c>
      <c r="BK583" s="398">
        <v>58</v>
      </c>
      <c r="BL583" s="136">
        <v>12088.819</v>
      </c>
      <c r="BM583" s="136">
        <v>1148.9264513888099</v>
      </c>
      <c r="BN583" s="136">
        <v>1143</v>
      </c>
      <c r="BO583" s="136">
        <v>1140.3626999999999</v>
      </c>
      <c r="BP583" s="136">
        <v>1140.3626999999999</v>
      </c>
      <c r="BQ583" s="1" t="s">
        <v>821</v>
      </c>
    </row>
    <row r="584" spans="58:69" x14ac:dyDescent="0.25">
      <c r="BF584">
        <v>127</v>
      </c>
      <c r="BG584">
        <v>53</v>
      </c>
      <c r="BH584">
        <v>78</v>
      </c>
      <c r="BI584">
        <v>566</v>
      </c>
      <c r="BJ584" s="398">
        <v>14</v>
      </c>
      <c r="BK584" s="398">
        <v>59</v>
      </c>
      <c r="BL584" s="136">
        <v>12117.257</v>
      </c>
      <c r="BM584" s="136">
        <v>1148.76552922832</v>
      </c>
      <c r="BN584" s="136">
        <v>1141.0999999999999</v>
      </c>
      <c r="BO584" s="136">
        <v>1140.3626999999999</v>
      </c>
      <c r="BP584" s="136">
        <v>1140.3626999999999</v>
      </c>
      <c r="BQ584" s="1" t="s">
        <v>821</v>
      </c>
    </row>
    <row r="585" spans="58:69" x14ac:dyDescent="0.25">
      <c r="BF585">
        <v>128</v>
      </c>
      <c r="BG585">
        <v>53</v>
      </c>
      <c r="BH585">
        <v>77</v>
      </c>
      <c r="BI585">
        <v>567</v>
      </c>
      <c r="BJ585" s="398">
        <v>14</v>
      </c>
      <c r="BK585" s="398">
        <v>60</v>
      </c>
      <c r="BL585" s="136">
        <v>12379.540999999999</v>
      </c>
      <c r="BM585" s="136">
        <v>1148.595452454</v>
      </c>
      <c r="BN585" s="136">
        <v>1140.92</v>
      </c>
      <c r="BO585" s="136">
        <v>1140.0257999999999</v>
      </c>
      <c r="BP585" s="136">
        <v>1140.0257999999999</v>
      </c>
      <c r="BQ585" s="1" t="s">
        <v>821</v>
      </c>
    </row>
    <row r="586" spans="58:69" x14ac:dyDescent="0.25">
      <c r="BF586">
        <v>129</v>
      </c>
      <c r="BG586">
        <v>53</v>
      </c>
      <c r="BH586">
        <v>76</v>
      </c>
      <c r="BI586">
        <v>568</v>
      </c>
      <c r="BJ586" s="398">
        <v>14</v>
      </c>
      <c r="BK586" s="398">
        <v>61</v>
      </c>
      <c r="BL586" s="136">
        <v>12501.846</v>
      </c>
      <c r="BM586" s="136">
        <v>1148.37046056536</v>
      </c>
      <c r="BN586" s="136">
        <v>1140.27</v>
      </c>
      <c r="BO586" s="136">
        <v>1139.7683</v>
      </c>
      <c r="BP586" s="136">
        <v>1139.7683</v>
      </c>
      <c r="BQ586" s="1" t="s">
        <v>821</v>
      </c>
    </row>
    <row r="587" spans="58:69" x14ac:dyDescent="0.25">
      <c r="BF587">
        <v>130</v>
      </c>
      <c r="BG587">
        <v>52</v>
      </c>
      <c r="BH587">
        <v>76</v>
      </c>
      <c r="BI587">
        <v>569</v>
      </c>
      <c r="BJ587" s="398">
        <v>14</v>
      </c>
      <c r="BK587" s="398">
        <v>62</v>
      </c>
      <c r="BL587" s="136">
        <v>12565.208000000001</v>
      </c>
      <c r="BM587" s="136">
        <v>1148.26184150631</v>
      </c>
      <c r="BN587" s="136">
        <v>1146.73</v>
      </c>
      <c r="BO587" s="136">
        <v>1140.0164</v>
      </c>
      <c r="BP587" s="136">
        <v>1139.7683</v>
      </c>
      <c r="BQ587" s="1" t="s">
        <v>821</v>
      </c>
    </row>
    <row r="588" spans="58:69" x14ac:dyDescent="0.25">
      <c r="BF588">
        <v>131</v>
      </c>
      <c r="BG588">
        <v>52</v>
      </c>
      <c r="BH588">
        <v>77</v>
      </c>
      <c r="BI588">
        <v>570</v>
      </c>
      <c r="BJ588" s="398">
        <v>14</v>
      </c>
      <c r="BK588" s="398">
        <v>63</v>
      </c>
      <c r="BL588" s="136">
        <v>12690.698</v>
      </c>
      <c r="BM588" s="136">
        <v>1148.1513599883699</v>
      </c>
      <c r="BN588" s="136">
        <v>1143.67</v>
      </c>
      <c r="BO588" s="136">
        <v>1140.0164</v>
      </c>
      <c r="BP588" s="136">
        <v>1139.7683</v>
      </c>
      <c r="BQ588" s="1" t="s">
        <v>821</v>
      </c>
    </row>
    <row r="589" spans="58:69" x14ac:dyDescent="0.25">
      <c r="BF589">
        <v>132</v>
      </c>
      <c r="BG589">
        <v>52</v>
      </c>
      <c r="BH589">
        <v>76</v>
      </c>
      <c r="BI589">
        <v>571</v>
      </c>
      <c r="BJ589" s="398">
        <v>14</v>
      </c>
      <c r="BK589" s="398">
        <v>64</v>
      </c>
      <c r="BL589" s="136">
        <v>12985.557000000001</v>
      </c>
      <c r="BM589" s="136">
        <v>1147.9054491443801</v>
      </c>
      <c r="BN589" s="136">
        <v>1146.73</v>
      </c>
      <c r="BO589" s="136">
        <v>1139.702</v>
      </c>
      <c r="BP589" s="136">
        <v>1139.702</v>
      </c>
      <c r="BQ589" s="1" t="s">
        <v>821</v>
      </c>
    </row>
    <row r="590" spans="58:69" x14ac:dyDescent="0.25">
      <c r="BF590">
        <v>133</v>
      </c>
      <c r="BG590">
        <v>52</v>
      </c>
      <c r="BH590">
        <v>75</v>
      </c>
      <c r="BI590">
        <v>572</v>
      </c>
      <c r="BJ590" s="398">
        <v>14</v>
      </c>
      <c r="BK590" s="398">
        <v>65</v>
      </c>
      <c r="BL590" s="136">
        <v>13098.007</v>
      </c>
      <c r="BM590" s="136">
        <v>1147.66716638352</v>
      </c>
      <c r="BN590" s="136">
        <v>1150.52</v>
      </c>
      <c r="BO590" s="136">
        <v>1139.5554999999999</v>
      </c>
      <c r="BP590" s="136">
        <v>1139.5554999999999</v>
      </c>
      <c r="BQ590" s="1" t="s">
        <v>821</v>
      </c>
    </row>
    <row r="591" spans="58:69" x14ac:dyDescent="0.25">
      <c r="BF591">
        <v>134</v>
      </c>
      <c r="BG591">
        <v>53</v>
      </c>
      <c r="BH591">
        <v>75</v>
      </c>
      <c r="BI591">
        <v>573</v>
      </c>
      <c r="BJ591" s="398">
        <v>14</v>
      </c>
      <c r="BK591" s="398">
        <v>66</v>
      </c>
      <c r="BL591" s="136">
        <v>13330.682000000001</v>
      </c>
      <c r="BM591" s="136">
        <v>1147.4652609867301</v>
      </c>
      <c r="BN591" s="136">
        <v>1141.79</v>
      </c>
      <c r="BO591" s="136">
        <v>1139.3523</v>
      </c>
      <c r="BP591" s="136">
        <v>1139.3523</v>
      </c>
      <c r="BQ591" s="1" t="s">
        <v>821</v>
      </c>
    </row>
    <row r="592" spans="58:69" x14ac:dyDescent="0.25">
      <c r="BF592">
        <v>135</v>
      </c>
      <c r="BG592">
        <v>53</v>
      </c>
      <c r="BH592">
        <v>74</v>
      </c>
      <c r="BI592">
        <v>574</v>
      </c>
      <c r="BJ592" s="398">
        <v>14</v>
      </c>
      <c r="BK592" s="398">
        <v>67</v>
      </c>
      <c r="BL592" s="136">
        <v>13591.625</v>
      </c>
      <c r="BM592" s="136">
        <v>1147.17648616575</v>
      </c>
      <c r="BN592" s="136">
        <v>1144.71</v>
      </c>
      <c r="BO592" s="136">
        <v>1139.0442</v>
      </c>
      <c r="BP592" s="136">
        <v>1139.0442</v>
      </c>
      <c r="BQ592" s="1" t="s">
        <v>821</v>
      </c>
    </row>
    <row r="593" spans="58:69" x14ac:dyDescent="0.25">
      <c r="BF593">
        <v>136</v>
      </c>
      <c r="BG593">
        <v>53</v>
      </c>
      <c r="BH593">
        <v>73</v>
      </c>
      <c r="BI593">
        <v>575</v>
      </c>
      <c r="BJ593" s="398">
        <v>14</v>
      </c>
      <c r="BK593" s="398">
        <v>68</v>
      </c>
      <c r="BL593" s="136">
        <v>13701.186</v>
      </c>
      <c r="BM593" s="136">
        <v>1146.9597348007001</v>
      </c>
      <c r="BN593" s="136">
        <v>1150.1500000000001</v>
      </c>
      <c r="BO593" s="136">
        <v>1138.7091</v>
      </c>
      <c r="BP593" s="136">
        <v>1138.7091</v>
      </c>
      <c r="BQ593" s="1" t="s">
        <v>821</v>
      </c>
    </row>
    <row r="594" spans="58:69" x14ac:dyDescent="0.25">
      <c r="BF594">
        <v>137</v>
      </c>
      <c r="BG594">
        <v>54</v>
      </c>
      <c r="BH594">
        <v>73</v>
      </c>
      <c r="BI594">
        <v>576</v>
      </c>
      <c r="BJ594" s="398">
        <v>14</v>
      </c>
      <c r="BK594" s="398">
        <v>69</v>
      </c>
      <c r="BL594" s="136">
        <v>14042.839</v>
      </c>
      <c r="BM594" s="136">
        <v>1146.69576610385</v>
      </c>
      <c r="BN594" s="136">
        <v>1144.25</v>
      </c>
      <c r="BO594" s="136">
        <v>1138.7091</v>
      </c>
      <c r="BP594" s="136">
        <v>1138.7091</v>
      </c>
      <c r="BQ594" s="1" t="s">
        <v>821</v>
      </c>
    </row>
    <row r="595" spans="58:69" x14ac:dyDescent="0.25">
      <c r="BF595">
        <v>138</v>
      </c>
      <c r="BG595">
        <v>55</v>
      </c>
      <c r="BH595">
        <v>73</v>
      </c>
      <c r="BI595">
        <v>577</v>
      </c>
      <c r="BJ595" s="398">
        <v>14</v>
      </c>
      <c r="BK595" s="398">
        <v>70</v>
      </c>
      <c r="BL595" s="136">
        <v>14164.951999999999</v>
      </c>
      <c r="BM595" s="136">
        <v>1146.4244549770699</v>
      </c>
      <c r="BN595" s="136">
        <v>1140.69</v>
      </c>
      <c r="BO595" s="136">
        <v>1138.7091</v>
      </c>
      <c r="BP595" s="136">
        <v>1138.7091</v>
      </c>
      <c r="BQ595" s="1" t="s">
        <v>821</v>
      </c>
    </row>
    <row r="596" spans="58:69" x14ac:dyDescent="0.25">
      <c r="BF596">
        <v>139</v>
      </c>
      <c r="BG596">
        <v>54</v>
      </c>
      <c r="BH596">
        <v>73</v>
      </c>
      <c r="BI596">
        <v>578</v>
      </c>
      <c r="BJ596" s="398">
        <v>14</v>
      </c>
      <c r="BK596" s="398">
        <v>71</v>
      </c>
      <c r="BL596" s="136">
        <v>14192.62</v>
      </c>
      <c r="BM596" s="136">
        <v>1146.33683028581</v>
      </c>
      <c r="BN596" s="136">
        <v>1144.25</v>
      </c>
      <c r="BO596" s="136">
        <v>1138.6975</v>
      </c>
      <c r="BP596" s="136">
        <v>1138.6975</v>
      </c>
      <c r="BQ596" s="1" t="s">
        <v>821</v>
      </c>
    </row>
    <row r="597" spans="58:69" x14ac:dyDescent="0.25">
      <c r="BF597">
        <v>140</v>
      </c>
      <c r="BG597">
        <v>54</v>
      </c>
      <c r="BH597">
        <v>72</v>
      </c>
      <c r="BI597">
        <v>579</v>
      </c>
      <c r="BJ597" s="398">
        <v>14</v>
      </c>
      <c r="BK597" s="398">
        <v>72</v>
      </c>
      <c r="BL597" s="136">
        <v>14449.903</v>
      </c>
      <c r="BM597" s="136">
        <v>1146.1701287897299</v>
      </c>
      <c r="BN597" s="136">
        <v>1160.8399999999999</v>
      </c>
      <c r="BO597" s="136">
        <v>1138.3259</v>
      </c>
      <c r="BP597" s="136">
        <v>1138.3259</v>
      </c>
      <c r="BQ597" s="1" t="s">
        <v>821</v>
      </c>
    </row>
    <row r="598" spans="58:69" x14ac:dyDescent="0.25">
      <c r="BF598">
        <v>141</v>
      </c>
      <c r="BG598">
        <v>54</v>
      </c>
      <c r="BH598">
        <v>71</v>
      </c>
      <c r="BI598">
        <v>580</v>
      </c>
      <c r="BJ598" s="398">
        <v>14</v>
      </c>
      <c r="BK598" s="398">
        <v>73</v>
      </c>
      <c r="BL598" s="136">
        <v>14545.041999999999</v>
      </c>
      <c r="BM598" s="136">
        <v>1145.96395573409</v>
      </c>
      <c r="BN598" s="136">
        <v>1154.71</v>
      </c>
      <c r="BO598" s="136">
        <v>1138.3243</v>
      </c>
      <c r="BP598" s="136">
        <v>1138.3243</v>
      </c>
      <c r="BQ598" s="1" t="s">
        <v>821</v>
      </c>
    </row>
    <row r="599" spans="58:69" x14ac:dyDescent="0.25">
      <c r="BF599">
        <v>142</v>
      </c>
      <c r="BG599">
        <v>55</v>
      </c>
      <c r="BH599">
        <v>71</v>
      </c>
      <c r="BI599">
        <v>581</v>
      </c>
      <c r="BJ599" s="398">
        <v>14</v>
      </c>
      <c r="BK599" s="398">
        <v>74</v>
      </c>
      <c r="BL599" s="136">
        <v>14802.466</v>
      </c>
      <c r="BM599" s="136">
        <v>1145.75770041032</v>
      </c>
      <c r="BN599" s="136">
        <v>1146.69</v>
      </c>
      <c r="BO599" s="136">
        <v>1138.3243</v>
      </c>
      <c r="BP599" s="136">
        <v>1138.3243</v>
      </c>
      <c r="BQ599" s="1" t="s">
        <v>821</v>
      </c>
    </row>
    <row r="600" spans="58:69" x14ac:dyDescent="0.25">
      <c r="BF600">
        <v>143</v>
      </c>
      <c r="BG600">
        <v>55</v>
      </c>
      <c r="BH600">
        <v>70</v>
      </c>
      <c r="BI600">
        <v>582</v>
      </c>
      <c r="BJ600" s="398">
        <v>14</v>
      </c>
      <c r="BK600" s="398">
        <v>75</v>
      </c>
      <c r="BL600" s="136">
        <v>14890.194</v>
      </c>
      <c r="BM600" s="136">
        <v>1145.5557801595701</v>
      </c>
      <c r="BN600" s="136">
        <v>1150.45</v>
      </c>
      <c r="BO600" s="136">
        <v>1138.3243</v>
      </c>
      <c r="BP600" s="136">
        <v>1138.3243</v>
      </c>
      <c r="BQ600" s="1" t="s">
        <v>821</v>
      </c>
    </row>
    <row r="601" spans="58:69" x14ac:dyDescent="0.25">
      <c r="BF601">
        <v>144</v>
      </c>
      <c r="BG601">
        <v>56</v>
      </c>
      <c r="BH601">
        <v>70</v>
      </c>
      <c r="BI601">
        <v>583</v>
      </c>
      <c r="BJ601" s="398">
        <v>14</v>
      </c>
      <c r="BK601" s="398">
        <v>76</v>
      </c>
      <c r="BL601" s="136">
        <v>15139.709000000001</v>
      </c>
      <c r="BM601" s="136">
        <v>1145.3584863480801</v>
      </c>
      <c r="BN601" s="136">
        <v>1148.9000000000001</v>
      </c>
      <c r="BO601" s="136">
        <v>1137.9736</v>
      </c>
      <c r="BP601" s="136">
        <v>1137.9736</v>
      </c>
      <c r="BQ601" s="1" t="s">
        <v>821</v>
      </c>
    </row>
    <row r="602" spans="58:69" x14ac:dyDescent="0.25">
      <c r="BF602">
        <v>145</v>
      </c>
      <c r="BG602">
        <v>56</v>
      </c>
      <c r="BH602">
        <v>69</v>
      </c>
      <c r="BI602">
        <v>584</v>
      </c>
      <c r="BJ602" s="398">
        <v>14</v>
      </c>
      <c r="BK602" s="398">
        <v>77</v>
      </c>
      <c r="BL602" s="136">
        <v>15260.982</v>
      </c>
      <c r="BM602" s="136">
        <v>1145.1415693041799</v>
      </c>
      <c r="BN602" s="136">
        <v>1149.49</v>
      </c>
      <c r="BO602" s="136">
        <v>1137.9736</v>
      </c>
      <c r="BP602" s="136">
        <v>1137.9736</v>
      </c>
      <c r="BQ602" s="1" t="s">
        <v>821</v>
      </c>
    </row>
    <row r="603" spans="58:69" x14ac:dyDescent="0.25">
      <c r="BF603">
        <v>146</v>
      </c>
      <c r="BG603">
        <v>57</v>
      </c>
      <c r="BH603">
        <v>69</v>
      </c>
      <c r="BI603">
        <v>585</v>
      </c>
      <c r="BJ603" s="398">
        <v>14</v>
      </c>
      <c r="BK603" s="398">
        <v>78</v>
      </c>
      <c r="BL603" s="136">
        <v>15512.924000000001</v>
      </c>
      <c r="BM603" s="136">
        <v>1144.92323199255</v>
      </c>
      <c r="BN603" s="136">
        <v>1142.46</v>
      </c>
      <c r="BO603" s="136">
        <v>1137.9736</v>
      </c>
      <c r="BP603" s="136">
        <v>1137.9736</v>
      </c>
      <c r="BQ603" s="1" t="s">
        <v>821</v>
      </c>
    </row>
    <row r="604" spans="58:69" x14ac:dyDescent="0.25">
      <c r="BF604">
        <v>147</v>
      </c>
      <c r="BG604">
        <v>57</v>
      </c>
      <c r="BH604">
        <v>68</v>
      </c>
      <c r="BI604">
        <v>586</v>
      </c>
      <c r="BJ604" s="398">
        <v>14</v>
      </c>
      <c r="BK604" s="398">
        <v>79</v>
      </c>
      <c r="BL604" s="136">
        <v>15587.402</v>
      </c>
      <c r="BM604" s="136">
        <v>1144.73227054126</v>
      </c>
      <c r="BN604" s="136">
        <v>1146.3399999999999</v>
      </c>
      <c r="BO604" s="136">
        <v>1137.9736</v>
      </c>
      <c r="BP604" s="136">
        <v>1137.9736</v>
      </c>
      <c r="BQ604" s="1" t="s">
        <v>821</v>
      </c>
    </row>
    <row r="605" spans="58:69" x14ac:dyDescent="0.25">
      <c r="BF605">
        <v>148</v>
      </c>
      <c r="BG605">
        <v>58</v>
      </c>
      <c r="BH605">
        <v>68</v>
      </c>
      <c r="BI605">
        <v>587</v>
      </c>
      <c r="BJ605" s="398">
        <v>14</v>
      </c>
      <c r="BK605" s="398">
        <v>80</v>
      </c>
      <c r="BL605" s="136">
        <v>15835.575000000001</v>
      </c>
      <c r="BM605" s="136">
        <v>1144.5435131900899</v>
      </c>
      <c r="BN605" s="136">
        <v>1140.94</v>
      </c>
      <c r="BO605" s="136">
        <v>1137.6456000000001</v>
      </c>
      <c r="BP605" s="136">
        <v>1137.6456000000001</v>
      </c>
      <c r="BQ605" s="1" t="s">
        <v>821</v>
      </c>
    </row>
    <row r="606" spans="58:69" x14ac:dyDescent="0.25">
      <c r="BF606">
        <v>149</v>
      </c>
      <c r="BG606">
        <v>58</v>
      </c>
      <c r="BH606">
        <v>67</v>
      </c>
      <c r="BI606">
        <v>588</v>
      </c>
      <c r="BJ606" s="398">
        <v>14</v>
      </c>
      <c r="BK606" s="398">
        <v>81</v>
      </c>
      <c r="BL606" s="136">
        <v>16066.454</v>
      </c>
      <c r="BM606" s="136">
        <v>1144.26325997545</v>
      </c>
      <c r="BN606" s="136">
        <v>1144.9100000000001</v>
      </c>
      <c r="BO606" s="136">
        <v>1137.2850000000001</v>
      </c>
      <c r="BP606" s="136">
        <v>1137.2850000000001</v>
      </c>
      <c r="BQ606" s="1" t="s">
        <v>821</v>
      </c>
    </row>
    <row r="607" spans="58:69" x14ac:dyDescent="0.25">
      <c r="BF607">
        <v>150</v>
      </c>
      <c r="BG607">
        <v>59</v>
      </c>
      <c r="BH607">
        <v>67</v>
      </c>
      <c r="BI607">
        <v>589</v>
      </c>
      <c r="BJ607" s="398">
        <v>14</v>
      </c>
      <c r="BK607" s="398">
        <v>82</v>
      </c>
      <c r="BL607" s="136">
        <v>16121.175999999999</v>
      </c>
      <c r="BM607" s="136">
        <v>1144.09617913191</v>
      </c>
      <c r="BN607" s="136">
        <v>1141.02</v>
      </c>
      <c r="BO607" s="136">
        <v>1137.2850000000001</v>
      </c>
      <c r="BP607" s="136">
        <v>1137.2850000000001</v>
      </c>
      <c r="BQ607" s="1" t="s">
        <v>821</v>
      </c>
    </row>
    <row r="608" spans="58:69" x14ac:dyDescent="0.25">
      <c r="BF608">
        <v>151</v>
      </c>
      <c r="BG608">
        <v>59</v>
      </c>
      <c r="BH608">
        <v>66</v>
      </c>
      <c r="BI608">
        <v>590</v>
      </c>
      <c r="BJ608" s="398">
        <v>14</v>
      </c>
      <c r="BK608" s="398">
        <v>83</v>
      </c>
      <c r="BL608" s="136">
        <v>16428.830000000002</v>
      </c>
      <c r="BM608" s="136">
        <v>1143.8841821787701</v>
      </c>
      <c r="BN608" s="136">
        <v>1141</v>
      </c>
      <c r="BO608" s="136">
        <v>1137.2850000000001</v>
      </c>
      <c r="BP608" s="136">
        <v>1137.2850000000001</v>
      </c>
      <c r="BQ608" s="1" t="s">
        <v>821</v>
      </c>
    </row>
    <row r="609" spans="58:69" x14ac:dyDescent="0.25">
      <c r="BF609">
        <v>152</v>
      </c>
      <c r="BG609">
        <v>59</v>
      </c>
      <c r="BH609">
        <v>65</v>
      </c>
      <c r="BI609">
        <v>591</v>
      </c>
      <c r="BJ609" s="398">
        <v>14</v>
      </c>
      <c r="BK609" s="398">
        <v>84</v>
      </c>
      <c r="BL609" s="136">
        <v>16495.969000000001</v>
      </c>
      <c r="BM609" s="136">
        <v>1143.6649204933799</v>
      </c>
      <c r="BN609" s="136">
        <v>1149.79</v>
      </c>
      <c r="BO609" s="136">
        <v>1137.0906</v>
      </c>
      <c r="BP609" s="136">
        <v>1137.0906</v>
      </c>
      <c r="BQ609" s="1" t="s">
        <v>821</v>
      </c>
    </row>
    <row r="610" spans="58:69" x14ac:dyDescent="0.25">
      <c r="BF610">
        <v>153</v>
      </c>
      <c r="BG610">
        <v>60</v>
      </c>
      <c r="BH610">
        <v>65</v>
      </c>
      <c r="BI610">
        <v>592</v>
      </c>
      <c r="BJ610" s="398">
        <v>14</v>
      </c>
      <c r="BK610" s="398">
        <v>85</v>
      </c>
      <c r="BL610" s="136">
        <v>16746.918000000001</v>
      </c>
      <c r="BM610" s="136">
        <v>1143.4788345709601</v>
      </c>
      <c r="BN610" s="136">
        <v>1148.82</v>
      </c>
      <c r="BO610" s="136">
        <v>1136.6359</v>
      </c>
      <c r="BP610" s="136">
        <v>1136.6359</v>
      </c>
      <c r="BQ610" s="1" t="s">
        <v>821</v>
      </c>
    </row>
    <row r="611" spans="58:69" x14ac:dyDescent="0.25">
      <c r="BF611">
        <v>154</v>
      </c>
      <c r="BG611">
        <v>61</v>
      </c>
      <c r="BH611">
        <v>65</v>
      </c>
      <c r="BI611">
        <v>593</v>
      </c>
      <c r="BJ611" s="398">
        <v>14</v>
      </c>
      <c r="BK611" s="398">
        <v>86</v>
      </c>
      <c r="BL611" s="136">
        <v>17003.634999999998</v>
      </c>
      <c r="BM611" s="136">
        <v>1143.1818397934101</v>
      </c>
      <c r="BN611" s="136">
        <v>1142.97</v>
      </c>
      <c r="BO611" s="136">
        <v>1136.6359</v>
      </c>
      <c r="BP611" s="136">
        <v>1136.6359</v>
      </c>
      <c r="BQ611" s="1" t="s">
        <v>821</v>
      </c>
    </row>
    <row r="612" spans="58:69" x14ac:dyDescent="0.25">
      <c r="BF612">
        <v>155</v>
      </c>
      <c r="BG612">
        <v>62</v>
      </c>
      <c r="BH612">
        <v>65</v>
      </c>
      <c r="BI612">
        <v>594</v>
      </c>
      <c r="BJ612" s="398">
        <v>14</v>
      </c>
      <c r="BK612" s="398">
        <v>87</v>
      </c>
      <c r="BL612" s="136">
        <v>17259.478999999999</v>
      </c>
      <c r="BM612" s="136">
        <v>1142.8819839133901</v>
      </c>
      <c r="BN612" s="136">
        <v>1141.3</v>
      </c>
      <c r="BO612" s="136">
        <v>1136.4553000000001</v>
      </c>
      <c r="BP612" s="136">
        <v>1136.4553000000001</v>
      </c>
      <c r="BQ612" s="1" t="s">
        <v>821</v>
      </c>
    </row>
    <row r="613" spans="58:69" x14ac:dyDescent="0.25">
      <c r="BF613">
        <v>156</v>
      </c>
      <c r="BG613">
        <v>63</v>
      </c>
      <c r="BH613">
        <v>65</v>
      </c>
      <c r="BI613">
        <v>595</v>
      </c>
      <c r="BJ613" s="398">
        <v>14</v>
      </c>
      <c r="BK613" s="398">
        <v>88</v>
      </c>
      <c r="BL613" s="136">
        <v>17568.219000000001</v>
      </c>
      <c r="BM613" s="136">
        <v>1142.5516911133</v>
      </c>
      <c r="BN613" s="136">
        <v>1140.06</v>
      </c>
      <c r="BO613" s="136">
        <v>1136.2478000000001</v>
      </c>
      <c r="BP613" s="136">
        <v>1136.2478000000001</v>
      </c>
      <c r="BQ613" s="1" t="s">
        <v>821</v>
      </c>
    </row>
    <row r="614" spans="58:69" x14ac:dyDescent="0.25">
      <c r="BF614">
        <v>157</v>
      </c>
      <c r="BG614">
        <v>64</v>
      </c>
      <c r="BH614">
        <v>65</v>
      </c>
      <c r="BI614">
        <v>596</v>
      </c>
      <c r="BJ614" s="398">
        <v>14</v>
      </c>
      <c r="BK614" s="398">
        <v>89</v>
      </c>
      <c r="BL614" s="136">
        <v>17733.601999999999</v>
      </c>
      <c r="BM614" s="136">
        <v>1142.2743218533899</v>
      </c>
      <c r="BN614" s="136">
        <v>1139.23</v>
      </c>
      <c r="BO614" s="136">
        <v>1136.2478000000001</v>
      </c>
      <c r="BP614" s="136">
        <v>1136.2478000000001</v>
      </c>
      <c r="BQ614" s="1" t="s">
        <v>821</v>
      </c>
    </row>
    <row r="615" spans="58:69" x14ac:dyDescent="0.25">
      <c r="BF615">
        <v>158</v>
      </c>
      <c r="BG615">
        <v>64</v>
      </c>
      <c r="BH615">
        <v>66</v>
      </c>
      <c r="BI615">
        <v>597</v>
      </c>
      <c r="BJ615" s="398">
        <v>14</v>
      </c>
      <c r="BK615" s="398">
        <v>90</v>
      </c>
      <c r="BL615" s="136">
        <v>17818.348000000002</v>
      </c>
      <c r="BM615" s="136">
        <v>1142.12799200112</v>
      </c>
      <c r="BN615" s="136">
        <v>1139.18</v>
      </c>
      <c r="BO615" s="136">
        <v>1136.2471</v>
      </c>
      <c r="BP615" s="136">
        <v>1136.2471</v>
      </c>
      <c r="BQ615" s="1" t="s">
        <v>821</v>
      </c>
    </row>
    <row r="616" spans="58:69" x14ac:dyDescent="0.25">
      <c r="BF616">
        <v>159</v>
      </c>
      <c r="BG616">
        <v>65</v>
      </c>
      <c r="BH616">
        <v>66</v>
      </c>
      <c r="BI616">
        <v>598</v>
      </c>
      <c r="BJ616" s="398">
        <v>14</v>
      </c>
      <c r="BK616" s="398">
        <v>91</v>
      </c>
      <c r="BL616" s="136">
        <v>17840.535</v>
      </c>
      <c r="BM616" s="136">
        <v>1142.06543394971</v>
      </c>
      <c r="BN616" s="136">
        <v>1140.9100000000001</v>
      </c>
      <c r="BO616" s="136">
        <v>1136.2471</v>
      </c>
      <c r="BP616" s="136">
        <v>1136.2471</v>
      </c>
      <c r="BQ616" s="1" t="s">
        <v>821</v>
      </c>
    </row>
    <row r="617" spans="58:69" x14ac:dyDescent="0.25">
      <c r="BF617">
        <v>160</v>
      </c>
      <c r="BG617">
        <v>65</v>
      </c>
      <c r="BH617">
        <v>65</v>
      </c>
      <c r="BI617">
        <v>599</v>
      </c>
      <c r="BJ617" s="398">
        <v>14</v>
      </c>
      <c r="BK617" s="398">
        <v>92</v>
      </c>
      <c r="BL617" s="136">
        <v>18070.065999999999</v>
      </c>
      <c r="BM617" s="136">
        <v>1141.9181740106101</v>
      </c>
      <c r="BN617" s="136">
        <v>1141</v>
      </c>
      <c r="BO617" s="136">
        <v>1135.9774</v>
      </c>
      <c r="BP617" s="136">
        <v>1135.9774</v>
      </c>
      <c r="BQ617" s="1" t="s">
        <v>821</v>
      </c>
    </row>
    <row r="618" spans="58:69" x14ac:dyDescent="0.25">
      <c r="BF618">
        <v>161</v>
      </c>
      <c r="BG618">
        <v>66</v>
      </c>
      <c r="BH618">
        <v>65</v>
      </c>
      <c r="BI618">
        <v>600</v>
      </c>
      <c r="BJ618" s="398">
        <v>14</v>
      </c>
      <c r="BK618" s="398">
        <v>93</v>
      </c>
      <c r="BL618" s="136">
        <v>18324.14</v>
      </c>
      <c r="BM618" s="136">
        <v>1141.6352562228999</v>
      </c>
      <c r="BN618" s="136">
        <v>1140.04</v>
      </c>
      <c r="BO618" s="136">
        <v>1135.6388999999999</v>
      </c>
      <c r="BP618" s="136">
        <v>1135.6388999999999</v>
      </c>
      <c r="BQ618" s="1" t="s">
        <v>821</v>
      </c>
    </row>
    <row r="619" spans="58:69" x14ac:dyDescent="0.25">
      <c r="BF619">
        <v>162</v>
      </c>
      <c r="BG619">
        <v>67</v>
      </c>
      <c r="BH619">
        <v>65</v>
      </c>
      <c r="BI619">
        <v>601</v>
      </c>
      <c r="BJ619" s="398">
        <v>14</v>
      </c>
      <c r="BK619" s="398">
        <v>94</v>
      </c>
      <c r="BL619" s="136">
        <v>18494.734</v>
      </c>
      <c r="BM619" s="136">
        <v>1141.3868179193801</v>
      </c>
      <c r="BN619" s="136">
        <v>1140.04</v>
      </c>
      <c r="BO619" s="136">
        <v>1135.2378000000001</v>
      </c>
      <c r="BP619" s="136">
        <v>1135.2378000000001</v>
      </c>
      <c r="BQ619" s="1" t="s">
        <v>821</v>
      </c>
    </row>
    <row r="620" spans="58:69" x14ac:dyDescent="0.25">
      <c r="BF620">
        <v>163</v>
      </c>
      <c r="BG620">
        <v>67</v>
      </c>
      <c r="BH620">
        <v>66</v>
      </c>
      <c r="BI620">
        <v>602</v>
      </c>
      <c r="BJ620" s="398">
        <v>14</v>
      </c>
      <c r="BK620" s="398">
        <v>95</v>
      </c>
      <c r="BL620" s="136">
        <v>18675.64</v>
      </c>
      <c r="BM620" s="136">
        <v>1141.18118417698</v>
      </c>
      <c r="BN620" s="136">
        <v>1140.1500000000001</v>
      </c>
      <c r="BO620" s="136">
        <v>1135.2378000000001</v>
      </c>
      <c r="BP620" s="136">
        <v>1135.2378000000001</v>
      </c>
      <c r="BQ620" s="1" t="s">
        <v>821</v>
      </c>
    </row>
    <row r="621" spans="58:69" x14ac:dyDescent="0.25">
      <c r="BF621">
        <v>164</v>
      </c>
      <c r="BG621">
        <v>68</v>
      </c>
      <c r="BH621">
        <v>66</v>
      </c>
      <c r="BI621">
        <v>603</v>
      </c>
      <c r="BJ621" s="398">
        <v>14</v>
      </c>
      <c r="BK621" s="398">
        <v>96</v>
      </c>
      <c r="BL621" s="136">
        <v>18785.026999999998</v>
      </c>
      <c r="BM621" s="136">
        <v>1141.0113576348599</v>
      </c>
      <c r="BN621" s="136">
        <v>1136.05</v>
      </c>
      <c r="BO621" s="136">
        <v>1135.2378000000001</v>
      </c>
      <c r="BP621" s="136">
        <v>1135.2378000000001</v>
      </c>
      <c r="BQ621" s="1" t="s">
        <v>821</v>
      </c>
    </row>
    <row r="622" spans="58:69" x14ac:dyDescent="0.25">
      <c r="BF622">
        <v>165</v>
      </c>
      <c r="BG622">
        <v>68</v>
      </c>
      <c r="BH622">
        <v>65</v>
      </c>
      <c r="BI622">
        <v>604</v>
      </c>
      <c r="BJ622" s="398">
        <v>14</v>
      </c>
      <c r="BK622" s="398">
        <v>97</v>
      </c>
      <c r="BL622" s="136">
        <v>19074.998</v>
      </c>
      <c r="BM622" s="136">
        <v>1140.7777253081399</v>
      </c>
      <c r="BN622" s="136">
        <v>1140.26</v>
      </c>
      <c r="BO622" s="136">
        <v>1135.2378000000001</v>
      </c>
      <c r="BP622" s="136">
        <v>1135.2378000000001</v>
      </c>
      <c r="BQ622" s="1" t="s">
        <v>821</v>
      </c>
    </row>
    <row r="623" spans="58:69" x14ac:dyDescent="0.25">
      <c r="BF623">
        <v>166</v>
      </c>
      <c r="BG623">
        <v>69</v>
      </c>
      <c r="BH623">
        <v>65</v>
      </c>
      <c r="BI623">
        <v>605</v>
      </c>
      <c r="BJ623" s="398">
        <v>14</v>
      </c>
      <c r="BK623" s="398">
        <v>98</v>
      </c>
      <c r="BL623" s="136">
        <v>19212.940999999999</v>
      </c>
      <c r="BM623" s="136">
        <v>1140.52739026735</v>
      </c>
      <c r="BN623" s="136">
        <v>1138.1300000000001</v>
      </c>
      <c r="BO623" s="136">
        <v>1135.0325</v>
      </c>
      <c r="BP623" s="136">
        <v>1135.0325</v>
      </c>
      <c r="BQ623" s="1" t="s">
        <v>821</v>
      </c>
    </row>
    <row r="624" spans="58:69" x14ac:dyDescent="0.25">
      <c r="BF624">
        <v>167</v>
      </c>
      <c r="BG624">
        <v>69</v>
      </c>
      <c r="BH624">
        <v>64</v>
      </c>
      <c r="BI624">
        <v>606</v>
      </c>
      <c r="BJ624" s="398">
        <v>14</v>
      </c>
      <c r="BK624" s="398">
        <v>99</v>
      </c>
      <c r="BL624" s="136">
        <v>19490.655999999999</v>
      </c>
      <c r="BM624" s="136">
        <v>1140.2842216941101</v>
      </c>
      <c r="BN624" s="136">
        <v>1139.81</v>
      </c>
      <c r="BO624" s="136">
        <v>1134.749</v>
      </c>
      <c r="BP624" s="136">
        <v>1134.749</v>
      </c>
      <c r="BQ624" s="1" t="s">
        <v>821</v>
      </c>
    </row>
    <row r="625" spans="58:69" x14ac:dyDescent="0.25">
      <c r="BF625">
        <v>168</v>
      </c>
      <c r="BG625">
        <v>69</v>
      </c>
      <c r="BH625">
        <v>63</v>
      </c>
      <c r="BI625">
        <v>607</v>
      </c>
      <c r="BJ625" s="398">
        <v>14</v>
      </c>
      <c r="BK625" s="398">
        <v>100</v>
      </c>
      <c r="BL625" s="136">
        <v>19734.898000000001</v>
      </c>
      <c r="BM625" s="136">
        <v>1139.9788675612399</v>
      </c>
      <c r="BN625" s="136">
        <v>1139.6300000000001</v>
      </c>
      <c r="BO625" s="136">
        <v>1134.4474</v>
      </c>
      <c r="BP625" s="136">
        <v>1134.4474</v>
      </c>
      <c r="BQ625" s="1" t="s">
        <v>821</v>
      </c>
    </row>
    <row r="626" spans="58:69" x14ac:dyDescent="0.25">
      <c r="BF626">
        <v>169</v>
      </c>
      <c r="BG626">
        <v>70</v>
      </c>
      <c r="BH626">
        <v>63</v>
      </c>
      <c r="BI626">
        <v>608</v>
      </c>
      <c r="BJ626" s="398">
        <v>14</v>
      </c>
      <c r="BK626" s="398">
        <v>101</v>
      </c>
      <c r="BL626" s="136">
        <v>19841.166000000001</v>
      </c>
      <c r="BM626" s="136">
        <v>1139.7738119809301</v>
      </c>
      <c r="BN626" s="136">
        <v>1137.24</v>
      </c>
      <c r="BO626" s="136">
        <v>1134.3402000000001</v>
      </c>
      <c r="BP626" s="136">
        <v>1134.3402000000001</v>
      </c>
      <c r="BQ626" s="1" t="s">
        <v>821</v>
      </c>
    </row>
    <row r="627" spans="58:69" x14ac:dyDescent="0.25">
      <c r="BF627">
        <v>170</v>
      </c>
      <c r="BG627">
        <v>70</v>
      </c>
      <c r="BH627">
        <v>62</v>
      </c>
      <c r="BI627">
        <v>609</v>
      </c>
      <c r="BJ627" s="398">
        <v>14</v>
      </c>
      <c r="BK627" s="398">
        <v>102</v>
      </c>
      <c r="BL627" s="136">
        <v>20000.493999999999</v>
      </c>
      <c r="BM627" s="136">
        <v>1139.61843492042</v>
      </c>
      <c r="BN627" s="136">
        <v>1139.8499999999999</v>
      </c>
      <c r="BO627" s="136">
        <v>1134.3402000000001</v>
      </c>
      <c r="BP627" s="136">
        <v>1134.3402000000001</v>
      </c>
      <c r="BQ627" s="1" t="s">
        <v>821</v>
      </c>
    </row>
    <row r="628" spans="58:69" x14ac:dyDescent="0.25">
      <c r="BF628">
        <v>171</v>
      </c>
      <c r="BG628">
        <v>71</v>
      </c>
      <c r="BH628">
        <v>62</v>
      </c>
      <c r="BI628">
        <v>610</v>
      </c>
      <c r="BJ628" s="398">
        <v>14</v>
      </c>
      <c r="BK628" s="398">
        <v>103</v>
      </c>
      <c r="BL628" s="136">
        <v>20257.053</v>
      </c>
      <c r="BM628" s="136">
        <v>1139.37513380409</v>
      </c>
      <c r="BN628" s="136">
        <v>1135.4000000000001</v>
      </c>
      <c r="BO628" s="136">
        <v>1134.1225999999999</v>
      </c>
      <c r="BP628" s="136">
        <v>1134.1225999999999</v>
      </c>
      <c r="BQ628" s="1" t="s">
        <v>821</v>
      </c>
    </row>
    <row r="629" spans="58:69" x14ac:dyDescent="0.25">
      <c r="BF629">
        <v>172</v>
      </c>
      <c r="BG629">
        <v>71</v>
      </c>
      <c r="BH629">
        <v>61</v>
      </c>
      <c r="BI629">
        <v>611</v>
      </c>
      <c r="BJ629" s="398">
        <v>14</v>
      </c>
      <c r="BK629" s="398">
        <v>104</v>
      </c>
      <c r="BL629" s="136">
        <v>20538.401999999998</v>
      </c>
      <c r="BM629" s="136">
        <v>1139.0604468097799</v>
      </c>
      <c r="BN629" s="136">
        <v>1137.45</v>
      </c>
      <c r="BO629" s="136">
        <v>1134.0697</v>
      </c>
      <c r="BP629" s="136">
        <v>1134.0697</v>
      </c>
      <c r="BQ629" s="1" t="s">
        <v>821</v>
      </c>
    </row>
    <row r="630" spans="58:69" x14ac:dyDescent="0.25">
      <c r="BF630">
        <v>173</v>
      </c>
      <c r="BG630">
        <v>71</v>
      </c>
      <c r="BH630">
        <v>60</v>
      </c>
      <c r="BI630">
        <v>612</v>
      </c>
      <c r="BJ630" s="398">
        <v>14</v>
      </c>
      <c r="BK630" s="398">
        <v>105</v>
      </c>
      <c r="BL630" s="136">
        <v>20796.312000000002</v>
      </c>
      <c r="BM630" s="136">
        <v>1138.7449714126201</v>
      </c>
      <c r="BN630" s="136">
        <v>1135.92</v>
      </c>
      <c r="BO630" s="136">
        <v>1133.7733000000001</v>
      </c>
      <c r="BP630" s="136">
        <v>1133.7733000000001</v>
      </c>
      <c r="BQ630" s="1" t="s">
        <v>821</v>
      </c>
    </row>
    <row r="631" spans="58:69" x14ac:dyDescent="0.25">
      <c r="BF631">
        <v>174</v>
      </c>
      <c r="BG631">
        <v>71</v>
      </c>
      <c r="BH631">
        <v>59</v>
      </c>
      <c r="BI631">
        <v>613</v>
      </c>
      <c r="BJ631" s="398">
        <v>14</v>
      </c>
      <c r="BK631" s="398">
        <v>106</v>
      </c>
      <c r="BL631" s="136">
        <v>21062.203000000001</v>
      </c>
      <c r="BM631" s="136">
        <v>1138.4385386532499</v>
      </c>
      <c r="BN631" s="136">
        <v>1138.21</v>
      </c>
      <c r="BO631" s="136">
        <v>1133.3655000000001</v>
      </c>
      <c r="BP631" s="136">
        <v>1133.3655000000001</v>
      </c>
      <c r="BQ631" s="1" t="s">
        <v>821</v>
      </c>
    </row>
    <row r="632" spans="58:69" x14ac:dyDescent="0.25">
      <c r="BF632">
        <v>175</v>
      </c>
      <c r="BG632">
        <v>71</v>
      </c>
      <c r="BH632">
        <v>58</v>
      </c>
      <c r="BI632">
        <v>614</v>
      </c>
      <c r="BJ632" s="398">
        <v>14</v>
      </c>
      <c r="BK632" s="398">
        <v>107</v>
      </c>
      <c r="BL632" s="136">
        <v>21356.205000000002</v>
      </c>
      <c r="BM632" s="136">
        <v>1138.11099040914</v>
      </c>
      <c r="BN632" s="136">
        <v>1138.76</v>
      </c>
      <c r="BO632" s="136">
        <v>1133.1152</v>
      </c>
      <c r="BP632" s="136">
        <v>1133.1152</v>
      </c>
      <c r="BQ632" s="1" t="s">
        <v>821</v>
      </c>
    </row>
    <row r="633" spans="58:69" x14ac:dyDescent="0.25">
      <c r="BF633">
        <v>176</v>
      </c>
      <c r="BG633">
        <v>72</v>
      </c>
      <c r="BH633">
        <v>57</v>
      </c>
      <c r="BI633">
        <v>615</v>
      </c>
      <c r="BJ633" s="398">
        <v>14</v>
      </c>
      <c r="BK633" s="398">
        <v>108</v>
      </c>
      <c r="BL633" s="136">
        <v>21623.38</v>
      </c>
      <c r="BM633" s="136">
        <v>1137.7826926110199</v>
      </c>
      <c r="BN633" s="136">
        <v>1138.0999999999999</v>
      </c>
      <c r="BO633" s="136">
        <v>1133.1152</v>
      </c>
      <c r="BP633" s="136">
        <v>1133.1152</v>
      </c>
      <c r="BQ633" s="1" t="s">
        <v>821</v>
      </c>
    </row>
    <row r="634" spans="58:69" x14ac:dyDescent="0.25">
      <c r="BF634">
        <v>177</v>
      </c>
      <c r="BG634">
        <v>73</v>
      </c>
      <c r="BH634">
        <v>58</v>
      </c>
      <c r="BI634">
        <v>616</v>
      </c>
      <c r="BJ634" s="398">
        <v>14</v>
      </c>
      <c r="BK634" s="398">
        <v>109</v>
      </c>
      <c r="BL634" s="136">
        <v>21709.195</v>
      </c>
      <c r="BM634" s="136">
        <v>1137.57618591243</v>
      </c>
      <c r="BN634" s="136">
        <v>1134.42</v>
      </c>
      <c r="BO634" s="136">
        <v>1133.1152</v>
      </c>
      <c r="BP634" s="136">
        <v>1133.1152</v>
      </c>
      <c r="BQ634" s="1" t="s">
        <v>821</v>
      </c>
    </row>
    <row r="635" spans="58:69" x14ac:dyDescent="0.25">
      <c r="BF635">
        <v>178</v>
      </c>
      <c r="BG635">
        <v>73</v>
      </c>
      <c r="BH635">
        <v>57</v>
      </c>
      <c r="BI635">
        <v>617</v>
      </c>
      <c r="BJ635" s="398">
        <v>14</v>
      </c>
      <c r="BK635" s="398">
        <v>110</v>
      </c>
      <c r="BL635" s="136">
        <v>22009.56</v>
      </c>
      <c r="BM635" s="136">
        <v>1137.3502639369699</v>
      </c>
      <c r="BN635" s="136">
        <v>1134.8599999999999</v>
      </c>
      <c r="BO635" s="136">
        <v>1132.7324000000001</v>
      </c>
      <c r="BP635" s="136">
        <v>1132.7324000000001</v>
      </c>
      <c r="BQ635" s="1" t="s">
        <v>821</v>
      </c>
    </row>
    <row r="636" spans="58:69" x14ac:dyDescent="0.25">
      <c r="BF636">
        <v>179</v>
      </c>
      <c r="BG636">
        <v>73</v>
      </c>
      <c r="BH636">
        <v>56</v>
      </c>
      <c r="BI636">
        <v>618</v>
      </c>
      <c r="BJ636" s="398">
        <v>14</v>
      </c>
      <c r="BK636" s="398">
        <v>111</v>
      </c>
      <c r="BL636" s="136">
        <v>22028.58</v>
      </c>
      <c r="BM636" s="136">
        <v>1137.1634193196401</v>
      </c>
      <c r="BN636" s="136">
        <v>1138.42</v>
      </c>
      <c r="BO636" s="136">
        <v>1132.7324000000001</v>
      </c>
      <c r="BP636" s="136">
        <v>1132.7324000000001</v>
      </c>
      <c r="BQ636" s="1" t="s">
        <v>821</v>
      </c>
    </row>
    <row r="637" spans="58:69" x14ac:dyDescent="0.25">
      <c r="BF637">
        <v>180</v>
      </c>
      <c r="BG637">
        <v>74</v>
      </c>
      <c r="BH637">
        <v>56</v>
      </c>
      <c r="BI637">
        <v>619</v>
      </c>
      <c r="BJ637" s="398">
        <v>14</v>
      </c>
      <c r="BK637" s="398">
        <v>112</v>
      </c>
      <c r="BL637" s="136">
        <v>22373.21</v>
      </c>
      <c r="BM637" s="136">
        <v>1136.95067624033</v>
      </c>
      <c r="BN637" s="136">
        <v>1135.57</v>
      </c>
      <c r="BO637" s="136">
        <v>1132.2909</v>
      </c>
      <c r="BP637" s="136">
        <v>1132.2909</v>
      </c>
      <c r="BQ637" s="1" t="s">
        <v>821</v>
      </c>
    </row>
    <row r="638" spans="58:69" x14ac:dyDescent="0.25">
      <c r="BF638">
        <v>181</v>
      </c>
      <c r="BG638">
        <v>74</v>
      </c>
      <c r="BH638">
        <v>55</v>
      </c>
      <c r="BI638">
        <v>620</v>
      </c>
      <c r="BJ638" s="398">
        <v>14</v>
      </c>
      <c r="BK638" s="398">
        <v>113</v>
      </c>
      <c r="BL638" s="136">
        <v>22434.407999999999</v>
      </c>
      <c r="BM638" s="136">
        <v>1136.7132618652099</v>
      </c>
      <c r="BN638" s="136">
        <v>1139.19</v>
      </c>
      <c r="BO638" s="136">
        <v>1132.0941</v>
      </c>
      <c r="BP638" s="136">
        <v>1132.0941</v>
      </c>
      <c r="BQ638" s="1" t="s">
        <v>821</v>
      </c>
    </row>
    <row r="639" spans="58:69" x14ac:dyDescent="0.25">
      <c r="BF639">
        <v>182</v>
      </c>
      <c r="BG639">
        <v>75</v>
      </c>
      <c r="BH639">
        <v>55</v>
      </c>
      <c r="BI639">
        <v>621</v>
      </c>
      <c r="BJ639" s="398">
        <v>14</v>
      </c>
      <c r="BK639" s="398">
        <v>114</v>
      </c>
      <c r="BL639" s="136">
        <v>22644.407999999999</v>
      </c>
      <c r="BM639" s="136">
        <v>1136.5546055059301</v>
      </c>
      <c r="BN639" s="136">
        <v>1133.22</v>
      </c>
      <c r="BO639" s="136">
        <v>1132.0941</v>
      </c>
      <c r="BP639" s="136">
        <v>1132.0941</v>
      </c>
      <c r="BQ639" s="1" t="s">
        <v>821</v>
      </c>
    </row>
    <row r="640" spans="58:69" x14ac:dyDescent="0.25">
      <c r="BF640">
        <v>183</v>
      </c>
      <c r="BG640">
        <v>75</v>
      </c>
      <c r="BH640">
        <v>54</v>
      </c>
      <c r="BI640">
        <v>622</v>
      </c>
      <c r="BJ640" s="398">
        <v>14</v>
      </c>
      <c r="BK640" s="398">
        <v>115</v>
      </c>
      <c r="BL640" s="136">
        <v>22933.687999999998</v>
      </c>
      <c r="BM640" s="136">
        <v>1136.26251710779</v>
      </c>
      <c r="BN640" s="136">
        <v>1140.1300000000001</v>
      </c>
      <c r="BO640" s="136">
        <v>1131.3853999999999</v>
      </c>
      <c r="BP640" s="136">
        <v>1131.3853999999999</v>
      </c>
      <c r="BQ640" s="1" t="s">
        <v>821</v>
      </c>
    </row>
    <row r="641" spans="58:69" x14ac:dyDescent="0.25">
      <c r="BF641">
        <v>184</v>
      </c>
      <c r="BG641">
        <v>75</v>
      </c>
      <c r="BH641">
        <v>53</v>
      </c>
      <c r="BI641">
        <v>623</v>
      </c>
      <c r="BJ641" s="398">
        <v>14</v>
      </c>
      <c r="BK641" s="398">
        <v>116</v>
      </c>
      <c r="BL641" s="136">
        <v>23049.63</v>
      </c>
      <c r="BM641" s="136">
        <v>1136.0254546574199</v>
      </c>
      <c r="BN641" s="136">
        <v>1142.25</v>
      </c>
      <c r="BO641" s="136">
        <v>1131.3853999999999</v>
      </c>
      <c r="BP641" s="136">
        <v>1131.3853999999999</v>
      </c>
      <c r="BQ641" s="1" t="s">
        <v>821</v>
      </c>
    </row>
    <row r="642" spans="58:69" x14ac:dyDescent="0.25">
      <c r="BF642">
        <v>185</v>
      </c>
      <c r="BG642">
        <v>76</v>
      </c>
      <c r="BH642">
        <v>53</v>
      </c>
      <c r="BI642">
        <v>624</v>
      </c>
      <c r="BJ642" s="398">
        <v>14</v>
      </c>
      <c r="BK642" s="398">
        <v>117</v>
      </c>
      <c r="BL642" s="136">
        <v>23304.585999999999</v>
      </c>
      <c r="BM642" s="136">
        <v>1135.8084747698099</v>
      </c>
      <c r="BN642" s="136">
        <v>1135.96</v>
      </c>
      <c r="BO642" s="136">
        <v>1131.3581999999999</v>
      </c>
      <c r="BP642" s="136">
        <v>1131.3581999999999</v>
      </c>
      <c r="BQ642" s="1" t="s">
        <v>821</v>
      </c>
    </row>
    <row r="643" spans="58:69" x14ac:dyDescent="0.25">
      <c r="BF643">
        <v>186</v>
      </c>
      <c r="BG643">
        <v>77</v>
      </c>
      <c r="BH643">
        <v>53</v>
      </c>
      <c r="BI643">
        <v>625</v>
      </c>
      <c r="BJ643" s="398">
        <v>14</v>
      </c>
      <c r="BK643" s="398">
        <v>118</v>
      </c>
      <c r="BL643" s="136">
        <v>23569.305</v>
      </c>
      <c r="BM643" s="136">
        <v>1135.5044552086999</v>
      </c>
      <c r="BN643" s="136">
        <v>1132.46</v>
      </c>
      <c r="BO643" s="136">
        <v>1130.7673</v>
      </c>
      <c r="BP643" s="136">
        <v>1130.7673</v>
      </c>
      <c r="BQ643" s="1" t="s">
        <v>821</v>
      </c>
    </row>
    <row r="644" spans="58:69" x14ac:dyDescent="0.25">
      <c r="BF644">
        <v>187</v>
      </c>
      <c r="BG644">
        <v>78</v>
      </c>
      <c r="BH644">
        <v>53</v>
      </c>
      <c r="BI644">
        <v>626</v>
      </c>
      <c r="BJ644" s="398">
        <v>14</v>
      </c>
      <c r="BK644" s="398">
        <v>119</v>
      </c>
      <c r="BL644" s="136">
        <v>23704.365000000002</v>
      </c>
      <c r="BM644" s="136">
        <v>1135.27057607761</v>
      </c>
      <c r="BN644" s="136">
        <v>1131.8399999999999</v>
      </c>
      <c r="BO644" s="136">
        <v>1130.7673</v>
      </c>
      <c r="BP644" s="136">
        <v>1130.7673</v>
      </c>
      <c r="BQ644" s="1" t="s">
        <v>821</v>
      </c>
    </row>
    <row r="645" spans="58:69" x14ac:dyDescent="0.25">
      <c r="BF645">
        <v>188</v>
      </c>
      <c r="BG645">
        <v>78</v>
      </c>
      <c r="BH645">
        <v>52</v>
      </c>
      <c r="BI645">
        <v>627</v>
      </c>
      <c r="BJ645" s="398">
        <v>14</v>
      </c>
      <c r="BK645" s="398">
        <v>120</v>
      </c>
      <c r="BL645" s="136">
        <v>23956.653999999999</v>
      </c>
      <c r="BM645" s="136">
        <v>1135.04397081968</v>
      </c>
      <c r="BN645" s="136">
        <v>1134.53</v>
      </c>
      <c r="BO645" s="136">
        <v>1130.7673</v>
      </c>
      <c r="BP645" s="136">
        <v>1130.7673</v>
      </c>
      <c r="BQ645" s="1" t="s">
        <v>821</v>
      </c>
    </row>
    <row r="646" spans="58:69" x14ac:dyDescent="0.25">
      <c r="BF646">
        <v>189</v>
      </c>
      <c r="BG646">
        <v>78</v>
      </c>
      <c r="BH646">
        <v>51</v>
      </c>
      <c r="BI646">
        <v>628</v>
      </c>
      <c r="BJ646" s="398">
        <v>14</v>
      </c>
      <c r="BK646" s="398">
        <v>121</v>
      </c>
      <c r="BL646" s="136">
        <v>24212.04</v>
      </c>
      <c r="BM646" s="136">
        <v>1134.7469737569099</v>
      </c>
      <c r="BN646" s="136">
        <v>1137.48</v>
      </c>
      <c r="BO646" s="136">
        <v>1130.7673</v>
      </c>
      <c r="BP646" s="136">
        <v>1130.7673</v>
      </c>
      <c r="BQ646" s="1" t="s">
        <v>821</v>
      </c>
    </row>
    <row r="647" spans="58:69" x14ac:dyDescent="0.25">
      <c r="BF647">
        <v>190</v>
      </c>
      <c r="BG647">
        <v>78</v>
      </c>
      <c r="BH647">
        <v>50</v>
      </c>
      <c r="BI647">
        <v>629</v>
      </c>
      <c r="BJ647" s="398">
        <v>14</v>
      </c>
      <c r="BK647" s="398">
        <v>122</v>
      </c>
      <c r="BL647" s="136">
        <v>24386.046999999999</v>
      </c>
      <c r="BM647" s="136">
        <v>1134.4957703303801</v>
      </c>
      <c r="BN647" s="136">
        <v>1138.98</v>
      </c>
      <c r="BO647" s="136">
        <v>1130.7799</v>
      </c>
      <c r="BP647" s="136">
        <v>1130.7673</v>
      </c>
      <c r="BQ647" s="1" t="s">
        <v>821</v>
      </c>
    </row>
    <row r="648" spans="58:69" x14ac:dyDescent="0.25">
      <c r="BF648">
        <v>191</v>
      </c>
      <c r="BG648">
        <v>79</v>
      </c>
      <c r="BH648">
        <v>50</v>
      </c>
      <c r="BI648">
        <v>630</v>
      </c>
      <c r="BJ648" s="398">
        <v>14</v>
      </c>
      <c r="BK648" s="398">
        <v>123</v>
      </c>
      <c r="BL648" s="136">
        <v>24523.974999999999</v>
      </c>
      <c r="BM648" s="136">
        <v>1134.3132836383199</v>
      </c>
      <c r="BN648" s="136">
        <v>1132.72</v>
      </c>
      <c r="BO648" s="136">
        <v>1130.7521999999999</v>
      </c>
      <c r="BP648" s="136">
        <v>1130.7521999999999</v>
      </c>
      <c r="BQ648" s="1" t="s">
        <v>821</v>
      </c>
    </row>
    <row r="649" spans="58:69" x14ac:dyDescent="0.25">
      <c r="BF649">
        <v>192</v>
      </c>
      <c r="BG649">
        <v>79</v>
      </c>
      <c r="BH649">
        <v>49</v>
      </c>
      <c r="BI649">
        <v>631</v>
      </c>
      <c r="BJ649" s="398">
        <v>14</v>
      </c>
      <c r="BK649" s="398">
        <v>124</v>
      </c>
      <c r="BL649" s="136">
        <v>24720.041000000001</v>
      </c>
      <c r="BM649" s="136">
        <v>1134.11788999193</v>
      </c>
      <c r="BN649" s="136">
        <v>1143.1300000000001</v>
      </c>
      <c r="BO649" s="136">
        <v>1130.4513999999999</v>
      </c>
      <c r="BP649" s="136">
        <v>1130.4513999999999</v>
      </c>
      <c r="BQ649" s="1" t="s">
        <v>821</v>
      </c>
    </row>
    <row r="650" spans="58:69" x14ac:dyDescent="0.25">
      <c r="BF650">
        <v>193</v>
      </c>
      <c r="BG650">
        <v>80</v>
      </c>
      <c r="BH650">
        <v>49</v>
      </c>
      <c r="BI650">
        <v>632</v>
      </c>
      <c r="BJ650" s="398">
        <v>14</v>
      </c>
      <c r="BK650" s="398">
        <v>125</v>
      </c>
      <c r="BL650" s="136">
        <v>24759.805</v>
      </c>
      <c r="BM650" s="136">
        <v>1133.9799240654399</v>
      </c>
      <c r="BN650" s="136">
        <v>1132.97</v>
      </c>
      <c r="BO650" s="136">
        <v>1130.4513999999999</v>
      </c>
      <c r="BP650" s="136">
        <v>1130.4513999999999</v>
      </c>
      <c r="BQ650" s="1" t="s">
        <v>821</v>
      </c>
    </row>
    <row r="651" spans="58:69" x14ac:dyDescent="0.25">
      <c r="BF651">
        <v>991</v>
      </c>
      <c r="BG651">
        <v>55</v>
      </c>
      <c r="BH651">
        <v>42</v>
      </c>
      <c r="BI651">
        <v>633</v>
      </c>
      <c r="BJ651" s="398">
        <v>15</v>
      </c>
      <c r="BK651" s="398">
        <v>1</v>
      </c>
      <c r="BL651" s="136">
        <v>112.72611999999999</v>
      </c>
      <c r="BM651" s="136">
        <v>1114.07244970486</v>
      </c>
      <c r="BN651" s="136">
        <v>1130.2</v>
      </c>
      <c r="BO651" s="136">
        <v>1107.2736</v>
      </c>
      <c r="BP651" s="136">
        <v>1107.2736</v>
      </c>
      <c r="BQ651" s="1" t="s">
        <v>821</v>
      </c>
    </row>
    <row r="652" spans="58:69" x14ac:dyDescent="0.25">
      <c r="BF652">
        <v>992</v>
      </c>
      <c r="BG652">
        <v>54</v>
      </c>
      <c r="BH652">
        <v>42</v>
      </c>
      <c r="BI652">
        <v>634</v>
      </c>
      <c r="BJ652" s="398">
        <v>15</v>
      </c>
      <c r="BK652" s="398">
        <v>2</v>
      </c>
      <c r="BL652" s="136">
        <v>175.59186</v>
      </c>
      <c r="BM652" s="136">
        <v>1111.97351147823</v>
      </c>
      <c r="BN652" s="136">
        <v>1121.3</v>
      </c>
      <c r="BO652" s="136">
        <v>1105.8125</v>
      </c>
      <c r="BP652" s="136">
        <v>1105.8125</v>
      </c>
      <c r="BQ652" s="1" t="s">
        <v>821</v>
      </c>
    </row>
    <row r="653" spans="58:69" x14ac:dyDescent="0.25">
      <c r="BF653">
        <v>993</v>
      </c>
      <c r="BG653">
        <v>54</v>
      </c>
      <c r="BH653">
        <v>41</v>
      </c>
      <c r="BI653">
        <v>635</v>
      </c>
      <c r="BJ653" s="398">
        <v>15</v>
      </c>
      <c r="BK653" s="398">
        <v>3</v>
      </c>
      <c r="BL653" s="136">
        <v>441.68511999999998</v>
      </c>
      <c r="BM653" s="136">
        <v>1108.04129881464</v>
      </c>
      <c r="BN653" s="136">
        <v>1107.95</v>
      </c>
      <c r="BO653" s="136">
        <v>1089.4748999999999</v>
      </c>
      <c r="BP653" s="136">
        <v>1089.4748999999999</v>
      </c>
      <c r="BQ653" s="1" t="s">
        <v>821</v>
      </c>
    </row>
    <row r="654" spans="58:69" x14ac:dyDescent="0.25">
      <c r="BF654">
        <v>994</v>
      </c>
      <c r="BG654">
        <v>53</v>
      </c>
      <c r="BH654">
        <v>41</v>
      </c>
      <c r="BI654">
        <v>636</v>
      </c>
      <c r="BJ654" s="398">
        <v>15</v>
      </c>
      <c r="BK654" s="398">
        <v>4</v>
      </c>
      <c r="BL654" s="136">
        <v>546.35640000000001</v>
      </c>
      <c r="BM654" s="136">
        <v>1103.6093634213501</v>
      </c>
      <c r="BN654" s="136">
        <v>1108.4000000000001</v>
      </c>
      <c r="BO654" s="136">
        <v>1085.6579999999999</v>
      </c>
      <c r="BP654" s="136">
        <v>1085.6579999999999</v>
      </c>
      <c r="BQ654" s="1" t="s">
        <v>821</v>
      </c>
    </row>
    <row r="655" spans="58:69" x14ac:dyDescent="0.25">
      <c r="BF655">
        <v>995</v>
      </c>
      <c r="BG655">
        <v>53</v>
      </c>
      <c r="BH655">
        <v>40</v>
      </c>
      <c r="BI655">
        <v>637</v>
      </c>
      <c r="BJ655" s="398">
        <v>15</v>
      </c>
      <c r="BK655" s="398">
        <v>5</v>
      </c>
      <c r="BL655" s="136">
        <v>835.59569999999997</v>
      </c>
      <c r="BM655" s="136">
        <v>1098.90075226216</v>
      </c>
      <c r="BN655" s="136">
        <v>1095.28</v>
      </c>
      <c r="BO655" s="136">
        <v>1069.0734</v>
      </c>
      <c r="BP655" s="136">
        <v>1069.0734</v>
      </c>
      <c r="BQ655" s="1" t="s">
        <v>821</v>
      </c>
    </row>
    <row r="656" spans="58:69" x14ac:dyDescent="0.25">
      <c r="BF656">
        <v>996</v>
      </c>
      <c r="BG656">
        <v>53</v>
      </c>
      <c r="BH656">
        <v>39</v>
      </c>
      <c r="BI656">
        <v>638</v>
      </c>
      <c r="BJ656" s="398">
        <v>15</v>
      </c>
      <c r="BK656" s="398">
        <v>6</v>
      </c>
      <c r="BL656" s="136">
        <v>947.34280000000001</v>
      </c>
      <c r="BM656" s="136">
        <v>1094.10755896975</v>
      </c>
      <c r="BN656" s="136">
        <v>1081.6099999999999</v>
      </c>
      <c r="BO656" s="136">
        <v>1064.5841</v>
      </c>
      <c r="BP656" s="136">
        <v>1064.5841</v>
      </c>
      <c r="BQ656" s="1" t="s">
        <v>821</v>
      </c>
    </row>
    <row r="657" spans="58:69" x14ac:dyDescent="0.25">
      <c r="BF657">
        <v>997</v>
      </c>
      <c r="BG657">
        <v>52</v>
      </c>
      <c r="BH657">
        <v>39</v>
      </c>
      <c r="BI657">
        <v>639</v>
      </c>
      <c r="BJ657" s="398">
        <v>15</v>
      </c>
      <c r="BK657" s="398">
        <v>7</v>
      </c>
      <c r="BL657" s="136">
        <v>1102.8462</v>
      </c>
      <c r="BM657" s="136">
        <v>1090.91297908506</v>
      </c>
      <c r="BN657" s="136">
        <v>1076.79</v>
      </c>
      <c r="BO657" s="136">
        <v>1057.8403000000001</v>
      </c>
      <c r="BP657" s="136">
        <v>1057.8403000000001</v>
      </c>
      <c r="BQ657" s="1" t="s">
        <v>821</v>
      </c>
    </row>
    <row r="658" spans="58:69" x14ac:dyDescent="0.25">
      <c r="BF658">
        <v>998</v>
      </c>
      <c r="BG658">
        <v>52</v>
      </c>
      <c r="BH658">
        <v>38</v>
      </c>
      <c r="BI658">
        <v>640</v>
      </c>
      <c r="BJ658" s="398">
        <v>15</v>
      </c>
      <c r="BK658" s="398">
        <v>8</v>
      </c>
      <c r="BL658" s="136">
        <v>1368.3877</v>
      </c>
      <c r="BM658" s="136">
        <v>1085.8800167633799</v>
      </c>
      <c r="BN658" s="136">
        <v>1072.49</v>
      </c>
      <c r="BO658" s="136">
        <v>1046.4318000000001</v>
      </c>
      <c r="BP658" s="136">
        <v>1046.4318000000001</v>
      </c>
      <c r="BQ658" s="1" t="s">
        <v>821</v>
      </c>
    </row>
    <row r="659" spans="58:69" x14ac:dyDescent="0.25">
      <c r="BF659">
        <v>999</v>
      </c>
      <c r="BG659">
        <v>52</v>
      </c>
      <c r="BH659">
        <v>37</v>
      </c>
      <c r="BI659">
        <v>641</v>
      </c>
      <c r="BJ659" s="398">
        <v>15</v>
      </c>
      <c r="BK659" s="398">
        <v>9</v>
      </c>
      <c r="BL659" s="136">
        <v>1528.8484000000001</v>
      </c>
      <c r="BM659" s="136">
        <v>1080.7877976285599</v>
      </c>
      <c r="BN659" s="136">
        <v>1048.8399999999999</v>
      </c>
      <c r="BO659" s="136">
        <v>1036.9564</v>
      </c>
      <c r="BP659" s="136">
        <v>1036.9564</v>
      </c>
      <c r="BQ659" s="1" t="s">
        <v>821</v>
      </c>
    </row>
    <row r="660" spans="58:69" x14ac:dyDescent="0.25">
      <c r="BF660">
        <v>1000</v>
      </c>
      <c r="BG660">
        <v>51</v>
      </c>
      <c r="BH660">
        <v>37</v>
      </c>
      <c r="BI660">
        <v>642</v>
      </c>
      <c r="BJ660" s="398">
        <v>15</v>
      </c>
      <c r="BK660" s="398">
        <v>10</v>
      </c>
      <c r="BL660" s="136">
        <v>1715.1449</v>
      </c>
      <c r="BM660" s="136">
        <v>1076.64283534987</v>
      </c>
      <c r="BN660" s="136">
        <v>1062.1099999999999</v>
      </c>
      <c r="BO660" s="136">
        <v>1027.8236999999999</v>
      </c>
      <c r="BP660" s="136">
        <v>1027.8236999999999</v>
      </c>
      <c r="BQ660" s="1" t="s">
        <v>821</v>
      </c>
    </row>
    <row r="661" spans="58:69" x14ac:dyDescent="0.25">
      <c r="BF661">
        <v>1001</v>
      </c>
      <c r="BG661">
        <v>51</v>
      </c>
      <c r="BH661">
        <v>36</v>
      </c>
      <c r="BI661">
        <v>643</v>
      </c>
      <c r="BJ661" s="398">
        <v>15</v>
      </c>
      <c r="BK661" s="398">
        <v>11</v>
      </c>
      <c r="BL661" s="136">
        <v>1885.3472999999999</v>
      </c>
      <c r="BM661" s="136">
        <v>1072.3814227084599</v>
      </c>
      <c r="BN661" s="136">
        <v>1033.96</v>
      </c>
      <c r="BO661" s="136">
        <v>1021.8757000000001</v>
      </c>
      <c r="BP661" s="136">
        <v>1021.8757000000001</v>
      </c>
      <c r="BQ661" s="1" t="s">
        <v>821</v>
      </c>
    </row>
    <row r="662" spans="58:69" x14ac:dyDescent="0.25">
      <c r="BF662">
        <v>1002</v>
      </c>
      <c r="BG662">
        <v>50</v>
      </c>
      <c r="BH662">
        <v>36</v>
      </c>
      <c r="BI662">
        <v>644</v>
      </c>
      <c r="BJ662" s="398">
        <v>15</v>
      </c>
      <c r="BK662" s="398">
        <v>12</v>
      </c>
      <c r="BL662" s="136">
        <v>2039.4058</v>
      </c>
      <c r="BM662" s="136">
        <v>1068.50537050348</v>
      </c>
      <c r="BN662" s="136">
        <v>1050.47</v>
      </c>
      <c r="BO662" s="136">
        <v>1013.39594</v>
      </c>
      <c r="BP662" s="136">
        <v>1013.39594</v>
      </c>
      <c r="BQ662" s="1" t="s">
        <v>821</v>
      </c>
    </row>
    <row r="663" spans="58:69" x14ac:dyDescent="0.25">
      <c r="BF663">
        <v>1003</v>
      </c>
      <c r="BG663">
        <v>50</v>
      </c>
      <c r="BH663">
        <v>35</v>
      </c>
      <c r="BI663">
        <v>645</v>
      </c>
      <c r="BJ663" s="398">
        <v>15</v>
      </c>
      <c r="BK663" s="398">
        <v>13</v>
      </c>
      <c r="BL663" s="136">
        <v>2321.2094999999999</v>
      </c>
      <c r="BM663" s="136">
        <v>1063.29528853132</v>
      </c>
      <c r="BN663" s="136">
        <v>1036.73</v>
      </c>
      <c r="BO663" s="136">
        <v>1002.42926</v>
      </c>
      <c r="BP663" s="136">
        <v>1002.42926</v>
      </c>
      <c r="BQ663" s="1" t="s">
        <v>821</v>
      </c>
    </row>
    <row r="664" spans="58:69" x14ac:dyDescent="0.25">
      <c r="BF664">
        <v>1004</v>
      </c>
      <c r="BG664">
        <v>50</v>
      </c>
      <c r="BH664">
        <v>34</v>
      </c>
      <c r="BI664">
        <v>646</v>
      </c>
      <c r="BJ664" s="398">
        <v>15</v>
      </c>
      <c r="BK664" s="398">
        <v>14</v>
      </c>
      <c r="BL664" s="136">
        <v>2470.1945999999998</v>
      </c>
      <c r="BM664" s="136">
        <v>1058.1458554185799</v>
      </c>
      <c r="BN664" s="136">
        <v>1016.81</v>
      </c>
      <c r="BO664" s="136">
        <v>997.04039999999998</v>
      </c>
      <c r="BP664" s="136">
        <v>997.04039999999998</v>
      </c>
      <c r="BQ664" s="1" t="s">
        <v>821</v>
      </c>
    </row>
    <row r="665" spans="58:69" x14ac:dyDescent="0.25">
      <c r="BF665">
        <v>1005</v>
      </c>
      <c r="BG665">
        <v>49</v>
      </c>
      <c r="BH665">
        <v>34</v>
      </c>
      <c r="BI665">
        <v>647</v>
      </c>
      <c r="BJ665" s="398">
        <v>15</v>
      </c>
      <c r="BK665" s="398">
        <v>15</v>
      </c>
      <c r="BL665" s="136">
        <v>2580.3625000000002</v>
      </c>
      <c r="BM665" s="136">
        <v>1055.04806506675</v>
      </c>
      <c r="BN665" s="136">
        <v>1019.22</v>
      </c>
      <c r="BO665" s="136">
        <v>992.35834</v>
      </c>
      <c r="BP665" s="136">
        <v>992.35834</v>
      </c>
      <c r="BQ665" s="1" t="s">
        <v>821</v>
      </c>
    </row>
    <row r="666" spans="58:69" x14ac:dyDescent="0.25">
      <c r="BF666">
        <v>1006</v>
      </c>
      <c r="BG666">
        <v>49</v>
      </c>
      <c r="BH666">
        <v>33</v>
      </c>
      <c r="BI666">
        <v>648</v>
      </c>
      <c r="BJ666" s="398">
        <v>15</v>
      </c>
      <c r="BK666" s="398">
        <v>16</v>
      </c>
      <c r="BL666" s="136">
        <v>2868.4814000000001</v>
      </c>
      <c r="BM666" s="136">
        <v>1050.2871441933501</v>
      </c>
      <c r="BN666" s="136">
        <v>1000.79</v>
      </c>
      <c r="BO666" s="136">
        <v>985.18462999999997</v>
      </c>
      <c r="BP666" s="136">
        <v>985.18462999999997</v>
      </c>
      <c r="BQ666" s="1" t="s">
        <v>821</v>
      </c>
    </row>
    <row r="667" spans="58:69" x14ac:dyDescent="0.25">
      <c r="BF667">
        <v>1007</v>
      </c>
      <c r="BG667">
        <v>48</v>
      </c>
      <c r="BH667">
        <v>33</v>
      </c>
      <c r="BI667">
        <v>649</v>
      </c>
      <c r="BJ667" s="398">
        <v>15</v>
      </c>
      <c r="BK667" s="398">
        <v>17</v>
      </c>
      <c r="BL667" s="136">
        <v>2977.5264000000002</v>
      </c>
      <c r="BM667" s="136">
        <v>1045.53964182903</v>
      </c>
      <c r="BN667" s="136">
        <v>1005.1</v>
      </c>
      <c r="BO667" s="136">
        <v>984.91470000000004</v>
      </c>
      <c r="BP667" s="136">
        <v>984.91470000000004</v>
      </c>
      <c r="BQ667" s="1" t="s">
        <v>821</v>
      </c>
    </row>
    <row r="668" spans="58:69" x14ac:dyDescent="0.25">
      <c r="BF668">
        <v>1008</v>
      </c>
      <c r="BG668">
        <v>48</v>
      </c>
      <c r="BH668">
        <v>32</v>
      </c>
      <c r="BI668">
        <v>650</v>
      </c>
      <c r="BJ668" s="398">
        <v>15</v>
      </c>
      <c r="BK668" s="398">
        <v>18</v>
      </c>
      <c r="BL668" s="136">
        <v>3279.7714999999998</v>
      </c>
      <c r="BM668" s="136">
        <v>1040.6232845418599</v>
      </c>
      <c r="BN668" s="136">
        <v>997.76</v>
      </c>
      <c r="BO668" s="136">
        <v>973.36536000000001</v>
      </c>
      <c r="BP668" s="136">
        <v>973.36536000000001</v>
      </c>
      <c r="BQ668" s="1" t="s">
        <v>821</v>
      </c>
    </row>
    <row r="669" spans="58:69" x14ac:dyDescent="0.25">
      <c r="BF669">
        <v>1009</v>
      </c>
      <c r="BG669">
        <v>47</v>
      </c>
      <c r="BH669">
        <v>31</v>
      </c>
      <c r="BI669">
        <v>651</v>
      </c>
      <c r="BJ669" s="398">
        <v>15</v>
      </c>
      <c r="BK669" s="398">
        <v>19</v>
      </c>
      <c r="BL669" s="136">
        <v>3553.9011</v>
      </c>
      <c r="BM669" s="136">
        <v>1033.73358344954</v>
      </c>
      <c r="BN669" s="136">
        <v>989.52</v>
      </c>
      <c r="BO669" s="136">
        <v>964.32079999999996</v>
      </c>
      <c r="BP669" s="136">
        <v>964.32079999999996</v>
      </c>
      <c r="BQ669" s="1" t="s">
        <v>821</v>
      </c>
    </row>
    <row r="670" spans="58:69" x14ac:dyDescent="0.25">
      <c r="BF670">
        <v>1010</v>
      </c>
      <c r="BG670">
        <v>47</v>
      </c>
      <c r="BH670">
        <v>30</v>
      </c>
      <c r="BI670">
        <v>652</v>
      </c>
      <c r="BJ670" s="398">
        <v>15</v>
      </c>
      <c r="BK670" s="398">
        <v>20</v>
      </c>
      <c r="BL670" s="136">
        <v>3836.4101999999998</v>
      </c>
      <c r="BM670" s="136">
        <v>1027.07980647876</v>
      </c>
      <c r="BN670" s="136">
        <v>980.48</v>
      </c>
      <c r="BO670" s="136">
        <v>954.39739999999995</v>
      </c>
      <c r="BP670" s="136">
        <v>954.39739999999995</v>
      </c>
      <c r="BQ670" s="1" t="s">
        <v>821</v>
      </c>
    </row>
    <row r="671" spans="58:69" x14ac:dyDescent="0.25">
      <c r="BF671">
        <v>1011</v>
      </c>
      <c r="BG671">
        <v>47</v>
      </c>
      <c r="BH671">
        <v>29</v>
      </c>
      <c r="BI671">
        <v>653</v>
      </c>
      <c r="BJ671" s="398">
        <v>15</v>
      </c>
      <c r="BK671" s="398">
        <v>21</v>
      </c>
      <c r="BL671" s="136">
        <v>3856.2986000000001</v>
      </c>
      <c r="BM671" s="136">
        <v>1023.4650912655</v>
      </c>
      <c r="BN671" s="136">
        <v>958.42</v>
      </c>
      <c r="BO671" s="136">
        <v>953.64949999999999</v>
      </c>
      <c r="BP671" s="136">
        <v>953.64949999999999</v>
      </c>
      <c r="BQ671" s="1" t="s">
        <v>821</v>
      </c>
    </row>
    <row r="672" spans="58:69" x14ac:dyDescent="0.25">
      <c r="BF672">
        <v>1012</v>
      </c>
      <c r="BG672">
        <v>46</v>
      </c>
      <c r="BH672">
        <v>29</v>
      </c>
      <c r="BI672">
        <v>654</v>
      </c>
      <c r="BJ672" s="398">
        <v>15</v>
      </c>
      <c r="BK672" s="398">
        <v>22</v>
      </c>
      <c r="BL672" s="136">
        <v>4164.5054</v>
      </c>
      <c r="BM672" s="136">
        <v>1019.54320367479</v>
      </c>
      <c r="BN672" s="136">
        <v>959.24</v>
      </c>
      <c r="BO672" s="136">
        <v>945.99096999999995</v>
      </c>
      <c r="BP672" s="136">
        <v>945.99096999999995</v>
      </c>
      <c r="BQ672" s="1" t="s">
        <v>821</v>
      </c>
    </row>
    <row r="673" spans="58:69" x14ac:dyDescent="0.25">
      <c r="BF673">
        <v>1013</v>
      </c>
      <c r="BG673">
        <v>45</v>
      </c>
      <c r="BH673">
        <v>29</v>
      </c>
      <c r="BI673">
        <v>655</v>
      </c>
      <c r="BJ673" s="398">
        <v>15</v>
      </c>
      <c r="BK673" s="398">
        <v>23</v>
      </c>
      <c r="BL673" s="136">
        <v>4365.5635000000002</v>
      </c>
      <c r="BM673" s="136">
        <v>1013.4557123011</v>
      </c>
      <c r="BN673" s="136">
        <v>965.99</v>
      </c>
      <c r="BO673" s="136">
        <v>940.03300000000002</v>
      </c>
      <c r="BP673" s="136">
        <v>940.03300000000002</v>
      </c>
      <c r="BQ673" s="1" t="s">
        <v>821</v>
      </c>
    </row>
    <row r="674" spans="58:69" x14ac:dyDescent="0.25">
      <c r="BF674">
        <v>1014</v>
      </c>
      <c r="BG674">
        <v>45</v>
      </c>
      <c r="BH674">
        <v>28</v>
      </c>
      <c r="BI674">
        <v>656</v>
      </c>
      <c r="BJ674" s="398">
        <v>15</v>
      </c>
      <c r="BK674" s="398">
        <v>24</v>
      </c>
      <c r="BL674" s="136">
        <v>4431.6274000000003</v>
      </c>
      <c r="BM674" s="136">
        <v>1010.26265578783</v>
      </c>
      <c r="BN674" s="136">
        <v>942.73</v>
      </c>
      <c r="BO674" s="136">
        <v>938.92565999999999</v>
      </c>
      <c r="BP674" s="136">
        <v>938.92565999999999</v>
      </c>
      <c r="BQ674" s="1" t="s">
        <v>821</v>
      </c>
    </row>
    <row r="675" spans="58:69" x14ac:dyDescent="0.25">
      <c r="BF675">
        <v>1015</v>
      </c>
      <c r="BG675">
        <v>44</v>
      </c>
      <c r="BH675">
        <v>28</v>
      </c>
      <c r="BI675">
        <v>657</v>
      </c>
      <c r="BJ675" s="398">
        <v>15</v>
      </c>
      <c r="BK675" s="398">
        <v>25</v>
      </c>
      <c r="BL675" s="136">
        <v>4739.0043999999998</v>
      </c>
      <c r="BM675" s="136">
        <v>1005.79873397246</v>
      </c>
      <c r="BN675" s="136">
        <v>956.87</v>
      </c>
      <c r="BO675" s="136">
        <v>935.50229999999999</v>
      </c>
      <c r="BP675" s="136">
        <v>935.50229999999999</v>
      </c>
      <c r="BQ675" s="1" t="s">
        <v>821</v>
      </c>
    </row>
    <row r="676" spans="58:69" x14ac:dyDescent="0.25">
      <c r="BF676">
        <v>1016</v>
      </c>
      <c r="BG676">
        <v>43</v>
      </c>
      <c r="BH676">
        <v>28</v>
      </c>
      <c r="BI676">
        <v>658</v>
      </c>
      <c r="BJ676" s="398">
        <v>15</v>
      </c>
      <c r="BK676" s="398">
        <v>26</v>
      </c>
      <c r="BL676" s="136">
        <v>4869.1293999999998</v>
      </c>
      <c r="BM676" s="136">
        <v>1000.5690524555</v>
      </c>
      <c r="BN676" s="136">
        <v>955.9</v>
      </c>
      <c r="BO676" s="136">
        <v>933.16520000000003</v>
      </c>
      <c r="BP676" s="136">
        <v>933.16520000000003</v>
      </c>
      <c r="BQ676" s="1" t="s">
        <v>821</v>
      </c>
    </row>
    <row r="677" spans="58:69" x14ac:dyDescent="0.25">
      <c r="BF677">
        <v>1017</v>
      </c>
      <c r="BG677">
        <v>43</v>
      </c>
      <c r="BH677">
        <v>27</v>
      </c>
      <c r="BI677">
        <v>659</v>
      </c>
      <c r="BJ677" s="398">
        <v>15</v>
      </c>
      <c r="BK677" s="398">
        <v>27</v>
      </c>
      <c r="BL677" s="136">
        <v>5033.1387000000004</v>
      </c>
      <c r="BM677" s="136">
        <v>997.05312291693303</v>
      </c>
      <c r="BN677" s="136">
        <v>933.17</v>
      </c>
      <c r="BO677" s="136">
        <v>927.33069999999998</v>
      </c>
      <c r="BP677" s="136">
        <v>927.33069999999998</v>
      </c>
      <c r="BQ677" s="1" t="s">
        <v>821</v>
      </c>
    </row>
    <row r="678" spans="58:69" x14ac:dyDescent="0.25">
      <c r="BF678">
        <v>1018</v>
      </c>
      <c r="BG678">
        <v>42</v>
      </c>
      <c r="BH678">
        <v>27</v>
      </c>
      <c r="BI678">
        <v>660</v>
      </c>
      <c r="BJ678" s="398">
        <v>15</v>
      </c>
      <c r="BK678" s="398">
        <v>28</v>
      </c>
      <c r="BL678" s="136">
        <v>5316.0722999999998</v>
      </c>
      <c r="BM678" s="136">
        <v>991.71058350892395</v>
      </c>
      <c r="BN678" s="136">
        <v>926.88</v>
      </c>
      <c r="BO678" s="136">
        <v>920.98019999999997</v>
      </c>
      <c r="BP678" s="136">
        <v>920.98019999999997</v>
      </c>
      <c r="BQ678" s="1" t="s">
        <v>821</v>
      </c>
    </row>
    <row r="679" spans="58:69" x14ac:dyDescent="0.25">
      <c r="BF679">
        <v>1019</v>
      </c>
      <c r="BG679">
        <v>41</v>
      </c>
      <c r="BH679">
        <v>27</v>
      </c>
      <c r="BI679">
        <v>661</v>
      </c>
      <c r="BJ679" s="398">
        <v>15</v>
      </c>
      <c r="BK679" s="398">
        <v>29</v>
      </c>
      <c r="BL679" s="136">
        <v>5566.1845999999996</v>
      </c>
      <c r="BM679" s="136">
        <v>985.33881702231099</v>
      </c>
      <c r="BN679" s="136">
        <v>919.85</v>
      </c>
      <c r="BO679" s="136">
        <v>917.84090000000003</v>
      </c>
      <c r="BP679" s="136">
        <v>917.84090000000003</v>
      </c>
      <c r="BQ679" s="1" t="s">
        <v>821</v>
      </c>
    </row>
    <row r="680" spans="58:69" x14ac:dyDescent="0.25">
      <c r="BF680">
        <v>1020</v>
      </c>
      <c r="BG680">
        <v>40</v>
      </c>
      <c r="BH680">
        <v>27</v>
      </c>
      <c r="BI680">
        <v>662</v>
      </c>
      <c r="BJ680" s="398">
        <v>15</v>
      </c>
      <c r="BK680" s="398">
        <v>30</v>
      </c>
      <c r="BL680" s="136">
        <v>5818.2340000000004</v>
      </c>
      <c r="BM680" s="136">
        <v>979.33622004381095</v>
      </c>
      <c r="BN680" s="136">
        <v>928.88</v>
      </c>
      <c r="BO680" s="136">
        <v>915.07100000000003</v>
      </c>
      <c r="BP680" s="136">
        <v>915.07100000000003</v>
      </c>
      <c r="BQ680" s="1" t="s">
        <v>821</v>
      </c>
    </row>
    <row r="681" spans="58:69" x14ac:dyDescent="0.25">
      <c r="BF681">
        <v>1021</v>
      </c>
      <c r="BG681">
        <v>39</v>
      </c>
      <c r="BH681">
        <v>27</v>
      </c>
      <c r="BI681">
        <v>663</v>
      </c>
      <c r="BJ681" s="398">
        <v>15</v>
      </c>
      <c r="BK681" s="398">
        <v>31</v>
      </c>
      <c r="BL681" s="136">
        <v>5887.0316999999995</v>
      </c>
      <c r="BM681" s="136">
        <v>975.50097784990896</v>
      </c>
      <c r="BN681" s="136">
        <v>933.63</v>
      </c>
      <c r="BO681" s="136">
        <v>913.94129999999996</v>
      </c>
      <c r="BP681" s="136">
        <v>913.94129999999996</v>
      </c>
      <c r="BQ681" s="1" t="s">
        <v>821</v>
      </c>
    </row>
    <row r="682" spans="58:69" x14ac:dyDescent="0.25">
      <c r="BF682">
        <v>1022</v>
      </c>
      <c r="BG682">
        <v>39</v>
      </c>
      <c r="BH682">
        <v>26</v>
      </c>
      <c r="BI682">
        <v>664</v>
      </c>
      <c r="BJ682" s="398">
        <v>15</v>
      </c>
      <c r="BK682" s="398">
        <v>32</v>
      </c>
      <c r="BL682" s="136">
        <v>6113.27</v>
      </c>
      <c r="BM682" s="136">
        <v>971.97426214136499</v>
      </c>
      <c r="BN682" s="136">
        <v>913.98</v>
      </c>
      <c r="BO682" s="136">
        <v>910.81133999999997</v>
      </c>
      <c r="BP682" s="136">
        <v>910.81133999999997</v>
      </c>
      <c r="BQ682" s="1" t="s">
        <v>821</v>
      </c>
    </row>
    <row r="683" spans="58:69" x14ac:dyDescent="0.25">
      <c r="BF683">
        <v>1023</v>
      </c>
      <c r="BG683">
        <v>38</v>
      </c>
      <c r="BH683">
        <v>26</v>
      </c>
      <c r="BI683">
        <v>665</v>
      </c>
      <c r="BJ683" s="398">
        <v>15</v>
      </c>
      <c r="BK683" s="398">
        <v>33</v>
      </c>
      <c r="BL683" s="136">
        <v>6377.9926999999998</v>
      </c>
      <c r="BM683" s="136">
        <v>966.10555842003703</v>
      </c>
      <c r="BN683" s="136">
        <v>916.85</v>
      </c>
      <c r="BO683" s="136">
        <v>908.05100000000004</v>
      </c>
      <c r="BP683" s="136">
        <v>908.05100000000004</v>
      </c>
      <c r="BQ683" s="1" t="s">
        <v>821</v>
      </c>
    </row>
    <row r="684" spans="58:69" x14ac:dyDescent="0.25">
      <c r="BF684">
        <v>1024</v>
      </c>
      <c r="BG684">
        <v>38</v>
      </c>
      <c r="BH684">
        <v>25</v>
      </c>
      <c r="BI684">
        <v>666</v>
      </c>
      <c r="BJ684" s="398">
        <v>15</v>
      </c>
      <c r="BK684" s="398">
        <v>34</v>
      </c>
      <c r="BL684" s="136">
        <v>6397.4116000000004</v>
      </c>
      <c r="BM684" s="136">
        <v>962.70907053860799</v>
      </c>
      <c r="BN684" s="136">
        <v>923.26</v>
      </c>
      <c r="BO684" s="136">
        <v>907.94060000000002</v>
      </c>
      <c r="BP684" s="136">
        <v>907.94060000000002</v>
      </c>
      <c r="BQ684" s="1" t="s">
        <v>821</v>
      </c>
    </row>
    <row r="685" spans="58:69" x14ac:dyDescent="0.25">
      <c r="BF685">
        <v>1025</v>
      </c>
      <c r="BG685">
        <v>37</v>
      </c>
      <c r="BH685">
        <v>25</v>
      </c>
      <c r="BI685">
        <v>667</v>
      </c>
      <c r="BJ685" s="398">
        <v>15</v>
      </c>
      <c r="BK685" s="398">
        <v>35</v>
      </c>
      <c r="BL685" s="136">
        <v>6665.7974000000004</v>
      </c>
      <c r="BM685" s="136">
        <v>959.26879594334696</v>
      </c>
      <c r="BN685" s="136">
        <v>907.07</v>
      </c>
      <c r="BO685" s="136">
        <v>903.96130000000005</v>
      </c>
      <c r="BP685" s="136">
        <v>903.96130000000005</v>
      </c>
      <c r="BQ685" s="1" t="s">
        <v>821</v>
      </c>
    </row>
    <row r="686" spans="58:69" x14ac:dyDescent="0.25">
      <c r="BF686">
        <v>1026</v>
      </c>
      <c r="BG686">
        <v>36</v>
      </c>
      <c r="BH686">
        <v>25</v>
      </c>
      <c r="BI686">
        <v>668</v>
      </c>
      <c r="BJ686" s="398">
        <v>15</v>
      </c>
      <c r="BK686" s="398">
        <v>36</v>
      </c>
      <c r="BL686" s="136">
        <v>6954.6130000000003</v>
      </c>
      <c r="BM686" s="136">
        <v>952.60828928967601</v>
      </c>
      <c r="BN686" s="136">
        <v>919.31</v>
      </c>
      <c r="BO686" s="136">
        <v>901.4941</v>
      </c>
      <c r="BP686" s="136">
        <v>901.4941</v>
      </c>
      <c r="BQ686" s="1" t="s">
        <v>821</v>
      </c>
    </row>
    <row r="687" spans="58:69" x14ac:dyDescent="0.25">
      <c r="BF687">
        <v>1027</v>
      </c>
      <c r="BG687">
        <v>35</v>
      </c>
      <c r="BH687">
        <v>25</v>
      </c>
      <c r="BI687">
        <v>669</v>
      </c>
      <c r="BJ687" s="398">
        <v>15</v>
      </c>
      <c r="BK687" s="398">
        <v>37</v>
      </c>
      <c r="BL687" s="136">
        <v>6971.8793999999998</v>
      </c>
      <c r="BM687" s="136">
        <v>948.94953638567699</v>
      </c>
      <c r="BN687" s="136">
        <v>918.37</v>
      </c>
      <c r="BO687" s="136">
        <v>901.4941</v>
      </c>
      <c r="BP687" s="136">
        <v>901.4941</v>
      </c>
      <c r="BQ687" s="1" t="s">
        <v>821</v>
      </c>
    </row>
    <row r="688" spans="58:69" x14ac:dyDescent="0.25">
      <c r="BF688">
        <v>1028</v>
      </c>
      <c r="BG688">
        <v>35</v>
      </c>
      <c r="BH688">
        <v>24</v>
      </c>
      <c r="BI688">
        <v>670</v>
      </c>
      <c r="BJ688" s="398">
        <v>15</v>
      </c>
      <c r="BK688" s="398">
        <v>38</v>
      </c>
      <c r="BL688" s="136">
        <v>7285.1396000000004</v>
      </c>
      <c r="BM688" s="136">
        <v>944.99857633141301</v>
      </c>
      <c r="BN688" s="136">
        <v>911.39</v>
      </c>
      <c r="BO688" s="136">
        <v>897.25109999999995</v>
      </c>
      <c r="BP688" s="136">
        <v>897.25109999999995</v>
      </c>
      <c r="BQ688" s="1" t="s">
        <v>821</v>
      </c>
    </row>
    <row r="689" spans="58:69" x14ac:dyDescent="0.25">
      <c r="BF689">
        <v>1029</v>
      </c>
      <c r="BG689">
        <v>34</v>
      </c>
      <c r="BH689">
        <v>24</v>
      </c>
      <c r="BI689">
        <v>671</v>
      </c>
      <c r="BJ689" s="398">
        <v>15</v>
      </c>
      <c r="BK689" s="398">
        <v>39</v>
      </c>
      <c r="BL689" s="136">
        <v>7349.9785000000002</v>
      </c>
      <c r="BM689" s="136">
        <v>940.47897266454197</v>
      </c>
      <c r="BN689" s="136">
        <v>913.01</v>
      </c>
      <c r="BO689" s="136">
        <v>896.48517000000004</v>
      </c>
      <c r="BP689" s="136">
        <v>896.48517000000004</v>
      </c>
      <c r="BQ689" s="1" t="s">
        <v>821</v>
      </c>
    </row>
    <row r="690" spans="58:69" x14ac:dyDescent="0.25">
      <c r="BF690">
        <v>1030</v>
      </c>
      <c r="BG690">
        <v>34</v>
      </c>
      <c r="BH690">
        <v>23</v>
      </c>
      <c r="BI690">
        <v>672</v>
      </c>
      <c r="BJ690" s="398">
        <v>15</v>
      </c>
      <c r="BK690" s="398">
        <v>40</v>
      </c>
      <c r="BL690" s="136">
        <v>7666.2650000000003</v>
      </c>
      <c r="BM690" s="136">
        <v>935.92318163086702</v>
      </c>
      <c r="BN690" s="136">
        <v>912.4</v>
      </c>
      <c r="BO690" s="136">
        <v>893.10680000000002</v>
      </c>
      <c r="BP690" s="136">
        <v>893.10680000000002</v>
      </c>
      <c r="BQ690" s="1" t="s">
        <v>821</v>
      </c>
    </row>
    <row r="691" spans="58:69" x14ac:dyDescent="0.25">
      <c r="BF691">
        <v>1031</v>
      </c>
      <c r="BG691">
        <v>33</v>
      </c>
      <c r="BH691">
        <v>23</v>
      </c>
      <c r="BI691">
        <v>673</v>
      </c>
      <c r="BJ691" s="398">
        <v>15</v>
      </c>
      <c r="BK691" s="398">
        <v>41</v>
      </c>
      <c r="BL691" s="136">
        <v>7679.3289999999997</v>
      </c>
      <c r="BM691" s="136">
        <v>931.986299629624</v>
      </c>
      <c r="BN691" s="136">
        <v>909.69</v>
      </c>
      <c r="BO691" s="136">
        <v>893.10680000000002</v>
      </c>
      <c r="BP691" s="136">
        <v>893.10680000000002</v>
      </c>
      <c r="BQ691" s="1" t="s">
        <v>821</v>
      </c>
    </row>
    <row r="692" spans="58:69" x14ac:dyDescent="0.25">
      <c r="BF692">
        <v>1032</v>
      </c>
      <c r="BG692">
        <v>33</v>
      </c>
      <c r="BH692">
        <v>22</v>
      </c>
      <c r="BI692">
        <v>674</v>
      </c>
      <c r="BJ692" s="398">
        <v>15</v>
      </c>
      <c r="BK692" s="398">
        <v>42</v>
      </c>
      <c r="BL692" s="136">
        <v>8023.1009999999997</v>
      </c>
      <c r="BM692" s="136">
        <v>927.72084801115295</v>
      </c>
      <c r="BN692" s="136">
        <v>892.43</v>
      </c>
      <c r="BO692" s="136">
        <v>887.87819999999999</v>
      </c>
      <c r="BP692" s="136">
        <v>887.87819999999999</v>
      </c>
      <c r="BQ692" s="1" t="s">
        <v>821</v>
      </c>
    </row>
    <row r="693" spans="58:69" x14ac:dyDescent="0.25">
      <c r="BF693">
        <v>1033</v>
      </c>
      <c r="BG693">
        <v>32</v>
      </c>
      <c r="BH693">
        <v>22</v>
      </c>
      <c r="BI693">
        <v>675</v>
      </c>
      <c r="BJ693" s="398">
        <v>15</v>
      </c>
      <c r="BK693" s="398">
        <v>43</v>
      </c>
      <c r="BL693" s="136">
        <v>8172.9004000000004</v>
      </c>
      <c r="BM693" s="136">
        <v>921.82095311430896</v>
      </c>
      <c r="BN693" s="136">
        <v>902.56</v>
      </c>
      <c r="BO693" s="136">
        <v>885.94293000000005</v>
      </c>
      <c r="BP693" s="136">
        <v>885.94293000000005</v>
      </c>
      <c r="BQ693" s="1" t="s">
        <v>821</v>
      </c>
    </row>
    <row r="694" spans="58:69" x14ac:dyDescent="0.25">
      <c r="BF694">
        <v>1034</v>
      </c>
      <c r="BG694">
        <v>32</v>
      </c>
      <c r="BH694">
        <v>21</v>
      </c>
      <c r="BI694">
        <v>676</v>
      </c>
      <c r="BJ694" s="398">
        <v>15</v>
      </c>
      <c r="BK694" s="398">
        <v>44</v>
      </c>
      <c r="BL694" s="136">
        <v>8309.3760000000002</v>
      </c>
      <c r="BM694" s="136">
        <v>918.39894730261199</v>
      </c>
      <c r="BN694" s="136">
        <v>885.94</v>
      </c>
      <c r="BO694" s="136">
        <v>884.87919999999997</v>
      </c>
      <c r="BP694" s="136">
        <v>884.87919999999997</v>
      </c>
      <c r="BQ694" s="1" t="s">
        <v>821</v>
      </c>
    </row>
    <row r="695" spans="58:69" x14ac:dyDescent="0.25">
      <c r="BF695">
        <v>1035</v>
      </c>
      <c r="BG695">
        <v>31</v>
      </c>
      <c r="BH695">
        <v>21</v>
      </c>
      <c r="BI695">
        <v>677</v>
      </c>
      <c r="BJ695" s="398">
        <v>15</v>
      </c>
      <c r="BK695" s="398">
        <v>45</v>
      </c>
      <c r="BL695" s="136">
        <v>8568.8970000000008</v>
      </c>
      <c r="BM695" s="136">
        <v>913.66540625786797</v>
      </c>
      <c r="BN695" s="136">
        <v>901.47</v>
      </c>
      <c r="BO695" s="136">
        <v>880.86536000000001</v>
      </c>
      <c r="BP695" s="136">
        <v>880.86536000000001</v>
      </c>
      <c r="BQ695" s="1" t="s">
        <v>821</v>
      </c>
    </row>
    <row r="696" spans="58:69" x14ac:dyDescent="0.25">
      <c r="BF696">
        <v>1036</v>
      </c>
      <c r="BG696">
        <v>31</v>
      </c>
      <c r="BH696">
        <v>20</v>
      </c>
      <c r="BI696">
        <v>678</v>
      </c>
      <c r="BJ696" s="398">
        <v>15</v>
      </c>
      <c r="BK696" s="398">
        <v>46</v>
      </c>
      <c r="BL696" s="136">
        <v>8659.6929999999993</v>
      </c>
      <c r="BM696" s="136">
        <v>909.47789755815302</v>
      </c>
      <c r="BN696" s="136">
        <v>889.94</v>
      </c>
      <c r="BO696" s="136">
        <v>878.86009999999999</v>
      </c>
      <c r="BP696" s="136">
        <v>878.86009999999999</v>
      </c>
      <c r="BQ696" s="1" t="s">
        <v>821</v>
      </c>
    </row>
    <row r="697" spans="58:69" x14ac:dyDescent="0.25">
      <c r="BF697">
        <v>1037</v>
      </c>
      <c r="BG697">
        <v>30</v>
      </c>
      <c r="BH697">
        <v>20</v>
      </c>
      <c r="BI697">
        <v>679</v>
      </c>
      <c r="BJ697" s="398">
        <v>15</v>
      </c>
      <c r="BK697" s="398">
        <v>47</v>
      </c>
      <c r="BL697" s="136">
        <v>8980.4310000000005</v>
      </c>
      <c r="BM697" s="136">
        <v>904.55863360830097</v>
      </c>
      <c r="BN697" s="136">
        <v>887.18</v>
      </c>
      <c r="BO697" s="136">
        <v>874.6499</v>
      </c>
      <c r="BP697" s="136">
        <v>874.6499</v>
      </c>
      <c r="BQ697" s="1" t="s">
        <v>821</v>
      </c>
    </row>
    <row r="698" spans="58:69" x14ac:dyDescent="0.25">
      <c r="BF698">
        <v>1038</v>
      </c>
      <c r="BG698">
        <v>29</v>
      </c>
      <c r="BH698">
        <v>19</v>
      </c>
      <c r="BI698">
        <v>680</v>
      </c>
      <c r="BJ698" s="398">
        <v>15</v>
      </c>
      <c r="BK698" s="398">
        <v>48</v>
      </c>
      <c r="BL698" s="136">
        <v>9247.7610000000004</v>
      </c>
      <c r="BM698" s="136">
        <v>897.52915589336703</v>
      </c>
      <c r="BN698" s="136">
        <v>872.77</v>
      </c>
      <c r="BO698" s="136">
        <v>869.08920000000001</v>
      </c>
      <c r="BP698" s="136">
        <v>869.08920000000001</v>
      </c>
      <c r="BQ698" s="1" t="s">
        <v>821</v>
      </c>
    </row>
    <row r="699" spans="58:69" x14ac:dyDescent="0.25">
      <c r="BF699">
        <v>1039</v>
      </c>
      <c r="BG699">
        <v>28</v>
      </c>
      <c r="BH699">
        <v>19</v>
      </c>
      <c r="BI699">
        <v>681</v>
      </c>
      <c r="BJ699" s="398">
        <v>15</v>
      </c>
      <c r="BK699" s="398">
        <v>49</v>
      </c>
      <c r="BL699" s="136">
        <v>9517.5740000000005</v>
      </c>
      <c r="BM699" s="136">
        <v>891.10841972812796</v>
      </c>
      <c r="BN699" s="136">
        <v>873.33</v>
      </c>
      <c r="BO699" s="136">
        <v>863.89594</v>
      </c>
      <c r="BP699" s="136">
        <v>863.89594</v>
      </c>
      <c r="BQ699" s="1" t="s">
        <v>821</v>
      </c>
    </row>
    <row r="700" spans="58:69" x14ac:dyDescent="0.25">
      <c r="BF700">
        <v>1040</v>
      </c>
      <c r="BG700">
        <v>27</v>
      </c>
      <c r="BH700">
        <v>19</v>
      </c>
      <c r="BI700">
        <v>682</v>
      </c>
      <c r="BJ700" s="398">
        <v>15</v>
      </c>
      <c r="BK700" s="398">
        <v>50</v>
      </c>
      <c r="BL700" s="136">
        <v>9679.9259999999995</v>
      </c>
      <c r="BM700" s="136">
        <v>885.94252136349496</v>
      </c>
      <c r="BN700" s="136">
        <v>879.77</v>
      </c>
      <c r="BO700" s="136">
        <v>859.12445000000002</v>
      </c>
      <c r="BP700" s="136">
        <v>859.12445000000002</v>
      </c>
      <c r="BQ700" s="1" t="s">
        <v>821</v>
      </c>
    </row>
    <row r="701" spans="58:69" x14ac:dyDescent="0.25">
      <c r="BF701">
        <v>1041</v>
      </c>
      <c r="BG701">
        <v>27</v>
      </c>
      <c r="BH701">
        <v>18</v>
      </c>
      <c r="BI701">
        <v>683</v>
      </c>
      <c r="BJ701" s="398">
        <v>15</v>
      </c>
      <c r="BK701" s="398">
        <v>51</v>
      </c>
      <c r="BL701" s="136">
        <v>9803.8510000000006</v>
      </c>
      <c r="BM701" s="136">
        <v>882.52052722514202</v>
      </c>
      <c r="BN701" s="136">
        <v>859.63</v>
      </c>
      <c r="BO701" s="136">
        <v>856.00103999999999</v>
      </c>
      <c r="BP701" s="136">
        <v>856.00103999999999</v>
      </c>
      <c r="BQ701" s="1" t="s">
        <v>821</v>
      </c>
    </row>
    <row r="702" spans="58:69" x14ac:dyDescent="0.25">
      <c r="BF702">
        <v>1042</v>
      </c>
      <c r="BG702">
        <v>26</v>
      </c>
      <c r="BH702">
        <v>18</v>
      </c>
      <c r="BI702">
        <v>684</v>
      </c>
      <c r="BJ702" s="398">
        <v>15</v>
      </c>
      <c r="BK702" s="398">
        <v>52</v>
      </c>
      <c r="BL702" s="136">
        <v>10063.004999999999</v>
      </c>
      <c r="BM702" s="136">
        <v>877.94137782986297</v>
      </c>
      <c r="BN702" s="136">
        <v>880.91</v>
      </c>
      <c r="BO702" s="136">
        <v>852.12103000000002</v>
      </c>
      <c r="BP702" s="136">
        <v>852.12103000000002</v>
      </c>
      <c r="BQ702" s="1" t="s">
        <v>821</v>
      </c>
    </row>
    <row r="703" spans="58:69" x14ac:dyDescent="0.25">
      <c r="BF703">
        <v>1043</v>
      </c>
      <c r="BG703">
        <v>26</v>
      </c>
      <c r="BH703">
        <v>17</v>
      </c>
      <c r="BI703">
        <v>685</v>
      </c>
      <c r="BJ703" s="398">
        <v>15</v>
      </c>
      <c r="BK703" s="398">
        <v>53</v>
      </c>
      <c r="BL703" s="136">
        <v>10165.795</v>
      </c>
      <c r="BM703" s="136">
        <v>873.61488629493499</v>
      </c>
      <c r="BN703" s="136">
        <v>855.11</v>
      </c>
      <c r="BO703" s="136">
        <v>849.6902</v>
      </c>
      <c r="BP703" s="136">
        <v>849.6902</v>
      </c>
      <c r="BQ703" s="1" t="s">
        <v>821</v>
      </c>
    </row>
    <row r="704" spans="58:69" x14ac:dyDescent="0.25">
      <c r="BF704">
        <v>1044</v>
      </c>
      <c r="BG704">
        <v>25</v>
      </c>
      <c r="BH704">
        <v>17</v>
      </c>
      <c r="BI704">
        <v>686</v>
      </c>
      <c r="BJ704" s="398">
        <v>15</v>
      </c>
      <c r="BK704" s="398">
        <v>54</v>
      </c>
      <c r="BL704" s="136">
        <v>10380.614</v>
      </c>
      <c r="BM704" s="136">
        <v>869.81834123682404</v>
      </c>
      <c r="BN704" s="136">
        <v>876.87</v>
      </c>
      <c r="BO704" s="136">
        <v>846.67830000000004</v>
      </c>
      <c r="BP704" s="136">
        <v>846.67830000000004</v>
      </c>
      <c r="BQ704" s="1" t="s">
        <v>821</v>
      </c>
    </row>
    <row r="705" spans="58:69" x14ac:dyDescent="0.25">
      <c r="BF705">
        <v>1045</v>
      </c>
      <c r="BG705">
        <v>25</v>
      </c>
      <c r="BH705">
        <v>16</v>
      </c>
      <c r="BI705">
        <v>687</v>
      </c>
      <c r="BJ705" s="398">
        <v>15</v>
      </c>
      <c r="BK705" s="398">
        <v>55</v>
      </c>
      <c r="BL705" s="136">
        <v>10542.799000000001</v>
      </c>
      <c r="BM705" s="136">
        <v>865.31182338872202</v>
      </c>
      <c r="BN705" s="136">
        <v>846.71</v>
      </c>
      <c r="BO705" s="136">
        <v>844.62634000000003</v>
      </c>
      <c r="BP705" s="136">
        <v>844.62634000000003</v>
      </c>
      <c r="BQ705" s="1" t="s">
        <v>821</v>
      </c>
    </row>
    <row r="706" spans="58:69" x14ac:dyDescent="0.25">
      <c r="BF706">
        <v>1046</v>
      </c>
      <c r="BG706">
        <v>24</v>
      </c>
      <c r="BH706">
        <v>16</v>
      </c>
      <c r="BI706">
        <v>688</v>
      </c>
      <c r="BJ706" s="398">
        <v>15</v>
      </c>
      <c r="BK706" s="398">
        <v>56</v>
      </c>
      <c r="BL706" s="136">
        <v>10813.3125</v>
      </c>
      <c r="BM706" s="136">
        <v>860.13955137819403</v>
      </c>
      <c r="BN706" s="136">
        <v>867.02</v>
      </c>
      <c r="BO706" s="136">
        <v>841.25696000000005</v>
      </c>
      <c r="BP706" s="136">
        <v>841.25696000000005</v>
      </c>
      <c r="BQ706" s="1" t="s">
        <v>821</v>
      </c>
    </row>
    <row r="707" spans="58:69" x14ac:dyDescent="0.25">
      <c r="BF707">
        <v>1047</v>
      </c>
      <c r="BG707">
        <v>24</v>
      </c>
      <c r="BH707">
        <v>15</v>
      </c>
      <c r="BI707">
        <v>689</v>
      </c>
      <c r="BJ707" s="398">
        <v>15</v>
      </c>
      <c r="BK707" s="398">
        <v>57</v>
      </c>
      <c r="BL707" s="136">
        <v>10839.333000000001</v>
      </c>
      <c r="BM707" s="136">
        <v>856.59491708640996</v>
      </c>
      <c r="BN707" s="136">
        <v>845.67</v>
      </c>
      <c r="BO707" s="136">
        <v>840.04920000000004</v>
      </c>
      <c r="BP707" s="136">
        <v>840.04920000000004</v>
      </c>
      <c r="BQ707" s="1" t="s">
        <v>821</v>
      </c>
    </row>
    <row r="708" spans="58:69" x14ac:dyDescent="0.25">
      <c r="BF708">
        <v>1048</v>
      </c>
      <c r="BG708">
        <v>23</v>
      </c>
      <c r="BH708">
        <v>15</v>
      </c>
      <c r="BI708">
        <v>690</v>
      </c>
      <c r="BJ708" s="398">
        <v>15</v>
      </c>
      <c r="BK708" s="398">
        <v>58</v>
      </c>
      <c r="BL708" s="136">
        <v>11172.856</v>
      </c>
      <c r="BM708" s="136">
        <v>852.29711863135401</v>
      </c>
      <c r="BN708" s="136">
        <v>861.16</v>
      </c>
      <c r="BO708" s="136">
        <v>832.82079999999996</v>
      </c>
      <c r="BP708" s="136">
        <v>832.82079999999996</v>
      </c>
      <c r="BQ708" s="1" t="s">
        <v>821</v>
      </c>
    </row>
    <row r="709" spans="58:69" x14ac:dyDescent="0.25">
      <c r="BF709">
        <v>1049</v>
      </c>
      <c r="BG709">
        <v>23</v>
      </c>
      <c r="BH709">
        <v>14</v>
      </c>
      <c r="BI709">
        <v>691</v>
      </c>
      <c r="BJ709" s="398">
        <v>15</v>
      </c>
      <c r="BK709" s="398">
        <v>59</v>
      </c>
      <c r="BL709" s="136">
        <v>11195.272000000001</v>
      </c>
      <c r="BM709" s="136">
        <v>848.04239481613797</v>
      </c>
      <c r="BN709" s="136">
        <v>839.92</v>
      </c>
      <c r="BO709" s="136">
        <v>832.81866000000002</v>
      </c>
      <c r="BP709" s="136">
        <v>832.81866000000002</v>
      </c>
      <c r="BQ709" s="1" t="s">
        <v>821</v>
      </c>
    </row>
    <row r="710" spans="58:69" x14ac:dyDescent="0.25">
      <c r="BF710">
        <v>1050</v>
      </c>
      <c r="BG710">
        <v>22</v>
      </c>
      <c r="BH710">
        <v>14</v>
      </c>
      <c r="BI710">
        <v>692</v>
      </c>
      <c r="BJ710" s="398">
        <v>15</v>
      </c>
      <c r="BK710" s="398">
        <v>60</v>
      </c>
      <c r="BL710" s="136">
        <v>11462.995999999999</v>
      </c>
      <c r="BM710" s="136">
        <v>844.57422092840602</v>
      </c>
      <c r="BN710" s="136">
        <v>848.18</v>
      </c>
      <c r="BO710" s="136">
        <v>824.94037000000003</v>
      </c>
      <c r="BP710" s="136">
        <v>824.94037000000003</v>
      </c>
      <c r="BQ710" s="1" t="s">
        <v>821</v>
      </c>
    </row>
    <row r="711" spans="58:69" x14ac:dyDescent="0.25">
      <c r="BF711">
        <v>1051</v>
      </c>
      <c r="BG711">
        <v>22</v>
      </c>
      <c r="BH711">
        <v>13</v>
      </c>
      <c r="BI711">
        <v>693</v>
      </c>
      <c r="BJ711" s="398">
        <v>15</v>
      </c>
      <c r="BK711" s="398">
        <v>61</v>
      </c>
      <c r="BL711" s="136">
        <v>11731.052</v>
      </c>
      <c r="BM711" s="136">
        <v>838.16978075157294</v>
      </c>
      <c r="BN711" s="136">
        <v>851.33</v>
      </c>
      <c r="BO711" s="136">
        <v>815.26684999999998</v>
      </c>
      <c r="BP711" s="136">
        <v>815.26684999999998</v>
      </c>
      <c r="BQ711" s="1" t="s">
        <v>821</v>
      </c>
    </row>
    <row r="712" spans="58:69" x14ac:dyDescent="0.25">
      <c r="BF712">
        <v>1052</v>
      </c>
      <c r="BG712">
        <v>22</v>
      </c>
      <c r="BH712">
        <v>12</v>
      </c>
      <c r="BI712">
        <v>694</v>
      </c>
      <c r="BJ712" s="398">
        <v>15</v>
      </c>
      <c r="BK712" s="398">
        <v>62</v>
      </c>
      <c r="BL712" s="136">
        <v>11800.573</v>
      </c>
      <c r="BM712" s="136">
        <v>834.13453915268997</v>
      </c>
      <c r="BN712" s="136">
        <v>819.08</v>
      </c>
      <c r="BO712" s="136">
        <v>813.66899999999998</v>
      </c>
      <c r="BP712" s="136">
        <v>813.66899999999998</v>
      </c>
      <c r="BQ712" s="1" t="s">
        <v>821</v>
      </c>
    </row>
    <row r="713" spans="58:69" x14ac:dyDescent="0.25">
      <c r="BF713">
        <v>1053</v>
      </c>
      <c r="BG713">
        <v>21</v>
      </c>
      <c r="BH713">
        <v>12</v>
      </c>
      <c r="BI713">
        <v>695</v>
      </c>
      <c r="BJ713" s="398">
        <v>15</v>
      </c>
      <c r="BK713" s="398">
        <v>63</v>
      </c>
      <c r="BL713" s="136">
        <v>12015.44</v>
      </c>
      <c r="BM713" s="136">
        <v>830.73509791519598</v>
      </c>
      <c r="BN713" s="136">
        <v>855.92</v>
      </c>
      <c r="BO713" s="136">
        <v>805.68413999999996</v>
      </c>
      <c r="BP713" s="136">
        <v>805.68413999999996</v>
      </c>
      <c r="BQ713" s="1" t="s">
        <v>821</v>
      </c>
    </row>
    <row r="714" spans="58:69" x14ac:dyDescent="0.25">
      <c r="BF714">
        <v>1054</v>
      </c>
      <c r="BG714">
        <v>21</v>
      </c>
      <c r="BH714">
        <v>11</v>
      </c>
      <c r="BI714">
        <v>696</v>
      </c>
      <c r="BJ714" s="398">
        <v>15</v>
      </c>
      <c r="BK714" s="398">
        <v>64</v>
      </c>
      <c r="BL714" s="136">
        <v>12231.88</v>
      </c>
      <c r="BM714" s="136">
        <v>825.57947209339795</v>
      </c>
      <c r="BN714" s="136">
        <v>839.6</v>
      </c>
      <c r="BO714" s="136">
        <v>798.98865000000001</v>
      </c>
      <c r="BP714" s="136">
        <v>798.98865000000001</v>
      </c>
      <c r="BQ714" s="1" t="s">
        <v>821</v>
      </c>
    </row>
    <row r="715" spans="58:69" x14ac:dyDescent="0.25">
      <c r="BF715">
        <v>1055</v>
      </c>
      <c r="BG715">
        <v>20</v>
      </c>
      <c r="BH715">
        <v>11</v>
      </c>
      <c r="BI715">
        <v>697</v>
      </c>
      <c r="BJ715" s="398">
        <v>15</v>
      </c>
      <c r="BK715" s="398">
        <v>65</v>
      </c>
      <c r="BL715" s="136">
        <v>12334.8125</v>
      </c>
      <c r="BM715" s="136">
        <v>821.76186832247595</v>
      </c>
      <c r="BN715" s="136">
        <v>850.99</v>
      </c>
      <c r="BO715" s="136">
        <v>797.53107</v>
      </c>
      <c r="BP715" s="136">
        <v>797.53107</v>
      </c>
      <c r="BQ715" s="1" t="s">
        <v>821</v>
      </c>
    </row>
    <row r="716" spans="58:69" x14ac:dyDescent="0.25">
      <c r="BF716">
        <v>1056</v>
      </c>
      <c r="BG716">
        <v>20</v>
      </c>
      <c r="BH716">
        <v>10</v>
      </c>
      <c r="BI716">
        <v>698</v>
      </c>
      <c r="BJ716" s="398">
        <v>15</v>
      </c>
      <c r="BK716" s="398">
        <v>66</v>
      </c>
      <c r="BL716" s="136">
        <v>12649.262000000001</v>
      </c>
      <c r="BM716" s="136">
        <v>816.77268104128495</v>
      </c>
      <c r="BN716" s="136">
        <v>825.48</v>
      </c>
      <c r="BO716" s="136">
        <v>793.67705999999998</v>
      </c>
      <c r="BP716" s="136">
        <v>793.67705999999998</v>
      </c>
      <c r="BQ716" s="1" t="s">
        <v>821</v>
      </c>
    </row>
    <row r="717" spans="58:69" x14ac:dyDescent="0.25">
      <c r="BF717">
        <v>1057</v>
      </c>
      <c r="BG717">
        <v>20</v>
      </c>
      <c r="BH717">
        <v>9</v>
      </c>
      <c r="BI717">
        <v>699</v>
      </c>
      <c r="BJ717" s="398">
        <v>15</v>
      </c>
      <c r="BK717" s="398">
        <v>67</v>
      </c>
      <c r="BL717" s="136">
        <v>12693.222</v>
      </c>
      <c r="BM717" s="136">
        <v>812.48844701210805</v>
      </c>
      <c r="BN717" s="136">
        <v>794.8</v>
      </c>
      <c r="BO717" s="136">
        <v>793.67705999999998</v>
      </c>
      <c r="BP717" s="136">
        <v>793.67705999999998</v>
      </c>
      <c r="BQ717" s="1" t="s">
        <v>821</v>
      </c>
    </row>
    <row r="718" spans="58:69" x14ac:dyDescent="0.25">
      <c r="BF718">
        <v>1058</v>
      </c>
      <c r="BG718">
        <v>19</v>
      </c>
      <c r="BH718">
        <v>9</v>
      </c>
      <c r="BI718">
        <v>700</v>
      </c>
      <c r="BJ718" s="398">
        <v>15</v>
      </c>
      <c r="BK718" s="398">
        <v>68</v>
      </c>
      <c r="BL718" s="136">
        <v>12963.88</v>
      </c>
      <c r="BM718" s="136">
        <v>808.72764573372297</v>
      </c>
      <c r="BN718" s="136">
        <v>845.75</v>
      </c>
      <c r="BO718" s="136">
        <v>788.94569999999999</v>
      </c>
      <c r="BP718" s="136">
        <v>788.94569999999999</v>
      </c>
      <c r="BQ718" s="1" t="s">
        <v>821</v>
      </c>
    </row>
    <row r="719" spans="58:69" x14ac:dyDescent="0.25">
      <c r="BF719">
        <v>1059</v>
      </c>
      <c r="BG719">
        <v>19</v>
      </c>
      <c r="BH719">
        <v>8</v>
      </c>
      <c r="BI719">
        <v>701</v>
      </c>
      <c r="BJ719" s="398">
        <v>15</v>
      </c>
      <c r="BK719" s="398">
        <v>69</v>
      </c>
      <c r="BL719" s="136">
        <v>13220.271000000001</v>
      </c>
      <c r="BM719" s="136">
        <v>802.42756525341201</v>
      </c>
      <c r="BN719" s="136">
        <v>840.34</v>
      </c>
      <c r="BO719" s="136">
        <v>781.32360000000006</v>
      </c>
      <c r="BP719" s="136">
        <v>781.32360000000006</v>
      </c>
      <c r="BQ719" s="1" t="s">
        <v>821</v>
      </c>
    </row>
    <row r="720" spans="58:69" x14ac:dyDescent="0.25">
      <c r="BF720">
        <v>1060</v>
      </c>
      <c r="BG720">
        <v>19</v>
      </c>
      <c r="BH720">
        <v>7</v>
      </c>
      <c r="BI720">
        <v>702</v>
      </c>
      <c r="BJ720" s="398">
        <v>15</v>
      </c>
      <c r="BK720" s="398">
        <v>70</v>
      </c>
      <c r="BL720" s="136">
        <v>13487.415999999999</v>
      </c>
      <c r="BM720" s="136">
        <v>796.16946211859397</v>
      </c>
      <c r="BN720" s="136">
        <v>828.31</v>
      </c>
      <c r="BO720" s="136">
        <v>774.54010000000005</v>
      </c>
      <c r="BP720" s="136">
        <v>774.54010000000005</v>
      </c>
      <c r="BQ720" s="1" t="s">
        <v>821</v>
      </c>
    </row>
    <row r="721" spans="58:69" x14ac:dyDescent="0.25">
      <c r="BF721">
        <v>1061</v>
      </c>
      <c r="BG721">
        <v>18</v>
      </c>
      <c r="BH721">
        <v>6</v>
      </c>
      <c r="BI721">
        <v>703</v>
      </c>
      <c r="BJ721" s="398">
        <v>15</v>
      </c>
      <c r="BK721" s="398">
        <v>71</v>
      </c>
      <c r="BL721" s="136">
        <v>13746.130999999999</v>
      </c>
      <c r="BM721" s="136">
        <v>789.88359977143398</v>
      </c>
      <c r="BN721" s="136">
        <v>837.92</v>
      </c>
      <c r="BO721" s="136">
        <v>768.92589999999996</v>
      </c>
      <c r="BP721" s="136">
        <v>768.92589999999996</v>
      </c>
      <c r="BQ721" s="1" t="s">
        <v>821</v>
      </c>
    </row>
    <row r="722" spans="58:69" x14ac:dyDescent="0.25">
      <c r="BF722">
        <v>1062</v>
      </c>
      <c r="BG722">
        <v>18</v>
      </c>
      <c r="BH722">
        <v>5</v>
      </c>
      <c r="BI722">
        <v>704</v>
      </c>
      <c r="BJ722" s="398">
        <v>15</v>
      </c>
      <c r="BK722" s="398">
        <v>72</v>
      </c>
      <c r="BL722" s="136">
        <v>14008.989</v>
      </c>
      <c r="BM722" s="136">
        <v>783.64896005831702</v>
      </c>
      <c r="BN722" s="136">
        <v>819.09</v>
      </c>
      <c r="BO722" s="136">
        <v>765.0797</v>
      </c>
      <c r="BP722" s="136">
        <v>765.0797</v>
      </c>
      <c r="BQ722" s="1" t="s">
        <v>821</v>
      </c>
    </row>
    <row r="723" spans="58:69" x14ac:dyDescent="0.25">
      <c r="BF723">
        <v>1063</v>
      </c>
      <c r="BG723">
        <v>18</v>
      </c>
      <c r="BH723">
        <v>4</v>
      </c>
      <c r="BI723">
        <v>705</v>
      </c>
      <c r="BJ723" s="398">
        <v>15</v>
      </c>
      <c r="BK723" s="398">
        <v>73</v>
      </c>
      <c r="BL723" s="136">
        <v>14211.054</v>
      </c>
      <c r="BM723" s="136">
        <v>778.09151438487299</v>
      </c>
      <c r="BN723" s="136">
        <v>770.64</v>
      </c>
      <c r="BO723" s="136">
        <v>758.89166</v>
      </c>
      <c r="BP723" s="136">
        <v>758.89166</v>
      </c>
      <c r="BQ723" s="1" t="s">
        <v>821</v>
      </c>
    </row>
    <row r="724" spans="58:69" x14ac:dyDescent="0.25">
      <c r="BF724">
        <v>1064</v>
      </c>
      <c r="BG724">
        <v>17</v>
      </c>
      <c r="BH724">
        <v>4</v>
      </c>
      <c r="BI724">
        <v>706</v>
      </c>
      <c r="BJ724" s="398">
        <v>15</v>
      </c>
      <c r="BK724" s="398">
        <v>74</v>
      </c>
      <c r="BL724" s="136">
        <v>14319.19</v>
      </c>
      <c r="BM724" s="136">
        <v>774.38352331533304</v>
      </c>
      <c r="BN724" s="136">
        <v>804.32</v>
      </c>
      <c r="BO724" s="136">
        <v>758.76229999999998</v>
      </c>
      <c r="BP724" s="136">
        <v>758.76229999999998</v>
      </c>
      <c r="BQ724" s="1" t="s">
        <v>821</v>
      </c>
    </row>
    <row r="725" spans="58:69" x14ac:dyDescent="0.25">
      <c r="BF725">
        <v>1065</v>
      </c>
      <c r="BG725">
        <v>17</v>
      </c>
      <c r="BH725">
        <v>3</v>
      </c>
      <c r="BI725">
        <v>707</v>
      </c>
      <c r="BJ725" s="398">
        <v>15</v>
      </c>
      <c r="BK725" s="398">
        <v>75</v>
      </c>
      <c r="BL725" s="136">
        <v>14520.057000000001</v>
      </c>
      <c r="BM725" s="136">
        <v>770.68986711238404</v>
      </c>
      <c r="BN725" s="136">
        <v>795.59</v>
      </c>
      <c r="BO725" s="136">
        <v>757.15497000000005</v>
      </c>
      <c r="BP725" s="136">
        <v>757.15497000000005</v>
      </c>
      <c r="BQ725" s="1" t="s">
        <v>821</v>
      </c>
    </row>
    <row r="726" spans="58:69" x14ac:dyDescent="0.25">
      <c r="BF726">
        <v>1066</v>
      </c>
      <c r="BG726">
        <v>16</v>
      </c>
      <c r="BH726">
        <v>3</v>
      </c>
      <c r="BI726">
        <v>708</v>
      </c>
      <c r="BJ726" s="398">
        <v>15</v>
      </c>
      <c r="BK726" s="398">
        <v>76</v>
      </c>
      <c r="BL726" s="136">
        <v>14773.172</v>
      </c>
      <c r="BM726" s="136">
        <v>765.26318623988595</v>
      </c>
      <c r="BN726" s="136">
        <v>757.04</v>
      </c>
      <c r="BO726" s="136">
        <v>756.43830000000003</v>
      </c>
      <c r="BP726" s="136">
        <v>756.43830000000003</v>
      </c>
      <c r="BQ726" s="1" t="s">
        <v>821</v>
      </c>
    </row>
    <row r="727" spans="58:69" x14ac:dyDescent="0.25">
      <c r="BF727">
        <v>871</v>
      </c>
      <c r="BG727">
        <v>18</v>
      </c>
      <c r="BH727">
        <v>17</v>
      </c>
      <c r="BI727">
        <v>709</v>
      </c>
      <c r="BJ727" s="398">
        <v>16</v>
      </c>
      <c r="BK727" s="398">
        <v>1</v>
      </c>
      <c r="BL727" s="136">
        <v>185.54625999999999</v>
      </c>
      <c r="BM727" s="136">
        <v>827.51998845627202</v>
      </c>
      <c r="BN727" s="136">
        <v>852.77</v>
      </c>
      <c r="BO727" s="136">
        <v>813.61630000000002</v>
      </c>
      <c r="BP727" s="136">
        <v>813.61630000000002</v>
      </c>
      <c r="BQ727" s="1" t="s">
        <v>821</v>
      </c>
    </row>
    <row r="728" spans="58:69" x14ac:dyDescent="0.25">
      <c r="BF728">
        <v>872</v>
      </c>
      <c r="BG728">
        <v>18</v>
      </c>
      <c r="BH728">
        <v>16</v>
      </c>
      <c r="BI728">
        <v>710</v>
      </c>
      <c r="BJ728" s="398">
        <v>16</v>
      </c>
      <c r="BK728" s="398">
        <v>2</v>
      </c>
      <c r="BL728" s="136">
        <v>362.55304000000001</v>
      </c>
      <c r="BM728" s="136">
        <v>824.36654074549801</v>
      </c>
      <c r="BN728" s="136">
        <v>814.18</v>
      </c>
      <c r="BO728" s="136">
        <v>809.23230000000001</v>
      </c>
      <c r="BP728" s="136">
        <v>809.23230000000001</v>
      </c>
      <c r="BQ728" s="1" t="s">
        <v>821</v>
      </c>
    </row>
    <row r="729" spans="58:69" x14ac:dyDescent="0.25">
      <c r="BF729">
        <v>873</v>
      </c>
      <c r="BG729">
        <v>17</v>
      </c>
      <c r="BH729">
        <v>16</v>
      </c>
      <c r="BI729">
        <v>711</v>
      </c>
      <c r="BJ729" s="398">
        <v>16</v>
      </c>
      <c r="BK729" s="398">
        <v>3</v>
      </c>
      <c r="BL729" s="136">
        <v>520.9751</v>
      </c>
      <c r="BM729" s="136">
        <v>821.44901702423704</v>
      </c>
      <c r="BN729" s="136">
        <v>834.6</v>
      </c>
      <c r="BO729" s="136">
        <v>805.7337</v>
      </c>
      <c r="BP729" s="136">
        <v>805.7337</v>
      </c>
      <c r="BQ729" s="1" t="s">
        <v>821</v>
      </c>
    </row>
    <row r="730" spans="58:69" x14ac:dyDescent="0.25">
      <c r="BF730">
        <v>874</v>
      </c>
      <c r="BG730">
        <v>17</v>
      </c>
      <c r="BH730">
        <v>15</v>
      </c>
      <c r="BI730">
        <v>712</v>
      </c>
      <c r="BJ730" s="398">
        <v>16</v>
      </c>
      <c r="BK730" s="398">
        <v>4</v>
      </c>
      <c r="BL730" s="136">
        <v>712.15533000000005</v>
      </c>
      <c r="BM730" s="136">
        <v>818.40821351044406</v>
      </c>
      <c r="BN730" s="136">
        <v>824.59</v>
      </c>
      <c r="BO730" s="136">
        <v>805.13616999999999</v>
      </c>
      <c r="BP730" s="136">
        <v>805.13616999999999</v>
      </c>
      <c r="BQ730" s="1" t="s">
        <v>821</v>
      </c>
    </row>
    <row r="731" spans="58:69" x14ac:dyDescent="0.25">
      <c r="BF731">
        <v>875</v>
      </c>
      <c r="BG731">
        <v>16</v>
      </c>
      <c r="BH731">
        <v>15</v>
      </c>
      <c r="BI731">
        <v>713</v>
      </c>
      <c r="BJ731" s="398">
        <v>16</v>
      </c>
      <c r="BK731" s="398">
        <v>5</v>
      </c>
      <c r="BL731" s="136">
        <v>916.31899999999996</v>
      </c>
      <c r="BM731" s="136">
        <v>814.96955357027196</v>
      </c>
      <c r="BN731" s="136">
        <v>850.78</v>
      </c>
      <c r="BO731" s="136">
        <v>802.39800000000002</v>
      </c>
      <c r="BP731" s="136">
        <v>802.39800000000002</v>
      </c>
      <c r="BQ731" s="1" t="s">
        <v>821</v>
      </c>
    </row>
    <row r="732" spans="58:69" x14ac:dyDescent="0.25">
      <c r="BF732">
        <v>876</v>
      </c>
      <c r="BG732">
        <v>16</v>
      </c>
      <c r="BH732">
        <v>14</v>
      </c>
      <c r="BI732">
        <v>714</v>
      </c>
      <c r="BJ732" s="398">
        <v>16</v>
      </c>
      <c r="BK732" s="398">
        <v>6</v>
      </c>
      <c r="BL732" s="136">
        <v>1188.4319</v>
      </c>
      <c r="BM732" s="136">
        <v>810.82695247206095</v>
      </c>
      <c r="BN732" s="136">
        <v>843.31</v>
      </c>
      <c r="BO732" s="136">
        <v>799.20650000000001</v>
      </c>
      <c r="BP732" s="136">
        <v>799.20650000000001</v>
      </c>
      <c r="BQ732" s="1" t="s">
        <v>821</v>
      </c>
    </row>
    <row r="733" spans="58:69" x14ac:dyDescent="0.25">
      <c r="BF733">
        <v>877</v>
      </c>
      <c r="BG733">
        <v>16</v>
      </c>
      <c r="BH733">
        <v>13</v>
      </c>
      <c r="BI733">
        <v>715</v>
      </c>
      <c r="BJ733" s="398">
        <v>16</v>
      </c>
      <c r="BK733" s="398">
        <v>7</v>
      </c>
      <c r="BL733" s="136">
        <v>1441.7327</v>
      </c>
      <c r="BM733" s="136">
        <v>806.25695905877399</v>
      </c>
      <c r="BN733" s="136">
        <v>836.49</v>
      </c>
      <c r="BO733" s="136">
        <v>793.74816999999996</v>
      </c>
      <c r="BP733" s="136">
        <v>793.74816999999996</v>
      </c>
      <c r="BQ733" s="1" t="s">
        <v>821</v>
      </c>
    </row>
    <row r="734" spans="58:69" x14ac:dyDescent="0.25">
      <c r="BF734">
        <v>878</v>
      </c>
      <c r="BG734">
        <v>16</v>
      </c>
      <c r="BH734">
        <v>12</v>
      </c>
      <c r="BI734">
        <v>716</v>
      </c>
      <c r="BJ734" s="398">
        <v>16</v>
      </c>
      <c r="BK734" s="398">
        <v>8</v>
      </c>
      <c r="BL734" s="136">
        <v>1695.2454</v>
      </c>
      <c r="BM734" s="136">
        <v>801.84874943671298</v>
      </c>
      <c r="BN734" s="136">
        <v>819.1</v>
      </c>
      <c r="BO734" s="136">
        <v>788.9547</v>
      </c>
      <c r="BP734" s="136">
        <v>788.9547</v>
      </c>
      <c r="BQ734" s="1" t="s">
        <v>821</v>
      </c>
    </row>
    <row r="735" spans="58:69" x14ac:dyDescent="0.25">
      <c r="BF735">
        <v>879</v>
      </c>
      <c r="BG735">
        <v>16</v>
      </c>
      <c r="BH735">
        <v>11</v>
      </c>
      <c r="BI735">
        <v>717</v>
      </c>
      <c r="BJ735" s="398">
        <v>16</v>
      </c>
      <c r="BK735" s="398">
        <v>9</v>
      </c>
      <c r="BL735" s="136">
        <v>1799.9066</v>
      </c>
      <c r="BM735" s="136">
        <v>798.73339164034996</v>
      </c>
      <c r="BN735" s="136">
        <v>796.11</v>
      </c>
      <c r="BO735" s="136">
        <v>787.89869999999996</v>
      </c>
      <c r="BP735" s="136">
        <v>787.89869999999996</v>
      </c>
      <c r="BQ735" s="1" t="s">
        <v>821</v>
      </c>
    </row>
    <row r="736" spans="58:69" x14ac:dyDescent="0.25">
      <c r="BF736">
        <v>880</v>
      </c>
      <c r="BG736">
        <v>15</v>
      </c>
      <c r="BH736">
        <v>11</v>
      </c>
      <c r="BI736">
        <v>718</v>
      </c>
      <c r="BJ736" s="398">
        <v>16</v>
      </c>
      <c r="BK736" s="398">
        <v>10</v>
      </c>
      <c r="BL736" s="136">
        <v>1969.6334999999999</v>
      </c>
      <c r="BM736" s="136">
        <v>796.34679032989402</v>
      </c>
      <c r="BN736" s="136">
        <v>843.45</v>
      </c>
      <c r="BO736" s="136">
        <v>785.88793999999996</v>
      </c>
      <c r="BP736" s="136">
        <v>785.88793999999996</v>
      </c>
      <c r="BQ736" s="1" t="s">
        <v>821</v>
      </c>
    </row>
    <row r="737" spans="58:69" x14ac:dyDescent="0.25">
      <c r="BF737">
        <v>881</v>
      </c>
      <c r="BG737">
        <v>15</v>
      </c>
      <c r="BH737">
        <v>10</v>
      </c>
      <c r="BI737">
        <v>719</v>
      </c>
      <c r="BJ737" s="398">
        <v>16</v>
      </c>
      <c r="BK737" s="398">
        <v>11</v>
      </c>
      <c r="BL737" s="136">
        <v>2240.7597999999998</v>
      </c>
      <c r="BM737" s="136">
        <v>792.51229554404995</v>
      </c>
      <c r="BN737" s="136">
        <v>827.21</v>
      </c>
      <c r="BO737" s="136">
        <v>781.34753000000001</v>
      </c>
      <c r="BP737" s="136">
        <v>781.34753000000001</v>
      </c>
      <c r="BQ737" s="1" t="s">
        <v>821</v>
      </c>
    </row>
    <row r="738" spans="58:69" x14ac:dyDescent="0.25">
      <c r="BF738">
        <v>882</v>
      </c>
      <c r="BG738">
        <v>15</v>
      </c>
      <c r="BH738">
        <v>9</v>
      </c>
      <c r="BI738">
        <v>720</v>
      </c>
      <c r="BJ738" s="398">
        <v>16</v>
      </c>
      <c r="BK738" s="398">
        <v>12</v>
      </c>
      <c r="BL738" s="136">
        <v>2500.8114999999998</v>
      </c>
      <c r="BM738" s="136">
        <v>787.89216820336003</v>
      </c>
      <c r="BN738" s="136">
        <v>804.52</v>
      </c>
      <c r="BO738" s="136">
        <v>775.84990000000005</v>
      </c>
      <c r="BP738" s="136">
        <v>775.84990000000005</v>
      </c>
      <c r="BQ738" s="1" t="s">
        <v>821</v>
      </c>
    </row>
    <row r="739" spans="58:69" x14ac:dyDescent="0.25">
      <c r="BF739">
        <v>883</v>
      </c>
      <c r="BG739">
        <v>14</v>
      </c>
      <c r="BH739">
        <v>8</v>
      </c>
      <c r="BI739">
        <v>721</v>
      </c>
      <c r="BJ739" s="398">
        <v>16</v>
      </c>
      <c r="BK739" s="398">
        <v>13</v>
      </c>
      <c r="BL739" s="136">
        <v>2612.3125</v>
      </c>
      <c r="BM739" s="136">
        <v>784.66044210585403</v>
      </c>
      <c r="BN739" s="136">
        <v>840.58</v>
      </c>
      <c r="BO739" s="136">
        <v>773.8691</v>
      </c>
      <c r="BP739" s="136">
        <v>773.8691</v>
      </c>
      <c r="BQ739" s="1" t="s">
        <v>821</v>
      </c>
    </row>
    <row r="740" spans="58:69" x14ac:dyDescent="0.25">
      <c r="BF740">
        <v>884</v>
      </c>
      <c r="BG740">
        <v>15</v>
      </c>
      <c r="BH740">
        <v>8</v>
      </c>
      <c r="BI740">
        <v>722</v>
      </c>
      <c r="BJ740" s="398">
        <v>16</v>
      </c>
      <c r="BK740" s="398">
        <v>14</v>
      </c>
      <c r="BL740" s="136">
        <v>2749.2021</v>
      </c>
      <c r="BM740" s="136">
        <v>782.49996691371598</v>
      </c>
      <c r="BN740" s="136">
        <v>788.52</v>
      </c>
      <c r="BO740" s="136">
        <v>771.09955000000002</v>
      </c>
      <c r="BP740" s="136">
        <v>771.09955000000002</v>
      </c>
      <c r="BQ740" s="1" t="s">
        <v>821</v>
      </c>
    </row>
    <row r="741" spans="58:69" x14ac:dyDescent="0.25">
      <c r="BF741">
        <v>885</v>
      </c>
      <c r="BG741">
        <v>15</v>
      </c>
      <c r="BH741">
        <v>7</v>
      </c>
      <c r="BI741">
        <v>723</v>
      </c>
      <c r="BJ741" s="398">
        <v>16</v>
      </c>
      <c r="BK741" s="398">
        <v>15</v>
      </c>
      <c r="BL741" s="136">
        <v>3000.509</v>
      </c>
      <c r="BM741" s="136">
        <v>779.12347695077995</v>
      </c>
      <c r="BN741" s="136">
        <v>805.41</v>
      </c>
      <c r="BO741" s="136">
        <v>766.73644999999999</v>
      </c>
      <c r="BP741" s="136">
        <v>766.73644999999999</v>
      </c>
      <c r="BQ741" s="1" t="s">
        <v>821</v>
      </c>
    </row>
    <row r="742" spans="58:69" x14ac:dyDescent="0.25">
      <c r="BF742">
        <v>886</v>
      </c>
      <c r="BG742">
        <v>15</v>
      </c>
      <c r="BH742">
        <v>6</v>
      </c>
      <c r="BI742">
        <v>724</v>
      </c>
      <c r="BJ742" s="398">
        <v>16</v>
      </c>
      <c r="BK742" s="398">
        <v>16</v>
      </c>
      <c r="BL742" s="136">
        <v>3084.6066999999998</v>
      </c>
      <c r="BM742" s="136">
        <v>776.20616186429299</v>
      </c>
      <c r="BN742" s="136">
        <v>768.29</v>
      </c>
      <c r="BO742" s="136">
        <v>765.06464000000005</v>
      </c>
      <c r="BP742" s="136">
        <v>765.06464000000005</v>
      </c>
      <c r="BQ742" s="1" t="s">
        <v>821</v>
      </c>
    </row>
    <row r="743" spans="58:69" x14ac:dyDescent="0.25">
      <c r="BF743">
        <v>887</v>
      </c>
      <c r="BG743">
        <v>14</v>
      </c>
      <c r="BH743">
        <v>6</v>
      </c>
      <c r="BI743">
        <v>725</v>
      </c>
      <c r="BJ743" s="398">
        <v>16</v>
      </c>
      <c r="BK743" s="398">
        <v>17</v>
      </c>
      <c r="BL743" s="136">
        <v>3255.6925999999999</v>
      </c>
      <c r="BM743" s="136">
        <v>773.98660215370501</v>
      </c>
      <c r="BN743" s="136">
        <v>832.29</v>
      </c>
      <c r="BO743" s="136">
        <v>762.52919999999995</v>
      </c>
      <c r="BP743" s="136">
        <v>762.52919999999995</v>
      </c>
      <c r="BQ743" s="1" t="s">
        <v>821</v>
      </c>
    </row>
    <row r="744" spans="58:69" x14ac:dyDescent="0.25">
      <c r="BF744">
        <v>888</v>
      </c>
      <c r="BG744">
        <v>14</v>
      </c>
      <c r="BH744">
        <v>5</v>
      </c>
      <c r="BI744">
        <v>726</v>
      </c>
      <c r="BJ744" s="398">
        <v>16</v>
      </c>
      <c r="BK744" s="398">
        <v>18</v>
      </c>
      <c r="BL744" s="136">
        <v>3293.7235999999998</v>
      </c>
      <c r="BM744" s="136">
        <v>772.16772738367695</v>
      </c>
      <c r="BN744" s="136">
        <v>832.24</v>
      </c>
      <c r="BO744" s="136">
        <v>762.01904000000002</v>
      </c>
      <c r="BP744" s="136">
        <v>762.01904000000002</v>
      </c>
      <c r="BQ744" s="1" t="s">
        <v>821</v>
      </c>
    </row>
    <row r="745" spans="58:69" x14ac:dyDescent="0.25">
      <c r="BF745">
        <v>889</v>
      </c>
      <c r="BG745">
        <v>15</v>
      </c>
      <c r="BH745">
        <v>5</v>
      </c>
      <c r="BI745">
        <v>727</v>
      </c>
      <c r="BJ745" s="398">
        <v>16</v>
      </c>
      <c r="BK745" s="398">
        <v>19</v>
      </c>
      <c r="BL745" s="136">
        <v>3532.3393999999998</v>
      </c>
      <c r="BM745" s="136">
        <v>769.76148149012204</v>
      </c>
      <c r="BN745" s="136">
        <v>779.87</v>
      </c>
      <c r="BO745" s="136">
        <v>757.31994999999995</v>
      </c>
      <c r="BP745" s="136">
        <v>757.31994999999995</v>
      </c>
      <c r="BQ745" s="1" t="s">
        <v>821</v>
      </c>
    </row>
    <row r="746" spans="58:69" x14ac:dyDescent="0.25">
      <c r="BF746">
        <v>890</v>
      </c>
      <c r="BG746">
        <v>15</v>
      </c>
      <c r="BH746">
        <v>4</v>
      </c>
      <c r="BI746">
        <v>728</v>
      </c>
      <c r="BJ746" s="398">
        <v>16</v>
      </c>
      <c r="BK746" s="398">
        <v>20</v>
      </c>
      <c r="BL746" s="136">
        <v>3812.9032999999999</v>
      </c>
      <c r="BM746" s="136">
        <v>765.24571188285097</v>
      </c>
      <c r="BN746" s="136">
        <v>809.17</v>
      </c>
      <c r="BO746" s="136">
        <v>756.52544999999998</v>
      </c>
      <c r="BP746" s="136">
        <v>756.52544999999998</v>
      </c>
      <c r="BQ746" s="1" t="s">
        <v>821</v>
      </c>
    </row>
    <row r="747" spans="58:69" x14ac:dyDescent="0.25">
      <c r="BF747">
        <v>891</v>
      </c>
      <c r="BG747">
        <v>15</v>
      </c>
      <c r="BH747">
        <v>3</v>
      </c>
      <c r="BI747">
        <v>729</v>
      </c>
      <c r="BJ747" s="398">
        <v>16</v>
      </c>
      <c r="BK747" s="398">
        <v>21</v>
      </c>
      <c r="BL747" s="136">
        <v>3845.5459999999998</v>
      </c>
      <c r="BM747" s="136">
        <v>762.52147474185801</v>
      </c>
      <c r="BN747" s="136">
        <v>787.95</v>
      </c>
      <c r="BO747" s="136">
        <v>756.43830000000003</v>
      </c>
      <c r="BP747" s="136">
        <v>756.43830000000003</v>
      </c>
      <c r="BQ747" s="1" t="s">
        <v>821</v>
      </c>
    </row>
    <row r="748" spans="58:69" x14ac:dyDescent="0.25">
      <c r="BF748">
        <v>827</v>
      </c>
      <c r="BG748">
        <v>57</v>
      </c>
      <c r="BH748">
        <v>28</v>
      </c>
      <c r="BI748">
        <v>730</v>
      </c>
      <c r="BJ748" s="398">
        <v>17</v>
      </c>
      <c r="BK748" s="398">
        <v>1</v>
      </c>
      <c r="BL748" s="136">
        <v>98.729219999999998</v>
      </c>
      <c r="BM748" s="136">
        <v>1030.9270201525001</v>
      </c>
      <c r="BN748" s="136">
        <v>1045.24</v>
      </c>
      <c r="BO748" s="136">
        <v>1025.7255</v>
      </c>
      <c r="BP748" s="136">
        <v>1025.7255</v>
      </c>
      <c r="BQ748" s="1" t="s">
        <v>821</v>
      </c>
    </row>
    <row r="749" spans="58:69" x14ac:dyDescent="0.25">
      <c r="BF749">
        <v>828</v>
      </c>
      <c r="BG749">
        <v>57</v>
      </c>
      <c r="BH749">
        <v>27</v>
      </c>
      <c r="BI749">
        <v>731</v>
      </c>
      <c r="BJ749" s="398">
        <v>17</v>
      </c>
      <c r="BK749" s="398">
        <v>2</v>
      </c>
      <c r="BL749" s="136">
        <v>284.42450000000002</v>
      </c>
      <c r="BM749" s="136">
        <v>1027.77543510029</v>
      </c>
      <c r="BN749" s="136">
        <v>1027.8399999999999</v>
      </c>
      <c r="BO749" s="136">
        <v>1018.54626</v>
      </c>
      <c r="BP749" s="136">
        <v>1018.54626</v>
      </c>
      <c r="BQ749" s="1" t="s">
        <v>821</v>
      </c>
    </row>
    <row r="750" spans="58:69" x14ac:dyDescent="0.25">
      <c r="BF750">
        <v>829</v>
      </c>
      <c r="BG750">
        <v>56</v>
      </c>
      <c r="BH750">
        <v>27</v>
      </c>
      <c r="BI750">
        <v>732</v>
      </c>
      <c r="BJ750" s="398">
        <v>17</v>
      </c>
      <c r="BK750" s="398">
        <v>3</v>
      </c>
      <c r="BL750" s="136">
        <v>453.88367</v>
      </c>
      <c r="BM750" s="136">
        <v>1023.84012125655</v>
      </c>
      <c r="BN750" s="136">
        <v>1028.56</v>
      </c>
      <c r="BO750" s="136">
        <v>1009.8841</v>
      </c>
      <c r="BP750" s="136">
        <v>1009.8841</v>
      </c>
      <c r="BQ750" s="1" t="s">
        <v>821</v>
      </c>
    </row>
    <row r="751" spans="58:69" x14ac:dyDescent="0.25">
      <c r="BF751">
        <v>830</v>
      </c>
      <c r="BG751">
        <v>56</v>
      </c>
      <c r="BH751">
        <v>26</v>
      </c>
      <c r="BI751">
        <v>733</v>
      </c>
      <c r="BJ751" s="398">
        <v>17</v>
      </c>
      <c r="BK751" s="398">
        <v>4</v>
      </c>
      <c r="BL751" s="136">
        <v>669.60109999999997</v>
      </c>
      <c r="BM751" s="136">
        <v>1019.5721455102999</v>
      </c>
      <c r="BN751" s="136">
        <v>1023.35</v>
      </c>
      <c r="BO751" s="136">
        <v>997.44230000000005</v>
      </c>
      <c r="BP751" s="136">
        <v>997.44230000000005</v>
      </c>
      <c r="BQ751" s="1" t="s">
        <v>821</v>
      </c>
    </row>
    <row r="752" spans="58:69" x14ac:dyDescent="0.25">
      <c r="BF752">
        <v>831</v>
      </c>
      <c r="BG752">
        <v>55</v>
      </c>
      <c r="BH752">
        <v>26</v>
      </c>
      <c r="BI752">
        <v>734</v>
      </c>
      <c r="BJ752" s="398">
        <v>17</v>
      </c>
      <c r="BK752" s="398">
        <v>5</v>
      </c>
      <c r="BL752" s="136">
        <v>764.46249999999998</v>
      </c>
      <c r="BM752" s="136">
        <v>1016.13075494343</v>
      </c>
      <c r="BN752" s="136">
        <v>1018.99</v>
      </c>
      <c r="BO752" s="136">
        <v>995.28769999999997</v>
      </c>
      <c r="BP752" s="136">
        <v>995.28769999999997</v>
      </c>
      <c r="BQ752" s="1" t="s">
        <v>821</v>
      </c>
    </row>
    <row r="753" spans="58:69" x14ac:dyDescent="0.25">
      <c r="BF753">
        <v>832</v>
      </c>
      <c r="BG753">
        <v>55</v>
      </c>
      <c r="BH753">
        <v>25</v>
      </c>
      <c r="BI753">
        <v>735</v>
      </c>
      <c r="BJ753" s="398">
        <v>17</v>
      </c>
      <c r="BK753" s="398">
        <v>6</v>
      </c>
      <c r="BL753" s="136">
        <v>1001.92114</v>
      </c>
      <c r="BM753" s="136">
        <v>1012.44845938112</v>
      </c>
      <c r="BN753" s="136">
        <v>994.64</v>
      </c>
      <c r="BO753" s="136">
        <v>986.07029999999997</v>
      </c>
      <c r="BP753" s="136">
        <v>986.07029999999997</v>
      </c>
      <c r="BQ753" s="1" t="s">
        <v>821</v>
      </c>
    </row>
    <row r="754" spans="58:69" x14ac:dyDescent="0.25">
      <c r="BF754">
        <v>833</v>
      </c>
      <c r="BG754">
        <v>54</v>
      </c>
      <c r="BH754">
        <v>25</v>
      </c>
      <c r="BI754">
        <v>736</v>
      </c>
      <c r="BJ754" s="398">
        <v>17</v>
      </c>
      <c r="BK754" s="398">
        <v>7</v>
      </c>
      <c r="BL754" s="136">
        <v>1269.2429999999999</v>
      </c>
      <c r="BM754" s="136">
        <v>1006.85520520452</v>
      </c>
      <c r="BN754" s="136">
        <v>1001.43</v>
      </c>
      <c r="BO754" s="136">
        <v>979.81389999999999</v>
      </c>
      <c r="BP754" s="136">
        <v>979.81389999999999</v>
      </c>
      <c r="BQ754" s="1" t="s">
        <v>821</v>
      </c>
    </row>
    <row r="755" spans="58:69" x14ac:dyDescent="0.25">
      <c r="BF755">
        <v>834</v>
      </c>
      <c r="BG755">
        <v>53</v>
      </c>
      <c r="BH755">
        <v>25</v>
      </c>
      <c r="BI755">
        <v>737</v>
      </c>
      <c r="BJ755" s="398">
        <v>17</v>
      </c>
      <c r="BK755" s="398">
        <v>8</v>
      </c>
      <c r="BL755" s="136">
        <v>1399.8628000000001</v>
      </c>
      <c r="BM755" s="136">
        <v>1002.44578515195</v>
      </c>
      <c r="BN755" s="136">
        <v>988.83</v>
      </c>
      <c r="BO755" s="136">
        <v>974.60986000000003</v>
      </c>
      <c r="BP755" s="136">
        <v>974.60986000000003</v>
      </c>
      <c r="BQ755" s="1" t="s">
        <v>821</v>
      </c>
    </row>
    <row r="756" spans="58:69" x14ac:dyDescent="0.25">
      <c r="BF756">
        <v>835</v>
      </c>
      <c r="BG756">
        <v>53</v>
      </c>
      <c r="BH756">
        <v>24</v>
      </c>
      <c r="BI756">
        <v>738</v>
      </c>
      <c r="BJ756" s="398">
        <v>17</v>
      </c>
      <c r="BK756" s="398">
        <v>9</v>
      </c>
      <c r="BL756" s="136">
        <v>1545.4951000000001</v>
      </c>
      <c r="BM756" s="136">
        <v>999.38475352334797</v>
      </c>
      <c r="BN756" s="136">
        <v>987.69</v>
      </c>
      <c r="BO756" s="136">
        <v>968.46673999999996</v>
      </c>
      <c r="BP756" s="136">
        <v>968.46673999999996</v>
      </c>
      <c r="BQ756" s="1" t="s">
        <v>821</v>
      </c>
    </row>
    <row r="757" spans="58:69" x14ac:dyDescent="0.25">
      <c r="BF757">
        <v>836</v>
      </c>
      <c r="BG757">
        <v>52</v>
      </c>
      <c r="BH757">
        <v>24</v>
      </c>
      <c r="BI757">
        <v>739</v>
      </c>
      <c r="BJ757" s="398">
        <v>17</v>
      </c>
      <c r="BK757" s="398">
        <v>10</v>
      </c>
      <c r="BL757" s="136">
        <v>1819.0045</v>
      </c>
      <c r="BM757" s="136">
        <v>994.74042594170703</v>
      </c>
      <c r="BN757" s="136">
        <v>974.42</v>
      </c>
      <c r="BO757" s="136">
        <v>957.50885000000005</v>
      </c>
      <c r="BP757" s="136">
        <v>957.50885000000005</v>
      </c>
      <c r="BQ757" s="1" t="s">
        <v>821</v>
      </c>
    </row>
    <row r="758" spans="58:69" x14ac:dyDescent="0.25">
      <c r="BF758">
        <v>837</v>
      </c>
      <c r="BG758">
        <v>51</v>
      </c>
      <c r="BH758">
        <v>24</v>
      </c>
      <c r="BI758">
        <v>740</v>
      </c>
      <c r="BJ758" s="398">
        <v>17</v>
      </c>
      <c r="BK758" s="398">
        <v>11</v>
      </c>
      <c r="BL758" s="136">
        <v>1971.5165</v>
      </c>
      <c r="BM758" s="136">
        <v>990.01986534147602</v>
      </c>
      <c r="BN758" s="136">
        <v>958.38</v>
      </c>
      <c r="BO758" s="136">
        <v>954.62080000000003</v>
      </c>
      <c r="BP758" s="136">
        <v>954.62080000000003</v>
      </c>
      <c r="BQ758" s="1" t="s">
        <v>821</v>
      </c>
    </row>
    <row r="759" spans="58:69" x14ac:dyDescent="0.25">
      <c r="BF759">
        <v>838</v>
      </c>
      <c r="BG759">
        <v>51</v>
      </c>
      <c r="BH759">
        <v>23</v>
      </c>
      <c r="BI759">
        <v>741</v>
      </c>
      <c r="BJ759" s="398">
        <v>17</v>
      </c>
      <c r="BK759" s="398">
        <v>12</v>
      </c>
      <c r="BL759" s="136">
        <v>2134.8955000000001</v>
      </c>
      <c r="BM759" s="136">
        <v>986.51961195517799</v>
      </c>
      <c r="BN759" s="136">
        <v>959.1</v>
      </c>
      <c r="BO759" s="136">
        <v>949.13544000000002</v>
      </c>
      <c r="BP759" s="136">
        <v>949.13544000000002</v>
      </c>
      <c r="BQ759" s="1" t="s">
        <v>821</v>
      </c>
    </row>
    <row r="760" spans="58:69" x14ac:dyDescent="0.25">
      <c r="BF760">
        <v>839</v>
      </c>
      <c r="BG760">
        <v>50</v>
      </c>
      <c r="BH760">
        <v>23</v>
      </c>
      <c r="BI760">
        <v>742</v>
      </c>
      <c r="BJ760" s="398">
        <v>17</v>
      </c>
      <c r="BK760" s="398">
        <v>13</v>
      </c>
      <c r="BL760" s="136">
        <v>2411.8742999999999</v>
      </c>
      <c r="BM760" s="136">
        <v>981.64019559491305</v>
      </c>
      <c r="BN760" s="136">
        <v>956.39</v>
      </c>
      <c r="BO760" s="136">
        <v>939.67669999999998</v>
      </c>
      <c r="BP760" s="136">
        <v>939.67669999999998</v>
      </c>
      <c r="BQ760" s="1" t="s">
        <v>821</v>
      </c>
    </row>
    <row r="761" spans="58:69" x14ac:dyDescent="0.25">
      <c r="BF761">
        <v>840</v>
      </c>
      <c r="BG761">
        <v>49</v>
      </c>
      <c r="BH761">
        <v>23</v>
      </c>
      <c r="BI761">
        <v>743</v>
      </c>
      <c r="BJ761" s="398">
        <v>17</v>
      </c>
      <c r="BK761" s="398">
        <v>14</v>
      </c>
      <c r="BL761" s="136">
        <v>2511.7734</v>
      </c>
      <c r="BM761" s="136">
        <v>977.46417897070796</v>
      </c>
      <c r="BN761" s="136">
        <v>952.93</v>
      </c>
      <c r="BO761" s="136">
        <v>936.26464999999996</v>
      </c>
      <c r="BP761" s="136">
        <v>936.26464999999996</v>
      </c>
      <c r="BQ761" s="1" t="s">
        <v>821</v>
      </c>
    </row>
    <row r="762" spans="58:69" x14ac:dyDescent="0.25">
      <c r="BF762">
        <v>841</v>
      </c>
      <c r="BG762">
        <v>49</v>
      </c>
      <c r="BH762">
        <v>22</v>
      </c>
      <c r="BI762">
        <v>744</v>
      </c>
      <c r="BJ762" s="398">
        <v>17</v>
      </c>
      <c r="BK762" s="398">
        <v>15</v>
      </c>
      <c r="BL762" s="136">
        <v>2695.828</v>
      </c>
      <c r="BM762" s="136">
        <v>974.31781126787803</v>
      </c>
      <c r="BN762" s="136">
        <v>943.16</v>
      </c>
      <c r="BO762" s="136">
        <v>931.39404000000002</v>
      </c>
      <c r="BP762" s="136">
        <v>931.39404000000002</v>
      </c>
      <c r="BQ762" s="1" t="s">
        <v>821</v>
      </c>
    </row>
    <row r="763" spans="58:69" x14ac:dyDescent="0.25">
      <c r="BF763">
        <v>842</v>
      </c>
      <c r="BG763">
        <v>48</v>
      </c>
      <c r="BH763">
        <v>22</v>
      </c>
      <c r="BI763">
        <v>745</v>
      </c>
      <c r="BJ763" s="398">
        <v>17</v>
      </c>
      <c r="BK763" s="398">
        <v>16</v>
      </c>
      <c r="BL763" s="136">
        <v>2977.6597000000002</v>
      </c>
      <c r="BM763" s="136">
        <v>969.155526584119</v>
      </c>
      <c r="BN763" s="136">
        <v>941.35</v>
      </c>
      <c r="BO763" s="136">
        <v>927.64200000000005</v>
      </c>
      <c r="BP763" s="136">
        <v>927.64200000000005</v>
      </c>
      <c r="BQ763" s="1" t="s">
        <v>821</v>
      </c>
    </row>
    <row r="764" spans="58:69" x14ac:dyDescent="0.25">
      <c r="BF764">
        <v>843</v>
      </c>
      <c r="BG764">
        <v>47</v>
      </c>
      <c r="BH764">
        <v>22</v>
      </c>
      <c r="BI764">
        <v>746</v>
      </c>
      <c r="BJ764" s="398">
        <v>17</v>
      </c>
      <c r="BK764" s="398">
        <v>17</v>
      </c>
      <c r="BL764" s="136">
        <v>3119.6239999999998</v>
      </c>
      <c r="BM764" s="136">
        <v>964.45962133276703</v>
      </c>
      <c r="BN764" s="136">
        <v>947.12</v>
      </c>
      <c r="BO764" s="136">
        <v>925.04407000000003</v>
      </c>
      <c r="BP764" s="136">
        <v>925.04407000000003</v>
      </c>
      <c r="BQ764" s="1" t="s">
        <v>821</v>
      </c>
    </row>
    <row r="765" spans="58:69" x14ac:dyDescent="0.25">
      <c r="BF765">
        <v>844</v>
      </c>
      <c r="BG765">
        <v>47</v>
      </c>
      <c r="BH765">
        <v>21</v>
      </c>
      <c r="BI765">
        <v>747</v>
      </c>
      <c r="BJ765" s="398">
        <v>17</v>
      </c>
      <c r="BK765" s="398">
        <v>18</v>
      </c>
      <c r="BL765" s="136">
        <v>3247.9016000000001</v>
      </c>
      <c r="BM765" s="136">
        <v>961.465189444565</v>
      </c>
      <c r="BN765" s="136">
        <v>930.77</v>
      </c>
      <c r="BO765" s="136">
        <v>923.45619999999997</v>
      </c>
      <c r="BP765" s="136">
        <v>923.45619999999997</v>
      </c>
      <c r="BQ765" s="1" t="s">
        <v>821</v>
      </c>
    </row>
    <row r="766" spans="58:69" x14ac:dyDescent="0.25">
      <c r="BF766">
        <v>845</v>
      </c>
      <c r="BG766">
        <v>46</v>
      </c>
      <c r="BH766">
        <v>21</v>
      </c>
      <c r="BI766">
        <v>748</v>
      </c>
      <c r="BJ766" s="398">
        <v>17</v>
      </c>
      <c r="BK766" s="398">
        <v>19</v>
      </c>
      <c r="BL766" s="136">
        <v>3520.8512999999998</v>
      </c>
      <c r="BM766" s="136">
        <v>957.01935987471302</v>
      </c>
      <c r="BN766" s="136">
        <v>922.92</v>
      </c>
      <c r="BO766" s="136">
        <v>918.75969999999995</v>
      </c>
      <c r="BP766" s="136">
        <v>918.75969999999995</v>
      </c>
      <c r="BQ766" s="1" t="s">
        <v>821</v>
      </c>
    </row>
    <row r="767" spans="58:69" x14ac:dyDescent="0.25">
      <c r="BF767">
        <v>846</v>
      </c>
      <c r="BG767">
        <v>45</v>
      </c>
      <c r="BH767">
        <v>21</v>
      </c>
      <c r="BI767">
        <v>749</v>
      </c>
      <c r="BJ767" s="398">
        <v>17</v>
      </c>
      <c r="BK767" s="398">
        <v>20</v>
      </c>
      <c r="BL767" s="136">
        <v>3693.7840000000001</v>
      </c>
      <c r="BM767" s="136">
        <v>952.07872986133498</v>
      </c>
      <c r="BN767" s="136">
        <v>940.69</v>
      </c>
      <c r="BO767" s="136">
        <v>917.05664000000002</v>
      </c>
      <c r="BP767" s="136">
        <v>917.05664000000002</v>
      </c>
      <c r="BQ767" s="1" t="s">
        <v>821</v>
      </c>
    </row>
    <row r="768" spans="58:69" x14ac:dyDescent="0.25">
      <c r="BF768">
        <v>847</v>
      </c>
      <c r="BG768">
        <v>45</v>
      </c>
      <c r="BH768">
        <v>20</v>
      </c>
      <c r="BI768">
        <v>750</v>
      </c>
      <c r="BJ768" s="398">
        <v>17</v>
      </c>
      <c r="BK768" s="398">
        <v>21</v>
      </c>
      <c r="BL768" s="136">
        <v>3884.7539999999999</v>
      </c>
      <c r="BM768" s="136">
        <v>948.04647929603902</v>
      </c>
      <c r="BN768" s="136">
        <v>930.84</v>
      </c>
      <c r="BO768" s="136">
        <v>914.24414000000002</v>
      </c>
      <c r="BP768" s="136">
        <v>914.24414000000002</v>
      </c>
      <c r="BQ768" s="1" t="s">
        <v>821</v>
      </c>
    </row>
    <row r="769" spans="58:69" x14ac:dyDescent="0.25">
      <c r="BF769">
        <v>848</v>
      </c>
      <c r="BG769">
        <v>44</v>
      </c>
      <c r="BH769">
        <v>20</v>
      </c>
      <c r="BI769">
        <v>751</v>
      </c>
      <c r="BJ769" s="398">
        <v>17</v>
      </c>
      <c r="BK769" s="398">
        <v>22</v>
      </c>
      <c r="BL769" s="136">
        <v>4027.462</v>
      </c>
      <c r="BM769" s="136">
        <v>944.34914002129301</v>
      </c>
      <c r="BN769" s="136">
        <v>930.64</v>
      </c>
      <c r="BO769" s="136">
        <v>913.35253999999998</v>
      </c>
      <c r="BP769" s="136">
        <v>913.35253999999998</v>
      </c>
      <c r="BQ769" s="1" t="s">
        <v>821</v>
      </c>
    </row>
    <row r="770" spans="58:69" x14ac:dyDescent="0.25">
      <c r="BF770">
        <v>849</v>
      </c>
      <c r="BG770">
        <v>44</v>
      </c>
      <c r="BH770">
        <v>19</v>
      </c>
      <c r="BI770">
        <v>752</v>
      </c>
      <c r="BJ770" s="398">
        <v>17</v>
      </c>
      <c r="BK770" s="398">
        <v>23</v>
      </c>
      <c r="BL770" s="136">
        <v>4232.7924999999996</v>
      </c>
      <c r="BM770" s="136">
        <v>940.49266905436605</v>
      </c>
      <c r="BN770" s="136">
        <v>914.17</v>
      </c>
      <c r="BO770" s="136">
        <v>910.89984000000004</v>
      </c>
      <c r="BP770" s="136">
        <v>910.89984000000004</v>
      </c>
      <c r="BQ770" s="1" t="s">
        <v>821</v>
      </c>
    </row>
    <row r="771" spans="58:69" x14ac:dyDescent="0.25">
      <c r="BF771">
        <v>850</v>
      </c>
      <c r="BG771">
        <v>43</v>
      </c>
      <c r="BH771">
        <v>19</v>
      </c>
      <c r="BI771">
        <v>753</v>
      </c>
      <c r="BJ771" s="398">
        <v>17</v>
      </c>
      <c r="BK771" s="398">
        <v>24</v>
      </c>
      <c r="BL771" s="136">
        <v>4443.9652999999998</v>
      </c>
      <c r="BM771" s="136">
        <v>935.87757945941701</v>
      </c>
      <c r="BN771" s="136">
        <v>920.77</v>
      </c>
      <c r="BO771" s="136">
        <v>907.57590000000005</v>
      </c>
      <c r="BP771" s="136">
        <v>907.57590000000005</v>
      </c>
      <c r="BQ771" s="1" t="s">
        <v>821</v>
      </c>
    </row>
    <row r="772" spans="58:69" x14ac:dyDescent="0.25">
      <c r="BF772">
        <v>851</v>
      </c>
      <c r="BG772">
        <v>43</v>
      </c>
      <c r="BH772">
        <v>18</v>
      </c>
      <c r="BI772">
        <v>754</v>
      </c>
      <c r="BJ772" s="398">
        <v>17</v>
      </c>
      <c r="BK772" s="398">
        <v>25</v>
      </c>
      <c r="BL772" s="136">
        <v>4528.3109999999997</v>
      </c>
      <c r="BM772" s="136">
        <v>932.60306562135997</v>
      </c>
      <c r="BN772" s="136">
        <v>911.29</v>
      </c>
      <c r="BO772" s="136">
        <v>906.88720000000001</v>
      </c>
      <c r="BP772" s="136">
        <v>906.88720000000001</v>
      </c>
      <c r="BQ772" s="1" t="s">
        <v>821</v>
      </c>
    </row>
    <row r="773" spans="58:69" x14ac:dyDescent="0.25">
      <c r="BF773">
        <v>852</v>
      </c>
      <c r="BG773">
        <v>42</v>
      </c>
      <c r="BH773">
        <v>18</v>
      </c>
      <c r="BI773">
        <v>755</v>
      </c>
      <c r="BJ773" s="398">
        <v>17</v>
      </c>
      <c r="BK773" s="398">
        <v>26</v>
      </c>
      <c r="BL773" s="136">
        <v>4815.1752999999999</v>
      </c>
      <c r="BM773" s="136">
        <v>928.48984790750296</v>
      </c>
      <c r="BN773" s="136">
        <v>913.32</v>
      </c>
      <c r="BO773" s="136">
        <v>903.26013</v>
      </c>
      <c r="BP773" s="136">
        <v>903.26013</v>
      </c>
      <c r="BQ773" s="1" t="s">
        <v>821</v>
      </c>
    </row>
    <row r="774" spans="58:69" x14ac:dyDescent="0.25">
      <c r="BF774">
        <v>853</v>
      </c>
      <c r="BG774">
        <v>41</v>
      </c>
      <c r="BH774">
        <v>18</v>
      </c>
      <c r="BI774">
        <v>756</v>
      </c>
      <c r="BJ774" s="398">
        <v>17</v>
      </c>
      <c r="BK774" s="398">
        <v>27</v>
      </c>
      <c r="BL774" s="136">
        <v>4947.4603999999999</v>
      </c>
      <c r="BM774" s="136">
        <v>923.84543375891406</v>
      </c>
      <c r="BN774" s="136">
        <v>920.15</v>
      </c>
      <c r="BO774" s="136">
        <v>901.56899999999996</v>
      </c>
      <c r="BP774" s="136">
        <v>901.56899999999996</v>
      </c>
      <c r="BQ774" s="1" t="s">
        <v>821</v>
      </c>
    </row>
    <row r="775" spans="58:69" x14ac:dyDescent="0.25">
      <c r="BF775">
        <v>854</v>
      </c>
      <c r="BG775">
        <v>41</v>
      </c>
      <c r="BH775">
        <v>17</v>
      </c>
      <c r="BI775">
        <v>757</v>
      </c>
      <c r="BJ775" s="398">
        <v>17</v>
      </c>
      <c r="BK775" s="398">
        <v>28</v>
      </c>
      <c r="BL775" s="136">
        <v>5154.7217000000001</v>
      </c>
      <c r="BM775" s="136">
        <v>920.083071885344</v>
      </c>
      <c r="BN775" s="136">
        <v>913.16</v>
      </c>
      <c r="BO775" s="136">
        <v>897.40359999999998</v>
      </c>
      <c r="BP775" s="136">
        <v>897.40359999999998</v>
      </c>
      <c r="BQ775" s="1" t="s">
        <v>821</v>
      </c>
    </row>
    <row r="776" spans="58:69" x14ac:dyDescent="0.25">
      <c r="BF776">
        <v>855</v>
      </c>
      <c r="BG776">
        <v>40</v>
      </c>
      <c r="BH776">
        <v>17</v>
      </c>
      <c r="BI776">
        <v>758</v>
      </c>
      <c r="BJ776" s="398">
        <v>17</v>
      </c>
      <c r="BK776" s="398">
        <v>29</v>
      </c>
      <c r="BL776" s="136">
        <v>5279.0195000000003</v>
      </c>
      <c r="BM776" s="136">
        <v>916.40920307437705</v>
      </c>
      <c r="BN776" s="136">
        <v>915.29</v>
      </c>
      <c r="BO776" s="136">
        <v>895.24005</v>
      </c>
      <c r="BP776" s="136">
        <v>895.24005</v>
      </c>
      <c r="BQ776" s="1" t="s">
        <v>821</v>
      </c>
    </row>
    <row r="777" spans="58:69" x14ac:dyDescent="0.25">
      <c r="BF777">
        <v>856</v>
      </c>
      <c r="BG777">
        <v>40</v>
      </c>
      <c r="BH777">
        <v>16</v>
      </c>
      <c r="BI777">
        <v>759</v>
      </c>
      <c r="BJ777" s="398">
        <v>17</v>
      </c>
      <c r="BK777" s="398">
        <v>30</v>
      </c>
      <c r="BL777" s="136">
        <v>5551.8869999999997</v>
      </c>
      <c r="BM777" s="136">
        <v>912.00838831749104</v>
      </c>
      <c r="BN777" s="136">
        <v>911.08</v>
      </c>
      <c r="BO777" s="136">
        <v>888.98329999999999</v>
      </c>
      <c r="BP777" s="136">
        <v>888.98329999999999</v>
      </c>
      <c r="BQ777" s="1" t="s">
        <v>821</v>
      </c>
    </row>
    <row r="778" spans="58:69" x14ac:dyDescent="0.25">
      <c r="BF778">
        <v>857</v>
      </c>
      <c r="BG778">
        <v>40</v>
      </c>
      <c r="BH778">
        <v>15</v>
      </c>
      <c r="BI778">
        <v>760</v>
      </c>
      <c r="BJ778" s="398">
        <v>17</v>
      </c>
      <c r="BK778" s="398">
        <v>31</v>
      </c>
      <c r="BL778" s="136">
        <v>5719.2407000000003</v>
      </c>
      <c r="BM778" s="136">
        <v>907.13048146838105</v>
      </c>
      <c r="BN778" s="136">
        <v>904.08</v>
      </c>
      <c r="BO778" s="136">
        <v>887.85204999999996</v>
      </c>
      <c r="BP778" s="136">
        <v>887.85204999999996</v>
      </c>
      <c r="BQ778" s="1" t="s">
        <v>821</v>
      </c>
    </row>
    <row r="779" spans="58:69" x14ac:dyDescent="0.25">
      <c r="BF779">
        <v>858</v>
      </c>
      <c r="BG779">
        <v>39</v>
      </c>
      <c r="BH779">
        <v>15</v>
      </c>
      <c r="BI779">
        <v>761</v>
      </c>
      <c r="BJ779" s="398">
        <v>17</v>
      </c>
      <c r="BK779" s="398">
        <v>32</v>
      </c>
      <c r="BL779" s="136">
        <v>5822.19</v>
      </c>
      <c r="BM779" s="136">
        <v>904.13537327589802</v>
      </c>
      <c r="BN779" s="136">
        <v>910.85</v>
      </c>
      <c r="BO779" s="136">
        <v>886.09659999999997</v>
      </c>
      <c r="BP779" s="136">
        <v>886.09659999999997</v>
      </c>
      <c r="BQ779" s="1" t="s">
        <v>821</v>
      </c>
    </row>
    <row r="780" spans="58:69" x14ac:dyDescent="0.25">
      <c r="BF780">
        <v>859</v>
      </c>
      <c r="BG780">
        <v>39</v>
      </c>
      <c r="BH780">
        <v>14</v>
      </c>
      <c r="BI780">
        <v>762</v>
      </c>
      <c r="BJ780" s="398">
        <v>17</v>
      </c>
      <c r="BK780" s="398">
        <v>33</v>
      </c>
      <c r="BL780" s="136">
        <v>6099.8584000000001</v>
      </c>
      <c r="BM780" s="136">
        <v>899.91791813576697</v>
      </c>
      <c r="BN780" s="136">
        <v>905.24</v>
      </c>
      <c r="BO780" s="136">
        <v>882.96939999999995</v>
      </c>
      <c r="BP780" s="136">
        <v>882.96939999999995</v>
      </c>
      <c r="BQ780" s="1" t="s">
        <v>821</v>
      </c>
    </row>
    <row r="781" spans="58:69" x14ac:dyDescent="0.25">
      <c r="BF781">
        <v>860</v>
      </c>
      <c r="BG781">
        <v>39</v>
      </c>
      <c r="BH781">
        <v>13</v>
      </c>
      <c r="BI781">
        <v>763</v>
      </c>
      <c r="BJ781" s="398">
        <v>17</v>
      </c>
      <c r="BK781" s="398">
        <v>34</v>
      </c>
      <c r="BL781" s="136">
        <v>6243.2793000000001</v>
      </c>
      <c r="BM781" s="136">
        <v>895.25200292146599</v>
      </c>
      <c r="BN781" s="136">
        <v>887.94</v>
      </c>
      <c r="BO781" s="136">
        <v>880.82719999999995</v>
      </c>
      <c r="BP781" s="136">
        <v>880.82719999999995</v>
      </c>
      <c r="BQ781" s="1" t="s">
        <v>821</v>
      </c>
    </row>
    <row r="782" spans="58:69" x14ac:dyDescent="0.25">
      <c r="BF782">
        <v>861</v>
      </c>
      <c r="BG782">
        <v>38</v>
      </c>
      <c r="BH782">
        <v>13</v>
      </c>
      <c r="BI782">
        <v>764</v>
      </c>
      <c r="BJ782" s="398">
        <v>17</v>
      </c>
      <c r="BK782" s="398">
        <v>35</v>
      </c>
      <c r="BL782" s="136">
        <v>6513.3433000000005</v>
      </c>
      <c r="BM782" s="136">
        <v>890.67034981018605</v>
      </c>
      <c r="BN782" s="136">
        <v>895.69</v>
      </c>
      <c r="BO782" s="136">
        <v>876.68280000000004</v>
      </c>
      <c r="BP782" s="136">
        <v>876.68280000000004</v>
      </c>
      <c r="BQ782" s="1" t="s">
        <v>821</v>
      </c>
    </row>
    <row r="783" spans="58:69" x14ac:dyDescent="0.25">
      <c r="BF783">
        <v>862</v>
      </c>
      <c r="BG783">
        <v>38</v>
      </c>
      <c r="BH783">
        <v>12</v>
      </c>
      <c r="BI783">
        <v>765</v>
      </c>
      <c r="BJ783" s="398">
        <v>17</v>
      </c>
      <c r="BK783" s="398">
        <v>36</v>
      </c>
      <c r="BL783" s="136">
        <v>6538.8125</v>
      </c>
      <c r="BM783" s="136">
        <v>887.39568447996999</v>
      </c>
      <c r="BN783" s="136">
        <v>880.03</v>
      </c>
      <c r="BO783" s="136">
        <v>875.73413000000005</v>
      </c>
      <c r="BP783" s="136">
        <v>875.73413000000005</v>
      </c>
      <c r="BQ783" s="1" t="s">
        <v>821</v>
      </c>
    </row>
    <row r="784" spans="58:69" x14ac:dyDescent="0.25">
      <c r="BF784">
        <v>863</v>
      </c>
      <c r="BG784">
        <v>37</v>
      </c>
      <c r="BH784">
        <v>12</v>
      </c>
      <c r="BI784">
        <v>766</v>
      </c>
      <c r="BJ784" s="398">
        <v>17</v>
      </c>
      <c r="BK784" s="398">
        <v>37</v>
      </c>
      <c r="BL784" s="136">
        <v>6881.0186000000003</v>
      </c>
      <c r="BM784" s="136">
        <v>883.32162748921905</v>
      </c>
      <c r="BN784" s="136">
        <v>885.28</v>
      </c>
      <c r="BO784" s="136">
        <v>871.13837000000001</v>
      </c>
      <c r="BP784" s="136">
        <v>871.13837000000001</v>
      </c>
      <c r="BQ784" s="1" t="s">
        <v>821</v>
      </c>
    </row>
    <row r="785" spans="58:69" x14ac:dyDescent="0.25">
      <c r="BF785">
        <v>864</v>
      </c>
      <c r="BG785">
        <v>36</v>
      </c>
      <c r="BH785">
        <v>11</v>
      </c>
      <c r="BI785">
        <v>767</v>
      </c>
      <c r="BJ785" s="398">
        <v>17</v>
      </c>
      <c r="BK785" s="398">
        <v>38</v>
      </c>
      <c r="BL785" s="136">
        <v>6938.8554999999997</v>
      </c>
      <c r="BM785" s="136">
        <v>878.88892363285902</v>
      </c>
      <c r="BN785" s="136">
        <v>885.73</v>
      </c>
      <c r="BO785" s="136">
        <v>869.50070000000005</v>
      </c>
      <c r="BP785" s="136">
        <v>869.50070000000005</v>
      </c>
      <c r="BQ785" s="1" t="s">
        <v>821</v>
      </c>
    </row>
    <row r="786" spans="58:69" x14ac:dyDescent="0.25">
      <c r="BF786">
        <v>680</v>
      </c>
      <c r="BG786">
        <v>61</v>
      </c>
      <c r="BH786">
        <v>23</v>
      </c>
      <c r="BI786">
        <v>768</v>
      </c>
      <c r="BJ786" s="398">
        <v>18</v>
      </c>
      <c r="BK786" s="398">
        <v>1</v>
      </c>
      <c r="BL786" s="136">
        <v>40.89114</v>
      </c>
      <c r="BM786" s="136">
        <v>1019.27911398119</v>
      </c>
      <c r="BN786" s="136">
        <v>1036.17</v>
      </c>
      <c r="BO786" s="136">
        <v>1016.65295</v>
      </c>
      <c r="BP786" s="136">
        <v>1016.65295</v>
      </c>
      <c r="BQ786" s="1" t="s">
        <v>821</v>
      </c>
    </row>
    <row r="787" spans="58:69" x14ac:dyDescent="0.25">
      <c r="BF787">
        <v>681</v>
      </c>
      <c r="BG787">
        <v>61</v>
      </c>
      <c r="BH787">
        <v>22</v>
      </c>
      <c r="BI787">
        <v>769</v>
      </c>
      <c r="BJ787" s="398">
        <v>18</v>
      </c>
      <c r="BK787" s="398">
        <v>2</v>
      </c>
      <c r="BL787" s="136">
        <v>67.023939999999996</v>
      </c>
      <c r="BM787" s="136">
        <v>1018.613737417</v>
      </c>
      <c r="BN787" s="136">
        <v>1022.32</v>
      </c>
      <c r="BO787" s="136">
        <v>1015.6347</v>
      </c>
      <c r="BP787" s="136">
        <v>1015.6347</v>
      </c>
      <c r="BQ787" s="1" t="s">
        <v>821</v>
      </c>
    </row>
    <row r="788" spans="58:69" x14ac:dyDescent="0.25">
      <c r="BF788">
        <v>682</v>
      </c>
      <c r="BG788">
        <v>60</v>
      </c>
      <c r="BH788">
        <v>22</v>
      </c>
      <c r="BI788">
        <v>770</v>
      </c>
      <c r="BJ788" s="398">
        <v>18</v>
      </c>
      <c r="BK788" s="398">
        <v>3</v>
      </c>
      <c r="BL788" s="136">
        <v>405.70751999999999</v>
      </c>
      <c r="BM788" s="136">
        <v>1014.9920420657</v>
      </c>
      <c r="BN788" s="136">
        <v>1022.12</v>
      </c>
      <c r="BO788" s="136">
        <v>1006.44147</v>
      </c>
      <c r="BP788" s="136">
        <v>1006.44147</v>
      </c>
      <c r="BQ788" s="1" t="s">
        <v>821</v>
      </c>
    </row>
    <row r="789" spans="58:69" x14ac:dyDescent="0.25">
      <c r="BF789">
        <v>683</v>
      </c>
      <c r="BG789">
        <v>59</v>
      </c>
      <c r="BH789">
        <v>21</v>
      </c>
      <c r="BI789">
        <v>771</v>
      </c>
      <c r="BJ789" s="398">
        <v>18</v>
      </c>
      <c r="BK789" s="398">
        <v>4</v>
      </c>
      <c r="BL789" s="136">
        <v>753.62969999999996</v>
      </c>
      <c r="BM789" s="136">
        <v>1008.17580075244</v>
      </c>
      <c r="BN789" s="136">
        <v>1009.67</v>
      </c>
      <c r="BO789" s="136">
        <v>988.63946999999996</v>
      </c>
      <c r="BP789" s="136">
        <v>988.63946999999996</v>
      </c>
      <c r="BQ789" s="1" t="s">
        <v>821</v>
      </c>
    </row>
    <row r="790" spans="58:69" x14ac:dyDescent="0.25">
      <c r="BF790">
        <v>684</v>
      </c>
      <c r="BG790">
        <v>58</v>
      </c>
      <c r="BH790">
        <v>20</v>
      </c>
      <c r="BI790">
        <v>772</v>
      </c>
      <c r="BJ790" s="398">
        <v>18</v>
      </c>
      <c r="BK790" s="398">
        <v>5</v>
      </c>
      <c r="BL790" s="136">
        <v>1069.9092000000001</v>
      </c>
      <c r="BM790" s="136">
        <v>1001.58197296368</v>
      </c>
      <c r="BN790" s="136">
        <v>1000.55</v>
      </c>
      <c r="BO790" s="136">
        <v>980.80439999999999</v>
      </c>
      <c r="BP790" s="136">
        <v>980.80439999999999</v>
      </c>
      <c r="BQ790" s="1" t="s">
        <v>821</v>
      </c>
    </row>
    <row r="791" spans="58:69" x14ac:dyDescent="0.25">
      <c r="BF791">
        <v>685</v>
      </c>
      <c r="BG791">
        <v>58</v>
      </c>
      <c r="BH791">
        <v>19</v>
      </c>
      <c r="BI791">
        <v>773</v>
      </c>
      <c r="BJ791" s="398">
        <v>18</v>
      </c>
      <c r="BK791" s="398">
        <v>6</v>
      </c>
      <c r="BL791" s="136">
        <v>1149.1352999999999</v>
      </c>
      <c r="BM791" s="136">
        <v>997.65561326213503</v>
      </c>
      <c r="BN791" s="136">
        <v>983.26</v>
      </c>
      <c r="BO791" s="136">
        <v>978.0127</v>
      </c>
      <c r="BP791" s="136">
        <v>978.0127</v>
      </c>
      <c r="BQ791" s="1" t="s">
        <v>821</v>
      </c>
    </row>
    <row r="792" spans="58:69" x14ac:dyDescent="0.25">
      <c r="BF792">
        <v>686</v>
      </c>
      <c r="BG792">
        <v>57</v>
      </c>
      <c r="BH792">
        <v>19</v>
      </c>
      <c r="BI792">
        <v>774</v>
      </c>
      <c r="BJ792" s="398">
        <v>18</v>
      </c>
      <c r="BK792" s="398">
        <v>7</v>
      </c>
      <c r="BL792" s="136">
        <v>1402.7185999999999</v>
      </c>
      <c r="BM792" s="136">
        <v>994.35166399278</v>
      </c>
      <c r="BN792" s="136">
        <v>988.4</v>
      </c>
      <c r="BO792" s="136">
        <v>968.04409999999996</v>
      </c>
      <c r="BP792" s="136">
        <v>968.04409999999996</v>
      </c>
      <c r="BQ792" s="1" t="s">
        <v>821</v>
      </c>
    </row>
    <row r="793" spans="58:69" x14ac:dyDescent="0.25">
      <c r="BF793">
        <v>687</v>
      </c>
      <c r="BG793">
        <v>57</v>
      </c>
      <c r="BH793">
        <v>18</v>
      </c>
      <c r="BI793">
        <v>775</v>
      </c>
      <c r="BJ793" s="398">
        <v>18</v>
      </c>
      <c r="BK793" s="398">
        <v>8</v>
      </c>
      <c r="BL793" s="136">
        <v>1527.8677</v>
      </c>
      <c r="BM793" s="136">
        <v>990.59181806238905</v>
      </c>
      <c r="BN793" s="136">
        <v>974.46</v>
      </c>
      <c r="BO793" s="136">
        <v>965.93020000000001</v>
      </c>
      <c r="BP793" s="136">
        <v>965.93020000000001</v>
      </c>
      <c r="BQ793" s="1" t="s">
        <v>821</v>
      </c>
    </row>
    <row r="794" spans="58:69" x14ac:dyDescent="0.25">
      <c r="BF794">
        <v>688</v>
      </c>
      <c r="BG794">
        <v>56</v>
      </c>
      <c r="BH794">
        <v>18</v>
      </c>
      <c r="BI794">
        <v>776</v>
      </c>
      <c r="BJ794" s="398">
        <v>18</v>
      </c>
      <c r="BK794" s="398">
        <v>9</v>
      </c>
      <c r="BL794" s="136">
        <v>1797.9575</v>
      </c>
      <c r="BM794" s="136">
        <v>986.66810624548702</v>
      </c>
      <c r="BN794" s="136">
        <v>966.54</v>
      </c>
      <c r="BO794" s="136">
        <v>961.03283999999996</v>
      </c>
      <c r="BP794" s="136">
        <v>961.03283999999996</v>
      </c>
      <c r="BQ794" s="1" t="s">
        <v>821</v>
      </c>
    </row>
    <row r="795" spans="58:69" x14ac:dyDescent="0.25">
      <c r="BF795">
        <v>689</v>
      </c>
      <c r="BG795">
        <v>55</v>
      </c>
      <c r="BH795">
        <v>18</v>
      </c>
      <c r="BI795">
        <v>777</v>
      </c>
      <c r="BJ795" s="398">
        <v>18</v>
      </c>
      <c r="BK795" s="398">
        <v>10</v>
      </c>
      <c r="BL795" s="136">
        <v>2054.9448000000002</v>
      </c>
      <c r="BM795" s="136">
        <v>981.43557594944298</v>
      </c>
      <c r="BN795" s="136">
        <v>970.88</v>
      </c>
      <c r="BO795" s="136">
        <v>955.91425000000004</v>
      </c>
      <c r="BP795" s="136">
        <v>955.91425000000004</v>
      </c>
      <c r="BQ795" s="1" t="s">
        <v>821</v>
      </c>
    </row>
    <row r="796" spans="58:69" x14ac:dyDescent="0.25">
      <c r="BF796">
        <v>690</v>
      </c>
      <c r="BG796">
        <v>54</v>
      </c>
      <c r="BH796">
        <v>18</v>
      </c>
      <c r="BI796">
        <v>778</v>
      </c>
      <c r="BJ796" s="398">
        <v>18</v>
      </c>
      <c r="BK796" s="398">
        <v>11</v>
      </c>
      <c r="BL796" s="136">
        <v>2334.7332000000001</v>
      </c>
      <c r="BM796" s="136">
        <v>976.10676202364698</v>
      </c>
      <c r="BN796" s="136">
        <v>965.74</v>
      </c>
      <c r="BO796" s="136">
        <v>948.06920000000002</v>
      </c>
      <c r="BP796" s="136">
        <v>948.06920000000002</v>
      </c>
      <c r="BQ796" s="1" t="s">
        <v>821</v>
      </c>
    </row>
    <row r="797" spans="58:69" x14ac:dyDescent="0.25">
      <c r="BF797">
        <v>691</v>
      </c>
      <c r="BG797">
        <v>53</v>
      </c>
      <c r="BH797">
        <v>18</v>
      </c>
      <c r="BI797">
        <v>779</v>
      </c>
      <c r="BJ797" s="398">
        <v>18</v>
      </c>
      <c r="BK797" s="398">
        <v>12</v>
      </c>
      <c r="BL797" s="136">
        <v>2421.9270000000001</v>
      </c>
      <c r="BM797" s="136">
        <v>972.46356843932494</v>
      </c>
      <c r="BN797" s="136">
        <v>961.64</v>
      </c>
      <c r="BO797" s="136">
        <v>946.61383000000001</v>
      </c>
      <c r="BP797" s="136">
        <v>946.61383000000001</v>
      </c>
      <c r="BQ797" s="1" t="s">
        <v>821</v>
      </c>
    </row>
    <row r="798" spans="58:69" x14ac:dyDescent="0.25">
      <c r="BF798">
        <v>692</v>
      </c>
      <c r="BG798">
        <v>53</v>
      </c>
      <c r="BH798">
        <v>17</v>
      </c>
      <c r="BI798">
        <v>780</v>
      </c>
      <c r="BJ798" s="398">
        <v>18</v>
      </c>
      <c r="BK798" s="398">
        <v>13</v>
      </c>
      <c r="BL798" s="136">
        <v>2682.8820000000001</v>
      </c>
      <c r="BM798" s="136">
        <v>969.00733853619602</v>
      </c>
      <c r="BN798" s="136">
        <v>956.19</v>
      </c>
      <c r="BO798" s="136">
        <v>939.56619999999998</v>
      </c>
      <c r="BP798" s="136">
        <v>939.56619999999998</v>
      </c>
      <c r="BQ798" s="1" t="s">
        <v>821</v>
      </c>
    </row>
    <row r="799" spans="58:69" x14ac:dyDescent="0.25">
      <c r="BF799">
        <v>693</v>
      </c>
      <c r="BG799">
        <v>52</v>
      </c>
      <c r="BH799">
        <v>17</v>
      </c>
      <c r="BI799">
        <v>781</v>
      </c>
      <c r="BJ799" s="398">
        <v>18</v>
      </c>
      <c r="BK799" s="398">
        <v>14</v>
      </c>
      <c r="BL799" s="136">
        <v>2776.2</v>
      </c>
      <c r="BM799" s="136">
        <v>965.49031271682304</v>
      </c>
      <c r="BN799" s="136">
        <v>955.67</v>
      </c>
      <c r="BO799" s="136">
        <v>937.61069999999995</v>
      </c>
      <c r="BP799" s="136">
        <v>937.61069999999995</v>
      </c>
      <c r="BQ799" s="1" t="s">
        <v>821</v>
      </c>
    </row>
    <row r="800" spans="58:69" x14ac:dyDescent="0.25">
      <c r="BF800">
        <v>694</v>
      </c>
      <c r="BG800">
        <v>52</v>
      </c>
      <c r="BH800">
        <v>16</v>
      </c>
      <c r="BI800">
        <v>782</v>
      </c>
      <c r="BJ800" s="398">
        <v>18</v>
      </c>
      <c r="BK800" s="398">
        <v>15</v>
      </c>
      <c r="BL800" s="136">
        <v>2996.0187999999998</v>
      </c>
      <c r="BM800" s="136">
        <v>962.38166463272296</v>
      </c>
      <c r="BN800" s="136">
        <v>940.29</v>
      </c>
      <c r="BO800" s="136">
        <v>930.72906</v>
      </c>
      <c r="BP800" s="136">
        <v>930.72906</v>
      </c>
      <c r="BQ800" s="1" t="s">
        <v>821</v>
      </c>
    </row>
    <row r="801" spans="58:69" x14ac:dyDescent="0.25">
      <c r="BF801">
        <v>695</v>
      </c>
      <c r="BG801">
        <v>51</v>
      </c>
      <c r="BH801">
        <v>16</v>
      </c>
      <c r="BI801">
        <v>783</v>
      </c>
      <c r="BJ801" s="398">
        <v>18</v>
      </c>
      <c r="BK801" s="398">
        <v>16</v>
      </c>
      <c r="BL801" s="136">
        <v>3192.7554</v>
      </c>
      <c r="BM801" s="136">
        <v>958.24633048162696</v>
      </c>
      <c r="BN801" s="136">
        <v>945.82</v>
      </c>
      <c r="BO801" s="136">
        <v>927.04930000000002</v>
      </c>
      <c r="BP801" s="136">
        <v>927.04930000000002</v>
      </c>
      <c r="BQ801" s="1" t="s">
        <v>821</v>
      </c>
    </row>
    <row r="802" spans="58:69" x14ac:dyDescent="0.25">
      <c r="BF802">
        <v>696</v>
      </c>
      <c r="BG802">
        <v>51</v>
      </c>
      <c r="BH802">
        <v>15</v>
      </c>
      <c r="BI802">
        <v>784</v>
      </c>
      <c r="BJ802" s="398">
        <v>18</v>
      </c>
      <c r="BK802" s="398">
        <v>17</v>
      </c>
      <c r="BL802" s="136">
        <v>3320.8867</v>
      </c>
      <c r="BM802" s="136">
        <v>955.02122394690105</v>
      </c>
      <c r="BN802" s="136">
        <v>927.57</v>
      </c>
      <c r="BO802" s="136">
        <v>925.34939999999995</v>
      </c>
      <c r="BP802" s="136">
        <v>925.34939999999995</v>
      </c>
      <c r="BQ802" s="1" t="s">
        <v>821</v>
      </c>
    </row>
    <row r="803" spans="58:69" x14ac:dyDescent="0.25">
      <c r="BF803">
        <v>697</v>
      </c>
      <c r="BG803">
        <v>50</v>
      </c>
      <c r="BH803">
        <v>15</v>
      </c>
      <c r="BI803">
        <v>785</v>
      </c>
      <c r="BJ803" s="398">
        <v>18</v>
      </c>
      <c r="BK803" s="398">
        <v>18</v>
      </c>
      <c r="BL803" s="136">
        <v>3617.3733000000002</v>
      </c>
      <c r="BM803" s="136">
        <v>950.80585460420104</v>
      </c>
      <c r="BN803" s="136">
        <v>932.29</v>
      </c>
      <c r="BO803" s="136">
        <v>922.19293000000005</v>
      </c>
      <c r="BP803" s="136">
        <v>922.19293000000005</v>
      </c>
      <c r="BQ803" s="1" t="s">
        <v>821</v>
      </c>
    </row>
    <row r="804" spans="58:69" x14ac:dyDescent="0.25">
      <c r="BF804">
        <v>698</v>
      </c>
      <c r="BG804">
        <v>49</v>
      </c>
      <c r="BH804">
        <v>15</v>
      </c>
      <c r="BI804">
        <v>786</v>
      </c>
      <c r="BJ804" s="398">
        <v>18</v>
      </c>
      <c r="BK804" s="398">
        <v>19</v>
      </c>
      <c r="BL804" s="136">
        <v>3646.6491999999998</v>
      </c>
      <c r="BM804" s="136">
        <v>947.571862810786</v>
      </c>
      <c r="BN804" s="136">
        <v>920.31</v>
      </c>
      <c r="BO804" s="136">
        <v>922.19293000000005</v>
      </c>
      <c r="BP804" s="136">
        <v>922.19293000000005</v>
      </c>
      <c r="BQ804" s="1" t="s">
        <v>821</v>
      </c>
    </row>
    <row r="805" spans="58:69" x14ac:dyDescent="0.25">
      <c r="BF805">
        <v>699</v>
      </c>
      <c r="BG805">
        <v>49</v>
      </c>
      <c r="BH805">
        <v>14</v>
      </c>
      <c r="BI805">
        <v>787</v>
      </c>
      <c r="BJ805" s="398">
        <v>18</v>
      </c>
      <c r="BK805" s="398">
        <v>20</v>
      </c>
      <c r="BL805" s="136">
        <v>3889.0830000000001</v>
      </c>
      <c r="BM805" s="136">
        <v>944.87447665667696</v>
      </c>
      <c r="BN805" s="136">
        <v>930.85</v>
      </c>
      <c r="BO805" s="136">
        <v>917.23553000000004</v>
      </c>
      <c r="BP805" s="136">
        <v>917.23553000000004</v>
      </c>
      <c r="BQ805" s="1" t="s">
        <v>821</v>
      </c>
    </row>
    <row r="806" spans="58:69" x14ac:dyDescent="0.25">
      <c r="BF806">
        <v>700</v>
      </c>
      <c r="BG806">
        <v>48</v>
      </c>
      <c r="BH806">
        <v>15</v>
      </c>
      <c r="BI806">
        <v>788</v>
      </c>
      <c r="BJ806" s="398">
        <v>18</v>
      </c>
      <c r="BK806" s="398">
        <v>21</v>
      </c>
      <c r="BL806" s="136">
        <v>4144.0330000000004</v>
      </c>
      <c r="BM806" s="136">
        <v>939.936725603068</v>
      </c>
      <c r="BN806" s="136">
        <v>923.69</v>
      </c>
      <c r="BO806" s="136">
        <v>914.68790000000001</v>
      </c>
      <c r="BP806" s="136">
        <v>914.68790000000001</v>
      </c>
      <c r="BQ806" s="1" t="s">
        <v>821</v>
      </c>
    </row>
    <row r="807" spans="58:69" x14ac:dyDescent="0.25">
      <c r="BF807">
        <v>701</v>
      </c>
      <c r="BG807">
        <v>47</v>
      </c>
      <c r="BH807">
        <v>15</v>
      </c>
      <c r="BI807">
        <v>789</v>
      </c>
      <c r="BJ807" s="398">
        <v>18</v>
      </c>
      <c r="BK807" s="398">
        <v>22</v>
      </c>
      <c r="BL807" s="136">
        <v>4221.1494000000002</v>
      </c>
      <c r="BM807" s="136">
        <v>936.64015405532996</v>
      </c>
      <c r="BN807" s="136">
        <v>922.93</v>
      </c>
      <c r="BO807" s="136">
        <v>912.50480000000005</v>
      </c>
      <c r="BP807" s="136">
        <v>912.50480000000005</v>
      </c>
      <c r="BQ807" s="1" t="s">
        <v>821</v>
      </c>
    </row>
    <row r="808" spans="58:69" x14ac:dyDescent="0.25">
      <c r="BF808">
        <v>702</v>
      </c>
      <c r="BG808">
        <v>47</v>
      </c>
      <c r="BH808">
        <v>14</v>
      </c>
      <c r="BI808">
        <v>790</v>
      </c>
      <c r="BJ808" s="398">
        <v>18</v>
      </c>
      <c r="BK808" s="398">
        <v>23</v>
      </c>
      <c r="BL808" s="136">
        <v>4402.3339999999998</v>
      </c>
      <c r="BM808" s="136">
        <v>934.07588681781294</v>
      </c>
      <c r="BN808" s="136">
        <v>919.32</v>
      </c>
      <c r="BO808" s="136">
        <v>909.44055000000003</v>
      </c>
      <c r="BP808" s="136">
        <v>909.44055000000003</v>
      </c>
      <c r="BQ808" s="1" t="s">
        <v>821</v>
      </c>
    </row>
    <row r="809" spans="58:69" x14ac:dyDescent="0.25">
      <c r="BF809">
        <v>703</v>
      </c>
      <c r="BG809">
        <v>46</v>
      </c>
      <c r="BH809">
        <v>14</v>
      </c>
      <c r="BI809">
        <v>791</v>
      </c>
      <c r="BJ809" s="398">
        <v>18</v>
      </c>
      <c r="BK809" s="398">
        <v>24</v>
      </c>
      <c r="BL809" s="136">
        <v>4670.0565999999999</v>
      </c>
      <c r="BM809" s="136">
        <v>929.61938425444998</v>
      </c>
      <c r="BN809" s="136">
        <v>908.71</v>
      </c>
      <c r="BO809" s="136">
        <v>906.59739999999999</v>
      </c>
      <c r="BP809" s="136">
        <v>906.59739999999999</v>
      </c>
      <c r="BQ809" s="1" t="s">
        <v>821</v>
      </c>
    </row>
    <row r="810" spans="58:69" x14ac:dyDescent="0.25">
      <c r="BF810">
        <v>704</v>
      </c>
      <c r="BG810">
        <v>45</v>
      </c>
      <c r="BH810">
        <v>14</v>
      </c>
      <c r="BI810">
        <v>792</v>
      </c>
      <c r="BJ810" s="398">
        <v>18</v>
      </c>
      <c r="BK810" s="398">
        <v>25</v>
      </c>
      <c r="BL810" s="136">
        <v>4850.8590000000004</v>
      </c>
      <c r="BM810" s="136">
        <v>925.16668204177699</v>
      </c>
      <c r="BN810" s="136">
        <v>919.32</v>
      </c>
      <c r="BO810" s="136">
        <v>905.03009999999995</v>
      </c>
      <c r="BP810" s="136">
        <v>905.03009999999995</v>
      </c>
      <c r="BQ810" s="1" t="s">
        <v>821</v>
      </c>
    </row>
    <row r="811" spans="58:69" x14ac:dyDescent="0.25">
      <c r="BF811">
        <v>705</v>
      </c>
      <c r="BG811">
        <v>45</v>
      </c>
      <c r="BH811">
        <v>13</v>
      </c>
      <c r="BI811">
        <v>793</v>
      </c>
      <c r="BJ811" s="398">
        <v>18</v>
      </c>
      <c r="BK811" s="398">
        <v>26</v>
      </c>
      <c r="BL811" s="136">
        <v>4980.5259999999998</v>
      </c>
      <c r="BM811" s="136">
        <v>922.08451038045803</v>
      </c>
      <c r="BN811" s="136">
        <v>905.93</v>
      </c>
      <c r="BO811" s="136">
        <v>903.16390000000001</v>
      </c>
      <c r="BP811" s="136">
        <v>903.16390000000001</v>
      </c>
      <c r="BQ811" s="1" t="s">
        <v>821</v>
      </c>
    </row>
    <row r="812" spans="58:69" x14ac:dyDescent="0.25">
      <c r="BF812">
        <v>706</v>
      </c>
      <c r="BG812">
        <v>44</v>
      </c>
      <c r="BH812">
        <v>13</v>
      </c>
      <c r="BI812">
        <v>794</v>
      </c>
      <c r="BJ812" s="398">
        <v>18</v>
      </c>
      <c r="BK812" s="398">
        <v>27</v>
      </c>
      <c r="BL812" s="136">
        <v>5254.1989999999996</v>
      </c>
      <c r="BM812" s="136">
        <v>918.08036588629204</v>
      </c>
      <c r="BN812" s="136">
        <v>905.63</v>
      </c>
      <c r="BO812" s="136">
        <v>900.65173000000004</v>
      </c>
      <c r="BP812" s="136">
        <v>900.65173000000004</v>
      </c>
      <c r="BQ812" s="1" t="s">
        <v>821</v>
      </c>
    </row>
    <row r="813" spans="58:69" x14ac:dyDescent="0.25">
      <c r="BF813">
        <v>707</v>
      </c>
      <c r="BG813">
        <v>43</v>
      </c>
      <c r="BH813">
        <v>13</v>
      </c>
      <c r="BI813">
        <v>795</v>
      </c>
      <c r="BJ813" s="398">
        <v>18</v>
      </c>
      <c r="BK813" s="398">
        <v>28</v>
      </c>
      <c r="BL813" s="136">
        <v>5507.7295000000004</v>
      </c>
      <c r="BM813" s="136">
        <v>912.84658496463896</v>
      </c>
      <c r="BN813" s="136">
        <v>899.06</v>
      </c>
      <c r="BO813" s="136">
        <v>896.44665999999995</v>
      </c>
      <c r="BP813" s="136">
        <v>896.44665999999995</v>
      </c>
      <c r="BQ813" s="1" t="s">
        <v>821</v>
      </c>
    </row>
    <row r="814" spans="58:69" x14ac:dyDescent="0.25">
      <c r="BF814">
        <v>708</v>
      </c>
      <c r="BG814">
        <v>42</v>
      </c>
      <c r="BH814">
        <v>13</v>
      </c>
      <c r="BI814">
        <v>796</v>
      </c>
      <c r="BJ814" s="398">
        <v>18</v>
      </c>
      <c r="BK814" s="398">
        <v>29</v>
      </c>
      <c r="BL814" s="136">
        <v>5769.0614999999998</v>
      </c>
      <c r="BM814" s="136">
        <v>907.73531687882905</v>
      </c>
      <c r="BN814" s="136">
        <v>903.24</v>
      </c>
      <c r="BO814" s="136">
        <v>892.83019999999999</v>
      </c>
      <c r="BP814" s="136">
        <v>892.83019999999999</v>
      </c>
      <c r="BQ814" s="1" t="s">
        <v>821</v>
      </c>
    </row>
    <row r="815" spans="58:69" x14ac:dyDescent="0.25">
      <c r="BF815">
        <v>709</v>
      </c>
      <c r="BG815">
        <v>42</v>
      </c>
      <c r="BH815">
        <v>12</v>
      </c>
      <c r="BI815">
        <v>797</v>
      </c>
      <c r="BJ815" s="398">
        <v>18</v>
      </c>
      <c r="BK815" s="398">
        <v>30</v>
      </c>
      <c r="BL815" s="136">
        <v>5782.8490000000002</v>
      </c>
      <c r="BM815" s="136">
        <v>905.00407658032202</v>
      </c>
      <c r="BN815" s="136">
        <v>904.85</v>
      </c>
      <c r="BO815" s="136">
        <v>892.30316000000005</v>
      </c>
      <c r="BP815" s="136">
        <v>892.30316000000005</v>
      </c>
      <c r="BQ815" s="1" t="s">
        <v>821</v>
      </c>
    </row>
    <row r="816" spans="58:69" x14ac:dyDescent="0.25">
      <c r="BF816">
        <v>710</v>
      </c>
      <c r="BG816">
        <v>41</v>
      </c>
      <c r="BH816">
        <v>12</v>
      </c>
      <c r="BI816">
        <v>798</v>
      </c>
      <c r="BJ816" s="398">
        <v>18</v>
      </c>
      <c r="BK816" s="398">
        <v>31</v>
      </c>
      <c r="BL816" s="136">
        <v>6057.3525</v>
      </c>
      <c r="BM816" s="136">
        <v>902.14208288963198</v>
      </c>
      <c r="BN816" s="136">
        <v>889.47</v>
      </c>
      <c r="BO816" s="136">
        <v>888.33574999999996</v>
      </c>
      <c r="BP816" s="136">
        <v>888.33574999999996</v>
      </c>
      <c r="BQ816" s="1" t="s">
        <v>821</v>
      </c>
    </row>
    <row r="817" spans="58:69" x14ac:dyDescent="0.25">
      <c r="BF817">
        <v>711</v>
      </c>
      <c r="BG817">
        <v>40</v>
      </c>
      <c r="BH817">
        <v>12</v>
      </c>
      <c r="BI817">
        <v>799</v>
      </c>
      <c r="BJ817" s="398">
        <v>18</v>
      </c>
      <c r="BK817" s="398">
        <v>32</v>
      </c>
      <c r="BL817" s="136">
        <v>6350.366</v>
      </c>
      <c r="BM817" s="136">
        <v>896.50809207825398</v>
      </c>
      <c r="BN817" s="136">
        <v>901.77</v>
      </c>
      <c r="BO817" s="136">
        <v>883.56740000000002</v>
      </c>
      <c r="BP817" s="136">
        <v>883.56740000000002</v>
      </c>
      <c r="BQ817" s="1" t="s">
        <v>821</v>
      </c>
    </row>
    <row r="818" spans="58:69" x14ac:dyDescent="0.25">
      <c r="BF818">
        <v>712</v>
      </c>
      <c r="BG818">
        <v>39</v>
      </c>
      <c r="BH818">
        <v>11</v>
      </c>
      <c r="BI818">
        <v>800</v>
      </c>
      <c r="BJ818" s="398">
        <v>18</v>
      </c>
      <c r="BK818" s="398">
        <v>33</v>
      </c>
      <c r="BL818" s="136">
        <v>6621.268</v>
      </c>
      <c r="BM818" s="136">
        <v>890.90985558661998</v>
      </c>
      <c r="BN818" s="136">
        <v>891.09</v>
      </c>
      <c r="BO818" s="136">
        <v>879.21379999999999</v>
      </c>
      <c r="BP818" s="136">
        <v>879.21379999999999</v>
      </c>
      <c r="BQ818" s="1" t="s">
        <v>821</v>
      </c>
    </row>
    <row r="819" spans="58:69" x14ac:dyDescent="0.25">
      <c r="BF819">
        <v>713</v>
      </c>
      <c r="BG819">
        <v>38</v>
      </c>
      <c r="BH819">
        <v>11</v>
      </c>
      <c r="BI819">
        <v>801</v>
      </c>
      <c r="BJ819" s="398">
        <v>18</v>
      </c>
      <c r="BK819" s="398">
        <v>34</v>
      </c>
      <c r="BL819" s="136">
        <v>6873.5249999999996</v>
      </c>
      <c r="BM819" s="136">
        <v>885.71622071649995</v>
      </c>
      <c r="BN819" s="136">
        <v>888.67</v>
      </c>
      <c r="BO819" s="136">
        <v>872.81646999999998</v>
      </c>
      <c r="BP819" s="136">
        <v>872.81646999999998</v>
      </c>
      <c r="BQ819" s="1" t="s">
        <v>821</v>
      </c>
    </row>
    <row r="820" spans="58:69" x14ac:dyDescent="0.25">
      <c r="BF820">
        <v>714</v>
      </c>
      <c r="BG820">
        <v>37</v>
      </c>
      <c r="BH820">
        <v>11</v>
      </c>
      <c r="BI820">
        <v>802</v>
      </c>
      <c r="BJ820" s="398">
        <v>18</v>
      </c>
      <c r="BK820" s="398">
        <v>35</v>
      </c>
      <c r="BL820" s="136">
        <v>7123.5349999999999</v>
      </c>
      <c r="BM820" s="136">
        <v>880.72999580206795</v>
      </c>
      <c r="BN820" s="136">
        <v>875.28</v>
      </c>
      <c r="BO820" s="136">
        <v>869.50070000000005</v>
      </c>
      <c r="BP820" s="136">
        <v>869.50070000000005</v>
      </c>
      <c r="BQ820" s="1" t="s">
        <v>821</v>
      </c>
    </row>
    <row r="821" spans="58:69" x14ac:dyDescent="0.25">
      <c r="BF821">
        <v>519</v>
      </c>
      <c r="BG821">
        <v>109</v>
      </c>
      <c r="BH821">
        <v>159</v>
      </c>
      <c r="BI821">
        <v>803</v>
      </c>
      <c r="BJ821" s="398">
        <v>19</v>
      </c>
      <c r="BK821" s="398">
        <v>1</v>
      </c>
      <c r="BL821" s="136">
        <v>134.04037</v>
      </c>
      <c r="BM821" s="136">
        <v>1384.84252929687</v>
      </c>
      <c r="BN821" s="136">
        <v>1400.19</v>
      </c>
      <c r="BO821" s="136">
        <v>1384.8638000000001</v>
      </c>
      <c r="BP821" s="136">
        <v>1384.8638000000001</v>
      </c>
      <c r="BQ821" s="1" t="s">
        <v>821</v>
      </c>
    </row>
    <row r="822" spans="58:69" x14ac:dyDescent="0.25">
      <c r="BF822">
        <v>520</v>
      </c>
      <c r="BG822">
        <v>110</v>
      </c>
      <c r="BH822">
        <v>159</v>
      </c>
      <c r="BI822">
        <v>804</v>
      </c>
      <c r="BJ822" s="398">
        <v>19</v>
      </c>
      <c r="BK822" s="398">
        <v>2</v>
      </c>
      <c r="BL822" s="136">
        <v>335.68040000000002</v>
      </c>
      <c r="BM822" s="136">
        <v>1384.84252929687</v>
      </c>
      <c r="BN822" s="136">
        <v>1386.84</v>
      </c>
      <c r="BO822" s="136">
        <v>1382.0759</v>
      </c>
      <c r="BP822" s="136">
        <v>1382.0759</v>
      </c>
      <c r="BQ822" s="1" t="s">
        <v>821</v>
      </c>
    </row>
    <row r="823" spans="58:69" x14ac:dyDescent="0.25">
      <c r="BF823">
        <v>325</v>
      </c>
      <c r="BG823">
        <v>26</v>
      </c>
      <c r="BH823">
        <v>159</v>
      </c>
      <c r="BI823">
        <v>805</v>
      </c>
      <c r="BJ823" s="398">
        <v>20</v>
      </c>
      <c r="BK823" s="398">
        <v>1</v>
      </c>
      <c r="BL823" s="136">
        <v>323.12338</v>
      </c>
      <c r="BM823" s="136">
        <v>1200.51483048964</v>
      </c>
      <c r="BN823" s="136">
        <v>1184.08</v>
      </c>
      <c r="BO823" s="136">
        <v>1172.4226000000001</v>
      </c>
      <c r="BP823" s="136">
        <v>1172.4226000000001</v>
      </c>
      <c r="BQ823" s="1" t="s">
        <v>821</v>
      </c>
    </row>
    <row r="824" spans="58:69" x14ac:dyDescent="0.25">
      <c r="BF824">
        <v>326</v>
      </c>
      <c r="BG824">
        <v>26</v>
      </c>
      <c r="BH824">
        <v>158</v>
      </c>
      <c r="BI824">
        <v>806</v>
      </c>
      <c r="BJ824" s="398">
        <v>20</v>
      </c>
      <c r="BK824" s="398">
        <v>2</v>
      </c>
      <c r="BL824" s="136">
        <v>384.80297999999999</v>
      </c>
      <c r="BM824" s="136">
        <v>1196.4002995129199</v>
      </c>
      <c r="BN824" s="136">
        <v>1174.03</v>
      </c>
      <c r="BO824" s="136">
        <v>1172.0440000000001</v>
      </c>
      <c r="BP824" s="136">
        <v>1172.0440000000001</v>
      </c>
      <c r="BQ824" s="1" t="s">
        <v>821</v>
      </c>
    </row>
    <row r="825" spans="58:69" x14ac:dyDescent="0.25">
      <c r="BF825">
        <v>327</v>
      </c>
      <c r="BG825">
        <v>25</v>
      </c>
      <c r="BH825">
        <v>158</v>
      </c>
      <c r="BI825">
        <v>807</v>
      </c>
      <c r="BJ825" s="398">
        <v>20</v>
      </c>
      <c r="BK825" s="398">
        <v>3</v>
      </c>
      <c r="BL825" s="136">
        <v>678.5403</v>
      </c>
      <c r="BM825" s="136">
        <v>1192.5999804652499</v>
      </c>
      <c r="BN825" s="136">
        <v>1171.27</v>
      </c>
      <c r="BO825" s="136">
        <v>1170.2715000000001</v>
      </c>
      <c r="BP825" s="136">
        <v>1170.2715000000001</v>
      </c>
      <c r="BQ825" s="1" t="s">
        <v>821</v>
      </c>
    </row>
    <row r="826" spans="58:69" x14ac:dyDescent="0.25">
      <c r="BF826">
        <v>328</v>
      </c>
      <c r="BG826">
        <v>24</v>
      </c>
      <c r="BH826">
        <v>158</v>
      </c>
      <c r="BI826">
        <v>808</v>
      </c>
      <c r="BJ826" s="398">
        <v>20</v>
      </c>
      <c r="BK826" s="398">
        <v>4</v>
      </c>
      <c r="BL826" s="136">
        <v>929.86584000000005</v>
      </c>
      <c r="BM826" s="136">
        <v>1186.77185971163</v>
      </c>
      <c r="BN826" s="136">
        <v>1172.8399999999999</v>
      </c>
      <c r="BO826" s="136">
        <v>1168.971</v>
      </c>
      <c r="BP826" s="136">
        <v>1168.971</v>
      </c>
      <c r="BQ826" s="1" t="s">
        <v>821</v>
      </c>
    </row>
    <row r="827" spans="58:69" x14ac:dyDescent="0.25">
      <c r="BF827">
        <v>329</v>
      </c>
      <c r="BG827">
        <v>23</v>
      </c>
      <c r="BH827">
        <v>158</v>
      </c>
      <c r="BI827">
        <v>809</v>
      </c>
      <c r="BJ827" s="398">
        <v>20</v>
      </c>
      <c r="BK827" s="398">
        <v>5</v>
      </c>
      <c r="BL827" s="136">
        <v>1059.2771</v>
      </c>
      <c r="BM827" s="136">
        <v>1182.7008061159299</v>
      </c>
      <c r="BN827" s="136">
        <v>1176.0899999999999</v>
      </c>
      <c r="BO827" s="136">
        <v>1168.2817</v>
      </c>
      <c r="BP827" s="136">
        <v>1168.2817</v>
      </c>
      <c r="BQ827" s="1" t="s">
        <v>821</v>
      </c>
    </row>
    <row r="828" spans="58:69" x14ac:dyDescent="0.25">
      <c r="BF828">
        <v>330</v>
      </c>
      <c r="BG828">
        <v>23</v>
      </c>
      <c r="BH828">
        <v>157</v>
      </c>
      <c r="BI828">
        <v>810</v>
      </c>
      <c r="BJ828" s="398">
        <v>20</v>
      </c>
      <c r="BK828" s="398">
        <v>6</v>
      </c>
      <c r="BL828" s="136">
        <v>1252.1467</v>
      </c>
      <c r="BM828" s="136">
        <v>1179.2547964466901</v>
      </c>
      <c r="BN828" s="136">
        <v>1170.3499999999999</v>
      </c>
      <c r="BO828" s="136">
        <v>1166.9763</v>
      </c>
      <c r="BP828" s="136">
        <v>1166.9763</v>
      </c>
      <c r="BQ828" s="1" t="s">
        <v>821</v>
      </c>
    </row>
    <row r="829" spans="58:69" x14ac:dyDescent="0.25">
      <c r="BF829">
        <v>331</v>
      </c>
      <c r="BG829">
        <v>22</v>
      </c>
      <c r="BH829">
        <v>157</v>
      </c>
      <c r="BI829">
        <v>811</v>
      </c>
      <c r="BJ829" s="398">
        <v>20</v>
      </c>
      <c r="BK829" s="398">
        <v>7</v>
      </c>
      <c r="BL829" s="136">
        <v>1412.096</v>
      </c>
      <c r="BM829" s="136">
        <v>1175.48225757867</v>
      </c>
      <c r="BN829" s="136">
        <v>1170.22</v>
      </c>
      <c r="BO829" s="136">
        <v>1166.0831000000001</v>
      </c>
      <c r="BP829" s="136">
        <v>1166.0831000000001</v>
      </c>
      <c r="BQ829" s="1" t="s">
        <v>821</v>
      </c>
    </row>
    <row r="830" spans="58:69" x14ac:dyDescent="0.25">
      <c r="BF830">
        <v>332</v>
      </c>
      <c r="BG830">
        <v>22</v>
      </c>
      <c r="BH830">
        <v>156</v>
      </c>
      <c r="BI830">
        <v>812</v>
      </c>
      <c r="BJ830" s="398">
        <v>20</v>
      </c>
      <c r="BK830" s="398">
        <v>8</v>
      </c>
      <c r="BL830" s="136">
        <v>1552.6829</v>
      </c>
      <c r="BM830" s="136">
        <v>1172.26875509769</v>
      </c>
      <c r="BN830" s="136">
        <v>1177.48</v>
      </c>
      <c r="BO830" s="136">
        <v>1166.0831000000001</v>
      </c>
      <c r="BP830" s="136">
        <v>1166.0831000000001</v>
      </c>
      <c r="BQ830" s="1" t="s">
        <v>821</v>
      </c>
    </row>
    <row r="831" spans="58:69" x14ac:dyDescent="0.25">
      <c r="BF831">
        <v>333</v>
      </c>
      <c r="BG831">
        <v>21</v>
      </c>
      <c r="BH831">
        <v>156</v>
      </c>
      <c r="BI831">
        <v>813</v>
      </c>
      <c r="BJ831" s="398">
        <v>20</v>
      </c>
      <c r="BK831" s="398">
        <v>9</v>
      </c>
      <c r="BL831" s="136">
        <v>1701.0035</v>
      </c>
      <c r="BM831" s="136">
        <v>1169.1795902450799</v>
      </c>
      <c r="BN831" s="136">
        <v>1192.3599999999999</v>
      </c>
      <c r="BO831" s="136">
        <v>1164.4348</v>
      </c>
      <c r="BP831" s="136">
        <v>1164.4348</v>
      </c>
      <c r="BQ831" s="1" t="s">
        <v>821</v>
      </c>
    </row>
    <row r="832" spans="58:69" x14ac:dyDescent="0.25">
      <c r="BF832">
        <v>334</v>
      </c>
      <c r="BG832">
        <v>21</v>
      </c>
      <c r="BH832">
        <v>157</v>
      </c>
      <c r="BI832">
        <v>814</v>
      </c>
      <c r="BJ832" s="398">
        <v>20</v>
      </c>
      <c r="BK832" s="398">
        <v>10</v>
      </c>
      <c r="BL832" s="136">
        <v>1806.9412</v>
      </c>
      <c r="BM832" s="136">
        <v>1166.46091915493</v>
      </c>
      <c r="BN832" s="136">
        <v>1169.32</v>
      </c>
      <c r="BO832" s="136">
        <v>1163.2299</v>
      </c>
      <c r="BP832" s="136">
        <v>1163.2299</v>
      </c>
      <c r="BQ832" s="1" t="s">
        <v>821</v>
      </c>
    </row>
    <row r="833" spans="58:69" x14ac:dyDescent="0.25">
      <c r="BF833">
        <v>335</v>
      </c>
      <c r="BG833">
        <v>20</v>
      </c>
      <c r="BH833">
        <v>157</v>
      </c>
      <c r="BI833">
        <v>815</v>
      </c>
      <c r="BJ833" s="398">
        <v>20</v>
      </c>
      <c r="BK833" s="398">
        <v>11</v>
      </c>
      <c r="BL833" s="136">
        <v>2066.4223999999999</v>
      </c>
      <c r="BM833" s="136">
        <v>1162.5536529092001</v>
      </c>
      <c r="BN833" s="136">
        <v>1176.03</v>
      </c>
      <c r="BO833" s="136">
        <v>1160.6256000000001</v>
      </c>
      <c r="BP833" s="136">
        <v>1160.6256000000001</v>
      </c>
      <c r="BQ833" s="1" t="s">
        <v>821</v>
      </c>
    </row>
    <row r="834" spans="58:69" x14ac:dyDescent="0.25">
      <c r="BF834">
        <v>336</v>
      </c>
      <c r="BG834">
        <v>19</v>
      </c>
      <c r="BH834">
        <v>157</v>
      </c>
      <c r="BI834">
        <v>816</v>
      </c>
      <c r="BJ834" s="398">
        <v>20</v>
      </c>
      <c r="BK834" s="398">
        <v>12</v>
      </c>
      <c r="BL834" s="136">
        <v>2283.8406</v>
      </c>
      <c r="BM834" s="136">
        <v>1157.4543769872701</v>
      </c>
      <c r="BN834" s="136">
        <v>1185.24</v>
      </c>
      <c r="BO834" s="136">
        <v>1158.7858000000001</v>
      </c>
      <c r="BP834" s="136">
        <v>1158.7858000000001</v>
      </c>
      <c r="BQ834" s="1" t="s">
        <v>821</v>
      </c>
    </row>
    <row r="835" spans="58:69" x14ac:dyDescent="0.25">
      <c r="BF835">
        <v>337</v>
      </c>
      <c r="BG835">
        <v>19</v>
      </c>
      <c r="BH835">
        <v>158</v>
      </c>
      <c r="BI835">
        <v>817</v>
      </c>
      <c r="BJ835" s="398">
        <v>20</v>
      </c>
      <c r="BK835" s="398">
        <v>13</v>
      </c>
      <c r="BL835" s="136">
        <v>2539.7204999999999</v>
      </c>
      <c r="BM835" s="136">
        <v>1152.39360317915</v>
      </c>
      <c r="BN835" s="136">
        <v>1182.45</v>
      </c>
      <c r="BO835" s="136">
        <v>1156.2589</v>
      </c>
      <c r="BP835" s="136">
        <v>1156.2589</v>
      </c>
      <c r="BQ835" s="1" t="s">
        <v>821</v>
      </c>
    </row>
    <row r="836" spans="58:69" x14ac:dyDescent="0.25">
      <c r="BF836">
        <v>338</v>
      </c>
      <c r="BG836">
        <v>19</v>
      </c>
      <c r="BH836">
        <v>159</v>
      </c>
      <c r="BI836">
        <v>818</v>
      </c>
      <c r="BJ836" s="398">
        <v>20</v>
      </c>
      <c r="BK836" s="398">
        <v>14</v>
      </c>
      <c r="BL836" s="136">
        <v>2801.395</v>
      </c>
      <c r="BM836" s="136">
        <v>1146.85962066708</v>
      </c>
      <c r="BN836" s="136">
        <v>1182.44</v>
      </c>
      <c r="BO836" s="136">
        <v>1153.5501999999999</v>
      </c>
      <c r="BP836" s="136">
        <v>1153.5501999999999</v>
      </c>
      <c r="BQ836" s="1" t="s">
        <v>821</v>
      </c>
    </row>
    <row r="837" spans="58:69" x14ac:dyDescent="0.25">
      <c r="BF837">
        <v>1436</v>
      </c>
      <c r="BG837">
        <v>1</v>
      </c>
      <c r="BH837">
        <v>138</v>
      </c>
      <c r="BI837">
        <v>819</v>
      </c>
      <c r="BJ837" s="398">
        <v>21</v>
      </c>
      <c r="BK837" s="398">
        <v>1</v>
      </c>
      <c r="BL837" s="136">
        <v>31.651233999999999</v>
      </c>
      <c r="BM837" s="136">
        <v>1147.4992943473101</v>
      </c>
      <c r="BN837" s="136">
        <v>1151.49</v>
      </c>
      <c r="BO837" s="136">
        <v>1149.4128000000001</v>
      </c>
      <c r="BP837" s="136">
        <v>1149.4128000000001</v>
      </c>
      <c r="BQ837" s="1" t="s">
        <v>821</v>
      </c>
    </row>
    <row r="838" spans="58:69" x14ac:dyDescent="0.25">
      <c r="BF838">
        <v>1437</v>
      </c>
      <c r="BG838">
        <v>1</v>
      </c>
      <c r="BH838">
        <v>137</v>
      </c>
      <c r="BI838">
        <v>820</v>
      </c>
      <c r="BJ838" s="398">
        <v>21</v>
      </c>
      <c r="BK838" s="398">
        <v>2</v>
      </c>
      <c r="BL838" s="136">
        <v>329.53894000000003</v>
      </c>
      <c r="BM838" s="136">
        <v>1124.1955570190701</v>
      </c>
      <c r="BN838" s="136">
        <v>1147.08</v>
      </c>
      <c r="BO838" s="136">
        <v>1143.2655</v>
      </c>
      <c r="BP838" s="136">
        <v>1143.2655</v>
      </c>
      <c r="BQ838" s="1" t="s">
        <v>821</v>
      </c>
    </row>
    <row r="839" spans="58:69" x14ac:dyDescent="0.25">
      <c r="BF839">
        <v>1438</v>
      </c>
      <c r="BG839">
        <v>0</v>
      </c>
      <c r="BH839">
        <v>137</v>
      </c>
      <c r="BI839">
        <v>821</v>
      </c>
      <c r="BJ839" s="398">
        <v>21</v>
      </c>
      <c r="BK839" s="398">
        <v>3</v>
      </c>
      <c r="BL839" s="136">
        <v>588.05005000000006</v>
      </c>
      <c r="BM839" s="136">
        <v>1084.8491565474401</v>
      </c>
      <c r="BN839" s="136">
        <v>1147.99</v>
      </c>
      <c r="BO839" s="136">
        <v>1137.4594</v>
      </c>
      <c r="BP839" s="136">
        <v>1137.4594</v>
      </c>
      <c r="BQ839" s="1" t="s">
        <v>821</v>
      </c>
    </row>
    <row r="840" spans="58:69" x14ac:dyDescent="0.25">
      <c r="BF840">
        <v>1354</v>
      </c>
      <c r="BG840">
        <v>40</v>
      </c>
      <c r="BH840">
        <v>90</v>
      </c>
      <c r="BI840">
        <v>822</v>
      </c>
      <c r="BJ840" s="398">
        <v>22</v>
      </c>
      <c r="BK840" s="398">
        <v>1</v>
      </c>
      <c r="BL840" s="136">
        <v>39.133392000000001</v>
      </c>
      <c r="BM840" s="136">
        <v>1144.90166558795</v>
      </c>
      <c r="BN840" s="136">
        <v>1148.9000000000001</v>
      </c>
      <c r="BO840" s="136">
        <v>1146.0009</v>
      </c>
      <c r="BP840" s="136">
        <v>1146.0009</v>
      </c>
      <c r="BQ840" s="1" t="s">
        <v>821</v>
      </c>
    </row>
    <row r="841" spans="58:69" x14ac:dyDescent="0.25">
      <c r="BF841">
        <v>1355</v>
      </c>
      <c r="BG841">
        <v>40</v>
      </c>
      <c r="BH841">
        <v>89</v>
      </c>
      <c r="BI841">
        <v>823</v>
      </c>
      <c r="BJ841" s="398">
        <v>22</v>
      </c>
      <c r="BK841" s="398">
        <v>2</v>
      </c>
      <c r="BL841" s="136">
        <v>301.22205000000002</v>
      </c>
      <c r="BM841" s="136">
        <v>1144.0432763746201</v>
      </c>
      <c r="BN841" s="136">
        <v>1148.17</v>
      </c>
      <c r="BO841" s="136">
        <v>1144.6042</v>
      </c>
      <c r="BP841" s="136">
        <v>1144.6042</v>
      </c>
      <c r="BQ841" s="1" t="s">
        <v>821</v>
      </c>
    </row>
    <row r="842" spans="58:69" x14ac:dyDescent="0.25">
      <c r="BF842">
        <v>1356</v>
      </c>
      <c r="BG842">
        <v>40</v>
      </c>
      <c r="BH842">
        <v>88</v>
      </c>
      <c r="BI842">
        <v>824</v>
      </c>
      <c r="BJ842" s="398">
        <v>22</v>
      </c>
      <c r="BK842" s="398">
        <v>3</v>
      </c>
      <c r="BL842" s="136">
        <v>554.1653</v>
      </c>
      <c r="BM842" s="136">
        <v>1142.5755955535601</v>
      </c>
      <c r="BN842" s="136">
        <v>1145.57</v>
      </c>
      <c r="BO842" s="136">
        <v>1144.6042</v>
      </c>
      <c r="BP842" s="136">
        <v>1144.6042</v>
      </c>
      <c r="BQ842" s="1" t="s">
        <v>821</v>
      </c>
    </row>
    <row r="843" spans="58:69" x14ac:dyDescent="0.25">
      <c r="BF843">
        <v>1357</v>
      </c>
      <c r="BG843">
        <v>40</v>
      </c>
      <c r="BH843">
        <v>87</v>
      </c>
      <c r="BI843">
        <v>825</v>
      </c>
      <c r="BJ843" s="398">
        <v>22</v>
      </c>
      <c r="BK843" s="398">
        <v>4</v>
      </c>
      <c r="BL843" s="136">
        <v>821.79769999999996</v>
      </c>
      <c r="BM843" s="136">
        <v>1141.0921166462099</v>
      </c>
      <c r="BN843" s="136">
        <v>1146.8900000000001</v>
      </c>
      <c r="BO843" s="136">
        <v>1142.0971999999999</v>
      </c>
      <c r="BP843" s="136">
        <v>1142.0971999999999</v>
      </c>
      <c r="BQ843" s="1" t="s">
        <v>821</v>
      </c>
    </row>
    <row r="844" spans="58:69" x14ac:dyDescent="0.25">
      <c r="BF844">
        <v>1358</v>
      </c>
      <c r="BG844">
        <v>40</v>
      </c>
      <c r="BH844">
        <v>86</v>
      </c>
      <c r="BI844">
        <v>826</v>
      </c>
      <c r="BJ844" s="398">
        <v>22</v>
      </c>
      <c r="BK844" s="398">
        <v>5</v>
      </c>
      <c r="BL844" s="136">
        <v>997.24609999999996</v>
      </c>
      <c r="BM844" s="136">
        <v>1139.82947404224</v>
      </c>
      <c r="BN844" s="136">
        <v>1142.8499999999999</v>
      </c>
      <c r="BO844" s="136">
        <v>1140.8429000000001</v>
      </c>
      <c r="BP844" s="136">
        <v>1140.8429000000001</v>
      </c>
      <c r="BQ844" s="1" t="s">
        <v>821</v>
      </c>
    </row>
    <row r="845" spans="58:69" x14ac:dyDescent="0.25">
      <c r="BF845">
        <v>1359</v>
      </c>
      <c r="BG845">
        <v>39</v>
      </c>
      <c r="BH845">
        <v>86</v>
      </c>
      <c r="BI845">
        <v>827</v>
      </c>
      <c r="BJ845" s="398">
        <v>22</v>
      </c>
      <c r="BK845" s="398">
        <v>6</v>
      </c>
      <c r="BL845" s="136">
        <v>1108.7714000000001</v>
      </c>
      <c r="BM845" s="136">
        <v>1139.01168803005</v>
      </c>
      <c r="BN845" s="136">
        <v>1144.05</v>
      </c>
      <c r="BO845" s="136">
        <v>1139.9821999999999</v>
      </c>
      <c r="BP845" s="136">
        <v>1139.9821999999999</v>
      </c>
      <c r="BQ845" s="1" t="s">
        <v>821</v>
      </c>
    </row>
    <row r="846" spans="58:69" x14ac:dyDescent="0.25">
      <c r="BF846">
        <v>1360</v>
      </c>
      <c r="BG846">
        <v>39</v>
      </c>
      <c r="BH846">
        <v>85</v>
      </c>
      <c r="BI846">
        <v>828</v>
      </c>
      <c r="BJ846" s="398">
        <v>22</v>
      </c>
      <c r="BK846" s="398">
        <v>7</v>
      </c>
      <c r="BL846" s="136">
        <v>1398.6304</v>
      </c>
      <c r="BM846" s="136">
        <v>1137.86786828247</v>
      </c>
      <c r="BN846" s="136">
        <v>1141.74</v>
      </c>
      <c r="BO846" s="136">
        <v>1137.8009999999999</v>
      </c>
      <c r="BP846" s="136">
        <v>1137.8009999999999</v>
      </c>
      <c r="BQ846" s="1" t="s">
        <v>821</v>
      </c>
    </row>
    <row r="847" spans="58:69" x14ac:dyDescent="0.25">
      <c r="BF847">
        <v>1361</v>
      </c>
      <c r="BG847">
        <v>38</v>
      </c>
      <c r="BH847">
        <v>85</v>
      </c>
      <c r="BI847">
        <v>829</v>
      </c>
      <c r="BJ847" s="398">
        <v>22</v>
      </c>
      <c r="BK847" s="398">
        <v>8</v>
      </c>
      <c r="BL847" s="136">
        <v>1471.3371999999999</v>
      </c>
      <c r="BM847" s="136">
        <v>1136.83466809894</v>
      </c>
      <c r="BN847" s="136">
        <v>1142.3699999999999</v>
      </c>
      <c r="BO847" s="136">
        <v>1137.6201000000001</v>
      </c>
      <c r="BP847" s="136">
        <v>1137.6201000000001</v>
      </c>
      <c r="BQ847" s="1" t="s">
        <v>821</v>
      </c>
    </row>
    <row r="848" spans="58:69" x14ac:dyDescent="0.25">
      <c r="BF848">
        <v>1362</v>
      </c>
      <c r="BG848">
        <v>38</v>
      </c>
      <c r="BH848">
        <v>85</v>
      </c>
      <c r="BI848">
        <v>830</v>
      </c>
      <c r="BJ848" s="398">
        <v>22</v>
      </c>
      <c r="BK848" s="398">
        <v>9</v>
      </c>
      <c r="BL848" s="136">
        <v>1525.7227</v>
      </c>
      <c r="BM848" s="136">
        <v>1136.4724945855401</v>
      </c>
      <c r="BN848" s="136">
        <v>1142.3699999999999</v>
      </c>
      <c r="BO848" s="136">
        <v>1137.4835</v>
      </c>
      <c r="BP848" s="136">
        <v>1137.4835</v>
      </c>
      <c r="BQ848" s="1" t="s">
        <v>821</v>
      </c>
    </row>
    <row r="849" spans="58:69" x14ac:dyDescent="0.25">
      <c r="BF849">
        <v>1363</v>
      </c>
      <c r="BG849">
        <v>38</v>
      </c>
      <c r="BH849">
        <v>84</v>
      </c>
      <c r="BI849">
        <v>831</v>
      </c>
      <c r="BJ849" s="398">
        <v>22</v>
      </c>
      <c r="BK849" s="398">
        <v>10</v>
      </c>
      <c r="BL849" s="136">
        <v>1682.9392</v>
      </c>
      <c r="BM849" s="136">
        <v>1135.86949450509</v>
      </c>
      <c r="BN849" s="136">
        <v>1141.01</v>
      </c>
      <c r="BO849" s="136">
        <v>1136.8086000000001</v>
      </c>
      <c r="BP849" s="136">
        <v>1136.8086000000001</v>
      </c>
      <c r="BQ849" s="1" t="s">
        <v>821</v>
      </c>
    </row>
    <row r="850" spans="58:69" x14ac:dyDescent="0.25">
      <c r="BF850">
        <v>1364</v>
      </c>
      <c r="BG850">
        <v>37</v>
      </c>
      <c r="BH850">
        <v>84</v>
      </c>
      <c r="BI850">
        <v>832</v>
      </c>
      <c r="BJ850" s="398">
        <v>22</v>
      </c>
      <c r="BK850" s="398">
        <v>11</v>
      </c>
      <c r="BL850" s="136">
        <v>1934.7166999999999</v>
      </c>
      <c r="BM850" s="136">
        <v>1134.7039883165201</v>
      </c>
      <c r="BN850" s="136">
        <v>1139.1300000000001</v>
      </c>
      <c r="BO850" s="136">
        <v>1135.1748</v>
      </c>
      <c r="BP850" s="136">
        <v>1135.1748</v>
      </c>
      <c r="BQ850" s="1" t="s">
        <v>821</v>
      </c>
    </row>
    <row r="851" spans="58:69" x14ac:dyDescent="0.25">
      <c r="BF851">
        <v>1365</v>
      </c>
      <c r="BG851">
        <v>36</v>
      </c>
      <c r="BH851">
        <v>84</v>
      </c>
      <c r="BI851">
        <v>833</v>
      </c>
      <c r="BJ851" s="398">
        <v>22</v>
      </c>
      <c r="BK851" s="398">
        <v>12</v>
      </c>
      <c r="BL851" s="136">
        <v>2232.0686000000001</v>
      </c>
      <c r="BM851" s="136">
        <v>1133.139140903</v>
      </c>
      <c r="BN851" s="136">
        <v>1140.5899999999999</v>
      </c>
      <c r="BO851" s="136">
        <v>1132.8143</v>
      </c>
      <c r="BP851" s="136">
        <v>1132.8143</v>
      </c>
      <c r="BQ851" s="1" t="s">
        <v>821</v>
      </c>
    </row>
    <row r="852" spans="58:69" x14ac:dyDescent="0.25">
      <c r="BF852">
        <v>1366</v>
      </c>
      <c r="BG852">
        <v>35</v>
      </c>
      <c r="BH852">
        <v>84</v>
      </c>
      <c r="BI852">
        <v>834</v>
      </c>
      <c r="BJ852" s="398">
        <v>22</v>
      </c>
      <c r="BK852" s="398">
        <v>13</v>
      </c>
      <c r="BL852" s="136">
        <v>2263.5767000000001</v>
      </c>
      <c r="BM852" s="136">
        <v>1132.2019924997401</v>
      </c>
      <c r="BN852" s="136">
        <v>1148.99</v>
      </c>
      <c r="BO852" s="136">
        <v>1132.8143</v>
      </c>
      <c r="BP852" s="136">
        <v>1132.8143</v>
      </c>
      <c r="BQ852" s="1" t="s">
        <v>821</v>
      </c>
    </row>
    <row r="853" spans="58:69" x14ac:dyDescent="0.25">
      <c r="BF853">
        <v>1367</v>
      </c>
      <c r="BG853">
        <v>35</v>
      </c>
      <c r="BH853">
        <v>83</v>
      </c>
      <c r="BI853">
        <v>835</v>
      </c>
      <c r="BJ853" s="398">
        <v>22</v>
      </c>
      <c r="BK853" s="398">
        <v>14</v>
      </c>
      <c r="BL853" s="136">
        <v>2543.6462000000001</v>
      </c>
      <c r="BM853" s="136">
        <v>1131.3140930710099</v>
      </c>
      <c r="BN853" s="136">
        <v>1144.1300000000001</v>
      </c>
      <c r="BO853" s="136">
        <v>1130.8333</v>
      </c>
      <c r="BP853" s="136">
        <v>1130.8333</v>
      </c>
      <c r="BQ853" s="1" t="s">
        <v>821</v>
      </c>
    </row>
    <row r="854" spans="58:69" x14ac:dyDescent="0.25">
      <c r="BF854">
        <v>1368</v>
      </c>
      <c r="BG854">
        <v>35</v>
      </c>
      <c r="BH854">
        <v>82</v>
      </c>
      <c r="BI854">
        <v>836</v>
      </c>
      <c r="BJ854" s="398">
        <v>22</v>
      </c>
      <c r="BK854" s="398">
        <v>15</v>
      </c>
      <c r="BL854" s="136">
        <v>2820.4634000000001</v>
      </c>
      <c r="BM854" s="136">
        <v>1129.7271389986499</v>
      </c>
      <c r="BN854" s="136">
        <v>1134.3900000000001</v>
      </c>
      <c r="BO854" s="136">
        <v>1129.2295999999999</v>
      </c>
      <c r="BP854" s="136">
        <v>1129.2295999999999</v>
      </c>
      <c r="BQ854" s="1" t="s">
        <v>821</v>
      </c>
    </row>
    <row r="855" spans="58:69" x14ac:dyDescent="0.25">
      <c r="BF855">
        <v>1369</v>
      </c>
      <c r="BG855">
        <v>35</v>
      </c>
      <c r="BH855">
        <v>81</v>
      </c>
      <c r="BI855">
        <v>837</v>
      </c>
      <c r="BJ855" s="398">
        <v>22</v>
      </c>
      <c r="BK855" s="398">
        <v>16</v>
      </c>
      <c r="BL855" s="136">
        <v>2833.4445999999998</v>
      </c>
      <c r="BM855" s="136">
        <v>1128.9013024057299</v>
      </c>
      <c r="BN855" s="136">
        <v>1141.96</v>
      </c>
      <c r="BO855" s="136">
        <v>1129.2295999999999</v>
      </c>
      <c r="BP855" s="136">
        <v>1129.2295999999999</v>
      </c>
      <c r="BQ855" s="1" t="s">
        <v>821</v>
      </c>
    </row>
    <row r="856" spans="58:69" x14ac:dyDescent="0.25">
      <c r="BF856">
        <v>1370</v>
      </c>
      <c r="BG856">
        <v>34</v>
      </c>
      <c r="BH856">
        <v>81</v>
      </c>
      <c r="BI856">
        <v>838</v>
      </c>
      <c r="BJ856" s="398">
        <v>22</v>
      </c>
      <c r="BK856" s="398">
        <v>17</v>
      </c>
      <c r="BL856" s="136">
        <v>3116.0551999999998</v>
      </c>
      <c r="BM856" s="136">
        <v>1128.05895765228</v>
      </c>
      <c r="BN856" s="136">
        <v>1129.0899999999999</v>
      </c>
      <c r="BO856" s="136">
        <v>1128.4183</v>
      </c>
      <c r="BP856" s="136">
        <v>1128.4183</v>
      </c>
      <c r="BQ856" s="1" t="s">
        <v>821</v>
      </c>
    </row>
    <row r="857" spans="58:69" x14ac:dyDescent="0.25">
      <c r="BF857">
        <v>1371</v>
      </c>
      <c r="BG857">
        <v>33</v>
      </c>
      <c r="BH857">
        <v>81</v>
      </c>
      <c r="BI857">
        <v>839</v>
      </c>
      <c r="BJ857" s="398">
        <v>22</v>
      </c>
      <c r="BK857" s="398">
        <v>18</v>
      </c>
      <c r="BL857" s="136">
        <v>3370.7514999999999</v>
      </c>
      <c r="BM857" s="136">
        <v>1126.5278007172401</v>
      </c>
      <c r="BN857" s="136">
        <v>1136.55</v>
      </c>
      <c r="BO857" s="136">
        <v>1127.1504</v>
      </c>
      <c r="BP857" s="136">
        <v>1127.1504</v>
      </c>
      <c r="BQ857" s="1" t="s">
        <v>821</v>
      </c>
    </row>
    <row r="858" spans="58:69" x14ac:dyDescent="0.25">
      <c r="BF858">
        <v>1372</v>
      </c>
      <c r="BG858">
        <v>33</v>
      </c>
      <c r="BH858">
        <v>80</v>
      </c>
      <c r="BI858">
        <v>840</v>
      </c>
      <c r="BJ858" s="398">
        <v>22</v>
      </c>
      <c r="BK858" s="398">
        <v>19</v>
      </c>
      <c r="BL858" s="136">
        <v>3431.67</v>
      </c>
      <c r="BM858" s="136">
        <v>1125.62839678149</v>
      </c>
      <c r="BN858" s="136">
        <v>1127.78</v>
      </c>
      <c r="BO858" s="136">
        <v>1126.664</v>
      </c>
      <c r="BP858" s="136">
        <v>1126.664</v>
      </c>
      <c r="BQ858" s="1" t="s">
        <v>821</v>
      </c>
    </row>
    <row r="859" spans="58:69" x14ac:dyDescent="0.25">
      <c r="BF859">
        <v>1373</v>
      </c>
      <c r="BG859">
        <v>32</v>
      </c>
      <c r="BH859">
        <v>80</v>
      </c>
      <c r="BI859">
        <v>841</v>
      </c>
      <c r="BJ859" s="398">
        <v>22</v>
      </c>
      <c r="BK859" s="398">
        <v>20</v>
      </c>
      <c r="BL859" s="136">
        <v>3701.5817999999999</v>
      </c>
      <c r="BM859" s="136">
        <v>1124.6856324868099</v>
      </c>
      <c r="BN859" s="136">
        <v>1133.31</v>
      </c>
      <c r="BO859" s="136">
        <v>1125.5896</v>
      </c>
      <c r="BP859" s="136">
        <v>1125.5896</v>
      </c>
      <c r="BQ859" s="1" t="s">
        <v>821</v>
      </c>
    </row>
    <row r="860" spans="58:69" x14ac:dyDescent="0.25">
      <c r="BF860">
        <v>1374</v>
      </c>
      <c r="BG860">
        <v>32</v>
      </c>
      <c r="BH860">
        <v>79</v>
      </c>
      <c r="BI860">
        <v>842</v>
      </c>
      <c r="BJ860" s="398">
        <v>22</v>
      </c>
      <c r="BK860" s="398">
        <v>21</v>
      </c>
      <c r="BL860" s="136">
        <v>3813.3800999999999</v>
      </c>
      <c r="BM860" s="136">
        <v>1123.59787773064</v>
      </c>
      <c r="BN860" s="136">
        <v>1126.8699999999999</v>
      </c>
      <c r="BO860" s="136">
        <v>1124.2434000000001</v>
      </c>
      <c r="BP860" s="136">
        <v>1124.2434000000001</v>
      </c>
      <c r="BQ860" s="1" t="s">
        <v>821</v>
      </c>
    </row>
    <row r="861" spans="58:69" x14ac:dyDescent="0.25">
      <c r="BF861">
        <v>1375</v>
      </c>
      <c r="BG861">
        <v>31</v>
      </c>
      <c r="BH861">
        <v>79</v>
      </c>
      <c r="BI861">
        <v>843</v>
      </c>
      <c r="BJ861" s="398">
        <v>22</v>
      </c>
      <c r="BK861" s="398">
        <v>22</v>
      </c>
      <c r="BL861" s="136">
        <v>4032.4119999999998</v>
      </c>
      <c r="BM861" s="136">
        <v>1122.6551134359599</v>
      </c>
      <c r="BN861" s="136">
        <v>1131.74</v>
      </c>
      <c r="BO861" s="136">
        <v>1123.6061999999999</v>
      </c>
      <c r="BP861" s="136">
        <v>1123.6061999999999</v>
      </c>
      <c r="BQ861" s="1" t="s">
        <v>821</v>
      </c>
    </row>
    <row r="862" spans="58:69" x14ac:dyDescent="0.25">
      <c r="BF862">
        <v>1376</v>
      </c>
      <c r="BG862">
        <v>31</v>
      </c>
      <c r="BH862">
        <v>78</v>
      </c>
      <c r="BI862">
        <v>844</v>
      </c>
      <c r="BJ862" s="398">
        <v>22</v>
      </c>
      <c r="BK862" s="398">
        <v>23</v>
      </c>
      <c r="BL862" s="136">
        <v>4222.0645000000004</v>
      </c>
      <c r="BM862" s="136">
        <v>1121.4904908180199</v>
      </c>
      <c r="BN862" s="136">
        <v>1130.56</v>
      </c>
      <c r="BO862" s="136">
        <v>1122.6504</v>
      </c>
      <c r="BP862" s="136">
        <v>1122.6504</v>
      </c>
      <c r="BQ862" s="1" t="s">
        <v>821</v>
      </c>
    </row>
    <row r="863" spans="58:69" x14ac:dyDescent="0.25">
      <c r="BF863">
        <v>1377</v>
      </c>
      <c r="BG863">
        <v>30</v>
      </c>
      <c r="BH863">
        <v>78</v>
      </c>
      <c r="BI863">
        <v>845</v>
      </c>
      <c r="BJ863" s="398">
        <v>22</v>
      </c>
      <c r="BK863" s="398">
        <v>24</v>
      </c>
      <c r="BL863" s="136">
        <v>4492.3059999999996</v>
      </c>
      <c r="BM863" s="136">
        <v>1120.17993711852</v>
      </c>
      <c r="BN863" s="136">
        <v>1124.18</v>
      </c>
      <c r="BO863" s="136">
        <v>1121.3859</v>
      </c>
      <c r="BP863" s="136">
        <v>1121.3859</v>
      </c>
      <c r="BQ863" s="1" t="s">
        <v>821</v>
      </c>
    </row>
    <row r="864" spans="58:69" x14ac:dyDescent="0.25">
      <c r="BF864">
        <v>1378</v>
      </c>
      <c r="BG864">
        <v>29</v>
      </c>
      <c r="BH864">
        <v>78</v>
      </c>
      <c r="BI864">
        <v>846</v>
      </c>
      <c r="BJ864" s="398">
        <v>22</v>
      </c>
      <c r="BK864" s="398">
        <v>25</v>
      </c>
      <c r="BL864" s="136">
        <v>4749.4872999999998</v>
      </c>
      <c r="BM864" s="136">
        <v>1118.6769459105001</v>
      </c>
      <c r="BN864" s="136">
        <v>1123.32</v>
      </c>
      <c r="BO864" s="136">
        <v>1119.6913</v>
      </c>
      <c r="BP864" s="136">
        <v>1119.6913</v>
      </c>
      <c r="BQ864" s="1" t="s">
        <v>821</v>
      </c>
    </row>
    <row r="865" spans="58:69" x14ac:dyDescent="0.25">
      <c r="BF865">
        <v>1379</v>
      </c>
      <c r="BG865">
        <v>28</v>
      </c>
      <c r="BH865">
        <v>78</v>
      </c>
      <c r="BI865">
        <v>847</v>
      </c>
      <c r="BJ865" s="398">
        <v>22</v>
      </c>
      <c r="BK865" s="398">
        <v>26</v>
      </c>
      <c r="BL865" s="136">
        <v>5006.8013000000001</v>
      </c>
      <c r="BM865" s="136">
        <v>1117.2107919447201</v>
      </c>
      <c r="BN865" s="136">
        <v>1122.54</v>
      </c>
      <c r="BO865" s="136">
        <v>1119.0188000000001</v>
      </c>
      <c r="BP865" s="136">
        <v>1119.0188000000001</v>
      </c>
      <c r="BQ865" s="1" t="s">
        <v>821</v>
      </c>
    </row>
    <row r="866" spans="58:69" x14ac:dyDescent="0.25">
      <c r="BF866">
        <v>1380</v>
      </c>
      <c r="BG866">
        <v>27</v>
      </c>
      <c r="BH866">
        <v>78</v>
      </c>
      <c r="BI866">
        <v>848</v>
      </c>
      <c r="BJ866" s="398">
        <v>22</v>
      </c>
      <c r="BK866" s="398">
        <v>27</v>
      </c>
      <c r="BL866" s="136">
        <v>5232.241</v>
      </c>
      <c r="BM866" s="136">
        <v>1115.8350933480799</v>
      </c>
      <c r="BN866" s="136">
        <v>1125.49</v>
      </c>
      <c r="BO866" s="136">
        <v>1118.4657999999999</v>
      </c>
      <c r="BP866" s="136">
        <v>1118.4657999999999</v>
      </c>
      <c r="BQ866" s="1" t="s">
        <v>821</v>
      </c>
    </row>
    <row r="867" spans="58:69" x14ac:dyDescent="0.25">
      <c r="BF867">
        <v>1381</v>
      </c>
      <c r="BG867">
        <v>27</v>
      </c>
      <c r="BH867">
        <v>79</v>
      </c>
      <c r="BI867">
        <v>849</v>
      </c>
      <c r="BJ867" s="398">
        <v>22</v>
      </c>
      <c r="BK867" s="398">
        <v>28</v>
      </c>
      <c r="BL867" s="136">
        <v>5287.665</v>
      </c>
      <c r="BM867" s="136">
        <v>1115.0347202866501</v>
      </c>
      <c r="BN867" s="136">
        <v>1120.07</v>
      </c>
      <c r="BO867" s="136">
        <v>1118.3851</v>
      </c>
      <c r="BP867" s="136">
        <v>1118.3851</v>
      </c>
      <c r="BQ867" s="1" t="s">
        <v>821</v>
      </c>
    </row>
    <row r="868" spans="58:69" x14ac:dyDescent="0.25">
      <c r="BF868">
        <v>1382</v>
      </c>
      <c r="BG868">
        <v>26</v>
      </c>
      <c r="BH868">
        <v>79</v>
      </c>
      <c r="BI868">
        <v>850</v>
      </c>
      <c r="BJ868" s="398">
        <v>22</v>
      </c>
      <c r="BK868" s="398">
        <v>29</v>
      </c>
      <c r="BL868" s="136">
        <v>5565.634</v>
      </c>
      <c r="BM868" s="136">
        <v>1114.0846550548299</v>
      </c>
      <c r="BN868" s="136">
        <v>1127.2</v>
      </c>
      <c r="BO868" s="136">
        <v>1117.2566999999999</v>
      </c>
      <c r="BP868" s="136">
        <v>1117.2566999999999</v>
      </c>
      <c r="BQ868" s="1" t="s">
        <v>821</v>
      </c>
    </row>
    <row r="869" spans="58:69" x14ac:dyDescent="0.25">
      <c r="BF869">
        <v>1383</v>
      </c>
      <c r="BG869">
        <v>26</v>
      </c>
      <c r="BH869">
        <v>80</v>
      </c>
      <c r="BI869">
        <v>851</v>
      </c>
      <c r="BJ869" s="398">
        <v>22</v>
      </c>
      <c r="BK869" s="398">
        <v>30</v>
      </c>
      <c r="BL869" s="136">
        <v>5724.7089999999998</v>
      </c>
      <c r="BM869" s="136">
        <v>1112.83921564056</v>
      </c>
      <c r="BN869" s="136">
        <v>1120.99</v>
      </c>
      <c r="BO869" s="136">
        <v>1116.6528000000001</v>
      </c>
      <c r="BP869" s="136">
        <v>1116.6528000000001</v>
      </c>
      <c r="BQ869" s="1" t="s">
        <v>821</v>
      </c>
    </row>
    <row r="870" spans="58:69" x14ac:dyDescent="0.25">
      <c r="BF870">
        <v>1384</v>
      </c>
      <c r="BG870">
        <v>25</v>
      </c>
      <c r="BH870">
        <v>80</v>
      </c>
      <c r="BI870">
        <v>852</v>
      </c>
      <c r="BJ870" s="398">
        <v>22</v>
      </c>
      <c r="BK870" s="398">
        <v>31</v>
      </c>
      <c r="BL870" s="136">
        <v>5854.5176000000001</v>
      </c>
      <c r="BM870" s="136">
        <v>1112.0159866245799</v>
      </c>
      <c r="BN870" s="136">
        <v>1130.47</v>
      </c>
      <c r="BO870" s="136">
        <v>1116.4657999999999</v>
      </c>
      <c r="BP870" s="136">
        <v>1116.4657999999999</v>
      </c>
      <c r="BQ870" s="1" t="s">
        <v>821</v>
      </c>
    </row>
    <row r="871" spans="58:69" x14ac:dyDescent="0.25">
      <c r="BF871">
        <v>1385</v>
      </c>
      <c r="BG871">
        <v>25</v>
      </c>
      <c r="BH871">
        <v>81</v>
      </c>
      <c r="BI871">
        <v>853</v>
      </c>
      <c r="BJ871" s="398">
        <v>22</v>
      </c>
      <c r="BK871" s="398">
        <v>32</v>
      </c>
      <c r="BL871" s="136">
        <v>6126.9497000000001</v>
      </c>
      <c r="BM871" s="136">
        <v>1110.86972696976</v>
      </c>
      <c r="BN871" s="136">
        <v>1123.6400000000001</v>
      </c>
      <c r="BO871" s="136">
        <v>1115.4271000000001</v>
      </c>
      <c r="BP871" s="136">
        <v>1115.4271000000001</v>
      </c>
      <c r="BQ871" s="1" t="s">
        <v>821</v>
      </c>
    </row>
    <row r="872" spans="58:69" x14ac:dyDescent="0.25">
      <c r="BF872">
        <v>1386</v>
      </c>
      <c r="BG872">
        <v>25</v>
      </c>
      <c r="BH872">
        <v>82</v>
      </c>
      <c r="BI872">
        <v>854</v>
      </c>
      <c r="BJ872" s="398">
        <v>22</v>
      </c>
      <c r="BK872" s="398">
        <v>33</v>
      </c>
      <c r="BL872" s="136">
        <v>6330.4009999999998</v>
      </c>
      <c r="BM872" s="136">
        <v>1109.5136060719301</v>
      </c>
      <c r="BN872" s="136">
        <v>1119.3399999999999</v>
      </c>
      <c r="BO872" s="136">
        <v>1114.7496000000001</v>
      </c>
      <c r="BP872" s="136">
        <v>1114.7496000000001</v>
      </c>
      <c r="BQ872" s="1" t="s">
        <v>821</v>
      </c>
    </row>
    <row r="873" spans="58:69" x14ac:dyDescent="0.25">
      <c r="BF873">
        <v>1387</v>
      </c>
      <c r="BG873">
        <v>24</v>
      </c>
      <c r="BH873">
        <v>82</v>
      </c>
      <c r="BI873">
        <v>855</v>
      </c>
      <c r="BJ873" s="398">
        <v>22</v>
      </c>
      <c r="BK873" s="398">
        <v>34</v>
      </c>
      <c r="BL873" s="136">
        <v>6476.1419999999998</v>
      </c>
      <c r="BM873" s="136">
        <v>1108.5185163071999</v>
      </c>
      <c r="BN873" s="136">
        <v>1122.57</v>
      </c>
      <c r="BO873" s="136">
        <v>1114.2523000000001</v>
      </c>
      <c r="BP873" s="136">
        <v>1114.2523000000001</v>
      </c>
      <c r="BQ873" s="1" t="s">
        <v>821</v>
      </c>
    </row>
    <row r="874" spans="58:69" x14ac:dyDescent="0.25">
      <c r="BF874">
        <v>1388</v>
      </c>
      <c r="BG874">
        <v>24</v>
      </c>
      <c r="BH874">
        <v>83</v>
      </c>
      <c r="BI874">
        <v>856</v>
      </c>
      <c r="BJ874" s="398">
        <v>22</v>
      </c>
      <c r="BK874" s="398">
        <v>35</v>
      </c>
      <c r="BL874" s="136">
        <v>6626.6450000000004</v>
      </c>
      <c r="BM874" s="136">
        <v>1107.6743125768101</v>
      </c>
      <c r="BN874" s="136">
        <v>1120.4100000000001</v>
      </c>
      <c r="BO874" s="136">
        <v>1113.7299</v>
      </c>
      <c r="BP874" s="136">
        <v>1113.7299</v>
      </c>
      <c r="BQ874" s="1" t="s">
        <v>821</v>
      </c>
    </row>
    <row r="875" spans="58:69" x14ac:dyDescent="0.25">
      <c r="BF875">
        <v>1389</v>
      </c>
      <c r="BG875">
        <v>23</v>
      </c>
      <c r="BH875">
        <v>83</v>
      </c>
      <c r="BI875">
        <v>857</v>
      </c>
      <c r="BJ875" s="398">
        <v>22</v>
      </c>
      <c r="BK875" s="398">
        <v>36</v>
      </c>
      <c r="BL875" s="136">
        <v>6819.1540000000005</v>
      </c>
      <c r="BM875" s="136">
        <v>1106.69683578375</v>
      </c>
      <c r="BN875" s="136">
        <v>1122.02</v>
      </c>
      <c r="BO875" s="136">
        <v>1113.3132000000001</v>
      </c>
      <c r="BP875" s="136">
        <v>1113.3132000000001</v>
      </c>
      <c r="BQ875" s="1" t="s">
        <v>821</v>
      </c>
    </row>
    <row r="876" spans="58:69" x14ac:dyDescent="0.25">
      <c r="BF876">
        <v>1390</v>
      </c>
      <c r="BG876">
        <v>23</v>
      </c>
      <c r="BH876">
        <v>84</v>
      </c>
      <c r="BI876">
        <v>858</v>
      </c>
      <c r="BJ876" s="398">
        <v>22</v>
      </c>
      <c r="BK876" s="398">
        <v>37</v>
      </c>
      <c r="BL876" s="136">
        <v>7073.0829999999996</v>
      </c>
      <c r="BM876" s="136">
        <v>1105.4246248751699</v>
      </c>
      <c r="BN876" s="136">
        <v>1118.5999999999999</v>
      </c>
      <c r="BO876" s="136">
        <v>1112.5068000000001</v>
      </c>
      <c r="BP876" s="136">
        <v>1112.5068000000001</v>
      </c>
      <c r="BQ876" s="1" t="s">
        <v>821</v>
      </c>
    </row>
    <row r="877" spans="58:69" x14ac:dyDescent="0.25">
      <c r="BF877">
        <v>1391</v>
      </c>
      <c r="BG877">
        <v>23</v>
      </c>
      <c r="BH877">
        <v>85</v>
      </c>
      <c r="BI877">
        <v>859</v>
      </c>
      <c r="BJ877" s="398">
        <v>22</v>
      </c>
      <c r="BK877" s="398">
        <v>38</v>
      </c>
      <c r="BL877" s="136">
        <v>7289.8046999999997</v>
      </c>
      <c r="BM877" s="136">
        <v>1104.08341753639</v>
      </c>
      <c r="BN877" s="136">
        <v>1115.8800000000001</v>
      </c>
      <c r="BO877" s="136">
        <v>1111.8389999999999</v>
      </c>
      <c r="BP877" s="136">
        <v>1111.8389999999999</v>
      </c>
      <c r="BQ877" s="1" t="s">
        <v>821</v>
      </c>
    </row>
    <row r="878" spans="58:69" x14ac:dyDescent="0.25">
      <c r="BF878">
        <v>1392</v>
      </c>
      <c r="BG878">
        <v>22</v>
      </c>
      <c r="BH878">
        <v>85</v>
      </c>
      <c r="BI878">
        <v>860</v>
      </c>
      <c r="BJ878" s="398">
        <v>22</v>
      </c>
      <c r="BK878" s="398">
        <v>39</v>
      </c>
      <c r="BL878" s="136">
        <v>7508.0796</v>
      </c>
      <c r="BM878" s="136">
        <v>1102.84381386262</v>
      </c>
      <c r="BN878" s="136">
        <v>1122.3499999999999</v>
      </c>
      <c r="BO878" s="136">
        <v>1110.5984000000001</v>
      </c>
      <c r="BP878" s="136">
        <v>1110.5984000000001</v>
      </c>
      <c r="BQ878" s="1" t="s">
        <v>821</v>
      </c>
    </row>
    <row r="879" spans="58:69" x14ac:dyDescent="0.25">
      <c r="BF879">
        <v>1393</v>
      </c>
      <c r="BG879">
        <v>22</v>
      </c>
      <c r="BH879">
        <v>86</v>
      </c>
      <c r="BI879">
        <v>861</v>
      </c>
      <c r="BJ879" s="398">
        <v>22</v>
      </c>
      <c r="BK879" s="398">
        <v>40</v>
      </c>
      <c r="BL879" s="136">
        <v>7593.1796999999997</v>
      </c>
      <c r="BM879" s="136">
        <v>1101.97928661632</v>
      </c>
      <c r="BN879" s="136">
        <v>1114.27</v>
      </c>
      <c r="BO879" s="136">
        <v>1110.0926999999999</v>
      </c>
      <c r="BP879" s="136">
        <v>1110.0926999999999</v>
      </c>
      <c r="BQ879" s="1" t="s">
        <v>821</v>
      </c>
    </row>
    <row r="880" spans="58:69" x14ac:dyDescent="0.25">
      <c r="BF880">
        <v>1394</v>
      </c>
      <c r="BG880">
        <v>21</v>
      </c>
      <c r="BH880">
        <v>86</v>
      </c>
      <c r="BI880">
        <v>862</v>
      </c>
      <c r="BJ880" s="398">
        <v>22</v>
      </c>
      <c r="BK880" s="398">
        <v>41</v>
      </c>
      <c r="BL880" s="136">
        <v>7842.8419999999996</v>
      </c>
      <c r="BM880" s="136">
        <v>1101.0253197592299</v>
      </c>
      <c r="BN880" s="136">
        <v>1114.47</v>
      </c>
      <c r="BO880" s="136">
        <v>1109.5048999999999</v>
      </c>
      <c r="BP880" s="136">
        <v>1109.5048999999999</v>
      </c>
      <c r="BQ880" s="1" t="s">
        <v>821</v>
      </c>
    </row>
    <row r="881" spans="58:69" x14ac:dyDescent="0.25">
      <c r="BF881">
        <v>1395</v>
      </c>
      <c r="BG881">
        <v>21</v>
      </c>
      <c r="BH881">
        <v>87</v>
      </c>
      <c r="BI881">
        <v>863</v>
      </c>
      <c r="BJ881" s="398">
        <v>22</v>
      </c>
      <c r="BK881" s="398">
        <v>42</v>
      </c>
      <c r="BL881" s="136">
        <v>8071.4780000000001</v>
      </c>
      <c r="BM881" s="136">
        <v>1099.66231675065</v>
      </c>
      <c r="BN881" s="136">
        <v>1110.57</v>
      </c>
      <c r="BO881" s="136">
        <v>1108.8373999999999</v>
      </c>
      <c r="BP881" s="136">
        <v>1108.8373999999999</v>
      </c>
      <c r="BQ881" s="1" t="s">
        <v>821</v>
      </c>
    </row>
    <row r="882" spans="58:69" x14ac:dyDescent="0.25">
      <c r="BF882">
        <v>1396</v>
      </c>
      <c r="BG882">
        <v>20</v>
      </c>
      <c r="BH882">
        <v>87</v>
      </c>
      <c r="BI882">
        <v>864</v>
      </c>
      <c r="BJ882" s="398">
        <v>22</v>
      </c>
      <c r="BK882" s="398">
        <v>43</v>
      </c>
      <c r="BL882" s="136">
        <v>8115.0309999999999</v>
      </c>
      <c r="BM882" s="136">
        <v>1098.88666418652</v>
      </c>
      <c r="BN882" s="136">
        <v>1113.1600000000001</v>
      </c>
      <c r="BO882" s="136">
        <v>1108.7383</v>
      </c>
      <c r="BP882" s="136">
        <v>1108.7383</v>
      </c>
      <c r="BQ882" s="1" t="s">
        <v>821</v>
      </c>
    </row>
    <row r="883" spans="58:69" x14ac:dyDescent="0.25">
      <c r="BF883">
        <v>1397</v>
      </c>
      <c r="BG883">
        <v>20</v>
      </c>
      <c r="BH883">
        <v>88</v>
      </c>
      <c r="BI883">
        <v>865</v>
      </c>
      <c r="BJ883" s="398">
        <v>22</v>
      </c>
      <c r="BK883" s="398">
        <v>44</v>
      </c>
      <c r="BL883" s="136">
        <v>8449.9159999999993</v>
      </c>
      <c r="BM883" s="136">
        <v>1097.80823214406</v>
      </c>
      <c r="BN883" s="136">
        <v>1110.58</v>
      </c>
      <c r="BO883" s="136">
        <v>1107.6093000000001</v>
      </c>
      <c r="BP883" s="136">
        <v>1107.6093000000001</v>
      </c>
      <c r="BQ883" s="1" t="s">
        <v>821</v>
      </c>
    </row>
    <row r="884" spans="58:69" x14ac:dyDescent="0.25">
      <c r="BF884">
        <v>1398</v>
      </c>
      <c r="BG884">
        <v>20</v>
      </c>
      <c r="BH884">
        <v>89</v>
      </c>
      <c r="BI884">
        <v>866</v>
      </c>
      <c r="BJ884" s="398">
        <v>22</v>
      </c>
      <c r="BK884" s="398">
        <v>45</v>
      </c>
      <c r="BL884" s="136">
        <v>8483.14</v>
      </c>
      <c r="BM884" s="136">
        <v>1096.7592348308599</v>
      </c>
      <c r="BN884" s="136">
        <v>1108.0999999999999</v>
      </c>
      <c r="BO884" s="136">
        <v>1107.6093000000001</v>
      </c>
      <c r="BP884" s="136">
        <v>1107.6093000000001</v>
      </c>
      <c r="BQ884" s="1" t="s">
        <v>821</v>
      </c>
    </row>
    <row r="885" spans="58:69" x14ac:dyDescent="0.25">
      <c r="BF885">
        <v>1399</v>
      </c>
      <c r="BG885">
        <v>19</v>
      </c>
      <c r="BH885">
        <v>89</v>
      </c>
      <c r="BI885">
        <v>867</v>
      </c>
      <c r="BJ885" s="398">
        <v>22</v>
      </c>
      <c r="BK885" s="398">
        <v>46</v>
      </c>
      <c r="BL885" s="136">
        <v>8783.5149999999994</v>
      </c>
      <c r="BM885" s="136">
        <v>1095.8085851901101</v>
      </c>
      <c r="BN885" s="136">
        <v>1110.8599999999999</v>
      </c>
      <c r="BO885" s="136">
        <v>1106.4770000000001</v>
      </c>
      <c r="BP885" s="136">
        <v>1106.4770000000001</v>
      </c>
      <c r="BQ885" s="1" t="s">
        <v>821</v>
      </c>
    </row>
    <row r="886" spans="58:69" x14ac:dyDescent="0.25">
      <c r="BF886">
        <v>1400</v>
      </c>
      <c r="BG886">
        <v>19</v>
      </c>
      <c r="BH886">
        <v>90</v>
      </c>
      <c r="BI886">
        <v>868</v>
      </c>
      <c r="BJ886" s="398">
        <v>22</v>
      </c>
      <c r="BK886" s="398">
        <v>47</v>
      </c>
      <c r="BL886" s="136">
        <v>8975.9549999999999</v>
      </c>
      <c r="BM886" s="136">
        <v>1094.40421159582</v>
      </c>
      <c r="BN886" s="136">
        <v>1110.01</v>
      </c>
      <c r="BO886" s="136">
        <v>1105.8906999999999</v>
      </c>
      <c r="BP886" s="136">
        <v>1105.8906999999999</v>
      </c>
      <c r="BQ886" s="1" t="s">
        <v>821</v>
      </c>
    </row>
    <row r="887" spans="58:69" x14ac:dyDescent="0.25">
      <c r="BF887">
        <v>1401</v>
      </c>
      <c r="BG887">
        <v>18</v>
      </c>
      <c r="BH887">
        <v>90</v>
      </c>
      <c r="BI887">
        <v>869</v>
      </c>
      <c r="BJ887" s="398">
        <v>22</v>
      </c>
      <c r="BK887" s="398">
        <v>48</v>
      </c>
      <c r="BL887" s="136">
        <v>9049.2829999999994</v>
      </c>
      <c r="BM887" s="136">
        <v>1093.64685659667</v>
      </c>
      <c r="BN887" s="136">
        <v>1114.3</v>
      </c>
      <c r="BO887" s="136">
        <v>1105.8906999999999</v>
      </c>
      <c r="BP887" s="136">
        <v>1105.8906999999999</v>
      </c>
      <c r="BQ887" s="1" t="s">
        <v>821</v>
      </c>
    </row>
    <row r="888" spans="58:69" x14ac:dyDescent="0.25">
      <c r="BF888">
        <v>1402</v>
      </c>
      <c r="BG888">
        <v>18</v>
      </c>
      <c r="BH888">
        <v>91</v>
      </c>
      <c r="BI888">
        <v>870</v>
      </c>
      <c r="BJ888" s="398">
        <v>22</v>
      </c>
      <c r="BK888" s="398">
        <v>49</v>
      </c>
      <c r="BL888" s="136">
        <v>9342.4130000000005</v>
      </c>
      <c r="BM888" s="136">
        <v>1092.60256238382</v>
      </c>
      <c r="BN888" s="136">
        <v>1112.8900000000001</v>
      </c>
      <c r="BO888" s="136">
        <v>1104.9309000000001</v>
      </c>
      <c r="BP888" s="136">
        <v>1104.9309000000001</v>
      </c>
      <c r="BQ888" s="1" t="s">
        <v>821</v>
      </c>
    </row>
    <row r="889" spans="58:69" x14ac:dyDescent="0.25">
      <c r="BF889">
        <v>1403</v>
      </c>
      <c r="BG889">
        <v>18</v>
      </c>
      <c r="BH889">
        <v>92</v>
      </c>
      <c r="BI889">
        <v>871</v>
      </c>
      <c r="BJ889" s="398">
        <v>22</v>
      </c>
      <c r="BK889" s="398">
        <v>50</v>
      </c>
      <c r="BL889" s="136">
        <v>9460.5830000000005</v>
      </c>
      <c r="BM889" s="136">
        <v>1091.4304885521501</v>
      </c>
      <c r="BN889" s="136">
        <v>1108.9000000000001</v>
      </c>
      <c r="BO889" s="136">
        <v>1104.6486</v>
      </c>
      <c r="BP889" s="136">
        <v>1104.6486</v>
      </c>
      <c r="BQ889" s="1" t="s">
        <v>821</v>
      </c>
    </row>
    <row r="890" spans="58:69" x14ac:dyDescent="0.25">
      <c r="BF890">
        <v>1404</v>
      </c>
      <c r="BG890">
        <v>17</v>
      </c>
      <c r="BH890">
        <v>92</v>
      </c>
      <c r="BI890">
        <v>872</v>
      </c>
      <c r="BJ890" s="398">
        <v>22</v>
      </c>
      <c r="BK890" s="398">
        <v>51</v>
      </c>
      <c r="BL890" s="136">
        <v>9649.2705000000005</v>
      </c>
      <c r="BM890" s="136">
        <v>1090.5560402687199</v>
      </c>
      <c r="BN890" s="136">
        <v>1117.6500000000001</v>
      </c>
      <c r="BO890" s="136">
        <v>1103.9347</v>
      </c>
      <c r="BP890" s="136">
        <v>1103.9347</v>
      </c>
      <c r="BQ890" s="1" t="s">
        <v>821</v>
      </c>
    </row>
    <row r="891" spans="58:69" x14ac:dyDescent="0.25">
      <c r="BF891">
        <v>1405</v>
      </c>
      <c r="BG891">
        <v>17</v>
      </c>
      <c r="BH891">
        <v>93</v>
      </c>
      <c r="BI891">
        <v>873</v>
      </c>
      <c r="BJ891" s="398">
        <v>22</v>
      </c>
      <c r="BK891" s="398">
        <v>52</v>
      </c>
      <c r="BL891" s="136">
        <v>9896.6730000000007</v>
      </c>
      <c r="BM891" s="136">
        <v>1089.3133197473801</v>
      </c>
      <c r="BN891" s="136">
        <v>1108.1500000000001</v>
      </c>
      <c r="BO891" s="136">
        <v>1103.4022</v>
      </c>
      <c r="BP891" s="136">
        <v>1103.4022</v>
      </c>
      <c r="BQ891" s="1" t="s">
        <v>821</v>
      </c>
    </row>
    <row r="892" spans="58:69" x14ac:dyDescent="0.25">
      <c r="BF892">
        <v>1406</v>
      </c>
      <c r="BG892">
        <v>16</v>
      </c>
      <c r="BH892">
        <v>93</v>
      </c>
      <c r="BI892">
        <v>874</v>
      </c>
      <c r="BJ892" s="398">
        <v>22</v>
      </c>
      <c r="BK892" s="398">
        <v>53</v>
      </c>
      <c r="BL892" s="136">
        <v>10042.909</v>
      </c>
      <c r="BM892" s="136">
        <v>1088.1915718723899</v>
      </c>
      <c r="BN892" s="136">
        <v>1117.58</v>
      </c>
      <c r="BO892" s="136">
        <v>1102.3779999999999</v>
      </c>
      <c r="BP892" s="136">
        <v>1102.3779999999999</v>
      </c>
      <c r="BQ892" s="1" t="s">
        <v>821</v>
      </c>
    </row>
    <row r="893" spans="58:69" x14ac:dyDescent="0.25">
      <c r="BF893">
        <v>1407</v>
      </c>
      <c r="BG893">
        <v>16</v>
      </c>
      <c r="BH893">
        <v>94</v>
      </c>
      <c r="BI893">
        <v>875</v>
      </c>
      <c r="BJ893" s="398">
        <v>22</v>
      </c>
      <c r="BK893" s="398">
        <v>54</v>
      </c>
      <c r="BL893" s="136">
        <v>10314.973</v>
      </c>
      <c r="BM893" s="136">
        <v>1086.9995446504699</v>
      </c>
      <c r="BN893" s="136">
        <v>1111.79</v>
      </c>
      <c r="BO893" s="136">
        <v>1101.7375</v>
      </c>
      <c r="BP893" s="136">
        <v>1101.7375</v>
      </c>
      <c r="BQ893" s="1" t="s">
        <v>821</v>
      </c>
    </row>
    <row r="894" spans="58:69" x14ac:dyDescent="0.25">
      <c r="BF894">
        <v>1408</v>
      </c>
      <c r="BG894">
        <v>15</v>
      </c>
      <c r="BH894">
        <v>94</v>
      </c>
      <c r="BI894">
        <v>876</v>
      </c>
      <c r="BJ894" s="398">
        <v>22</v>
      </c>
      <c r="BK894" s="398">
        <v>55</v>
      </c>
      <c r="BL894" s="136">
        <v>10341.591</v>
      </c>
      <c r="BM894" s="136">
        <v>1086.14839480263</v>
      </c>
      <c r="BN894" s="136">
        <v>1116.6199999999999</v>
      </c>
      <c r="BO894" s="136">
        <v>1101.6947</v>
      </c>
      <c r="BP894" s="136">
        <v>1101.6947</v>
      </c>
      <c r="BQ894" s="1" t="s">
        <v>821</v>
      </c>
    </row>
    <row r="895" spans="58:69" x14ac:dyDescent="0.25">
      <c r="BF895">
        <v>1409</v>
      </c>
      <c r="BG895">
        <v>15</v>
      </c>
      <c r="BH895">
        <v>95</v>
      </c>
      <c r="BI895">
        <v>877</v>
      </c>
      <c r="BJ895" s="398">
        <v>22</v>
      </c>
      <c r="BK895" s="398">
        <v>56</v>
      </c>
      <c r="BL895" s="136">
        <v>10627.95</v>
      </c>
      <c r="BM895" s="136">
        <v>1085.2565088701999</v>
      </c>
      <c r="BN895" s="136">
        <v>1112.92</v>
      </c>
      <c r="BO895" s="136">
        <v>1100.5187000000001</v>
      </c>
      <c r="BP895" s="136">
        <v>1100.5187000000001</v>
      </c>
      <c r="BQ895" s="1" t="s">
        <v>821</v>
      </c>
    </row>
    <row r="896" spans="58:69" x14ac:dyDescent="0.25">
      <c r="BF896">
        <v>1410</v>
      </c>
      <c r="BG896">
        <v>15</v>
      </c>
      <c r="BH896">
        <v>96</v>
      </c>
      <c r="BI896">
        <v>878</v>
      </c>
      <c r="BJ896" s="398">
        <v>22</v>
      </c>
      <c r="BK896" s="398">
        <v>57</v>
      </c>
      <c r="BL896" s="136">
        <v>10887.862999999999</v>
      </c>
      <c r="BM896" s="136">
        <v>1083.6997993508701</v>
      </c>
      <c r="BN896" s="136">
        <v>1106.52</v>
      </c>
      <c r="BO896" s="136">
        <v>1098.7424000000001</v>
      </c>
      <c r="BP896" s="136">
        <v>1098.7424000000001</v>
      </c>
      <c r="BQ896" s="1" t="s">
        <v>821</v>
      </c>
    </row>
    <row r="897" spans="58:69" x14ac:dyDescent="0.25">
      <c r="BF897">
        <v>1411</v>
      </c>
      <c r="BG897">
        <v>14</v>
      </c>
      <c r="BH897">
        <v>96</v>
      </c>
      <c r="BI897">
        <v>879</v>
      </c>
      <c r="BJ897" s="398">
        <v>22</v>
      </c>
      <c r="BK897" s="398">
        <v>58</v>
      </c>
      <c r="BL897" s="136">
        <v>10910.674000000001</v>
      </c>
      <c r="BM897" s="136">
        <v>1082.89412764857</v>
      </c>
      <c r="BN897" s="136">
        <v>1115.3800000000001</v>
      </c>
      <c r="BO897" s="136">
        <v>1098.6010000000001</v>
      </c>
      <c r="BP897" s="136">
        <v>1098.6010000000001</v>
      </c>
      <c r="BQ897" s="1" t="s">
        <v>821</v>
      </c>
    </row>
    <row r="898" spans="58:69" x14ac:dyDescent="0.25">
      <c r="BF898">
        <v>1412</v>
      </c>
      <c r="BG898">
        <v>14</v>
      </c>
      <c r="BH898">
        <v>97</v>
      </c>
      <c r="BI898">
        <v>880</v>
      </c>
      <c r="BJ898" s="398">
        <v>22</v>
      </c>
      <c r="BK898" s="398">
        <v>59</v>
      </c>
      <c r="BL898" s="136">
        <v>11240.549000000001</v>
      </c>
      <c r="BM898" s="136">
        <v>1081.88908345192</v>
      </c>
      <c r="BN898" s="136">
        <v>1112.17</v>
      </c>
      <c r="BO898" s="136">
        <v>1097.1995999999999</v>
      </c>
      <c r="BP898" s="136">
        <v>1097.1995999999999</v>
      </c>
      <c r="BQ898" s="1" t="s">
        <v>821</v>
      </c>
    </row>
    <row r="899" spans="58:69" x14ac:dyDescent="0.25">
      <c r="BF899">
        <v>1413</v>
      </c>
      <c r="BG899">
        <v>14</v>
      </c>
      <c r="BH899">
        <v>98</v>
      </c>
      <c r="BI899">
        <v>881</v>
      </c>
      <c r="BJ899" s="398">
        <v>22</v>
      </c>
      <c r="BK899" s="398">
        <v>60</v>
      </c>
      <c r="BL899" s="136">
        <v>11494.645</v>
      </c>
      <c r="BM899" s="136">
        <v>1080.22494844159</v>
      </c>
      <c r="BN899" s="136">
        <v>1113.26</v>
      </c>
      <c r="BO899" s="136">
        <v>1095.7574</v>
      </c>
      <c r="BP899" s="136">
        <v>1095.7574</v>
      </c>
      <c r="BQ899" s="1" t="s">
        <v>821</v>
      </c>
    </row>
    <row r="900" spans="58:69" x14ac:dyDescent="0.25">
      <c r="BF900">
        <v>1414</v>
      </c>
      <c r="BG900">
        <v>14</v>
      </c>
      <c r="BH900">
        <v>99</v>
      </c>
      <c r="BI900">
        <v>882</v>
      </c>
      <c r="BJ900" s="398">
        <v>22</v>
      </c>
      <c r="BK900" s="398">
        <v>61</v>
      </c>
      <c r="BL900" s="136">
        <v>11586.53</v>
      </c>
      <c r="BM900" s="136">
        <v>1079.2390116337001</v>
      </c>
      <c r="BN900" s="136">
        <v>1096.47</v>
      </c>
      <c r="BO900" s="136">
        <v>1095.3933999999999</v>
      </c>
      <c r="BP900" s="136">
        <v>1095.3933999999999</v>
      </c>
      <c r="BQ900" s="1" t="s">
        <v>821</v>
      </c>
    </row>
    <row r="901" spans="58:69" x14ac:dyDescent="0.25">
      <c r="BF901">
        <v>1415</v>
      </c>
      <c r="BG901">
        <v>13</v>
      </c>
      <c r="BH901">
        <v>99</v>
      </c>
      <c r="BI901">
        <v>883</v>
      </c>
      <c r="BJ901" s="398">
        <v>22</v>
      </c>
      <c r="BK901" s="398">
        <v>62</v>
      </c>
      <c r="BL901" s="136">
        <v>11849.692999999999</v>
      </c>
      <c r="BM901" s="136">
        <v>1078.22722725417</v>
      </c>
      <c r="BN901" s="136">
        <v>1111.1099999999999</v>
      </c>
      <c r="BO901" s="136">
        <v>1093.8904</v>
      </c>
      <c r="BP901" s="136">
        <v>1093.8904</v>
      </c>
      <c r="BQ901" s="1" t="s">
        <v>821</v>
      </c>
    </row>
    <row r="902" spans="58:69" x14ac:dyDescent="0.25">
      <c r="BF902">
        <v>1416</v>
      </c>
      <c r="BG902">
        <v>12</v>
      </c>
      <c r="BH902">
        <v>99</v>
      </c>
      <c r="BI902">
        <v>884</v>
      </c>
      <c r="BJ902" s="398">
        <v>22</v>
      </c>
      <c r="BK902" s="398">
        <v>63</v>
      </c>
      <c r="BL902" s="136">
        <v>12072.493</v>
      </c>
      <c r="BM902" s="136">
        <v>1076.8423896151901</v>
      </c>
      <c r="BN902" s="136">
        <v>1113.5899999999999</v>
      </c>
      <c r="BO902" s="136">
        <v>1092.6709000000001</v>
      </c>
      <c r="BP902" s="136">
        <v>1092.6709000000001</v>
      </c>
      <c r="BQ902" s="1" t="s">
        <v>821</v>
      </c>
    </row>
    <row r="903" spans="58:69" x14ac:dyDescent="0.25">
      <c r="BF903">
        <v>1417</v>
      </c>
      <c r="BG903">
        <v>12</v>
      </c>
      <c r="BH903">
        <v>100</v>
      </c>
      <c r="BI903">
        <v>885</v>
      </c>
      <c r="BJ903" s="398">
        <v>22</v>
      </c>
      <c r="BK903" s="398">
        <v>64</v>
      </c>
      <c r="BL903" s="136">
        <v>12166.034</v>
      </c>
      <c r="BM903" s="136">
        <v>1075.9409138106801</v>
      </c>
      <c r="BN903" s="136">
        <v>1102.9000000000001</v>
      </c>
      <c r="BO903" s="136">
        <v>1091.7163</v>
      </c>
      <c r="BP903" s="136">
        <v>1091.7163</v>
      </c>
      <c r="BQ903" s="1" t="s">
        <v>821</v>
      </c>
    </row>
    <row r="904" spans="58:69" x14ac:dyDescent="0.25">
      <c r="BF904">
        <v>1418</v>
      </c>
      <c r="BG904">
        <v>11</v>
      </c>
      <c r="BH904">
        <v>100</v>
      </c>
      <c r="BI904">
        <v>886</v>
      </c>
      <c r="BJ904" s="398">
        <v>22</v>
      </c>
      <c r="BK904" s="398">
        <v>65</v>
      </c>
      <c r="BL904" s="136">
        <v>12412.575999999999</v>
      </c>
      <c r="BM904" s="136">
        <v>1074.9717801506799</v>
      </c>
      <c r="BN904" s="136">
        <v>1114.45</v>
      </c>
      <c r="BO904" s="136">
        <v>1088.0503000000001</v>
      </c>
      <c r="BP904" s="136">
        <v>1088.0503000000001</v>
      </c>
      <c r="BQ904" s="1" t="s">
        <v>821</v>
      </c>
    </row>
    <row r="905" spans="58:69" x14ac:dyDescent="0.25">
      <c r="BF905">
        <v>1419</v>
      </c>
      <c r="BG905">
        <v>11</v>
      </c>
      <c r="BH905">
        <v>101</v>
      </c>
      <c r="BI905">
        <v>887</v>
      </c>
      <c r="BJ905" s="398">
        <v>22</v>
      </c>
      <c r="BK905" s="398">
        <v>66</v>
      </c>
      <c r="BL905" s="136">
        <v>12546.05</v>
      </c>
      <c r="BM905" s="136">
        <v>1073.8888592911401</v>
      </c>
      <c r="BN905" s="136">
        <v>1108.52</v>
      </c>
      <c r="BO905" s="136">
        <v>1088.0503000000001</v>
      </c>
      <c r="BP905" s="136">
        <v>1088.0503000000001</v>
      </c>
      <c r="BQ905" s="1" t="s">
        <v>821</v>
      </c>
    </row>
    <row r="906" spans="58:69" x14ac:dyDescent="0.25">
      <c r="BF906">
        <v>1420</v>
      </c>
      <c r="BG906">
        <v>10</v>
      </c>
      <c r="BH906">
        <v>101</v>
      </c>
      <c r="BI906">
        <v>888</v>
      </c>
      <c r="BJ906" s="398">
        <v>22</v>
      </c>
      <c r="BK906" s="398">
        <v>67</v>
      </c>
      <c r="BL906" s="136">
        <v>12768.847</v>
      </c>
      <c r="BM906" s="136">
        <v>1072.8735962870901</v>
      </c>
      <c r="BN906" s="136">
        <v>1113.46</v>
      </c>
      <c r="BO906" s="136">
        <v>1088.0503000000001</v>
      </c>
      <c r="BP906" s="136">
        <v>1088.0503000000001</v>
      </c>
      <c r="BQ906" s="1" t="s">
        <v>821</v>
      </c>
    </row>
    <row r="907" spans="58:69" x14ac:dyDescent="0.25">
      <c r="BF907">
        <v>1421</v>
      </c>
      <c r="BG907">
        <v>10</v>
      </c>
      <c r="BH907">
        <v>102</v>
      </c>
      <c r="BI907">
        <v>889</v>
      </c>
      <c r="BJ907" s="398">
        <v>22</v>
      </c>
      <c r="BK907" s="398">
        <v>68</v>
      </c>
      <c r="BL907" s="136">
        <v>12879.993</v>
      </c>
      <c r="BM907" s="136">
        <v>1071.9219614998799</v>
      </c>
      <c r="BN907" s="136">
        <v>1110.07</v>
      </c>
      <c r="BO907" s="136">
        <v>1087.7704000000001</v>
      </c>
      <c r="BP907" s="136">
        <v>1087.7704000000001</v>
      </c>
      <c r="BQ907" s="1" t="s">
        <v>821</v>
      </c>
    </row>
    <row r="908" spans="58:69" x14ac:dyDescent="0.25">
      <c r="BF908">
        <v>1422</v>
      </c>
      <c r="BG908">
        <v>9</v>
      </c>
      <c r="BH908">
        <v>102</v>
      </c>
      <c r="BI908">
        <v>890</v>
      </c>
      <c r="BJ908" s="398">
        <v>22</v>
      </c>
      <c r="BK908" s="398">
        <v>69</v>
      </c>
      <c r="BL908" s="136">
        <v>13155.629000000001</v>
      </c>
      <c r="BM908" s="136">
        <v>1070.819755146</v>
      </c>
      <c r="BN908" s="136">
        <v>1111.77</v>
      </c>
      <c r="BO908" s="136">
        <v>1085.8</v>
      </c>
      <c r="BP908" s="136">
        <v>1085.8</v>
      </c>
      <c r="BQ908" s="1" t="s">
        <v>821</v>
      </c>
    </row>
    <row r="909" spans="58:69" x14ac:dyDescent="0.25">
      <c r="BF909">
        <v>1423</v>
      </c>
      <c r="BG909">
        <v>9</v>
      </c>
      <c r="BH909">
        <v>103</v>
      </c>
      <c r="BI909">
        <v>891</v>
      </c>
      <c r="BJ909" s="398">
        <v>22</v>
      </c>
      <c r="BK909" s="398">
        <v>70</v>
      </c>
      <c r="BL909" s="136">
        <v>13204.914000000001</v>
      </c>
      <c r="BM909" s="136">
        <v>1069.8938287854501</v>
      </c>
      <c r="BN909" s="136">
        <v>1087.8499999999999</v>
      </c>
      <c r="BO909" s="136">
        <v>1085.3541</v>
      </c>
      <c r="BP909" s="136">
        <v>1085.3541</v>
      </c>
      <c r="BQ909" s="1" t="s">
        <v>821</v>
      </c>
    </row>
    <row r="910" spans="58:69" x14ac:dyDescent="0.25">
      <c r="BF910">
        <v>1424</v>
      </c>
      <c r="BG910">
        <v>8</v>
      </c>
      <c r="BH910">
        <v>103</v>
      </c>
      <c r="BI910">
        <v>892</v>
      </c>
      <c r="BJ910" s="398">
        <v>22</v>
      </c>
      <c r="BK910" s="398">
        <v>71</v>
      </c>
      <c r="BL910" s="136">
        <v>13460.721</v>
      </c>
      <c r="BM910" s="136">
        <v>1069.0244119845299</v>
      </c>
      <c r="BN910" s="136">
        <v>1087.17</v>
      </c>
      <c r="BO910" s="136">
        <v>1083.9357</v>
      </c>
      <c r="BP910" s="136">
        <v>1083.9357</v>
      </c>
      <c r="BQ910" s="1" t="s">
        <v>821</v>
      </c>
    </row>
    <row r="911" spans="58:69" x14ac:dyDescent="0.25">
      <c r="BF911">
        <v>1425</v>
      </c>
      <c r="BG911">
        <v>7</v>
      </c>
      <c r="BH911">
        <v>103</v>
      </c>
      <c r="BI911">
        <v>893</v>
      </c>
      <c r="BJ911" s="398">
        <v>22</v>
      </c>
      <c r="BK911" s="398">
        <v>72</v>
      </c>
      <c r="BL911" s="136">
        <v>13738.476000000001</v>
      </c>
      <c r="BM911" s="136">
        <v>1067.5039246866199</v>
      </c>
      <c r="BN911" s="136">
        <v>1101.83</v>
      </c>
      <c r="BO911" s="136">
        <v>1082.3599999999999</v>
      </c>
      <c r="BP911" s="136">
        <v>1082.3599999999999</v>
      </c>
      <c r="BQ911" s="1" t="s">
        <v>821</v>
      </c>
    </row>
    <row r="912" spans="58:69" x14ac:dyDescent="0.25">
      <c r="BF912">
        <v>1426</v>
      </c>
      <c r="BG912">
        <v>6</v>
      </c>
      <c r="BH912">
        <v>103</v>
      </c>
      <c r="BI912">
        <v>894</v>
      </c>
      <c r="BJ912" s="398">
        <v>22</v>
      </c>
      <c r="BK912" s="398">
        <v>73</v>
      </c>
      <c r="BL912" s="136">
        <v>13910.681</v>
      </c>
      <c r="BM912" s="136">
        <v>1066.22168142492</v>
      </c>
      <c r="BN912" s="136">
        <v>1104.98</v>
      </c>
      <c r="BO912" s="136">
        <v>1078.8812</v>
      </c>
      <c r="BP912" s="136">
        <v>1078.8812</v>
      </c>
      <c r="BQ912" s="1" t="s">
        <v>821</v>
      </c>
    </row>
    <row r="913" spans="58:69" x14ac:dyDescent="0.25">
      <c r="BF913">
        <v>1427</v>
      </c>
      <c r="BG913">
        <v>6</v>
      </c>
      <c r="BH913">
        <v>104</v>
      </c>
      <c r="BI913">
        <v>895</v>
      </c>
      <c r="BJ913" s="398">
        <v>22</v>
      </c>
      <c r="BK913" s="398">
        <v>74</v>
      </c>
      <c r="BL913" s="136">
        <v>14010.6875</v>
      </c>
      <c r="BM913" s="136">
        <v>1065.4459648541001</v>
      </c>
      <c r="BN913" s="136">
        <v>1082.06</v>
      </c>
      <c r="BO913" s="136">
        <v>1078.8806</v>
      </c>
      <c r="BP913" s="136">
        <v>1078.8806</v>
      </c>
      <c r="BQ913" s="1" t="s">
        <v>821</v>
      </c>
    </row>
    <row r="914" spans="58:69" x14ac:dyDescent="0.25">
      <c r="BF914">
        <v>1428</v>
      </c>
      <c r="BG914">
        <v>5</v>
      </c>
      <c r="BH914">
        <v>104</v>
      </c>
      <c r="BI914">
        <v>896</v>
      </c>
      <c r="BJ914" s="398">
        <v>22</v>
      </c>
      <c r="BK914" s="398">
        <v>75</v>
      </c>
      <c r="BL914" s="136">
        <v>14276.154</v>
      </c>
      <c r="BM914" s="136">
        <v>1064.40447580406</v>
      </c>
      <c r="BN914" s="136">
        <v>1085.6199999999999</v>
      </c>
      <c r="BO914" s="136">
        <v>1078.0440000000001</v>
      </c>
      <c r="BP914" s="136">
        <v>1078.0440000000001</v>
      </c>
      <c r="BQ914" s="1" t="s">
        <v>821</v>
      </c>
    </row>
    <row r="915" spans="58:69" x14ac:dyDescent="0.25">
      <c r="BF915">
        <v>1429</v>
      </c>
      <c r="BG915">
        <v>4</v>
      </c>
      <c r="BH915">
        <v>104</v>
      </c>
      <c r="BI915">
        <v>897</v>
      </c>
      <c r="BJ915" s="398">
        <v>22</v>
      </c>
      <c r="BK915" s="398">
        <v>76</v>
      </c>
      <c r="BL915" s="136">
        <v>14531.206</v>
      </c>
      <c r="BM915" s="136">
        <v>1062.92115691344</v>
      </c>
      <c r="BN915" s="136">
        <v>1098.6099999999999</v>
      </c>
      <c r="BO915" s="136">
        <v>1075.7366999999999</v>
      </c>
      <c r="BP915" s="136">
        <v>1075.7366999999999</v>
      </c>
      <c r="BQ915" s="1" t="s">
        <v>821</v>
      </c>
    </row>
    <row r="916" spans="58:69" x14ac:dyDescent="0.25">
      <c r="BF916">
        <v>1430</v>
      </c>
      <c r="BG916">
        <v>3</v>
      </c>
      <c r="BH916">
        <v>104</v>
      </c>
      <c r="BI916">
        <v>898</v>
      </c>
      <c r="BJ916" s="398">
        <v>22</v>
      </c>
      <c r="BK916" s="398">
        <v>77</v>
      </c>
      <c r="BL916" s="136">
        <v>14783.347</v>
      </c>
      <c r="BM916" s="136">
        <v>1061.47581903679</v>
      </c>
      <c r="BN916" s="136">
        <v>1098.92</v>
      </c>
      <c r="BO916" s="136">
        <v>1074.5989</v>
      </c>
      <c r="BP916" s="136">
        <v>1074.5989</v>
      </c>
      <c r="BQ916" s="1" t="s">
        <v>821</v>
      </c>
    </row>
    <row r="917" spans="58:69" x14ac:dyDescent="0.25">
      <c r="BF917">
        <v>1431</v>
      </c>
      <c r="BG917">
        <v>2</v>
      </c>
      <c r="BH917">
        <v>104</v>
      </c>
      <c r="BI917">
        <v>899</v>
      </c>
      <c r="BJ917" s="398">
        <v>22</v>
      </c>
      <c r="BK917" s="398">
        <v>78</v>
      </c>
      <c r="BL917" s="136">
        <v>14937.743</v>
      </c>
      <c r="BM917" s="136">
        <v>1060.31731462365</v>
      </c>
      <c r="BN917" s="136">
        <v>1106.0999999999999</v>
      </c>
      <c r="BO917" s="136">
        <v>1074.5989</v>
      </c>
      <c r="BP917" s="136">
        <v>1074.5989</v>
      </c>
      <c r="BQ917" s="1" t="s">
        <v>821</v>
      </c>
    </row>
    <row r="918" spans="58:69" x14ac:dyDescent="0.25">
      <c r="BF918">
        <v>1432</v>
      </c>
      <c r="BG918">
        <v>2</v>
      </c>
      <c r="BH918">
        <v>105</v>
      </c>
      <c r="BI918">
        <v>900</v>
      </c>
      <c r="BJ918" s="398">
        <v>22</v>
      </c>
      <c r="BK918" s="398">
        <v>79</v>
      </c>
      <c r="BL918" s="136">
        <v>15201.933999999999</v>
      </c>
      <c r="BM918" s="136">
        <v>1059.1244692292501</v>
      </c>
      <c r="BN918" s="136">
        <v>1095</v>
      </c>
      <c r="BO918" s="136">
        <v>1070.6409000000001</v>
      </c>
      <c r="BP918" s="136">
        <v>1070.6409000000001</v>
      </c>
      <c r="BQ918" s="1" t="s">
        <v>821</v>
      </c>
    </row>
    <row r="919" spans="58:69" x14ac:dyDescent="0.25">
      <c r="BF919">
        <v>1433</v>
      </c>
      <c r="BG919">
        <v>1</v>
      </c>
      <c r="BH919">
        <v>106</v>
      </c>
      <c r="BI919">
        <v>901</v>
      </c>
      <c r="BJ919" s="398">
        <v>22</v>
      </c>
      <c r="BK919" s="398">
        <v>80</v>
      </c>
      <c r="BL919" s="136">
        <v>15510.433000000001</v>
      </c>
      <c r="BM919" s="136">
        <v>1057.4924822752901</v>
      </c>
      <c r="BN919" s="136">
        <v>1099.6400000000001</v>
      </c>
      <c r="BO919" s="136">
        <v>1067.6379999999999</v>
      </c>
      <c r="BP919" s="136">
        <v>1067.6379999999999</v>
      </c>
      <c r="BQ919" s="1" t="s">
        <v>821</v>
      </c>
    </row>
    <row r="920" spans="58:69" x14ac:dyDescent="0.25">
      <c r="BF920">
        <v>1434</v>
      </c>
      <c r="BG920">
        <v>0</v>
      </c>
      <c r="BH920">
        <v>106</v>
      </c>
      <c r="BI920">
        <v>902</v>
      </c>
      <c r="BJ920" s="398">
        <v>22</v>
      </c>
      <c r="BK920" s="398">
        <v>81</v>
      </c>
      <c r="BL920" s="136">
        <v>15635.413</v>
      </c>
      <c r="BM920" s="136">
        <v>1056.25720322752</v>
      </c>
      <c r="BN920" s="136">
        <v>1077.54</v>
      </c>
      <c r="BO920" s="136">
        <v>1062.2324000000001</v>
      </c>
      <c r="BP920" s="136">
        <v>1062.2324000000001</v>
      </c>
      <c r="BQ920" s="1" t="s">
        <v>821</v>
      </c>
    </row>
    <row r="921" spans="58:69" x14ac:dyDescent="0.25">
      <c r="BF921">
        <v>1435</v>
      </c>
      <c r="BG921">
        <v>0</v>
      </c>
      <c r="BH921">
        <v>107</v>
      </c>
      <c r="BI921">
        <v>903</v>
      </c>
      <c r="BJ921" s="398">
        <v>22</v>
      </c>
      <c r="BK921" s="398">
        <v>82</v>
      </c>
      <c r="BL921" s="136">
        <v>15870.635</v>
      </c>
      <c r="BM921" s="136">
        <v>1055.2307418354101</v>
      </c>
      <c r="BN921" s="136">
        <v>1066.6400000000001</v>
      </c>
      <c r="BO921" s="136">
        <v>1062.2324000000001</v>
      </c>
      <c r="BP921" s="136">
        <v>1062.2324000000001</v>
      </c>
      <c r="BQ921" s="1" t="s">
        <v>821</v>
      </c>
    </row>
    <row r="922" spans="58:69" x14ac:dyDescent="0.25">
      <c r="BF922">
        <v>1322</v>
      </c>
      <c r="BG922">
        <v>8</v>
      </c>
      <c r="BH922">
        <v>72</v>
      </c>
      <c r="BI922">
        <v>904</v>
      </c>
      <c r="BJ922" s="398">
        <v>23</v>
      </c>
      <c r="BK922" s="398">
        <v>1</v>
      </c>
      <c r="BL922" s="136">
        <v>13.282999</v>
      </c>
      <c r="BM922" s="136">
        <v>1009.81202680255</v>
      </c>
      <c r="BN922" s="136">
        <v>1030.9000000000001</v>
      </c>
      <c r="BO922" s="136">
        <v>1009.0062</v>
      </c>
      <c r="BP922" s="136">
        <v>1009.0062</v>
      </c>
      <c r="BQ922" s="1" t="s">
        <v>821</v>
      </c>
    </row>
    <row r="923" spans="58:69" x14ac:dyDescent="0.25">
      <c r="BF923">
        <v>1323</v>
      </c>
      <c r="BG923">
        <v>8</v>
      </c>
      <c r="BH923">
        <v>71</v>
      </c>
      <c r="BI923">
        <v>905</v>
      </c>
      <c r="BJ923" s="398">
        <v>23</v>
      </c>
      <c r="BK923" s="398">
        <v>2</v>
      </c>
      <c r="BL923" s="136">
        <v>268.82956000000001</v>
      </c>
      <c r="BM923" s="136">
        <v>1002.55513703648</v>
      </c>
      <c r="BN923" s="136">
        <v>1032.69</v>
      </c>
      <c r="BO923" s="136">
        <v>1005.27563</v>
      </c>
      <c r="BP923" s="136">
        <v>1005.27563</v>
      </c>
      <c r="BQ923" s="1" t="s">
        <v>821</v>
      </c>
    </row>
    <row r="924" spans="58:69" x14ac:dyDescent="0.25">
      <c r="BF924">
        <v>1324</v>
      </c>
      <c r="BG924">
        <v>8</v>
      </c>
      <c r="BH924">
        <v>70</v>
      </c>
      <c r="BI924">
        <v>906</v>
      </c>
      <c r="BJ924" s="398">
        <v>23</v>
      </c>
      <c r="BK924" s="398">
        <v>3</v>
      </c>
      <c r="BL924" s="136">
        <v>520.42804000000001</v>
      </c>
      <c r="BM924" s="136">
        <v>988.86506648794</v>
      </c>
      <c r="BN924" s="136">
        <v>1011.4</v>
      </c>
      <c r="BO924" s="136">
        <v>1002.3223</v>
      </c>
      <c r="BP924" s="136">
        <v>1002.3223</v>
      </c>
      <c r="BQ924" s="1" t="s">
        <v>821</v>
      </c>
    </row>
    <row r="925" spans="58:69" x14ac:dyDescent="0.25">
      <c r="BF925">
        <v>1325</v>
      </c>
      <c r="BG925">
        <v>8</v>
      </c>
      <c r="BH925">
        <v>69</v>
      </c>
      <c r="BI925">
        <v>907</v>
      </c>
      <c r="BJ925" s="398">
        <v>23</v>
      </c>
      <c r="BK925" s="398">
        <v>4</v>
      </c>
      <c r="BL925" s="136">
        <v>569.41989999999998</v>
      </c>
      <c r="BM925" s="136">
        <v>980.75081047755305</v>
      </c>
      <c r="BN925" s="136">
        <v>1003.86</v>
      </c>
      <c r="BO925" s="136">
        <v>1000.7231399999999</v>
      </c>
      <c r="BP925" s="136">
        <v>1000.7231399999999</v>
      </c>
      <c r="BQ925" s="1" t="s">
        <v>821</v>
      </c>
    </row>
    <row r="926" spans="58:69" x14ac:dyDescent="0.25">
      <c r="BF926">
        <v>1326</v>
      </c>
      <c r="BG926">
        <v>7</v>
      </c>
      <c r="BH926">
        <v>69</v>
      </c>
      <c r="BI926">
        <v>908</v>
      </c>
      <c r="BJ926" s="398">
        <v>23</v>
      </c>
      <c r="BK926" s="398">
        <v>5</v>
      </c>
      <c r="BL926" s="136">
        <v>821.41949999999997</v>
      </c>
      <c r="BM926" s="136">
        <v>972.62573298554605</v>
      </c>
      <c r="BN926" s="136">
        <v>1022.14</v>
      </c>
      <c r="BO926" s="136">
        <v>993.69946000000004</v>
      </c>
      <c r="BP926" s="136">
        <v>993.69946000000004</v>
      </c>
      <c r="BQ926" s="1" t="s">
        <v>821</v>
      </c>
    </row>
    <row r="927" spans="58:69" x14ac:dyDescent="0.25">
      <c r="BF927">
        <v>1327</v>
      </c>
      <c r="BG927">
        <v>7</v>
      </c>
      <c r="BH927">
        <v>68</v>
      </c>
      <c r="BI927">
        <v>909</v>
      </c>
      <c r="BJ927" s="398">
        <v>23</v>
      </c>
      <c r="BK927" s="398">
        <v>6</v>
      </c>
      <c r="BL927" s="136">
        <v>992.15857000000005</v>
      </c>
      <c r="BM927" s="136">
        <v>961.21415768537497</v>
      </c>
      <c r="BN927" s="136">
        <v>997.08</v>
      </c>
      <c r="BO927" s="136">
        <v>988.97173999999995</v>
      </c>
      <c r="BP927" s="136">
        <v>988.97173999999995</v>
      </c>
      <c r="BQ927" s="1" t="s">
        <v>821</v>
      </c>
    </row>
    <row r="928" spans="58:69" x14ac:dyDescent="0.25">
      <c r="BF928">
        <v>1328</v>
      </c>
      <c r="BG928">
        <v>6</v>
      </c>
      <c r="BH928">
        <v>68</v>
      </c>
      <c r="BI928">
        <v>910</v>
      </c>
      <c r="BJ928" s="398">
        <v>23</v>
      </c>
      <c r="BK928" s="398">
        <v>7</v>
      </c>
      <c r="BL928" s="136">
        <v>1141.8072999999999</v>
      </c>
      <c r="BM928" s="136">
        <v>952.56548722072705</v>
      </c>
      <c r="BN928" s="136">
        <v>1016.09</v>
      </c>
      <c r="BO928" s="136">
        <v>986.87</v>
      </c>
      <c r="BP928" s="136">
        <v>986.87</v>
      </c>
      <c r="BQ928" s="1" t="s">
        <v>821</v>
      </c>
    </row>
    <row r="929" spans="58:69" x14ac:dyDescent="0.25">
      <c r="BF929">
        <v>1329</v>
      </c>
      <c r="BG929">
        <v>6</v>
      </c>
      <c r="BH929">
        <v>67</v>
      </c>
      <c r="BI929">
        <v>911</v>
      </c>
      <c r="BJ929" s="398">
        <v>23</v>
      </c>
      <c r="BK929" s="398">
        <v>8</v>
      </c>
      <c r="BL929" s="136">
        <v>1423.4048</v>
      </c>
      <c r="BM929" s="136">
        <v>940.92426189098205</v>
      </c>
      <c r="BN929" s="136">
        <v>998.6</v>
      </c>
      <c r="BO929" s="136">
        <v>983.05719999999997</v>
      </c>
      <c r="BP929" s="136">
        <v>983.05719999999997</v>
      </c>
      <c r="BQ929" s="1" t="s">
        <v>821</v>
      </c>
    </row>
    <row r="930" spans="58:69" x14ac:dyDescent="0.25">
      <c r="BF930">
        <v>1330</v>
      </c>
      <c r="BG930">
        <v>6</v>
      </c>
      <c r="BH930">
        <v>66</v>
      </c>
      <c r="BI930">
        <v>912</v>
      </c>
      <c r="BJ930" s="398">
        <v>23</v>
      </c>
      <c r="BK930" s="398">
        <v>9</v>
      </c>
      <c r="BL930" s="136">
        <v>1520.5636999999999</v>
      </c>
      <c r="BM930" s="136">
        <v>930.69995865870806</v>
      </c>
      <c r="BN930" s="136">
        <v>988.9</v>
      </c>
      <c r="BO930" s="136">
        <v>981.64795000000004</v>
      </c>
      <c r="BP930" s="136">
        <v>981.64795000000004</v>
      </c>
      <c r="BQ930" s="1" t="s">
        <v>821</v>
      </c>
    </row>
    <row r="931" spans="58:69" x14ac:dyDescent="0.25">
      <c r="BF931">
        <v>1331</v>
      </c>
      <c r="BG931">
        <v>5</v>
      </c>
      <c r="BH931">
        <v>66</v>
      </c>
      <c r="BI931">
        <v>913</v>
      </c>
      <c r="BJ931" s="398">
        <v>23</v>
      </c>
      <c r="BK931" s="398">
        <v>10</v>
      </c>
      <c r="BL931" s="136">
        <v>1688.7552000000001</v>
      </c>
      <c r="BM931" s="136">
        <v>923.53698799079802</v>
      </c>
      <c r="BN931" s="136">
        <v>1012.87</v>
      </c>
      <c r="BO931" s="136">
        <v>978.91869999999994</v>
      </c>
      <c r="BP931" s="136">
        <v>978.91869999999994</v>
      </c>
      <c r="BQ931" s="1" t="s">
        <v>821</v>
      </c>
    </row>
    <row r="932" spans="58:69" x14ac:dyDescent="0.25">
      <c r="BF932">
        <v>1332</v>
      </c>
      <c r="BG932">
        <v>5</v>
      </c>
      <c r="BH932">
        <v>65</v>
      </c>
      <c r="BI932">
        <v>914</v>
      </c>
      <c r="BJ932" s="398">
        <v>23</v>
      </c>
      <c r="BK932" s="398">
        <v>11</v>
      </c>
      <c r="BL932" s="136">
        <v>1993.0884000000001</v>
      </c>
      <c r="BM932" s="136">
        <v>910.78147298503802</v>
      </c>
      <c r="BN932" s="136">
        <v>1001.85</v>
      </c>
      <c r="BO932" s="136">
        <v>975.33910000000003</v>
      </c>
      <c r="BP932" s="136">
        <v>975.33910000000003</v>
      </c>
      <c r="BQ932" s="1" t="s">
        <v>821</v>
      </c>
    </row>
    <row r="933" spans="58:69" x14ac:dyDescent="0.25">
      <c r="BF933">
        <v>1333</v>
      </c>
      <c r="BG933">
        <v>5</v>
      </c>
      <c r="BH933">
        <v>64</v>
      </c>
      <c r="BI933">
        <v>915</v>
      </c>
      <c r="BJ933" s="398">
        <v>23</v>
      </c>
      <c r="BK933" s="398">
        <v>12</v>
      </c>
      <c r="BL933" s="136">
        <v>2031.0458000000001</v>
      </c>
      <c r="BM933" s="136">
        <v>901.54154233548195</v>
      </c>
      <c r="BN933" s="136">
        <v>990.2</v>
      </c>
      <c r="BO933" s="136">
        <v>974.69695999999999</v>
      </c>
      <c r="BP933" s="136">
        <v>974.69695999999999</v>
      </c>
      <c r="BQ933" s="1" t="s">
        <v>821</v>
      </c>
    </row>
    <row r="934" spans="58:69" x14ac:dyDescent="0.25">
      <c r="BF934">
        <v>1334</v>
      </c>
      <c r="BG934">
        <v>4</v>
      </c>
      <c r="BH934">
        <v>64</v>
      </c>
      <c r="BI934">
        <v>916</v>
      </c>
      <c r="BJ934" s="398">
        <v>23</v>
      </c>
      <c r="BK934" s="398">
        <v>13</v>
      </c>
      <c r="BL934" s="136">
        <v>2307.2930000000001</v>
      </c>
      <c r="BM934" s="136">
        <v>893.05978103254597</v>
      </c>
      <c r="BN934" s="136">
        <v>988.43</v>
      </c>
      <c r="BO934" s="136">
        <v>968.25490000000002</v>
      </c>
      <c r="BP934" s="136">
        <v>968.25490000000002</v>
      </c>
      <c r="BQ934" s="1" t="s">
        <v>821</v>
      </c>
    </row>
    <row r="935" spans="58:69" x14ac:dyDescent="0.25">
      <c r="BF935">
        <v>1335</v>
      </c>
      <c r="BG935">
        <v>3</v>
      </c>
      <c r="BH935">
        <v>64</v>
      </c>
      <c r="BI935">
        <v>917</v>
      </c>
      <c r="BJ935" s="398">
        <v>23</v>
      </c>
      <c r="BK935" s="398">
        <v>14</v>
      </c>
      <c r="BL935" s="136">
        <v>2580.5654</v>
      </c>
      <c r="BM935" s="136">
        <v>878.22583637985394</v>
      </c>
      <c r="BN935" s="136">
        <v>980.39</v>
      </c>
      <c r="BO935" s="136">
        <v>964.91063999999994</v>
      </c>
      <c r="BP935" s="136">
        <v>964.91063999999994</v>
      </c>
      <c r="BQ935" s="1" t="s">
        <v>821</v>
      </c>
    </row>
    <row r="936" spans="58:69" x14ac:dyDescent="0.25">
      <c r="BF936">
        <v>1336</v>
      </c>
      <c r="BG936">
        <v>3</v>
      </c>
      <c r="BH936">
        <v>63</v>
      </c>
      <c r="BI936">
        <v>918</v>
      </c>
      <c r="BJ936" s="398">
        <v>23</v>
      </c>
      <c r="BK936" s="398">
        <v>15</v>
      </c>
      <c r="BL936" s="136">
        <v>2613.884</v>
      </c>
      <c r="BM936" s="136">
        <v>869.94960414258696</v>
      </c>
      <c r="BN936" s="136">
        <v>991.1</v>
      </c>
      <c r="BO936" s="136">
        <v>964.03779999999995</v>
      </c>
      <c r="BP936" s="136">
        <v>964.03779999999995</v>
      </c>
      <c r="BQ936" s="1" t="s">
        <v>821</v>
      </c>
    </row>
    <row r="937" spans="58:69" x14ac:dyDescent="0.25">
      <c r="BF937">
        <v>1337</v>
      </c>
      <c r="BG937">
        <v>2</v>
      </c>
      <c r="BH937">
        <v>63</v>
      </c>
      <c r="BI937">
        <v>919</v>
      </c>
      <c r="BJ937" s="398">
        <v>23</v>
      </c>
      <c r="BK937" s="398">
        <v>16</v>
      </c>
      <c r="BL937" s="136">
        <v>2839.6660000000002</v>
      </c>
      <c r="BM937" s="136">
        <v>862.95532864218603</v>
      </c>
      <c r="BN937" s="136">
        <v>999.7</v>
      </c>
      <c r="BO937" s="136">
        <v>960.25490000000002</v>
      </c>
      <c r="BP937" s="136">
        <v>960.25490000000002</v>
      </c>
      <c r="BQ937" s="1" t="s">
        <v>821</v>
      </c>
    </row>
    <row r="938" spans="58:69" x14ac:dyDescent="0.25">
      <c r="BF938">
        <v>1338</v>
      </c>
      <c r="BG938">
        <v>2</v>
      </c>
      <c r="BH938">
        <v>62</v>
      </c>
      <c r="BI938">
        <v>920</v>
      </c>
      <c r="BJ938" s="398">
        <v>23</v>
      </c>
      <c r="BK938" s="398">
        <v>17</v>
      </c>
      <c r="BL938" s="136">
        <v>3100.3373999999999</v>
      </c>
      <c r="BM938" s="136">
        <v>849.82382316873202</v>
      </c>
      <c r="BN938" s="136">
        <v>985.79</v>
      </c>
      <c r="BO938" s="136">
        <v>953.55346999999995</v>
      </c>
      <c r="BP938" s="136">
        <v>953.55346999999995</v>
      </c>
      <c r="BQ938" s="1" t="s">
        <v>821</v>
      </c>
    </row>
    <row r="939" spans="58:69" x14ac:dyDescent="0.25">
      <c r="BF939">
        <v>1339</v>
      </c>
      <c r="BG939">
        <v>2</v>
      </c>
      <c r="BH939">
        <v>61</v>
      </c>
      <c r="BI939">
        <v>921</v>
      </c>
      <c r="BJ939" s="398">
        <v>23</v>
      </c>
      <c r="BK939" s="398">
        <v>18</v>
      </c>
      <c r="BL939" s="136">
        <v>3376.3389999999999</v>
      </c>
      <c r="BM939" s="136">
        <v>835.336666800383</v>
      </c>
      <c r="BN939" s="136">
        <v>977.69</v>
      </c>
      <c r="BO939" s="136">
        <v>948.08623999999998</v>
      </c>
      <c r="BP939" s="136">
        <v>948.08623999999998</v>
      </c>
      <c r="BQ939" s="1" t="s">
        <v>821</v>
      </c>
    </row>
    <row r="940" spans="58:69" x14ac:dyDescent="0.25">
      <c r="BF940">
        <v>1340</v>
      </c>
      <c r="BG940">
        <v>2</v>
      </c>
      <c r="BH940">
        <v>60</v>
      </c>
      <c r="BI940">
        <v>922</v>
      </c>
      <c r="BJ940" s="398">
        <v>23</v>
      </c>
      <c r="BK940" s="398">
        <v>19</v>
      </c>
      <c r="BL940" s="136">
        <v>3442.1129999999998</v>
      </c>
      <c r="BM940" s="136">
        <v>826.11063536199595</v>
      </c>
      <c r="BN940" s="136">
        <v>971.87</v>
      </c>
      <c r="BO940" s="136">
        <v>948.08623999999998</v>
      </c>
      <c r="BP940" s="136">
        <v>948.08623999999998</v>
      </c>
      <c r="BQ940" s="1" t="s">
        <v>821</v>
      </c>
    </row>
    <row r="941" spans="58:69" x14ac:dyDescent="0.25">
      <c r="BF941">
        <v>1341</v>
      </c>
      <c r="BG941">
        <v>1</v>
      </c>
      <c r="BH941">
        <v>60</v>
      </c>
      <c r="BI941">
        <v>923</v>
      </c>
      <c r="BJ941" s="398">
        <v>23</v>
      </c>
      <c r="BK941" s="398">
        <v>20</v>
      </c>
      <c r="BL941" s="136">
        <v>3705.4875000000002</v>
      </c>
      <c r="BM941" s="136">
        <v>817.225474004239</v>
      </c>
      <c r="BN941" s="136">
        <v>950.6</v>
      </c>
      <c r="BO941" s="136">
        <v>942.66547000000003</v>
      </c>
      <c r="BP941" s="136">
        <v>942.66547000000003</v>
      </c>
      <c r="BQ941" s="1" t="s">
        <v>821</v>
      </c>
    </row>
    <row r="942" spans="58:69" x14ac:dyDescent="0.25">
      <c r="BF942">
        <v>1342</v>
      </c>
      <c r="BG942">
        <v>0</v>
      </c>
      <c r="BH942">
        <v>60</v>
      </c>
      <c r="BI942">
        <v>924</v>
      </c>
      <c r="BJ942" s="398">
        <v>23</v>
      </c>
      <c r="BK942" s="398">
        <v>21</v>
      </c>
      <c r="BL942" s="136">
        <v>3958.4877999999999</v>
      </c>
      <c r="BM942" s="136">
        <v>803.28625894217805</v>
      </c>
      <c r="BN942" s="136">
        <v>965.81</v>
      </c>
      <c r="BO942" s="136">
        <v>937.52655000000004</v>
      </c>
      <c r="BP942" s="136">
        <v>937.52655000000004</v>
      </c>
      <c r="BQ942" s="1" t="s">
        <v>821</v>
      </c>
    </row>
    <row r="943" spans="58:69" x14ac:dyDescent="0.25">
      <c r="BF943">
        <v>1171</v>
      </c>
      <c r="BG943">
        <v>35</v>
      </c>
      <c r="BH943">
        <v>58</v>
      </c>
      <c r="BI943">
        <v>925</v>
      </c>
      <c r="BJ943" s="398">
        <v>24</v>
      </c>
      <c r="BK943" s="398">
        <v>1</v>
      </c>
      <c r="BL943" s="136">
        <v>64.292320000000004</v>
      </c>
      <c r="BM943" s="136">
        <v>1067.96925500012</v>
      </c>
      <c r="BN943" s="136">
        <v>1069.5999999999999</v>
      </c>
      <c r="BO943" s="136">
        <v>1061.0414000000001</v>
      </c>
      <c r="BP943" s="136">
        <v>1061.0414000000001</v>
      </c>
      <c r="BQ943" s="1" t="s">
        <v>821</v>
      </c>
    </row>
    <row r="944" spans="58:69" x14ac:dyDescent="0.25">
      <c r="BF944">
        <v>1172</v>
      </c>
      <c r="BG944">
        <v>34</v>
      </c>
      <c r="BH944">
        <v>58</v>
      </c>
      <c r="BI944">
        <v>926</v>
      </c>
      <c r="BJ944" s="398">
        <v>24</v>
      </c>
      <c r="BK944" s="398">
        <v>2</v>
      </c>
      <c r="BL944" s="136">
        <v>308.81464</v>
      </c>
      <c r="BM944" s="136">
        <v>1064.2976799698999</v>
      </c>
      <c r="BN944" s="136">
        <v>1072.96</v>
      </c>
      <c r="BO944" s="136">
        <v>1053.2347</v>
      </c>
      <c r="BP944" s="136">
        <v>1053.2347</v>
      </c>
      <c r="BQ944" s="1" t="s">
        <v>821</v>
      </c>
    </row>
    <row r="945" spans="58:69" x14ac:dyDescent="0.25">
      <c r="BF945">
        <v>1173</v>
      </c>
      <c r="BG945">
        <v>34</v>
      </c>
      <c r="BH945">
        <v>57</v>
      </c>
      <c r="BI945">
        <v>927</v>
      </c>
      <c r="BJ945" s="398">
        <v>24</v>
      </c>
      <c r="BK945" s="398">
        <v>3</v>
      </c>
      <c r="BL945" s="136">
        <v>544.85559999999998</v>
      </c>
      <c r="BM945" s="136">
        <v>1058.58414237791</v>
      </c>
      <c r="BN945" s="136">
        <v>1068.67</v>
      </c>
      <c r="BO945" s="136">
        <v>1045.2325000000001</v>
      </c>
      <c r="BP945" s="136">
        <v>1045.2325000000001</v>
      </c>
      <c r="BQ945" s="1" t="s">
        <v>821</v>
      </c>
    </row>
    <row r="946" spans="58:69" x14ac:dyDescent="0.25">
      <c r="BF946">
        <v>1174</v>
      </c>
      <c r="BG946">
        <v>33</v>
      </c>
      <c r="BH946">
        <v>57</v>
      </c>
      <c r="BI946">
        <v>928</v>
      </c>
      <c r="BJ946" s="398">
        <v>24</v>
      </c>
      <c r="BK946" s="398">
        <v>4</v>
      </c>
      <c r="BL946" s="136">
        <v>601.13250000000005</v>
      </c>
      <c r="BM946" s="136">
        <v>1055.1087009057201</v>
      </c>
      <c r="BN946" s="136">
        <v>1061.6600000000001</v>
      </c>
      <c r="BO946" s="136">
        <v>1041.6505999999999</v>
      </c>
      <c r="BP946" s="136">
        <v>1041.6505999999999</v>
      </c>
      <c r="BQ946" s="1" t="s">
        <v>821</v>
      </c>
    </row>
    <row r="947" spans="58:69" x14ac:dyDescent="0.25">
      <c r="BF947">
        <v>1175</v>
      </c>
      <c r="BG947">
        <v>33</v>
      </c>
      <c r="BH947">
        <v>56</v>
      </c>
      <c r="BI947">
        <v>929</v>
      </c>
      <c r="BJ947" s="398">
        <v>24</v>
      </c>
      <c r="BK947" s="398">
        <v>5</v>
      </c>
      <c r="BL947" s="136">
        <v>889.95690000000002</v>
      </c>
      <c r="BM947" s="136">
        <v>1051.00570592025</v>
      </c>
      <c r="BN947" s="136">
        <v>1053.44</v>
      </c>
      <c r="BO947" s="136">
        <v>1032.9375</v>
      </c>
      <c r="BP947" s="136">
        <v>1032.9375</v>
      </c>
      <c r="BQ947" s="1" t="s">
        <v>821</v>
      </c>
    </row>
    <row r="948" spans="58:69" x14ac:dyDescent="0.25">
      <c r="BF948">
        <v>1176</v>
      </c>
      <c r="BG948">
        <v>33</v>
      </c>
      <c r="BH948">
        <v>55</v>
      </c>
      <c r="BI948">
        <v>930</v>
      </c>
      <c r="BJ948" s="398">
        <v>24</v>
      </c>
      <c r="BK948" s="398">
        <v>6</v>
      </c>
      <c r="BL948" s="136">
        <v>1077.1880000000001</v>
      </c>
      <c r="BM948" s="136">
        <v>1045.3457617572101</v>
      </c>
      <c r="BN948" s="136">
        <v>1046.8800000000001</v>
      </c>
      <c r="BO948" s="136">
        <v>1025.5798</v>
      </c>
      <c r="BP948" s="136">
        <v>1025.5798</v>
      </c>
      <c r="BQ948" s="1" t="s">
        <v>821</v>
      </c>
    </row>
    <row r="949" spans="58:69" x14ac:dyDescent="0.25">
      <c r="BF949">
        <v>1177</v>
      </c>
      <c r="BG949">
        <v>32</v>
      </c>
      <c r="BH949">
        <v>55</v>
      </c>
      <c r="BI949">
        <v>931</v>
      </c>
      <c r="BJ949" s="398">
        <v>24</v>
      </c>
      <c r="BK949" s="398">
        <v>7</v>
      </c>
      <c r="BL949" s="136">
        <v>1181.1356000000001</v>
      </c>
      <c r="BM949" s="136">
        <v>1041.8838633211799</v>
      </c>
      <c r="BN949" s="136">
        <v>1040.76</v>
      </c>
      <c r="BO949" s="136">
        <v>1019.48846</v>
      </c>
      <c r="BP949" s="136">
        <v>1019.48846</v>
      </c>
      <c r="BQ949" s="1" t="s">
        <v>821</v>
      </c>
    </row>
    <row r="950" spans="58:69" x14ac:dyDescent="0.25">
      <c r="BF950">
        <v>1178</v>
      </c>
      <c r="BG950">
        <v>32</v>
      </c>
      <c r="BH950">
        <v>54</v>
      </c>
      <c r="BI950">
        <v>932</v>
      </c>
      <c r="BJ950" s="398">
        <v>24</v>
      </c>
      <c r="BK950" s="398">
        <v>8</v>
      </c>
      <c r="BL950" s="136">
        <v>1436.4280000000001</v>
      </c>
      <c r="BM950" s="136">
        <v>1037.61277155839</v>
      </c>
      <c r="BN950" s="136">
        <v>1023.75</v>
      </c>
      <c r="BO950" s="136">
        <v>1003.8437</v>
      </c>
      <c r="BP950" s="136">
        <v>1003.8437</v>
      </c>
      <c r="BQ950" s="1" t="s">
        <v>821</v>
      </c>
    </row>
    <row r="951" spans="58:69" x14ac:dyDescent="0.25">
      <c r="BF951">
        <v>1179</v>
      </c>
      <c r="BG951">
        <v>31</v>
      </c>
      <c r="BH951">
        <v>54</v>
      </c>
      <c r="BI951">
        <v>933</v>
      </c>
      <c r="BJ951" s="398">
        <v>24</v>
      </c>
      <c r="BK951" s="398">
        <v>9</v>
      </c>
      <c r="BL951" s="136">
        <v>1608.7189000000001</v>
      </c>
      <c r="BM951" s="136">
        <v>1032.5291237495601</v>
      </c>
      <c r="BN951" s="136">
        <v>1025.58</v>
      </c>
      <c r="BO951" s="136">
        <v>996.19506999999999</v>
      </c>
      <c r="BP951" s="136">
        <v>996.19506999999999</v>
      </c>
      <c r="BQ951" s="1" t="s">
        <v>821</v>
      </c>
    </row>
    <row r="952" spans="58:69" x14ac:dyDescent="0.25">
      <c r="BF952">
        <v>1180</v>
      </c>
      <c r="BG952">
        <v>31</v>
      </c>
      <c r="BH952">
        <v>53</v>
      </c>
      <c r="BI952">
        <v>934</v>
      </c>
      <c r="BJ952" s="398">
        <v>24</v>
      </c>
      <c r="BK952" s="398">
        <v>10</v>
      </c>
      <c r="BL952" s="136">
        <v>1711.3884</v>
      </c>
      <c r="BM952" s="136">
        <v>1029.26005266325</v>
      </c>
      <c r="BN952" s="136">
        <v>998.09</v>
      </c>
      <c r="BO952" s="136">
        <v>993.36279999999999</v>
      </c>
      <c r="BP952" s="136">
        <v>993.36279999999999</v>
      </c>
      <c r="BQ952" s="1" t="s">
        <v>821</v>
      </c>
    </row>
    <row r="953" spans="58:69" x14ac:dyDescent="0.25">
      <c r="BF953">
        <v>1181</v>
      </c>
      <c r="BG953">
        <v>30</v>
      </c>
      <c r="BH953">
        <v>53</v>
      </c>
      <c r="BI953">
        <v>935</v>
      </c>
      <c r="BJ953" s="398">
        <v>24</v>
      </c>
      <c r="BK953" s="398">
        <v>11</v>
      </c>
      <c r="BL953" s="136">
        <v>2015.4177</v>
      </c>
      <c r="BM953" s="136">
        <v>1024.4247061870301</v>
      </c>
      <c r="BN953" s="136">
        <v>1012.6</v>
      </c>
      <c r="BO953" s="136">
        <v>983.74069999999995</v>
      </c>
      <c r="BP953" s="136">
        <v>983.74069999999995</v>
      </c>
      <c r="BQ953" s="1" t="s">
        <v>821</v>
      </c>
    </row>
    <row r="954" spans="58:69" x14ac:dyDescent="0.25">
      <c r="BF954">
        <v>1182</v>
      </c>
      <c r="BG954">
        <v>30</v>
      </c>
      <c r="BH954">
        <v>52</v>
      </c>
      <c r="BI954">
        <v>936</v>
      </c>
      <c r="BJ954" s="398">
        <v>24</v>
      </c>
      <c r="BK954" s="398">
        <v>12</v>
      </c>
      <c r="BL954" s="136">
        <v>2082.9922000000001</v>
      </c>
      <c r="BM954" s="136">
        <v>1020.00661845629</v>
      </c>
      <c r="BN954" s="136">
        <v>987.57</v>
      </c>
      <c r="BO954" s="136">
        <v>982.59159999999997</v>
      </c>
      <c r="BP954" s="136">
        <v>982.59159999999997</v>
      </c>
      <c r="BQ954" s="1" t="s">
        <v>821</v>
      </c>
    </row>
    <row r="955" spans="58:69" x14ac:dyDescent="0.25">
      <c r="BF955">
        <v>1183</v>
      </c>
      <c r="BG955">
        <v>29</v>
      </c>
      <c r="BH955">
        <v>52</v>
      </c>
      <c r="BI955">
        <v>937</v>
      </c>
      <c r="BJ955" s="398">
        <v>24</v>
      </c>
      <c r="BK955" s="398">
        <v>13</v>
      </c>
      <c r="BL955" s="136">
        <v>2350.7067999999999</v>
      </c>
      <c r="BM955" s="136">
        <v>1016.02027659388</v>
      </c>
      <c r="BN955" s="136">
        <v>992.32</v>
      </c>
      <c r="BO955" s="136">
        <v>975.12369999999999</v>
      </c>
      <c r="BP955" s="136">
        <v>975.12369999999999</v>
      </c>
      <c r="BQ955" s="1" t="s">
        <v>821</v>
      </c>
    </row>
    <row r="956" spans="58:69" x14ac:dyDescent="0.25">
      <c r="BF956">
        <v>1184</v>
      </c>
      <c r="BG956">
        <v>29</v>
      </c>
      <c r="BH956">
        <v>51</v>
      </c>
      <c r="BI956">
        <v>938</v>
      </c>
      <c r="BJ956" s="398">
        <v>24</v>
      </c>
      <c r="BK956" s="398">
        <v>14</v>
      </c>
      <c r="BL956" s="136">
        <v>2439.2175000000002</v>
      </c>
      <c r="BM956" s="136">
        <v>1011.78502674515</v>
      </c>
      <c r="BN956" s="136">
        <v>988.62</v>
      </c>
      <c r="BO956" s="136">
        <v>973.32910000000004</v>
      </c>
      <c r="BP956" s="136">
        <v>973.32910000000004</v>
      </c>
      <c r="BQ956" s="1" t="s">
        <v>821</v>
      </c>
    </row>
    <row r="957" spans="58:69" x14ac:dyDescent="0.25">
      <c r="BF957">
        <v>1185</v>
      </c>
      <c r="BG957">
        <v>28</v>
      </c>
      <c r="BH957">
        <v>51</v>
      </c>
      <c r="BI957">
        <v>939</v>
      </c>
      <c r="BJ957" s="398">
        <v>24</v>
      </c>
      <c r="BK957" s="398">
        <v>15</v>
      </c>
      <c r="BL957" s="136">
        <v>2718.1304</v>
      </c>
      <c r="BM957" s="136">
        <v>1007.41663817643</v>
      </c>
      <c r="BN957" s="136">
        <v>994.77</v>
      </c>
      <c r="BO957" s="136">
        <v>959.0498</v>
      </c>
      <c r="BP957" s="136">
        <v>959.0498</v>
      </c>
      <c r="BQ957" s="1" t="s">
        <v>821</v>
      </c>
    </row>
    <row r="958" spans="58:69" x14ac:dyDescent="0.25">
      <c r="BF958">
        <v>1186</v>
      </c>
      <c r="BG958">
        <v>28</v>
      </c>
      <c r="BH958">
        <v>50</v>
      </c>
      <c r="BI958">
        <v>940</v>
      </c>
      <c r="BJ958" s="398">
        <v>24</v>
      </c>
      <c r="BK958" s="398">
        <v>16</v>
      </c>
      <c r="BL958" s="136">
        <v>2847.8389999999999</v>
      </c>
      <c r="BM958" s="136">
        <v>1002.55843333665</v>
      </c>
      <c r="BN958" s="136">
        <v>966.88</v>
      </c>
      <c r="BO958" s="136">
        <v>956.78643999999997</v>
      </c>
      <c r="BP958" s="136">
        <v>956.78643999999997</v>
      </c>
      <c r="BQ958" s="1" t="s">
        <v>821</v>
      </c>
    </row>
    <row r="959" spans="58:69" x14ac:dyDescent="0.25">
      <c r="BF959">
        <v>1187</v>
      </c>
      <c r="BG959">
        <v>27</v>
      </c>
      <c r="BH959">
        <v>50</v>
      </c>
      <c r="BI959">
        <v>941</v>
      </c>
      <c r="BJ959" s="398">
        <v>24</v>
      </c>
      <c r="BK959" s="398">
        <v>17</v>
      </c>
      <c r="BL959" s="136">
        <v>3021.6975000000002</v>
      </c>
      <c r="BM959" s="136">
        <v>998.94924431377001</v>
      </c>
      <c r="BN959" s="136">
        <v>988.33</v>
      </c>
      <c r="BO959" s="136">
        <v>952.27057000000002</v>
      </c>
      <c r="BP959" s="136">
        <v>952.27057000000002</v>
      </c>
      <c r="BQ959" s="1" t="s">
        <v>821</v>
      </c>
    </row>
    <row r="960" spans="58:69" x14ac:dyDescent="0.25">
      <c r="BF960">
        <v>1188</v>
      </c>
      <c r="BG960">
        <v>27</v>
      </c>
      <c r="BH960">
        <v>49</v>
      </c>
      <c r="BI960">
        <v>942</v>
      </c>
      <c r="BJ960" s="398">
        <v>24</v>
      </c>
      <c r="BK960" s="398">
        <v>18</v>
      </c>
      <c r="BL960" s="136">
        <v>3288.3607999999999</v>
      </c>
      <c r="BM960" s="136">
        <v>993.71176770044303</v>
      </c>
      <c r="BN960" s="136">
        <v>979.8</v>
      </c>
      <c r="BO960" s="136">
        <v>947.09310000000005</v>
      </c>
      <c r="BP960" s="136">
        <v>947.09310000000005</v>
      </c>
      <c r="BQ960" s="1" t="s">
        <v>821</v>
      </c>
    </row>
    <row r="961" spans="58:69" x14ac:dyDescent="0.25">
      <c r="BF961">
        <v>1189</v>
      </c>
      <c r="BG961">
        <v>26</v>
      </c>
      <c r="BH961">
        <v>49</v>
      </c>
      <c r="BI961">
        <v>943</v>
      </c>
      <c r="BJ961" s="398">
        <v>24</v>
      </c>
      <c r="BK961" s="398">
        <v>19</v>
      </c>
      <c r="BL961" s="136">
        <v>3317.7964000000002</v>
      </c>
      <c r="BM961" s="136">
        <v>990.19137652621305</v>
      </c>
      <c r="BN961" s="136">
        <v>979.41</v>
      </c>
      <c r="BO961" s="136">
        <v>945.68273999999997</v>
      </c>
      <c r="BP961" s="136">
        <v>945.68273999999997</v>
      </c>
      <c r="BQ961" s="1" t="s">
        <v>821</v>
      </c>
    </row>
    <row r="962" spans="58:69" x14ac:dyDescent="0.25">
      <c r="BF962">
        <v>1190</v>
      </c>
      <c r="BG962">
        <v>26</v>
      </c>
      <c r="BH962">
        <v>48</v>
      </c>
      <c r="BI962">
        <v>944</v>
      </c>
      <c r="BJ962" s="398">
        <v>24</v>
      </c>
      <c r="BK962" s="398">
        <v>20</v>
      </c>
      <c r="BL962" s="136">
        <v>3610.6965</v>
      </c>
      <c r="BM962" s="136">
        <v>986.35904343256198</v>
      </c>
      <c r="BN962" s="136">
        <v>973.16</v>
      </c>
      <c r="BO962" s="136">
        <v>936.47973999999999</v>
      </c>
      <c r="BP962" s="136">
        <v>936.47973999999999</v>
      </c>
      <c r="BQ962" s="1" t="s">
        <v>821</v>
      </c>
    </row>
    <row r="963" spans="58:69" x14ac:dyDescent="0.25">
      <c r="BF963">
        <v>1191</v>
      </c>
      <c r="BG963">
        <v>26</v>
      </c>
      <c r="BH963">
        <v>47</v>
      </c>
      <c r="BI963">
        <v>945</v>
      </c>
      <c r="BJ963" s="398">
        <v>24</v>
      </c>
      <c r="BK963" s="398">
        <v>21</v>
      </c>
      <c r="BL963" s="136">
        <v>3755.5981000000002</v>
      </c>
      <c r="BM963" s="136">
        <v>981.15391394349604</v>
      </c>
      <c r="BN963" s="136">
        <v>937.59</v>
      </c>
      <c r="BO963" s="136">
        <v>935.99914999999999</v>
      </c>
      <c r="BP963" s="136">
        <v>935.99914999999999</v>
      </c>
      <c r="BQ963" s="1" t="s">
        <v>821</v>
      </c>
    </row>
    <row r="964" spans="58:69" x14ac:dyDescent="0.25">
      <c r="BF964">
        <v>1192</v>
      </c>
      <c r="BG964">
        <v>25</v>
      </c>
      <c r="BH964">
        <v>47</v>
      </c>
      <c r="BI964">
        <v>946</v>
      </c>
      <c r="BJ964" s="398">
        <v>24</v>
      </c>
      <c r="BK964" s="398">
        <v>22</v>
      </c>
      <c r="BL964" s="136">
        <v>3932.5574000000001</v>
      </c>
      <c r="BM964" s="136">
        <v>977.32722940546296</v>
      </c>
      <c r="BN964" s="136">
        <v>963.44</v>
      </c>
      <c r="BO964" s="136">
        <v>934.10180000000003</v>
      </c>
      <c r="BP964" s="136">
        <v>934.10180000000003</v>
      </c>
      <c r="BQ964" s="1" t="s">
        <v>821</v>
      </c>
    </row>
    <row r="965" spans="58:69" x14ac:dyDescent="0.25">
      <c r="BF965">
        <v>1193</v>
      </c>
      <c r="BG965">
        <v>25</v>
      </c>
      <c r="BH965">
        <v>46</v>
      </c>
      <c r="BI965">
        <v>947</v>
      </c>
      <c r="BJ965" s="398">
        <v>24</v>
      </c>
      <c r="BK965" s="398">
        <v>23</v>
      </c>
      <c r="BL965" s="136">
        <v>4107.4399999999996</v>
      </c>
      <c r="BM965" s="136">
        <v>973.14408791770995</v>
      </c>
      <c r="BN965" s="136">
        <v>934.85</v>
      </c>
      <c r="BO965" s="136">
        <v>926.68024000000003</v>
      </c>
      <c r="BP965" s="136">
        <v>926.68024000000003</v>
      </c>
      <c r="BQ965" s="1" t="s">
        <v>821</v>
      </c>
    </row>
    <row r="966" spans="58:69" x14ac:dyDescent="0.25">
      <c r="BF966">
        <v>1194</v>
      </c>
      <c r="BG966">
        <v>24</v>
      </c>
      <c r="BH966">
        <v>46</v>
      </c>
      <c r="BI966">
        <v>948</v>
      </c>
      <c r="BJ966" s="398">
        <v>24</v>
      </c>
      <c r="BK966" s="398">
        <v>24</v>
      </c>
      <c r="BL966" s="136">
        <v>4377.9315999999999</v>
      </c>
      <c r="BM966" s="136">
        <v>967.84891824607405</v>
      </c>
      <c r="BN966" s="136">
        <v>942.07</v>
      </c>
      <c r="BO966" s="136">
        <v>924.39026000000001</v>
      </c>
      <c r="BP966" s="136">
        <v>924.39026000000001</v>
      </c>
      <c r="BQ966" s="1" t="s">
        <v>821</v>
      </c>
    </row>
    <row r="967" spans="58:69" x14ac:dyDescent="0.25">
      <c r="BF967">
        <v>1195</v>
      </c>
      <c r="BG967">
        <v>24</v>
      </c>
      <c r="BH967">
        <v>45</v>
      </c>
      <c r="BI967">
        <v>949</v>
      </c>
      <c r="BJ967" s="398">
        <v>24</v>
      </c>
      <c r="BK967" s="398">
        <v>25</v>
      </c>
      <c r="BL967" s="136">
        <v>4401.0375999999997</v>
      </c>
      <c r="BM967" s="136">
        <v>964.35827342229402</v>
      </c>
      <c r="BN967" s="136">
        <v>930.92</v>
      </c>
      <c r="BO967" s="136">
        <v>924.39026000000001</v>
      </c>
      <c r="BP967" s="136">
        <v>924.39026000000001</v>
      </c>
      <c r="BQ967" s="1" t="s">
        <v>821</v>
      </c>
    </row>
    <row r="968" spans="58:69" x14ac:dyDescent="0.25">
      <c r="BF968">
        <v>1196</v>
      </c>
      <c r="BG968">
        <v>23</v>
      </c>
      <c r="BH968">
        <v>45</v>
      </c>
      <c r="BI968">
        <v>950</v>
      </c>
      <c r="BJ968" s="398">
        <v>24</v>
      </c>
      <c r="BK968" s="398">
        <v>26</v>
      </c>
      <c r="BL968" s="136">
        <v>4659.9359999999997</v>
      </c>
      <c r="BM968" s="136">
        <v>961.00544638924396</v>
      </c>
      <c r="BN968" s="136">
        <v>930.22</v>
      </c>
      <c r="BO968" s="136">
        <v>918.52459999999996</v>
      </c>
      <c r="BP968" s="136">
        <v>918.52459999999996</v>
      </c>
      <c r="BQ968" s="1" t="s">
        <v>821</v>
      </c>
    </row>
    <row r="969" spans="58:69" x14ac:dyDescent="0.25">
      <c r="BF969">
        <v>1197</v>
      </c>
      <c r="BG969">
        <v>22</v>
      </c>
      <c r="BH969">
        <v>45</v>
      </c>
      <c r="BI969">
        <v>951</v>
      </c>
      <c r="BJ969" s="398">
        <v>24</v>
      </c>
      <c r="BK969" s="398">
        <v>27</v>
      </c>
      <c r="BL969" s="136">
        <v>4967.4472999999998</v>
      </c>
      <c r="BM969" s="136">
        <v>954.27126508541699</v>
      </c>
      <c r="BN969" s="136">
        <v>942.41</v>
      </c>
      <c r="BO969" s="136">
        <v>913.43084999999996</v>
      </c>
      <c r="BP969" s="136">
        <v>913.43084999999996</v>
      </c>
      <c r="BQ969" s="1" t="s">
        <v>821</v>
      </c>
    </row>
    <row r="970" spans="58:69" x14ac:dyDescent="0.25">
      <c r="BF970">
        <v>1198</v>
      </c>
      <c r="BG970">
        <v>22</v>
      </c>
      <c r="BH970">
        <v>44</v>
      </c>
      <c r="BI970">
        <v>952</v>
      </c>
      <c r="BJ970" s="398">
        <v>24</v>
      </c>
      <c r="BK970" s="398">
        <v>28</v>
      </c>
      <c r="BL970" s="136">
        <v>5217.7196999999996</v>
      </c>
      <c r="BM970" s="136">
        <v>947.63962857752301</v>
      </c>
      <c r="BN970" s="136">
        <v>917.7</v>
      </c>
      <c r="BO970" s="136">
        <v>909.92870000000005</v>
      </c>
      <c r="BP970" s="136">
        <v>909.92870000000005</v>
      </c>
      <c r="BQ970" s="1" t="s">
        <v>821</v>
      </c>
    </row>
    <row r="971" spans="58:69" x14ac:dyDescent="0.25">
      <c r="BF971">
        <v>1199</v>
      </c>
      <c r="BG971">
        <v>22</v>
      </c>
      <c r="BH971">
        <v>43</v>
      </c>
      <c r="BI971">
        <v>953</v>
      </c>
      <c r="BJ971" s="398">
        <v>24</v>
      </c>
      <c r="BK971" s="398">
        <v>29</v>
      </c>
      <c r="BL971" s="136">
        <v>5391.4449999999997</v>
      </c>
      <c r="BM971" s="136">
        <v>942.59860907691996</v>
      </c>
      <c r="BN971" s="136">
        <v>918.51</v>
      </c>
      <c r="BO971" s="136">
        <v>908.09320000000002</v>
      </c>
      <c r="BP971" s="136">
        <v>908.09320000000002</v>
      </c>
      <c r="BQ971" s="1" t="s">
        <v>821</v>
      </c>
    </row>
    <row r="972" spans="58:69" x14ac:dyDescent="0.25">
      <c r="BF972">
        <v>1200</v>
      </c>
      <c r="BG972">
        <v>21</v>
      </c>
      <c r="BH972">
        <v>43</v>
      </c>
      <c r="BI972">
        <v>954</v>
      </c>
      <c r="BJ972" s="398">
        <v>24</v>
      </c>
      <c r="BK972" s="398">
        <v>30</v>
      </c>
      <c r="BL972" s="136">
        <v>5476.7960000000003</v>
      </c>
      <c r="BM972" s="136">
        <v>939.51839887001404</v>
      </c>
      <c r="BN972" s="136">
        <v>941.48</v>
      </c>
      <c r="BO972" s="136">
        <v>906.64179999999999</v>
      </c>
      <c r="BP972" s="136">
        <v>906.64179999999999</v>
      </c>
      <c r="BQ972" s="1" t="s">
        <v>821</v>
      </c>
    </row>
    <row r="973" spans="58:69" x14ac:dyDescent="0.25">
      <c r="BF973">
        <v>1201</v>
      </c>
      <c r="BG973">
        <v>21</v>
      </c>
      <c r="BH973">
        <v>42</v>
      </c>
      <c r="BI973">
        <v>955</v>
      </c>
      <c r="BJ973" s="398">
        <v>24</v>
      </c>
      <c r="BK973" s="398">
        <v>31</v>
      </c>
      <c r="BL973" s="136">
        <v>5740.5709999999999</v>
      </c>
      <c r="BM973" s="136">
        <v>935.36755225883303</v>
      </c>
      <c r="BN973" s="136">
        <v>920.14</v>
      </c>
      <c r="BO973" s="136">
        <v>904.33203000000003</v>
      </c>
      <c r="BP973" s="136">
        <v>904.33203000000003</v>
      </c>
      <c r="BQ973" s="1" t="s">
        <v>821</v>
      </c>
    </row>
    <row r="974" spans="58:69" x14ac:dyDescent="0.25">
      <c r="BF974">
        <v>1202</v>
      </c>
      <c r="BG974">
        <v>21</v>
      </c>
      <c r="BH974">
        <v>41</v>
      </c>
      <c r="BI974">
        <v>956</v>
      </c>
      <c r="BJ974" s="398">
        <v>24</v>
      </c>
      <c r="BK974" s="398">
        <v>32</v>
      </c>
      <c r="BL974" s="136">
        <v>6009.6166999999996</v>
      </c>
      <c r="BM974" s="136">
        <v>929.03270584079701</v>
      </c>
      <c r="BN974" s="136">
        <v>927.53</v>
      </c>
      <c r="BO974" s="136">
        <v>899.61566000000005</v>
      </c>
      <c r="BP974" s="136">
        <v>899.61566000000005</v>
      </c>
      <c r="BQ974" s="1" t="s">
        <v>821</v>
      </c>
    </row>
    <row r="975" spans="58:69" x14ac:dyDescent="0.25">
      <c r="BF975">
        <v>1203</v>
      </c>
      <c r="BG975">
        <v>21</v>
      </c>
      <c r="BH975">
        <v>40</v>
      </c>
      <c r="BI975">
        <v>957</v>
      </c>
      <c r="BJ975" s="398">
        <v>24</v>
      </c>
      <c r="BK975" s="398">
        <v>33</v>
      </c>
      <c r="BL975" s="136">
        <v>6132.4193999999998</v>
      </c>
      <c r="BM975" s="136">
        <v>924.37391881606698</v>
      </c>
      <c r="BN975" s="136">
        <v>909.59</v>
      </c>
      <c r="BO975" s="136">
        <v>898.46673999999996</v>
      </c>
      <c r="BP975" s="136">
        <v>898.46673999999996</v>
      </c>
      <c r="BQ975" s="1" t="s">
        <v>821</v>
      </c>
    </row>
    <row r="976" spans="58:69" x14ac:dyDescent="0.25">
      <c r="BF976">
        <v>1204</v>
      </c>
      <c r="BG976">
        <v>20</v>
      </c>
      <c r="BH976">
        <v>40</v>
      </c>
      <c r="BI976">
        <v>958</v>
      </c>
      <c r="BJ976" s="398">
        <v>24</v>
      </c>
      <c r="BK976" s="398">
        <v>34</v>
      </c>
      <c r="BL976" s="136">
        <v>6282.72</v>
      </c>
      <c r="BM976" s="136">
        <v>921.126922378004</v>
      </c>
      <c r="BN976" s="136">
        <v>925.65</v>
      </c>
      <c r="BO976" s="136">
        <v>895.92</v>
      </c>
      <c r="BP976" s="136">
        <v>895.92</v>
      </c>
      <c r="BQ976" s="1" t="s">
        <v>821</v>
      </c>
    </row>
    <row r="977" spans="58:69" x14ac:dyDescent="0.25">
      <c r="BF977">
        <v>1205</v>
      </c>
      <c r="BG977">
        <v>20</v>
      </c>
      <c r="BH977">
        <v>39</v>
      </c>
      <c r="BI977">
        <v>959</v>
      </c>
      <c r="BJ977" s="398">
        <v>24</v>
      </c>
      <c r="BK977" s="398">
        <v>35</v>
      </c>
      <c r="BL977" s="136">
        <v>6581.4813999999997</v>
      </c>
      <c r="BM977" s="136">
        <v>915.78790528541697</v>
      </c>
      <c r="BN977" s="136">
        <v>918.05</v>
      </c>
      <c r="BO977" s="136">
        <v>891.41674999999998</v>
      </c>
      <c r="BP977" s="136">
        <v>891.41674999999998</v>
      </c>
      <c r="BQ977" s="1" t="s">
        <v>821</v>
      </c>
    </row>
    <row r="978" spans="58:69" x14ac:dyDescent="0.25">
      <c r="BF978">
        <v>1206</v>
      </c>
      <c r="BG978">
        <v>20</v>
      </c>
      <c r="BH978">
        <v>38</v>
      </c>
      <c r="BI978">
        <v>960</v>
      </c>
      <c r="BJ978" s="398">
        <v>24</v>
      </c>
      <c r="BK978" s="398">
        <v>36</v>
      </c>
      <c r="BL978" s="136">
        <v>6620.7583000000004</v>
      </c>
      <c r="BM978" s="136">
        <v>911.76888539672495</v>
      </c>
      <c r="BN978" s="136">
        <v>899.93</v>
      </c>
      <c r="BO978" s="136">
        <v>890.86270000000002</v>
      </c>
      <c r="BP978" s="136">
        <v>890.86270000000002</v>
      </c>
      <c r="BQ978" s="1" t="s">
        <v>821</v>
      </c>
    </row>
    <row r="979" spans="58:69" x14ac:dyDescent="0.25">
      <c r="BF979">
        <v>1207</v>
      </c>
      <c r="BG979">
        <v>19</v>
      </c>
      <c r="BH979">
        <v>38</v>
      </c>
      <c r="BI979">
        <v>961</v>
      </c>
      <c r="BJ979" s="398">
        <v>24</v>
      </c>
      <c r="BK979" s="398">
        <v>37</v>
      </c>
      <c r="BL979" s="136">
        <v>6861.5117</v>
      </c>
      <c r="BM979" s="136">
        <v>908.43953499154804</v>
      </c>
      <c r="BN979" s="136">
        <v>914.3</v>
      </c>
      <c r="BO979" s="136">
        <v>887.60659999999996</v>
      </c>
      <c r="BP979" s="136">
        <v>887.60659999999996</v>
      </c>
      <c r="BQ979" s="1" t="s">
        <v>821</v>
      </c>
    </row>
    <row r="980" spans="58:69" x14ac:dyDescent="0.25">
      <c r="BF980">
        <v>1208</v>
      </c>
      <c r="BG980">
        <v>19</v>
      </c>
      <c r="BH980">
        <v>37</v>
      </c>
      <c r="BI980">
        <v>962</v>
      </c>
      <c r="BJ980" s="398">
        <v>24</v>
      </c>
      <c r="BK980" s="398">
        <v>38</v>
      </c>
      <c r="BL980" s="136">
        <v>7112.7025999999996</v>
      </c>
      <c r="BM980" s="136">
        <v>902.59069656863801</v>
      </c>
      <c r="BN980" s="136">
        <v>896.4</v>
      </c>
      <c r="BO980" s="136">
        <v>884.48</v>
      </c>
      <c r="BP980" s="136">
        <v>884.48</v>
      </c>
      <c r="BQ980" s="1" t="s">
        <v>821</v>
      </c>
    </row>
    <row r="981" spans="58:69" x14ac:dyDescent="0.25">
      <c r="BF981">
        <v>1209</v>
      </c>
      <c r="BG981">
        <v>18</v>
      </c>
      <c r="BH981">
        <v>37</v>
      </c>
      <c r="BI981">
        <v>963</v>
      </c>
      <c r="BJ981" s="398">
        <v>24</v>
      </c>
      <c r="BK981" s="398">
        <v>39</v>
      </c>
      <c r="BL981" s="136">
        <v>7195.05</v>
      </c>
      <c r="BM981" s="136">
        <v>898.62516670200898</v>
      </c>
      <c r="BN981" s="136">
        <v>912.68</v>
      </c>
      <c r="BO981" s="136">
        <v>883.67804000000001</v>
      </c>
      <c r="BP981" s="136">
        <v>883.67804000000001</v>
      </c>
      <c r="BQ981" s="1" t="s">
        <v>821</v>
      </c>
    </row>
    <row r="982" spans="58:69" x14ac:dyDescent="0.25">
      <c r="BF982">
        <v>1210</v>
      </c>
      <c r="BG982">
        <v>18</v>
      </c>
      <c r="BH982">
        <v>36</v>
      </c>
      <c r="BI982">
        <v>964</v>
      </c>
      <c r="BJ982" s="398">
        <v>24</v>
      </c>
      <c r="BK982" s="398">
        <v>40</v>
      </c>
      <c r="BL982" s="136">
        <v>7483.5590000000002</v>
      </c>
      <c r="BM982" s="136">
        <v>894.21597268884705</v>
      </c>
      <c r="BN982" s="136">
        <v>890.35</v>
      </c>
      <c r="BO982" s="136">
        <v>878.83810000000005</v>
      </c>
      <c r="BP982" s="136">
        <v>878.83810000000005</v>
      </c>
      <c r="BQ982" s="1" t="s">
        <v>821</v>
      </c>
    </row>
    <row r="983" spans="58:69" x14ac:dyDescent="0.25">
      <c r="BF983">
        <v>1211</v>
      </c>
      <c r="BG983">
        <v>17</v>
      </c>
      <c r="BH983">
        <v>36</v>
      </c>
      <c r="BI983">
        <v>965</v>
      </c>
      <c r="BJ983" s="398">
        <v>24</v>
      </c>
      <c r="BK983" s="398">
        <v>41</v>
      </c>
      <c r="BL983" s="136">
        <v>7533.5155999999997</v>
      </c>
      <c r="BM983" s="136">
        <v>890.19186735850894</v>
      </c>
      <c r="BN983" s="136">
        <v>913.83</v>
      </c>
      <c r="BO983" s="136">
        <v>878.20489999999995</v>
      </c>
      <c r="BP983" s="136">
        <v>878.20489999999995</v>
      </c>
      <c r="BQ983" s="1" t="s">
        <v>821</v>
      </c>
    </row>
    <row r="984" spans="58:69" x14ac:dyDescent="0.25">
      <c r="BF984">
        <v>1212</v>
      </c>
      <c r="BG984">
        <v>17</v>
      </c>
      <c r="BH984">
        <v>35</v>
      </c>
      <c r="BI984">
        <v>966</v>
      </c>
      <c r="BJ984" s="398">
        <v>24</v>
      </c>
      <c r="BK984" s="398">
        <v>42</v>
      </c>
      <c r="BL984" s="136">
        <v>7836.9736000000003</v>
      </c>
      <c r="BM984" s="136">
        <v>885.99002700369795</v>
      </c>
      <c r="BN984" s="136">
        <v>901.18</v>
      </c>
      <c r="BO984" s="136">
        <v>873.97626000000002</v>
      </c>
      <c r="BP984" s="136">
        <v>873.97626000000002</v>
      </c>
      <c r="BQ984" s="1" t="s">
        <v>821</v>
      </c>
    </row>
    <row r="985" spans="58:69" x14ac:dyDescent="0.25">
      <c r="BF985">
        <v>1213</v>
      </c>
      <c r="BG985">
        <v>17</v>
      </c>
      <c r="BH985">
        <v>34</v>
      </c>
      <c r="BI985">
        <v>967</v>
      </c>
      <c r="BJ985" s="398">
        <v>24</v>
      </c>
      <c r="BK985" s="398">
        <v>43</v>
      </c>
      <c r="BL985" s="136">
        <v>8094.125</v>
      </c>
      <c r="BM985" s="136">
        <v>879.32480103762498</v>
      </c>
      <c r="BN985" s="136">
        <v>902.19</v>
      </c>
      <c r="BO985" s="136">
        <v>871.13819999999998</v>
      </c>
      <c r="BP985" s="136">
        <v>871.13819999999998</v>
      </c>
      <c r="BQ985" s="1" t="s">
        <v>821</v>
      </c>
    </row>
    <row r="986" spans="58:69" x14ac:dyDescent="0.25">
      <c r="BF986">
        <v>1214</v>
      </c>
      <c r="BG986">
        <v>17</v>
      </c>
      <c r="BH986">
        <v>33</v>
      </c>
      <c r="BI986">
        <v>968</v>
      </c>
      <c r="BJ986" s="398">
        <v>24</v>
      </c>
      <c r="BK986" s="398">
        <v>44</v>
      </c>
      <c r="BL986" s="136">
        <v>8152.9717000000001</v>
      </c>
      <c r="BM986" s="136">
        <v>875.56782072087697</v>
      </c>
      <c r="BN986" s="136">
        <v>880.47</v>
      </c>
      <c r="BO986" s="136">
        <v>869.04539999999997</v>
      </c>
      <c r="BP986" s="136">
        <v>869.04539999999997</v>
      </c>
      <c r="BQ986" s="1" t="s">
        <v>821</v>
      </c>
    </row>
    <row r="987" spans="58:69" x14ac:dyDescent="0.25">
      <c r="BF987">
        <v>1215</v>
      </c>
      <c r="BG987">
        <v>16</v>
      </c>
      <c r="BH987">
        <v>33</v>
      </c>
      <c r="BI987">
        <v>969</v>
      </c>
      <c r="BJ987" s="398">
        <v>24</v>
      </c>
      <c r="BK987" s="398">
        <v>45</v>
      </c>
      <c r="BL987" s="136">
        <v>8396.1090000000004</v>
      </c>
      <c r="BM987" s="136">
        <v>871.97744086572698</v>
      </c>
      <c r="BN987" s="136">
        <v>900.77</v>
      </c>
      <c r="BO987" s="136">
        <v>862.77009999999996</v>
      </c>
      <c r="BP987" s="136">
        <v>862.77009999999996</v>
      </c>
      <c r="BQ987" s="1" t="s">
        <v>821</v>
      </c>
    </row>
    <row r="988" spans="58:69" x14ac:dyDescent="0.25">
      <c r="BF988">
        <v>1216</v>
      </c>
      <c r="BG988">
        <v>16</v>
      </c>
      <c r="BH988">
        <v>32</v>
      </c>
      <c r="BI988">
        <v>970</v>
      </c>
      <c r="BJ988" s="398">
        <v>24</v>
      </c>
      <c r="BK988" s="398">
        <v>46</v>
      </c>
      <c r="BL988" s="136">
        <v>8569.8950000000004</v>
      </c>
      <c r="BM988" s="136">
        <v>867.02055175363603</v>
      </c>
      <c r="BN988" s="136">
        <v>863.75</v>
      </c>
      <c r="BO988" s="136">
        <v>859.69475999999997</v>
      </c>
      <c r="BP988" s="136">
        <v>859.69475999999997</v>
      </c>
      <c r="BQ988" s="1" t="s">
        <v>821</v>
      </c>
    </row>
    <row r="989" spans="58:69" x14ac:dyDescent="0.25">
      <c r="BF989">
        <v>1217</v>
      </c>
      <c r="BG989">
        <v>15</v>
      </c>
      <c r="BH989">
        <v>32</v>
      </c>
      <c r="BI989">
        <v>971</v>
      </c>
      <c r="BJ989" s="398">
        <v>24</v>
      </c>
      <c r="BK989" s="398">
        <v>47</v>
      </c>
      <c r="BL989" s="136">
        <v>8720.9375</v>
      </c>
      <c r="BM989" s="136">
        <v>863.15858841550801</v>
      </c>
      <c r="BN989" s="136">
        <v>891.57</v>
      </c>
      <c r="BO989" s="136">
        <v>859.02089999999998</v>
      </c>
      <c r="BP989" s="136">
        <v>859.02089999999998</v>
      </c>
      <c r="BQ989" s="1" t="s">
        <v>821</v>
      </c>
    </row>
    <row r="990" spans="58:69" x14ac:dyDescent="0.25">
      <c r="BF990">
        <v>1218</v>
      </c>
      <c r="BG990">
        <v>15</v>
      </c>
      <c r="BH990">
        <v>31</v>
      </c>
      <c r="BI990">
        <v>972</v>
      </c>
      <c r="BJ990" s="398">
        <v>24</v>
      </c>
      <c r="BK990" s="398">
        <v>48</v>
      </c>
      <c r="BL990" s="136">
        <v>8907.3310000000001</v>
      </c>
      <c r="BM990" s="136">
        <v>859.14673226539003</v>
      </c>
      <c r="BN990" s="136">
        <v>859.36</v>
      </c>
      <c r="BO990" s="136">
        <v>856.50085000000001</v>
      </c>
      <c r="BP990" s="136">
        <v>856.50085000000001</v>
      </c>
      <c r="BQ990" s="1" t="s">
        <v>821</v>
      </c>
    </row>
    <row r="991" spans="58:69" x14ac:dyDescent="0.25">
      <c r="BF991">
        <v>1219</v>
      </c>
      <c r="BG991">
        <v>14</v>
      </c>
      <c r="BH991">
        <v>31</v>
      </c>
      <c r="BI991">
        <v>973</v>
      </c>
      <c r="BJ991" s="398">
        <v>24</v>
      </c>
      <c r="BK991" s="398">
        <v>49</v>
      </c>
      <c r="BL991" s="136">
        <v>9171.3490000000002</v>
      </c>
      <c r="BM991" s="136">
        <v>853.79166932724297</v>
      </c>
      <c r="BN991" s="136">
        <v>869.8</v>
      </c>
      <c r="BO991" s="136">
        <v>854.63900000000001</v>
      </c>
      <c r="BP991" s="136">
        <v>854.63900000000001</v>
      </c>
      <c r="BQ991" s="1" t="s">
        <v>821</v>
      </c>
    </row>
    <row r="992" spans="58:69" x14ac:dyDescent="0.25">
      <c r="BF992">
        <v>1220</v>
      </c>
      <c r="BG992">
        <v>14</v>
      </c>
      <c r="BH992">
        <v>30</v>
      </c>
      <c r="BI992">
        <v>974</v>
      </c>
      <c r="BJ992" s="398">
        <v>24</v>
      </c>
      <c r="BK992" s="398">
        <v>50</v>
      </c>
      <c r="BL992" s="136">
        <v>9212.4750000000004</v>
      </c>
      <c r="BM992" s="136">
        <v>850.16375241081096</v>
      </c>
      <c r="BN992" s="136">
        <v>861.56</v>
      </c>
      <c r="BO992" s="136">
        <v>854.63900000000001</v>
      </c>
      <c r="BP992" s="136">
        <v>854.63900000000001</v>
      </c>
      <c r="BQ992" s="1" t="s">
        <v>821</v>
      </c>
    </row>
    <row r="993" spans="58:69" x14ac:dyDescent="0.25">
      <c r="BF993">
        <v>1221</v>
      </c>
      <c r="BG993">
        <v>13</v>
      </c>
      <c r="BH993">
        <v>30</v>
      </c>
      <c r="BI993">
        <v>975</v>
      </c>
      <c r="BJ993" s="398">
        <v>24</v>
      </c>
      <c r="BK993" s="398">
        <v>51</v>
      </c>
      <c r="BL993" s="136">
        <v>9538.2839999999997</v>
      </c>
      <c r="BM993" s="136">
        <v>845.80116333547403</v>
      </c>
      <c r="BN993" s="136">
        <v>878.66</v>
      </c>
      <c r="BO993" s="136">
        <v>849.83140000000003</v>
      </c>
      <c r="BP993" s="136">
        <v>849.83140000000003</v>
      </c>
      <c r="BQ993" s="1" t="s">
        <v>821</v>
      </c>
    </row>
    <row r="994" spans="58:69" x14ac:dyDescent="0.25">
      <c r="BF994">
        <v>1222</v>
      </c>
      <c r="BG994">
        <v>13</v>
      </c>
      <c r="BH994">
        <v>29</v>
      </c>
      <c r="BI994">
        <v>976</v>
      </c>
      <c r="BJ994" s="398">
        <v>24</v>
      </c>
      <c r="BK994" s="398">
        <v>52</v>
      </c>
      <c r="BL994" s="136">
        <v>9561.2510000000002</v>
      </c>
      <c r="BM994" s="136">
        <v>841.65446170755195</v>
      </c>
      <c r="BN994" s="136">
        <v>851.58</v>
      </c>
      <c r="BO994" s="136">
        <v>848.70950000000005</v>
      </c>
      <c r="BP994" s="136">
        <v>848.70950000000005</v>
      </c>
      <c r="BQ994" s="1" t="s">
        <v>821</v>
      </c>
    </row>
    <row r="995" spans="58:69" x14ac:dyDescent="0.25">
      <c r="BF995">
        <v>1223</v>
      </c>
      <c r="BG995">
        <v>12</v>
      </c>
      <c r="BH995">
        <v>29</v>
      </c>
      <c r="BI995">
        <v>977</v>
      </c>
      <c r="BJ995" s="398">
        <v>24</v>
      </c>
      <c r="BK995" s="398">
        <v>53</v>
      </c>
      <c r="BL995" s="136">
        <v>9854.1839999999993</v>
      </c>
      <c r="BM995" s="136">
        <v>837.89866567173499</v>
      </c>
      <c r="BN995" s="136">
        <v>873.54</v>
      </c>
      <c r="BO995" s="136">
        <v>842.48950000000002</v>
      </c>
      <c r="BP995" s="136">
        <v>842.48950000000002</v>
      </c>
      <c r="BQ995" s="1" t="s">
        <v>821</v>
      </c>
    </row>
    <row r="996" spans="58:69" x14ac:dyDescent="0.25">
      <c r="BF996">
        <v>1224</v>
      </c>
      <c r="BG996">
        <v>12</v>
      </c>
      <c r="BH996">
        <v>28</v>
      </c>
      <c r="BI996">
        <v>978</v>
      </c>
      <c r="BJ996" s="398">
        <v>24</v>
      </c>
      <c r="BK996" s="398">
        <v>54</v>
      </c>
      <c r="BL996" s="136">
        <v>10003.880999999999</v>
      </c>
      <c r="BM996" s="136">
        <v>832.63611597339798</v>
      </c>
      <c r="BN996" s="136">
        <v>845.37</v>
      </c>
      <c r="BO996" s="136">
        <v>838.9271</v>
      </c>
      <c r="BP996" s="136">
        <v>838.9271</v>
      </c>
      <c r="BQ996" s="1" t="s">
        <v>821</v>
      </c>
    </row>
    <row r="997" spans="58:69" x14ac:dyDescent="0.25">
      <c r="BF997">
        <v>1225</v>
      </c>
      <c r="BG997">
        <v>11</v>
      </c>
      <c r="BH997">
        <v>28</v>
      </c>
      <c r="BI997">
        <v>979</v>
      </c>
      <c r="BJ997" s="398">
        <v>24</v>
      </c>
      <c r="BK997" s="398">
        <v>55</v>
      </c>
      <c r="BL997" s="136">
        <v>10142.427</v>
      </c>
      <c r="BM997" s="136">
        <v>829.20910883377906</v>
      </c>
      <c r="BN997" s="136">
        <v>881.97</v>
      </c>
      <c r="BO997" s="136">
        <v>835.90300000000002</v>
      </c>
      <c r="BP997" s="136">
        <v>835.90300000000002</v>
      </c>
      <c r="BQ997" s="1" t="s">
        <v>821</v>
      </c>
    </row>
    <row r="998" spans="58:69" x14ac:dyDescent="0.25">
      <c r="BF998">
        <v>1226</v>
      </c>
      <c r="BG998">
        <v>11</v>
      </c>
      <c r="BH998">
        <v>27</v>
      </c>
      <c r="BI998">
        <v>980</v>
      </c>
      <c r="BJ998" s="398">
        <v>24</v>
      </c>
      <c r="BK998" s="398">
        <v>56</v>
      </c>
      <c r="BL998" s="136">
        <v>10430.67</v>
      </c>
      <c r="BM998" s="136">
        <v>824.13492946710096</v>
      </c>
      <c r="BN998" s="136">
        <v>871.62</v>
      </c>
      <c r="BO998" s="136">
        <v>828.14120000000003</v>
      </c>
      <c r="BP998" s="136">
        <v>828.14120000000003</v>
      </c>
      <c r="BQ998" s="1" t="s">
        <v>821</v>
      </c>
    </row>
    <row r="999" spans="58:69" x14ac:dyDescent="0.25">
      <c r="BF999">
        <v>1227</v>
      </c>
      <c r="BG999">
        <v>11</v>
      </c>
      <c r="BH999">
        <v>26</v>
      </c>
      <c r="BI999">
        <v>981</v>
      </c>
      <c r="BJ999" s="398">
        <v>24</v>
      </c>
      <c r="BK999" s="398">
        <v>57</v>
      </c>
      <c r="BL999" s="136">
        <v>10506.145500000001</v>
      </c>
      <c r="BM999" s="136">
        <v>819.81056247829099</v>
      </c>
      <c r="BN999" s="136">
        <v>832.6</v>
      </c>
      <c r="BO999" s="136">
        <v>825.92830000000004</v>
      </c>
      <c r="BP999" s="136">
        <v>825.92830000000004</v>
      </c>
      <c r="BQ999" s="1" t="s">
        <v>821</v>
      </c>
    </row>
    <row r="1000" spans="58:69" x14ac:dyDescent="0.25">
      <c r="BF1000">
        <v>1228</v>
      </c>
      <c r="BG1000">
        <v>10</v>
      </c>
      <c r="BH1000">
        <v>26</v>
      </c>
      <c r="BI1000">
        <v>982</v>
      </c>
      <c r="BJ1000" s="398">
        <v>24</v>
      </c>
      <c r="BK1000" s="398">
        <v>58</v>
      </c>
      <c r="BL1000" s="136">
        <v>10766.210999999999</v>
      </c>
      <c r="BM1000" s="136">
        <v>815.82123088706305</v>
      </c>
      <c r="BN1000" s="136">
        <v>862.42</v>
      </c>
      <c r="BO1000" s="136">
        <v>817.59580000000005</v>
      </c>
      <c r="BP1000" s="136">
        <v>817.59580000000005</v>
      </c>
      <c r="BQ1000" s="1" t="s">
        <v>821</v>
      </c>
    </row>
    <row r="1001" spans="58:69" x14ac:dyDescent="0.25">
      <c r="BF1001">
        <v>1229</v>
      </c>
      <c r="BG1001">
        <v>10</v>
      </c>
      <c r="BH1001">
        <v>25</v>
      </c>
      <c r="BI1001">
        <v>983</v>
      </c>
      <c r="BJ1001" s="398">
        <v>24</v>
      </c>
      <c r="BK1001" s="398">
        <v>59</v>
      </c>
      <c r="BL1001" s="136">
        <v>10866.675999999999</v>
      </c>
      <c r="BM1001" s="136">
        <v>811.53480733044398</v>
      </c>
      <c r="BN1001" s="136">
        <v>821.37</v>
      </c>
      <c r="BO1001" s="136">
        <v>815.64184999999998</v>
      </c>
      <c r="BP1001" s="136">
        <v>815.64184999999998</v>
      </c>
      <c r="BQ1001" s="1" t="s">
        <v>821</v>
      </c>
    </row>
    <row r="1002" spans="58:69" x14ac:dyDescent="0.25">
      <c r="BF1002">
        <v>1230</v>
      </c>
      <c r="BG1002">
        <v>9</v>
      </c>
      <c r="BH1002">
        <v>25</v>
      </c>
      <c r="BI1002">
        <v>984</v>
      </c>
      <c r="BJ1002" s="398">
        <v>24</v>
      </c>
      <c r="BK1002" s="398">
        <v>60</v>
      </c>
      <c r="BL1002" s="136">
        <v>11166.734</v>
      </c>
      <c r="BM1002" s="136">
        <v>806.77288336931497</v>
      </c>
      <c r="BN1002" s="136">
        <v>850.32</v>
      </c>
      <c r="BO1002" s="136">
        <v>806.43799999999999</v>
      </c>
      <c r="BP1002" s="136">
        <v>806.43799999999999</v>
      </c>
      <c r="BQ1002" s="1" t="s">
        <v>821</v>
      </c>
    </row>
    <row r="1003" spans="58:69" x14ac:dyDescent="0.25">
      <c r="BF1003">
        <v>1231</v>
      </c>
      <c r="BG1003">
        <v>9</v>
      </c>
      <c r="BH1003">
        <v>24</v>
      </c>
      <c r="BI1003">
        <v>985</v>
      </c>
      <c r="BJ1003" s="398">
        <v>24</v>
      </c>
      <c r="BK1003" s="398">
        <v>61</v>
      </c>
      <c r="BL1003" s="136">
        <v>11181.022000000001</v>
      </c>
      <c r="BM1003" s="136">
        <v>803.03554818330895</v>
      </c>
      <c r="BN1003" s="136">
        <v>834.76</v>
      </c>
      <c r="BO1003" s="136">
        <v>806.08810000000005</v>
      </c>
      <c r="BP1003" s="136">
        <v>806.08810000000005</v>
      </c>
      <c r="BQ1003" s="1" t="s">
        <v>821</v>
      </c>
    </row>
    <row r="1004" spans="58:69" x14ac:dyDescent="0.25">
      <c r="BF1004">
        <v>1232</v>
      </c>
      <c r="BG1004">
        <v>8</v>
      </c>
      <c r="BH1004">
        <v>24</v>
      </c>
      <c r="BI1004">
        <v>986</v>
      </c>
      <c r="BJ1004" s="398">
        <v>24</v>
      </c>
      <c r="BK1004" s="398">
        <v>62</v>
      </c>
      <c r="BL1004" s="136">
        <v>11499.001</v>
      </c>
      <c r="BM1004" s="136">
        <v>799.08513531444999</v>
      </c>
      <c r="BN1004" s="136">
        <v>836.54</v>
      </c>
      <c r="BO1004" s="136">
        <v>795.81709999999998</v>
      </c>
      <c r="BP1004" s="136">
        <v>795.81709999999998</v>
      </c>
      <c r="BQ1004" s="1" t="s">
        <v>821</v>
      </c>
    </row>
    <row r="1005" spans="58:69" x14ac:dyDescent="0.25">
      <c r="BF1005">
        <v>1233</v>
      </c>
      <c r="BG1005">
        <v>7</v>
      </c>
      <c r="BH1005">
        <v>24</v>
      </c>
      <c r="BI1005">
        <v>987</v>
      </c>
      <c r="BJ1005" s="398">
        <v>24</v>
      </c>
      <c r="BK1005" s="398">
        <v>63</v>
      </c>
      <c r="BL1005" s="136">
        <v>11569.925999999999</v>
      </c>
      <c r="BM1005" s="136">
        <v>794.46135424077704</v>
      </c>
      <c r="BN1005" s="136">
        <v>858.36</v>
      </c>
      <c r="BO1005" s="136">
        <v>790.89319999999998</v>
      </c>
      <c r="BP1005" s="136">
        <v>790.89319999999998</v>
      </c>
      <c r="BQ1005" s="1" t="s">
        <v>821</v>
      </c>
    </row>
    <row r="1006" spans="58:69" x14ac:dyDescent="0.25">
      <c r="BF1006">
        <v>1234</v>
      </c>
      <c r="BG1006">
        <v>7</v>
      </c>
      <c r="BH1006">
        <v>23</v>
      </c>
      <c r="BI1006">
        <v>988</v>
      </c>
      <c r="BJ1006" s="398">
        <v>24</v>
      </c>
      <c r="BK1006" s="398">
        <v>64</v>
      </c>
      <c r="BL1006" s="136">
        <v>11853.048000000001</v>
      </c>
      <c r="BM1006" s="136">
        <v>790.25200182947106</v>
      </c>
      <c r="BN1006" s="136">
        <v>795.96</v>
      </c>
      <c r="BO1006" s="136">
        <v>783.73320000000001</v>
      </c>
      <c r="BP1006" s="136">
        <v>783.73320000000001</v>
      </c>
      <c r="BQ1006" s="1" t="s">
        <v>821</v>
      </c>
    </row>
    <row r="1007" spans="58:69" x14ac:dyDescent="0.25">
      <c r="BF1007">
        <v>1235</v>
      </c>
      <c r="BG1007">
        <v>6</v>
      </c>
      <c r="BH1007">
        <v>23</v>
      </c>
      <c r="BI1007">
        <v>989</v>
      </c>
      <c r="BJ1007" s="398">
        <v>24</v>
      </c>
      <c r="BK1007" s="398">
        <v>65</v>
      </c>
      <c r="BL1007" s="136">
        <v>11922.987999999999</v>
      </c>
      <c r="BM1007" s="136">
        <v>786.05437612150502</v>
      </c>
      <c r="BN1007" s="136">
        <v>845.96</v>
      </c>
      <c r="BO1007" s="136">
        <v>782.56740000000002</v>
      </c>
      <c r="BP1007" s="136">
        <v>782.56740000000002</v>
      </c>
      <c r="BQ1007" s="1" t="s">
        <v>821</v>
      </c>
    </row>
    <row r="1008" spans="58:69" x14ac:dyDescent="0.25">
      <c r="BF1008">
        <v>1236</v>
      </c>
      <c r="BG1008">
        <v>6</v>
      </c>
      <c r="BH1008">
        <v>22</v>
      </c>
      <c r="BI1008">
        <v>990</v>
      </c>
      <c r="BJ1008" s="398">
        <v>24</v>
      </c>
      <c r="BK1008" s="398">
        <v>66</v>
      </c>
      <c r="BL1008" s="136">
        <v>12165.284</v>
      </c>
      <c r="BM1008" s="136">
        <v>782.34209660461397</v>
      </c>
      <c r="BN1008" s="136">
        <v>780.93</v>
      </c>
      <c r="BO1008" s="136">
        <v>776.87070000000006</v>
      </c>
      <c r="BP1008" s="136">
        <v>776.87070000000006</v>
      </c>
      <c r="BQ1008" s="1" t="s">
        <v>821</v>
      </c>
    </row>
    <row r="1009" spans="58:69" x14ac:dyDescent="0.25">
      <c r="BF1009">
        <v>1237</v>
      </c>
      <c r="BG1009">
        <v>5</v>
      </c>
      <c r="BH1009">
        <v>22</v>
      </c>
      <c r="BI1009">
        <v>991</v>
      </c>
      <c r="BJ1009" s="398">
        <v>24</v>
      </c>
      <c r="BK1009" s="398">
        <v>67</v>
      </c>
      <c r="BL1009" s="136">
        <v>12371.326999999999</v>
      </c>
      <c r="BM1009" s="136">
        <v>777.01169457527203</v>
      </c>
      <c r="BN1009" s="136">
        <v>843.17</v>
      </c>
      <c r="BO1009" s="136">
        <v>771.58349999999996</v>
      </c>
      <c r="BP1009" s="136">
        <v>771.58349999999996</v>
      </c>
      <c r="BQ1009" s="1" t="s">
        <v>821</v>
      </c>
    </row>
    <row r="1010" spans="58:69" x14ac:dyDescent="0.25">
      <c r="BF1010">
        <v>1238</v>
      </c>
      <c r="BG1010">
        <v>5</v>
      </c>
      <c r="BH1010">
        <v>21</v>
      </c>
      <c r="BI1010">
        <v>992</v>
      </c>
      <c r="BJ1010" s="398">
        <v>24</v>
      </c>
      <c r="BK1010" s="398">
        <v>68</v>
      </c>
      <c r="BL1010" s="136">
        <v>12484.007</v>
      </c>
      <c r="BM1010" s="136">
        <v>773.22232069187305</v>
      </c>
      <c r="BN1010" s="136">
        <v>777.27</v>
      </c>
      <c r="BO1010" s="136">
        <v>768.15985000000001</v>
      </c>
      <c r="BP1010" s="136">
        <v>768.15985000000001</v>
      </c>
      <c r="BQ1010" s="1" t="s">
        <v>821</v>
      </c>
    </row>
    <row r="1011" spans="58:69" x14ac:dyDescent="0.25">
      <c r="BF1011">
        <v>1239</v>
      </c>
      <c r="BG1011">
        <v>4</v>
      </c>
      <c r="BH1011">
        <v>21</v>
      </c>
      <c r="BI1011">
        <v>993</v>
      </c>
      <c r="BJ1011" s="398">
        <v>24</v>
      </c>
      <c r="BK1011" s="398">
        <v>69</v>
      </c>
      <c r="BL1011" s="136">
        <v>12728.472</v>
      </c>
      <c r="BM1011" s="136">
        <v>768.97613946572301</v>
      </c>
      <c r="BN1011" s="136">
        <v>845.43</v>
      </c>
      <c r="BO1011" s="136">
        <v>766.20860000000005</v>
      </c>
      <c r="BP1011" s="136">
        <v>766.20860000000005</v>
      </c>
      <c r="BQ1011" s="1" t="s">
        <v>821</v>
      </c>
    </row>
    <row r="1012" spans="58:69" x14ac:dyDescent="0.25">
      <c r="BF1012">
        <v>1240</v>
      </c>
      <c r="BG1012">
        <v>4</v>
      </c>
      <c r="BH1012">
        <v>20</v>
      </c>
      <c r="BI1012">
        <v>994</v>
      </c>
      <c r="BJ1012" s="398">
        <v>24</v>
      </c>
      <c r="BK1012" s="398">
        <v>70</v>
      </c>
      <c r="BL1012" s="136">
        <v>12854.114</v>
      </c>
      <c r="BM1012" s="136">
        <v>764.57583917014301</v>
      </c>
      <c r="BN1012" s="136">
        <v>777.53</v>
      </c>
      <c r="BO1012" s="136">
        <v>764.51440000000002</v>
      </c>
      <c r="BP1012" s="136">
        <v>764.51440000000002</v>
      </c>
      <c r="BQ1012" s="1" t="s">
        <v>821</v>
      </c>
    </row>
    <row r="1013" spans="58:69" x14ac:dyDescent="0.25">
      <c r="BF1013">
        <v>1241</v>
      </c>
      <c r="BG1013">
        <v>3</v>
      </c>
      <c r="BH1013">
        <v>20</v>
      </c>
      <c r="BI1013">
        <v>995</v>
      </c>
      <c r="BJ1013" s="398">
        <v>24</v>
      </c>
      <c r="BK1013" s="398">
        <v>71</v>
      </c>
      <c r="BL1013" s="136">
        <v>13040.977999999999</v>
      </c>
      <c r="BM1013" s="136">
        <v>760.86037834957403</v>
      </c>
      <c r="BN1013" s="136">
        <v>827.44</v>
      </c>
      <c r="BO1013" s="136">
        <v>760.98299999999995</v>
      </c>
      <c r="BP1013" s="136">
        <v>760.98299999999995</v>
      </c>
      <c r="BQ1013" s="1" t="s">
        <v>821</v>
      </c>
    </row>
    <row r="1014" spans="58:69" x14ac:dyDescent="0.25">
      <c r="BF1014">
        <v>1242</v>
      </c>
      <c r="BG1014">
        <v>3</v>
      </c>
      <c r="BH1014">
        <v>19</v>
      </c>
      <c r="BI1014">
        <v>996</v>
      </c>
      <c r="BJ1014" s="398">
        <v>24</v>
      </c>
      <c r="BK1014" s="398">
        <v>72</v>
      </c>
      <c r="BL1014" s="136">
        <v>13283.395500000001</v>
      </c>
      <c r="BM1014" s="136">
        <v>755.75654551722403</v>
      </c>
      <c r="BN1014" s="136">
        <v>796.32</v>
      </c>
      <c r="BO1014" s="136">
        <v>754.39606000000003</v>
      </c>
      <c r="BP1014" s="136">
        <v>754.39606000000003</v>
      </c>
      <c r="BQ1014" s="1" t="s">
        <v>821</v>
      </c>
    </row>
    <row r="1015" spans="58:69" x14ac:dyDescent="0.25">
      <c r="BF1015">
        <v>1243</v>
      </c>
      <c r="BG1015">
        <v>2</v>
      </c>
      <c r="BH1015">
        <v>19</v>
      </c>
      <c r="BI1015">
        <v>997</v>
      </c>
      <c r="BJ1015" s="398">
        <v>24</v>
      </c>
      <c r="BK1015" s="398">
        <v>73</v>
      </c>
      <c r="BL1015" s="136">
        <v>13351.377</v>
      </c>
      <c r="BM1015" s="136">
        <v>752.06614036577002</v>
      </c>
      <c r="BN1015" s="136">
        <v>808.03</v>
      </c>
      <c r="BO1015" s="136">
        <v>749.04693999999995</v>
      </c>
      <c r="BP1015" s="136">
        <v>749.04693999999995</v>
      </c>
      <c r="BQ1015" s="1" t="s">
        <v>821</v>
      </c>
    </row>
    <row r="1016" spans="58:69" x14ac:dyDescent="0.25">
      <c r="BF1016">
        <v>1244</v>
      </c>
      <c r="BG1016">
        <v>2</v>
      </c>
      <c r="BH1016">
        <v>18</v>
      </c>
      <c r="BI1016">
        <v>998</v>
      </c>
      <c r="BJ1016" s="398">
        <v>24</v>
      </c>
      <c r="BK1016" s="398">
        <v>74</v>
      </c>
      <c r="BL1016" s="136">
        <v>13596.28</v>
      </c>
      <c r="BM1016" s="136">
        <v>748.34615141222798</v>
      </c>
      <c r="BN1016" s="136">
        <v>768.03</v>
      </c>
      <c r="BO1016" s="136">
        <v>745.07623000000001</v>
      </c>
      <c r="BP1016" s="136">
        <v>745.07623000000001</v>
      </c>
      <c r="BQ1016" s="1" t="s">
        <v>821</v>
      </c>
    </row>
    <row r="1017" spans="58:69" x14ac:dyDescent="0.25">
      <c r="BF1017">
        <v>1245</v>
      </c>
      <c r="BG1017">
        <v>1</v>
      </c>
      <c r="BH1017">
        <v>18</v>
      </c>
      <c r="BI1017">
        <v>999</v>
      </c>
      <c r="BJ1017" s="398">
        <v>24</v>
      </c>
      <c r="BK1017" s="398">
        <v>75</v>
      </c>
      <c r="BL1017" s="136">
        <v>13857.5</v>
      </c>
      <c r="BM1017" s="136">
        <v>742.32872711557002</v>
      </c>
      <c r="BN1017" s="136">
        <v>753.01</v>
      </c>
      <c r="BO1017" s="136">
        <v>738.50573999999995</v>
      </c>
      <c r="BP1017" s="136">
        <v>738.50573999999995</v>
      </c>
      <c r="BQ1017" s="1" t="s">
        <v>821</v>
      </c>
    </row>
    <row r="1018" spans="58:69" x14ac:dyDescent="0.25">
      <c r="BF1018">
        <v>1246</v>
      </c>
      <c r="BG1018">
        <v>0</v>
      </c>
      <c r="BH1018">
        <v>18</v>
      </c>
      <c r="BI1018">
        <v>1000</v>
      </c>
      <c r="BJ1018" s="398">
        <v>24</v>
      </c>
      <c r="BK1018" s="398">
        <v>76</v>
      </c>
      <c r="BL1018" s="136">
        <v>14126.825000000001</v>
      </c>
      <c r="BM1018" s="136">
        <v>736.02094499999396</v>
      </c>
      <c r="BN1018" s="136">
        <v>785.97</v>
      </c>
      <c r="BO1018" s="136">
        <v>734.15980000000002</v>
      </c>
      <c r="BP1018" s="136">
        <v>734.15980000000002</v>
      </c>
      <c r="BQ1018" s="1" t="s">
        <v>821</v>
      </c>
    </row>
    <row r="1019" spans="58:69" x14ac:dyDescent="0.25">
      <c r="BF1019">
        <v>1247</v>
      </c>
      <c r="BG1019">
        <v>0</v>
      </c>
      <c r="BH1019">
        <v>17</v>
      </c>
      <c r="BI1019">
        <v>1001</v>
      </c>
      <c r="BJ1019" s="398">
        <v>24</v>
      </c>
      <c r="BK1019" s="398">
        <v>77</v>
      </c>
      <c r="BL1019" s="136">
        <v>14149.343000000001</v>
      </c>
      <c r="BM1019" s="136">
        <v>732.55116441968005</v>
      </c>
      <c r="BN1019" s="136">
        <v>745.59</v>
      </c>
      <c r="BO1019" s="136">
        <v>732.90607</v>
      </c>
      <c r="BP1019" s="136">
        <v>732.90607</v>
      </c>
      <c r="BQ1019" s="1" t="s">
        <v>821</v>
      </c>
    </row>
    <row r="1020" spans="58:69" x14ac:dyDescent="0.25">
      <c r="BF1020">
        <v>343</v>
      </c>
      <c r="BG1020">
        <v>110</v>
      </c>
      <c r="BH1020">
        <v>59</v>
      </c>
      <c r="BI1020">
        <v>1002</v>
      </c>
      <c r="BJ1020" s="398">
        <v>25</v>
      </c>
      <c r="BK1020" s="398">
        <v>1</v>
      </c>
      <c r="BL1020" s="136">
        <v>267.49408</v>
      </c>
      <c r="BM1020" s="136">
        <v>1387.21854045962</v>
      </c>
      <c r="BN1020" s="136">
        <v>1261.4000000000001</v>
      </c>
      <c r="BO1020" s="136">
        <v>1249.8779999999999</v>
      </c>
      <c r="BP1020" s="136">
        <v>1249.8779999999999</v>
      </c>
      <c r="BQ1020" s="1" t="s">
        <v>821</v>
      </c>
    </row>
    <row r="1021" spans="58:69" x14ac:dyDescent="0.25">
      <c r="BF1021">
        <v>344</v>
      </c>
      <c r="BG1021">
        <v>109</v>
      </c>
      <c r="BH1021">
        <v>60</v>
      </c>
      <c r="BI1021">
        <v>1003</v>
      </c>
      <c r="BJ1021" s="398">
        <v>25</v>
      </c>
      <c r="BK1021" s="398">
        <v>2</v>
      </c>
      <c r="BL1021" s="136">
        <v>527.23599999999999</v>
      </c>
      <c r="BM1021" s="136">
        <v>1380.3265370019401</v>
      </c>
      <c r="BN1021" s="136">
        <v>1271.81</v>
      </c>
      <c r="BO1021" s="136">
        <v>1247.3198</v>
      </c>
      <c r="BP1021" s="136">
        <v>1247.3198</v>
      </c>
      <c r="BQ1021" s="1" t="s">
        <v>821</v>
      </c>
    </row>
    <row r="1022" spans="58:69" x14ac:dyDescent="0.25">
      <c r="BF1022">
        <v>345</v>
      </c>
      <c r="BG1022">
        <v>108</v>
      </c>
      <c r="BH1022">
        <v>60</v>
      </c>
      <c r="BI1022">
        <v>1004</v>
      </c>
      <c r="BJ1022" s="398">
        <v>25</v>
      </c>
      <c r="BK1022" s="398">
        <v>3</v>
      </c>
      <c r="BL1022" s="136">
        <v>628.16240000000005</v>
      </c>
      <c r="BM1022" s="136">
        <v>1375.61189819991</v>
      </c>
      <c r="BN1022" s="136">
        <v>1272.76</v>
      </c>
      <c r="BO1022" s="136">
        <v>1246.8870999999999</v>
      </c>
      <c r="BP1022" s="136">
        <v>1246.8870999999999</v>
      </c>
      <c r="BQ1022" s="1" t="s">
        <v>821</v>
      </c>
    </row>
    <row r="1023" spans="58:69" x14ac:dyDescent="0.25">
      <c r="BF1023">
        <v>346</v>
      </c>
      <c r="BG1023">
        <v>108</v>
      </c>
      <c r="BH1023">
        <v>59</v>
      </c>
      <c r="BI1023">
        <v>1005</v>
      </c>
      <c r="BJ1023" s="398">
        <v>25</v>
      </c>
      <c r="BK1023" s="398">
        <v>4</v>
      </c>
      <c r="BL1023" s="136">
        <v>820.78369999999995</v>
      </c>
      <c r="BM1023" s="136">
        <v>1371.77465825938</v>
      </c>
      <c r="BN1023" s="136">
        <v>1263.0899999999999</v>
      </c>
      <c r="BO1023" s="136">
        <v>1241.8193000000001</v>
      </c>
      <c r="BP1023" s="136">
        <v>1241.8193000000001</v>
      </c>
      <c r="BQ1023" s="1" t="s">
        <v>821</v>
      </c>
    </row>
    <row r="1024" spans="58:69" x14ac:dyDescent="0.25">
      <c r="BF1024">
        <v>347</v>
      </c>
      <c r="BG1024">
        <v>109</v>
      </c>
      <c r="BH1024">
        <v>59</v>
      </c>
      <c r="BI1024">
        <v>1006</v>
      </c>
      <c r="BJ1024" s="398">
        <v>25</v>
      </c>
      <c r="BK1024" s="398">
        <v>5</v>
      </c>
      <c r="BL1024" s="136">
        <v>932.27390000000003</v>
      </c>
      <c r="BM1024" s="136">
        <v>1367.7993266880501</v>
      </c>
      <c r="BN1024" s="136">
        <v>1250.75</v>
      </c>
      <c r="BO1024" s="136">
        <v>1239.9734000000001</v>
      </c>
      <c r="BP1024" s="136">
        <v>1239.9734000000001</v>
      </c>
      <c r="BQ1024" s="1" t="s">
        <v>821</v>
      </c>
    </row>
    <row r="1025" spans="58:69" x14ac:dyDescent="0.25">
      <c r="BF1025">
        <v>348</v>
      </c>
      <c r="BG1025">
        <v>109</v>
      </c>
      <c r="BH1025">
        <v>58</v>
      </c>
      <c r="BI1025">
        <v>1007</v>
      </c>
      <c r="BJ1025" s="398">
        <v>25</v>
      </c>
      <c r="BK1025" s="398">
        <v>6</v>
      </c>
      <c r="BL1025" s="136">
        <v>1028.7207000000001</v>
      </c>
      <c r="BM1025" s="136">
        <v>1365.08118425968</v>
      </c>
      <c r="BN1025" s="136">
        <v>1241.82</v>
      </c>
      <c r="BO1025" s="136">
        <v>1237.9132999999999</v>
      </c>
      <c r="BP1025" s="136">
        <v>1237.9132999999999</v>
      </c>
      <c r="BQ1025" s="1" t="s">
        <v>821</v>
      </c>
    </row>
    <row r="1026" spans="58:69" x14ac:dyDescent="0.25">
      <c r="BF1026">
        <v>349</v>
      </c>
      <c r="BG1026">
        <v>108</v>
      </c>
      <c r="BH1026">
        <v>58</v>
      </c>
      <c r="BI1026">
        <v>1008</v>
      </c>
      <c r="BJ1026" s="398">
        <v>25</v>
      </c>
      <c r="BK1026" s="398">
        <v>7</v>
      </c>
      <c r="BL1026" s="136">
        <v>1231.9229</v>
      </c>
      <c r="BM1026" s="136">
        <v>1361.1641881845201</v>
      </c>
      <c r="BN1026" s="136">
        <v>1256.54</v>
      </c>
      <c r="BO1026" s="136">
        <v>1234.502</v>
      </c>
      <c r="BP1026" s="136">
        <v>1234.502</v>
      </c>
      <c r="BQ1026" s="1" t="s">
        <v>821</v>
      </c>
    </row>
    <row r="1027" spans="58:69" x14ac:dyDescent="0.25">
      <c r="BF1027">
        <v>350</v>
      </c>
      <c r="BG1027">
        <v>108</v>
      </c>
      <c r="BH1027">
        <v>57</v>
      </c>
      <c r="BI1027">
        <v>1009</v>
      </c>
      <c r="BJ1027" s="398">
        <v>25</v>
      </c>
      <c r="BK1027" s="398">
        <v>8</v>
      </c>
      <c r="BL1027" s="136">
        <v>1468.9683</v>
      </c>
      <c r="BM1027" s="136">
        <v>1355.4092936705099</v>
      </c>
      <c r="BN1027" s="136">
        <v>1251.57</v>
      </c>
      <c r="BO1027" s="136">
        <v>1228.1346000000001</v>
      </c>
      <c r="BP1027" s="136">
        <v>1228.1346000000001</v>
      </c>
      <c r="BQ1027" s="1" t="s">
        <v>821</v>
      </c>
    </row>
    <row r="1028" spans="58:69" x14ac:dyDescent="0.25">
      <c r="BF1028">
        <v>351</v>
      </c>
      <c r="BG1028">
        <v>108</v>
      </c>
      <c r="BH1028">
        <v>57</v>
      </c>
      <c r="BI1028">
        <v>1010</v>
      </c>
      <c r="BJ1028" s="398">
        <v>25</v>
      </c>
      <c r="BK1028" s="398">
        <v>9</v>
      </c>
      <c r="BL1028" s="136">
        <v>1515.1106</v>
      </c>
      <c r="BM1028" s="136">
        <v>1351.7074773551701</v>
      </c>
      <c r="BN1028" s="136">
        <v>1251.57</v>
      </c>
      <c r="BO1028" s="136">
        <v>1228.1346000000001</v>
      </c>
      <c r="BP1028" s="136">
        <v>1228.1346000000001</v>
      </c>
      <c r="BQ1028" s="1" t="s">
        <v>821</v>
      </c>
    </row>
    <row r="1029" spans="58:69" x14ac:dyDescent="0.25">
      <c r="BF1029">
        <v>352</v>
      </c>
      <c r="BG1029">
        <v>108</v>
      </c>
      <c r="BH1029">
        <v>56</v>
      </c>
      <c r="BI1029">
        <v>1011</v>
      </c>
      <c r="BJ1029" s="398">
        <v>25</v>
      </c>
      <c r="BK1029" s="398">
        <v>10</v>
      </c>
      <c r="BL1029" s="136">
        <v>1768.5719999999999</v>
      </c>
      <c r="BM1029" s="136">
        <v>1347.7910716879501</v>
      </c>
      <c r="BN1029" s="136">
        <v>1250.51</v>
      </c>
      <c r="BO1029" s="136">
        <v>1228.1346000000001</v>
      </c>
      <c r="BP1029" s="136">
        <v>1228.1346000000001</v>
      </c>
      <c r="BQ1029" s="1" t="s">
        <v>821</v>
      </c>
    </row>
    <row r="1030" spans="58:69" x14ac:dyDescent="0.25">
      <c r="BF1030">
        <v>353</v>
      </c>
      <c r="BG1030">
        <v>108</v>
      </c>
      <c r="BH1030">
        <v>55</v>
      </c>
      <c r="BI1030">
        <v>1012</v>
      </c>
      <c r="BJ1030" s="398">
        <v>25</v>
      </c>
      <c r="BK1030" s="398">
        <v>11</v>
      </c>
      <c r="BL1030" s="136">
        <v>2024.8677</v>
      </c>
      <c r="BM1030" s="136">
        <v>1341.1275521150301</v>
      </c>
      <c r="BN1030" s="136">
        <v>1238.9000000000001</v>
      </c>
      <c r="BO1030" s="136">
        <v>1222.2380000000001</v>
      </c>
      <c r="BP1030" s="136">
        <v>1222.2380000000001</v>
      </c>
      <c r="BQ1030" s="1" t="s">
        <v>821</v>
      </c>
    </row>
    <row r="1031" spans="58:69" x14ac:dyDescent="0.25">
      <c r="BF1031">
        <v>354</v>
      </c>
      <c r="BG1031">
        <v>108</v>
      </c>
      <c r="BH1031">
        <v>54</v>
      </c>
      <c r="BI1031">
        <v>1013</v>
      </c>
      <c r="BJ1031" s="398">
        <v>25</v>
      </c>
      <c r="BK1031" s="398">
        <v>12</v>
      </c>
      <c r="BL1031" s="136">
        <v>2088.7714999999998</v>
      </c>
      <c r="BM1031" s="136">
        <v>1336.9419204257399</v>
      </c>
      <c r="BN1031" s="136">
        <v>1222.33</v>
      </c>
      <c r="BO1031" s="136">
        <v>1219.5094999999999</v>
      </c>
      <c r="BP1031" s="136">
        <v>1219.5094999999999</v>
      </c>
      <c r="BQ1031" s="1" t="s">
        <v>821</v>
      </c>
    </row>
    <row r="1032" spans="58:69" x14ac:dyDescent="0.25">
      <c r="BF1032">
        <v>355</v>
      </c>
      <c r="BG1032">
        <v>107</v>
      </c>
      <c r="BH1032">
        <v>54</v>
      </c>
      <c r="BI1032">
        <v>1014</v>
      </c>
      <c r="BJ1032" s="398">
        <v>25</v>
      </c>
      <c r="BK1032" s="398">
        <v>13</v>
      </c>
      <c r="BL1032" s="136">
        <v>2328.4214000000002</v>
      </c>
      <c r="BM1032" s="136">
        <v>1332.9738811903601</v>
      </c>
      <c r="BN1032" s="136">
        <v>1238.94</v>
      </c>
      <c r="BO1032" s="136">
        <v>1216.0150000000001</v>
      </c>
      <c r="BP1032" s="136">
        <v>1216.0150000000001</v>
      </c>
      <c r="BQ1032" s="1" t="s">
        <v>821</v>
      </c>
    </row>
    <row r="1033" spans="58:69" x14ac:dyDescent="0.25">
      <c r="BF1033">
        <v>356</v>
      </c>
      <c r="BG1033">
        <v>107</v>
      </c>
      <c r="BH1033">
        <v>53</v>
      </c>
      <c r="BI1033">
        <v>1015</v>
      </c>
      <c r="BJ1033" s="398">
        <v>25</v>
      </c>
      <c r="BK1033" s="398">
        <v>14</v>
      </c>
      <c r="BL1033" s="136">
        <v>2543.8737999999998</v>
      </c>
      <c r="BM1033" s="136">
        <v>1327.0248030995399</v>
      </c>
      <c r="BN1033" s="136">
        <v>1227.55</v>
      </c>
      <c r="BO1033" s="136">
        <v>1211.6398999999999</v>
      </c>
      <c r="BP1033" s="136">
        <v>1211.6398999999999</v>
      </c>
      <c r="BQ1033" s="1" t="s">
        <v>821</v>
      </c>
    </row>
    <row r="1034" spans="58:69" x14ac:dyDescent="0.25">
      <c r="BF1034">
        <v>357</v>
      </c>
      <c r="BG1034">
        <v>106</v>
      </c>
      <c r="BH1034">
        <v>53</v>
      </c>
      <c r="BI1034">
        <v>1016</v>
      </c>
      <c r="BJ1034" s="398">
        <v>25</v>
      </c>
      <c r="BK1034" s="398">
        <v>15</v>
      </c>
      <c r="BL1034" s="136">
        <v>2612.6711</v>
      </c>
      <c r="BM1034" s="136">
        <v>1323.30910741044</v>
      </c>
      <c r="BN1034" s="136">
        <v>1227.96</v>
      </c>
      <c r="BO1034" s="136">
        <v>1211.4206999999999</v>
      </c>
      <c r="BP1034" s="136">
        <v>1211.4206999999999</v>
      </c>
      <c r="BQ1034" s="1" t="s">
        <v>821</v>
      </c>
    </row>
    <row r="1035" spans="58:69" x14ac:dyDescent="0.25">
      <c r="BF1035">
        <v>358</v>
      </c>
      <c r="BG1035">
        <v>106</v>
      </c>
      <c r="BH1035">
        <v>52</v>
      </c>
      <c r="BI1035">
        <v>1017</v>
      </c>
      <c r="BJ1035" s="398">
        <v>25</v>
      </c>
      <c r="BK1035" s="398">
        <v>16</v>
      </c>
      <c r="BL1035" s="136">
        <v>2875.942</v>
      </c>
      <c r="BM1035" s="136">
        <v>1318.96833247068</v>
      </c>
      <c r="BN1035" s="136">
        <v>1218.47</v>
      </c>
      <c r="BO1035" s="136">
        <v>1209.8706</v>
      </c>
      <c r="BP1035" s="136">
        <v>1209.8706</v>
      </c>
      <c r="BQ1035" s="1" t="s">
        <v>821</v>
      </c>
    </row>
    <row r="1036" spans="58:69" x14ac:dyDescent="0.25">
      <c r="BF1036">
        <v>359</v>
      </c>
      <c r="BG1036">
        <v>106</v>
      </c>
      <c r="BH1036">
        <v>51</v>
      </c>
      <c r="BI1036">
        <v>1018</v>
      </c>
      <c r="BJ1036" s="398">
        <v>25</v>
      </c>
      <c r="BK1036" s="398">
        <v>17</v>
      </c>
      <c r="BL1036" s="136">
        <v>3088.8834999999999</v>
      </c>
      <c r="BM1036" s="136">
        <v>1312.74330089863</v>
      </c>
      <c r="BN1036" s="136">
        <v>1210.07</v>
      </c>
      <c r="BO1036" s="136">
        <v>1203.4131</v>
      </c>
      <c r="BP1036" s="136">
        <v>1203.4131</v>
      </c>
      <c r="BQ1036" s="1" t="s">
        <v>821</v>
      </c>
    </row>
    <row r="1037" spans="58:69" x14ac:dyDescent="0.25">
      <c r="BF1037">
        <v>360</v>
      </c>
      <c r="BG1037">
        <v>105</v>
      </c>
      <c r="BH1037">
        <v>51</v>
      </c>
      <c r="BI1037">
        <v>1019</v>
      </c>
      <c r="BJ1037" s="398">
        <v>25</v>
      </c>
      <c r="BK1037" s="398">
        <v>18</v>
      </c>
      <c r="BL1037" s="136">
        <v>3212.4883</v>
      </c>
      <c r="BM1037" s="136">
        <v>1308.3439894048499</v>
      </c>
      <c r="BN1037" s="136">
        <v>1208.7</v>
      </c>
      <c r="BO1037" s="136">
        <v>1200.2617</v>
      </c>
      <c r="BP1037" s="136">
        <v>1200.2617</v>
      </c>
      <c r="BQ1037" s="1" t="s">
        <v>821</v>
      </c>
    </row>
    <row r="1038" spans="58:69" x14ac:dyDescent="0.25">
      <c r="BF1038">
        <v>361</v>
      </c>
      <c r="BG1038">
        <v>105</v>
      </c>
      <c r="BH1038">
        <v>50</v>
      </c>
      <c r="BI1038">
        <v>1020</v>
      </c>
      <c r="BJ1038" s="398">
        <v>25</v>
      </c>
      <c r="BK1038" s="398">
        <v>19</v>
      </c>
      <c r="BL1038" s="136">
        <v>3502.4940999999999</v>
      </c>
      <c r="BM1038" s="136">
        <v>1302.9372887731499</v>
      </c>
      <c r="BN1038" s="136">
        <v>1205.19</v>
      </c>
      <c r="BO1038" s="136">
        <v>1195.2317</v>
      </c>
      <c r="BP1038" s="136">
        <v>1195.2317</v>
      </c>
      <c r="BQ1038" s="1" t="s">
        <v>821</v>
      </c>
    </row>
    <row r="1039" spans="58:69" x14ac:dyDescent="0.25">
      <c r="BF1039">
        <v>362</v>
      </c>
      <c r="BG1039">
        <v>105</v>
      </c>
      <c r="BH1039">
        <v>49</v>
      </c>
      <c r="BI1039">
        <v>1021</v>
      </c>
      <c r="BJ1039" s="398">
        <v>25</v>
      </c>
      <c r="BK1039" s="398">
        <v>20</v>
      </c>
      <c r="BL1039" s="136">
        <v>3595.2795000000001</v>
      </c>
      <c r="BM1039" s="136">
        <v>1297.93346337347</v>
      </c>
      <c r="BN1039" s="136">
        <v>1199.46</v>
      </c>
      <c r="BO1039" s="136">
        <v>1193.1384</v>
      </c>
      <c r="BP1039" s="136">
        <v>1193.1384</v>
      </c>
      <c r="BQ1039" s="1" t="s">
        <v>821</v>
      </c>
    </row>
    <row r="1040" spans="58:69" x14ac:dyDescent="0.25">
      <c r="BF1040">
        <v>363</v>
      </c>
      <c r="BG1040">
        <v>104</v>
      </c>
      <c r="BH1040">
        <v>49</v>
      </c>
      <c r="BI1040">
        <v>1022</v>
      </c>
      <c r="BJ1040" s="398">
        <v>25</v>
      </c>
      <c r="BK1040" s="398">
        <v>21</v>
      </c>
      <c r="BL1040" s="136">
        <v>3776.4061999999999</v>
      </c>
      <c r="BM1040" s="136">
        <v>1294.3528913185</v>
      </c>
      <c r="BN1040" s="136">
        <v>1205.2</v>
      </c>
      <c r="BO1040" s="136">
        <v>1189.8172999999999</v>
      </c>
      <c r="BP1040" s="136">
        <v>1189.8172999999999</v>
      </c>
      <c r="BQ1040" s="1" t="s">
        <v>821</v>
      </c>
    </row>
    <row r="1041" spans="58:69" x14ac:dyDescent="0.25">
      <c r="BF1041">
        <v>364</v>
      </c>
      <c r="BG1041">
        <v>104</v>
      </c>
      <c r="BH1041">
        <v>48</v>
      </c>
      <c r="BI1041">
        <v>1023</v>
      </c>
      <c r="BJ1041" s="398">
        <v>25</v>
      </c>
      <c r="BK1041" s="398">
        <v>22</v>
      </c>
      <c r="BL1041" s="136">
        <v>4038.1496999999999</v>
      </c>
      <c r="BM1041" s="136">
        <v>1288.56372122984</v>
      </c>
      <c r="BN1041" s="136">
        <v>1198.07</v>
      </c>
      <c r="BO1041" s="136">
        <v>1181.9972</v>
      </c>
      <c r="BP1041" s="136">
        <v>1181.9972</v>
      </c>
      <c r="BQ1041" s="1" t="s">
        <v>821</v>
      </c>
    </row>
    <row r="1042" spans="58:69" x14ac:dyDescent="0.25">
      <c r="BF1042">
        <v>365</v>
      </c>
      <c r="BG1042">
        <v>104</v>
      </c>
      <c r="BH1042">
        <v>47</v>
      </c>
      <c r="BI1042">
        <v>1024</v>
      </c>
      <c r="BJ1042" s="398">
        <v>25</v>
      </c>
      <c r="BK1042" s="398">
        <v>23</v>
      </c>
      <c r="BL1042" s="136">
        <v>4312.0879999999997</v>
      </c>
      <c r="BM1042" s="136">
        <v>1281.5613170717399</v>
      </c>
      <c r="BN1042" s="136">
        <v>1192.7</v>
      </c>
      <c r="BO1042" s="136">
        <v>1178.2126000000001</v>
      </c>
      <c r="BP1042" s="136">
        <v>1178.2126000000001</v>
      </c>
      <c r="BQ1042" s="1" t="s">
        <v>821</v>
      </c>
    </row>
    <row r="1043" spans="58:69" x14ac:dyDescent="0.25">
      <c r="BF1043">
        <v>366</v>
      </c>
      <c r="BG1043">
        <v>104</v>
      </c>
      <c r="BH1043">
        <v>46</v>
      </c>
      <c r="BI1043">
        <v>1025</v>
      </c>
      <c r="BJ1043" s="398">
        <v>25</v>
      </c>
      <c r="BK1043" s="398">
        <v>24</v>
      </c>
      <c r="BL1043" s="136">
        <v>4574.2650000000003</v>
      </c>
      <c r="BM1043" s="136">
        <v>1274.5532322317999</v>
      </c>
      <c r="BN1043" s="136">
        <v>1185.08</v>
      </c>
      <c r="BO1043" s="136">
        <v>1174.5243</v>
      </c>
      <c r="BP1043" s="136">
        <v>1174.5243</v>
      </c>
      <c r="BQ1043" s="1" t="s">
        <v>821</v>
      </c>
    </row>
    <row r="1044" spans="58:69" x14ac:dyDescent="0.25">
      <c r="BF1044">
        <v>367</v>
      </c>
      <c r="BG1044">
        <v>104</v>
      </c>
      <c r="BH1044">
        <v>45</v>
      </c>
      <c r="BI1044">
        <v>1026</v>
      </c>
      <c r="BJ1044" s="398">
        <v>25</v>
      </c>
      <c r="BK1044" s="398">
        <v>25</v>
      </c>
      <c r="BL1044" s="136">
        <v>4838.2665999999999</v>
      </c>
      <c r="BM1044" s="136">
        <v>1267.67506267051</v>
      </c>
      <c r="BN1044" s="136">
        <v>1179.07</v>
      </c>
      <c r="BO1044" s="136">
        <v>1171.1931</v>
      </c>
      <c r="BP1044" s="136">
        <v>1171.1931</v>
      </c>
      <c r="BQ1044" s="1" t="s">
        <v>821</v>
      </c>
    </row>
    <row r="1045" spans="58:69" x14ac:dyDescent="0.25">
      <c r="BF1045">
        <v>368</v>
      </c>
      <c r="BG1045">
        <v>104</v>
      </c>
      <c r="BH1045">
        <v>44</v>
      </c>
      <c r="BI1045">
        <v>1027</v>
      </c>
      <c r="BJ1045" s="398">
        <v>25</v>
      </c>
      <c r="BK1045" s="398">
        <v>26</v>
      </c>
      <c r="BL1045" s="136">
        <v>4972.3622999999998</v>
      </c>
      <c r="BM1045" s="136">
        <v>1262.4711496146101</v>
      </c>
      <c r="BN1045" s="136">
        <v>1172.82</v>
      </c>
      <c r="BO1045" s="136">
        <v>1169.2945999999999</v>
      </c>
      <c r="BP1045" s="136">
        <v>1169.2945999999999</v>
      </c>
      <c r="BQ1045" s="1" t="s">
        <v>821</v>
      </c>
    </row>
    <row r="1046" spans="58:69" x14ac:dyDescent="0.25">
      <c r="BF1046">
        <v>369</v>
      </c>
      <c r="BG1046">
        <v>103</v>
      </c>
      <c r="BH1046">
        <v>44</v>
      </c>
      <c r="BI1046">
        <v>1028</v>
      </c>
      <c r="BJ1046" s="398">
        <v>25</v>
      </c>
      <c r="BK1046" s="398">
        <v>27</v>
      </c>
      <c r="BL1046" s="136">
        <v>5135.0337</v>
      </c>
      <c r="BM1046" s="136">
        <v>1258.59183114041</v>
      </c>
      <c r="BN1046" s="136">
        <v>1176.1199999999999</v>
      </c>
      <c r="BO1046" s="136">
        <v>1166.2206000000001</v>
      </c>
      <c r="BP1046" s="136">
        <v>1166.2206000000001</v>
      </c>
      <c r="BQ1046" s="1" t="s">
        <v>821</v>
      </c>
    </row>
    <row r="1047" spans="58:69" x14ac:dyDescent="0.25">
      <c r="BF1047">
        <v>370</v>
      </c>
      <c r="BG1047">
        <v>103</v>
      </c>
      <c r="BH1047">
        <v>43</v>
      </c>
      <c r="BI1047">
        <v>1029</v>
      </c>
      <c r="BJ1047" s="398">
        <v>25</v>
      </c>
      <c r="BK1047" s="398">
        <v>28</v>
      </c>
      <c r="BL1047" s="136">
        <v>5376.4110000000001</v>
      </c>
      <c r="BM1047" s="136">
        <v>1253.3101246573599</v>
      </c>
      <c r="BN1047" s="136">
        <v>1171.92</v>
      </c>
      <c r="BO1047" s="136">
        <v>1162.4501</v>
      </c>
      <c r="BP1047" s="136">
        <v>1162.4501</v>
      </c>
      <c r="BQ1047" s="1" t="s">
        <v>821</v>
      </c>
    </row>
    <row r="1048" spans="58:69" x14ac:dyDescent="0.25">
      <c r="BF1048">
        <v>371</v>
      </c>
      <c r="BG1048">
        <v>102</v>
      </c>
      <c r="BH1048">
        <v>43</v>
      </c>
      <c r="BI1048">
        <v>1030</v>
      </c>
      <c r="BJ1048" s="398">
        <v>25</v>
      </c>
      <c r="BK1048" s="398">
        <v>29</v>
      </c>
      <c r="BL1048" s="136">
        <v>5452.3609999999999</v>
      </c>
      <c r="BM1048" s="136">
        <v>1249.16202695629</v>
      </c>
      <c r="BN1048" s="136">
        <v>1175.6600000000001</v>
      </c>
      <c r="BO1048" s="136">
        <v>1160.5229999999999</v>
      </c>
      <c r="BP1048" s="136">
        <v>1160.5229999999999</v>
      </c>
      <c r="BQ1048" s="1" t="s">
        <v>821</v>
      </c>
    </row>
    <row r="1049" spans="58:69" x14ac:dyDescent="0.25">
      <c r="BF1049">
        <v>372</v>
      </c>
      <c r="BG1049">
        <v>102</v>
      </c>
      <c r="BH1049">
        <v>42</v>
      </c>
      <c r="BI1049">
        <v>1031</v>
      </c>
      <c r="BJ1049" s="398">
        <v>25</v>
      </c>
      <c r="BK1049" s="398">
        <v>30</v>
      </c>
      <c r="BL1049" s="136">
        <v>5774.0450000000001</v>
      </c>
      <c r="BM1049" s="136">
        <v>1243.9641775495299</v>
      </c>
      <c r="BN1049" s="136">
        <v>1168.44</v>
      </c>
      <c r="BO1049" s="136">
        <v>1158.2655999999999</v>
      </c>
      <c r="BP1049" s="136">
        <v>1158.2655999999999</v>
      </c>
      <c r="BQ1049" s="1" t="s">
        <v>821</v>
      </c>
    </row>
    <row r="1050" spans="58:69" x14ac:dyDescent="0.25">
      <c r="BF1050">
        <v>373</v>
      </c>
      <c r="BG1050">
        <v>101</v>
      </c>
      <c r="BH1050">
        <v>41</v>
      </c>
      <c r="BI1050">
        <v>1032</v>
      </c>
      <c r="BJ1050" s="398">
        <v>25</v>
      </c>
      <c r="BK1050" s="398">
        <v>31</v>
      </c>
      <c r="BL1050" s="136">
        <v>6068.9766</v>
      </c>
      <c r="BM1050" s="136">
        <v>1235.9038134196301</v>
      </c>
      <c r="BN1050" s="136">
        <v>1157.97</v>
      </c>
      <c r="BO1050" s="136">
        <v>1156.0929000000001</v>
      </c>
      <c r="BP1050" s="136">
        <v>1156.0929000000001</v>
      </c>
      <c r="BQ1050" s="1" t="s">
        <v>821</v>
      </c>
    </row>
    <row r="1051" spans="58:69" x14ac:dyDescent="0.25">
      <c r="BF1051">
        <v>374</v>
      </c>
      <c r="BG1051">
        <v>100</v>
      </c>
      <c r="BH1051">
        <v>41</v>
      </c>
      <c r="BI1051">
        <v>1033</v>
      </c>
      <c r="BJ1051" s="398">
        <v>25</v>
      </c>
      <c r="BK1051" s="398">
        <v>32</v>
      </c>
      <c r="BL1051" s="136">
        <v>6332.8633</v>
      </c>
      <c r="BM1051" s="136">
        <v>1228.5989672077201</v>
      </c>
      <c r="BN1051" s="136">
        <v>1158.01</v>
      </c>
      <c r="BO1051" s="136">
        <v>1153.7662</v>
      </c>
      <c r="BP1051" s="136">
        <v>1153.7662</v>
      </c>
      <c r="BQ1051" s="1" t="s">
        <v>821</v>
      </c>
    </row>
    <row r="1052" spans="58:69" x14ac:dyDescent="0.25">
      <c r="BF1052">
        <v>375</v>
      </c>
      <c r="BG1052">
        <v>99</v>
      </c>
      <c r="BH1052">
        <v>41</v>
      </c>
      <c r="BI1052">
        <v>1034</v>
      </c>
      <c r="BJ1052" s="398">
        <v>25</v>
      </c>
      <c r="BK1052" s="398">
        <v>33</v>
      </c>
      <c r="BL1052" s="136">
        <v>6592.1962999999996</v>
      </c>
      <c r="BM1052" s="136">
        <v>1221.75946457961</v>
      </c>
      <c r="BN1052" s="136">
        <v>1153.75</v>
      </c>
      <c r="BO1052" s="136">
        <v>1152.3471999999999</v>
      </c>
      <c r="BP1052" s="136">
        <v>1152.3471999999999</v>
      </c>
      <c r="BQ1052" s="1" t="s">
        <v>821</v>
      </c>
    </row>
    <row r="1053" spans="58:69" x14ac:dyDescent="0.25">
      <c r="BF1053">
        <v>376</v>
      </c>
      <c r="BG1053">
        <v>98</v>
      </c>
      <c r="BH1053">
        <v>41</v>
      </c>
      <c r="BI1053">
        <v>1035</v>
      </c>
      <c r="BJ1053" s="398">
        <v>25</v>
      </c>
      <c r="BK1053" s="398">
        <v>34</v>
      </c>
      <c r="BL1053" s="136">
        <v>6845.6464999999998</v>
      </c>
      <c r="BM1053" s="136">
        <v>1215.0563876745</v>
      </c>
      <c r="BN1053" s="136">
        <v>1152.1199999999999</v>
      </c>
      <c r="BO1053" s="136">
        <v>1150.3403000000001</v>
      </c>
      <c r="BP1053" s="136">
        <v>1150.3403000000001</v>
      </c>
      <c r="BQ1053" s="1" t="s">
        <v>821</v>
      </c>
    </row>
    <row r="1054" spans="58:69" x14ac:dyDescent="0.25">
      <c r="BF1054">
        <v>377</v>
      </c>
      <c r="BG1054">
        <v>97</v>
      </c>
      <c r="BH1054">
        <v>41</v>
      </c>
      <c r="BI1054">
        <v>1036</v>
      </c>
      <c r="BJ1054" s="398">
        <v>25</v>
      </c>
      <c r="BK1054" s="398">
        <v>35</v>
      </c>
      <c r="BL1054" s="136">
        <v>7111.2505000000001</v>
      </c>
      <c r="BM1054" s="136">
        <v>1208.27133023293</v>
      </c>
      <c r="BN1054" s="136">
        <v>1149.6500000000001</v>
      </c>
      <c r="BO1054" s="136">
        <v>1148.9194</v>
      </c>
      <c r="BP1054" s="136">
        <v>1148.9194</v>
      </c>
      <c r="BQ1054" s="1" t="s">
        <v>821</v>
      </c>
    </row>
    <row r="1055" spans="58:69" x14ac:dyDescent="0.25">
      <c r="BF1055">
        <v>378</v>
      </c>
      <c r="BG1055">
        <v>96</v>
      </c>
      <c r="BH1055">
        <v>41</v>
      </c>
      <c r="BI1055">
        <v>1037</v>
      </c>
      <c r="BJ1055" s="398">
        <v>25</v>
      </c>
      <c r="BK1055" s="398">
        <v>36</v>
      </c>
      <c r="BL1055" s="136">
        <v>7358.0454</v>
      </c>
      <c r="BM1055" s="136">
        <v>1201.57328296521</v>
      </c>
      <c r="BN1055" s="136">
        <v>1149.8499999999999</v>
      </c>
      <c r="BO1055" s="136">
        <v>1147.5868</v>
      </c>
      <c r="BP1055" s="136">
        <v>1147.5868</v>
      </c>
      <c r="BQ1055" s="1" t="s">
        <v>821</v>
      </c>
    </row>
    <row r="1056" spans="58:69" x14ac:dyDescent="0.25">
      <c r="BF1056">
        <v>379</v>
      </c>
      <c r="BG1056">
        <v>96</v>
      </c>
      <c r="BH1056">
        <v>40</v>
      </c>
      <c r="BI1056">
        <v>1038</v>
      </c>
      <c r="BJ1056" s="398">
        <v>25</v>
      </c>
      <c r="BK1056" s="398">
        <v>37</v>
      </c>
      <c r="BL1056" s="136">
        <v>7454.9949999999999</v>
      </c>
      <c r="BM1056" s="136">
        <v>1197.07987640226</v>
      </c>
      <c r="BN1056" s="136">
        <v>1149.03</v>
      </c>
      <c r="BO1056" s="136">
        <v>1146.8505</v>
      </c>
      <c r="BP1056" s="136">
        <v>1146.8505</v>
      </c>
      <c r="BQ1056" s="1" t="s">
        <v>821</v>
      </c>
    </row>
    <row r="1057" spans="58:69" x14ac:dyDescent="0.25">
      <c r="BF1057">
        <v>380</v>
      </c>
      <c r="BG1057">
        <v>95</v>
      </c>
      <c r="BH1057">
        <v>40</v>
      </c>
      <c r="BI1057">
        <v>1039</v>
      </c>
      <c r="BJ1057" s="398">
        <v>25</v>
      </c>
      <c r="BK1057" s="398">
        <v>38</v>
      </c>
      <c r="BL1057" s="136">
        <v>7647.2084999999997</v>
      </c>
      <c r="BM1057" s="136">
        <v>1193.2999507117399</v>
      </c>
      <c r="BN1057" s="136">
        <v>1155.94</v>
      </c>
      <c r="BO1057" s="136">
        <v>1145.6918000000001</v>
      </c>
      <c r="BP1057" s="136">
        <v>1145.6918000000001</v>
      </c>
      <c r="BQ1057" s="1" t="s">
        <v>821</v>
      </c>
    </row>
    <row r="1058" spans="58:69" x14ac:dyDescent="0.25">
      <c r="BF1058">
        <v>381</v>
      </c>
      <c r="BG1058">
        <v>95</v>
      </c>
      <c r="BH1058">
        <v>39</v>
      </c>
      <c r="BI1058">
        <v>1040</v>
      </c>
      <c r="BJ1058" s="398">
        <v>25</v>
      </c>
      <c r="BK1058" s="398">
        <v>39</v>
      </c>
      <c r="BL1058" s="136">
        <v>7900.8037000000004</v>
      </c>
      <c r="BM1058" s="136">
        <v>1187.47234985308</v>
      </c>
      <c r="BN1058" s="136">
        <v>1148.9000000000001</v>
      </c>
      <c r="BO1058" s="136">
        <v>1144.0740000000001</v>
      </c>
      <c r="BP1058" s="136">
        <v>1144.0740000000001</v>
      </c>
      <c r="BQ1058" s="1" t="s">
        <v>821</v>
      </c>
    </row>
    <row r="1059" spans="58:69" x14ac:dyDescent="0.25">
      <c r="BF1059">
        <v>382</v>
      </c>
      <c r="BG1059">
        <v>95</v>
      </c>
      <c r="BH1059">
        <v>38</v>
      </c>
      <c r="BI1059">
        <v>1041</v>
      </c>
      <c r="BJ1059" s="398">
        <v>25</v>
      </c>
      <c r="BK1059" s="398">
        <v>40</v>
      </c>
      <c r="BL1059" s="136">
        <v>8166.8296</v>
      </c>
      <c r="BM1059" s="136">
        <v>1180.6798883767599</v>
      </c>
      <c r="BN1059" s="136">
        <v>1145.1400000000001</v>
      </c>
      <c r="BO1059" s="136">
        <v>1142.2837</v>
      </c>
      <c r="BP1059" s="136">
        <v>1142.2837</v>
      </c>
      <c r="BQ1059" s="1" t="s">
        <v>821</v>
      </c>
    </row>
    <row r="1060" spans="58:69" x14ac:dyDescent="0.25">
      <c r="BF1060">
        <v>383</v>
      </c>
      <c r="BG1060">
        <v>96</v>
      </c>
      <c r="BH1060">
        <v>37</v>
      </c>
      <c r="BI1060">
        <v>1042</v>
      </c>
      <c r="BJ1060" s="398">
        <v>25</v>
      </c>
      <c r="BK1060" s="398">
        <v>41</v>
      </c>
      <c r="BL1060" s="136">
        <v>8445.7000000000007</v>
      </c>
      <c r="BM1060" s="136">
        <v>1173.5570409982599</v>
      </c>
      <c r="BN1060" s="136">
        <v>1143.1099999999999</v>
      </c>
      <c r="BO1060" s="136">
        <v>1140.6521</v>
      </c>
      <c r="BP1060" s="136">
        <v>1140.6521</v>
      </c>
      <c r="BQ1060" s="1" t="s">
        <v>821</v>
      </c>
    </row>
    <row r="1061" spans="58:69" x14ac:dyDescent="0.25">
      <c r="BF1061">
        <v>384</v>
      </c>
      <c r="BG1061">
        <v>96</v>
      </c>
      <c r="BH1061">
        <v>36</v>
      </c>
      <c r="BI1061">
        <v>1043</v>
      </c>
      <c r="BJ1061" s="398">
        <v>25</v>
      </c>
      <c r="BK1061" s="398">
        <v>42</v>
      </c>
      <c r="BL1061" s="136">
        <v>8712.2160000000003</v>
      </c>
      <c r="BM1061" s="136">
        <v>1166.42777253445</v>
      </c>
      <c r="BN1061" s="136">
        <v>1140.73</v>
      </c>
      <c r="BO1061" s="136">
        <v>1138.8440000000001</v>
      </c>
      <c r="BP1061" s="136">
        <v>1138.8440000000001</v>
      </c>
      <c r="BQ1061" s="1" t="s">
        <v>821</v>
      </c>
    </row>
    <row r="1062" spans="58:69" x14ac:dyDescent="0.25">
      <c r="BF1062">
        <v>385</v>
      </c>
      <c r="BG1062">
        <v>95</v>
      </c>
      <c r="BH1062">
        <v>36</v>
      </c>
      <c r="BI1062">
        <v>1044</v>
      </c>
      <c r="BJ1062" s="398">
        <v>25</v>
      </c>
      <c r="BK1062" s="398">
        <v>43</v>
      </c>
      <c r="BL1062" s="136">
        <v>8845.991</v>
      </c>
      <c r="BM1062" s="136">
        <v>1161.1951879922699</v>
      </c>
      <c r="BN1062" s="136">
        <v>1141.3399999999999</v>
      </c>
      <c r="BO1062" s="136">
        <v>1137.7270000000001</v>
      </c>
      <c r="BP1062" s="136">
        <v>1137.7270000000001</v>
      </c>
      <c r="BQ1062" s="1" t="s">
        <v>821</v>
      </c>
    </row>
    <row r="1063" spans="58:69" x14ac:dyDescent="0.25">
      <c r="BF1063">
        <v>386</v>
      </c>
      <c r="BG1063">
        <v>95</v>
      </c>
      <c r="BH1063">
        <v>35</v>
      </c>
      <c r="BI1063">
        <v>1045</v>
      </c>
      <c r="BJ1063" s="398">
        <v>25</v>
      </c>
      <c r="BK1063" s="398">
        <v>44</v>
      </c>
      <c r="BL1063" s="136">
        <v>9085.6689999999999</v>
      </c>
      <c r="BM1063" s="136">
        <v>1156.3134270413</v>
      </c>
      <c r="BN1063" s="136">
        <v>1140.3399999999999</v>
      </c>
      <c r="BO1063" s="136">
        <v>1135.3291999999999</v>
      </c>
      <c r="BP1063" s="136">
        <v>1135.3291999999999</v>
      </c>
      <c r="BQ1063" s="1" t="s">
        <v>821</v>
      </c>
    </row>
    <row r="1064" spans="58:69" x14ac:dyDescent="0.25">
      <c r="BF1064">
        <v>387</v>
      </c>
      <c r="BG1064">
        <v>94</v>
      </c>
      <c r="BH1064">
        <v>35</v>
      </c>
      <c r="BI1064">
        <v>1046</v>
      </c>
      <c r="BJ1064" s="398">
        <v>25</v>
      </c>
      <c r="BK1064" s="398">
        <v>45</v>
      </c>
      <c r="BL1064" s="136">
        <v>9182.616</v>
      </c>
      <c r="BM1064" s="136">
        <v>1151.9130815357701</v>
      </c>
      <c r="BN1064" s="136">
        <v>1138.05</v>
      </c>
      <c r="BO1064" s="136">
        <v>1134.3849</v>
      </c>
      <c r="BP1064" s="136">
        <v>1134.3849</v>
      </c>
      <c r="BQ1064" s="1" t="s">
        <v>821</v>
      </c>
    </row>
    <row r="1065" spans="58:69" x14ac:dyDescent="0.25">
      <c r="BF1065">
        <v>388</v>
      </c>
      <c r="BG1065">
        <v>94</v>
      </c>
      <c r="BH1065">
        <v>34</v>
      </c>
      <c r="BI1065">
        <v>1047</v>
      </c>
      <c r="BJ1065" s="398">
        <v>25</v>
      </c>
      <c r="BK1065" s="398">
        <v>46</v>
      </c>
      <c r="BL1065" s="136">
        <v>9280.7630000000008</v>
      </c>
      <c r="BM1065" s="136">
        <v>1149.3628255952699</v>
      </c>
      <c r="BN1065" s="136">
        <v>1153.95</v>
      </c>
      <c r="BO1065" s="136">
        <v>1133.8356000000001</v>
      </c>
      <c r="BP1065" s="136">
        <v>1133.8356000000001</v>
      </c>
      <c r="BQ1065" s="1" t="s">
        <v>821</v>
      </c>
    </row>
    <row r="1066" spans="58:69" x14ac:dyDescent="0.25">
      <c r="BF1066">
        <v>389</v>
      </c>
      <c r="BG1066">
        <v>94</v>
      </c>
      <c r="BH1066">
        <v>35</v>
      </c>
      <c r="BI1066">
        <v>1048</v>
      </c>
      <c r="BJ1066" s="398">
        <v>25</v>
      </c>
      <c r="BK1066" s="398">
        <v>47</v>
      </c>
      <c r="BL1066" s="136">
        <v>9372.31</v>
      </c>
      <c r="BM1066" s="136">
        <v>1146.8831632964</v>
      </c>
      <c r="BN1066" s="136">
        <v>1138.05</v>
      </c>
      <c r="BO1066" s="136">
        <v>1132.643</v>
      </c>
      <c r="BP1066" s="136">
        <v>1132.643</v>
      </c>
      <c r="BQ1066" s="1" t="s">
        <v>821</v>
      </c>
    </row>
    <row r="1067" spans="58:69" x14ac:dyDescent="0.25">
      <c r="BF1067">
        <v>390</v>
      </c>
      <c r="BG1067">
        <v>93</v>
      </c>
      <c r="BH1067">
        <v>35</v>
      </c>
      <c r="BI1067">
        <v>1049</v>
      </c>
      <c r="BJ1067" s="398">
        <v>25</v>
      </c>
      <c r="BK1067" s="398">
        <v>48</v>
      </c>
      <c r="BL1067" s="136">
        <v>9624.3529999999992</v>
      </c>
      <c r="BM1067" s="136">
        <v>1142.3917736946401</v>
      </c>
      <c r="BN1067" s="136">
        <v>1131.03</v>
      </c>
      <c r="BO1067" s="136">
        <v>1126.0032000000001</v>
      </c>
      <c r="BP1067" s="136">
        <v>1126.0032000000001</v>
      </c>
      <c r="BQ1067" s="1" t="s">
        <v>821</v>
      </c>
    </row>
    <row r="1068" spans="58:69" x14ac:dyDescent="0.25">
      <c r="BF1068">
        <v>391</v>
      </c>
      <c r="BG1068">
        <v>92</v>
      </c>
      <c r="BH1068">
        <v>35</v>
      </c>
      <c r="BI1068">
        <v>1050</v>
      </c>
      <c r="BJ1068" s="398">
        <v>25</v>
      </c>
      <c r="BK1068" s="398">
        <v>49</v>
      </c>
      <c r="BL1068" s="136">
        <v>9898.4369999999999</v>
      </c>
      <c r="BM1068" s="136">
        <v>1135.51426794336</v>
      </c>
      <c r="BN1068" s="136">
        <v>1127.08</v>
      </c>
      <c r="BO1068" s="136">
        <v>1125.7777000000001</v>
      </c>
      <c r="BP1068" s="136">
        <v>1125.7777000000001</v>
      </c>
      <c r="BQ1068" s="1" t="s">
        <v>821</v>
      </c>
    </row>
    <row r="1069" spans="58:69" x14ac:dyDescent="0.25">
      <c r="BF1069">
        <v>392</v>
      </c>
      <c r="BG1069">
        <v>91</v>
      </c>
      <c r="BH1069">
        <v>35</v>
      </c>
      <c r="BI1069">
        <v>1051</v>
      </c>
      <c r="BJ1069" s="398">
        <v>25</v>
      </c>
      <c r="BK1069" s="398">
        <v>50</v>
      </c>
      <c r="BL1069" s="136">
        <v>9959.3349999999991</v>
      </c>
      <c r="BM1069" s="136">
        <v>1131.1353941385901</v>
      </c>
      <c r="BN1069" s="136">
        <v>1132.28</v>
      </c>
      <c r="BO1069" s="136">
        <v>1125.7777000000001</v>
      </c>
      <c r="BP1069" s="136">
        <v>1125.7777000000001</v>
      </c>
      <c r="BQ1069" s="1" t="s">
        <v>821</v>
      </c>
    </row>
    <row r="1070" spans="58:69" x14ac:dyDescent="0.25">
      <c r="BF1070">
        <v>393</v>
      </c>
      <c r="BG1070">
        <v>91</v>
      </c>
      <c r="BH1070">
        <v>34</v>
      </c>
      <c r="BI1070">
        <v>1052</v>
      </c>
      <c r="BJ1070" s="398">
        <v>25</v>
      </c>
      <c r="BK1070" s="398">
        <v>51</v>
      </c>
      <c r="BL1070" s="136">
        <v>10020.504000000001</v>
      </c>
      <c r="BM1070" s="136">
        <v>1129.5397225261399</v>
      </c>
      <c r="BN1070" s="136">
        <v>1135.21</v>
      </c>
      <c r="BO1070" s="136">
        <v>1125.4984999999999</v>
      </c>
      <c r="BP1070" s="136">
        <v>1125.4984999999999</v>
      </c>
      <c r="BQ1070" s="1" t="s">
        <v>821</v>
      </c>
    </row>
    <row r="1071" spans="58:69" x14ac:dyDescent="0.25">
      <c r="BF1071">
        <v>42</v>
      </c>
      <c r="BG1071">
        <v>80</v>
      </c>
      <c r="BH1071">
        <v>49</v>
      </c>
      <c r="BI1071">
        <v>1053</v>
      </c>
      <c r="BJ1071" s="398">
        <v>26</v>
      </c>
      <c r="BK1071" s="398">
        <v>1</v>
      </c>
      <c r="BL1071" s="136">
        <v>146.93011000000001</v>
      </c>
      <c r="BM1071" s="136">
        <v>1133.87785441812</v>
      </c>
      <c r="BN1071" s="136">
        <v>1132.97</v>
      </c>
      <c r="BO1071" s="136">
        <v>1130.4513999999999</v>
      </c>
      <c r="BP1071" s="136">
        <v>1130.4513999999999</v>
      </c>
      <c r="BQ1071" s="1" t="s">
        <v>821</v>
      </c>
    </row>
    <row r="1072" spans="58:69" x14ac:dyDescent="0.25">
      <c r="BF1072">
        <v>43</v>
      </c>
      <c r="BG1072">
        <v>80</v>
      </c>
      <c r="BH1072">
        <v>48</v>
      </c>
      <c r="BI1072">
        <v>1054</v>
      </c>
      <c r="BJ1072" s="398">
        <v>26</v>
      </c>
      <c r="BK1072" s="398">
        <v>2</v>
      </c>
      <c r="BL1072" s="136">
        <v>418.3383</v>
      </c>
      <c r="BM1072" s="136">
        <v>1133.65346541079</v>
      </c>
      <c r="BN1072" s="136">
        <v>1139.06</v>
      </c>
      <c r="BO1072" s="136">
        <v>1130.1869999999999</v>
      </c>
      <c r="BP1072" s="136">
        <v>1130.1869999999999</v>
      </c>
      <c r="BQ1072" s="1" t="s">
        <v>821</v>
      </c>
    </row>
    <row r="1073" spans="58:69" x14ac:dyDescent="0.25">
      <c r="BF1073">
        <v>44</v>
      </c>
      <c r="BG1073">
        <v>80</v>
      </c>
      <c r="BH1073">
        <v>47</v>
      </c>
      <c r="BI1073">
        <v>1055</v>
      </c>
      <c r="BJ1073" s="398">
        <v>26</v>
      </c>
      <c r="BK1073" s="398">
        <v>3</v>
      </c>
      <c r="BL1073" s="136">
        <v>531.86095999999998</v>
      </c>
      <c r="BM1073" s="136">
        <v>1133.44699555854</v>
      </c>
      <c r="BN1073" s="136">
        <v>1153.08</v>
      </c>
      <c r="BO1073" s="136">
        <v>1129.9152999999999</v>
      </c>
      <c r="BP1073" s="136">
        <v>1129.9152999999999</v>
      </c>
      <c r="BQ1073" s="1" t="s">
        <v>821</v>
      </c>
    </row>
    <row r="1074" spans="58:69" x14ac:dyDescent="0.25">
      <c r="BF1074">
        <v>45</v>
      </c>
      <c r="BG1074">
        <v>81</v>
      </c>
      <c r="BH1074">
        <v>47</v>
      </c>
      <c r="BI1074">
        <v>1056</v>
      </c>
      <c r="BJ1074" s="398">
        <v>26</v>
      </c>
      <c r="BK1074" s="398">
        <v>4</v>
      </c>
      <c r="BL1074" s="136">
        <v>692.29296999999997</v>
      </c>
      <c r="BM1074" s="136">
        <v>1133.30005130424</v>
      </c>
      <c r="BN1074" s="136">
        <v>1137.43</v>
      </c>
      <c r="BO1074" s="136">
        <v>1129.8462</v>
      </c>
      <c r="BP1074" s="136">
        <v>1129.8462</v>
      </c>
      <c r="BQ1074" s="1" t="s">
        <v>821</v>
      </c>
    </row>
    <row r="1075" spans="58:69" x14ac:dyDescent="0.25">
      <c r="BF1075">
        <v>46</v>
      </c>
      <c r="BG1075">
        <v>81</v>
      </c>
      <c r="BH1075">
        <v>46</v>
      </c>
      <c r="BI1075">
        <v>1057</v>
      </c>
      <c r="BJ1075" s="398">
        <v>26</v>
      </c>
      <c r="BK1075" s="398">
        <v>5</v>
      </c>
      <c r="BL1075" s="136">
        <v>986.56330000000003</v>
      </c>
      <c r="BM1075" s="136">
        <v>1133.0561573391201</v>
      </c>
      <c r="BN1075" s="136">
        <v>1150.1400000000001</v>
      </c>
      <c r="BO1075" s="136">
        <v>1129.4983</v>
      </c>
      <c r="BP1075" s="136">
        <v>1129.4983</v>
      </c>
      <c r="BQ1075" s="1" t="s">
        <v>821</v>
      </c>
    </row>
    <row r="1076" spans="58:69" x14ac:dyDescent="0.25">
      <c r="BF1076">
        <v>47</v>
      </c>
      <c r="BG1076">
        <v>81</v>
      </c>
      <c r="BH1076">
        <v>45</v>
      </c>
      <c r="BI1076">
        <v>1058</v>
      </c>
      <c r="BJ1076" s="398">
        <v>26</v>
      </c>
      <c r="BK1076" s="398">
        <v>6</v>
      </c>
      <c r="BL1076" s="136">
        <v>1031.8584000000001</v>
      </c>
      <c r="BM1076" s="136">
        <v>1132.87402066544</v>
      </c>
      <c r="BN1076" s="136">
        <v>1155.9000000000001</v>
      </c>
      <c r="BO1076" s="136">
        <v>1129.4635000000001</v>
      </c>
      <c r="BP1076" s="136">
        <v>1129.4635000000001</v>
      </c>
      <c r="BQ1076" s="1" t="s">
        <v>821</v>
      </c>
    </row>
    <row r="1077" spans="58:69" x14ac:dyDescent="0.25">
      <c r="BF1077">
        <v>48</v>
      </c>
      <c r="BG1077">
        <v>82</v>
      </c>
      <c r="BH1077">
        <v>45</v>
      </c>
      <c r="BI1077">
        <v>1059</v>
      </c>
      <c r="BJ1077" s="398">
        <v>26</v>
      </c>
      <c r="BK1077" s="398">
        <v>7</v>
      </c>
      <c r="BL1077" s="136">
        <v>1265.2820999999999</v>
      </c>
      <c r="BM1077" s="136">
        <v>1132.7245209047301</v>
      </c>
      <c r="BN1077" s="136">
        <v>1137.94</v>
      </c>
      <c r="BO1077" s="136">
        <v>1129.1768</v>
      </c>
      <c r="BP1077" s="136">
        <v>1129.1768</v>
      </c>
      <c r="BQ1077" s="1" t="s">
        <v>821</v>
      </c>
    </row>
    <row r="1078" spans="58:69" x14ac:dyDescent="0.25">
      <c r="BF1078">
        <v>49</v>
      </c>
      <c r="BG1078">
        <v>82</v>
      </c>
      <c r="BH1078">
        <v>44</v>
      </c>
      <c r="BI1078">
        <v>1060</v>
      </c>
      <c r="BJ1078" s="398">
        <v>26</v>
      </c>
      <c r="BK1078" s="398">
        <v>8</v>
      </c>
      <c r="BL1078" s="136">
        <v>1512.1079</v>
      </c>
      <c r="BM1078" s="136">
        <v>1132.4669239985501</v>
      </c>
      <c r="BN1078" s="136">
        <v>1144.1500000000001</v>
      </c>
      <c r="BO1078" s="136">
        <v>1128.8656000000001</v>
      </c>
      <c r="BP1078" s="136">
        <v>1128.8656000000001</v>
      </c>
      <c r="BQ1078" s="1" t="s">
        <v>821</v>
      </c>
    </row>
    <row r="1079" spans="58:69" x14ac:dyDescent="0.25">
      <c r="BF1079">
        <v>50</v>
      </c>
      <c r="BG1079">
        <v>83</v>
      </c>
      <c r="BH1079">
        <v>44</v>
      </c>
      <c r="BI1079">
        <v>1061</v>
      </c>
      <c r="BJ1079" s="398">
        <v>26</v>
      </c>
      <c r="BK1079" s="398">
        <v>9</v>
      </c>
      <c r="BL1079" s="136">
        <v>1627.2012</v>
      </c>
      <c r="BM1079" s="136">
        <v>1132.2727971777799</v>
      </c>
      <c r="BN1079" s="136">
        <v>1129.55</v>
      </c>
      <c r="BO1079" s="136">
        <v>1128.8112000000001</v>
      </c>
      <c r="BP1079" s="136">
        <v>1128.8112000000001</v>
      </c>
      <c r="BQ1079" s="1" t="s">
        <v>821</v>
      </c>
    </row>
    <row r="1080" spans="58:69" x14ac:dyDescent="0.25">
      <c r="BF1080">
        <v>51</v>
      </c>
      <c r="BG1080">
        <v>83</v>
      </c>
      <c r="BH1080">
        <v>43</v>
      </c>
      <c r="BI1080">
        <v>1062</v>
      </c>
      <c r="BJ1080" s="398">
        <v>26</v>
      </c>
      <c r="BK1080" s="398">
        <v>10</v>
      </c>
      <c r="BL1080" s="136">
        <v>1790.0941</v>
      </c>
      <c r="BM1080" s="136">
        <v>1132.12369053665</v>
      </c>
      <c r="BN1080" s="136">
        <v>1145.31</v>
      </c>
      <c r="BO1080" s="136">
        <v>1128.8112000000001</v>
      </c>
      <c r="BP1080" s="136">
        <v>1128.8112000000001</v>
      </c>
      <c r="BQ1080" s="1" t="s">
        <v>821</v>
      </c>
    </row>
    <row r="1081" spans="58:69" x14ac:dyDescent="0.25">
      <c r="BF1081">
        <v>52</v>
      </c>
      <c r="BG1081">
        <v>84</v>
      </c>
      <c r="BH1081">
        <v>43</v>
      </c>
      <c r="BI1081">
        <v>1063</v>
      </c>
      <c r="BJ1081" s="398">
        <v>26</v>
      </c>
      <c r="BK1081" s="398">
        <v>11</v>
      </c>
      <c r="BL1081" s="136">
        <v>2078.5996</v>
      </c>
      <c r="BM1081" s="136">
        <v>1131.88156868701</v>
      </c>
      <c r="BN1081" s="136">
        <v>1131.97</v>
      </c>
      <c r="BO1081" s="136">
        <v>1128.4843000000001</v>
      </c>
      <c r="BP1081" s="136">
        <v>1128.4843000000001</v>
      </c>
      <c r="BQ1081" s="1" t="s">
        <v>821</v>
      </c>
    </row>
    <row r="1082" spans="58:69" x14ac:dyDescent="0.25">
      <c r="BF1082">
        <v>53</v>
      </c>
      <c r="BG1082">
        <v>85</v>
      </c>
      <c r="BH1082">
        <v>43</v>
      </c>
      <c r="BI1082">
        <v>1064</v>
      </c>
      <c r="BJ1082" s="398">
        <v>26</v>
      </c>
      <c r="BK1082" s="398">
        <v>12</v>
      </c>
      <c r="BL1082" s="136">
        <v>2141.0585999999998</v>
      </c>
      <c r="BM1082" s="136">
        <v>1131.69331770748</v>
      </c>
      <c r="BN1082" s="136">
        <v>1128.95</v>
      </c>
      <c r="BO1082" s="136">
        <v>1128.4843000000001</v>
      </c>
      <c r="BP1082" s="136">
        <v>1128.4843000000001</v>
      </c>
      <c r="BQ1082" s="1" t="s">
        <v>821</v>
      </c>
    </row>
    <row r="1083" spans="58:69" x14ac:dyDescent="0.25">
      <c r="BF1083">
        <v>54</v>
      </c>
      <c r="BG1083">
        <v>85</v>
      </c>
      <c r="BH1083">
        <v>42</v>
      </c>
      <c r="BI1083">
        <v>1065</v>
      </c>
      <c r="BJ1083" s="398">
        <v>26</v>
      </c>
      <c r="BK1083" s="398">
        <v>13</v>
      </c>
      <c r="BL1083" s="136">
        <v>2444.3870000000002</v>
      </c>
      <c r="BM1083" s="136">
        <v>1131.4971159434499</v>
      </c>
      <c r="BN1083" s="136">
        <v>1134.4100000000001</v>
      </c>
      <c r="BO1083" s="136">
        <v>1128.1973</v>
      </c>
      <c r="BP1083" s="136">
        <v>1128.1973</v>
      </c>
      <c r="BQ1083" s="1" t="s">
        <v>821</v>
      </c>
    </row>
    <row r="1084" spans="58:69" x14ac:dyDescent="0.25">
      <c r="BF1084">
        <v>55</v>
      </c>
      <c r="BG1084">
        <v>85</v>
      </c>
      <c r="BH1084">
        <v>41</v>
      </c>
      <c r="BI1084">
        <v>1066</v>
      </c>
      <c r="BJ1084" s="398">
        <v>26</v>
      </c>
      <c r="BK1084" s="398">
        <v>14</v>
      </c>
      <c r="BL1084" s="136">
        <v>2519.1536000000001</v>
      </c>
      <c r="BM1084" s="136">
        <v>1131.294312861</v>
      </c>
      <c r="BN1084" s="136">
        <v>1139.71</v>
      </c>
      <c r="BO1084" s="136">
        <v>1128.0764999999999</v>
      </c>
      <c r="BP1084" s="136">
        <v>1128.0764999999999</v>
      </c>
      <c r="BQ1084" s="1" t="s">
        <v>821</v>
      </c>
    </row>
    <row r="1085" spans="58:69" x14ac:dyDescent="0.25">
      <c r="BF1085">
        <v>56</v>
      </c>
      <c r="BG1085">
        <v>86</v>
      </c>
      <c r="BH1085">
        <v>41</v>
      </c>
      <c r="BI1085">
        <v>1067</v>
      </c>
      <c r="BJ1085" s="398">
        <v>26</v>
      </c>
      <c r="BK1085" s="398">
        <v>15</v>
      </c>
      <c r="BL1085" s="136">
        <v>2747.7152999999998</v>
      </c>
      <c r="BM1085" s="136">
        <v>1131.13161321348</v>
      </c>
      <c r="BN1085" s="136">
        <v>1132.6400000000001</v>
      </c>
      <c r="BO1085" s="136">
        <v>1127.7915</v>
      </c>
      <c r="BP1085" s="136">
        <v>1127.7915</v>
      </c>
      <c r="BQ1085" s="1" t="s">
        <v>821</v>
      </c>
    </row>
    <row r="1086" spans="58:69" x14ac:dyDescent="0.25">
      <c r="BF1086">
        <v>57</v>
      </c>
      <c r="BG1086">
        <v>86</v>
      </c>
      <c r="BH1086">
        <v>40</v>
      </c>
      <c r="BI1086">
        <v>1068</v>
      </c>
      <c r="BJ1086" s="398">
        <v>26</v>
      </c>
      <c r="BK1086" s="398">
        <v>16</v>
      </c>
      <c r="BL1086" s="136">
        <v>2943.7935000000002</v>
      </c>
      <c r="BM1086" s="136">
        <v>1130.9038440260099</v>
      </c>
      <c r="BN1086" s="136">
        <v>1139.28</v>
      </c>
      <c r="BO1086" s="136">
        <v>1127.5007000000001</v>
      </c>
      <c r="BP1086" s="136">
        <v>1127.5007000000001</v>
      </c>
      <c r="BQ1086" s="1" t="s">
        <v>821</v>
      </c>
    </row>
    <row r="1087" spans="58:69" x14ac:dyDescent="0.25">
      <c r="BF1087">
        <v>58</v>
      </c>
      <c r="BG1087">
        <v>87</v>
      </c>
      <c r="BH1087">
        <v>40</v>
      </c>
      <c r="BI1087">
        <v>1069</v>
      </c>
      <c r="BJ1087" s="398">
        <v>26</v>
      </c>
      <c r="BK1087" s="398">
        <v>17</v>
      </c>
      <c r="BL1087" s="136">
        <v>3067.4185000000002</v>
      </c>
      <c r="BM1087" s="136">
        <v>1130.7323611285799</v>
      </c>
      <c r="BN1087" s="136">
        <v>1129.44</v>
      </c>
      <c r="BO1087" s="136">
        <v>1127.4917</v>
      </c>
      <c r="BP1087" s="136">
        <v>1127.4917</v>
      </c>
      <c r="BQ1087" s="1" t="s">
        <v>821</v>
      </c>
    </row>
    <row r="1088" spans="58:69" x14ac:dyDescent="0.25">
      <c r="BF1088">
        <v>59</v>
      </c>
      <c r="BG1088">
        <v>87</v>
      </c>
      <c r="BH1088">
        <v>39</v>
      </c>
      <c r="BI1088">
        <v>1070</v>
      </c>
      <c r="BJ1088" s="398">
        <v>26</v>
      </c>
      <c r="BK1088" s="398">
        <v>18</v>
      </c>
      <c r="BL1088" s="136">
        <v>3337.8044</v>
      </c>
      <c r="BM1088" s="136">
        <v>1130.52102072512</v>
      </c>
      <c r="BN1088" s="136">
        <v>1136.81</v>
      </c>
      <c r="BO1088" s="136">
        <v>1127.1747</v>
      </c>
      <c r="BP1088" s="136">
        <v>1127.1747</v>
      </c>
      <c r="BQ1088" s="1" t="s">
        <v>821</v>
      </c>
    </row>
    <row r="1089" spans="58:69" x14ac:dyDescent="0.25">
      <c r="BF1089">
        <v>60</v>
      </c>
      <c r="BG1089">
        <v>88</v>
      </c>
      <c r="BH1089">
        <v>39</v>
      </c>
      <c r="BI1089">
        <v>1071</v>
      </c>
      <c r="BJ1089" s="398">
        <v>26</v>
      </c>
      <c r="BK1089" s="398">
        <v>19</v>
      </c>
      <c r="BL1089" s="136">
        <v>3390.866</v>
      </c>
      <c r="BM1089" s="136">
        <v>1130.34752953927</v>
      </c>
      <c r="BN1089" s="136">
        <v>1127.8499999999999</v>
      </c>
      <c r="BO1089" s="136">
        <v>1127.1747</v>
      </c>
      <c r="BP1089" s="136">
        <v>1127.1747</v>
      </c>
      <c r="BQ1089" s="1" t="s">
        <v>821</v>
      </c>
    </row>
    <row r="1090" spans="58:69" x14ac:dyDescent="0.25">
      <c r="BF1090">
        <v>61</v>
      </c>
      <c r="BG1090">
        <v>88</v>
      </c>
      <c r="BH1090">
        <v>38</v>
      </c>
      <c r="BI1090">
        <v>1072</v>
      </c>
      <c r="BJ1090" s="398">
        <v>26</v>
      </c>
      <c r="BK1090" s="398">
        <v>20</v>
      </c>
      <c r="BL1090" s="136">
        <v>3681.0286000000001</v>
      </c>
      <c r="BM1090" s="136">
        <v>1130.1634304105701</v>
      </c>
      <c r="BN1090" s="136">
        <v>1134.8900000000001</v>
      </c>
      <c r="BO1090" s="136">
        <v>1126.8622</v>
      </c>
      <c r="BP1090" s="136">
        <v>1126.8622</v>
      </c>
      <c r="BQ1090" s="1" t="s">
        <v>821</v>
      </c>
    </row>
    <row r="1091" spans="58:69" x14ac:dyDescent="0.25">
      <c r="BF1091">
        <v>62</v>
      </c>
      <c r="BG1091">
        <v>88</v>
      </c>
      <c r="BH1091">
        <v>37</v>
      </c>
      <c r="BI1091">
        <v>1073</v>
      </c>
      <c r="BJ1091" s="398">
        <v>26</v>
      </c>
      <c r="BK1091" s="398">
        <v>21</v>
      </c>
      <c r="BL1091" s="136">
        <v>3819.7035999999998</v>
      </c>
      <c r="BM1091" s="136">
        <v>1129.93340988673</v>
      </c>
      <c r="BN1091" s="136">
        <v>1144.9100000000001</v>
      </c>
      <c r="BO1091" s="136">
        <v>1126.819</v>
      </c>
      <c r="BP1091" s="136">
        <v>1126.819</v>
      </c>
      <c r="BQ1091" s="1" t="s">
        <v>821</v>
      </c>
    </row>
    <row r="1092" spans="58:69" x14ac:dyDescent="0.25">
      <c r="BF1092">
        <v>63</v>
      </c>
      <c r="BG1092">
        <v>89</v>
      </c>
      <c r="BH1092">
        <v>37</v>
      </c>
      <c r="BI1092">
        <v>1074</v>
      </c>
      <c r="BJ1092" s="398">
        <v>26</v>
      </c>
      <c r="BK1092" s="398">
        <v>22</v>
      </c>
      <c r="BL1092" s="136">
        <v>3984.1084000000001</v>
      </c>
      <c r="BM1092" s="136">
        <v>1129.7708432870099</v>
      </c>
      <c r="BN1092" s="136">
        <v>1135.45</v>
      </c>
      <c r="BO1092" s="136">
        <v>1126.4763</v>
      </c>
      <c r="BP1092" s="136">
        <v>1126.4763</v>
      </c>
      <c r="BQ1092" s="1" t="s">
        <v>821</v>
      </c>
    </row>
    <row r="1093" spans="58:69" x14ac:dyDescent="0.25">
      <c r="BF1093">
        <v>64</v>
      </c>
      <c r="BG1093">
        <v>89</v>
      </c>
      <c r="BH1093">
        <v>36</v>
      </c>
      <c r="BI1093">
        <v>1075</v>
      </c>
      <c r="BJ1093" s="398">
        <v>26</v>
      </c>
      <c r="BK1093" s="398">
        <v>23</v>
      </c>
      <c r="BL1093" s="136">
        <v>4203.3050000000003</v>
      </c>
      <c r="BM1093" s="136">
        <v>1129.5650864386901</v>
      </c>
      <c r="BN1093" s="136">
        <v>1141.95</v>
      </c>
      <c r="BO1093" s="136">
        <v>1126.4763</v>
      </c>
      <c r="BP1093" s="136">
        <v>1126.4763</v>
      </c>
      <c r="BQ1093" s="1" t="s">
        <v>821</v>
      </c>
    </row>
    <row r="1094" spans="58:69" x14ac:dyDescent="0.25">
      <c r="BF1094">
        <v>65</v>
      </c>
      <c r="BG1094">
        <v>90</v>
      </c>
      <c r="BH1094">
        <v>36</v>
      </c>
      <c r="BI1094">
        <v>1076</v>
      </c>
      <c r="BJ1094" s="398">
        <v>26</v>
      </c>
      <c r="BK1094" s="398">
        <v>24</v>
      </c>
      <c r="BL1094" s="136">
        <v>4424.9269999999997</v>
      </c>
      <c r="BM1094" s="136">
        <v>1129.3286398109699</v>
      </c>
      <c r="BN1094" s="136">
        <v>1129.6400000000001</v>
      </c>
      <c r="BO1094" s="136">
        <v>1126.0978</v>
      </c>
      <c r="BP1094" s="136">
        <v>1126.0978</v>
      </c>
      <c r="BQ1094" s="1" t="s">
        <v>821</v>
      </c>
    </row>
    <row r="1095" spans="58:69" x14ac:dyDescent="0.25">
      <c r="BF1095">
        <v>66</v>
      </c>
      <c r="BG1095">
        <v>90</v>
      </c>
      <c r="BH1095">
        <v>35</v>
      </c>
      <c r="BI1095">
        <v>1077</v>
      </c>
      <c r="BJ1095" s="398">
        <v>26</v>
      </c>
      <c r="BK1095" s="398">
        <v>25</v>
      </c>
      <c r="BL1095" s="136">
        <v>4478.6143000000002</v>
      </c>
      <c r="BM1095" s="136">
        <v>1129.1809688027199</v>
      </c>
      <c r="BN1095" s="136">
        <v>1136.6400000000001</v>
      </c>
      <c r="BO1095" s="136">
        <v>1125.8681999999999</v>
      </c>
      <c r="BP1095" s="136">
        <v>1125.8681999999999</v>
      </c>
      <c r="BQ1095" s="1" t="s">
        <v>821</v>
      </c>
    </row>
    <row r="1096" spans="58:69" x14ac:dyDescent="0.25">
      <c r="BF1096">
        <v>67</v>
      </c>
      <c r="BG1096">
        <v>91</v>
      </c>
      <c r="BH1096">
        <v>35</v>
      </c>
      <c r="BI1096">
        <v>1078</v>
      </c>
      <c r="BJ1096" s="398">
        <v>26</v>
      </c>
      <c r="BK1096" s="398">
        <v>26</v>
      </c>
      <c r="BL1096" s="136">
        <v>4786.9004000000004</v>
      </c>
      <c r="BM1096" s="136">
        <v>1128.9868127795301</v>
      </c>
      <c r="BN1096" s="136">
        <v>1132.28</v>
      </c>
      <c r="BO1096" s="136">
        <v>1125.7832000000001</v>
      </c>
      <c r="BP1096" s="136">
        <v>1125.7832000000001</v>
      </c>
      <c r="BQ1096" s="1" t="s">
        <v>821</v>
      </c>
    </row>
    <row r="1097" spans="58:69" x14ac:dyDescent="0.25">
      <c r="BF1097">
        <v>68</v>
      </c>
      <c r="BG1097">
        <v>91</v>
      </c>
      <c r="BH1097">
        <v>34</v>
      </c>
      <c r="BI1097">
        <v>1079</v>
      </c>
      <c r="BJ1097" s="398">
        <v>26</v>
      </c>
      <c r="BK1097" s="398">
        <v>27</v>
      </c>
      <c r="BL1097" s="136">
        <v>4862.7245999999996</v>
      </c>
      <c r="BM1097" s="136">
        <v>1128.7807830260799</v>
      </c>
      <c r="BN1097" s="136">
        <v>1135.21</v>
      </c>
      <c r="BO1097" s="136">
        <v>1125.4984999999999</v>
      </c>
      <c r="BP1097" s="136">
        <v>1125.4984999999999</v>
      </c>
      <c r="BQ1097" s="1" t="s">
        <v>821</v>
      </c>
    </row>
    <row r="1098" spans="58:69" x14ac:dyDescent="0.25">
      <c r="BF1098">
        <v>1343</v>
      </c>
      <c r="BG1098">
        <v>4</v>
      </c>
      <c r="BH1098">
        <v>77</v>
      </c>
      <c r="BI1098">
        <v>1080</v>
      </c>
      <c r="BJ1098" s="398">
        <v>27</v>
      </c>
      <c r="BK1098" s="398">
        <v>1</v>
      </c>
      <c r="BL1098" s="136">
        <v>35.422244999999997</v>
      </c>
      <c r="BM1098" s="136">
        <v>1018.1792937691999</v>
      </c>
      <c r="BN1098" s="136">
        <v>1018</v>
      </c>
      <c r="BO1098" s="136">
        <v>1012.7241</v>
      </c>
      <c r="BP1098" s="136">
        <v>1012.7241</v>
      </c>
      <c r="BQ1098" s="1" t="s">
        <v>821</v>
      </c>
    </row>
    <row r="1099" spans="58:69" x14ac:dyDescent="0.25">
      <c r="BF1099">
        <v>1344</v>
      </c>
      <c r="BG1099">
        <v>3</v>
      </c>
      <c r="BH1099">
        <v>77</v>
      </c>
      <c r="BI1099">
        <v>1081</v>
      </c>
      <c r="BJ1099" s="398">
        <v>27</v>
      </c>
      <c r="BK1099" s="398">
        <v>2</v>
      </c>
      <c r="BL1099" s="136">
        <v>263.03888000000001</v>
      </c>
      <c r="BM1099" s="136">
        <v>1004.56162886912</v>
      </c>
      <c r="BN1099" s="136">
        <v>1028.1099999999999</v>
      </c>
      <c r="BO1099" s="136">
        <v>998.8039</v>
      </c>
      <c r="BP1099" s="136">
        <v>998.8039</v>
      </c>
      <c r="BQ1099" s="1" t="s">
        <v>821</v>
      </c>
    </row>
    <row r="1100" spans="58:69" x14ac:dyDescent="0.25">
      <c r="BF1100">
        <v>1345</v>
      </c>
      <c r="BG1100">
        <v>3</v>
      </c>
      <c r="BH1100">
        <v>76</v>
      </c>
      <c r="BI1100">
        <v>1082</v>
      </c>
      <c r="BJ1100" s="398">
        <v>27</v>
      </c>
      <c r="BK1100" s="398">
        <v>3</v>
      </c>
      <c r="BL1100" s="136">
        <v>380.29453000000001</v>
      </c>
      <c r="BM1100" s="136">
        <v>986.70740572423995</v>
      </c>
      <c r="BN1100" s="136">
        <v>1002.11</v>
      </c>
      <c r="BO1100" s="136">
        <v>996.19727</v>
      </c>
      <c r="BP1100" s="136">
        <v>996.19727</v>
      </c>
      <c r="BQ1100" s="1" t="s">
        <v>821</v>
      </c>
    </row>
    <row r="1101" spans="58:69" x14ac:dyDescent="0.25">
      <c r="BF1101">
        <v>1346</v>
      </c>
      <c r="BG1101">
        <v>2</v>
      </c>
      <c r="BH1101">
        <v>76</v>
      </c>
      <c r="BI1101">
        <v>1083</v>
      </c>
      <c r="BJ1101" s="398">
        <v>27</v>
      </c>
      <c r="BK1101" s="398">
        <v>4</v>
      </c>
      <c r="BL1101" s="136">
        <v>625.96379999999999</v>
      </c>
      <c r="BM1101" s="136">
        <v>967.91858275373602</v>
      </c>
      <c r="BN1101" s="136">
        <v>1032.3900000000001</v>
      </c>
      <c r="BO1101" s="136">
        <v>992.98230000000001</v>
      </c>
      <c r="BP1101" s="136">
        <v>992.98230000000001</v>
      </c>
      <c r="BQ1101" s="1" t="s">
        <v>821</v>
      </c>
    </row>
    <row r="1102" spans="58:69" x14ac:dyDescent="0.25">
      <c r="BF1102">
        <v>1347</v>
      </c>
      <c r="BG1102">
        <v>2</v>
      </c>
      <c r="BH1102">
        <v>75</v>
      </c>
      <c r="BI1102">
        <v>1084</v>
      </c>
      <c r="BJ1102" s="398">
        <v>27</v>
      </c>
      <c r="BK1102" s="398">
        <v>5</v>
      </c>
      <c r="BL1102" s="136">
        <v>785.21839999999997</v>
      </c>
      <c r="BM1102" s="136">
        <v>946.95546025653005</v>
      </c>
      <c r="BN1102" s="136">
        <v>1008.22</v>
      </c>
      <c r="BO1102" s="136">
        <v>992.98230000000001</v>
      </c>
      <c r="BP1102" s="136">
        <v>992.98230000000001</v>
      </c>
      <c r="BQ1102" s="1" t="s">
        <v>821</v>
      </c>
    </row>
    <row r="1103" spans="58:69" x14ac:dyDescent="0.25">
      <c r="BF1103">
        <v>1348</v>
      </c>
      <c r="BG1103">
        <v>1</v>
      </c>
      <c r="BH1103">
        <v>75</v>
      </c>
      <c r="BI1103">
        <v>1085</v>
      </c>
      <c r="BJ1103" s="398">
        <v>27</v>
      </c>
      <c r="BK1103" s="398">
        <v>6</v>
      </c>
      <c r="BL1103" s="136">
        <v>905.64166</v>
      </c>
      <c r="BM1103" s="136">
        <v>932.47637999524898</v>
      </c>
      <c r="BN1103" s="136">
        <v>1020.77</v>
      </c>
      <c r="BO1103" s="136">
        <v>992.98230000000001</v>
      </c>
      <c r="BP1103" s="136">
        <v>992.98230000000001</v>
      </c>
      <c r="BQ1103" s="1" t="s">
        <v>821</v>
      </c>
    </row>
    <row r="1104" spans="58:69" x14ac:dyDescent="0.25">
      <c r="BF1104">
        <v>1349</v>
      </c>
      <c r="BG1104">
        <v>1</v>
      </c>
      <c r="BH1104">
        <v>74</v>
      </c>
      <c r="BI1104">
        <v>1086</v>
      </c>
      <c r="BJ1104" s="398">
        <v>27</v>
      </c>
      <c r="BK1104" s="398">
        <v>7</v>
      </c>
      <c r="BL1104" s="136">
        <v>1211.0875000000001</v>
      </c>
      <c r="BM1104" s="136">
        <v>910.42890417810202</v>
      </c>
      <c r="BN1104" s="136">
        <v>1011.48</v>
      </c>
      <c r="BO1104" s="136">
        <v>979.03110000000004</v>
      </c>
      <c r="BP1104" s="136">
        <v>979.03110000000004</v>
      </c>
      <c r="BQ1104" s="1" t="s">
        <v>821</v>
      </c>
    </row>
    <row r="1105" spans="58:69" x14ac:dyDescent="0.25">
      <c r="BF1105">
        <v>1350</v>
      </c>
      <c r="BG1105">
        <v>1</v>
      </c>
      <c r="BH1105">
        <v>73</v>
      </c>
      <c r="BI1105">
        <v>1087</v>
      </c>
      <c r="BJ1105" s="398">
        <v>27</v>
      </c>
      <c r="BK1105" s="398">
        <v>8</v>
      </c>
      <c r="BL1105" s="136">
        <v>1285.6949999999999</v>
      </c>
      <c r="BM1105" s="136">
        <v>890.75334322187598</v>
      </c>
      <c r="BN1105" s="136">
        <v>1003.02</v>
      </c>
      <c r="BO1105" s="136">
        <v>976.84533999999996</v>
      </c>
      <c r="BP1105" s="136">
        <v>976.84533999999996</v>
      </c>
      <c r="BQ1105" s="1" t="s">
        <v>821</v>
      </c>
    </row>
    <row r="1106" spans="58:69" x14ac:dyDescent="0.25">
      <c r="BF1106">
        <v>1351</v>
      </c>
      <c r="BG1106">
        <v>0</v>
      </c>
      <c r="BH1106">
        <v>73</v>
      </c>
      <c r="BI1106">
        <v>1088</v>
      </c>
      <c r="BJ1106" s="398">
        <v>27</v>
      </c>
      <c r="BK1106" s="398">
        <v>9</v>
      </c>
      <c r="BL1106" s="136">
        <v>1473.7328</v>
      </c>
      <c r="BM1106" s="136">
        <v>877.15605582322701</v>
      </c>
      <c r="BN1106" s="136">
        <v>1010.07</v>
      </c>
      <c r="BO1106" s="136">
        <v>969.24879999999996</v>
      </c>
      <c r="BP1106" s="136">
        <v>969.24879999999996</v>
      </c>
      <c r="BQ1106" s="1" t="s">
        <v>821</v>
      </c>
    </row>
    <row r="1107" spans="58:69" x14ac:dyDescent="0.25">
      <c r="BF1107">
        <v>1352</v>
      </c>
      <c r="BG1107">
        <v>0</v>
      </c>
      <c r="BH1107">
        <v>72</v>
      </c>
      <c r="BI1107">
        <v>1089</v>
      </c>
      <c r="BJ1107" s="398">
        <v>27</v>
      </c>
      <c r="BK1107" s="398">
        <v>10</v>
      </c>
      <c r="BL1107" s="136">
        <v>1751.2349999999999</v>
      </c>
      <c r="BM1107" s="136">
        <v>853.05479613091597</v>
      </c>
      <c r="BN1107" s="136">
        <v>978.63</v>
      </c>
      <c r="BO1107" s="136">
        <v>963.58180000000004</v>
      </c>
      <c r="BP1107" s="136">
        <v>963.58180000000004</v>
      </c>
      <c r="BQ1107" s="1" t="s">
        <v>821</v>
      </c>
    </row>
    <row r="1108" spans="58:69" x14ac:dyDescent="0.25">
      <c r="BF1108">
        <v>1353</v>
      </c>
      <c r="BG1108">
        <v>0</v>
      </c>
      <c r="BH1108">
        <v>71</v>
      </c>
      <c r="BI1108">
        <v>1090</v>
      </c>
      <c r="BJ1108" s="398">
        <v>27</v>
      </c>
      <c r="BK1108" s="398">
        <v>11</v>
      </c>
      <c r="BL1108" s="136">
        <v>1863.1579999999999</v>
      </c>
      <c r="BM1108" s="136">
        <v>832.89405066335496</v>
      </c>
      <c r="BN1108" s="136">
        <v>966.86</v>
      </c>
      <c r="BO1108" s="136">
        <v>958.75696000000005</v>
      </c>
      <c r="BP1108" s="136">
        <v>958.75696000000005</v>
      </c>
      <c r="BQ1108" s="1" t="s">
        <v>821</v>
      </c>
    </row>
    <row r="1109" spans="58:69" x14ac:dyDescent="0.25">
      <c r="BF1109">
        <v>1269</v>
      </c>
      <c r="BG1109">
        <v>17</v>
      </c>
      <c r="BH1109">
        <v>58</v>
      </c>
      <c r="BI1109">
        <v>1091</v>
      </c>
      <c r="BJ1109" s="398">
        <v>28</v>
      </c>
      <c r="BK1109" s="398">
        <v>1</v>
      </c>
      <c r="BL1109" s="136">
        <v>52.069927</v>
      </c>
      <c r="BM1109" s="136">
        <v>967.32074310903397</v>
      </c>
      <c r="BN1109" s="136">
        <v>979.1</v>
      </c>
      <c r="BO1109" s="136">
        <v>961.19024999999999</v>
      </c>
      <c r="BP1109" s="136">
        <v>961.19024999999999</v>
      </c>
      <c r="BQ1109" s="1" t="s">
        <v>821</v>
      </c>
    </row>
    <row r="1110" spans="58:69" x14ac:dyDescent="0.25">
      <c r="BF1110">
        <v>1270</v>
      </c>
      <c r="BG1110">
        <v>17</v>
      </c>
      <c r="BH1110">
        <v>57</v>
      </c>
      <c r="BI1110">
        <v>1092</v>
      </c>
      <c r="BJ1110" s="398">
        <v>28</v>
      </c>
      <c r="BK1110" s="398">
        <v>2</v>
      </c>
      <c r="BL1110" s="136">
        <v>318.54309999999998</v>
      </c>
      <c r="BM1110" s="136">
        <v>963.89604178771299</v>
      </c>
      <c r="BN1110" s="136">
        <v>985.18</v>
      </c>
      <c r="BO1110" s="136">
        <v>956.37163999999996</v>
      </c>
      <c r="BP1110" s="136">
        <v>956.37163999999996</v>
      </c>
      <c r="BQ1110" s="1" t="s">
        <v>821</v>
      </c>
    </row>
    <row r="1111" spans="58:69" x14ac:dyDescent="0.25">
      <c r="BF1111">
        <v>1271</v>
      </c>
      <c r="BG1111">
        <v>17</v>
      </c>
      <c r="BH1111">
        <v>56</v>
      </c>
      <c r="BI1111">
        <v>1093</v>
      </c>
      <c r="BJ1111" s="398">
        <v>28</v>
      </c>
      <c r="BK1111" s="398">
        <v>3</v>
      </c>
      <c r="BL1111" s="136">
        <v>569.41583000000003</v>
      </c>
      <c r="BM1111" s="136">
        <v>958.33398328016006</v>
      </c>
      <c r="BN1111" s="136">
        <v>982.75</v>
      </c>
      <c r="BO1111" s="136">
        <v>952.29650000000004</v>
      </c>
      <c r="BP1111" s="136">
        <v>952.29650000000004</v>
      </c>
      <c r="BQ1111" s="1" t="s">
        <v>821</v>
      </c>
    </row>
    <row r="1112" spans="58:69" x14ac:dyDescent="0.25">
      <c r="BF1112">
        <v>1272</v>
      </c>
      <c r="BG1112">
        <v>17</v>
      </c>
      <c r="BH1112">
        <v>55</v>
      </c>
      <c r="BI1112">
        <v>1094</v>
      </c>
      <c r="BJ1112" s="398">
        <v>28</v>
      </c>
      <c r="BK1112" s="398">
        <v>4</v>
      </c>
      <c r="BL1112" s="136">
        <v>821.19420000000002</v>
      </c>
      <c r="BM1112" s="136">
        <v>952.929911216797</v>
      </c>
      <c r="BN1112" s="136">
        <v>972.21</v>
      </c>
      <c r="BO1112" s="136">
        <v>946.36919999999998</v>
      </c>
      <c r="BP1112" s="136">
        <v>946.36919999999998</v>
      </c>
      <c r="BQ1112" s="1" t="s">
        <v>821</v>
      </c>
    </row>
    <row r="1113" spans="58:69" x14ac:dyDescent="0.25">
      <c r="BF1113">
        <v>1273</v>
      </c>
      <c r="BG1113">
        <v>17</v>
      </c>
      <c r="BH1113">
        <v>54</v>
      </c>
      <c r="BI1113">
        <v>1095</v>
      </c>
      <c r="BJ1113" s="398">
        <v>28</v>
      </c>
      <c r="BK1113" s="398">
        <v>5</v>
      </c>
      <c r="BL1113" s="136">
        <v>1078.2759000000001</v>
      </c>
      <c r="BM1113" s="136">
        <v>947.45908483542405</v>
      </c>
      <c r="BN1113" s="136">
        <v>972.06</v>
      </c>
      <c r="BO1113" s="136">
        <v>943.21423000000004</v>
      </c>
      <c r="BP1113" s="136">
        <v>943.21423000000004</v>
      </c>
      <c r="BQ1113" s="1" t="s">
        <v>821</v>
      </c>
    </row>
    <row r="1114" spans="58:69" x14ac:dyDescent="0.25">
      <c r="BF1114">
        <v>1274</v>
      </c>
      <c r="BG1114">
        <v>17</v>
      </c>
      <c r="BH1114">
        <v>53</v>
      </c>
      <c r="BI1114">
        <v>1096</v>
      </c>
      <c r="BJ1114" s="398">
        <v>28</v>
      </c>
      <c r="BK1114" s="398">
        <v>6</v>
      </c>
      <c r="BL1114" s="136">
        <v>1211.0436999999999</v>
      </c>
      <c r="BM1114" s="136">
        <v>943.26775832190197</v>
      </c>
      <c r="BN1114" s="136">
        <v>962.2</v>
      </c>
      <c r="BO1114" s="136">
        <v>941.64666999999997</v>
      </c>
      <c r="BP1114" s="136">
        <v>941.64666999999997</v>
      </c>
      <c r="BQ1114" s="1" t="s">
        <v>821</v>
      </c>
    </row>
    <row r="1115" spans="58:69" x14ac:dyDescent="0.25">
      <c r="BF1115">
        <v>1275</v>
      </c>
      <c r="BG1115">
        <v>16</v>
      </c>
      <c r="BH1115">
        <v>53</v>
      </c>
      <c r="BI1115">
        <v>1097</v>
      </c>
      <c r="BJ1115" s="398">
        <v>28</v>
      </c>
      <c r="BK1115" s="398">
        <v>7</v>
      </c>
      <c r="BL1115" s="136">
        <v>1335.6667</v>
      </c>
      <c r="BM1115" s="136">
        <v>940.50051298928395</v>
      </c>
      <c r="BN1115" s="136">
        <v>961.23</v>
      </c>
      <c r="BO1115" s="136">
        <v>938.97699999999998</v>
      </c>
      <c r="BP1115" s="136">
        <v>938.97699999999998</v>
      </c>
      <c r="BQ1115" s="1" t="s">
        <v>821</v>
      </c>
    </row>
    <row r="1116" spans="58:69" x14ac:dyDescent="0.25">
      <c r="BF1116">
        <v>1276</v>
      </c>
      <c r="BG1116">
        <v>16</v>
      </c>
      <c r="BH1116">
        <v>52</v>
      </c>
      <c r="BI1116">
        <v>1098</v>
      </c>
      <c r="BJ1116" s="398">
        <v>28</v>
      </c>
      <c r="BK1116" s="398">
        <v>8</v>
      </c>
      <c r="BL1116" s="136">
        <v>1607.8688999999999</v>
      </c>
      <c r="BM1116" s="136">
        <v>936.23418966064298</v>
      </c>
      <c r="BN1116" s="136">
        <v>960.77</v>
      </c>
      <c r="BO1116" s="136">
        <v>934.69415000000004</v>
      </c>
      <c r="BP1116" s="136">
        <v>934.69415000000004</v>
      </c>
      <c r="BQ1116" s="1" t="s">
        <v>821</v>
      </c>
    </row>
    <row r="1117" spans="58:69" x14ac:dyDescent="0.25">
      <c r="BF1117">
        <v>1277</v>
      </c>
      <c r="BG1117">
        <v>16</v>
      </c>
      <c r="BH1117">
        <v>51</v>
      </c>
      <c r="BI1117">
        <v>1099</v>
      </c>
      <c r="BJ1117" s="398">
        <v>28</v>
      </c>
      <c r="BK1117" s="398">
        <v>9</v>
      </c>
      <c r="BL1117" s="136">
        <v>1857.4929999999999</v>
      </c>
      <c r="BM1117" s="136">
        <v>930.623963301873</v>
      </c>
      <c r="BN1117" s="136">
        <v>949.53</v>
      </c>
      <c r="BO1117" s="136">
        <v>931.15930000000003</v>
      </c>
      <c r="BP1117" s="136">
        <v>931.15930000000003</v>
      </c>
      <c r="BQ1117" s="1" t="s">
        <v>821</v>
      </c>
    </row>
    <row r="1118" spans="58:69" x14ac:dyDescent="0.25">
      <c r="BF1118">
        <v>1278</v>
      </c>
      <c r="BG1118">
        <v>15</v>
      </c>
      <c r="BH1118">
        <v>51</v>
      </c>
      <c r="BI1118">
        <v>1100</v>
      </c>
      <c r="BJ1118" s="398">
        <v>28</v>
      </c>
      <c r="BK1118" s="398">
        <v>10</v>
      </c>
      <c r="BL1118" s="136">
        <v>1892.7172</v>
      </c>
      <c r="BM1118" s="136">
        <v>927.561518325919</v>
      </c>
      <c r="BN1118" s="136">
        <v>958.96</v>
      </c>
      <c r="BO1118" s="136">
        <v>929.41583000000003</v>
      </c>
      <c r="BP1118" s="136">
        <v>929.41583000000003</v>
      </c>
      <c r="BQ1118" s="1" t="s">
        <v>821</v>
      </c>
    </row>
    <row r="1119" spans="58:69" x14ac:dyDescent="0.25">
      <c r="BF1119">
        <v>1279</v>
      </c>
      <c r="BG1119">
        <v>15</v>
      </c>
      <c r="BH1119">
        <v>50</v>
      </c>
      <c r="BI1119">
        <v>1101</v>
      </c>
      <c r="BJ1119" s="398">
        <v>28</v>
      </c>
      <c r="BK1119" s="398">
        <v>11</v>
      </c>
      <c r="BL1119" s="136">
        <v>2173.5853999999999</v>
      </c>
      <c r="BM1119" s="136">
        <v>924.16316321218596</v>
      </c>
      <c r="BN1119" s="136">
        <v>943.38</v>
      </c>
      <c r="BO1119" s="136">
        <v>924.58630000000005</v>
      </c>
      <c r="BP1119" s="136">
        <v>924.58630000000005</v>
      </c>
      <c r="BQ1119" s="1" t="s">
        <v>821</v>
      </c>
    </row>
    <row r="1120" spans="58:69" x14ac:dyDescent="0.25">
      <c r="BF1120">
        <v>1280</v>
      </c>
      <c r="BG1120">
        <v>15</v>
      </c>
      <c r="BH1120">
        <v>49</v>
      </c>
      <c r="BI1120">
        <v>1102</v>
      </c>
      <c r="BJ1120" s="398">
        <v>28</v>
      </c>
      <c r="BK1120" s="398">
        <v>12</v>
      </c>
      <c r="BL1120" s="136">
        <v>2349.982</v>
      </c>
      <c r="BM1120" s="136">
        <v>919.24704684650101</v>
      </c>
      <c r="BN1120" s="136">
        <v>932.03</v>
      </c>
      <c r="BO1120" s="136">
        <v>920.37699999999995</v>
      </c>
      <c r="BP1120" s="136">
        <v>920.37699999999995</v>
      </c>
      <c r="BQ1120" s="1" t="s">
        <v>821</v>
      </c>
    </row>
    <row r="1121" spans="58:69" x14ac:dyDescent="0.25">
      <c r="BF1121">
        <v>1281</v>
      </c>
      <c r="BG1121">
        <v>14</v>
      </c>
      <c r="BH1121">
        <v>49</v>
      </c>
      <c r="BI1121">
        <v>1103</v>
      </c>
      <c r="BJ1121" s="398">
        <v>28</v>
      </c>
      <c r="BK1121" s="398">
        <v>13</v>
      </c>
      <c r="BL1121" s="136">
        <v>2484.2568000000001</v>
      </c>
      <c r="BM1121" s="136">
        <v>915.90697519692799</v>
      </c>
      <c r="BN1121" s="136">
        <v>939.89</v>
      </c>
      <c r="BO1121" s="136">
        <v>918.04769999999996</v>
      </c>
      <c r="BP1121" s="136">
        <v>918.04769999999996</v>
      </c>
      <c r="BQ1121" s="1" t="s">
        <v>821</v>
      </c>
    </row>
    <row r="1122" spans="58:69" x14ac:dyDescent="0.25">
      <c r="BF1122">
        <v>1282</v>
      </c>
      <c r="BG1122">
        <v>14</v>
      </c>
      <c r="BH1122">
        <v>48</v>
      </c>
      <c r="BI1122">
        <v>1104</v>
      </c>
      <c r="BJ1122" s="398">
        <v>28</v>
      </c>
      <c r="BK1122" s="398">
        <v>14</v>
      </c>
      <c r="BL1122" s="136">
        <v>2782.3937999999998</v>
      </c>
      <c r="BM1122" s="136">
        <v>911.25805196421697</v>
      </c>
      <c r="BN1122" s="136">
        <v>930.22</v>
      </c>
      <c r="BO1122" s="136">
        <v>913.37689999999998</v>
      </c>
      <c r="BP1122" s="136">
        <v>913.37689999999998</v>
      </c>
      <c r="BQ1122" s="1" t="s">
        <v>821</v>
      </c>
    </row>
    <row r="1123" spans="58:69" x14ac:dyDescent="0.25">
      <c r="BF1123">
        <v>1283</v>
      </c>
      <c r="BG1123">
        <v>14</v>
      </c>
      <c r="BH1123">
        <v>47</v>
      </c>
      <c r="BI1123">
        <v>1105</v>
      </c>
      <c r="BJ1123" s="398">
        <v>28</v>
      </c>
      <c r="BK1123" s="398">
        <v>15</v>
      </c>
      <c r="BL1123" s="136">
        <v>2808.7258000000002</v>
      </c>
      <c r="BM1123" s="136">
        <v>907.769642926958</v>
      </c>
      <c r="BN1123" s="136">
        <v>921.16</v>
      </c>
      <c r="BO1123" s="136">
        <v>912.06740000000002</v>
      </c>
      <c r="BP1123" s="136">
        <v>912.06740000000002</v>
      </c>
      <c r="BQ1123" s="1" t="s">
        <v>821</v>
      </c>
    </row>
    <row r="1124" spans="58:69" x14ac:dyDescent="0.25">
      <c r="BF1124">
        <v>1284</v>
      </c>
      <c r="BG1124">
        <v>13</v>
      </c>
      <c r="BH1124">
        <v>47</v>
      </c>
      <c r="BI1124">
        <v>1106</v>
      </c>
      <c r="BJ1124" s="398">
        <v>28</v>
      </c>
      <c r="BK1124" s="398">
        <v>16</v>
      </c>
      <c r="BL1124" s="136">
        <v>3134.2764000000002</v>
      </c>
      <c r="BM1124" s="136">
        <v>903.98650145900103</v>
      </c>
      <c r="BN1124" s="136">
        <v>926.42</v>
      </c>
      <c r="BO1124" s="136">
        <v>908.54552999999999</v>
      </c>
      <c r="BP1124" s="136">
        <v>908.54552999999999</v>
      </c>
      <c r="BQ1124" s="1" t="s">
        <v>821</v>
      </c>
    </row>
    <row r="1125" spans="58:69" x14ac:dyDescent="0.25">
      <c r="BF1125">
        <v>1285</v>
      </c>
      <c r="BG1125">
        <v>13</v>
      </c>
      <c r="BH1125">
        <v>46</v>
      </c>
      <c r="BI1125">
        <v>1107</v>
      </c>
      <c r="BJ1125" s="398">
        <v>28</v>
      </c>
      <c r="BK1125" s="398">
        <v>17</v>
      </c>
      <c r="BL1125" s="136">
        <v>3386.4917</v>
      </c>
      <c r="BM1125" s="136">
        <v>897.77486219430295</v>
      </c>
      <c r="BN1125" s="136">
        <v>929.96</v>
      </c>
      <c r="BO1125" s="136">
        <v>906.09673999999995</v>
      </c>
      <c r="BP1125" s="136">
        <v>906.09673999999995</v>
      </c>
      <c r="BQ1125" s="1" t="s">
        <v>821</v>
      </c>
    </row>
    <row r="1126" spans="58:69" x14ac:dyDescent="0.25">
      <c r="BF1126">
        <v>1286</v>
      </c>
      <c r="BG1126">
        <v>13</v>
      </c>
      <c r="BH1126">
        <v>45</v>
      </c>
      <c r="BI1126">
        <v>1108</v>
      </c>
      <c r="BJ1126" s="398">
        <v>28</v>
      </c>
      <c r="BK1126" s="398">
        <v>18</v>
      </c>
      <c r="BL1126" s="136">
        <v>3424.489</v>
      </c>
      <c r="BM1126" s="136">
        <v>894.65474270549203</v>
      </c>
      <c r="BN1126" s="136">
        <v>907.5</v>
      </c>
      <c r="BO1126" s="136">
        <v>905.87869999999998</v>
      </c>
      <c r="BP1126" s="136">
        <v>905.87869999999998</v>
      </c>
      <c r="BQ1126" s="1" t="s">
        <v>821</v>
      </c>
    </row>
    <row r="1127" spans="58:69" x14ac:dyDescent="0.25">
      <c r="BF1127">
        <v>1287</v>
      </c>
      <c r="BG1127">
        <v>12</v>
      </c>
      <c r="BH1127">
        <v>45</v>
      </c>
      <c r="BI1127">
        <v>1109</v>
      </c>
      <c r="BJ1127" s="398">
        <v>28</v>
      </c>
      <c r="BK1127" s="398">
        <v>19</v>
      </c>
      <c r="BL1127" s="136">
        <v>3701.6572000000001</v>
      </c>
      <c r="BM1127" s="136">
        <v>891.26635391976697</v>
      </c>
      <c r="BN1127" s="136">
        <v>928.2</v>
      </c>
      <c r="BO1127" s="136">
        <v>903.11053000000004</v>
      </c>
      <c r="BP1127" s="136">
        <v>903.11053000000004</v>
      </c>
      <c r="BQ1127" s="1" t="s">
        <v>821</v>
      </c>
    </row>
    <row r="1128" spans="58:69" x14ac:dyDescent="0.25">
      <c r="BF1128">
        <v>1288</v>
      </c>
      <c r="BG1128">
        <v>12</v>
      </c>
      <c r="BH1128">
        <v>44</v>
      </c>
      <c r="BI1128">
        <v>1110</v>
      </c>
      <c r="BJ1128" s="398">
        <v>28</v>
      </c>
      <c r="BK1128" s="398">
        <v>20</v>
      </c>
      <c r="BL1128" s="136">
        <v>3960.9259999999999</v>
      </c>
      <c r="BM1128" s="136">
        <v>885.49904962228004</v>
      </c>
      <c r="BN1128" s="136">
        <v>918.19</v>
      </c>
      <c r="BO1128" s="136">
        <v>900.34439999999995</v>
      </c>
      <c r="BP1128" s="136">
        <v>900.34439999999995</v>
      </c>
      <c r="BQ1128" s="1" t="s">
        <v>821</v>
      </c>
    </row>
    <row r="1129" spans="58:69" x14ac:dyDescent="0.25">
      <c r="BF1129">
        <v>1289</v>
      </c>
      <c r="BG1129">
        <v>11</v>
      </c>
      <c r="BH1129">
        <v>43</v>
      </c>
      <c r="BI1129">
        <v>1111</v>
      </c>
      <c r="BJ1129" s="398">
        <v>28</v>
      </c>
      <c r="BK1129" s="398">
        <v>21</v>
      </c>
      <c r="BL1129" s="136">
        <v>4216.9125999999997</v>
      </c>
      <c r="BM1129" s="136">
        <v>879.95946686424998</v>
      </c>
      <c r="BN1129" s="136">
        <v>939.59</v>
      </c>
      <c r="BO1129" s="136">
        <v>895.87354000000005</v>
      </c>
      <c r="BP1129" s="136">
        <v>895.87354000000005</v>
      </c>
      <c r="BQ1129" s="1" t="s">
        <v>821</v>
      </c>
    </row>
    <row r="1130" spans="58:69" x14ac:dyDescent="0.25">
      <c r="BF1130">
        <v>1290</v>
      </c>
      <c r="BG1130">
        <v>11</v>
      </c>
      <c r="BH1130">
        <v>42</v>
      </c>
      <c r="BI1130">
        <v>1112</v>
      </c>
      <c r="BJ1130" s="398">
        <v>28</v>
      </c>
      <c r="BK1130" s="398">
        <v>22</v>
      </c>
      <c r="BL1130" s="136">
        <v>4471.5712999999996</v>
      </c>
      <c r="BM1130" s="136">
        <v>874.46944014329995</v>
      </c>
      <c r="BN1130" s="136">
        <v>932.45</v>
      </c>
      <c r="BO1130" s="136">
        <v>889.94135000000006</v>
      </c>
      <c r="BP1130" s="136">
        <v>889.94135000000006</v>
      </c>
      <c r="BQ1130" s="1" t="s">
        <v>821</v>
      </c>
    </row>
    <row r="1131" spans="58:69" x14ac:dyDescent="0.25">
      <c r="BF1131">
        <v>1291</v>
      </c>
      <c r="BG1131">
        <v>11</v>
      </c>
      <c r="BH1131">
        <v>41</v>
      </c>
      <c r="BI1131">
        <v>1113</v>
      </c>
      <c r="BJ1131" s="398">
        <v>28</v>
      </c>
      <c r="BK1131" s="398">
        <v>23</v>
      </c>
      <c r="BL1131" s="136">
        <v>4722.1660000000002</v>
      </c>
      <c r="BM1131" s="136">
        <v>869.03739503564805</v>
      </c>
      <c r="BN1131" s="136">
        <v>931.59</v>
      </c>
      <c r="BO1131" s="136">
        <v>886.76340000000005</v>
      </c>
      <c r="BP1131" s="136">
        <v>886.76340000000005</v>
      </c>
      <c r="BQ1131" s="1" t="s">
        <v>821</v>
      </c>
    </row>
    <row r="1132" spans="58:69" x14ac:dyDescent="0.25">
      <c r="BF1132">
        <v>1292</v>
      </c>
      <c r="BG1132">
        <v>11</v>
      </c>
      <c r="BH1132">
        <v>40</v>
      </c>
      <c r="BI1132">
        <v>1114</v>
      </c>
      <c r="BJ1132" s="398">
        <v>28</v>
      </c>
      <c r="BK1132" s="398">
        <v>24</v>
      </c>
      <c r="BL1132" s="136">
        <v>4972.7606999999998</v>
      </c>
      <c r="BM1132" s="136">
        <v>863.64903693441397</v>
      </c>
      <c r="BN1132" s="136">
        <v>926.59</v>
      </c>
      <c r="BO1132" s="136">
        <v>882.87559999999996</v>
      </c>
      <c r="BP1132" s="136">
        <v>882.87559999999996</v>
      </c>
      <c r="BQ1132" s="1" t="s">
        <v>821</v>
      </c>
    </row>
    <row r="1133" spans="58:69" x14ac:dyDescent="0.25">
      <c r="BF1133">
        <v>1293</v>
      </c>
      <c r="BG1133">
        <v>11</v>
      </c>
      <c r="BH1133">
        <v>39</v>
      </c>
      <c r="BI1133">
        <v>1115</v>
      </c>
      <c r="BJ1133" s="398">
        <v>28</v>
      </c>
      <c r="BK1133" s="398">
        <v>25</v>
      </c>
      <c r="BL1133" s="136">
        <v>5225.9049999999997</v>
      </c>
      <c r="BM1133" s="136">
        <v>858.23326552537901</v>
      </c>
      <c r="BN1133" s="136">
        <v>920.87</v>
      </c>
      <c r="BO1133" s="136">
        <v>878.70730000000003</v>
      </c>
      <c r="BP1133" s="136">
        <v>878.70730000000003</v>
      </c>
      <c r="BQ1133" s="1" t="s">
        <v>821</v>
      </c>
    </row>
    <row r="1134" spans="58:69" x14ac:dyDescent="0.25">
      <c r="BF1134">
        <v>1294</v>
      </c>
      <c r="BG1134">
        <v>11</v>
      </c>
      <c r="BH1134">
        <v>38</v>
      </c>
      <c r="BI1134">
        <v>1116</v>
      </c>
      <c r="BJ1134" s="398">
        <v>28</v>
      </c>
      <c r="BK1134" s="398">
        <v>26</v>
      </c>
      <c r="BL1134" s="136">
        <v>5480.2992999999997</v>
      </c>
      <c r="BM1134" s="136">
        <v>852.77665238239604</v>
      </c>
      <c r="BN1134" s="136">
        <v>920.77</v>
      </c>
      <c r="BO1134" s="136">
        <v>875.00445999999999</v>
      </c>
      <c r="BP1134" s="136">
        <v>875.00445999999999</v>
      </c>
      <c r="BQ1134" s="1" t="s">
        <v>821</v>
      </c>
    </row>
    <row r="1135" spans="58:69" x14ac:dyDescent="0.25">
      <c r="BF1135">
        <v>1295</v>
      </c>
      <c r="BG1135">
        <v>11</v>
      </c>
      <c r="BH1135">
        <v>37</v>
      </c>
      <c r="BI1135">
        <v>1117</v>
      </c>
      <c r="BJ1135" s="398">
        <v>28</v>
      </c>
      <c r="BK1135" s="398">
        <v>27</v>
      </c>
      <c r="BL1135" s="136">
        <v>5734.6940000000004</v>
      </c>
      <c r="BM1135" s="136">
        <v>847.30658981494196</v>
      </c>
      <c r="BN1135" s="136">
        <v>905.39</v>
      </c>
      <c r="BO1135" s="136">
        <v>869.8809</v>
      </c>
      <c r="BP1135" s="136">
        <v>869.8809</v>
      </c>
      <c r="BQ1135" s="1" t="s">
        <v>821</v>
      </c>
    </row>
    <row r="1136" spans="58:69" x14ac:dyDescent="0.25">
      <c r="BF1136">
        <v>1296</v>
      </c>
      <c r="BG1136">
        <v>11</v>
      </c>
      <c r="BH1136">
        <v>36</v>
      </c>
      <c r="BI1136">
        <v>1118</v>
      </c>
      <c r="BJ1136" s="398">
        <v>28</v>
      </c>
      <c r="BK1136" s="398">
        <v>28</v>
      </c>
      <c r="BL1136" s="136">
        <v>5982.0730000000003</v>
      </c>
      <c r="BM1136" s="136">
        <v>841.91195321578903</v>
      </c>
      <c r="BN1136" s="136">
        <v>892.94</v>
      </c>
      <c r="BO1136" s="136">
        <v>867.20123000000001</v>
      </c>
      <c r="BP1136" s="136">
        <v>867.20123000000001</v>
      </c>
      <c r="BQ1136" s="1" t="s">
        <v>821</v>
      </c>
    </row>
    <row r="1137" spans="58:69" x14ac:dyDescent="0.25">
      <c r="BF1137">
        <v>1297</v>
      </c>
      <c r="BG1137">
        <v>10</v>
      </c>
      <c r="BH1137">
        <v>36</v>
      </c>
      <c r="BI1137">
        <v>1119</v>
      </c>
      <c r="BJ1137" s="398">
        <v>28</v>
      </c>
      <c r="BK1137" s="398">
        <v>29</v>
      </c>
      <c r="BL1137" s="136">
        <v>5995.2065000000002</v>
      </c>
      <c r="BM1137" s="136">
        <v>839.11113419300796</v>
      </c>
      <c r="BN1137" s="136">
        <v>909.43</v>
      </c>
      <c r="BO1137" s="136">
        <v>867.20123000000001</v>
      </c>
      <c r="BP1137" s="136">
        <v>867.20123000000001</v>
      </c>
      <c r="BQ1137" s="1" t="s">
        <v>821</v>
      </c>
    </row>
    <row r="1138" spans="58:69" x14ac:dyDescent="0.25">
      <c r="BF1138">
        <v>1298</v>
      </c>
      <c r="BG1138">
        <v>10</v>
      </c>
      <c r="BH1138">
        <v>35</v>
      </c>
      <c r="BI1138">
        <v>1120</v>
      </c>
      <c r="BJ1138" s="398">
        <v>28</v>
      </c>
      <c r="BK1138" s="398">
        <v>30</v>
      </c>
      <c r="BL1138" s="136">
        <v>6268.1885000000002</v>
      </c>
      <c r="BM1138" s="136">
        <v>836.03507968038798</v>
      </c>
      <c r="BN1138" s="136">
        <v>902.5</v>
      </c>
      <c r="BO1138" s="136">
        <v>864.38684000000001</v>
      </c>
      <c r="BP1138" s="136">
        <v>864.38684000000001</v>
      </c>
      <c r="BQ1138" s="1" t="s">
        <v>821</v>
      </c>
    </row>
    <row r="1139" spans="58:69" x14ac:dyDescent="0.25">
      <c r="BF1139">
        <v>1299</v>
      </c>
      <c r="BG1139">
        <v>10</v>
      </c>
      <c r="BH1139">
        <v>34</v>
      </c>
      <c r="BI1139">
        <v>1121</v>
      </c>
      <c r="BJ1139" s="398">
        <v>28</v>
      </c>
      <c r="BK1139" s="398">
        <v>31</v>
      </c>
      <c r="BL1139" s="136">
        <v>6519.8477000000003</v>
      </c>
      <c r="BM1139" s="136">
        <v>830.39458424219094</v>
      </c>
      <c r="BN1139" s="136">
        <v>882.26</v>
      </c>
      <c r="BO1139" s="136">
        <v>862.03920000000005</v>
      </c>
      <c r="BP1139" s="136">
        <v>862.03920000000005</v>
      </c>
      <c r="BQ1139" s="1" t="s">
        <v>821</v>
      </c>
    </row>
    <row r="1140" spans="58:69" x14ac:dyDescent="0.25">
      <c r="BF1140">
        <v>1300</v>
      </c>
      <c r="BG1140">
        <v>9</v>
      </c>
      <c r="BH1140">
        <v>34</v>
      </c>
      <c r="BI1140">
        <v>1122</v>
      </c>
      <c r="BJ1140" s="398">
        <v>28</v>
      </c>
      <c r="BK1140" s="398">
        <v>32</v>
      </c>
      <c r="BL1140" s="136">
        <v>6567.2290000000003</v>
      </c>
      <c r="BM1140" s="136">
        <v>827.17955234338001</v>
      </c>
      <c r="BN1140" s="136">
        <v>903.54</v>
      </c>
      <c r="BO1140" s="136">
        <v>860.39373999999998</v>
      </c>
      <c r="BP1140" s="136">
        <v>860.39373999999998</v>
      </c>
      <c r="BQ1140" s="1" t="s">
        <v>821</v>
      </c>
    </row>
    <row r="1141" spans="58:69" x14ac:dyDescent="0.25">
      <c r="BF1141">
        <v>1301</v>
      </c>
      <c r="BG1141">
        <v>9</v>
      </c>
      <c r="BH1141">
        <v>33</v>
      </c>
      <c r="BI1141">
        <v>1123</v>
      </c>
      <c r="BJ1141" s="398">
        <v>28</v>
      </c>
      <c r="BK1141" s="398">
        <v>33</v>
      </c>
      <c r="BL1141" s="136">
        <v>6847.55</v>
      </c>
      <c r="BM1141" s="136">
        <v>823.65639108520304</v>
      </c>
      <c r="BN1141" s="136">
        <v>894.16</v>
      </c>
      <c r="BO1141" s="136">
        <v>858.20730000000003</v>
      </c>
      <c r="BP1141" s="136">
        <v>858.20730000000003</v>
      </c>
      <c r="BQ1141" s="1" t="s">
        <v>821</v>
      </c>
    </row>
    <row r="1142" spans="58:69" x14ac:dyDescent="0.25">
      <c r="BF1142">
        <v>1302</v>
      </c>
      <c r="BG1142">
        <v>9</v>
      </c>
      <c r="BH1142">
        <v>32</v>
      </c>
      <c r="BI1142">
        <v>1124</v>
      </c>
      <c r="BJ1142" s="398">
        <v>28</v>
      </c>
      <c r="BK1142" s="398">
        <v>34</v>
      </c>
      <c r="BL1142" s="136">
        <v>7116.1674999999996</v>
      </c>
      <c r="BM1142" s="136">
        <v>817.75467653629903</v>
      </c>
      <c r="BN1142" s="136">
        <v>864.61</v>
      </c>
      <c r="BO1142" s="136">
        <v>856.61739999999998</v>
      </c>
      <c r="BP1142" s="136">
        <v>856.61739999999998</v>
      </c>
      <c r="BQ1142" s="1" t="s">
        <v>821</v>
      </c>
    </row>
    <row r="1143" spans="58:69" x14ac:dyDescent="0.25">
      <c r="BF1143">
        <v>1303</v>
      </c>
      <c r="BG1143">
        <v>9</v>
      </c>
      <c r="BH1143">
        <v>31</v>
      </c>
      <c r="BI1143">
        <v>1125</v>
      </c>
      <c r="BJ1143" s="398">
        <v>28</v>
      </c>
      <c r="BK1143" s="398">
        <v>35</v>
      </c>
      <c r="BL1143" s="136">
        <v>7367.5312000000004</v>
      </c>
      <c r="BM1143" s="136">
        <v>812.16428309152195</v>
      </c>
      <c r="BN1143" s="136">
        <v>870.97</v>
      </c>
      <c r="BO1143" s="136">
        <v>855.68384000000003</v>
      </c>
      <c r="BP1143" s="136">
        <v>855.68384000000003</v>
      </c>
      <c r="BQ1143" s="1" t="s">
        <v>821</v>
      </c>
    </row>
    <row r="1144" spans="58:69" x14ac:dyDescent="0.25">
      <c r="BF1144">
        <v>1304</v>
      </c>
      <c r="BG1144">
        <v>9</v>
      </c>
      <c r="BH1144">
        <v>30</v>
      </c>
      <c r="BI1144">
        <v>1126</v>
      </c>
      <c r="BJ1144" s="398">
        <v>28</v>
      </c>
      <c r="BK1144" s="398">
        <v>36</v>
      </c>
      <c r="BL1144" s="136">
        <v>7448.4633999999996</v>
      </c>
      <c r="BM1144" s="136">
        <v>808.59172328367197</v>
      </c>
      <c r="BN1144" s="136">
        <v>873.87</v>
      </c>
      <c r="BO1144" s="136">
        <v>854.25250000000005</v>
      </c>
      <c r="BP1144" s="136">
        <v>854.25250000000005</v>
      </c>
      <c r="BQ1144" s="1" t="s">
        <v>821</v>
      </c>
    </row>
    <row r="1145" spans="58:69" x14ac:dyDescent="0.25">
      <c r="BF1145">
        <v>1305</v>
      </c>
      <c r="BG1145">
        <v>8</v>
      </c>
      <c r="BH1145">
        <v>30</v>
      </c>
      <c r="BI1145">
        <v>1127</v>
      </c>
      <c r="BJ1145" s="398">
        <v>28</v>
      </c>
      <c r="BK1145" s="398">
        <v>37</v>
      </c>
      <c r="BL1145" s="136">
        <v>7631.8765000000003</v>
      </c>
      <c r="BM1145" s="136">
        <v>805.74970555548805</v>
      </c>
      <c r="BN1145" s="136">
        <v>884.45</v>
      </c>
      <c r="BO1145" s="136">
        <v>853.05899999999997</v>
      </c>
      <c r="BP1145" s="136">
        <v>853.05899999999997</v>
      </c>
      <c r="BQ1145" s="1" t="s">
        <v>821</v>
      </c>
    </row>
    <row r="1146" spans="58:69" x14ac:dyDescent="0.25">
      <c r="BF1146">
        <v>1306</v>
      </c>
      <c r="BG1146">
        <v>8</v>
      </c>
      <c r="BH1146">
        <v>29</v>
      </c>
      <c r="BI1146">
        <v>1128</v>
      </c>
      <c r="BJ1146" s="398">
        <v>28</v>
      </c>
      <c r="BK1146" s="398">
        <v>38</v>
      </c>
      <c r="BL1146" s="136">
        <v>7898.7060000000001</v>
      </c>
      <c r="BM1146" s="136">
        <v>800.90907815306605</v>
      </c>
      <c r="BN1146" s="136">
        <v>873.47</v>
      </c>
      <c r="BO1146" s="136">
        <v>850.62149999999997</v>
      </c>
      <c r="BP1146" s="136">
        <v>850.62149999999997</v>
      </c>
      <c r="BQ1146" s="1" t="s">
        <v>821</v>
      </c>
    </row>
    <row r="1147" spans="58:69" x14ac:dyDescent="0.25">
      <c r="BF1147">
        <v>1307</v>
      </c>
      <c r="BG1147">
        <v>8</v>
      </c>
      <c r="BH1147">
        <v>28</v>
      </c>
      <c r="BI1147">
        <v>1129</v>
      </c>
      <c r="BJ1147" s="398">
        <v>28</v>
      </c>
      <c r="BK1147" s="398">
        <v>39</v>
      </c>
      <c r="BL1147" s="136">
        <v>8143.7740000000003</v>
      </c>
      <c r="BM1147" s="136">
        <v>795.40560725722503</v>
      </c>
      <c r="BN1147" s="136">
        <v>865.89</v>
      </c>
      <c r="BO1147" s="136">
        <v>847.35419999999999</v>
      </c>
      <c r="BP1147" s="136">
        <v>847.35419999999999</v>
      </c>
      <c r="BQ1147" s="1" t="s">
        <v>821</v>
      </c>
    </row>
    <row r="1148" spans="58:69" x14ac:dyDescent="0.25">
      <c r="BF1148">
        <v>1308</v>
      </c>
      <c r="BG1148">
        <v>7</v>
      </c>
      <c r="BH1148">
        <v>28</v>
      </c>
      <c r="BI1148">
        <v>1130</v>
      </c>
      <c r="BJ1148" s="398">
        <v>28</v>
      </c>
      <c r="BK1148" s="398">
        <v>40</v>
      </c>
      <c r="BL1148" s="136">
        <v>8171.2763999999997</v>
      </c>
      <c r="BM1148" s="136">
        <v>792.475165600168</v>
      </c>
      <c r="BN1148" s="136">
        <v>869.38</v>
      </c>
      <c r="BO1148" s="136">
        <v>847.02909999999997</v>
      </c>
      <c r="BP1148" s="136">
        <v>847.02909999999997</v>
      </c>
      <c r="BQ1148" s="1" t="s">
        <v>821</v>
      </c>
    </row>
    <row r="1149" spans="58:69" x14ac:dyDescent="0.25">
      <c r="BF1149">
        <v>1309</v>
      </c>
      <c r="BG1149">
        <v>7</v>
      </c>
      <c r="BH1149">
        <v>27</v>
      </c>
      <c r="BI1149">
        <v>1131</v>
      </c>
      <c r="BJ1149" s="398">
        <v>28</v>
      </c>
      <c r="BK1149" s="398">
        <v>41</v>
      </c>
      <c r="BL1149" s="136">
        <v>8484.8719999999994</v>
      </c>
      <c r="BM1149" s="136">
        <v>788.80796636048797</v>
      </c>
      <c r="BN1149" s="136">
        <v>862.17</v>
      </c>
      <c r="BO1149" s="136">
        <v>835.25919999999996</v>
      </c>
      <c r="BP1149" s="136">
        <v>835.25919999999996</v>
      </c>
      <c r="BQ1149" s="1" t="s">
        <v>821</v>
      </c>
    </row>
    <row r="1150" spans="58:69" x14ac:dyDescent="0.25">
      <c r="BF1150">
        <v>1310</v>
      </c>
      <c r="BG1150">
        <v>7</v>
      </c>
      <c r="BH1150">
        <v>26</v>
      </c>
      <c r="BI1150">
        <v>1132</v>
      </c>
      <c r="BJ1150" s="398">
        <v>28</v>
      </c>
      <c r="BK1150" s="398">
        <v>42</v>
      </c>
      <c r="BL1150" s="136">
        <v>8559.1509999999998</v>
      </c>
      <c r="BM1150" s="136">
        <v>784.63786783689602</v>
      </c>
      <c r="BN1150" s="136">
        <v>842.38</v>
      </c>
      <c r="BO1150" s="136">
        <v>831.04956000000004</v>
      </c>
      <c r="BP1150" s="136">
        <v>831.04956000000004</v>
      </c>
      <c r="BQ1150" s="1" t="s">
        <v>821</v>
      </c>
    </row>
    <row r="1151" spans="58:69" x14ac:dyDescent="0.25">
      <c r="BF1151">
        <v>1311</v>
      </c>
      <c r="BG1151">
        <v>6</v>
      </c>
      <c r="BH1151">
        <v>26</v>
      </c>
      <c r="BI1151">
        <v>1133</v>
      </c>
      <c r="BJ1151" s="398">
        <v>28</v>
      </c>
      <c r="BK1151" s="398">
        <v>43</v>
      </c>
      <c r="BL1151" s="136">
        <v>8847.8889999999992</v>
      </c>
      <c r="BM1151" s="136">
        <v>780.73501494208006</v>
      </c>
      <c r="BN1151" s="136">
        <v>831.72</v>
      </c>
      <c r="BO1151" s="136">
        <v>815.86914000000002</v>
      </c>
      <c r="BP1151" s="136">
        <v>815.86914000000002</v>
      </c>
      <c r="BQ1151" s="1" t="s">
        <v>821</v>
      </c>
    </row>
    <row r="1152" spans="58:69" x14ac:dyDescent="0.25">
      <c r="BF1152">
        <v>1312</v>
      </c>
      <c r="BG1152">
        <v>5</v>
      </c>
      <c r="BH1152">
        <v>26</v>
      </c>
      <c r="BI1152">
        <v>1134</v>
      </c>
      <c r="BJ1152" s="398">
        <v>28</v>
      </c>
      <c r="BK1152" s="398">
        <v>44</v>
      </c>
      <c r="BL1152" s="136">
        <v>8996.491</v>
      </c>
      <c r="BM1152" s="136">
        <v>776.03313394431996</v>
      </c>
      <c r="BN1152" s="136">
        <v>854.65</v>
      </c>
      <c r="BO1152" s="136">
        <v>808.17145000000005</v>
      </c>
      <c r="BP1152" s="136">
        <v>808.17145000000005</v>
      </c>
      <c r="BQ1152" s="1" t="s">
        <v>821</v>
      </c>
    </row>
    <row r="1153" spans="58:69" x14ac:dyDescent="0.25">
      <c r="BF1153">
        <v>1313</v>
      </c>
      <c r="BG1153">
        <v>5</v>
      </c>
      <c r="BH1153">
        <v>25</v>
      </c>
      <c r="BI1153">
        <v>1135</v>
      </c>
      <c r="BJ1153" s="398">
        <v>28</v>
      </c>
      <c r="BK1153" s="398">
        <v>45</v>
      </c>
      <c r="BL1153" s="136">
        <v>9137.366</v>
      </c>
      <c r="BM1153" s="136">
        <v>772.92090982412799</v>
      </c>
      <c r="BN1153" s="136">
        <v>811.81</v>
      </c>
      <c r="BO1153" s="136">
        <v>805.27290000000005</v>
      </c>
      <c r="BP1153" s="136">
        <v>805.27290000000005</v>
      </c>
      <c r="BQ1153" s="1" t="s">
        <v>821</v>
      </c>
    </row>
    <row r="1154" spans="58:69" x14ac:dyDescent="0.25">
      <c r="BF1154">
        <v>1314</v>
      </c>
      <c r="BG1154">
        <v>4</v>
      </c>
      <c r="BH1154">
        <v>25</v>
      </c>
      <c r="BI1154">
        <v>1136</v>
      </c>
      <c r="BJ1154" s="398">
        <v>28</v>
      </c>
      <c r="BK1154" s="398">
        <v>46</v>
      </c>
      <c r="BL1154" s="136">
        <v>9400.0550000000003</v>
      </c>
      <c r="BM1154" s="136">
        <v>768.58213178957897</v>
      </c>
      <c r="BN1154" s="136">
        <v>807.85</v>
      </c>
      <c r="BO1154" s="136">
        <v>797.55499999999995</v>
      </c>
      <c r="BP1154" s="136">
        <v>797.55499999999995</v>
      </c>
      <c r="BQ1154" s="1" t="s">
        <v>821</v>
      </c>
    </row>
    <row r="1155" spans="58:69" x14ac:dyDescent="0.25">
      <c r="BF1155">
        <v>1315</v>
      </c>
      <c r="BG1155">
        <v>3</v>
      </c>
      <c r="BH1155">
        <v>25</v>
      </c>
      <c r="BI1155">
        <v>1137</v>
      </c>
      <c r="BJ1155" s="398">
        <v>28</v>
      </c>
      <c r="BK1155" s="398">
        <v>47</v>
      </c>
      <c r="BL1155" s="136">
        <v>9602.2489999999998</v>
      </c>
      <c r="BM1155" s="136">
        <v>763.58411147362801</v>
      </c>
      <c r="BN1155" s="136">
        <v>849</v>
      </c>
      <c r="BO1155" s="136">
        <v>792.23590000000002</v>
      </c>
      <c r="BP1155" s="136">
        <v>792.23590000000002</v>
      </c>
      <c r="BQ1155" s="1" t="s">
        <v>821</v>
      </c>
    </row>
    <row r="1156" spans="58:69" x14ac:dyDescent="0.25">
      <c r="BF1156">
        <v>1316</v>
      </c>
      <c r="BG1156">
        <v>3</v>
      </c>
      <c r="BH1156">
        <v>24</v>
      </c>
      <c r="BI1156">
        <v>1138</v>
      </c>
      <c r="BJ1156" s="398">
        <v>28</v>
      </c>
      <c r="BK1156" s="398">
        <v>48</v>
      </c>
      <c r="BL1156" s="136">
        <v>9711.4169999999995</v>
      </c>
      <c r="BM1156" s="136">
        <v>760.23662216723301</v>
      </c>
      <c r="BN1156" s="136">
        <v>795.41</v>
      </c>
      <c r="BO1156" s="136">
        <v>788.75725999999997</v>
      </c>
      <c r="BP1156" s="136">
        <v>788.75725999999997</v>
      </c>
      <c r="BQ1156" s="1" t="s">
        <v>821</v>
      </c>
    </row>
    <row r="1157" spans="58:69" x14ac:dyDescent="0.25">
      <c r="BF1157">
        <v>1317</v>
      </c>
      <c r="BG1157">
        <v>2</v>
      </c>
      <c r="BH1157">
        <v>24</v>
      </c>
      <c r="BI1157">
        <v>1139</v>
      </c>
      <c r="BJ1157" s="398">
        <v>28</v>
      </c>
      <c r="BK1157" s="398">
        <v>49</v>
      </c>
      <c r="BL1157" s="136">
        <v>10002.065000000001</v>
      </c>
      <c r="BM1157" s="136">
        <v>755.93813991029197</v>
      </c>
      <c r="BN1157" s="136">
        <v>795.45</v>
      </c>
      <c r="BO1157" s="136">
        <v>779.14417000000003</v>
      </c>
      <c r="BP1157" s="136">
        <v>779.14417000000003</v>
      </c>
      <c r="BQ1157" s="1" t="s">
        <v>821</v>
      </c>
    </row>
    <row r="1158" spans="58:69" x14ac:dyDescent="0.25">
      <c r="BF1158">
        <v>1318</v>
      </c>
      <c r="BG1158">
        <v>1</v>
      </c>
      <c r="BH1158">
        <v>24</v>
      </c>
      <c r="BI1158">
        <v>1140</v>
      </c>
      <c r="BJ1158" s="398">
        <v>28</v>
      </c>
      <c r="BK1158" s="398">
        <v>50</v>
      </c>
      <c r="BL1158" s="136">
        <v>10056.371999999999</v>
      </c>
      <c r="BM1158" s="136">
        <v>752.22947948620094</v>
      </c>
      <c r="BN1158" s="136">
        <v>798.17</v>
      </c>
      <c r="BO1158" s="136">
        <v>777.24270000000001</v>
      </c>
      <c r="BP1158" s="136">
        <v>777.24270000000001</v>
      </c>
      <c r="BQ1158" s="1" t="s">
        <v>821</v>
      </c>
    </row>
    <row r="1159" spans="58:69" x14ac:dyDescent="0.25">
      <c r="BF1159">
        <v>1319</v>
      </c>
      <c r="BG1159">
        <v>1</v>
      </c>
      <c r="BH1159">
        <v>23</v>
      </c>
      <c r="BI1159">
        <v>1141</v>
      </c>
      <c r="BJ1159" s="398">
        <v>28</v>
      </c>
      <c r="BK1159" s="398">
        <v>51</v>
      </c>
      <c r="BL1159" s="136">
        <v>10327.575000000001</v>
      </c>
      <c r="BM1159" s="136">
        <v>748.72987834395701</v>
      </c>
      <c r="BN1159" s="136">
        <v>774.22</v>
      </c>
      <c r="BO1159" s="136">
        <v>767.05430000000001</v>
      </c>
      <c r="BP1159" s="136">
        <v>767.05430000000001</v>
      </c>
      <c r="BQ1159" s="1" t="s">
        <v>821</v>
      </c>
    </row>
    <row r="1160" spans="58:69" x14ac:dyDescent="0.25">
      <c r="BF1160">
        <v>1320</v>
      </c>
      <c r="BG1160">
        <v>0</v>
      </c>
      <c r="BH1160">
        <v>23</v>
      </c>
      <c r="BI1160">
        <v>1142</v>
      </c>
      <c r="BJ1160" s="398">
        <v>28</v>
      </c>
      <c r="BK1160" s="398">
        <v>52</v>
      </c>
      <c r="BL1160" s="136">
        <v>10485.984</v>
      </c>
      <c r="BM1160" s="136">
        <v>744.11104570494695</v>
      </c>
      <c r="BN1160" s="136">
        <v>841.22</v>
      </c>
      <c r="BO1160" s="136">
        <v>763.48035000000004</v>
      </c>
      <c r="BP1160" s="136">
        <v>763.48035000000004</v>
      </c>
      <c r="BQ1160" s="1" t="s">
        <v>821</v>
      </c>
    </row>
    <row r="1161" spans="58:69" x14ac:dyDescent="0.25">
      <c r="BF1161">
        <v>1321</v>
      </c>
      <c r="BG1161">
        <v>0</v>
      </c>
      <c r="BH1161">
        <v>22</v>
      </c>
      <c r="BI1161">
        <v>1143</v>
      </c>
      <c r="BJ1161" s="398">
        <v>28</v>
      </c>
      <c r="BK1161" s="398">
        <v>53</v>
      </c>
      <c r="BL1161" s="136">
        <v>10721.868</v>
      </c>
      <c r="BM1161" s="136">
        <v>739.87196769753905</v>
      </c>
      <c r="BN1161" s="136">
        <v>802.29</v>
      </c>
      <c r="BO1161" s="136">
        <v>755.03710000000001</v>
      </c>
      <c r="BP1161" s="136">
        <v>755.03710000000001</v>
      </c>
      <c r="BQ1161" s="1" t="s">
        <v>821</v>
      </c>
    </row>
    <row r="1162" spans="58:69" x14ac:dyDescent="0.25">
      <c r="BF1162">
        <v>1248</v>
      </c>
      <c r="BG1162">
        <v>7</v>
      </c>
      <c r="BH1162">
        <v>46</v>
      </c>
      <c r="BI1162">
        <v>1144</v>
      </c>
      <c r="BJ1162" s="398">
        <v>29</v>
      </c>
      <c r="BK1162" s="398">
        <v>1</v>
      </c>
      <c r="BL1162" s="136">
        <v>59.458370000000002</v>
      </c>
      <c r="BM1162" s="136">
        <v>933.379398446133</v>
      </c>
      <c r="BN1162" s="136">
        <v>939.53</v>
      </c>
      <c r="BO1162" s="136">
        <v>927.7002</v>
      </c>
      <c r="BP1162" s="136">
        <v>927.7002</v>
      </c>
      <c r="BQ1162" s="1" t="s">
        <v>821</v>
      </c>
    </row>
    <row r="1163" spans="58:69" x14ac:dyDescent="0.25">
      <c r="BF1163">
        <v>1249</v>
      </c>
      <c r="BG1163">
        <v>6</v>
      </c>
      <c r="BH1163">
        <v>46</v>
      </c>
      <c r="BI1163">
        <v>1145</v>
      </c>
      <c r="BJ1163" s="398">
        <v>29</v>
      </c>
      <c r="BK1163" s="398">
        <v>2</v>
      </c>
      <c r="BL1163" s="136">
        <v>244.74888999999999</v>
      </c>
      <c r="BM1163" s="136">
        <v>927.89686748838199</v>
      </c>
      <c r="BN1163" s="136">
        <v>949.77</v>
      </c>
      <c r="BO1163" s="136">
        <v>924.53612999999996</v>
      </c>
      <c r="BP1163" s="136">
        <v>924.53612999999996</v>
      </c>
      <c r="BQ1163" s="1" t="s">
        <v>821</v>
      </c>
    </row>
    <row r="1164" spans="58:69" x14ac:dyDescent="0.25">
      <c r="BF1164">
        <v>1250</v>
      </c>
      <c r="BG1164">
        <v>6</v>
      </c>
      <c r="BH1164">
        <v>45</v>
      </c>
      <c r="BI1164">
        <v>1146</v>
      </c>
      <c r="BJ1164" s="398">
        <v>29</v>
      </c>
      <c r="BK1164" s="398">
        <v>3</v>
      </c>
      <c r="BL1164" s="136">
        <v>535.14386000000002</v>
      </c>
      <c r="BM1164" s="136">
        <v>917.24121041677404</v>
      </c>
      <c r="BN1164" s="136">
        <v>944.52</v>
      </c>
      <c r="BO1164" s="136">
        <v>918.21642999999995</v>
      </c>
      <c r="BP1164" s="136">
        <v>918.21642999999995</v>
      </c>
      <c r="BQ1164" s="1" t="s">
        <v>821</v>
      </c>
    </row>
    <row r="1165" spans="58:69" x14ac:dyDescent="0.25">
      <c r="BF1165">
        <v>1251</v>
      </c>
      <c r="BG1165">
        <v>6</v>
      </c>
      <c r="BH1165">
        <v>44</v>
      </c>
      <c r="BI1165">
        <v>1147</v>
      </c>
      <c r="BJ1165" s="398">
        <v>29</v>
      </c>
      <c r="BK1165" s="398">
        <v>4</v>
      </c>
      <c r="BL1165" s="136">
        <v>632.30420000000004</v>
      </c>
      <c r="BM1165" s="136">
        <v>908.55972417535497</v>
      </c>
      <c r="BN1165" s="136">
        <v>922.66</v>
      </c>
      <c r="BO1165" s="136">
        <v>917.68677000000002</v>
      </c>
      <c r="BP1165" s="136">
        <v>917.68677000000002</v>
      </c>
      <c r="BQ1165" s="1" t="s">
        <v>821</v>
      </c>
    </row>
    <row r="1166" spans="58:69" x14ac:dyDescent="0.25">
      <c r="BF1166">
        <v>1252</v>
      </c>
      <c r="BG1166">
        <v>5</v>
      </c>
      <c r="BH1166">
        <v>44</v>
      </c>
      <c r="BI1166">
        <v>1148</v>
      </c>
      <c r="BJ1166" s="398">
        <v>29</v>
      </c>
      <c r="BK1166" s="398">
        <v>5</v>
      </c>
      <c r="BL1166" s="136">
        <v>858.04060000000004</v>
      </c>
      <c r="BM1166" s="136">
        <v>901.32663506440099</v>
      </c>
      <c r="BN1166" s="136">
        <v>938.43</v>
      </c>
      <c r="BO1166" s="136">
        <v>915.65106000000003</v>
      </c>
      <c r="BP1166" s="136">
        <v>915.65106000000003</v>
      </c>
      <c r="BQ1166" s="1" t="s">
        <v>821</v>
      </c>
    </row>
    <row r="1167" spans="58:69" x14ac:dyDescent="0.25">
      <c r="BF1167">
        <v>1253</v>
      </c>
      <c r="BG1167">
        <v>5</v>
      </c>
      <c r="BH1167">
        <v>43</v>
      </c>
      <c r="BI1167">
        <v>1149</v>
      </c>
      <c r="BJ1167" s="398">
        <v>29</v>
      </c>
      <c r="BK1167" s="398">
        <v>6</v>
      </c>
      <c r="BL1167" s="136">
        <v>1017.053</v>
      </c>
      <c r="BM1167" s="136">
        <v>892.70801798873197</v>
      </c>
      <c r="BN1167" s="136">
        <v>917.44</v>
      </c>
      <c r="BO1167" s="136">
        <v>912.34339999999997</v>
      </c>
      <c r="BP1167" s="136">
        <v>912.34339999999997</v>
      </c>
      <c r="BQ1167" s="1" t="s">
        <v>821</v>
      </c>
    </row>
    <row r="1168" spans="58:69" x14ac:dyDescent="0.25">
      <c r="BF1168">
        <v>1254</v>
      </c>
      <c r="BG1168">
        <v>4</v>
      </c>
      <c r="BH1168">
        <v>43</v>
      </c>
      <c r="BI1168">
        <v>1150</v>
      </c>
      <c r="BJ1168" s="398">
        <v>29</v>
      </c>
      <c r="BK1168" s="398">
        <v>7</v>
      </c>
      <c r="BL1168" s="136">
        <v>1196.7086999999999</v>
      </c>
      <c r="BM1168" s="136">
        <v>885.12163487417104</v>
      </c>
      <c r="BN1168" s="136">
        <v>928.87</v>
      </c>
      <c r="BO1168" s="136">
        <v>909.08939999999996</v>
      </c>
      <c r="BP1168" s="136">
        <v>909.08939999999996</v>
      </c>
      <c r="BQ1168" s="1" t="s">
        <v>821</v>
      </c>
    </row>
    <row r="1169" spans="58:69" x14ac:dyDescent="0.25">
      <c r="BF1169">
        <v>1255</v>
      </c>
      <c r="BG1169">
        <v>4</v>
      </c>
      <c r="BH1169">
        <v>42</v>
      </c>
      <c r="BI1169">
        <v>1151</v>
      </c>
      <c r="BJ1169" s="398">
        <v>29</v>
      </c>
      <c r="BK1169" s="398">
        <v>8</v>
      </c>
      <c r="BL1169" s="136">
        <v>1406.4884</v>
      </c>
      <c r="BM1169" s="136">
        <v>876.39803669629305</v>
      </c>
      <c r="BN1169" s="136">
        <v>917.53</v>
      </c>
      <c r="BO1169" s="136">
        <v>903.32169999999996</v>
      </c>
      <c r="BP1169" s="136">
        <v>903.32169999999996</v>
      </c>
      <c r="BQ1169" s="1" t="s">
        <v>821</v>
      </c>
    </row>
    <row r="1170" spans="58:69" x14ac:dyDescent="0.25">
      <c r="BF1170">
        <v>1256</v>
      </c>
      <c r="BG1170">
        <v>3</v>
      </c>
      <c r="BH1170">
        <v>42</v>
      </c>
      <c r="BI1170">
        <v>1152</v>
      </c>
      <c r="BJ1170" s="398">
        <v>29</v>
      </c>
      <c r="BK1170" s="398">
        <v>9</v>
      </c>
      <c r="BL1170" s="136">
        <v>1509.8928000000001</v>
      </c>
      <c r="BM1170" s="136">
        <v>869.38250883338503</v>
      </c>
      <c r="BN1170" s="136">
        <v>921.21</v>
      </c>
      <c r="BO1170" s="136">
        <v>900.22709999999995</v>
      </c>
      <c r="BP1170" s="136">
        <v>900.22709999999995</v>
      </c>
      <c r="BQ1170" s="1" t="s">
        <v>821</v>
      </c>
    </row>
    <row r="1171" spans="58:69" x14ac:dyDescent="0.25">
      <c r="BF1171">
        <v>1257</v>
      </c>
      <c r="BG1171">
        <v>3</v>
      </c>
      <c r="BH1171">
        <v>41</v>
      </c>
      <c r="BI1171">
        <v>1153</v>
      </c>
      <c r="BJ1171" s="398">
        <v>29</v>
      </c>
      <c r="BK1171" s="398">
        <v>10</v>
      </c>
      <c r="BL1171" s="136">
        <v>1785.8761</v>
      </c>
      <c r="BM1171" s="136">
        <v>860.88398344470295</v>
      </c>
      <c r="BN1171" s="136">
        <v>920.81</v>
      </c>
      <c r="BO1171" s="136">
        <v>895.67399999999998</v>
      </c>
      <c r="BP1171" s="136">
        <v>895.67399999999998</v>
      </c>
      <c r="BQ1171" s="1" t="s">
        <v>821</v>
      </c>
    </row>
    <row r="1172" spans="58:69" x14ac:dyDescent="0.25">
      <c r="BF1172">
        <v>1258</v>
      </c>
      <c r="BG1172">
        <v>3</v>
      </c>
      <c r="BH1172">
        <v>40</v>
      </c>
      <c r="BI1172">
        <v>1154</v>
      </c>
      <c r="BJ1172" s="398">
        <v>29</v>
      </c>
      <c r="BK1172" s="398">
        <v>11</v>
      </c>
      <c r="BL1172" s="136">
        <v>2048.0304999999998</v>
      </c>
      <c r="BM1172" s="136">
        <v>848.82935720688204</v>
      </c>
      <c r="BN1172" s="136">
        <v>913.23</v>
      </c>
      <c r="BO1172" s="136">
        <v>888.65204000000006</v>
      </c>
      <c r="BP1172" s="136">
        <v>888.65204000000006</v>
      </c>
      <c r="BQ1172" s="1" t="s">
        <v>821</v>
      </c>
    </row>
    <row r="1173" spans="58:69" x14ac:dyDescent="0.25">
      <c r="BF1173">
        <v>1259</v>
      </c>
      <c r="BG1173">
        <v>3</v>
      </c>
      <c r="BH1173">
        <v>39</v>
      </c>
      <c r="BI1173">
        <v>1155</v>
      </c>
      <c r="BJ1173" s="398">
        <v>29</v>
      </c>
      <c r="BK1173" s="398">
        <v>12</v>
      </c>
      <c r="BL1173" s="136">
        <v>2160.4194000000002</v>
      </c>
      <c r="BM1173" s="136">
        <v>840.43934583309897</v>
      </c>
      <c r="BN1173" s="136">
        <v>891.94</v>
      </c>
      <c r="BO1173" s="136">
        <v>886.54129999999998</v>
      </c>
      <c r="BP1173" s="136">
        <v>886.54129999999998</v>
      </c>
      <c r="BQ1173" s="1" t="s">
        <v>821</v>
      </c>
    </row>
    <row r="1174" spans="58:69" x14ac:dyDescent="0.25">
      <c r="BF1174">
        <v>1260</v>
      </c>
      <c r="BG1174">
        <v>2</v>
      </c>
      <c r="BH1174">
        <v>39</v>
      </c>
      <c r="BI1174">
        <v>1156</v>
      </c>
      <c r="BJ1174" s="398">
        <v>29</v>
      </c>
      <c r="BK1174" s="398">
        <v>13</v>
      </c>
      <c r="BL1174" s="136">
        <v>2316.3096</v>
      </c>
      <c r="BM1174" s="136">
        <v>834.42973009107698</v>
      </c>
      <c r="BN1174" s="136">
        <v>895.57</v>
      </c>
      <c r="BO1174" s="136">
        <v>883.38793999999996</v>
      </c>
      <c r="BP1174" s="136">
        <v>883.38793999999996</v>
      </c>
      <c r="BQ1174" s="1" t="s">
        <v>821</v>
      </c>
    </row>
    <row r="1175" spans="58:69" x14ac:dyDescent="0.25">
      <c r="BF1175">
        <v>1261</v>
      </c>
      <c r="BG1175">
        <v>2</v>
      </c>
      <c r="BH1175">
        <v>38</v>
      </c>
      <c r="BI1175">
        <v>1157</v>
      </c>
      <c r="BJ1175" s="398">
        <v>29</v>
      </c>
      <c r="BK1175" s="398">
        <v>14</v>
      </c>
      <c r="BL1175" s="136">
        <v>2584.6869999999999</v>
      </c>
      <c r="BM1175" s="136">
        <v>824.92586681654404</v>
      </c>
      <c r="BN1175" s="136">
        <v>892.86</v>
      </c>
      <c r="BO1175" s="136">
        <v>877.38806</v>
      </c>
      <c r="BP1175" s="136">
        <v>877.38806</v>
      </c>
      <c r="BQ1175" s="1" t="s">
        <v>821</v>
      </c>
    </row>
    <row r="1176" spans="58:69" x14ac:dyDescent="0.25">
      <c r="BF1176">
        <v>1262</v>
      </c>
      <c r="BG1176">
        <v>2</v>
      </c>
      <c r="BH1176">
        <v>37</v>
      </c>
      <c r="BI1176">
        <v>1158</v>
      </c>
      <c r="BJ1176" s="398">
        <v>29</v>
      </c>
      <c r="BK1176" s="398">
        <v>15</v>
      </c>
      <c r="BL1176" s="136">
        <v>2897.0405000000001</v>
      </c>
      <c r="BM1176" s="136">
        <v>811.91712445799396</v>
      </c>
      <c r="BN1176" s="136">
        <v>900.64</v>
      </c>
      <c r="BO1176" s="136">
        <v>872.14750000000004</v>
      </c>
      <c r="BP1176" s="136">
        <v>872.14750000000004</v>
      </c>
      <c r="BQ1176" s="1" t="s">
        <v>821</v>
      </c>
    </row>
    <row r="1177" spans="58:69" x14ac:dyDescent="0.25">
      <c r="BF1177">
        <v>1263</v>
      </c>
      <c r="BG1177">
        <v>1</v>
      </c>
      <c r="BH1177">
        <v>36</v>
      </c>
      <c r="BI1177">
        <v>1159</v>
      </c>
      <c r="BJ1177" s="398">
        <v>29</v>
      </c>
      <c r="BK1177" s="398">
        <v>16</v>
      </c>
      <c r="BL1177" s="136">
        <v>3145.6965</v>
      </c>
      <c r="BM1177" s="136">
        <v>799.35016025304003</v>
      </c>
      <c r="BN1177" s="136">
        <v>877.49</v>
      </c>
      <c r="BO1177" s="136">
        <v>866.63806</v>
      </c>
      <c r="BP1177" s="136">
        <v>866.63806</v>
      </c>
      <c r="BQ1177" s="1" t="s">
        <v>821</v>
      </c>
    </row>
    <row r="1178" spans="58:69" x14ac:dyDescent="0.25">
      <c r="BF1178">
        <v>1264</v>
      </c>
      <c r="BG1178">
        <v>1</v>
      </c>
      <c r="BH1178">
        <v>35</v>
      </c>
      <c r="BI1178">
        <v>1160</v>
      </c>
      <c r="BJ1178" s="398">
        <v>29</v>
      </c>
      <c r="BK1178" s="398">
        <v>17</v>
      </c>
      <c r="BL1178" s="136">
        <v>3411.2563</v>
      </c>
      <c r="BM1178" s="136">
        <v>787.83138827426205</v>
      </c>
      <c r="BN1178" s="136">
        <v>880.33</v>
      </c>
      <c r="BO1178" s="136">
        <v>861.78639999999996</v>
      </c>
      <c r="BP1178" s="136">
        <v>861.78639999999996</v>
      </c>
      <c r="BQ1178" s="1" t="s">
        <v>821</v>
      </c>
    </row>
    <row r="1179" spans="58:69" x14ac:dyDescent="0.25">
      <c r="BF1179">
        <v>1265</v>
      </c>
      <c r="BG1179">
        <v>1</v>
      </c>
      <c r="BH1179">
        <v>34</v>
      </c>
      <c r="BI1179">
        <v>1161</v>
      </c>
      <c r="BJ1179" s="398">
        <v>29</v>
      </c>
      <c r="BK1179" s="398">
        <v>18</v>
      </c>
      <c r="BL1179" s="136">
        <v>3680.4739</v>
      </c>
      <c r="BM1179" s="136">
        <v>775.85204698398195</v>
      </c>
      <c r="BN1179" s="136">
        <v>884.99</v>
      </c>
      <c r="BO1179" s="136">
        <v>854.31524999999999</v>
      </c>
      <c r="BP1179" s="136">
        <v>854.31524999999999</v>
      </c>
      <c r="BQ1179" s="1" t="s">
        <v>821</v>
      </c>
    </row>
    <row r="1180" spans="58:69" x14ac:dyDescent="0.25">
      <c r="BF1180">
        <v>1266</v>
      </c>
      <c r="BG1180">
        <v>0</v>
      </c>
      <c r="BH1180">
        <v>33</v>
      </c>
      <c r="BI1180">
        <v>1162</v>
      </c>
      <c r="BJ1180" s="398">
        <v>29</v>
      </c>
      <c r="BK1180" s="398">
        <v>19</v>
      </c>
      <c r="BL1180" s="136">
        <v>3932.9706999999999</v>
      </c>
      <c r="BM1180" s="136">
        <v>764.16531399191899</v>
      </c>
      <c r="BN1180" s="136">
        <v>853.09</v>
      </c>
      <c r="BO1180" s="136">
        <v>845.94619999999998</v>
      </c>
      <c r="BP1180" s="136">
        <v>845.94619999999998</v>
      </c>
      <c r="BQ1180" s="1" t="s">
        <v>821</v>
      </c>
    </row>
    <row r="1181" spans="58:69" x14ac:dyDescent="0.25">
      <c r="BF1181">
        <v>1267</v>
      </c>
      <c r="BG1181">
        <v>0</v>
      </c>
      <c r="BH1181">
        <v>32</v>
      </c>
      <c r="BI1181">
        <v>1163</v>
      </c>
      <c r="BJ1181" s="398">
        <v>29</v>
      </c>
      <c r="BK1181" s="398">
        <v>20</v>
      </c>
      <c r="BL1181" s="136">
        <v>4209.6869999999999</v>
      </c>
      <c r="BM1181" s="136">
        <v>752.31059811094997</v>
      </c>
      <c r="BN1181" s="136">
        <v>847.46</v>
      </c>
      <c r="BO1181" s="136">
        <v>832.71569999999997</v>
      </c>
      <c r="BP1181" s="136">
        <v>832.71569999999997</v>
      </c>
      <c r="BQ1181" s="1" t="s">
        <v>821</v>
      </c>
    </row>
    <row r="1182" spans="58:69" x14ac:dyDescent="0.25">
      <c r="BF1182">
        <v>1268</v>
      </c>
      <c r="BG1182">
        <v>0</v>
      </c>
      <c r="BH1182">
        <v>31</v>
      </c>
      <c r="BI1182">
        <v>1164</v>
      </c>
      <c r="BJ1182" s="398">
        <v>29</v>
      </c>
      <c r="BK1182" s="398">
        <v>21</v>
      </c>
      <c r="BL1182" s="136">
        <v>4405.5749999999998</v>
      </c>
      <c r="BM1182" s="136">
        <v>741.72394631660802</v>
      </c>
      <c r="BN1182" s="136">
        <v>849.92</v>
      </c>
      <c r="BO1182" s="136">
        <v>820.65030000000002</v>
      </c>
      <c r="BP1182" s="136">
        <v>820.65030000000002</v>
      </c>
      <c r="BQ1182" s="1" t="s">
        <v>821</v>
      </c>
    </row>
    <row r="1183" spans="58:69" x14ac:dyDescent="0.25">
      <c r="BF1183">
        <v>949</v>
      </c>
      <c r="BG1183">
        <v>37</v>
      </c>
      <c r="BH1183">
        <v>21</v>
      </c>
      <c r="BI1183">
        <v>1165</v>
      </c>
      <c r="BJ1183" s="398">
        <v>30</v>
      </c>
      <c r="BK1183" s="398">
        <v>1</v>
      </c>
      <c r="BL1183" s="136">
        <v>96.939544999999995</v>
      </c>
      <c r="BM1183" s="136">
        <v>916.62676873821397</v>
      </c>
      <c r="BN1183" s="136">
        <v>918.94</v>
      </c>
      <c r="BO1183" s="136">
        <v>915.62130000000002</v>
      </c>
      <c r="BP1183" s="136">
        <v>915.62130000000002</v>
      </c>
      <c r="BQ1183" s="1" t="s">
        <v>821</v>
      </c>
    </row>
    <row r="1184" spans="58:69" x14ac:dyDescent="0.25">
      <c r="BF1184">
        <v>950</v>
      </c>
      <c r="BG1184">
        <v>37</v>
      </c>
      <c r="BH1184">
        <v>20</v>
      </c>
      <c r="BI1184">
        <v>1166</v>
      </c>
      <c r="BJ1184" s="398">
        <v>30</v>
      </c>
      <c r="BK1184" s="398">
        <v>2</v>
      </c>
      <c r="BL1184" s="136">
        <v>250.32176000000001</v>
      </c>
      <c r="BM1184" s="136">
        <v>914.06689978309998</v>
      </c>
      <c r="BN1184" s="136">
        <v>916.12</v>
      </c>
      <c r="BO1184" s="136">
        <v>912.81006000000002</v>
      </c>
      <c r="BP1184" s="136">
        <v>912.81006000000002</v>
      </c>
      <c r="BQ1184" s="1" t="s">
        <v>821</v>
      </c>
    </row>
    <row r="1185" spans="58:69" x14ac:dyDescent="0.25">
      <c r="BF1185">
        <v>951</v>
      </c>
      <c r="BG1185">
        <v>36</v>
      </c>
      <c r="BH1185">
        <v>20</v>
      </c>
      <c r="BI1185">
        <v>1167</v>
      </c>
      <c r="BJ1185" s="398">
        <v>30</v>
      </c>
      <c r="BK1185" s="398">
        <v>3</v>
      </c>
      <c r="BL1185" s="136">
        <v>544.65660000000003</v>
      </c>
      <c r="BM1185" s="136">
        <v>909.48840380844103</v>
      </c>
      <c r="BN1185" s="136">
        <v>915.3</v>
      </c>
      <c r="BO1185" s="136">
        <v>907.40282999999999</v>
      </c>
      <c r="BP1185" s="136">
        <v>907.40282999999999</v>
      </c>
      <c r="BQ1185" s="1" t="s">
        <v>821</v>
      </c>
    </row>
    <row r="1186" spans="58:69" x14ac:dyDescent="0.25">
      <c r="BF1186">
        <v>952</v>
      </c>
      <c r="BG1186">
        <v>36</v>
      </c>
      <c r="BH1186">
        <v>19</v>
      </c>
      <c r="BI1186">
        <v>1168</v>
      </c>
      <c r="BJ1186" s="398">
        <v>30</v>
      </c>
      <c r="BK1186" s="398">
        <v>4</v>
      </c>
      <c r="BL1186" s="136">
        <v>648.40314000000001</v>
      </c>
      <c r="BM1186" s="136">
        <v>905.41749792876396</v>
      </c>
      <c r="BN1186" s="136">
        <v>910.82</v>
      </c>
      <c r="BO1186" s="136">
        <v>905.89153999999996</v>
      </c>
      <c r="BP1186" s="136">
        <v>905.89153999999996</v>
      </c>
      <c r="BQ1186" s="1" t="s">
        <v>821</v>
      </c>
    </row>
    <row r="1187" spans="58:69" x14ac:dyDescent="0.25">
      <c r="BF1187">
        <v>953</v>
      </c>
      <c r="BG1187">
        <v>35</v>
      </c>
      <c r="BH1187">
        <v>19</v>
      </c>
      <c r="BI1187">
        <v>1169</v>
      </c>
      <c r="BJ1187" s="398">
        <v>30</v>
      </c>
      <c r="BK1187" s="398">
        <v>5</v>
      </c>
      <c r="BL1187" s="136">
        <v>811.26949999999999</v>
      </c>
      <c r="BM1187" s="136">
        <v>902.69103160927602</v>
      </c>
      <c r="BN1187" s="136">
        <v>913.49</v>
      </c>
      <c r="BO1187" s="136">
        <v>903.57590000000005</v>
      </c>
      <c r="BP1187" s="136">
        <v>903.57590000000005</v>
      </c>
      <c r="BQ1187" s="1" t="s">
        <v>821</v>
      </c>
    </row>
    <row r="1188" spans="58:69" x14ac:dyDescent="0.25">
      <c r="BF1188">
        <v>954</v>
      </c>
      <c r="BG1188">
        <v>35</v>
      </c>
      <c r="BH1188">
        <v>18</v>
      </c>
      <c r="BI1188">
        <v>1170</v>
      </c>
      <c r="BJ1188" s="398">
        <v>30</v>
      </c>
      <c r="BK1188" s="398">
        <v>6</v>
      </c>
      <c r="BL1188" s="136">
        <v>1062.0867000000001</v>
      </c>
      <c r="BM1188" s="136">
        <v>898.46057300027701</v>
      </c>
      <c r="BN1188" s="136">
        <v>912.99</v>
      </c>
      <c r="BO1188" s="136">
        <v>899.48126000000002</v>
      </c>
      <c r="BP1188" s="136">
        <v>899.48126000000002</v>
      </c>
      <c r="BQ1188" s="1" t="s">
        <v>821</v>
      </c>
    </row>
    <row r="1189" spans="58:69" x14ac:dyDescent="0.25">
      <c r="BF1189">
        <v>955</v>
      </c>
      <c r="BG1189">
        <v>35</v>
      </c>
      <c r="BH1189">
        <v>17</v>
      </c>
      <c r="BI1189">
        <v>1171</v>
      </c>
      <c r="BJ1189" s="398">
        <v>30</v>
      </c>
      <c r="BK1189" s="398">
        <v>7</v>
      </c>
      <c r="BL1189" s="136">
        <v>1332.1368</v>
      </c>
      <c r="BM1189" s="136">
        <v>893.13401873604505</v>
      </c>
      <c r="BN1189" s="136">
        <v>910.05</v>
      </c>
      <c r="BO1189" s="136">
        <v>896.68899999999996</v>
      </c>
      <c r="BP1189" s="136">
        <v>896.68899999999996</v>
      </c>
      <c r="BQ1189" s="1" t="s">
        <v>821</v>
      </c>
    </row>
    <row r="1190" spans="58:69" x14ac:dyDescent="0.25">
      <c r="BF1190">
        <v>956</v>
      </c>
      <c r="BG1190">
        <v>35</v>
      </c>
      <c r="BH1190">
        <v>16</v>
      </c>
      <c r="BI1190">
        <v>1172</v>
      </c>
      <c r="BJ1190" s="398">
        <v>30</v>
      </c>
      <c r="BK1190" s="398">
        <v>8</v>
      </c>
      <c r="BL1190" s="136">
        <v>1561.3286000000001</v>
      </c>
      <c r="BM1190" s="136">
        <v>888.02861352015702</v>
      </c>
      <c r="BN1190" s="136">
        <v>903.06</v>
      </c>
      <c r="BO1190" s="136">
        <v>893.27139999999997</v>
      </c>
      <c r="BP1190" s="136">
        <v>893.27139999999997</v>
      </c>
      <c r="BQ1190" s="1" t="s">
        <v>821</v>
      </c>
    </row>
    <row r="1191" spans="58:69" x14ac:dyDescent="0.25">
      <c r="BF1191">
        <v>957</v>
      </c>
      <c r="BG1191">
        <v>34</v>
      </c>
      <c r="BH1191">
        <v>16</v>
      </c>
      <c r="BI1191">
        <v>1173</v>
      </c>
      <c r="BJ1191" s="398">
        <v>30</v>
      </c>
      <c r="BK1191" s="398">
        <v>9</v>
      </c>
      <c r="BL1191" s="136">
        <v>1607.6442</v>
      </c>
      <c r="BM1191" s="136">
        <v>885.21118892514698</v>
      </c>
      <c r="BN1191" s="136">
        <v>903.07</v>
      </c>
      <c r="BO1191" s="136">
        <v>892.63982999999996</v>
      </c>
      <c r="BP1191" s="136">
        <v>892.63982999999996</v>
      </c>
      <c r="BQ1191" s="1" t="s">
        <v>821</v>
      </c>
    </row>
    <row r="1192" spans="58:69" x14ac:dyDescent="0.25">
      <c r="BF1192">
        <v>958</v>
      </c>
      <c r="BG1192">
        <v>34</v>
      </c>
      <c r="BH1192">
        <v>15</v>
      </c>
      <c r="BI1192">
        <v>1174</v>
      </c>
      <c r="BJ1192" s="398">
        <v>30</v>
      </c>
      <c r="BK1192" s="398">
        <v>10</v>
      </c>
      <c r="BL1192" s="136">
        <v>1874.6301000000001</v>
      </c>
      <c r="BM1192" s="136">
        <v>882.00726905558895</v>
      </c>
      <c r="BN1192" s="136">
        <v>900.82</v>
      </c>
      <c r="BO1192" s="136">
        <v>886.60630000000003</v>
      </c>
      <c r="BP1192" s="136">
        <v>886.60630000000003</v>
      </c>
      <c r="BQ1192" s="1" t="s">
        <v>821</v>
      </c>
    </row>
    <row r="1193" spans="58:69" x14ac:dyDescent="0.25">
      <c r="BF1193">
        <v>959</v>
      </c>
      <c r="BG1193">
        <v>34</v>
      </c>
      <c r="BH1193">
        <v>14</v>
      </c>
      <c r="BI1193">
        <v>1175</v>
      </c>
      <c r="BJ1193" s="398">
        <v>30</v>
      </c>
      <c r="BK1193" s="398">
        <v>11</v>
      </c>
      <c r="BL1193" s="136">
        <v>2111.1077</v>
      </c>
      <c r="BM1193" s="136">
        <v>876.85869411138401</v>
      </c>
      <c r="BN1193" s="136">
        <v>896.82</v>
      </c>
      <c r="BO1193" s="136">
        <v>878.71289999999999</v>
      </c>
      <c r="BP1193" s="136">
        <v>878.71289999999999</v>
      </c>
      <c r="BQ1193" s="1" t="s">
        <v>821</v>
      </c>
    </row>
    <row r="1194" spans="58:69" x14ac:dyDescent="0.25">
      <c r="BF1194">
        <v>960</v>
      </c>
      <c r="BG1194">
        <v>33</v>
      </c>
      <c r="BH1194">
        <v>14</v>
      </c>
      <c r="BI1194">
        <v>1176</v>
      </c>
      <c r="BJ1194" s="398">
        <v>30</v>
      </c>
      <c r="BK1194" s="398">
        <v>12</v>
      </c>
      <c r="BL1194" s="136">
        <v>2260.8771999999999</v>
      </c>
      <c r="BM1194" s="136">
        <v>872.90881002487095</v>
      </c>
      <c r="BN1194" s="136">
        <v>891.44</v>
      </c>
      <c r="BO1194" s="136">
        <v>875.26964999999996</v>
      </c>
      <c r="BP1194" s="136">
        <v>875.26964999999996</v>
      </c>
      <c r="BQ1194" s="1" t="s">
        <v>821</v>
      </c>
    </row>
    <row r="1195" spans="58:69" x14ac:dyDescent="0.25">
      <c r="BF1195">
        <v>961</v>
      </c>
      <c r="BG1195">
        <v>33</v>
      </c>
      <c r="BH1195">
        <v>13</v>
      </c>
      <c r="BI1195">
        <v>1177</v>
      </c>
      <c r="BJ1195" s="398">
        <v>30</v>
      </c>
      <c r="BK1195" s="398">
        <v>13</v>
      </c>
      <c r="BL1195" s="136">
        <v>2384.6071999999999</v>
      </c>
      <c r="BM1195" s="136">
        <v>870.11191795231002</v>
      </c>
      <c r="BN1195" s="136">
        <v>876.56</v>
      </c>
      <c r="BO1195" s="136">
        <v>871.8134</v>
      </c>
      <c r="BP1195" s="136">
        <v>871.8134</v>
      </c>
      <c r="BQ1195" s="1" t="s">
        <v>821</v>
      </c>
    </row>
    <row r="1196" spans="58:69" x14ac:dyDescent="0.25">
      <c r="BF1196">
        <v>962</v>
      </c>
      <c r="BG1196">
        <v>32</v>
      </c>
      <c r="BH1196">
        <v>13</v>
      </c>
      <c r="BI1196">
        <v>1178</v>
      </c>
      <c r="BJ1196" s="398">
        <v>30</v>
      </c>
      <c r="BK1196" s="398">
        <v>14</v>
      </c>
      <c r="BL1196" s="136">
        <v>2680.4969999999998</v>
      </c>
      <c r="BM1196" s="136">
        <v>865.82075058651401</v>
      </c>
      <c r="BN1196" s="136">
        <v>875.09</v>
      </c>
      <c r="BO1196" s="136">
        <v>866.07806000000005</v>
      </c>
      <c r="BP1196" s="136">
        <v>866.07806000000005</v>
      </c>
      <c r="BQ1196" s="1" t="s">
        <v>821</v>
      </c>
    </row>
    <row r="1197" spans="58:69" x14ac:dyDescent="0.25">
      <c r="BF1197">
        <v>963</v>
      </c>
      <c r="BG1197">
        <v>31</v>
      </c>
      <c r="BH1197">
        <v>13</v>
      </c>
      <c r="BI1197">
        <v>1179</v>
      </c>
      <c r="BJ1197" s="398">
        <v>30</v>
      </c>
      <c r="BK1197" s="398">
        <v>15</v>
      </c>
      <c r="BL1197" s="136">
        <v>2792.3719999999998</v>
      </c>
      <c r="BM1197" s="136">
        <v>861.650820974873</v>
      </c>
      <c r="BN1197" s="136">
        <v>881.72</v>
      </c>
      <c r="BO1197" s="136">
        <v>864.41120000000001</v>
      </c>
      <c r="BP1197" s="136">
        <v>864.41120000000001</v>
      </c>
      <c r="BQ1197" s="1" t="s">
        <v>821</v>
      </c>
    </row>
    <row r="1198" spans="58:69" x14ac:dyDescent="0.25">
      <c r="BF1198">
        <v>964</v>
      </c>
      <c r="BG1198">
        <v>31</v>
      </c>
      <c r="BH1198">
        <v>12</v>
      </c>
      <c r="BI1198">
        <v>1180</v>
      </c>
      <c r="BJ1198" s="398">
        <v>30</v>
      </c>
      <c r="BK1198" s="398">
        <v>16</v>
      </c>
      <c r="BL1198" s="136">
        <v>3009.4101999999998</v>
      </c>
      <c r="BM1198" s="136">
        <v>858.28725225462597</v>
      </c>
      <c r="BN1198" s="136">
        <v>874.32</v>
      </c>
      <c r="BO1198" s="136">
        <v>858.84564</v>
      </c>
      <c r="BP1198" s="136">
        <v>858.84564</v>
      </c>
      <c r="BQ1198" s="1" t="s">
        <v>821</v>
      </c>
    </row>
    <row r="1199" spans="58:69" x14ac:dyDescent="0.25">
      <c r="BF1199">
        <v>965</v>
      </c>
      <c r="BG1199">
        <v>30</v>
      </c>
      <c r="BH1199">
        <v>12</v>
      </c>
      <c r="BI1199">
        <v>1181</v>
      </c>
      <c r="BJ1199" s="398">
        <v>30</v>
      </c>
      <c r="BK1199" s="398">
        <v>17</v>
      </c>
      <c r="BL1199" s="136">
        <v>3145.4032999999999</v>
      </c>
      <c r="BM1199" s="136">
        <v>854.67704359909305</v>
      </c>
      <c r="BN1199" s="136">
        <v>876.56</v>
      </c>
      <c r="BO1199" s="136">
        <v>857.75049999999999</v>
      </c>
      <c r="BP1199" s="136">
        <v>857.75049999999999</v>
      </c>
      <c r="BQ1199" s="1" t="s">
        <v>821</v>
      </c>
    </row>
    <row r="1200" spans="58:69" x14ac:dyDescent="0.25">
      <c r="BF1200">
        <v>966</v>
      </c>
      <c r="BG1200">
        <v>30</v>
      </c>
      <c r="BH1200">
        <v>11</v>
      </c>
      <c r="BI1200">
        <v>1182</v>
      </c>
      <c r="BJ1200" s="398">
        <v>30</v>
      </c>
      <c r="BK1200" s="398">
        <v>18</v>
      </c>
      <c r="BL1200" s="136">
        <v>3436.9603999999999</v>
      </c>
      <c r="BM1200" s="136">
        <v>850.30477976026395</v>
      </c>
      <c r="BN1200" s="136">
        <v>870.94</v>
      </c>
      <c r="BO1200" s="136">
        <v>852.40239999999994</v>
      </c>
      <c r="BP1200" s="136">
        <v>852.40239999999994</v>
      </c>
      <c r="BQ1200" s="1" t="s">
        <v>821</v>
      </c>
    </row>
    <row r="1201" spans="58:69" x14ac:dyDescent="0.25">
      <c r="BF1201">
        <v>967</v>
      </c>
      <c r="BG1201">
        <v>30</v>
      </c>
      <c r="BH1201">
        <v>10</v>
      </c>
      <c r="BI1201">
        <v>1183</v>
      </c>
      <c r="BJ1201" s="398">
        <v>30</v>
      </c>
      <c r="BK1201" s="398">
        <v>19</v>
      </c>
      <c r="BL1201" s="136">
        <v>3464.529</v>
      </c>
      <c r="BM1201" s="136">
        <v>847.041302093642</v>
      </c>
      <c r="BN1201" s="136">
        <v>857.16</v>
      </c>
      <c r="BO1201" s="136">
        <v>852.06669999999997</v>
      </c>
      <c r="BP1201" s="136">
        <v>852.06669999999997</v>
      </c>
      <c r="BQ1201" s="1" t="s">
        <v>821</v>
      </c>
    </row>
    <row r="1202" spans="58:69" x14ac:dyDescent="0.25">
      <c r="BF1202">
        <v>968</v>
      </c>
      <c r="BG1202">
        <v>29</v>
      </c>
      <c r="BH1202">
        <v>10</v>
      </c>
      <c r="BI1202">
        <v>1184</v>
      </c>
      <c r="BJ1202" s="398">
        <v>30</v>
      </c>
      <c r="BK1202" s="398">
        <v>20</v>
      </c>
      <c r="BL1202" s="136">
        <v>3714.1925999999999</v>
      </c>
      <c r="BM1202" s="136">
        <v>844.20623610713994</v>
      </c>
      <c r="BN1202" s="136">
        <v>862.11</v>
      </c>
      <c r="BO1202" s="136">
        <v>846.19849999999997</v>
      </c>
      <c r="BP1202" s="136">
        <v>846.19849999999997</v>
      </c>
      <c r="BQ1202" s="1" t="s">
        <v>821</v>
      </c>
    </row>
    <row r="1203" spans="58:69" x14ac:dyDescent="0.25">
      <c r="BF1203">
        <v>969</v>
      </c>
      <c r="BG1203">
        <v>29</v>
      </c>
      <c r="BH1203">
        <v>9</v>
      </c>
      <c r="BI1203">
        <v>1185</v>
      </c>
      <c r="BJ1203" s="398">
        <v>30</v>
      </c>
      <c r="BK1203" s="398">
        <v>21</v>
      </c>
      <c r="BL1203" s="136">
        <v>3987.3267000000001</v>
      </c>
      <c r="BM1203" s="136">
        <v>838.85994575463405</v>
      </c>
      <c r="BN1203" s="136">
        <v>852.39</v>
      </c>
      <c r="BO1203" s="136">
        <v>839.78625</v>
      </c>
      <c r="BP1203" s="136">
        <v>839.78625</v>
      </c>
      <c r="BQ1203" s="1" t="s">
        <v>821</v>
      </c>
    </row>
    <row r="1204" spans="58:69" x14ac:dyDescent="0.25">
      <c r="BF1204">
        <v>970</v>
      </c>
      <c r="BG1204">
        <v>28</v>
      </c>
      <c r="BH1204">
        <v>9</v>
      </c>
      <c r="BI1204">
        <v>1186</v>
      </c>
      <c r="BJ1204" s="398">
        <v>30</v>
      </c>
      <c r="BK1204" s="398">
        <v>22</v>
      </c>
      <c r="BL1204" s="136">
        <v>4010.6792</v>
      </c>
      <c r="BM1204" s="136">
        <v>835.82797827061802</v>
      </c>
      <c r="BN1204" s="136">
        <v>855.83</v>
      </c>
      <c r="BO1204" s="136">
        <v>838.95889999999997</v>
      </c>
      <c r="BP1204" s="136">
        <v>838.95889999999997</v>
      </c>
      <c r="BQ1204" s="1" t="s">
        <v>821</v>
      </c>
    </row>
    <row r="1205" spans="58:69" x14ac:dyDescent="0.25">
      <c r="BF1205">
        <v>971</v>
      </c>
      <c r="BG1205">
        <v>28</v>
      </c>
      <c r="BH1205">
        <v>8</v>
      </c>
      <c r="BI1205">
        <v>1187</v>
      </c>
      <c r="BJ1205" s="398">
        <v>30</v>
      </c>
      <c r="BK1205" s="398">
        <v>23</v>
      </c>
      <c r="BL1205" s="136">
        <v>4345.8850000000002</v>
      </c>
      <c r="BM1205" s="136">
        <v>832.16125524516997</v>
      </c>
      <c r="BN1205" s="136">
        <v>850.67</v>
      </c>
      <c r="BO1205" s="136">
        <v>833.53876000000002</v>
      </c>
      <c r="BP1205" s="136">
        <v>833.53876000000002</v>
      </c>
      <c r="BQ1205" s="1" t="s">
        <v>821</v>
      </c>
    </row>
    <row r="1206" spans="58:69" x14ac:dyDescent="0.25">
      <c r="BF1206">
        <v>972</v>
      </c>
      <c r="BG1206">
        <v>28</v>
      </c>
      <c r="BH1206">
        <v>7</v>
      </c>
      <c r="BI1206">
        <v>1188</v>
      </c>
      <c r="BJ1206" s="398">
        <v>30</v>
      </c>
      <c r="BK1206" s="398">
        <v>24</v>
      </c>
      <c r="BL1206" s="136">
        <v>4363.4736000000003</v>
      </c>
      <c r="BM1206" s="136">
        <v>828.55346335541196</v>
      </c>
      <c r="BN1206" s="136">
        <v>835.89</v>
      </c>
      <c r="BO1206" s="136">
        <v>833.53876000000002</v>
      </c>
      <c r="BP1206" s="136">
        <v>833.53876000000002</v>
      </c>
      <c r="BQ1206" s="1" t="s">
        <v>821</v>
      </c>
    </row>
    <row r="1207" spans="58:69" x14ac:dyDescent="0.25">
      <c r="BF1207">
        <v>973</v>
      </c>
      <c r="BG1207">
        <v>27</v>
      </c>
      <c r="BH1207">
        <v>7</v>
      </c>
      <c r="BI1207">
        <v>1189</v>
      </c>
      <c r="BJ1207" s="398">
        <v>30</v>
      </c>
      <c r="BK1207" s="398">
        <v>25</v>
      </c>
      <c r="BL1207" s="136">
        <v>4668.22</v>
      </c>
      <c r="BM1207" s="136">
        <v>825.25716461143998</v>
      </c>
      <c r="BN1207" s="136">
        <v>851.1</v>
      </c>
      <c r="BO1207" s="136">
        <v>826.48800000000006</v>
      </c>
      <c r="BP1207" s="136">
        <v>826.48800000000006</v>
      </c>
      <c r="BQ1207" s="1" t="s">
        <v>821</v>
      </c>
    </row>
    <row r="1208" spans="58:69" x14ac:dyDescent="0.25">
      <c r="BF1208">
        <v>974</v>
      </c>
      <c r="BG1208">
        <v>27</v>
      </c>
      <c r="BH1208">
        <v>6</v>
      </c>
      <c r="BI1208">
        <v>1190</v>
      </c>
      <c r="BJ1208" s="398">
        <v>30</v>
      </c>
      <c r="BK1208" s="398">
        <v>26</v>
      </c>
      <c r="BL1208" s="136">
        <v>4757.3680000000004</v>
      </c>
      <c r="BM1208" s="136">
        <v>821.22906519621699</v>
      </c>
      <c r="BN1208" s="136">
        <v>828.96</v>
      </c>
      <c r="BO1208" s="136">
        <v>825.07280000000003</v>
      </c>
      <c r="BP1208" s="136">
        <v>825.07280000000003</v>
      </c>
      <c r="BQ1208" s="1" t="s">
        <v>821</v>
      </c>
    </row>
    <row r="1209" spans="58:69" x14ac:dyDescent="0.25">
      <c r="BF1209">
        <v>975</v>
      </c>
      <c r="BG1209">
        <v>26</v>
      </c>
      <c r="BH1209">
        <v>6</v>
      </c>
      <c r="BI1209">
        <v>1191</v>
      </c>
      <c r="BJ1209" s="398">
        <v>30</v>
      </c>
      <c r="BK1209" s="398">
        <v>27</v>
      </c>
      <c r="BL1209" s="136">
        <v>4998.9795000000004</v>
      </c>
      <c r="BM1209" s="136">
        <v>817.84662173500203</v>
      </c>
      <c r="BN1209" s="136">
        <v>847.91</v>
      </c>
      <c r="BO1209" s="136">
        <v>818.09870000000001</v>
      </c>
      <c r="BP1209" s="136">
        <v>818.09870000000001</v>
      </c>
      <c r="BQ1209" s="1" t="s">
        <v>821</v>
      </c>
    </row>
    <row r="1210" spans="58:69" x14ac:dyDescent="0.25">
      <c r="BF1210">
        <v>976</v>
      </c>
      <c r="BG1210">
        <v>26</v>
      </c>
      <c r="BH1210">
        <v>5</v>
      </c>
      <c r="BI1210">
        <v>1192</v>
      </c>
      <c r="BJ1210" s="398">
        <v>30</v>
      </c>
      <c r="BK1210" s="398">
        <v>28</v>
      </c>
      <c r="BL1210" s="136">
        <v>5137.4883</v>
      </c>
      <c r="BM1210" s="136">
        <v>813.95939379919503</v>
      </c>
      <c r="BN1210" s="136">
        <v>839.47</v>
      </c>
      <c r="BO1210" s="136">
        <v>814.86162999999999</v>
      </c>
      <c r="BP1210" s="136">
        <v>814.86162999999999</v>
      </c>
      <c r="BQ1210" s="1" t="s">
        <v>821</v>
      </c>
    </row>
    <row r="1211" spans="58:69" x14ac:dyDescent="0.25">
      <c r="BF1211">
        <v>977</v>
      </c>
      <c r="BG1211">
        <v>25</v>
      </c>
      <c r="BH1211">
        <v>5</v>
      </c>
      <c r="BI1211">
        <v>1193</v>
      </c>
      <c r="BJ1211" s="398">
        <v>30</v>
      </c>
      <c r="BK1211" s="398">
        <v>29</v>
      </c>
      <c r="BL1211" s="136">
        <v>5330.8563999999997</v>
      </c>
      <c r="BM1211" s="136">
        <v>810.56551564040899</v>
      </c>
      <c r="BN1211" s="136">
        <v>849.18</v>
      </c>
      <c r="BO1211" s="136">
        <v>805.99080000000004</v>
      </c>
      <c r="BP1211" s="136">
        <v>805.99080000000004</v>
      </c>
      <c r="BQ1211" s="1" t="s">
        <v>821</v>
      </c>
    </row>
    <row r="1212" spans="58:69" x14ac:dyDescent="0.25">
      <c r="BF1212">
        <v>978</v>
      </c>
      <c r="BG1212">
        <v>25</v>
      </c>
      <c r="BH1212">
        <v>4</v>
      </c>
      <c r="BI1212">
        <v>1194</v>
      </c>
      <c r="BJ1212" s="398">
        <v>30</v>
      </c>
      <c r="BK1212" s="398">
        <v>30</v>
      </c>
      <c r="BL1212" s="136">
        <v>5608.8696</v>
      </c>
      <c r="BM1212" s="136">
        <v>805.74501665012804</v>
      </c>
      <c r="BN1212" s="136">
        <v>841.06</v>
      </c>
      <c r="BO1212" s="136">
        <v>796.83794999999998</v>
      </c>
      <c r="BP1212" s="136">
        <v>796.83794999999998</v>
      </c>
      <c r="BQ1212" s="1" t="s">
        <v>821</v>
      </c>
    </row>
    <row r="1213" spans="58:69" x14ac:dyDescent="0.25">
      <c r="BF1213">
        <v>979</v>
      </c>
      <c r="BG1213">
        <v>24</v>
      </c>
      <c r="BH1213">
        <v>3</v>
      </c>
      <c r="BI1213">
        <v>1195</v>
      </c>
      <c r="BJ1213" s="398">
        <v>30</v>
      </c>
      <c r="BK1213" s="398">
        <v>31</v>
      </c>
      <c r="BL1213" s="136">
        <v>5909.6350000000002</v>
      </c>
      <c r="BM1213" s="136">
        <v>799.82624741474899</v>
      </c>
      <c r="BN1213" s="136">
        <v>799.94</v>
      </c>
      <c r="BO1213" s="136">
        <v>791.4742</v>
      </c>
      <c r="BP1213" s="136">
        <v>791.4742</v>
      </c>
      <c r="BQ1213" s="1" t="s">
        <v>821</v>
      </c>
    </row>
    <row r="1214" spans="58:69" x14ac:dyDescent="0.25">
      <c r="BF1214">
        <v>980</v>
      </c>
      <c r="BG1214">
        <v>23</v>
      </c>
      <c r="BH1214">
        <v>3</v>
      </c>
      <c r="BI1214">
        <v>1196</v>
      </c>
      <c r="BJ1214" s="398">
        <v>30</v>
      </c>
      <c r="BK1214" s="398">
        <v>32</v>
      </c>
      <c r="BL1214" s="136">
        <v>6077.4755999999998</v>
      </c>
      <c r="BM1214" s="136">
        <v>795.03414042900397</v>
      </c>
      <c r="BN1214" s="136">
        <v>833.59</v>
      </c>
      <c r="BO1214" s="136">
        <v>787.95074</v>
      </c>
      <c r="BP1214" s="136">
        <v>787.95074</v>
      </c>
      <c r="BQ1214" s="1" t="s">
        <v>821</v>
      </c>
    </row>
    <row r="1215" spans="58:69" x14ac:dyDescent="0.25">
      <c r="BF1215">
        <v>981</v>
      </c>
      <c r="BG1215">
        <v>23</v>
      </c>
      <c r="BH1215">
        <v>2</v>
      </c>
      <c r="BI1215">
        <v>1197</v>
      </c>
      <c r="BJ1215" s="398">
        <v>30</v>
      </c>
      <c r="BK1215" s="398">
        <v>33</v>
      </c>
      <c r="BL1215" s="136">
        <v>6224.7950000000001</v>
      </c>
      <c r="BM1215" s="136">
        <v>791.81121349555804</v>
      </c>
      <c r="BN1215" s="136">
        <v>789.92</v>
      </c>
      <c r="BO1215" s="136">
        <v>785.49530000000004</v>
      </c>
      <c r="BP1215" s="136">
        <v>785.49530000000004</v>
      </c>
      <c r="BQ1215" s="1" t="s">
        <v>821</v>
      </c>
    </row>
    <row r="1216" spans="58:69" x14ac:dyDescent="0.25">
      <c r="BF1216">
        <v>982</v>
      </c>
      <c r="BG1216">
        <v>22</v>
      </c>
      <c r="BH1216">
        <v>2</v>
      </c>
      <c r="BI1216">
        <v>1198</v>
      </c>
      <c r="BJ1216" s="398">
        <v>30</v>
      </c>
      <c r="BK1216" s="398">
        <v>34</v>
      </c>
      <c r="BL1216" s="136">
        <v>6485.6875</v>
      </c>
      <c r="BM1216" s="136">
        <v>787.63671000488898</v>
      </c>
      <c r="BN1216" s="136">
        <v>784.25</v>
      </c>
      <c r="BO1216" s="136">
        <v>781.09766000000002</v>
      </c>
      <c r="BP1216" s="136">
        <v>781.09766000000002</v>
      </c>
      <c r="BQ1216" s="1" t="s">
        <v>821</v>
      </c>
    </row>
    <row r="1217" spans="58:69" x14ac:dyDescent="0.25">
      <c r="BF1217">
        <v>983</v>
      </c>
      <c r="BG1217">
        <v>21</v>
      </c>
      <c r="BH1217">
        <v>2</v>
      </c>
      <c r="BI1217">
        <v>1199</v>
      </c>
      <c r="BJ1217" s="398">
        <v>30</v>
      </c>
      <c r="BK1217" s="398">
        <v>35</v>
      </c>
      <c r="BL1217" s="136">
        <v>6741.3296</v>
      </c>
      <c r="BM1217" s="136">
        <v>782.354468938732</v>
      </c>
      <c r="BN1217" s="136">
        <v>791.22</v>
      </c>
      <c r="BO1217" s="136">
        <v>775.32745</v>
      </c>
      <c r="BP1217" s="136">
        <v>775.32745</v>
      </c>
      <c r="BQ1217" s="1" t="s">
        <v>821</v>
      </c>
    </row>
    <row r="1218" spans="58:69" x14ac:dyDescent="0.25">
      <c r="BF1218">
        <v>984</v>
      </c>
      <c r="BG1218">
        <v>20</v>
      </c>
      <c r="BH1218">
        <v>2</v>
      </c>
      <c r="BI1218">
        <v>1200</v>
      </c>
      <c r="BJ1218" s="398">
        <v>30</v>
      </c>
      <c r="BK1218" s="398">
        <v>36</v>
      </c>
      <c r="BL1218" s="136">
        <v>6845.6009999999997</v>
      </c>
      <c r="BM1218" s="136">
        <v>778.67387447666795</v>
      </c>
      <c r="BN1218" s="136">
        <v>801.74</v>
      </c>
      <c r="BO1218" s="136">
        <v>773.81590000000006</v>
      </c>
      <c r="BP1218" s="136">
        <v>773.81590000000006</v>
      </c>
      <c r="BQ1218" s="1" t="s">
        <v>821</v>
      </c>
    </row>
    <row r="1219" spans="58:69" x14ac:dyDescent="0.25">
      <c r="BF1219">
        <v>985</v>
      </c>
      <c r="BG1219">
        <v>20</v>
      </c>
      <c r="BH1219">
        <v>1</v>
      </c>
      <c r="BI1219">
        <v>1201</v>
      </c>
      <c r="BJ1219" s="398">
        <v>30</v>
      </c>
      <c r="BK1219" s="398">
        <v>37</v>
      </c>
      <c r="BL1219" s="136">
        <v>7013.5883999999996</v>
      </c>
      <c r="BM1219" s="136">
        <v>775.88967042442403</v>
      </c>
      <c r="BN1219" s="136">
        <v>774.53</v>
      </c>
      <c r="BO1219" s="136">
        <v>770.45965999999999</v>
      </c>
      <c r="BP1219" s="136">
        <v>770.45965999999999</v>
      </c>
      <c r="BQ1219" s="1" t="s">
        <v>821</v>
      </c>
    </row>
    <row r="1220" spans="58:69" x14ac:dyDescent="0.25">
      <c r="BF1220">
        <v>986</v>
      </c>
      <c r="BG1220">
        <v>19</v>
      </c>
      <c r="BH1220">
        <v>1</v>
      </c>
      <c r="BI1220">
        <v>1202</v>
      </c>
      <c r="BJ1220" s="398">
        <v>30</v>
      </c>
      <c r="BK1220" s="398">
        <v>38</v>
      </c>
      <c r="BL1220" s="136">
        <v>7296.3505999999998</v>
      </c>
      <c r="BM1220" s="136">
        <v>771.28015908093403</v>
      </c>
      <c r="BN1220" s="136">
        <v>783.65</v>
      </c>
      <c r="BO1220" s="136">
        <v>760.77610000000004</v>
      </c>
      <c r="BP1220" s="136">
        <v>760.77610000000004</v>
      </c>
      <c r="BQ1220" s="1" t="s">
        <v>821</v>
      </c>
    </row>
    <row r="1221" spans="58:69" x14ac:dyDescent="0.25">
      <c r="BF1221">
        <v>987</v>
      </c>
      <c r="BG1221">
        <v>18</v>
      </c>
      <c r="BH1221">
        <v>1</v>
      </c>
      <c r="BI1221">
        <v>1203</v>
      </c>
      <c r="BJ1221" s="398">
        <v>30</v>
      </c>
      <c r="BK1221" s="398">
        <v>39</v>
      </c>
      <c r="BL1221" s="136">
        <v>7502.6660000000002</v>
      </c>
      <c r="BM1221" s="136">
        <v>766.27870225660797</v>
      </c>
      <c r="BN1221" s="136">
        <v>804.26</v>
      </c>
      <c r="BO1221" s="136">
        <v>757.49712999999997</v>
      </c>
      <c r="BP1221" s="136">
        <v>757.49712999999997</v>
      </c>
      <c r="BQ1221" s="1" t="s">
        <v>821</v>
      </c>
    </row>
    <row r="1222" spans="58:69" x14ac:dyDescent="0.25">
      <c r="BF1222">
        <v>988</v>
      </c>
      <c r="BG1222">
        <v>18</v>
      </c>
      <c r="BH1222">
        <v>0</v>
      </c>
      <c r="BI1222">
        <v>1204</v>
      </c>
      <c r="BJ1222" s="398">
        <v>30</v>
      </c>
      <c r="BK1222" s="398">
        <v>40</v>
      </c>
      <c r="BL1222" s="136">
        <v>7583.9930000000004</v>
      </c>
      <c r="BM1222" s="136">
        <v>763.33717873639</v>
      </c>
      <c r="BN1222" s="136">
        <v>759.84</v>
      </c>
      <c r="BO1222" s="136">
        <v>755.86959999999999</v>
      </c>
      <c r="BP1222" s="136">
        <v>755.86959999999999</v>
      </c>
      <c r="BQ1222" s="1" t="s">
        <v>821</v>
      </c>
    </row>
    <row r="1223" spans="58:69" x14ac:dyDescent="0.25">
      <c r="BF1223">
        <v>989</v>
      </c>
      <c r="BG1223">
        <v>17</v>
      </c>
      <c r="BH1223">
        <v>0</v>
      </c>
      <c r="BI1223">
        <v>1205</v>
      </c>
      <c r="BJ1223" s="398">
        <v>30</v>
      </c>
      <c r="BK1223" s="398">
        <v>41</v>
      </c>
      <c r="BL1223" s="136">
        <v>7872.0893999999998</v>
      </c>
      <c r="BM1223" s="136">
        <v>759.55933441848094</v>
      </c>
      <c r="BN1223" s="136">
        <v>772.8</v>
      </c>
      <c r="BO1223" s="136">
        <v>750.33574999999996</v>
      </c>
      <c r="BP1223" s="136">
        <v>750.33574999999996</v>
      </c>
      <c r="BQ1223" s="1" t="s">
        <v>821</v>
      </c>
    </row>
    <row r="1224" spans="58:69" x14ac:dyDescent="0.25">
      <c r="BF1224">
        <v>990</v>
      </c>
      <c r="BG1224">
        <v>16</v>
      </c>
      <c r="BH1224">
        <v>0</v>
      </c>
      <c r="BI1224">
        <v>1206</v>
      </c>
      <c r="BJ1224" s="398">
        <v>30</v>
      </c>
      <c r="BK1224" s="398">
        <v>42</v>
      </c>
      <c r="BL1224" s="136">
        <v>8017.3739999999998</v>
      </c>
      <c r="BM1224" s="136">
        <v>755.12745535943498</v>
      </c>
      <c r="BN1224" s="136">
        <v>790.14</v>
      </c>
      <c r="BO1224" s="136">
        <v>745.47439999999995</v>
      </c>
      <c r="BP1224" s="136">
        <v>745.47439999999995</v>
      </c>
      <c r="BQ1224" s="1" t="s">
        <v>821</v>
      </c>
    </row>
    <row r="1225" spans="58:69" x14ac:dyDescent="0.25">
      <c r="BF1225">
        <v>865</v>
      </c>
      <c r="BG1225">
        <v>15</v>
      </c>
      <c r="BH1225">
        <v>3</v>
      </c>
      <c r="BI1225">
        <v>1207</v>
      </c>
      <c r="BJ1225" s="398">
        <v>31</v>
      </c>
      <c r="BK1225" s="398">
        <v>1</v>
      </c>
      <c r="BL1225" s="136">
        <v>273.60320000000002</v>
      </c>
      <c r="BM1225" s="136">
        <v>761.10973143727495</v>
      </c>
      <c r="BN1225" s="136">
        <v>787.95</v>
      </c>
      <c r="BO1225" s="136">
        <v>754.08385999999996</v>
      </c>
      <c r="BP1225" s="136">
        <v>754.08385999999996</v>
      </c>
      <c r="BQ1225" s="1" t="s">
        <v>821</v>
      </c>
    </row>
    <row r="1226" spans="58:69" x14ac:dyDescent="0.25">
      <c r="BF1226">
        <v>866</v>
      </c>
      <c r="BG1226">
        <v>15</v>
      </c>
      <c r="BH1226">
        <v>2</v>
      </c>
      <c r="BI1226">
        <v>1208</v>
      </c>
      <c r="BJ1226" s="398">
        <v>31</v>
      </c>
      <c r="BK1226" s="398">
        <v>2</v>
      </c>
      <c r="BL1226" s="136">
        <v>527.89769999999999</v>
      </c>
      <c r="BM1226" s="136">
        <v>758.93368894347702</v>
      </c>
      <c r="BN1226" s="136">
        <v>771.49</v>
      </c>
      <c r="BO1226" s="136">
        <v>751.32870000000003</v>
      </c>
      <c r="BP1226" s="136">
        <v>751.32870000000003</v>
      </c>
      <c r="BQ1226" s="1" t="s">
        <v>821</v>
      </c>
    </row>
    <row r="1227" spans="58:69" x14ac:dyDescent="0.25">
      <c r="BF1227">
        <v>867</v>
      </c>
      <c r="BG1227">
        <v>15</v>
      </c>
      <c r="BH1227">
        <v>1</v>
      </c>
      <c r="BI1227">
        <v>1209</v>
      </c>
      <c r="BJ1227" s="398">
        <v>31</v>
      </c>
      <c r="BK1227" s="398">
        <v>3</v>
      </c>
      <c r="BL1227" s="136">
        <v>677.91754000000003</v>
      </c>
      <c r="BM1227" s="136">
        <v>757.26706813876797</v>
      </c>
      <c r="BN1227" s="136">
        <v>756.38</v>
      </c>
      <c r="BO1227" s="136">
        <v>747.74816999999996</v>
      </c>
      <c r="BP1227" s="136">
        <v>747.74816999999996</v>
      </c>
      <c r="BQ1227" s="1" t="s">
        <v>821</v>
      </c>
    </row>
    <row r="1228" spans="58:69" x14ac:dyDescent="0.25">
      <c r="BF1228">
        <v>868</v>
      </c>
      <c r="BG1228">
        <v>14</v>
      </c>
      <c r="BH1228">
        <v>1</v>
      </c>
      <c r="BI1228">
        <v>1210</v>
      </c>
      <c r="BJ1228" s="398">
        <v>31</v>
      </c>
      <c r="BK1228" s="398">
        <v>4</v>
      </c>
      <c r="BL1228" s="136">
        <v>787.77110000000005</v>
      </c>
      <c r="BM1228" s="136">
        <v>756.195846728231</v>
      </c>
      <c r="BN1228" s="136">
        <v>822.29</v>
      </c>
      <c r="BO1228" s="136">
        <v>746.79645000000005</v>
      </c>
      <c r="BP1228" s="136">
        <v>746.79645000000005</v>
      </c>
      <c r="BQ1228" s="1" t="s">
        <v>821</v>
      </c>
    </row>
    <row r="1229" spans="58:69" x14ac:dyDescent="0.25">
      <c r="BF1229">
        <v>869</v>
      </c>
      <c r="BG1229">
        <v>14</v>
      </c>
      <c r="BH1229">
        <v>0</v>
      </c>
      <c r="BI1229">
        <v>1211</v>
      </c>
      <c r="BJ1229" s="398">
        <v>31</v>
      </c>
      <c r="BK1229" s="398">
        <v>5</v>
      </c>
      <c r="BL1229" s="136">
        <v>1023.58655</v>
      </c>
      <c r="BM1229" s="136">
        <v>754.77096730144001</v>
      </c>
      <c r="BN1229" s="136">
        <v>819.25</v>
      </c>
      <c r="BO1229" s="136">
        <v>743.14160000000004</v>
      </c>
      <c r="BP1229" s="136">
        <v>743.14160000000004</v>
      </c>
      <c r="BQ1229" s="1" t="s">
        <v>821</v>
      </c>
    </row>
    <row r="1230" spans="58:69" x14ac:dyDescent="0.25">
      <c r="BF1230">
        <v>870</v>
      </c>
      <c r="BG1230">
        <v>15</v>
      </c>
      <c r="BH1230">
        <v>0</v>
      </c>
      <c r="BI1230">
        <v>1212</v>
      </c>
      <c r="BJ1230" s="398">
        <v>31</v>
      </c>
      <c r="BK1230" s="398">
        <v>6</v>
      </c>
      <c r="BL1230" s="136">
        <v>1042.6533999999999</v>
      </c>
      <c r="BM1230" s="136">
        <v>753.72031911130296</v>
      </c>
      <c r="BN1230" s="136">
        <v>750.25</v>
      </c>
      <c r="BO1230" s="136">
        <v>743.14160000000004</v>
      </c>
      <c r="BP1230" s="136">
        <v>743.14160000000004</v>
      </c>
      <c r="BQ1230" s="1" t="s">
        <v>821</v>
      </c>
    </row>
    <row r="1231" spans="58:69" x14ac:dyDescent="0.25">
      <c r="BF1231">
        <v>796</v>
      </c>
      <c r="BG1231">
        <v>69</v>
      </c>
      <c r="BH1231">
        <v>14</v>
      </c>
      <c r="BI1231">
        <v>1213</v>
      </c>
      <c r="BJ1231" s="398">
        <v>32</v>
      </c>
      <c r="BK1231" s="398">
        <v>1</v>
      </c>
      <c r="BL1231" s="136">
        <v>125.71688</v>
      </c>
      <c r="BM1231" s="136">
        <v>1016.80210450452</v>
      </c>
      <c r="BN1231" s="136">
        <v>1030.77</v>
      </c>
      <c r="BO1231" s="136">
        <v>1018.8153</v>
      </c>
      <c r="BP1231" s="136">
        <v>1018.8153</v>
      </c>
      <c r="BQ1231" s="1" t="s">
        <v>821</v>
      </c>
    </row>
    <row r="1232" spans="58:69" x14ac:dyDescent="0.25">
      <c r="BF1232">
        <v>797</v>
      </c>
      <c r="BG1232">
        <v>69</v>
      </c>
      <c r="BH1232">
        <v>13</v>
      </c>
      <c r="BI1232">
        <v>1214</v>
      </c>
      <c r="BJ1232" s="398">
        <v>32</v>
      </c>
      <c r="BK1232" s="398">
        <v>2</v>
      </c>
      <c r="BL1232" s="136">
        <v>314.91766000000001</v>
      </c>
      <c r="BM1232" s="136">
        <v>1009.99134910617</v>
      </c>
      <c r="BN1232" s="136">
        <v>1020.53</v>
      </c>
      <c r="BO1232" s="136">
        <v>1008.3871</v>
      </c>
      <c r="BP1232" s="136">
        <v>1008.3871</v>
      </c>
      <c r="BQ1232" s="1" t="s">
        <v>821</v>
      </c>
    </row>
    <row r="1233" spans="58:69" x14ac:dyDescent="0.25">
      <c r="BF1233">
        <v>798</v>
      </c>
      <c r="BG1233">
        <v>68</v>
      </c>
      <c r="BH1233">
        <v>13</v>
      </c>
      <c r="BI1233">
        <v>1215</v>
      </c>
      <c r="BJ1233" s="398">
        <v>32</v>
      </c>
      <c r="BK1233" s="398">
        <v>3</v>
      </c>
      <c r="BL1233" s="136">
        <v>469.12304999999998</v>
      </c>
      <c r="BM1233" s="136">
        <v>1002.56446901707</v>
      </c>
      <c r="BN1233" s="136">
        <v>1020.97</v>
      </c>
      <c r="BO1233" s="136">
        <v>1001.7145</v>
      </c>
      <c r="BP1233" s="136">
        <v>1001.7145</v>
      </c>
      <c r="BQ1233" s="1" t="s">
        <v>821</v>
      </c>
    </row>
    <row r="1234" spans="58:69" x14ac:dyDescent="0.25">
      <c r="BF1234">
        <v>799</v>
      </c>
      <c r="BG1234">
        <v>68</v>
      </c>
      <c r="BH1234">
        <v>12</v>
      </c>
      <c r="BI1234">
        <v>1216</v>
      </c>
      <c r="BJ1234" s="398">
        <v>32</v>
      </c>
      <c r="BK1234" s="398">
        <v>4</v>
      </c>
      <c r="BL1234" s="136">
        <v>679.57446000000004</v>
      </c>
      <c r="BM1234" s="136">
        <v>994.67799984665999</v>
      </c>
      <c r="BN1234" s="136">
        <v>1015.14</v>
      </c>
      <c r="BO1234" s="136">
        <v>995.15155000000004</v>
      </c>
      <c r="BP1234" s="136">
        <v>995.15155000000004</v>
      </c>
      <c r="BQ1234" s="1" t="s">
        <v>821</v>
      </c>
    </row>
    <row r="1235" spans="58:69" x14ac:dyDescent="0.25">
      <c r="BF1235">
        <v>800</v>
      </c>
      <c r="BG1235">
        <v>67</v>
      </c>
      <c r="BH1235">
        <v>12</v>
      </c>
      <c r="BI1235">
        <v>1217</v>
      </c>
      <c r="BJ1235" s="398">
        <v>32</v>
      </c>
      <c r="BK1235" s="398">
        <v>5</v>
      </c>
      <c r="BL1235" s="136">
        <v>803.94524999999999</v>
      </c>
      <c r="BM1235" s="136">
        <v>987.43676776853897</v>
      </c>
      <c r="BN1235" s="136">
        <v>1004.55</v>
      </c>
      <c r="BO1235" s="136">
        <v>987.73535000000004</v>
      </c>
      <c r="BP1235" s="136">
        <v>987.73535000000004</v>
      </c>
      <c r="BQ1235" s="1" t="s">
        <v>821</v>
      </c>
    </row>
    <row r="1236" spans="58:69" x14ac:dyDescent="0.25">
      <c r="BF1236">
        <v>801</v>
      </c>
      <c r="BG1236">
        <v>67</v>
      </c>
      <c r="BH1236">
        <v>11</v>
      </c>
      <c r="BI1236">
        <v>1218</v>
      </c>
      <c r="BJ1236" s="398">
        <v>32</v>
      </c>
      <c r="BK1236" s="398">
        <v>6</v>
      </c>
      <c r="BL1236" s="136">
        <v>1073.2084</v>
      </c>
      <c r="BM1236" s="136">
        <v>978.92360769474794</v>
      </c>
      <c r="BN1236" s="136">
        <v>998.72</v>
      </c>
      <c r="BO1236" s="136">
        <v>979.83320000000003</v>
      </c>
      <c r="BP1236" s="136">
        <v>979.83320000000003</v>
      </c>
      <c r="BQ1236" s="1" t="s">
        <v>821</v>
      </c>
    </row>
    <row r="1237" spans="58:69" x14ac:dyDescent="0.25">
      <c r="BF1237">
        <v>802</v>
      </c>
      <c r="BG1237">
        <v>66</v>
      </c>
      <c r="BH1237">
        <v>11</v>
      </c>
      <c r="BI1237">
        <v>1219</v>
      </c>
      <c r="BJ1237" s="398">
        <v>32</v>
      </c>
      <c r="BK1237" s="398">
        <v>7</v>
      </c>
      <c r="BL1237" s="136">
        <v>1149.7918999999999</v>
      </c>
      <c r="BM1237" s="136">
        <v>971.44394686802798</v>
      </c>
      <c r="BN1237" s="136">
        <v>998.92</v>
      </c>
      <c r="BO1237" s="136">
        <v>977.10595999999998</v>
      </c>
      <c r="BP1237" s="136">
        <v>977.10595999999998</v>
      </c>
      <c r="BQ1237" s="1" t="s">
        <v>821</v>
      </c>
    </row>
    <row r="1238" spans="58:69" x14ac:dyDescent="0.25">
      <c r="BF1238">
        <v>803</v>
      </c>
      <c r="BG1238">
        <v>66</v>
      </c>
      <c r="BH1238">
        <v>10</v>
      </c>
      <c r="BI1238">
        <v>1220</v>
      </c>
      <c r="BJ1238" s="398">
        <v>32</v>
      </c>
      <c r="BK1238" s="398">
        <v>8</v>
      </c>
      <c r="BL1238" s="136">
        <v>1364.6858</v>
      </c>
      <c r="BM1238" s="136">
        <v>965.14013817836405</v>
      </c>
      <c r="BN1238" s="136">
        <v>977.22</v>
      </c>
      <c r="BO1238" s="136">
        <v>975.32770000000005</v>
      </c>
      <c r="BP1238" s="136">
        <v>975.32770000000005</v>
      </c>
      <c r="BQ1238" s="1" t="s">
        <v>821</v>
      </c>
    </row>
    <row r="1239" spans="58:69" x14ac:dyDescent="0.25">
      <c r="BF1239">
        <v>804</v>
      </c>
      <c r="BG1239">
        <v>65</v>
      </c>
      <c r="BH1239">
        <v>10</v>
      </c>
      <c r="BI1239">
        <v>1221</v>
      </c>
      <c r="BJ1239" s="398">
        <v>32</v>
      </c>
      <c r="BK1239" s="398">
        <v>9</v>
      </c>
      <c r="BL1239" s="136">
        <v>1635.3882000000001</v>
      </c>
      <c r="BM1239" s="136">
        <v>954.638095366107</v>
      </c>
      <c r="BN1239" s="136">
        <v>970.93</v>
      </c>
      <c r="BO1239" s="136">
        <v>962.33636000000001</v>
      </c>
      <c r="BP1239" s="136">
        <v>962.33636000000001</v>
      </c>
      <c r="BQ1239" s="1" t="s">
        <v>821</v>
      </c>
    </row>
    <row r="1240" spans="58:69" x14ac:dyDescent="0.25">
      <c r="BF1240">
        <v>805</v>
      </c>
      <c r="BG1240">
        <v>64</v>
      </c>
      <c r="BH1240">
        <v>10</v>
      </c>
      <c r="BI1240">
        <v>1222</v>
      </c>
      <c r="BJ1240" s="398">
        <v>32</v>
      </c>
      <c r="BK1240" s="398">
        <v>10</v>
      </c>
      <c r="BL1240" s="136">
        <v>1834.8474000000001</v>
      </c>
      <c r="BM1240" s="136">
        <v>944.46986283399303</v>
      </c>
      <c r="BN1240" s="136">
        <v>979.84</v>
      </c>
      <c r="BO1240" s="136">
        <v>958.02844000000005</v>
      </c>
      <c r="BP1240" s="136">
        <v>958.02844000000005</v>
      </c>
      <c r="BQ1240" s="1" t="s">
        <v>821</v>
      </c>
    </row>
    <row r="1241" spans="58:69" x14ac:dyDescent="0.25">
      <c r="BF1241">
        <v>806</v>
      </c>
      <c r="BG1241">
        <v>64</v>
      </c>
      <c r="BH1241">
        <v>9</v>
      </c>
      <c r="BI1241">
        <v>1223</v>
      </c>
      <c r="BJ1241" s="398">
        <v>32</v>
      </c>
      <c r="BK1241" s="398">
        <v>11</v>
      </c>
      <c r="BL1241" s="136">
        <v>1896.0524</v>
      </c>
      <c r="BM1241" s="136">
        <v>938.83245501218903</v>
      </c>
      <c r="BN1241" s="136">
        <v>968.54</v>
      </c>
      <c r="BO1241" s="136">
        <v>957.09010000000001</v>
      </c>
      <c r="BP1241" s="136">
        <v>957.09010000000001</v>
      </c>
      <c r="BQ1241" s="1" t="s">
        <v>821</v>
      </c>
    </row>
    <row r="1242" spans="58:69" x14ac:dyDescent="0.25">
      <c r="BF1242">
        <v>807</v>
      </c>
      <c r="BG1242">
        <v>63</v>
      </c>
      <c r="BH1242">
        <v>9</v>
      </c>
      <c r="BI1242">
        <v>1224</v>
      </c>
      <c r="BJ1242" s="398">
        <v>32</v>
      </c>
      <c r="BK1242" s="398">
        <v>12</v>
      </c>
      <c r="BL1242" s="136">
        <v>2179.7550000000001</v>
      </c>
      <c r="BM1242" s="136">
        <v>931.37310655236797</v>
      </c>
      <c r="BN1242" s="136">
        <v>958.07</v>
      </c>
      <c r="BO1242" s="136">
        <v>948.00274999999999</v>
      </c>
      <c r="BP1242" s="136">
        <v>948.00274999999999</v>
      </c>
      <c r="BQ1242" s="1" t="s">
        <v>821</v>
      </c>
    </row>
    <row r="1243" spans="58:69" x14ac:dyDescent="0.25">
      <c r="BF1243">
        <v>808</v>
      </c>
      <c r="BG1243">
        <v>62</v>
      </c>
      <c r="BH1243">
        <v>9</v>
      </c>
      <c r="BI1243">
        <v>1225</v>
      </c>
      <c r="BJ1243" s="398">
        <v>32</v>
      </c>
      <c r="BK1243" s="398">
        <v>13</v>
      </c>
      <c r="BL1243" s="136">
        <v>2331.0012000000002</v>
      </c>
      <c r="BM1243" s="136">
        <v>921.966416177209</v>
      </c>
      <c r="BN1243" s="136">
        <v>966.11</v>
      </c>
      <c r="BO1243" s="136">
        <v>945.58199999999999</v>
      </c>
      <c r="BP1243" s="136">
        <v>945.58199999999999</v>
      </c>
      <c r="BQ1243" s="1" t="s">
        <v>821</v>
      </c>
    </row>
    <row r="1244" spans="58:69" x14ac:dyDescent="0.25">
      <c r="BF1244">
        <v>809</v>
      </c>
      <c r="BG1244">
        <v>62</v>
      </c>
      <c r="BH1244">
        <v>8</v>
      </c>
      <c r="BI1244">
        <v>1226</v>
      </c>
      <c r="BJ1244" s="398">
        <v>32</v>
      </c>
      <c r="BK1244" s="398">
        <v>14</v>
      </c>
      <c r="BL1244" s="136">
        <v>2532.7060000000001</v>
      </c>
      <c r="BM1244" s="136">
        <v>914.33310578543706</v>
      </c>
      <c r="BN1244" s="136">
        <v>955.71</v>
      </c>
      <c r="BO1244" s="136">
        <v>941.53719999999998</v>
      </c>
      <c r="BP1244" s="136">
        <v>941.53719999999998</v>
      </c>
      <c r="BQ1244" s="1" t="s">
        <v>821</v>
      </c>
    </row>
    <row r="1245" spans="58:69" x14ac:dyDescent="0.25">
      <c r="BF1245">
        <v>810</v>
      </c>
      <c r="BG1245">
        <v>61</v>
      </c>
      <c r="BH1245">
        <v>8</v>
      </c>
      <c r="BI1245">
        <v>1227</v>
      </c>
      <c r="BJ1245" s="398">
        <v>32</v>
      </c>
      <c r="BK1245" s="398">
        <v>15</v>
      </c>
      <c r="BL1245" s="136">
        <v>2655.2622000000001</v>
      </c>
      <c r="BM1245" s="136">
        <v>907.32028619389303</v>
      </c>
      <c r="BN1245" s="136">
        <v>959.1</v>
      </c>
      <c r="BO1245" s="136">
        <v>937.82500000000005</v>
      </c>
      <c r="BP1245" s="136">
        <v>937.82500000000005</v>
      </c>
      <c r="BQ1245" s="1" t="s">
        <v>821</v>
      </c>
    </row>
    <row r="1246" spans="58:69" x14ac:dyDescent="0.25">
      <c r="BF1246">
        <v>811</v>
      </c>
      <c r="BG1246">
        <v>61</v>
      </c>
      <c r="BH1246">
        <v>7</v>
      </c>
      <c r="BI1246">
        <v>1228</v>
      </c>
      <c r="BJ1246" s="398">
        <v>32</v>
      </c>
      <c r="BK1246" s="398">
        <v>16</v>
      </c>
      <c r="BL1246" s="136">
        <v>2910.3344999999999</v>
      </c>
      <c r="BM1246" s="136">
        <v>899.15327852595897</v>
      </c>
      <c r="BN1246" s="136">
        <v>952.13</v>
      </c>
      <c r="BO1246" s="136">
        <v>933.59389999999996</v>
      </c>
      <c r="BP1246" s="136">
        <v>933.59389999999996</v>
      </c>
      <c r="BQ1246" s="1" t="s">
        <v>821</v>
      </c>
    </row>
    <row r="1247" spans="58:69" x14ac:dyDescent="0.25">
      <c r="BF1247">
        <v>812</v>
      </c>
      <c r="BG1247">
        <v>60</v>
      </c>
      <c r="BH1247">
        <v>7</v>
      </c>
      <c r="BI1247">
        <v>1229</v>
      </c>
      <c r="BJ1247" s="398">
        <v>32</v>
      </c>
      <c r="BK1247" s="398">
        <v>17</v>
      </c>
      <c r="BL1247" s="136">
        <v>3012.239</v>
      </c>
      <c r="BM1247" s="136">
        <v>891.43290004732398</v>
      </c>
      <c r="BN1247" s="136">
        <v>950.27</v>
      </c>
      <c r="BO1247" s="136">
        <v>932.41063999999994</v>
      </c>
      <c r="BP1247" s="136">
        <v>932.41063999999994</v>
      </c>
      <c r="BQ1247" s="1" t="s">
        <v>821</v>
      </c>
    </row>
    <row r="1248" spans="58:69" x14ac:dyDescent="0.25">
      <c r="BF1248">
        <v>813</v>
      </c>
      <c r="BG1248">
        <v>60</v>
      </c>
      <c r="BH1248">
        <v>6</v>
      </c>
      <c r="BI1248">
        <v>1230</v>
      </c>
      <c r="BJ1248" s="398">
        <v>32</v>
      </c>
      <c r="BK1248" s="398">
        <v>18</v>
      </c>
      <c r="BL1248" s="136">
        <v>3255.0412999999999</v>
      </c>
      <c r="BM1248" s="136">
        <v>883.97789707176503</v>
      </c>
      <c r="BN1248" s="136">
        <v>933.26</v>
      </c>
      <c r="BO1248" s="136">
        <v>923.70630000000006</v>
      </c>
      <c r="BP1248" s="136">
        <v>923.70630000000006</v>
      </c>
      <c r="BQ1248" s="1" t="s">
        <v>821</v>
      </c>
    </row>
    <row r="1249" spans="58:69" x14ac:dyDescent="0.25">
      <c r="BF1249">
        <v>814</v>
      </c>
      <c r="BG1249">
        <v>59</v>
      </c>
      <c r="BH1249">
        <v>6</v>
      </c>
      <c r="BI1249">
        <v>1231</v>
      </c>
      <c r="BJ1249" s="398">
        <v>32</v>
      </c>
      <c r="BK1249" s="398">
        <v>19</v>
      </c>
      <c r="BL1249" s="136">
        <v>3399.4094</v>
      </c>
      <c r="BM1249" s="136">
        <v>875.60452378182197</v>
      </c>
      <c r="BN1249" s="136">
        <v>944.13</v>
      </c>
      <c r="BO1249" s="136">
        <v>919.01074000000006</v>
      </c>
      <c r="BP1249" s="136">
        <v>919.01074000000006</v>
      </c>
      <c r="BQ1249" s="1" t="s">
        <v>821</v>
      </c>
    </row>
    <row r="1250" spans="58:69" x14ac:dyDescent="0.25">
      <c r="BF1250">
        <v>815</v>
      </c>
      <c r="BG1250">
        <v>59</v>
      </c>
      <c r="BH1250">
        <v>5</v>
      </c>
      <c r="BI1250">
        <v>1232</v>
      </c>
      <c r="BJ1250" s="398">
        <v>32</v>
      </c>
      <c r="BK1250" s="398">
        <v>20</v>
      </c>
      <c r="BL1250" s="136">
        <v>3634.5425</v>
      </c>
      <c r="BM1250" s="136">
        <v>867.39700754127398</v>
      </c>
      <c r="BN1250" s="136">
        <v>938.33</v>
      </c>
      <c r="BO1250" s="136">
        <v>913.45447000000001</v>
      </c>
      <c r="BP1250" s="136">
        <v>913.45447000000001</v>
      </c>
      <c r="BQ1250" s="1" t="s">
        <v>821</v>
      </c>
    </row>
    <row r="1251" spans="58:69" x14ac:dyDescent="0.25">
      <c r="BF1251">
        <v>816</v>
      </c>
      <c r="BG1251">
        <v>58</v>
      </c>
      <c r="BH1251">
        <v>5</v>
      </c>
      <c r="BI1251">
        <v>1233</v>
      </c>
      <c r="BJ1251" s="398">
        <v>32</v>
      </c>
      <c r="BK1251" s="398">
        <v>21</v>
      </c>
      <c r="BL1251" s="136">
        <v>3709.1435999999999</v>
      </c>
      <c r="BM1251" s="136">
        <v>860.69836170985695</v>
      </c>
      <c r="BN1251" s="136">
        <v>929.6</v>
      </c>
      <c r="BO1251" s="136">
        <v>912.76080000000002</v>
      </c>
      <c r="BP1251" s="136">
        <v>912.76080000000002</v>
      </c>
      <c r="BQ1251" s="1" t="s">
        <v>821</v>
      </c>
    </row>
    <row r="1252" spans="58:69" x14ac:dyDescent="0.25">
      <c r="BF1252">
        <v>817</v>
      </c>
      <c r="BG1252">
        <v>58</v>
      </c>
      <c r="BH1252">
        <v>4</v>
      </c>
      <c r="BI1252">
        <v>1234</v>
      </c>
      <c r="BJ1252" s="398">
        <v>32</v>
      </c>
      <c r="BK1252" s="398">
        <v>22</v>
      </c>
      <c r="BL1252" s="136">
        <v>3963.7903000000001</v>
      </c>
      <c r="BM1252" s="136">
        <v>853.57769173976499</v>
      </c>
      <c r="BN1252" s="136">
        <v>909.31</v>
      </c>
      <c r="BO1252" s="136">
        <v>906.77869999999996</v>
      </c>
      <c r="BP1252" s="136">
        <v>906.77869999999996</v>
      </c>
      <c r="BQ1252" s="1" t="s">
        <v>821</v>
      </c>
    </row>
    <row r="1253" spans="58:69" x14ac:dyDescent="0.25">
      <c r="BF1253">
        <v>818</v>
      </c>
      <c r="BG1253">
        <v>57</v>
      </c>
      <c r="BH1253">
        <v>4</v>
      </c>
      <c r="BI1253">
        <v>1235</v>
      </c>
      <c r="BJ1253" s="398">
        <v>32</v>
      </c>
      <c r="BK1253" s="398">
        <v>23</v>
      </c>
      <c r="BL1253" s="136">
        <v>4137.7640000000001</v>
      </c>
      <c r="BM1253" s="136">
        <v>844.30787091873901</v>
      </c>
      <c r="BN1253" s="136">
        <v>924.24</v>
      </c>
      <c r="BO1253" s="136">
        <v>904.88580000000002</v>
      </c>
      <c r="BP1253" s="136">
        <v>904.88580000000002</v>
      </c>
      <c r="BQ1253" s="1" t="s">
        <v>821</v>
      </c>
    </row>
    <row r="1254" spans="58:69" x14ac:dyDescent="0.25">
      <c r="BF1254">
        <v>819</v>
      </c>
      <c r="BG1254">
        <v>57</v>
      </c>
      <c r="BH1254">
        <v>3</v>
      </c>
      <c r="BI1254">
        <v>1236</v>
      </c>
      <c r="BJ1254" s="398">
        <v>32</v>
      </c>
      <c r="BK1254" s="398">
        <v>24</v>
      </c>
      <c r="BL1254" s="136">
        <v>4319.6724000000004</v>
      </c>
      <c r="BM1254" s="136">
        <v>836.61116820126199</v>
      </c>
      <c r="BN1254" s="136">
        <v>904.89</v>
      </c>
      <c r="BO1254" s="136">
        <v>903.79094999999995</v>
      </c>
      <c r="BP1254" s="136">
        <v>903.79094999999995</v>
      </c>
      <c r="BQ1254" s="1" t="s">
        <v>821</v>
      </c>
    </row>
    <row r="1255" spans="58:69" x14ac:dyDescent="0.25">
      <c r="BF1255">
        <v>820</v>
      </c>
      <c r="BG1255">
        <v>56</v>
      </c>
      <c r="BH1255">
        <v>3</v>
      </c>
      <c r="BI1255">
        <v>1237</v>
      </c>
      <c r="BJ1255" s="398">
        <v>32</v>
      </c>
      <c r="BK1255" s="398">
        <v>25</v>
      </c>
      <c r="BL1255" s="136">
        <v>4587.7759999999998</v>
      </c>
      <c r="BM1255" s="136">
        <v>826.87871962797897</v>
      </c>
      <c r="BN1255" s="136">
        <v>914.58</v>
      </c>
      <c r="BO1255" s="136">
        <v>898.94529999999997</v>
      </c>
      <c r="BP1255" s="136">
        <v>898.94529999999997</v>
      </c>
      <c r="BQ1255" s="1" t="s">
        <v>821</v>
      </c>
    </row>
    <row r="1256" spans="58:69" x14ac:dyDescent="0.25">
      <c r="BF1256">
        <v>821</v>
      </c>
      <c r="BG1256">
        <v>55</v>
      </c>
      <c r="BH1256">
        <v>3</v>
      </c>
      <c r="BI1256">
        <v>1238</v>
      </c>
      <c r="BJ1256" s="398">
        <v>32</v>
      </c>
      <c r="BK1256" s="398">
        <v>26</v>
      </c>
      <c r="BL1256" s="136">
        <v>4624.4380000000001</v>
      </c>
      <c r="BM1256" s="136">
        <v>820.28752289102295</v>
      </c>
      <c r="BN1256" s="136">
        <v>917.57</v>
      </c>
      <c r="BO1256" s="136">
        <v>898.83789999999999</v>
      </c>
      <c r="BP1256" s="136">
        <v>898.83789999999999</v>
      </c>
      <c r="BQ1256" s="1" t="s">
        <v>821</v>
      </c>
    </row>
    <row r="1257" spans="58:69" x14ac:dyDescent="0.25">
      <c r="BF1257">
        <v>822</v>
      </c>
      <c r="BG1257">
        <v>55</v>
      </c>
      <c r="BH1257">
        <v>2</v>
      </c>
      <c r="BI1257">
        <v>1239</v>
      </c>
      <c r="BJ1257" s="398">
        <v>32</v>
      </c>
      <c r="BK1257" s="398">
        <v>27</v>
      </c>
      <c r="BL1257" s="136">
        <v>4962.3149999999996</v>
      </c>
      <c r="BM1257" s="136">
        <v>812.187329023644</v>
      </c>
      <c r="BN1257" s="136">
        <v>910.34</v>
      </c>
      <c r="BO1257" s="136">
        <v>894.71709999999996</v>
      </c>
      <c r="BP1257" s="136">
        <v>894.71709999999996</v>
      </c>
      <c r="BQ1257" s="1" t="s">
        <v>821</v>
      </c>
    </row>
    <row r="1258" spans="58:69" x14ac:dyDescent="0.25">
      <c r="BF1258">
        <v>823</v>
      </c>
      <c r="BG1258">
        <v>55</v>
      </c>
      <c r="BH1258">
        <v>1</v>
      </c>
      <c r="BI1258">
        <v>1240</v>
      </c>
      <c r="BJ1258" s="398">
        <v>32</v>
      </c>
      <c r="BK1258" s="398">
        <v>28</v>
      </c>
      <c r="BL1258" s="136">
        <v>4992.1274000000003</v>
      </c>
      <c r="BM1258" s="136">
        <v>804.23527234516996</v>
      </c>
      <c r="BN1258" s="136">
        <v>904.68</v>
      </c>
      <c r="BO1258" s="136">
        <v>894.71709999999996</v>
      </c>
      <c r="BP1258" s="136">
        <v>894.71709999999996</v>
      </c>
      <c r="BQ1258" s="1" t="s">
        <v>821</v>
      </c>
    </row>
    <row r="1259" spans="58:69" x14ac:dyDescent="0.25">
      <c r="BF1259">
        <v>824</v>
      </c>
      <c r="BG1259">
        <v>54</v>
      </c>
      <c r="BH1259">
        <v>1</v>
      </c>
      <c r="BI1259">
        <v>1241</v>
      </c>
      <c r="BJ1259" s="398">
        <v>32</v>
      </c>
      <c r="BK1259" s="398">
        <v>29</v>
      </c>
      <c r="BL1259" s="136">
        <v>5296.4129999999996</v>
      </c>
      <c r="BM1259" s="136">
        <v>797.00970882664706</v>
      </c>
      <c r="BN1259" s="136">
        <v>895.11</v>
      </c>
      <c r="BO1259" s="136">
        <v>890.15589999999997</v>
      </c>
      <c r="BP1259" s="136">
        <v>890.15589999999997</v>
      </c>
      <c r="BQ1259" s="1" t="s">
        <v>821</v>
      </c>
    </row>
    <row r="1260" spans="58:69" x14ac:dyDescent="0.25">
      <c r="BF1260">
        <v>825</v>
      </c>
      <c r="BG1260">
        <v>53</v>
      </c>
      <c r="BH1260">
        <v>1</v>
      </c>
      <c r="BI1260">
        <v>1242</v>
      </c>
      <c r="BJ1260" s="398">
        <v>32</v>
      </c>
      <c r="BK1260" s="398">
        <v>30</v>
      </c>
      <c r="BL1260" s="136">
        <v>5402.2236000000003</v>
      </c>
      <c r="BM1260" s="136">
        <v>788.14050680626497</v>
      </c>
      <c r="BN1260" s="136">
        <v>905.62</v>
      </c>
      <c r="BO1260" s="136">
        <v>888.07140000000004</v>
      </c>
      <c r="BP1260" s="136">
        <v>888.07140000000004</v>
      </c>
      <c r="BQ1260" s="1" t="s">
        <v>821</v>
      </c>
    </row>
    <row r="1261" spans="58:69" x14ac:dyDescent="0.25">
      <c r="BF1261">
        <v>826</v>
      </c>
      <c r="BG1261">
        <v>53</v>
      </c>
      <c r="BH1261">
        <v>0</v>
      </c>
      <c r="BI1261">
        <v>1243</v>
      </c>
      <c r="BJ1261" s="398">
        <v>32</v>
      </c>
      <c r="BK1261" s="398">
        <v>31</v>
      </c>
      <c r="BL1261" s="136">
        <v>5688.7646000000004</v>
      </c>
      <c r="BM1261" s="136">
        <v>779.65508021496396</v>
      </c>
      <c r="BN1261" s="136">
        <v>888.94</v>
      </c>
      <c r="BO1261" s="136">
        <v>883.83010000000002</v>
      </c>
      <c r="BP1261" s="136">
        <v>883.83010000000002</v>
      </c>
      <c r="BQ1261" s="1" t="s">
        <v>821</v>
      </c>
    </row>
    <row r="1262" spans="58:69" x14ac:dyDescent="0.25">
      <c r="BF1262">
        <v>754</v>
      </c>
      <c r="BG1262">
        <v>62</v>
      </c>
      <c r="BH1262">
        <v>19</v>
      </c>
      <c r="BI1262">
        <v>1244</v>
      </c>
      <c r="BJ1262" s="398">
        <v>33</v>
      </c>
      <c r="BK1262" s="398">
        <v>1</v>
      </c>
      <c r="BL1262" s="136">
        <v>80.314149999999998</v>
      </c>
      <c r="BM1262" s="136">
        <v>1001.75263733791</v>
      </c>
      <c r="BN1262" s="136">
        <v>1004.84</v>
      </c>
      <c r="BO1262" s="136">
        <v>996.38909999999998</v>
      </c>
      <c r="BP1262" s="136">
        <v>996.38909999999998</v>
      </c>
      <c r="BQ1262" s="1" t="s">
        <v>821</v>
      </c>
    </row>
    <row r="1263" spans="58:69" x14ac:dyDescent="0.25">
      <c r="BF1263">
        <v>755</v>
      </c>
      <c r="BG1263">
        <v>61</v>
      </c>
      <c r="BH1263">
        <v>19</v>
      </c>
      <c r="BI1263">
        <v>1245</v>
      </c>
      <c r="BJ1263" s="398">
        <v>33</v>
      </c>
      <c r="BK1263" s="398">
        <v>2</v>
      </c>
      <c r="BL1263" s="136">
        <v>293.11970000000002</v>
      </c>
      <c r="BM1263" s="136">
        <v>997.49244046949002</v>
      </c>
      <c r="BN1263" s="136">
        <v>1002.63</v>
      </c>
      <c r="BO1263" s="136">
        <v>987.74176</v>
      </c>
      <c r="BP1263" s="136">
        <v>987.74176</v>
      </c>
      <c r="BQ1263" s="1" t="s">
        <v>821</v>
      </c>
    </row>
    <row r="1264" spans="58:69" x14ac:dyDescent="0.25">
      <c r="BF1264">
        <v>756</v>
      </c>
      <c r="BG1264">
        <v>61</v>
      </c>
      <c r="BH1264">
        <v>18</v>
      </c>
      <c r="BI1264">
        <v>1246</v>
      </c>
      <c r="BJ1264" s="398">
        <v>33</v>
      </c>
      <c r="BK1264" s="398">
        <v>3</v>
      </c>
      <c r="BL1264" s="136">
        <v>383.81835999999998</v>
      </c>
      <c r="BM1264" s="136">
        <v>993.08131513250498</v>
      </c>
      <c r="BN1264" s="136">
        <v>989.63</v>
      </c>
      <c r="BO1264" s="136">
        <v>984.67370000000005</v>
      </c>
      <c r="BP1264" s="136">
        <v>984.67370000000005</v>
      </c>
      <c r="BQ1264" s="1" t="s">
        <v>821</v>
      </c>
    </row>
    <row r="1265" spans="58:69" x14ac:dyDescent="0.25">
      <c r="BF1265">
        <v>757</v>
      </c>
      <c r="BG1265">
        <v>60</v>
      </c>
      <c r="BH1265">
        <v>18</v>
      </c>
      <c r="BI1265">
        <v>1247</v>
      </c>
      <c r="BJ1265" s="398">
        <v>33</v>
      </c>
      <c r="BK1265" s="398">
        <v>4</v>
      </c>
      <c r="BL1265" s="136">
        <v>698.79049999999995</v>
      </c>
      <c r="BM1265" s="136">
        <v>987.18530169356302</v>
      </c>
      <c r="BN1265" s="136">
        <v>996.73</v>
      </c>
      <c r="BO1265" s="136">
        <v>976.46716000000004</v>
      </c>
      <c r="BP1265" s="136">
        <v>976.46716000000004</v>
      </c>
      <c r="BQ1265" s="1" t="s">
        <v>821</v>
      </c>
    </row>
    <row r="1266" spans="58:69" x14ac:dyDescent="0.25">
      <c r="BF1266">
        <v>758</v>
      </c>
      <c r="BG1266">
        <v>59</v>
      </c>
      <c r="BH1266">
        <v>17</v>
      </c>
      <c r="BI1266">
        <v>1248</v>
      </c>
      <c r="BJ1266" s="398">
        <v>33</v>
      </c>
      <c r="BK1266" s="398">
        <v>5</v>
      </c>
      <c r="BL1266" s="136">
        <v>989.82820000000004</v>
      </c>
      <c r="BM1266" s="136">
        <v>978.37756548769198</v>
      </c>
      <c r="BN1266" s="136">
        <v>973.04</v>
      </c>
      <c r="BO1266" s="136">
        <v>965.34069999999997</v>
      </c>
      <c r="BP1266" s="136">
        <v>965.34069999999997</v>
      </c>
      <c r="BQ1266" s="1" t="s">
        <v>821</v>
      </c>
    </row>
    <row r="1267" spans="58:69" x14ac:dyDescent="0.25">
      <c r="BF1267">
        <v>759</v>
      </c>
      <c r="BG1267">
        <v>58</v>
      </c>
      <c r="BH1267">
        <v>17</v>
      </c>
      <c r="BI1267">
        <v>1249</v>
      </c>
      <c r="BJ1267" s="398">
        <v>33</v>
      </c>
      <c r="BK1267" s="398">
        <v>6</v>
      </c>
      <c r="BL1267" s="136">
        <v>1240.808</v>
      </c>
      <c r="BM1267" s="136">
        <v>970.49989070773699</v>
      </c>
      <c r="BN1267" s="136">
        <v>982.75</v>
      </c>
      <c r="BO1267" s="136">
        <v>958.13210000000004</v>
      </c>
      <c r="BP1267" s="136">
        <v>958.13210000000004</v>
      </c>
      <c r="BQ1267" s="1" t="s">
        <v>821</v>
      </c>
    </row>
    <row r="1268" spans="58:69" x14ac:dyDescent="0.25">
      <c r="BF1268">
        <v>760</v>
      </c>
      <c r="BG1268">
        <v>58</v>
      </c>
      <c r="BH1268">
        <v>16</v>
      </c>
      <c r="BI1268">
        <v>1250</v>
      </c>
      <c r="BJ1268" s="398">
        <v>33</v>
      </c>
      <c r="BK1268" s="398">
        <v>7</v>
      </c>
      <c r="BL1268" s="136">
        <v>1276.6724999999999</v>
      </c>
      <c r="BM1268" s="136">
        <v>966.33090115300695</v>
      </c>
      <c r="BN1268" s="136">
        <v>977.03</v>
      </c>
      <c r="BO1268" s="136">
        <v>958.05899999999997</v>
      </c>
      <c r="BP1268" s="136">
        <v>958.05899999999997</v>
      </c>
      <c r="BQ1268" s="1" t="s">
        <v>821</v>
      </c>
    </row>
    <row r="1269" spans="58:69" x14ac:dyDescent="0.25">
      <c r="BF1269">
        <v>761</v>
      </c>
      <c r="BG1269">
        <v>57</v>
      </c>
      <c r="BH1269">
        <v>16</v>
      </c>
      <c r="BI1269">
        <v>1251</v>
      </c>
      <c r="BJ1269" s="398">
        <v>33</v>
      </c>
      <c r="BK1269" s="398">
        <v>8</v>
      </c>
      <c r="BL1269" s="136">
        <v>1585.4258</v>
      </c>
      <c r="BM1269" s="136">
        <v>961.32223338503604</v>
      </c>
      <c r="BN1269" s="136">
        <v>971.77</v>
      </c>
      <c r="BO1269" s="136">
        <v>949.80695000000003</v>
      </c>
      <c r="BP1269" s="136">
        <v>949.80695000000003</v>
      </c>
      <c r="BQ1269" s="1" t="s">
        <v>821</v>
      </c>
    </row>
    <row r="1270" spans="58:69" x14ac:dyDescent="0.25">
      <c r="BF1270">
        <v>762</v>
      </c>
      <c r="BG1270">
        <v>56</v>
      </c>
      <c r="BH1270">
        <v>16</v>
      </c>
      <c r="BI1270">
        <v>1252</v>
      </c>
      <c r="BJ1270" s="398">
        <v>33</v>
      </c>
      <c r="BK1270" s="398">
        <v>9</v>
      </c>
      <c r="BL1270" s="136">
        <v>1666.2529</v>
      </c>
      <c r="BM1270" s="136">
        <v>955.66007568646899</v>
      </c>
      <c r="BN1270" s="136">
        <v>968.54</v>
      </c>
      <c r="BO1270" s="136">
        <v>948.245</v>
      </c>
      <c r="BP1270" s="136">
        <v>948.245</v>
      </c>
      <c r="BQ1270" s="1" t="s">
        <v>821</v>
      </c>
    </row>
    <row r="1271" spans="58:69" x14ac:dyDescent="0.25">
      <c r="BF1271">
        <v>763</v>
      </c>
      <c r="BG1271">
        <v>56</v>
      </c>
      <c r="BH1271">
        <v>15</v>
      </c>
      <c r="BI1271">
        <v>1253</v>
      </c>
      <c r="BJ1271" s="398">
        <v>33</v>
      </c>
      <c r="BK1271" s="398">
        <v>10</v>
      </c>
      <c r="BL1271" s="136">
        <v>1950.3448000000001</v>
      </c>
      <c r="BM1271" s="136">
        <v>950.35634959300899</v>
      </c>
      <c r="BN1271" s="136">
        <v>960.25</v>
      </c>
      <c r="BO1271" s="136">
        <v>942.48760000000004</v>
      </c>
      <c r="BP1271" s="136">
        <v>942.48760000000004</v>
      </c>
      <c r="BQ1271" s="1" t="s">
        <v>821</v>
      </c>
    </row>
    <row r="1272" spans="58:69" x14ac:dyDescent="0.25">
      <c r="BF1272">
        <v>764</v>
      </c>
      <c r="BG1272">
        <v>55</v>
      </c>
      <c r="BH1272">
        <v>15</v>
      </c>
      <c r="BI1272">
        <v>1254</v>
      </c>
      <c r="BJ1272" s="398">
        <v>33</v>
      </c>
      <c r="BK1272" s="398">
        <v>11</v>
      </c>
      <c r="BL1272" s="136">
        <v>2003.4613999999999</v>
      </c>
      <c r="BM1272" s="136">
        <v>945.45536317534697</v>
      </c>
      <c r="BN1272" s="136">
        <v>959.83</v>
      </c>
      <c r="BO1272" s="136">
        <v>942.48760000000004</v>
      </c>
      <c r="BP1272" s="136">
        <v>942.48760000000004</v>
      </c>
      <c r="BQ1272" s="1" t="s">
        <v>821</v>
      </c>
    </row>
    <row r="1273" spans="58:69" x14ac:dyDescent="0.25">
      <c r="BF1273">
        <v>765</v>
      </c>
      <c r="BG1273">
        <v>55</v>
      </c>
      <c r="BH1273">
        <v>14</v>
      </c>
      <c r="BI1273">
        <v>1255</v>
      </c>
      <c r="BJ1273" s="398">
        <v>33</v>
      </c>
      <c r="BK1273" s="398">
        <v>12</v>
      </c>
      <c r="BL1273" s="136">
        <v>2299.3618000000001</v>
      </c>
      <c r="BM1273" s="136">
        <v>940.38275794234698</v>
      </c>
      <c r="BN1273" s="136">
        <v>951.85</v>
      </c>
      <c r="BO1273" s="136">
        <v>935.53650000000005</v>
      </c>
      <c r="BP1273" s="136">
        <v>935.53650000000005</v>
      </c>
      <c r="BQ1273" s="1" t="s">
        <v>821</v>
      </c>
    </row>
    <row r="1274" spans="58:69" x14ac:dyDescent="0.25">
      <c r="BF1274">
        <v>766</v>
      </c>
      <c r="BG1274">
        <v>54</v>
      </c>
      <c r="BH1274">
        <v>14</v>
      </c>
      <c r="BI1274">
        <v>1256</v>
      </c>
      <c r="BJ1274" s="398">
        <v>33</v>
      </c>
      <c r="BK1274" s="398">
        <v>13</v>
      </c>
      <c r="BL1274" s="136">
        <v>2371.0194999999999</v>
      </c>
      <c r="BM1274" s="136">
        <v>935.04067433753903</v>
      </c>
      <c r="BN1274" s="136">
        <v>953.59</v>
      </c>
      <c r="BO1274" s="136">
        <v>932.76226999999994</v>
      </c>
      <c r="BP1274" s="136">
        <v>932.76226999999994</v>
      </c>
      <c r="BQ1274" s="1" t="s">
        <v>821</v>
      </c>
    </row>
    <row r="1275" spans="58:69" x14ac:dyDescent="0.25">
      <c r="BF1275">
        <v>767</v>
      </c>
      <c r="BG1275">
        <v>54</v>
      </c>
      <c r="BH1275">
        <v>13</v>
      </c>
      <c r="BI1275">
        <v>1257</v>
      </c>
      <c r="BJ1275" s="398">
        <v>33</v>
      </c>
      <c r="BK1275" s="398">
        <v>14</v>
      </c>
      <c r="BL1275" s="136">
        <v>2680.8036999999999</v>
      </c>
      <c r="BM1275" s="136">
        <v>929.49680396536098</v>
      </c>
      <c r="BN1275" s="136">
        <v>944.03</v>
      </c>
      <c r="BO1275" s="136">
        <v>927.61680000000001</v>
      </c>
      <c r="BP1275" s="136">
        <v>927.61680000000001</v>
      </c>
      <c r="BQ1275" s="1" t="s">
        <v>821</v>
      </c>
    </row>
    <row r="1276" spans="58:69" x14ac:dyDescent="0.25">
      <c r="BF1276">
        <v>768</v>
      </c>
      <c r="BG1276">
        <v>54</v>
      </c>
      <c r="BH1276">
        <v>12</v>
      </c>
      <c r="BI1276">
        <v>1258</v>
      </c>
      <c r="BJ1276" s="398">
        <v>33</v>
      </c>
      <c r="BK1276" s="398">
        <v>15</v>
      </c>
      <c r="BL1276" s="136">
        <v>2721.9785000000002</v>
      </c>
      <c r="BM1276" s="136">
        <v>924.39597172007996</v>
      </c>
      <c r="BN1276" s="136">
        <v>928.72</v>
      </c>
      <c r="BO1276" s="136">
        <v>927.20209999999997</v>
      </c>
      <c r="BP1276" s="136">
        <v>927.20209999999997</v>
      </c>
      <c r="BQ1276" s="1" t="s">
        <v>821</v>
      </c>
    </row>
    <row r="1277" spans="58:69" x14ac:dyDescent="0.25">
      <c r="BF1277">
        <v>769</v>
      </c>
      <c r="BG1277">
        <v>53</v>
      </c>
      <c r="BH1277">
        <v>12</v>
      </c>
      <c r="BI1277">
        <v>1259</v>
      </c>
      <c r="BJ1277" s="398">
        <v>33</v>
      </c>
      <c r="BK1277" s="398">
        <v>16</v>
      </c>
      <c r="BL1277" s="136">
        <v>2962.2307000000001</v>
      </c>
      <c r="BM1277" s="136">
        <v>920.30571264284902</v>
      </c>
      <c r="BN1277" s="136">
        <v>942.5</v>
      </c>
      <c r="BO1277" s="136">
        <v>924.41930000000002</v>
      </c>
      <c r="BP1277" s="136">
        <v>924.41930000000002</v>
      </c>
      <c r="BQ1277" s="1" t="s">
        <v>821</v>
      </c>
    </row>
    <row r="1278" spans="58:69" x14ac:dyDescent="0.25">
      <c r="BF1278">
        <v>770</v>
      </c>
      <c r="BG1278">
        <v>53</v>
      </c>
      <c r="BH1278">
        <v>11</v>
      </c>
      <c r="BI1278">
        <v>1260</v>
      </c>
      <c r="BJ1278" s="398">
        <v>33</v>
      </c>
      <c r="BK1278" s="398">
        <v>17</v>
      </c>
      <c r="BL1278" s="136">
        <v>3183.9697000000001</v>
      </c>
      <c r="BM1278" s="136">
        <v>913.591146895679</v>
      </c>
      <c r="BN1278" s="136">
        <v>933.49</v>
      </c>
      <c r="BO1278" s="136">
        <v>920.16034000000002</v>
      </c>
      <c r="BP1278" s="136">
        <v>920.16034000000002</v>
      </c>
      <c r="BQ1278" s="1" t="s">
        <v>821</v>
      </c>
    </row>
    <row r="1279" spans="58:69" x14ac:dyDescent="0.25">
      <c r="BF1279">
        <v>771</v>
      </c>
      <c r="BG1279">
        <v>52</v>
      </c>
      <c r="BH1279">
        <v>11</v>
      </c>
      <c r="BI1279">
        <v>1261</v>
      </c>
      <c r="BJ1279" s="398">
        <v>33</v>
      </c>
      <c r="BK1279" s="398">
        <v>18</v>
      </c>
      <c r="BL1279" s="136">
        <v>3286.1916999999999</v>
      </c>
      <c r="BM1279" s="136">
        <v>908.88269673363197</v>
      </c>
      <c r="BN1279" s="136">
        <v>930.18</v>
      </c>
      <c r="BO1279" s="136">
        <v>919.11066000000005</v>
      </c>
      <c r="BP1279" s="136">
        <v>919.11066000000005</v>
      </c>
      <c r="BQ1279" s="1" t="s">
        <v>821</v>
      </c>
    </row>
    <row r="1280" spans="58:69" x14ac:dyDescent="0.25">
      <c r="BF1280">
        <v>772</v>
      </c>
      <c r="BG1280">
        <v>52</v>
      </c>
      <c r="BH1280">
        <v>10</v>
      </c>
      <c r="BI1280">
        <v>1262</v>
      </c>
      <c r="BJ1280" s="398">
        <v>33</v>
      </c>
      <c r="BK1280" s="398">
        <v>19</v>
      </c>
      <c r="BL1280" s="136">
        <v>3529.5963999999999</v>
      </c>
      <c r="BM1280" s="136">
        <v>903.859367241619</v>
      </c>
      <c r="BN1280" s="136">
        <v>928.78</v>
      </c>
      <c r="BO1280" s="136">
        <v>916.04330000000004</v>
      </c>
      <c r="BP1280" s="136">
        <v>916.04330000000004</v>
      </c>
      <c r="BQ1280" s="1" t="s">
        <v>821</v>
      </c>
    </row>
    <row r="1281" spans="58:69" x14ac:dyDescent="0.25">
      <c r="BF1281">
        <v>773</v>
      </c>
      <c r="BG1281">
        <v>51</v>
      </c>
      <c r="BH1281">
        <v>10</v>
      </c>
      <c r="BI1281">
        <v>1263</v>
      </c>
      <c r="BJ1281" s="398">
        <v>33</v>
      </c>
      <c r="BK1281" s="398">
        <v>20</v>
      </c>
      <c r="BL1281" s="136">
        <v>3675.1813999999999</v>
      </c>
      <c r="BM1281" s="136">
        <v>898.20579651599098</v>
      </c>
      <c r="BN1281" s="136">
        <v>930</v>
      </c>
      <c r="BO1281" s="136">
        <v>913.24310000000003</v>
      </c>
      <c r="BP1281" s="136">
        <v>913.24310000000003</v>
      </c>
      <c r="BQ1281" s="1" t="s">
        <v>821</v>
      </c>
    </row>
    <row r="1282" spans="58:69" x14ac:dyDescent="0.25">
      <c r="BF1282">
        <v>774</v>
      </c>
      <c r="BG1282">
        <v>51</v>
      </c>
      <c r="BH1282">
        <v>9</v>
      </c>
      <c r="BI1282">
        <v>1264</v>
      </c>
      <c r="BJ1282" s="398">
        <v>33</v>
      </c>
      <c r="BK1282" s="398">
        <v>21</v>
      </c>
      <c r="BL1282" s="136">
        <v>3852.2833999999998</v>
      </c>
      <c r="BM1282" s="136">
        <v>893.51586866747095</v>
      </c>
      <c r="BN1282" s="136">
        <v>914.13</v>
      </c>
      <c r="BO1282" s="136">
        <v>910.37850000000003</v>
      </c>
      <c r="BP1282" s="136">
        <v>910.37850000000003</v>
      </c>
      <c r="BQ1282" s="1" t="s">
        <v>821</v>
      </c>
    </row>
    <row r="1283" spans="58:69" x14ac:dyDescent="0.25">
      <c r="BF1283">
        <v>775</v>
      </c>
      <c r="BG1283">
        <v>50</v>
      </c>
      <c r="BH1283">
        <v>9</v>
      </c>
      <c r="BI1283">
        <v>1265</v>
      </c>
      <c r="BJ1283" s="398">
        <v>33</v>
      </c>
      <c r="BK1283" s="398">
        <v>22</v>
      </c>
      <c r="BL1283" s="136">
        <v>4092.944</v>
      </c>
      <c r="BM1283" s="136">
        <v>887.44411235976304</v>
      </c>
      <c r="BN1283" s="136">
        <v>921.69</v>
      </c>
      <c r="BO1283" s="136">
        <v>906.86315999999999</v>
      </c>
      <c r="BP1283" s="136">
        <v>906.86315999999999</v>
      </c>
      <c r="BQ1283" s="1" t="s">
        <v>821</v>
      </c>
    </row>
    <row r="1284" spans="58:69" x14ac:dyDescent="0.25">
      <c r="BF1284">
        <v>776</v>
      </c>
      <c r="BG1284">
        <v>50</v>
      </c>
      <c r="BH1284">
        <v>8</v>
      </c>
      <c r="BI1284">
        <v>1266</v>
      </c>
      <c r="BJ1284" s="398">
        <v>33</v>
      </c>
      <c r="BK1284" s="398">
        <v>23</v>
      </c>
      <c r="BL1284" s="136">
        <v>4179.6436000000003</v>
      </c>
      <c r="BM1284" s="136">
        <v>882.68626226497099</v>
      </c>
      <c r="BN1284" s="136">
        <v>911.35</v>
      </c>
      <c r="BO1284" s="136">
        <v>905.07042999999999</v>
      </c>
      <c r="BP1284" s="136">
        <v>905.07042999999999</v>
      </c>
      <c r="BQ1284" s="1" t="s">
        <v>821</v>
      </c>
    </row>
    <row r="1285" spans="58:69" x14ac:dyDescent="0.25">
      <c r="BF1285">
        <v>777</v>
      </c>
      <c r="BG1285">
        <v>49</v>
      </c>
      <c r="BH1285">
        <v>8</v>
      </c>
      <c r="BI1285">
        <v>1267</v>
      </c>
      <c r="BJ1285" s="398">
        <v>33</v>
      </c>
      <c r="BK1285" s="398">
        <v>24</v>
      </c>
      <c r="BL1285" s="136">
        <v>4398.1304</v>
      </c>
      <c r="BM1285" s="136">
        <v>878.25068623221102</v>
      </c>
      <c r="BN1285" s="136">
        <v>915.78</v>
      </c>
      <c r="BO1285" s="136">
        <v>900.90155000000004</v>
      </c>
      <c r="BP1285" s="136">
        <v>900.90155000000004</v>
      </c>
      <c r="BQ1285" s="1" t="s">
        <v>821</v>
      </c>
    </row>
    <row r="1286" spans="58:69" x14ac:dyDescent="0.25">
      <c r="BF1286">
        <v>778</v>
      </c>
      <c r="BG1286">
        <v>49</v>
      </c>
      <c r="BH1286">
        <v>7</v>
      </c>
      <c r="BI1286">
        <v>1268</v>
      </c>
      <c r="BJ1286" s="398">
        <v>33</v>
      </c>
      <c r="BK1286" s="398">
        <v>25</v>
      </c>
      <c r="BL1286" s="136">
        <v>4595.6660000000002</v>
      </c>
      <c r="BM1286" s="136">
        <v>872.20422246297505</v>
      </c>
      <c r="BN1286" s="136">
        <v>905.31</v>
      </c>
      <c r="BO1286" s="136">
        <v>898.79650000000004</v>
      </c>
      <c r="BP1286" s="136">
        <v>898.79650000000004</v>
      </c>
      <c r="BQ1286" s="1" t="s">
        <v>821</v>
      </c>
    </row>
    <row r="1287" spans="58:69" x14ac:dyDescent="0.25">
      <c r="BF1287">
        <v>779</v>
      </c>
      <c r="BG1287">
        <v>48</v>
      </c>
      <c r="BH1287">
        <v>7</v>
      </c>
      <c r="BI1287">
        <v>1269</v>
      </c>
      <c r="BJ1287" s="398">
        <v>33</v>
      </c>
      <c r="BK1287" s="398">
        <v>26</v>
      </c>
      <c r="BL1287" s="136">
        <v>4760.9849999999997</v>
      </c>
      <c r="BM1287" s="136">
        <v>866.93051529143804</v>
      </c>
      <c r="BN1287" s="136">
        <v>904.6</v>
      </c>
      <c r="BO1287" s="136">
        <v>895.74329999999998</v>
      </c>
      <c r="BP1287" s="136">
        <v>895.74329999999998</v>
      </c>
      <c r="BQ1287" s="1" t="s">
        <v>821</v>
      </c>
    </row>
    <row r="1288" spans="58:69" x14ac:dyDescent="0.25">
      <c r="BF1288">
        <v>780</v>
      </c>
      <c r="BG1288">
        <v>48</v>
      </c>
      <c r="BH1288">
        <v>6</v>
      </c>
      <c r="BI1288">
        <v>1270</v>
      </c>
      <c r="BJ1288" s="398">
        <v>33</v>
      </c>
      <c r="BK1288" s="398">
        <v>27</v>
      </c>
      <c r="BL1288" s="136">
        <v>4917.2826999999997</v>
      </c>
      <c r="BM1288" s="136">
        <v>862.25613625094104</v>
      </c>
      <c r="BN1288" s="136">
        <v>896.29</v>
      </c>
      <c r="BO1288" s="136">
        <v>894.33704</v>
      </c>
      <c r="BP1288" s="136">
        <v>894.33704</v>
      </c>
      <c r="BQ1288" s="1" t="s">
        <v>821</v>
      </c>
    </row>
    <row r="1289" spans="58:69" x14ac:dyDescent="0.25">
      <c r="BF1289">
        <v>781</v>
      </c>
      <c r="BG1289">
        <v>47</v>
      </c>
      <c r="BH1289">
        <v>6</v>
      </c>
      <c r="BI1289">
        <v>1271</v>
      </c>
      <c r="BJ1289" s="398">
        <v>33</v>
      </c>
      <c r="BK1289" s="398">
        <v>28</v>
      </c>
      <c r="BL1289" s="136">
        <v>5144.4066999999995</v>
      </c>
      <c r="BM1289" s="136">
        <v>856.683488874413</v>
      </c>
      <c r="BN1289" s="136">
        <v>907.65</v>
      </c>
      <c r="BO1289" s="136">
        <v>891.28827000000001</v>
      </c>
      <c r="BP1289" s="136">
        <v>891.28827000000001</v>
      </c>
      <c r="BQ1289" s="1" t="s">
        <v>821</v>
      </c>
    </row>
    <row r="1290" spans="58:69" x14ac:dyDescent="0.25">
      <c r="BF1290">
        <v>782</v>
      </c>
      <c r="BG1290">
        <v>47</v>
      </c>
      <c r="BH1290">
        <v>5</v>
      </c>
      <c r="BI1290">
        <v>1272</v>
      </c>
      <c r="BJ1290" s="398">
        <v>33</v>
      </c>
      <c r="BK1290" s="398">
        <v>29</v>
      </c>
      <c r="BL1290" s="136">
        <v>5266.9369999999999</v>
      </c>
      <c r="BM1290" s="136">
        <v>851.601618936313</v>
      </c>
      <c r="BN1290" s="136">
        <v>892.59</v>
      </c>
      <c r="BO1290" s="136">
        <v>889.81084999999996</v>
      </c>
      <c r="BP1290" s="136">
        <v>889.81084999999996</v>
      </c>
      <c r="BQ1290" s="1" t="s">
        <v>821</v>
      </c>
    </row>
    <row r="1291" spans="58:69" x14ac:dyDescent="0.25">
      <c r="BF1291">
        <v>783</v>
      </c>
      <c r="BG1291">
        <v>46</v>
      </c>
      <c r="BH1291">
        <v>5</v>
      </c>
      <c r="BI1291">
        <v>1273</v>
      </c>
      <c r="BJ1291" s="398">
        <v>33</v>
      </c>
      <c r="BK1291" s="398">
        <v>30</v>
      </c>
      <c r="BL1291" s="136">
        <v>5463.8173999999999</v>
      </c>
      <c r="BM1291" s="136">
        <v>846.95931685257597</v>
      </c>
      <c r="BN1291" s="136">
        <v>903.12</v>
      </c>
      <c r="BO1291" s="136">
        <v>887.70025999999996</v>
      </c>
      <c r="BP1291" s="136">
        <v>887.70025999999996</v>
      </c>
      <c r="BQ1291" s="1" t="s">
        <v>821</v>
      </c>
    </row>
    <row r="1292" spans="58:69" x14ac:dyDescent="0.25">
      <c r="BF1292">
        <v>784</v>
      </c>
      <c r="BG1292">
        <v>46</v>
      </c>
      <c r="BH1292">
        <v>4</v>
      </c>
      <c r="BI1292">
        <v>1274</v>
      </c>
      <c r="BJ1292" s="398">
        <v>33</v>
      </c>
      <c r="BK1292" s="398">
        <v>31</v>
      </c>
      <c r="BL1292" s="136">
        <v>5640.7934999999998</v>
      </c>
      <c r="BM1292" s="136">
        <v>841.52567908423703</v>
      </c>
      <c r="BN1292" s="136">
        <v>889.73</v>
      </c>
      <c r="BO1292" s="136">
        <v>885.65704000000005</v>
      </c>
      <c r="BP1292" s="136">
        <v>885.65704000000005</v>
      </c>
      <c r="BQ1292" s="1" t="s">
        <v>821</v>
      </c>
    </row>
    <row r="1293" spans="58:69" x14ac:dyDescent="0.25">
      <c r="BF1293">
        <v>785</v>
      </c>
      <c r="BG1293">
        <v>45</v>
      </c>
      <c r="BH1293">
        <v>4</v>
      </c>
      <c r="BI1293">
        <v>1275</v>
      </c>
      <c r="BJ1293" s="398">
        <v>33</v>
      </c>
      <c r="BK1293" s="398">
        <v>32</v>
      </c>
      <c r="BL1293" s="136">
        <v>5892.8856999999998</v>
      </c>
      <c r="BM1293" s="136">
        <v>835.28962062986795</v>
      </c>
      <c r="BN1293" s="136">
        <v>892.79</v>
      </c>
      <c r="BO1293" s="136">
        <v>881.95569999999998</v>
      </c>
      <c r="BP1293" s="136">
        <v>881.95569999999998</v>
      </c>
      <c r="BQ1293" s="1" t="s">
        <v>821</v>
      </c>
    </row>
    <row r="1294" spans="58:69" x14ac:dyDescent="0.25">
      <c r="BF1294">
        <v>786</v>
      </c>
      <c r="BG1294">
        <v>45</v>
      </c>
      <c r="BH1294">
        <v>3</v>
      </c>
      <c r="BI1294">
        <v>1276</v>
      </c>
      <c r="BJ1294" s="398">
        <v>33</v>
      </c>
      <c r="BK1294" s="398">
        <v>33</v>
      </c>
      <c r="BL1294" s="136">
        <v>5935.0005000000001</v>
      </c>
      <c r="BM1294" s="136">
        <v>831.013606166974</v>
      </c>
      <c r="BN1294" s="136">
        <v>892.37</v>
      </c>
      <c r="BO1294" s="136">
        <v>881.24400000000003</v>
      </c>
      <c r="BP1294" s="136">
        <v>881.24400000000003</v>
      </c>
      <c r="BQ1294" s="1" t="s">
        <v>821</v>
      </c>
    </row>
    <row r="1295" spans="58:69" x14ac:dyDescent="0.25">
      <c r="BF1295">
        <v>787</v>
      </c>
      <c r="BG1295">
        <v>44</v>
      </c>
      <c r="BH1295">
        <v>3</v>
      </c>
      <c r="BI1295">
        <v>1277</v>
      </c>
      <c r="BJ1295" s="398">
        <v>33</v>
      </c>
      <c r="BK1295" s="398">
        <v>34</v>
      </c>
      <c r="BL1295" s="136">
        <v>6193.6040000000003</v>
      </c>
      <c r="BM1295" s="136">
        <v>826.64297887498196</v>
      </c>
      <c r="BN1295" s="136">
        <v>882.93</v>
      </c>
      <c r="BO1295" s="136">
        <v>877.19884999999999</v>
      </c>
      <c r="BP1295" s="136">
        <v>877.19884999999999</v>
      </c>
      <c r="BQ1295" s="1" t="s">
        <v>821</v>
      </c>
    </row>
    <row r="1296" spans="58:69" x14ac:dyDescent="0.25">
      <c r="BF1296">
        <v>788</v>
      </c>
      <c r="BG1296">
        <v>43</v>
      </c>
      <c r="BH1296">
        <v>3</v>
      </c>
      <c r="BI1296">
        <v>1278</v>
      </c>
      <c r="BJ1296" s="398">
        <v>33</v>
      </c>
      <c r="BK1296" s="398">
        <v>35</v>
      </c>
      <c r="BL1296" s="136">
        <v>6473.9404000000004</v>
      </c>
      <c r="BM1296" s="136">
        <v>818.81002732102399</v>
      </c>
      <c r="BN1296" s="136">
        <v>882.91</v>
      </c>
      <c r="BO1296" s="136">
        <v>871.18060000000003</v>
      </c>
      <c r="BP1296" s="136">
        <v>871.18060000000003</v>
      </c>
      <c r="BQ1296" s="1" t="s">
        <v>821</v>
      </c>
    </row>
    <row r="1297" spans="58:69" x14ac:dyDescent="0.25">
      <c r="BF1297">
        <v>789</v>
      </c>
      <c r="BG1297">
        <v>42</v>
      </c>
      <c r="BH1297">
        <v>3</v>
      </c>
      <c r="BI1297">
        <v>1279</v>
      </c>
      <c r="BJ1297" s="398">
        <v>33</v>
      </c>
      <c r="BK1297" s="398">
        <v>36</v>
      </c>
      <c r="BL1297" s="136">
        <v>6553.8945000000003</v>
      </c>
      <c r="BM1297" s="136">
        <v>813.57357767669703</v>
      </c>
      <c r="BN1297" s="136">
        <v>888.08</v>
      </c>
      <c r="BO1297" s="136">
        <v>868.84609999999998</v>
      </c>
      <c r="BP1297" s="136">
        <v>868.84609999999998</v>
      </c>
      <c r="BQ1297" s="1" t="s">
        <v>821</v>
      </c>
    </row>
    <row r="1298" spans="58:69" x14ac:dyDescent="0.25">
      <c r="BF1298">
        <v>790</v>
      </c>
      <c r="BG1298">
        <v>42</v>
      </c>
      <c r="BH1298">
        <v>2</v>
      </c>
      <c r="BI1298">
        <v>1280</v>
      </c>
      <c r="BJ1298" s="398">
        <v>33</v>
      </c>
      <c r="BK1298" s="398">
        <v>37</v>
      </c>
      <c r="BL1298" s="136">
        <v>6857.4390000000003</v>
      </c>
      <c r="BM1298" s="136">
        <v>807.99982321936</v>
      </c>
      <c r="BN1298" s="136">
        <v>893.57</v>
      </c>
      <c r="BO1298" s="136">
        <v>862.89779999999996</v>
      </c>
      <c r="BP1298" s="136">
        <v>862.89779999999996</v>
      </c>
      <c r="BQ1298" s="1" t="s">
        <v>821</v>
      </c>
    </row>
    <row r="1299" spans="58:69" x14ac:dyDescent="0.25">
      <c r="BF1299">
        <v>791</v>
      </c>
      <c r="BG1299">
        <v>42</v>
      </c>
      <c r="BH1299">
        <v>1</v>
      </c>
      <c r="BI1299">
        <v>1281</v>
      </c>
      <c r="BJ1299" s="398">
        <v>33</v>
      </c>
      <c r="BK1299" s="398">
        <v>38</v>
      </c>
      <c r="BL1299" s="136">
        <v>6947.2426999999998</v>
      </c>
      <c r="BM1299" s="136">
        <v>802.28290050413102</v>
      </c>
      <c r="BN1299" s="136">
        <v>873.03</v>
      </c>
      <c r="BO1299" s="136">
        <v>861.49649999999997</v>
      </c>
      <c r="BP1299" s="136">
        <v>861.49649999999997</v>
      </c>
      <c r="BQ1299" s="1" t="s">
        <v>821</v>
      </c>
    </row>
    <row r="1300" spans="58:69" x14ac:dyDescent="0.25">
      <c r="BF1300">
        <v>792</v>
      </c>
      <c r="BG1300">
        <v>41</v>
      </c>
      <c r="BH1300">
        <v>1</v>
      </c>
      <c r="BI1300">
        <v>1282</v>
      </c>
      <c r="BJ1300" s="398">
        <v>33</v>
      </c>
      <c r="BK1300" s="398">
        <v>39</v>
      </c>
      <c r="BL1300" s="136">
        <v>7137.1587</v>
      </c>
      <c r="BM1300" s="136">
        <v>798.21745848835701</v>
      </c>
      <c r="BN1300" s="136">
        <v>879.93</v>
      </c>
      <c r="BO1300" s="136">
        <v>856.88310000000001</v>
      </c>
      <c r="BP1300" s="136">
        <v>856.88310000000001</v>
      </c>
      <c r="BQ1300" s="1" t="s">
        <v>821</v>
      </c>
    </row>
    <row r="1301" spans="58:69" x14ac:dyDescent="0.25">
      <c r="BF1301">
        <v>793</v>
      </c>
      <c r="BG1301">
        <v>41</v>
      </c>
      <c r="BH1301">
        <v>0</v>
      </c>
      <c r="BI1301">
        <v>1283</v>
      </c>
      <c r="BJ1301" s="398">
        <v>33</v>
      </c>
      <c r="BK1301" s="398">
        <v>40</v>
      </c>
      <c r="BL1301" s="136">
        <v>7381.3069999999998</v>
      </c>
      <c r="BM1301" s="136">
        <v>791.90877269427995</v>
      </c>
      <c r="BN1301" s="136">
        <v>855.79</v>
      </c>
      <c r="BO1301" s="136">
        <v>852.89233000000002</v>
      </c>
      <c r="BP1301" s="136">
        <v>852.89233000000002</v>
      </c>
      <c r="BQ1301" s="1" t="s">
        <v>821</v>
      </c>
    </row>
    <row r="1302" spans="58:69" x14ac:dyDescent="0.25">
      <c r="BF1302">
        <v>794</v>
      </c>
      <c r="BG1302">
        <v>40</v>
      </c>
      <c r="BH1302">
        <v>0</v>
      </c>
      <c r="BI1302">
        <v>1284</v>
      </c>
      <c r="BJ1302" s="398">
        <v>33</v>
      </c>
      <c r="BK1302" s="398">
        <v>41</v>
      </c>
      <c r="BL1302" s="136">
        <v>7633.2879999999996</v>
      </c>
      <c r="BM1302" s="136">
        <v>784.69804313474697</v>
      </c>
      <c r="BN1302" s="136">
        <v>854.94</v>
      </c>
      <c r="BO1302" s="136">
        <v>847.39124000000004</v>
      </c>
      <c r="BP1302" s="136">
        <v>847.39124000000004</v>
      </c>
      <c r="BQ1302" s="1" t="s">
        <v>821</v>
      </c>
    </row>
    <row r="1303" spans="58:69" x14ac:dyDescent="0.25">
      <c r="BF1303">
        <v>795</v>
      </c>
      <c r="BG1303">
        <v>39</v>
      </c>
      <c r="BH1303">
        <v>0</v>
      </c>
      <c r="BI1303">
        <v>1285</v>
      </c>
      <c r="BJ1303" s="398">
        <v>33</v>
      </c>
      <c r="BK1303" s="398">
        <v>42</v>
      </c>
      <c r="BL1303" s="136">
        <v>7893.9790000000003</v>
      </c>
      <c r="BM1303" s="136">
        <v>777.24687833295195</v>
      </c>
      <c r="BN1303" s="136">
        <v>863.55</v>
      </c>
      <c r="BO1303" s="136">
        <v>840.15314000000001</v>
      </c>
      <c r="BP1303" s="136">
        <v>840.15314000000001</v>
      </c>
      <c r="BQ1303" s="1" t="s">
        <v>821</v>
      </c>
    </row>
    <row r="1304" spans="58:69" x14ac:dyDescent="0.25">
      <c r="BF1304">
        <v>738</v>
      </c>
      <c r="BG1304">
        <v>84</v>
      </c>
      <c r="BH1304">
        <v>10</v>
      </c>
      <c r="BI1304">
        <v>1286</v>
      </c>
      <c r="BJ1304" s="398">
        <v>34</v>
      </c>
      <c r="BK1304" s="398">
        <v>1</v>
      </c>
      <c r="BL1304" s="136">
        <v>31.754529999999999</v>
      </c>
      <c r="BM1304" s="136">
        <v>1082.04025318602</v>
      </c>
      <c r="BN1304" s="136">
        <v>1106.68</v>
      </c>
      <c r="BO1304" s="136">
        <v>1078.1926000000001</v>
      </c>
      <c r="BP1304" s="136">
        <v>1078.1926000000001</v>
      </c>
      <c r="BQ1304" s="1" t="s">
        <v>821</v>
      </c>
    </row>
    <row r="1305" spans="58:69" x14ac:dyDescent="0.25">
      <c r="BF1305">
        <v>739</v>
      </c>
      <c r="BG1305">
        <v>84</v>
      </c>
      <c r="BH1305">
        <v>9</v>
      </c>
      <c r="BI1305">
        <v>1287</v>
      </c>
      <c r="BJ1305" s="398">
        <v>34</v>
      </c>
      <c r="BK1305" s="398">
        <v>2</v>
      </c>
      <c r="BL1305" s="136">
        <v>144.23116999999999</v>
      </c>
      <c r="BM1305" s="136">
        <v>1077.3588834852301</v>
      </c>
      <c r="BN1305" s="136">
        <v>1079.01</v>
      </c>
      <c r="BO1305" s="136">
        <v>1076.1605999999999</v>
      </c>
      <c r="BP1305" s="136">
        <v>1076.1605999999999</v>
      </c>
      <c r="BQ1305" s="1" t="s">
        <v>821</v>
      </c>
    </row>
    <row r="1306" spans="58:69" x14ac:dyDescent="0.25">
      <c r="BF1306">
        <v>740</v>
      </c>
      <c r="BG1306">
        <v>83</v>
      </c>
      <c r="BH1306">
        <v>9</v>
      </c>
      <c r="BI1306">
        <v>1288</v>
      </c>
      <c r="BJ1306" s="398">
        <v>34</v>
      </c>
      <c r="BK1306" s="398">
        <v>3</v>
      </c>
      <c r="BL1306" s="136">
        <v>428.61187999999999</v>
      </c>
      <c r="BM1306" s="136">
        <v>1064.4779245546499</v>
      </c>
      <c r="BN1306" s="136">
        <v>1081.5</v>
      </c>
      <c r="BO1306" s="136">
        <v>1067.8398</v>
      </c>
      <c r="BP1306" s="136">
        <v>1067.8398</v>
      </c>
      <c r="BQ1306" s="1" t="s">
        <v>821</v>
      </c>
    </row>
    <row r="1307" spans="58:69" x14ac:dyDescent="0.25">
      <c r="BF1307">
        <v>741</v>
      </c>
      <c r="BG1307">
        <v>82</v>
      </c>
      <c r="BH1307">
        <v>9</v>
      </c>
      <c r="BI1307">
        <v>1289</v>
      </c>
      <c r="BJ1307" s="398">
        <v>34</v>
      </c>
      <c r="BK1307" s="398">
        <v>4</v>
      </c>
      <c r="BL1307" s="136">
        <v>492.82172000000003</v>
      </c>
      <c r="BM1307" s="136">
        <v>1053.16357875625</v>
      </c>
      <c r="BN1307" s="136">
        <v>1078.29</v>
      </c>
      <c r="BO1307" s="136">
        <v>1065.8784000000001</v>
      </c>
      <c r="BP1307" s="136">
        <v>1065.8784000000001</v>
      </c>
      <c r="BQ1307" s="1" t="s">
        <v>821</v>
      </c>
    </row>
    <row r="1308" spans="58:69" x14ac:dyDescent="0.25">
      <c r="BF1308">
        <v>742</v>
      </c>
      <c r="BG1308">
        <v>82</v>
      </c>
      <c r="BH1308">
        <v>8</v>
      </c>
      <c r="BI1308">
        <v>1290</v>
      </c>
      <c r="BJ1308" s="398">
        <v>34</v>
      </c>
      <c r="BK1308" s="398">
        <v>5</v>
      </c>
      <c r="BL1308" s="136">
        <v>784.80690000000004</v>
      </c>
      <c r="BM1308" s="136">
        <v>1041.6024108688</v>
      </c>
      <c r="BN1308" s="136">
        <v>1072.49</v>
      </c>
      <c r="BO1308" s="136">
        <v>1054.9054000000001</v>
      </c>
      <c r="BP1308" s="136">
        <v>1054.9054000000001</v>
      </c>
      <c r="BQ1308" s="1" t="s">
        <v>821</v>
      </c>
    </row>
    <row r="1309" spans="58:69" x14ac:dyDescent="0.25">
      <c r="BF1309">
        <v>743</v>
      </c>
      <c r="BG1309">
        <v>82</v>
      </c>
      <c r="BH1309">
        <v>7</v>
      </c>
      <c r="BI1309">
        <v>1291</v>
      </c>
      <c r="BJ1309" s="398">
        <v>34</v>
      </c>
      <c r="BK1309" s="398">
        <v>6</v>
      </c>
      <c r="BL1309" s="136">
        <v>963.13099999999997</v>
      </c>
      <c r="BM1309" s="136">
        <v>1026.3373941669299</v>
      </c>
      <c r="BN1309" s="136">
        <v>1068.06</v>
      </c>
      <c r="BO1309" s="136">
        <v>1046.5059000000001</v>
      </c>
      <c r="BP1309" s="136">
        <v>1046.5059000000001</v>
      </c>
      <c r="BQ1309" s="1" t="s">
        <v>821</v>
      </c>
    </row>
    <row r="1310" spans="58:69" x14ac:dyDescent="0.25">
      <c r="BF1310">
        <v>744</v>
      </c>
      <c r="BG1310">
        <v>81</v>
      </c>
      <c r="BH1310">
        <v>7</v>
      </c>
      <c r="BI1310">
        <v>1292</v>
      </c>
      <c r="BJ1310" s="398">
        <v>34</v>
      </c>
      <c r="BK1310" s="398">
        <v>7</v>
      </c>
      <c r="BL1310" s="136">
        <v>1048.0698</v>
      </c>
      <c r="BM1310" s="136">
        <v>1017.7925621017901</v>
      </c>
      <c r="BN1310" s="136">
        <v>1061.99</v>
      </c>
      <c r="BO1310" s="136">
        <v>1041.7288000000001</v>
      </c>
      <c r="BP1310" s="136">
        <v>1041.7288000000001</v>
      </c>
      <c r="BQ1310" s="1" t="s">
        <v>821</v>
      </c>
    </row>
    <row r="1311" spans="58:69" x14ac:dyDescent="0.25">
      <c r="BF1311">
        <v>745</v>
      </c>
      <c r="BG1311">
        <v>81</v>
      </c>
      <c r="BH1311">
        <v>6</v>
      </c>
      <c r="BI1311">
        <v>1293</v>
      </c>
      <c r="BJ1311" s="398">
        <v>34</v>
      </c>
      <c r="BK1311" s="398">
        <v>8</v>
      </c>
      <c r="BL1311" s="136">
        <v>1322.1967999999999</v>
      </c>
      <c r="BM1311" s="136">
        <v>1006.13821784559</v>
      </c>
      <c r="BN1311" s="136">
        <v>1054.23</v>
      </c>
      <c r="BO1311" s="136">
        <v>1028.0377000000001</v>
      </c>
      <c r="BP1311" s="136">
        <v>1028.0377000000001</v>
      </c>
      <c r="BQ1311" s="1" t="s">
        <v>821</v>
      </c>
    </row>
    <row r="1312" spans="58:69" x14ac:dyDescent="0.25">
      <c r="BF1312">
        <v>746</v>
      </c>
      <c r="BG1312">
        <v>81</v>
      </c>
      <c r="BH1312">
        <v>5</v>
      </c>
      <c r="BI1312">
        <v>1294</v>
      </c>
      <c r="BJ1312" s="398">
        <v>34</v>
      </c>
      <c r="BK1312" s="398">
        <v>9</v>
      </c>
      <c r="BL1312" s="136">
        <v>1524.0209</v>
      </c>
      <c r="BM1312" s="136">
        <v>990.69008543021005</v>
      </c>
      <c r="BN1312" s="136">
        <v>1044.55</v>
      </c>
      <c r="BO1312" s="136">
        <v>1019.65436</v>
      </c>
      <c r="BP1312" s="136">
        <v>1019.65436</v>
      </c>
      <c r="BQ1312" s="1" t="s">
        <v>821</v>
      </c>
    </row>
    <row r="1313" spans="58:69" x14ac:dyDescent="0.25">
      <c r="BF1313">
        <v>747</v>
      </c>
      <c r="BG1313">
        <v>80</v>
      </c>
      <c r="BH1313">
        <v>5</v>
      </c>
      <c r="BI1313">
        <v>1295</v>
      </c>
      <c r="BJ1313" s="398">
        <v>34</v>
      </c>
      <c r="BK1313" s="398">
        <v>10</v>
      </c>
      <c r="BL1313" s="136">
        <v>1616.9531999999999</v>
      </c>
      <c r="BM1313" s="136">
        <v>981.12305110996795</v>
      </c>
      <c r="BN1313" s="136">
        <v>1040.1099999999999</v>
      </c>
      <c r="BO1313" s="136">
        <v>1015.13617</v>
      </c>
      <c r="BP1313" s="136">
        <v>1015.13617</v>
      </c>
      <c r="BQ1313" s="1" t="s">
        <v>821</v>
      </c>
    </row>
    <row r="1314" spans="58:69" x14ac:dyDescent="0.25">
      <c r="BF1314">
        <v>748</v>
      </c>
      <c r="BG1314">
        <v>80</v>
      </c>
      <c r="BH1314">
        <v>4</v>
      </c>
      <c r="BI1314">
        <v>1296</v>
      </c>
      <c r="BJ1314" s="398">
        <v>34</v>
      </c>
      <c r="BK1314" s="398">
        <v>11</v>
      </c>
      <c r="BL1314" s="136">
        <v>1877.4557</v>
      </c>
      <c r="BM1314" s="136">
        <v>969.65147390374295</v>
      </c>
      <c r="BN1314" s="136">
        <v>1043.83</v>
      </c>
      <c r="BO1314" s="136">
        <v>1007.2771</v>
      </c>
      <c r="BP1314" s="136">
        <v>1007.2771</v>
      </c>
      <c r="BQ1314" s="1" t="s">
        <v>821</v>
      </c>
    </row>
    <row r="1315" spans="58:69" x14ac:dyDescent="0.25">
      <c r="BF1315">
        <v>749</v>
      </c>
      <c r="BG1315">
        <v>80</v>
      </c>
      <c r="BH1315">
        <v>3</v>
      </c>
      <c r="BI1315">
        <v>1297</v>
      </c>
      <c r="BJ1315" s="398">
        <v>34</v>
      </c>
      <c r="BK1315" s="398">
        <v>12</v>
      </c>
      <c r="BL1315" s="136">
        <v>2145.3393999999998</v>
      </c>
      <c r="BM1315" s="136">
        <v>952.50142758782602</v>
      </c>
      <c r="BN1315" s="136">
        <v>1025.8399999999999</v>
      </c>
      <c r="BO1315" s="136">
        <v>998.82399999999996</v>
      </c>
      <c r="BP1315" s="136">
        <v>998.82399999999996</v>
      </c>
      <c r="BQ1315" s="1" t="s">
        <v>821</v>
      </c>
    </row>
    <row r="1316" spans="58:69" x14ac:dyDescent="0.25">
      <c r="BF1316">
        <v>750</v>
      </c>
      <c r="BG1316">
        <v>80</v>
      </c>
      <c r="BH1316">
        <v>2</v>
      </c>
      <c r="BI1316">
        <v>1298</v>
      </c>
      <c r="BJ1316" s="398">
        <v>34</v>
      </c>
      <c r="BK1316" s="398">
        <v>13</v>
      </c>
      <c r="BL1316" s="136">
        <v>2241.5940000000001</v>
      </c>
      <c r="BM1316" s="136">
        <v>940.68243886151299</v>
      </c>
      <c r="BN1316" s="136">
        <v>1002.99</v>
      </c>
      <c r="BO1316" s="136">
        <v>996.69209999999998</v>
      </c>
      <c r="BP1316" s="136">
        <v>996.69209999999998</v>
      </c>
      <c r="BQ1316" s="1" t="s">
        <v>821</v>
      </c>
    </row>
    <row r="1317" spans="58:69" x14ac:dyDescent="0.25">
      <c r="BF1317">
        <v>751</v>
      </c>
      <c r="BG1317">
        <v>79</v>
      </c>
      <c r="BH1317">
        <v>2</v>
      </c>
      <c r="BI1317">
        <v>1299</v>
      </c>
      <c r="BJ1317" s="398">
        <v>34</v>
      </c>
      <c r="BK1317" s="398">
        <v>14</v>
      </c>
      <c r="BL1317" s="136">
        <v>2440.2073</v>
      </c>
      <c r="BM1317" s="136">
        <v>931.111799043308</v>
      </c>
      <c r="BN1317" s="136">
        <v>1023.64</v>
      </c>
      <c r="BO1317" s="136">
        <v>987.8356</v>
      </c>
      <c r="BP1317" s="136">
        <v>987.8356</v>
      </c>
      <c r="BQ1317" s="1" t="s">
        <v>821</v>
      </c>
    </row>
    <row r="1318" spans="58:69" x14ac:dyDescent="0.25">
      <c r="BF1318">
        <v>752</v>
      </c>
      <c r="BG1318">
        <v>79</v>
      </c>
      <c r="BH1318">
        <v>1</v>
      </c>
      <c r="BI1318">
        <v>1300</v>
      </c>
      <c r="BJ1318" s="398">
        <v>34</v>
      </c>
      <c r="BK1318" s="398">
        <v>15</v>
      </c>
      <c r="BL1318" s="136">
        <v>2698.5279999999998</v>
      </c>
      <c r="BM1318" s="136">
        <v>916.28090410646496</v>
      </c>
      <c r="BN1318" s="136">
        <v>1015.95</v>
      </c>
      <c r="BO1318" s="136">
        <v>983.73662999999999</v>
      </c>
      <c r="BP1318" s="136">
        <v>983.73662999999999</v>
      </c>
      <c r="BQ1318" s="1" t="s">
        <v>821</v>
      </c>
    </row>
    <row r="1319" spans="58:69" x14ac:dyDescent="0.25">
      <c r="BF1319">
        <v>753</v>
      </c>
      <c r="BG1319">
        <v>79</v>
      </c>
      <c r="BH1319">
        <v>0</v>
      </c>
      <c r="BI1319">
        <v>1301</v>
      </c>
      <c r="BJ1319" s="398">
        <v>34</v>
      </c>
      <c r="BK1319" s="398">
        <v>16</v>
      </c>
      <c r="BL1319" s="136">
        <v>2954.1044999999999</v>
      </c>
      <c r="BM1319" s="136">
        <v>899.60114151150594</v>
      </c>
      <c r="BN1319" s="136">
        <v>1010.19</v>
      </c>
      <c r="BO1319" s="136">
        <v>977.01635999999996</v>
      </c>
      <c r="BP1319" s="136">
        <v>977.01635999999996</v>
      </c>
      <c r="BQ1319" s="1" t="s">
        <v>821</v>
      </c>
    </row>
    <row r="1320" spans="58:69" x14ac:dyDescent="0.25">
      <c r="BF1320">
        <v>715</v>
      </c>
      <c r="BG1320">
        <v>75</v>
      </c>
      <c r="BH1320">
        <v>9</v>
      </c>
      <c r="BI1320">
        <v>1302</v>
      </c>
      <c r="BJ1320" s="398">
        <v>35</v>
      </c>
      <c r="BK1320" s="398">
        <v>1</v>
      </c>
      <c r="BL1320" s="136">
        <v>128.98768999999999</v>
      </c>
      <c r="BM1320" s="136">
        <v>1018.9667934873499</v>
      </c>
      <c r="BN1320" s="136">
        <v>1040.4000000000001</v>
      </c>
      <c r="BO1320" s="136">
        <v>1027.0431000000001</v>
      </c>
      <c r="BP1320" s="136">
        <v>1027.0431000000001</v>
      </c>
      <c r="BQ1320" s="1" t="s">
        <v>821</v>
      </c>
    </row>
    <row r="1321" spans="58:69" x14ac:dyDescent="0.25">
      <c r="BF1321">
        <v>716</v>
      </c>
      <c r="BG1321">
        <v>75</v>
      </c>
      <c r="BH1321">
        <v>8</v>
      </c>
      <c r="BI1321">
        <v>1303</v>
      </c>
      <c r="BJ1321" s="398">
        <v>35</v>
      </c>
      <c r="BK1321" s="398">
        <v>2</v>
      </c>
      <c r="BL1321" s="136">
        <v>362.60059999999999</v>
      </c>
      <c r="BM1321" s="136">
        <v>1013.35088137861</v>
      </c>
      <c r="BN1321" s="136">
        <v>1032.4000000000001</v>
      </c>
      <c r="BO1321" s="136">
        <v>1014.44226</v>
      </c>
      <c r="BP1321" s="136">
        <v>1014.44226</v>
      </c>
      <c r="BQ1321" s="1" t="s">
        <v>821</v>
      </c>
    </row>
    <row r="1322" spans="58:69" x14ac:dyDescent="0.25">
      <c r="BF1322">
        <v>717</v>
      </c>
      <c r="BG1322">
        <v>74</v>
      </c>
      <c r="BH1322">
        <v>8</v>
      </c>
      <c r="BI1322">
        <v>1304</v>
      </c>
      <c r="BJ1322" s="398">
        <v>35</v>
      </c>
      <c r="BK1322" s="398">
        <v>3</v>
      </c>
      <c r="BL1322" s="136">
        <v>384.20067999999998</v>
      </c>
      <c r="BM1322" s="136">
        <v>1009.39817428381</v>
      </c>
      <c r="BN1322" s="136">
        <v>1024.96</v>
      </c>
      <c r="BO1322" s="136">
        <v>1013.8773</v>
      </c>
      <c r="BP1322" s="136">
        <v>1013.8773</v>
      </c>
      <c r="BQ1322" s="1" t="s">
        <v>821</v>
      </c>
    </row>
    <row r="1323" spans="58:69" x14ac:dyDescent="0.25">
      <c r="BF1323">
        <v>718</v>
      </c>
      <c r="BG1323">
        <v>74</v>
      </c>
      <c r="BH1323">
        <v>7</v>
      </c>
      <c r="BI1323">
        <v>1305</v>
      </c>
      <c r="BJ1323" s="398">
        <v>35</v>
      </c>
      <c r="BK1323" s="398">
        <v>4</v>
      </c>
      <c r="BL1323" s="136">
        <v>708.05773999999997</v>
      </c>
      <c r="BM1323" s="136">
        <v>1004.0477772705</v>
      </c>
      <c r="BN1323" s="136">
        <v>1019.64</v>
      </c>
      <c r="BO1323" s="136">
        <v>1006.1109</v>
      </c>
      <c r="BP1323" s="136">
        <v>1006.1109</v>
      </c>
      <c r="BQ1323" s="1" t="s">
        <v>821</v>
      </c>
    </row>
    <row r="1324" spans="58:69" x14ac:dyDescent="0.25">
      <c r="BF1324">
        <v>719</v>
      </c>
      <c r="BG1324">
        <v>74</v>
      </c>
      <c r="BH1324">
        <v>6</v>
      </c>
      <c r="BI1324">
        <v>1306</v>
      </c>
      <c r="BJ1324" s="398">
        <v>35</v>
      </c>
      <c r="BK1324" s="398">
        <v>5</v>
      </c>
      <c r="BL1324" s="136">
        <v>780.3614</v>
      </c>
      <c r="BM1324" s="136">
        <v>997.912090951913</v>
      </c>
      <c r="BN1324" s="136">
        <v>1010.22</v>
      </c>
      <c r="BO1324" s="136">
        <v>1004.5018</v>
      </c>
      <c r="BP1324" s="136">
        <v>1004.5018</v>
      </c>
      <c r="BQ1324" s="1" t="s">
        <v>821</v>
      </c>
    </row>
    <row r="1325" spans="58:69" x14ac:dyDescent="0.25">
      <c r="BF1325">
        <v>720</v>
      </c>
      <c r="BG1325">
        <v>73</v>
      </c>
      <c r="BH1325">
        <v>6</v>
      </c>
      <c r="BI1325">
        <v>1307</v>
      </c>
      <c r="BJ1325" s="398">
        <v>35</v>
      </c>
      <c r="BK1325" s="398">
        <v>6</v>
      </c>
      <c r="BL1325" s="136">
        <v>1099.8538000000001</v>
      </c>
      <c r="BM1325" s="136">
        <v>991.84400338215096</v>
      </c>
      <c r="BN1325" s="136">
        <v>1010.66</v>
      </c>
      <c r="BO1325" s="136">
        <v>995.55809999999997</v>
      </c>
      <c r="BP1325" s="136">
        <v>995.55809999999997</v>
      </c>
      <c r="BQ1325" s="1" t="s">
        <v>821</v>
      </c>
    </row>
    <row r="1326" spans="58:69" x14ac:dyDescent="0.25">
      <c r="BF1326">
        <v>721</v>
      </c>
      <c r="BG1326">
        <v>73</v>
      </c>
      <c r="BH1326">
        <v>5</v>
      </c>
      <c r="BI1326">
        <v>1308</v>
      </c>
      <c r="BJ1326" s="398">
        <v>35</v>
      </c>
      <c r="BK1326" s="398">
        <v>7</v>
      </c>
      <c r="BL1326" s="136">
        <v>1120.9193</v>
      </c>
      <c r="BM1326" s="136">
        <v>986.56948220682398</v>
      </c>
      <c r="BN1326" s="136">
        <v>998.6</v>
      </c>
      <c r="BO1326" s="136">
        <v>995.49369999999999</v>
      </c>
      <c r="BP1326" s="136">
        <v>995.49369999999999</v>
      </c>
      <c r="BQ1326" s="1" t="s">
        <v>821</v>
      </c>
    </row>
    <row r="1327" spans="58:69" x14ac:dyDescent="0.25">
      <c r="BF1327">
        <v>722</v>
      </c>
      <c r="BG1327">
        <v>72</v>
      </c>
      <c r="BH1327">
        <v>5</v>
      </c>
      <c r="BI1327">
        <v>1309</v>
      </c>
      <c r="BJ1327" s="398">
        <v>35</v>
      </c>
      <c r="BK1327" s="398">
        <v>8</v>
      </c>
      <c r="BL1327" s="136">
        <v>1457.6976</v>
      </c>
      <c r="BM1327" s="136">
        <v>981.02724313946999</v>
      </c>
      <c r="BN1327" s="136">
        <v>1000.87</v>
      </c>
      <c r="BO1327" s="136">
        <v>981.30340000000001</v>
      </c>
      <c r="BP1327" s="136">
        <v>981.30340000000001</v>
      </c>
      <c r="BQ1327" s="1" t="s">
        <v>821</v>
      </c>
    </row>
    <row r="1328" spans="58:69" x14ac:dyDescent="0.25">
      <c r="BF1328">
        <v>723</v>
      </c>
      <c r="BG1328">
        <v>71</v>
      </c>
      <c r="BH1328">
        <v>5</v>
      </c>
      <c r="BI1328">
        <v>1310</v>
      </c>
      <c r="BJ1328" s="398">
        <v>35</v>
      </c>
      <c r="BK1328" s="398">
        <v>9</v>
      </c>
      <c r="BL1328" s="136">
        <v>1473.8993</v>
      </c>
      <c r="BM1328" s="136">
        <v>975.56033352389704</v>
      </c>
      <c r="BN1328" s="136">
        <v>983.82</v>
      </c>
      <c r="BO1328" s="136">
        <v>981.30340000000001</v>
      </c>
      <c r="BP1328" s="136">
        <v>981.30340000000001</v>
      </c>
      <c r="BQ1328" s="1" t="s">
        <v>821</v>
      </c>
    </row>
    <row r="1329" spans="58:69" x14ac:dyDescent="0.25">
      <c r="BF1329">
        <v>724</v>
      </c>
      <c r="BG1329">
        <v>71</v>
      </c>
      <c r="BH1329">
        <v>4</v>
      </c>
      <c r="BI1329">
        <v>1311</v>
      </c>
      <c r="BJ1329" s="398">
        <v>35</v>
      </c>
      <c r="BK1329" s="398">
        <v>10</v>
      </c>
      <c r="BL1329" s="136">
        <v>1754.3924999999999</v>
      </c>
      <c r="BM1329" s="136">
        <v>970.96516134087801</v>
      </c>
      <c r="BN1329" s="136">
        <v>977.68</v>
      </c>
      <c r="BO1329" s="136">
        <v>972.12963999999999</v>
      </c>
      <c r="BP1329" s="136">
        <v>972.12963999999999</v>
      </c>
      <c r="BQ1329" s="1" t="s">
        <v>821</v>
      </c>
    </row>
    <row r="1330" spans="58:69" x14ac:dyDescent="0.25">
      <c r="BF1330">
        <v>725</v>
      </c>
      <c r="BG1330">
        <v>70</v>
      </c>
      <c r="BH1330">
        <v>4</v>
      </c>
      <c r="BI1330">
        <v>1312</v>
      </c>
      <c r="BJ1330" s="398">
        <v>35</v>
      </c>
      <c r="BK1330" s="398">
        <v>11</v>
      </c>
      <c r="BL1330" s="136">
        <v>1990.1139000000001</v>
      </c>
      <c r="BM1330" s="136">
        <v>962.97009444060802</v>
      </c>
      <c r="BN1330" s="136">
        <v>987.21</v>
      </c>
      <c r="BO1330" s="136">
        <v>965.16359999999997</v>
      </c>
      <c r="BP1330" s="136">
        <v>965.16359999999997</v>
      </c>
      <c r="BQ1330" s="1" t="s">
        <v>821</v>
      </c>
    </row>
    <row r="1331" spans="58:69" x14ac:dyDescent="0.25">
      <c r="BF1331">
        <v>726</v>
      </c>
      <c r="BG1331">
        <v>70</v>
      </c>
      <c r="BH1331">
        <v>3</v>
      </c>
      <c r="BI1331">
        <v>1313</v>
      </c>
      <c r="BJ1331" s="398">
        <v>35</v>
      </c>
      <c r="BK1331" s="398">
        <v>12</v>
      </c>
      <c r="BL1331" s="136">
        <v>2064.5435000000002</v>
      </c>
      <c r="BM1331" s="136">
        <v>958.16651279097903</v>
      </c>
      <c r="BN1331" s="136">
        <v>967.95</v>
      </c>
      <c r="BO1331" s="136">
        <v>964.49980000000005</v>
      </c>
      <c r="BP1331" s="136">
        <v>964.49980000000005</v>
      </c>
      <c r="BQ1331" s="1" t="s">
        <v>821</v>
      </c>
    </row>
    <row r="1332" spans="58:69" x14ac:dyDescent="0.25">
      <c r="BF1332">
        <v>727</v>
      </c>
      <c r="BG1332">
        <v>69</v>
      </c>
      <c r="BH1332">
        <v>3</v>
      </c>
      <c r="BI1332">
        <v>1314</v>
      </c>
      <c r="BJ1332" s="398">
        <v>35</v>
      </c>
      <c r="BK1332" s="398">
        <v>13</v>
      </c>
      <c r="BL1332" s="136">
        <v>2374.5571</v>
      </c>
      <c r="BM1332" s="136">
        <v>952.21230609482404</v>
      </c>
      <c r="BN1332" s="136">
        <v>972.48</v>
      </c>
      <c r="BO1332" s="136">
        <v>957.96759999999995</v>
      </c>
      <c r="BP1332" s="136">
        <v>957.96759999999995</v>
      </c>
      <c r="BQ1332" s="1" t="s">
        <v>821</v>
      </c>
    </row>
    <row r="1333" spans="58:69" x14ac:dyDescent="0.25">
      <c r="BF1333">
        <v>728</v>
      </c>
      <c r="BG1333">
        <v>68</v>
      </c>
      <c r="BH1333">
        <v>3</v>
      </c>
      <c r="BI1333">
        <v>1315</v>
      </c>
      <c r="BJ1333" s="398">
        <v>35</v>
      </c>
      <c r="BK1333" s="398">
        <v>14</v>
      </c>
      <c r="BL1333" s="136">
        <v>2461.9857999999999</v>
      </c>
      <c r="BM1333" s="136">
        <v>946.05676837467104</v>
      </c>
      <c r="BN1333" s="136">
        <v>961.36</v>
      </c>
      <c r="BO1333" s="136">
        <v>956.81470000000002</v>
      </c>
      <c r="BP1333" s="136">
        <v>956.81470000000002</v>
      </c>
      <c r="BQ1333" s="1" t="s">
        <v>821</v>
      </c>
    </row>
    <row r="1334" spans="58:69" x14ac:dyDescent="0.25">
      <c r="BF1334">
        <v>729</v>
      </c>
      <c r="BG1334">
        <v>68</v>
      </c>
      <c r="BH1334">
        <v>2</v>
      </c>
      <c r="BI1334">
        <v>1316</v>
      </c>
      <c r="BJ1334" s="398">
        <v>35</v>
      </c>
      <c r="BK1334" s="398">
        <v>15</v>
      </c>
      <c r="BL1334" s="136">
        <v>2632.5279999999998</v>
      </c>
      <c r="BM1334" s="136">
        <v>942.06134295432003</v>
      </c>
      <c r="BN1334" s="136">
        <v>963.28</v>
      </c>
      <c r="BO1334" s="136">
        <v>951.6549</v>
      </c>
      <c r="BP1334" s="136">
        <v>951.6549</v>
      </c>
      <c r="BQ1334" s="1" t="s">
        <v>821</v>
      </c>
    </row>
    <row r="1335" spans="58:69" x14ac:dyDescent="0.25">
      <c r="BF1335">
        <v>730</v>
      </c>
      <c r="BG1335">
        <v>67</v>
      </c>
      <c r="BH1335">
        <v>2</v>
      </c>
      <c r="BI1335">
        <v>1317</v>
      </c>
      <c r="BJ1335" s="398">
        <v>35</v>
      </c>
      <c r="BK1335" s="398">
        <v>16</v>
      </c>
      <c r="BL1335" s="136">
        <v>2893.9128000000001</v>
      </c>
      <c r="BM1335" s="136">
        <v>935.37171556419798</v>
      </c>
      <c r="BN1335" s="136">
        <v>950.25</v>
      </c>
      <c r="BO1335" s="136">
        <v>946.59289999999999</v>
      </c>
      <c r="BP1335" s="136">
        <v>946.59289999999999</v>
      </c>
      <c r="BQ1335" s="1" t="s">
        <v>821</v>
      </c>
    </row>
    <row r="1336" spans="58:69" x14ac:dyDescent="0.25">
      <c r="BF1336">
        <v>731</v>
      </c>
      <c r="BG1336">
        <v>66</v>
      </c>
      <c r="BH1336">
        <v>2</v>
      </c>
      <c r="BI1336">
        <v>1318</v>
      </c>
      <c r="BJ1336" s="398">
        <v>35</v>
      </c>
      <c r="BK1336" s="398">
        <v>17</v>
      </c>
      <c r="BL1336" s="136">
        <v>3168.3135000000002</v>
      </c>
      <c r="BM1336" s="136">
        <v>927.07353477761501</v>
      </c>
      <c r="BN1336" s="136">
        <v>960.36</v>
      </c>
      <c r="BO1336" s="136">
        <v>945.15480000000002</v>
      </c>
      <c r="BP1336" s="136">
        <v>945.15480000000002</v>
      </c>
      <c r="BQ1336" s="1" t="s">
        <v>821</v>
      </c>
    </row>
    <row r="1337" spans="58:69" x14ac:dyDescent="0.25">
      <c r="BF1337">
        <v>732</v>
      </c>
      <c r="BG1337">
        <v>65</v>
      </c>
      <c r="BH1337">
        <v>2</v>
      </c>
      <c r="BI1337">
        <v>1319</v>
      </c>
      <c r="BJ1337" s="398">
        <v>35</v>
      </c>
      <c r="BK1337" s="398">
        <v>18</v>
      </c>
      <c r="BL1337" s="136">
        <v>3217.6208000000001</v>
      </c>
      <c r="BM1337" s="136">
        <v>922.059993361446</v>
      </c>
      <c r="BN1337" s="136">
        <v>960.61</v>
      </c>
      <c r="BO1337" s="136">
        <v>941.77202999999997</v>
      </c>
      <c r="BP1337" s="136">
        <v>941.77202999999997</v>
      </c>
      <c r="BQ1337" s="1" t="s">
        <v>821</v>
      </c>
    </row>
    <row r="1338" spans="58:69" x14ac:dyDescent="0.25">
      <c r="BF1338">
        <v>733</v>
      </c>
      <c r="BG1338">
        <v>65</v>
      </c>
      <c r="BH1338">
        <v>1</v>
      </c>
      <c r="BI1338">
        <v>1320</v>
      </c>
      <c r="BJ1338" s="398">
        <v>35</v>
      </c>
      <c r="BK1338" s="398">
        <v>19</v>
      </c>
      <c r="BL1338" s="136">
        <v>3479.0131999999999</v>
      </c>
      <c r="BM1338" s="136">
        <v>917.247907749511</v>
      </c>
      <c r="BN1338" s="136">
        <v>939.66</v>
      </c>
      <c r="BO1338" s="136">
        <v>935.26526000000001</v>
      </c>
      <c r="BP1338" s="136">
        <v>935.26526000000001</v>
      </c>
      <c r="BQ1338" s="1" t="s">
        <v>821</v>
      </c>
    </row>
    <row r="1339" spans="58:69" x14ac:dyDescent="0.25">
      <c r="BF1339">
        <v>734</v>
      </c>
      <c r="BG1339">
        <v>64</v>
      </c>
      <c r="BH1339">
        <v>1</v>
      </c>
      <c r="BI1339">
        <v>1321</v>
      </c>
      <c r="BJ1339" s="398">
        <v>35</v>
      </c>
      <c r="BK1339" s="398">
        <v>20</v>
      </c>
      <c r="BL1339" s="136">
        <v>3628.6482000000001</v>
      </c>
      <c r="BM1339" s="136">
        <v>910.88197542259297</v>
      </c>
      <c r="BN1339" s="136">
        <v>949.39</v>
      </c>
      <c r="BO1339" s="136">
        <v>929.57183999999995</v>
      </c>
      <c r="BP1339" s="136">
        <v>929.57183999999995</v>
      </c>
      <c r="BQ1339" s="1" t="s">
        <v>821</v>
      </c>
    </row>
    <row r="1340" spans="58:69" x14ac:dyDescent="0.25">
      <c r="BF1340">
        <v>735</v>
      </c>
      <c r="BG1340">
        <v>64</v>
      </c>
      <c r="BH1340">
        <v>0</v>
      </c>
      <c r="BI1340">
        <v>1322</v>
      </c>
      <c r="BJ1340" s="398">
        <v>35</v>
      </c>
      <c r="BK1340" s="398">
        <v>21</v>
      </c>
      <c r="BL1340" s="136">
        <v>3766.0837000000001</v>
      </c>
      <c r="BM1340" s="136">
        <v>906.43585890613394</v>
      </c>
      <c r="BN1340" s="136">
        <v>937.34</v>
      </c>
      <c r="BO1340" s="136">
        <v>927.63324</v>
      </c>
      <c r="BP1340" s="136">
        <v>927.63324</v>
      </c>
      <c r="BQ1340" s="1" t="s">
        <v>821</v>
      </c>
    </row>
    <row r="1341" spans="58:69" x14ac:dyDescent="0.25">
      <c r="BF1341">
        <v>736</v>
      </c>
      <c r="BG1341">
        <v>63</v>
      </c>
      <c r="BH1341">
        <v>0</v>
      </c>
      <c r="BI1341">
        <v>1323</v>
      </c>
      <c r="BJ1341" s="398">
        <v>35</v>
      </c>
      <c r="BK1341" s="398">
        <v>22</v>
      </c>
      <c r="BL1341" s="136">
        <v>4038.2660000000001</v>
      </c>
      <c r="BM1341" s="136">
        <v>900.09175177727195</v>
      </c>
      <c r="BN1341" s="136">
        <v>939.37</v>
      </c>
      <c r="BO1341" s="136">
        <v>923.42675999999994</v>
      </c>
      <c r="BP1341" s="136">
        <v>923.42675999999994</v>
      </c>
      <c r="BQ1341" s="1" t="s">
        <v>821</v>
      </c>
    </row>
    <row r="1342" spans="58:69" x14ac:dyDescent="0.25">
      <c r="BF1342">
        <v>737</v>
      </c>
      <c r="BG1342">
        <v>62</v>
      </c>
      <c r="BH1342">
        <v>0</v>
      </c>
      <c r="BI1342">
        <v>1324</v>
      </c>
      <c r="BJ1342" s="398">
        <v>35</v>
      </c>
      <c r="BK1342" s="398">
        <v>23</v>
      </c>
      <c r="BL1342" s="136">
        <v>4185.8149999999996</v>
      </c>
      <c r="BM1342" s="136">
        <v>893.59100385584497</v>
      </c>
      <c r="BN1342" s="136">
        <v>928.72</v>
      </c>
      <c r="BO1342" s="136">
        <v>919.13525000000004</v>
      </c>
      <c r="BP1342" s="136">
        <v>919.13525000000004</v>
      </c>
      <c r="BQ1342" s="1" t="s">
        <v>821</v>
      </c>
    </row>
    <row r="1343" spans="58:69" x14ac:dyDescent="0.25">
      <c r="BF1343">
        <v>665</v>
      </c>
      <c r="BG1343">
        <v>36</v>
      </c>
      <c r="BH1343">
        <v>11</v>
      </c>
      <c r="BI1343">
        <v>1325</v>
      </c>
      <c r="BJ1343" s="398">
        <v>36</v>
      </c>
      <c r="BK1343" s="398">
        <v>1</v>
      </c>
      <c r="BL1343" s="136">
        <v>263.12585000000001</v>
      </c>
      <c r="BM1343" s="136">
        <v>873.66765437924005</v>
      </c>
      <c r="BN1343" s="136">
        <v>885.73</v>
      </c>
      <c r="BO1343" s="136">
        <v>864.31849999999997</v>
      </c>
      <c r="BP1343" s="136">
        <v>864.31849999999997</v>
      </c>
      <c r="BQ1343" s="1" t="s">
        <v>821</v>
      </c>
    </row>
    <row r="1344" spans="58:69" x14ac:dyDescent="0.25">
      <c r="BF1344">
        <v>666</v>
      </c>
      <c r="BG1344">
        <v>36</v>
      </c>
      <c r="BH1344">
        <v>10</v>
      </c>
      <c r="BI1344">
        <v>1326</v>
      </c>
      <c r="BJ1344" s="398">
        <v>36</v>
      </c>
      <c r="BK1344" s="398">
        <v>2</v>
      </c>
      <c r="BL1344" s="136">
        <v>439.35059999999999</v>
      </c>
      <c r="BM1344" s="136">
        <v>866.019610325494</v>
      </c>
      <c r="BN1344" s="136">
        <v>874.77</v>
      </c>
      <c r="BO1344" s="136">
        <v>860.49176</v>
      </c>
      <c r="BP1344" s="136">
        <v>860.49176</v>
      </c>
      <c r="BQ1344" s="1" t="s">
        <v>821</v>
      </c>
    </row>
    <row r="1345" spans="58:69" x14ac:dyDescent="0.25">
      <c r="BF1345">
        <v>667</v>
      </c>
      <c r="BG1345">
        <v>35</v>
      </c>
      <c r="BH1345">
        <v>10</v>
      </c>
      <c r="BI1345">
        <v>1327</v>
      </c>
      <c r="BJ1345" s="398">
        <v>36</v>
      </c>
      <c r="BK1345" s="398">
        <v>3</v>
      </c>
      <c r="BL1345" s="136">
        <v>568.88760000000002</v>
      </c>
      <c r="BM1345" s="136">
        <v>860.69702929385801</v>
      </c>
      <c r="BN1345" s="136">
        <v>886.04</v>
      </c>
      <c r="BO1345" s="136">
        <v>859.14369999999997</v>
      </c>
      <c r="BP1345" s="136">
        <v>859.14369999999997</v>
      </c>
      <c r="BQ1345" s="1" t="s">
        <v>821</v>
      </c>
    </row>
    <row r="1346" spans="58:69" x14ac:dyDescent="0.25">
      <c r="BF1346">
        <v>668</v>
      </c>
      <c r="BG1346">
        <v>35</v>
      </c>
      <c r="BH1346">
        <v>9</v>
      </c>
      <c r="BI1346">
        <v>1328</v>
      </c>
      <c r="BJ1346" s="398">
        <v>36</v>
      </c>
      <c r="BK1346" s="398">
        <v>4</v>
      </c>
      <c r="BL1346" s="136">
        <v>868.97940000000006</v>
      </c>
      <c r="BM1346" s="136">
        <v>853.21821858247199</v>
      </c>
      <c r="BN1346" s="136">
        <v>871.81</v>
      </c>
      <c r="BO1346" s="136">
        <v>852.01984000000004</v>
      </c>
      <c r="BP1346" s="136">
        <v>852.01984000000004</v>
      </c>
      <c r="BQ1346" s="1" t="s">
        <v>821</v>
      </c>
    </row>
    <row r="1347" spans="58:69" x14ac:dyDescent="0.25">
      <c r="BF1347">
        <v>669</v>
      </c>
      <c r="BG1347">
        <v>34</v>
      </c>
      <c r="BH1347">
        <v>8</v>
      </c>
      <c r="BI1347">
        <v>1329</v>
      </c>
      <c r="BJ1347" s="398">
        <v>36</v>
      </c>
      <c r="BK1347" s="398">
        <v>5</v>
      </c>
      <c r="BL1347" s="136">
        <v>1155.2593999999999</v>
      </c>
      <c r="BM1347" s="136">
        <v>843.01088598299805</v>
      </c>
      <c r="BN1347" s="136">
        <v>873.36</v>
      </c>
      <c r="BO1347" s="136">
        <v>846.49603000000002</v>
      </c>
      <c r="BP1347" s="136">
        <v>846.49603000000002</v>
      </c>
      <c r="BQ1347" s="1" t="s">
        <v>821</v>
      </c>
    </row>
    <row r="1348" spans="58:69" x14ac:dyDescent="0.25">
      <c r="BF1348">
        <v>670</v>
      </c>
      <c r="BG1348">
        <v>34</v>
      </c>
      <c r="BH1348">
        <v>7</v>
      </c>
      <c r="BI1348">
        <v>1330</v>
      </c>
      <c r="BJ1348" s="398">
        <v>36</v>
      </c>
      <c r="BK1348" s="398">
        <v>6</v>
      </c>
      <c r="BL1348" s="136">
        <v>1367.8635999999999</v>
      </c>
      <c r="BM1348" s="136">
        <v>834.32650259312595</v>
      </c>
      <c r="BN1348" s="136">
        <v>849.31</v>
      </c>
      <c r="BO1348" s="136">
        <v>842.63879999999995</v>
      </c>
      <c r="BP1348" s="136">
        <v>842.63879999999995</v>
      </c>
      <c r="BQ1348" s="1" t="s">
        <v>821</v>
      </c>
    </row>
    <row r="1349" spans="58:69" x14ac:dyDescent="0.25">
      <c r="BF1349">
        <v>671</v>
      </c>
      <c r="BG1349">
        <v>33</v>
      </c>
      <c r="BH1349">
        <v>7</v>
      </c>
      <c r="BI1349">
        <v>1331</v>
      </c>
      <c r="BJ1349" s="398">
        <v>36</v>
      </c>
      <c r="BK1349" s="398">
        <v>7</v>
      </c>
      <c r="BL1349" s="136">
        <v>1472.2913000000001</v>
      </c>
      <c r="BM1349" s="136">
        <v>828.80773319662001</v>
      </c>
      <c r="BN1349" s="136">
        <v>868.47</v>
      </c>
      <c r="BO1349" s="136">
        <v>839.61469999999997</v>
      </c>
      <c r="BP1349" s="136">
        <v>839.61469999999997</v>
      </c>
      <c r="BQ1349" s="1" t="s">
        <v>821</v>
      </c>
    </row>
    <row r="1350" spans="58:69" x14ac:dyDescent="0.25">
      <c r="BF1350">
        <v>672</v>
      </c>
      <c r="BG1350">
        <v>33</v>
      </c>
      <c r="BH1350">
        <v>6</v>
      </c>
      <c r="BI1350">
        <v>1332</v>
      </c>
      <c r="BJ1350" s="398">
        <v>36</v>
      </c>
      <c r="BK1350" s="398">
        <v>8</v>
      </c>
      <c r="BL1350" s="136">
        <v>1737.9776999999999</v>
      </c>
      <c r="BM1350" s="136">
        <v>822.36493245372105</v>
      </c>
      <c r="BN1350" s="136">
        <v>861.56</v>
      </c>
      <c r="BO1350" s="136">
        <v>832.87620000000004</v>
      </c>
      <c r="BP1350" s="136">
        <v>832.87620000000004</v>
      </c>
      <c r="BQ1350" s="1" t="s">
        <v>821</v>
      </c>
    </row>
    <row r="1351" spans="58:69" x14ac:dyDescent="0.25">
      <c r="BF1351">
        <v>673</v>
      </c>
      <c r="BG1351">
        <v>33</v>
      </c>
      <c r="BH1351">
        <v>5</v>
      </c>
      <c r="BI1351">
        <v>1333</v>
      </c>
      <c r="BJ1351" s="398">
        <v>36</v>
      </c>
      <c r="BK1351" s="398">
        <v>9</v>
      </c>
      <c r="BL1351" s="136">
        <v>2015.1405</v>
      </c>
      <c r="BM1351" s="136">
        <v>812.91522617006399</v>
      </c>
      <c r="BN1351" s="136">
        <v>852.56</v>
      </c>
      <c r="BO1351" s="136">
        <v>827.47609999999997</v>
      </c>
      <c r="BP1351" s="136">
        <v>827.47609999999997</v>
      </c>
      <c r="BQ1351" s="1" t="s">
        <v>821</v>
      </c>
    </row>
    <row r="1352" spans="58:69" x14ac:dyDescent="0.25">
      <c r="BF1352">
        <v>674</v>
      </c>
      <c r="BG1352">
        <v>33</v>
      </c>
      <c r="BH1352">
        <v>4</v>
      </c>
      <c r="BI1352">
        <v>1334</v>
      </c>
      <c r="BJ1352" s="398">
        <v>36</v>
      </c>
      <c r="BK1352" s="398">
        <v>10</v>
      </c>
      <c r="BL1352" s="136">
        <v>2037.9073000000001</v>
      </c>
      <c r="BM1352" s="136">
        <v>807.69416686925194</v>
      </c>
      <c r="BN1352" s="136">
        <v>828.52</v>
      </c>
      <c r="BO1352" s="136">
        <v>826.52495999999996</v>
      </c>
      <c r="BP1352" s="136">
        <v>826.52495999999996</v>
      </c>
      <c r="BQ1352" s="1" t="s">
        <v>821</v>
      </c>
    </row>
    <row r="1353" spans="58:69" x14ac:dyDescent="0.25">
      <c r="BF1353">
        <v>675</v>
      </c>
      <c r="BG1353">
        <v>32</v>
      </c>
      <c r="BH1353">
        <v>4</v>
      </c>
      <c r="BI1353">
        <v>1335</v>
      </c>
      <c r="BJ1353" s="398">
        <v>36</v>
      </c>
      <c r="BK1353" s="398">
        <v>11</v>
      </c>
      <c r="BL1353" s="136">
        <v>2321.1527999999998</v>
      </c>
      <c r="BM1353" s="136">
        <v>802.36722543507801</v>
      </c>
      <c r="BN1353" s="136">
        <v>852.22</v>
      </c>
      <c r="BO1353" s="136">
        <v>821.51166000000001</v>
      </c>
      <c r="BP1353" s="136">
        <v>821.51166000000001</v>
      </c>
      <c r="BQ1353" s="1" t="s">
        <v>821</v>
      </c>
    </row>
    <row r="1354" spans="58:69" x14ac:dyDescent="0.25">
      <c r="BF1354">
        <v>676</v>
      </c>
      <c r="BG1354">
        <v>32</v>
      </c>
      <c r="BH1354">
        <v>3</v>
      </c>
      <c r="BI1354">
        <v>1336</v>
      </c>
      <c r="BJ1354" s="398">
        <v>36</v>
      </c>
      <c r="BK1354" s="398">
        <v>12</v>
      </c>
      <c r="BL1354" s="136">
        <v>2582.7179999999998</v>
      </c>
      <c r="BM1354" s="136">
        <v>792.88337541458895</v>
      </c>
      <c r="BN1354" s="136">
        <v>849.02</v>
      </c>
      <c r="BO1354" s="136">
        <v>816.70420000000001</v>
      </c>
      <c r="BP1354" s="136">
        <v>816.70420000000001</v>
      </c>
      <c r="BQ1354" s="1" t="s">
        <v>821</v>
      </c>
    </row>
    <row r="1355" spans="58:69" x14ac:dyDescent="0.25">
      <c r="BF1355">
        <v>677</v>
      </c>
      <c r="BG1355">
        <v>32</v>
      </c>
      <c r="BH1355">
        <v>2</v>
      </c>
      <c r="BI1355">
        <v>1337</v>
      </c>
      <c r="BJ1355" s="398">
        <v>36</v>
      </c>
      <c r="BK1355" s="398">
        <v>13</v>
      </c>
      <c r="BL1355" s="136">
        <v>2854.4967999999999</v>
      </c>
      <c r="BM1355" s="136">
        <v>783.59912643269104</v>
      </c>
      <c r="BN1355" s="136">
        <v>854.67</v>
      </c>
      <c r="BO1355" s="136">
        <v>811.96924000000001</v>
      </c>
      <c r="BP1355" s="136">
        <v>811.96924000000001</v>
      </c>
      <c r="BQ1355" s="1" t="s">
        <v>821</v>
      </c>
    </row>
    <row r="1356" spans="58:69" x14ac:dyDescent="0.25">
      <c r="BF1356">
        <v>678</v>
      </c>
      <c r="BG1356">
        <v>32</v>
      </c>
      <c r="BH1356">
        <v>1</v>
      </c>
      <c r="BI1356">
        <v>1338</v>
      </c>
      <c r="BJ1356" s="398">
        <v>36</v>
      </c>
      <c r="BK1356" s="398">
        <v>14</v>
      </c>
      <c r="BL1356" s="136">
        <v>3108.6806999999999</v>
      </c>
      <c r="BM1356" s="136">
        <v>774.44336907879597</v>
      </c>
      <c r="BN1356" s="136">
        <v>852.93</v>
      </c>
      <c r="BO1356" s="136">
        <v>805.99980000000005</v>
      </c>
      <c r="BP1356" s="136">
        <v>805.99980000000005</v>
      </c>
      <c r="BQ1356" s="1" t="s">
        <v>821</v>
      </c>
    </row>
    <row r="1357" spans="58:69" x14ac:dyDescent="0.25">
      <c r="BF1357">
        <v>679</v>
      </c>
      <c r="BG1357">
        <v>32</v>
      </c>
      <c r="BH1357">
        <v>0</v>
      </c>
      <c r="BI1357">
        <v>1339</v>
      </c>
      <c r="BJ1357" s="398">
        <v>36</v>
      </c>
      <c r="BK1357" s="398">
        <v>15</v>
      </c>
      <c r="BL1357" s="136">
        <v>3360.4481999999998</v>
      </c>
      <c r="BM1357" s="136">
        <v>765.63596793857096</v>
      </c>
      <c r="BN1357" s="136">
        <v>849.9</v>
      </c>
      <c r="BO1357" s="136">
        <v>799.11315999999999</v>
      </c>
      <c r="BP1357" s="136">
        <v>799.11315999999999</v>
      </c>
      <c r="BQ1357" s="1" t="s">
        <v>821</v>
      </c>
    </row>
    <row r="1358" spans="58:69" x14ac:dyDescent="0.25">
      <c r="BF1358">
        <v>639</v>
      </c>
      <c r="BG1358">
        <v>101</v>
      </c>
      <c r="BH1358">
        <v>14</v>
      </c>
      <c r="BI1358">
        <v>1340</v>
      </c>
      <c r="BJ1358" s="398">
        <v>37</v>
      </c>
      <c r="BK1358" s="398">
        <v>1</v>
      </c>
      <c r="BL1358" s="136">
        <v>59.982770000000002</v>
      </c>
      <c r="BM1358" s="136">
        <v>1152.3435567419499</v>
      </c>
      <c r="BN1358" s="136">
        <v>1157</v>
      </c>
      <c r="BO1358" s="136">
        <v>1154.8768</v>
      </c>
      <c r="BP1358" s="136">
        <v>1154.8768</v>
      </c>
      <c r="BQ1358" s="1" t="s">
        <v>821</v>
      </c>
    </row>
    <row r="1359" spans="58:69" x14ac:dyDescent="0.25">
      <c r="BF1359">
        <v>640</v>
      </c>
      <c r="BG1359">
        <v>100</v>
      </c>
      <c r="BH1359">
        <v>14</v>
      </c>
      <c r="BI1359">
        <v>1341</v>
      </c>
      <c r="BJ1359" s="398">
        <v>37</v>
      </c>
      <c r="BK1359" s="398">
        <v>2</v>
      </c>
      <c r="BL1359" s="136">
        <v>181.42905999999999</v>
      </c>
      <c r="BM1359" s="136">
        <v>1147.22626026584</v>
      </c>
      <c r="BN1359" s="136">
        <v>1154.98</v>
      </c>
      <c r="BO1359" s="136">
        <v>1153.8567</v>
      </c>
      <c r="BP1359" s="136">
        <v>1153.8567</v>
      </c>
      <c r="BQ1359" s="1" t="s">
        <v>821</v>
      </c>
    </row>
    <row r="1360" spans="58:69" x14ac:dyDescent="0.25">
      <c r="BF1360">
        <v>641</v>
      </c>
      <c r="BG1360">
        <v>100</v>
      </c>
      <c r="BH1360">
        <v>15</v>
      </c>
      <c r="BI1360">
        <v>1342</v>
      </c>
      <c r="BJ1360" s="398">
        <v>37</v>
      </c>
      <c r="BK1360" s="398">
        <v>3</v>
      </c>
      <c r="BL1360" s="136">
        <v>317.57697000000002</v>
      </c>
      <c r="BM1360" s="136">
        <v>1139.9606891712999</v>
      </c>
      <c r="BN1360" s="136">
        <v>1159.81</v>
      </c>
      <c r="BO1360" s="136">
        <v>1150.9235000000001</v>
      </c>
      <c r="BP1360" s="136">
        <v>1150.9235000000001</v>
      </c>
      <c r="BQ1360" s="1" t="s">
        <v>821</v>
      </c>
    </row>
    <row r="1361" spans="58:69" x14ac:dyDescent="0.25">
      <c r="BF1361">
        <v>642</v>
      </c>
      <c r="BG1361">
        <v>99</v>
      </c>
      <c r="BH1361">
        <v>15</v>
      </c>
      <c r="BI1361">
        <v>1343</v>
      </c>
      <c r="BJ1361" s="398">
        <v>37</v>
      </c>
      <c r="BK1361" s="398">
        <v>4</v>
      </c>
      <c r="BL1361" s="136">
        <v>401.39307000000002</v>
      </c>
      <c r="BM1361" s="136">
        <v>1133.7564952683099</v>
      </c>
      <c r="BN1361" s="136">
        <v>1162.72</v>
      </c>
      <c r="BO1361" s="136">
        <v>1149.7852</v>
      </c>
      <c r="BP1361" s="136">
        <v>1149.7852</v>
      </c>
      <c r="BQ1361" s="1" t="s">
        <v>821</v>
      </c>
    </row>
    <row r="1362" spans="58:69" x14ac:dyDescent="0.25">
      <c r="BF1362">
        <v>643</v>
      </c>
      <c r="BG1362">
        <v>99</v>
      </c>
      <c r="BH1362">
        <v>14</v>
      </c>
      <c r="BI1362">
        <v>1344</v>
      </c>
      <c r="BJ1362" s="398">
        <v>37</v>
      </c>
      <c r="BK1362" s="398">
        <v>5</v>
      </c>
      <c r="BL1362" s="136">
        <v>604.87850000000003</v>
      </c>
      <c r="BM1362" s="136">
        <v>1125.6530140659499</v>
      </c>
      <c r="BN1362" s="136">
        <v>1152.8499999999999</v>
      </c>
      <c r="BO1362" s="136">
        <v>1148.6714999999999</v>
      </c>
      <c r="BP1362" s="136">
        <v>1148.6714999999999</v>
      </c>
      <c r="BQ1362" s="1" t="s">
        <v>821</v>
      </c>
    </row>
    <row r="1363" spans="58:69" x14ac:dyDescent="0.25">
      <c r="BF1363">
        <v>644</v>
      </c>
      <c r="BG1363">
        <v>98</v>
      </c>
      <c r="BH1363">
        <v>14</v>
      </c>
      <c r="BI1363">
        <v>1345</v>
      </c>
      <c r="BJ1363" s="398">
        <v>37</v>
      </c>
      <c r="BK1363" s="398">
        <v>6</v>
      </c>
      <c r="BL1363" s="136">
        <v>776.63170000000002</v>
      </c>
      <c r="BM1363" s="136">
        <v>1115.06922081741</v>
      </c>
      <c r="BN1363" s="136">
        <v>1163.3599999999999</v>
      </c>
      <c r="BO1363" s="136">
        <v>1147.508</v>
      </c>
      <c r="BP1363" s="136">
        <v>1147.508</v>
      </c>
      <c r="BQ1363" s="1" t="s">
        <v>821</v>
      </c>
    </row>
    <row r="1364" spans="58:69" x14ac:dyDescent="0.25">
      <c r="BF1364">
        <v>645</v>
      </c>
      <c r="BG1364">
        <v>98</v>
      </c>
      <c r="BH1364">
        <v>13</v>
      </c>
      <c r="BI1364">
        <v>1346</v>
      </c>
      <c r="BJ1364" s="398">
        <v>37</v>
      </c>
      <c r="BK1364" s="398">
        <v>7</v>
      </c>
      <c r="BL1364" s="136">
        <v>1032.46</v>
      </c>
      <c r="BM1364" s="136">
        <v>1103.0090754932701</v>
      </c>
      <c r="BN1364" s="136">
        <v>1159.9100000000001</v>
      </c>
      <c r="BO1364" s="136">
        <v>1145.7704000000001</v>
      </c>
      <c r="BP1364" s="136">
        <v>1145.7704000000001</v>
      </c>
      <c r="BQ1364" s="1" t="s">
        <v>821</v>
      </c>
    </row>
    <row r="1365" spans="58:69" x14ac:dyDescent="0.25">
      <c r="BF1365">
        <v>646</v>
      </c>
      <c r="BG1365">
        <v>98</v>
      </c>
      <c r="BH1365">
        <v>12</v>
      </c>
      <c r="BI1365">
        <v>1347</v>
      </c>
      <c r="BJ1365" s="398">
        <v>37</v>
      </c>
      <c r="BK1365" s="398">
        <v>8</v>
      </c>
      <c r="BL1365" s="136">
        <v>1286.4480000000001</v>
      </c>
      <c r="BM1365" s="136">
        <v>1088.62945520271</v>
      </c>
      <c r="BN1365" s="136">
        <v>1153.99</v>
      </c>
      <c r="BO1365" s="136">
        <v>1143.9713999999999</v>
      </c>
      <c r="BP1365" s="136">
        <v>1143.9713999999999</v>
      </c>
      <c r="BQ1365" s="1" t="s">
        <v>821</v>
      </c>
    </row>
    <row r="1366" spans="58:69" x14ac:dyDescent="0.25">
      <c r="BF1366">
        <v>647</v>
      </c>
      <c r="BG1366">
        <v>98</v>
      </c>
      <c r="BH1366">
        <v>11</v>
      </c>
      <c r="BI1366">
        <v>1348</v>
      </c>
      <c r="BJ1366" s="398">
        <v>37</v>
      </c>
      <c r="BK1366" s="398">
        <v>9</v>
      </c>
      <c r="BL1366" s="136">
        <v>1553.4818</v>
      </c>
      <c r="BM1366" s="136">
        <v>1073.9337798159499</v>
      </c>
      <c r="BN1366" s="136">
        <v>1156.08</v>
      </c>
      <c r="BO1366" s="136">
        <v>1141.9022</v>
      </c>
      <c r="BP1366" s="136">
        <v>1141.9022</v>
      </c>
      <c r="BQ1366" s="1" t="s">
        <v>821</v>
      </c>
    </row>
    <row r="1367" spans="58:69" x14ac:dyDescent="0.25">
      <c r="BF1367">
        <v>648</v>
      </c>
      <c r="BG1367">
        <v>98</v>
      </c>
      <c r="BH1367">
        <v>10</v>
      </c>
      <c r="BI1367">
        <v>1349</v>
      </c>
      <c r="BJ1367" s="398">
        <v>37</v>
      </c>
      <c r="BK1367" s="398">
        <v>10</v>
      </c>
      <c r="BL1367" s="136">
        <v>1823.5345</v>
      </c>
      <c r="BM1367" s="136">
        <v>1058.78498481615</v>
      </c>
      <c r="BN1367" s="136">
        <v>1157.8900000000001</v>
      </c>
      <c r="BO1367" s="136">
        <v>1139.3820000000001</v>
      </c>
      <c r="BP1367" s="136">
        <v>1139.3820000000001</v>
      </c>
      <c r="BQ1367" s="1" t="s">
        <v>821</v>
      </c>
    </row>
    <row r="1368" spans="58:69" x14ac:dyDescent="0.25">
      <c r="BF1368">
        <v>649</v>
      </c>
      <c r="BG1368">
        <v>98</v>
      </c>
      <c r="BH1368">
        <v>9</v>
      </c>
      <c r="BI1368">
        <v>1350</v>
      </c>
      <c r="BJ1368" s="398">
        <v>37</v>
      </c>
      <c r="BK1368" s="398">
        <v>11</v>
      </c>
      <c r="BL1368" s="136">
        <v>2129.0610000000001</v>
      </c>
      <c r="BM1368" s="136">
        <v>1042.55048486953</v>
      </c>
      <c r="BN1368" s="136">
        <v>1160.83</v>
      </c>
      <c r="BO1368" s="136">
        <v>1136.0522000000001</v>
      </c>
      <c r="BP1368" s="136">
        <v>1136.0522000000001</v>
      </c>
      <c r="BQ1368" s="1" t="s">
        <v>821</v>
      </c>
    </row>
    <row r="1369" spans="58:69" x14ac:dyDescent="0.25">
      <c r="BF1369">
        <v>650</v>
      </c>
      <c r="BG1369">
        <v>98</v>
      </c>
      <c r="BH1369">
        <v>8</v>
      </c>
      <c r="BI1369">
        <v>1351</v>
      </c>
      <c r="BJ1369" s="398">
        <v>37</v>
      </c>
      <c r="BK1369" s="398">
        <v>12</v>
      </c>
      <c r="BL1369" s="136">
        <v>2431.9575</v>
      </c>
      <c r="BM1369" s="136">
        <v>1025.38961760605</v>
      </c>
      <c r="BN1369" s="136">
        <v>1151.6199999999999</v>
      </c>
      <c r="BO1369" s="136">
        <v>1132.5581999999999</v>
      </c>
      <c r="BP1369" s="136">
        <v>1132.5581999999999</v>
      </c>
      <c r="BQ1369" s="1" t="s">
        <v>821</v>
      </c>
    </row>
    <row r="1370" spans="58:69" x14ac:dyDescent="0.25">
      <c r="BF1370">
        <v>651</v>
      </c>
      <c r="BG1370">
        <v>98</v>
      </c>
      <c r="BH1370">
        <v>7</v>
      </c>
      <c r="BI1370">
        <v>1352</v>
      </c>
      <c r="BJ1370" s="398">
        <v>37</v>
      </c>
      <c r="BK1370" s="398">
        <v>13</v>
      </c>
      <c r="BL1370" s="136">
        <v>2714.3742999999999</v>
      </c>
      <c r="BM1370" s="136">
        <v>1008.88056168709</v>
      </c>
      <c r="BN1370" s="136">
        <v>1144.58</v>
      </c>
      <c r="BO1370" s="136">
        <v>1127.7374</v>
      </c>
      <c r="BP1370" s="136">
        <v>1127.7374</v>
      </c>
      <c r="BQ1370" s="1" t="s">
        <v>821</v>
      </c>
    </row>
    <row r="1371" spans="58:69" x14ac:dyDescent="0.25">
      <c r="BF1371">
        <v>652</v>
      </c>
      <c r="BG1371">
        <v>98</v>
      </c>
      <c r="BH1371">
        <v>6</v>
      </c>
      <c r="BI1371">
        <v>1353</v>
      </c>
      <c r="BJ1371" s="398">
        <v>37</v>
      </c>
      <c r="BK1371" s="398">
        <v>14</v>
      </c>
      <c r="BL1371" s="136">
        <v>2932.8987000000002</v>
      </c>
      <c r="BM1371" s="136">
        <v>994.75127548748105</v>
      </c>
      <c r="BN1371" s="136">
        <v>1127.74</v>
      </c>
      <c r="BO1371" s="136">
        <v>1121.6642999999999</v>
      </c>
      <c r="BP1371" s="136">
        <v>1121.6642999999999</v>
      </c>
      <c r="BQ1371" s="1" t="s">
        <v>821</v>
      </c>
    </row>
    <row r="1372" spans="58:69" x14ac:dyDescent="0.25">
      <c r="BF1372">
        <v>653</v>
      </c>
      <c r="BG1372">
        <v>97</v>
      </c>
      <c r="BH1372">
        <v>6</v>
      </c>
      <c r="BI1372">
        <v>1354</v>
      </c>
      <c r="BJ1372" s="398">
        <v>37</v>
      </c>
      <c r="BK1372" s="398">
        <v>15</v>
      </c>
      <c r="BL1372" s="136">
        <v>3194.0654</v>
      </c>
      <c r="BM1372" s="136">
        <v>981.22135604145706</v>
      </c>
      <c r="BN1372" s="136">
        <v>1120.28</v>
      </c>
      <c r="BO1372" s="136">
        <v>1107.3828000000001</v>
      </c>
      <c r="BP1372" s="136">
        <v>1107.3828000000001</v>
      </c>
      <c r="BQ1372" s="1" t="s">
        <v>821</v>
      </c>
    </row>
    <row r="1373" spans="58:69" x14ac:dyDescent="0.25">
      <c r="BF1373">
        <v>654</v>
      </c>
      <c r="BG1373">
        <v>96</v>
      </c>
      <c r="BH1373">
        <v>6</v>
      </c>
      <c r="BI1373">
        <v>1355</v>
      </c>
      <c r="BJ1373" s="398">
        <v>37</v>
      </c>
      <c r="BK1373" s="398">
        <v>16</v>
      </c>
      <c r="BL1373" s="136">
        <v>3453.9018999999998</v>
      </c>
      <c r="BM1373" s="136">
        <v>966.52619711272496</v>
      </c>
      <c r="BN1373" s="136">
        <v>1107.27</v>
      </c>
      <c r="BO1373" s="136">
        <v>1095.6120000000001</v>
      </c>
      <c r="BP1373" s="136">
        <v>1095.6120000000001</v>
      </c>
      <c r="BQ1373" s="1" t="s">
        <v>821</v>
      </c>
    </row>
    <row r="1374" spans="58:69" x14ac:dyDescent="0.25">
      <c r="BF1374">
        <v>655</v>
      </c>
      <c r="BG1374">
        <v>95</v>
      </c>
      <c r="BH1374">
        <v>6</v>
      </c>
      <c r="BI1374">
        <v>1356</v>
      </c>
      <c r="BJ1374" s="398">
        <v>37</v>
      </c>
      <c r="BK1374" s="398">
        <v>17</v>
      </c>
      <c r="BL1374" s="136">
        <v>3673.2125999999998</v>
      </c>
      <c r="BM1374" s="136">
        <v>953.01160614089099</v>
      </c>
      <c r="BN1374" s="136">
        <v>1119.92</v>
      </c>
      <c r="BO1374" s="136">
        <v>1085.1111000000001</v>
      </c>
      <c r="BP1374" s="136">
        <v>1085.1111000000001</v>
      </c>
      <c r="BQ1374" s="1" t="s">
        <v>821</v>
      </c>
    </row>
    <row r="1375" spans="58:69" x14ac:dyDescent="0.25">
      <c r="BF1375">
        <v>656</v>
      </c>
      <c r="BG1375">
        <v>95</v>
      </c>
      <c r="BH1375">
        <v>5</v>
      </c>
      <c r="BI1375">
        <v>1357</v>
      </c>
      <c r="BJ1375" s="398">
        <v>37</v>
      </c>
      <c r="BK1375" s="398">
        <v>18</v>
      </c>
      <c r="BL1375" s="136">
        <v>3833.8409999999999</v>
      </c>
      <c r="BM1375" s="136">
        <v>942.29523983879596</v>
      </c>
      <c r="BN1375" s="136">
        <v>1093.8</v>
      </c>
      <c r="BO1375" s="136">
        <v>1079.0228</v>
      </c>
      <c r="BP1375" s="136">
        <v>1079.0228</v>
      </c>
      <c r="BQ1375" s="1" t="s">
        <v>821</v>
      </c>
    </row>
    <row r="1376" spans="58:69" x14ac:dyDescent="0.25">
      <c r="BF1376">
        <v>657</v>
      </c>
      <c r="BG1376">
        <v>94</v>
      </c>
      <c r="BH1376">
        <v>5</v>
      </c>
      <c r="BI1376">
        <v>1358</v>
      </c>
      <c r="BJ1376" s="398">
        <v>37</v>
      </c>
      <c r="BK1376" s="398">
        <v>19</v>
      </c>
      <c r="BL1376" s="136">
        <v>3998.8991999999998</v>
      </c>
      <c r="BM1376" s="136">
        <v>933.10909046280904</v>
      </c>
      <c r="BN1376" s="136">
        <v>1107</v>
      </c>
      <c r="BO1376" s="136">
        <v>1074.2184</v>
      </c>
      <c r="BP1376" s="136">
        <v>1074.2184</v>
      </c>
      <c r="BQ1376" s="1" t="s">
        <v>821</v>
      </c>
    </row>
    <row r="1377" spans="58:69" x14ac:dyDescent="0.25">
      <c r="BF1377">
        <v>658</v>
      </c>
      <c r="BG1377">
        <v>94</v>
      </c>
      <c r="BH1377">
        <v>4</v>
      </c>
      <c r="BI1377">
        <v>1359</v>
      </c>
      <c r="BJ1377" s="398">
        <v>37</v>
      </c>
      <c r="BK1377" s="398">
        <v>20</v>
      </c>
      <c r="BL1377" s="136">
        <v>4294.5550000000003</v>
      </c>
      <c r="BM1377" s="136">
        <v>920.11442811416998</v>
      </c>
      <c r="BN1377" s="136">
        <v>1087.71</v>
      </c>
      <c r="BO1377" s="136">
        <v>1064.1207999999999</v>
      </c>
      <c r="BP1377" s="136">
        <v>1064.1207999999999</v>
      </c>
      <c r="BQ1377" s="1" t="s">
        <v>821</v>
      </c>
    </row>
    <row r="1378" spans="58:69" x14ac:dyDescent="0.25">
      <c r="BF1378">
        <v>659</v>
      </c>
      <c r="BG1378">
        <v>94</v>
      </c>
      <c r="BH1378">
        <v>3</v>
      </c>
      <c r="BI1378">
        <v>1360</v>
      </c>
      <c r="BJ1378" s="398">
        <v>37</v>
      </c>
      <c r="BK1378" s="398">
        <v>21</v>
      </c>
      <c r="BL1378" s="136">
        <v>4325.05</v>
      </c>
      <c r="BM1378" s="136">
        <v>910.91519513487697</v>
      </c>
      <c r="BN1378" s="136">
        <v>1066.46</v>
      </c>
      <c r="BO1378" s="136">
        <v>1064.0118</v>
      </c>
      <c r="BP1378" s="136">
        <v>1064.0118</v>
      </c>
      <c r="BQ1378" s="1" t="s">
        <v>821</v>
      </c>
    </row>
    <row r="1379" spans="58:69" x14ac:dyDescent="0.25">
      <c r="BF1379">
        <v>660</v>
      </c>
      <c r="BG1379">
        <v>93</v>
      </c>
      <c r="BH1379">
        <v>3</v>
      </c>
      <c r="BI1379">
        <v>1361</v>
      </c>
      <c r="BJ1379" s="398">
        <v>37</v>
      </c>
      <c r="BK1379" s="398">
        <v>22</v>
      </c>
      <c r="BL1379" s="136">
        <v>4571.5986000000003</v>
      </c>
      <c r="BM1379" s="136">
        <v>903.10103371827302</v>
      </c>
      <c r="BN1379" s="136">
        <v>1080.33</v>
      </c>
      <c r="BO1379" s="136">
        <v>1053.0319999999999</v>
      </c>
      <c r="BP1379" s="136">
        <v>1053.0319999999999</v>
      </c>
      <c r="BQ1379" s="1" t="s">
        <v>821</v>
      </c>
    </row>
    <row r="1380" spans="58:69" x14ac:dyDescent="0.25">
      <c r="BF1380">
        <v>661</v>
      </c>
      <c r="BG1380">
        <v>93</v>
      </c>
      <c r="BH1380">
        <v>2</v>
      </c>
      <c r="BI1380">
        <v>1362</v>
      </c>
      <c r="BJ1380" s="398">
        <v>37</v>
      </c>
      <c r="BK1380" s="398">
        <v>23</v>
      </c>
      <c r="BL1380" s="136">
        <v>4827.0106999999998</v>
      </c>
      <c r="BM1380" s="136">
        <v>888.94297736360204</v>
      </c>
      <c r="BN1380" s="136">
        <v>1073.6199999999999</v>
      </c>
      <c r="BO1380" s="136">
        <v>1045.2623000000001</v>
      </c>
      <c r="BP1380" s="136">
        <v>1045.2623000000001</v>
      </c>
      <c r="BQ1380" s="1" t="s">
        <v>821</v>
      </c>
    </row>
    <row r="1381" spans="58:69" x14ac:dyDescent="0.25">
      <c r="BF1381">
        <v>662</v>
      </c>
      <c r="BG1381">
        <v>93</v>
      </c>
      <c r="BH1381">
        <v>1</v>
      </c>
      <c r="BI1381">
        <v>1363</v>
      </c>
      <c r="BJ1381" s="398">
        <v>37</v>
      </c>
      <c r="BK1381" s="398">
        <v>24</v>
      </c>
      <c r="BL1381" s="136">
        <v>5085.3505999999998</v>
      </c>
      <c r="BM1381" s="136">
        <v>874.45234958508797</v>
      </c>
      <c r="BN1381" s="136">
        <v>1069.78</v>
      </c>
      <c r="BO1381" s="136">
        <v>1038.1464000000001</v>
      </c>
      <c r="BP1381" s="136">
        <v>1038.1464000000001</v>
      </c>
      <c r="BQ1381" s="1" t="s">
        <v>821</v>
      </c>
    </row>
    <row r="1382" spans="58:69" x14ac:dyDescent="0.25">
      <c r="BF1382">
        <v>663</v>
      </c>
      <c r="BG1382">
        <v>93</v>
      </c>
      <c r="BH1382">
        <v>0</v>
      </c>
      <c r="BI1382">
        <v>1364</v>
      </c>
      <c r="BJ1382" s="398">
        <v>37</v>
      </c>
      <c r="BK1382" s="398">
        <v>25</v>
      </c>
      <c r="BL1382" s="136">
        <v>5292.9740000000002</v>
      </c>
      <c r="BM1382" s="136">
        <v>861.30963593587296</v>
      </c>
      <c r="BN1382" s="136">
        <v>1062.19</v>
      </c>
      <c r="BO1382" s="136">
        <v>1028.2693999999999</v>
      </c>
      <c r="BP1382" s="136">
        <v>1028.2693999999999</v>
      </c>
      <c r="BQ1382" s="1" t="s">
        <v>821</v>
      </c>
    </row>
    <row r="1383" spans="58:69" x14ac:dyDescent="0.25">
      <c r="BF1383">
        <v>664</v>
      </c>
      <c r="BG1383">
        <v>92</v>
      </c>
      <c r="BH1383">
        <v>0</v>
      </c>
      <c r="BI1383">
        <v>1365</v>
      </c>
      <c r="BJ1383" s="398">
        <v>37</v>
      </c>
      <c r="BK1383" s="398">
        <v>26</v>
      </c>
      <c r="BL1383" s="136">
        <v>5347.1913999999997</v>
      </c>
      <c r="BM1383" s="136">
        <v>853.924286174592</v>
      </c>
      <c r="BN1383" s="136">
        <v>1063.49</v>
      </c>
      <c r="BO1383" s="136">
        <v>1025.4628</v>
      </c>
      <c r="BP1383" s="136">
        <v>1025.4628</v>
      </c>
      <c r="BQ1383" s="1" t="s">
        <v>821</v>
      </c>
    </row>
    <row r="1384" spans="58:69" x14ac:dyDescent="0.25">
      <c r="BF1384">
        <v>339</v>
      </c>
      <c r="BG1384">
        <v>110</v>
      </c>
      <c r="BH1384">
        <v>159</v>
      </c>
      <c r="BI1384">
        <v>1366</v>
      </c>
      <c r="BJ1384" s="398">
        <v>38</v>
      </c>
      <c r="BK1384" s="398">
        <v>1</v>
      </c>
      <c r="BL1384" s="136">
        <v>24.264751</v>
      </c>
      <c r="BM1384" s="136">
        <v>1384.1110824274299</v>
      </c>
      <c r="BN1384" s="136">
        <v>1386.84</v>
      </c>
      <c r="BO1384" s="136">
        <v>1380.7846999999999</v>
      </c>
      <c r="BP1384" s="136">
        <v>1380.7846999999999</v>
      </c>
      <c r="BQ1384" s="1" t="s">
        <v>821</v>
      </c>
    </row>
    <row r="1385" spans="58:69" x14ac:dyDescent="0.25">
      <c r="BF1385">
        <v>340</v>
      </c>
      <c r="BG1385">
        <v>110</v>
      </c>
      <c r="BH1385">
        <v>158</v>
      </c>
      <c r="BI1385">
        <v>1367</v>
      </c>
      <c r="BJ1385" s="398">
        <v>38</v>
      </c>
      <c r="BK1385" s="398">
        <v>2</v>
      </c>
      <c r="BL1385" s="136">
        <v>297.75310000000002</v>
      </c>
      <c r="BM1385" s="136">
        <v>1375.135487749</v>
      </c>
      <c r="BN1385" s="136">
        <v>1391.51</v>
      </c>
      <c r="BO1385" s="136">
        <v>1378.0114000000001</v>
      </c>
      <c r="BP1385" s="136">
        <v>1378.0114000000001</v>
      </c>
      <c r="BQ1385" s="1" t="s">
        <v>821</v>
      </c>
    </row>
    <row r="1386" spans="58:69" x14ac:dyDescent="0.25">
      <c r="BF1386">
        <v>341</v>
      </c>
      <c r="BG1386">
        <v>110</v>
      </c>
      <c r="BH1386">
        <v>157</v>
      </c>
      <c r="BI1386">
        <v>1368</v>
      </c>
      <c r="BJ1386" s="398">
        <v>38</v>
      </c>
      <c r="BK1386" s="398">
        <v>3</v>
      </c>
      <c r="BL1386" s="136">
        <v>584.36879999999996</v>
      </c>
      <c r="BM1386" s="136">
        <v>1358.2514762375399</v>
      </c>
      <c r="BN1386" s="136">
        <v>1392.72</v>
      </c>
      <c r="BO1386" s="136">
        <v>1372.7261000000001</v>
      </c>
      <c r="BP1386" s="136">
        <v>1372.7261000000001</v>
      </c>
      <c r="BQ1386" s="1" t="s">
        <v>821</v>
      </c>
    </row>
    <row r="1387" spans="58:69" x14ac:dyDescent="0.25">
      <c r="BF1387">
        <v>342</v>
      </c>
      <c r="BG1387">
        <v>110</v>
      </c>
      <c r="BH1387">
        <v>156</v>
      </c>
      <c r="BI1387">
        <v>1369</v>
      </c>
      <c r="BJ1387" s="398">
        <v>38</v>
      </c>
      <c r="BK1387" s="398">
        <v>4</v>
      </c>
      <c r="BL1387" s="136">
        <v>619.82903999999996</v>
      </c>
      <c r="BM1387" s="136">
        <v>1348.5426858937899</v>
      </c>
      <c r="BN1387" s="136">
        <v>1405.1</v>
      </c>
      <c r="BO1387" s="136">
        <v>1371.0721000000001</v>
      </c>
      <c r="BP1387" s="136">
        <v>1371.0721000000001</v>
      </c>
      <c r="BQ1387" s="1" t="s">
        <v>821</v>
      </c>
    </row>
    <row r="1388" spans="58:69" x14ac:dyDescent="0.25">
      <c r="BF1388">
        <v>311</v>
      </c>
      <c r="BG1388">
        <v>7</v>
      </c>
      <c r="BH1388">
        <v>159</v>
      </c>
      <c r="BI1388">
        <v>1370</v>
      </c>
      <c r="BJ1388" s="398">
        <v>39</v>
      </c>
      <c r="BK1388" s="398">
        <v>1</v>
      </c>
      <c r="BL1388" s="136">
        <v>259.91174000000001</v>
      </c>
      <c r="BM1388" s="136">
        <v>1140.8416901183</v>
      </c>
      <c r="BN1388" s="136">
        <v>1138.0999999999999</v>
      </c>
      <c r="BO1388" s="136">
        <v>1123.1952000000001</v>
      </c>
      <c r="BP1388" s="136">
        <v>1123.1952000000001</v>
      </c>
      <c r="BQ1388" s="1" t="s">
        <v>821</v>
      </c>
    </row>
    <row r="1389" spans="58:69" x14ac:dyDescent="0.25">
      <c r="BF1389">
        <v>312</v>
      </c>
      <c r="BG1389">
        <v>7</v>
      </c>
      <c r="BH1389">
        <v>158</v>
      </c>
      <c r="BI1389">
        <v>1371</v>
      </c>
      <c r="BJ1389" s="398">
        <v>39</v>
      </c>
      <c r="BK1389" s="398">
        <v>2</v>
      </c>
      <c r="BL1389" s="136">
        <v>453.00247000000002</v>
      </c>
      <c r="BM1389" s="136">
        <v>1135.22960181899</v>
      </c>
      <c r="BN1389" s="136">
        <v>1124.05</v>
      </c>
      <c r="BO1389" s="136">
        <v>1122.0107</v>
      </c>
      <c r="BP1389" s="136">
        <v>1122.0107</v>
      </c>
      <c r="BQ1389" s="1" t="s">
        <v>821</v>
      </c>
    </row>
    <row r="1390" spans="58:69" x14ac:dyDescent="0.25">
      <c r="BF1390">
        <v>313</v>
      </c>
      <c r="BG1390">
        <v>6</v>
      </c>
      <c r="BH1390">
        <v>158</v>
      </c>
      <c r="BI1390">
        <v>1372</v>
      </c>
      <c r="BJ1390" s="398">
        <v>39</v>
      </c>
      <c r="BK1390" s="398">
        <v>3</v>
      </c>
      <c r="BL1390" s="136">
        <v>565.70043999999996</v>
      </c>
      <c r="BM1390" s="136">
        <v>1131.44129295429</v>
      </c>
      <c r="BN1390" s="136">
        <v>1122.3</v>
      </c>
      <c r="BO1390" s="136">
        <v>1121.1259</v>
      </c>
      <c r="BP1390" s="136">
        <v>1121.1259</v>
      </c>
      <c r="BQ1390" s="1" t="s">
        <v>821</v>
      </c>
    </row>
    <row r="1391" spans="58:69" x14ac:dyDescent="0.25">
      <c r="BF1391">
        <v>314</v>
      </c>
      <c r="BG1391">
        <v>6</v>
      </c>
      <c r="BH1391">
        <v>157</v>
      </c>
      <c r="BI1391">
        <v>1373</v>
      </c>
      <c r="BJ1391" s="398">
        <v>39</v>
      </c>
      <c r="BK1391" s="398">
        <v>4</v>
      </c>
      <c r="BL1391" s="136">
        <v>750.22393999999997</v>
      </c>
      <c r="BM1391" s="136">
        <v>1127.7591193646099</v>
      </c>
      <c r="BN1391" s="136">
        <v>1123.0899999999999</v>
      </c>
      <c r="BO1391" s="136">
        <v>1120.2204999999999</v>
      </c>
      <c r="BP1391" s="136">
        <v>1120.2204999999999</v>
      </c>
      <c r="BQ1391" s="1" t="s">
        <v>821</v>
      </c>
    </row>
    <row r="1392" spans="58:69" x14ac:dyDescent="0.25">
      <c r="BF1392">
        <v>315</v>
      </c>
      <c r="BG1392">
        <v>5</v>
      </c>
      <c r="BH1392">
        <v>157</v>
      </c>
      <c r="BI1392">
        <v>1374</v>
      </c>
      <c r="BJ1392" s="398">
        <v>39</v>
      </c>
      <c r="BK1392" s="398">
        <v>5</v>
      </c>
      <c r="BL1392" s="136">
        <v>870.17610000000002</v>
      </c>
      <c r="BM1392" s="136">
        <v>1123.9870781633299</v>
      </c>
      <c r="BN1392" s="136">
        <v>1120.68</v>
      </c>
      <c r="BO1392" s="136">
        <v>1118.9817</v>
      </c>
      <c r="BP1392" s="136">
        <v>1118.9817</v>
      </c>
      <c r="BQ1392" s="1" t="s">
        <v>821</v>
      </c>
    </row>
    <row r="1393" spans="58:69" x14ac:dyDescent="0.25">
      <c r="BF1393">
        <v>316</v>
      </c>
      <c r="BG1393">
        <v>5</v>
      </c>
      <c r="BH1393">
        <v>158</v>
      </c>
      <c r="BI1393">
        <v>1375</v>
      </c>
      <c r="BJ1393" s="398">
        <v>39</v>
      </c>
      <c r="BK1393" s="398">
        <v>6</v>
      </c>
      <c r="BL1393" s="136">
        <v>1056.5651</v>
      </c>
      <c r="BM1393" s="136">
        <v>1120.1919246909799</v>
      </c>
      <c r="BN1393" s="136">
        <v>1120.05</v>
      </c>
      <c r="BO1393" s="136">
        <v>1107.0969</v>
      </c>
      <c r="BP1393" s="136">
        <v>1107.0969</v>
      </c>
      <c r="BQ1393" s="1" t="s">
        <v>821</v>
      </c>
    </row>
    <row r="1394" spans="58:69" x14ac:dyDescent="0.25">
      <c r="BF1394">
        <v>317</v>
      </c>
      <c r="BG1394">
        <v>4</v>
      </c>
      <c r="BH1394">
        <v>158</v>
      </c>
      <c r="BI1394">
        <v>1376</v>
      </c>
      <c r="BJ1394" s="398">
        <v>39</v>
      </c>
      <c r="BK1394" s="398">
        <v>7</v>
      </c>
      <c r="BL1394" s="136">
        <v>1318.424</v>
      </c>
      <c r="BM1394" s="136">
        <v>1114.63873994188</v>
      </c>
      <c r="BN1394" s="136">
        <v>1111.75</v>
      </c>
      <c r="BO1394" s="136">
        <v>1104.2019</v>
      </c>
      <c r="BP1394" s="136">
        <v>1104.2019</v>
      </c>
      <c r="BQ1394" s="1" t="s">
        <v>821</v>
      </c>
    </row>
    <row r="1395" spans="58:69" x14ac:dyDescent="0.25">
      <c r="BF1395">
        <v>318</v>
      </c>
      <c r="BG1395">
        <v>4</v>
      </c>
      <c r="BH1395">
        <v>159</v>
      </c>
      <c r="BI1395">
        <v>1377</v>
      </c>
      <c r="BJ1395" s="398">
        <v>39</v>
      </c>
      <c r="BK1395" s="398">
        <v>8</v>
      </c>
      <c r="BL1395" s="136">
        <v>1346.6853000000001</v>
      </c>
      <c r="BM1395" s="136">
        <v>1111.0445436059699</v>
      </c>
      <c r="BN1395" s="136">
        <v>1125.24</v>
      </c>
      <c r="BO1395" s="136">
        <v>1104.2019</v>
      </c>
      <c r="BP1395" s="136">
        <v>1104.2019</v>
      </c>
      <c r="BQ1395" s="1" t="s">
        <v>821</v>
      </c>
    </row>
    <row r="1396" spans="58:69" x14ac:dyDescent="0.25">
      <c r="BF1396">
        <v>319</v>
      </c>
      <c r="BG1396">
        <v>3</v>
      </c>
      <c r="BH1396">
        <v>159</v>
      </c>
      <c r="BI1396">
        <v>1378</v>
      </c>
      <c r="BJ1396" s="398">
        <v>39</v>
      </c>
      <c r="BK1396" s="398">
        <v>9</v>
      </c>
      <c r="BL1396" s="136">
        <v>1603.89</v>
      </c>
      <c r="BM1396" s="136">
        <v>1107.50800167181</v>
      </c>
      <c r="BN1396" s="136">
        <v>1122</v>
      </c>
      <c r="BO1396" s="136">
        <v>1104.2019</v>
      </c>
      <c r="BP1396" s="136">
        <v>1104.2019</v>
      </c>
      <c r="BQ1396" s="1" t="s">
        <v>821</v>
      </c>
    </row>
    <row r="1397" spans="58:69" x14ac:dyDescent="0.25">
      <c r="BF1397">
        <v>320</v>
      </c>
      <c r="BG1397">
        <v>2</v>
      </c>
      <c r="BH1397">
        <v>159</v>
      </c>
      <c r="BI1397">
        <v>1379</v>
      </c>
      <c r="BJ1397" s="398">
        <v>39</v>
      </c>
      <c r="BK1397" s="398">
        <v>10</v>
      </c>
      <c r="BL1397" s="136">
        <v>1623.9366</v>
      </c>
      <c r="BM1397" s="136">
        <v>1104.0732335790699</v>
      </c>
      <c r="BN1397" s="136">
        <v>1118.1199999999999</v>
      </c>
      <c r="BO1397" s="136">
        <v>1104.2019</v>
      </c>
      <c r="BP1397" s="136">
        <v>1104.2019</v>
      </c>
      <c r="BQ1397" s="1" t="s">
        <v>821</v>
      </c>
    </row>
    <row r="1398" spans="58:69" x14ac:dyDescent="0.25">
      <c r="BF1398">
        <v>321</v>
      </c>
      <c r="BG1398">
        <v>2</v>
      </c>
      <c r="BH1398">
        <v>158</v>
      </c>
      <c r="BI1398">
        <v>1380</v>
      </c>
      <c r="BJ1398" s="398">
        <v>39</v>
      </c>
      <c r="BK1398" s="398">
        <v>11</v>
      </c>
      <c r="BL1398" s="136">
        <v>2051.4758000000002</v>
      </c>
      <c r="BM1398" s="136">
        <v>1098.52824844613</v>
      </c>
      <c r="BN1398" s="136">
        <v>1115.19</v>
      </c>
      <c r="BO1398" s="136">
        <v>1104.2019</v>
      </c>
      <c r="BP1398" s="136">
        <v>1104.2019</v>
      </c>
      <c r="BQ1398" s="1" t="s">
        <v>821</v>
      </c>
    </row>
    <row r="1399" spans="58:69" x14ac:dyDescent="0.25">
      <c r="BF1399">
        <v>322</v>
      </c>
      <c r="BG1399">
        <v>1</v>
      </c>
      <c r="BH1399">
        <v>158</v>
      </c>
      <c r="BI1399">
        <v>1381</v>
      </c>
      <c r="BJ1399" s="398">
        <v>39</v>
      </c>
      <c r="BK1399" s="398">
        <v>12</v>
      </c>
      <c r="BL1399" s="136">
        <v>2124.1594</v>
      </c>
      <c r="BM1399" s="136">
        <v>1092.3311654735101</v>
      </c>
      <c r="BN1399" s="136">
        <v>1113.21</v>
      </c>
      <c r="BO1399" s="136">
        <v>1108.1111000000001</v>
      </c>
      <c r="BP1399" s="136">
        <v>1104.2019</v>
      </c>
      <c r="BQ1399" s="1" t="s">
        <v>821</v>
      </c>
    </row>
    <row r="1400" spans="58:69" x14ac:dyDescent="0.25">
      <c r="BF1400">
        <v>323</v>
      </c>
      <c r="BG1400">
        <v>1</v>
      </c>
      <c r="BH1400">
        <v>157</v>
      </c>
      <c r="BI1400">
        <v>1382</v>
      </c>
      <c r="BJ1400" s="398">
        <v>39</v>
      </c>
      <c r="BK1400" s="398">
        <v>13</v>
      </c>
      <c r="BL1400" s="136">
        <v>2333.2737000000002</v>
      </c>
      <c r="BM1400" s="136">
        <v>1088.84007076635</v>
      </c>
      <c r="BN1400" s="136">
        <v>1117.82</v>
      </c>
      <c r="BO1400" s="136">
        <v>1111.3296</v>
      </c>
      <c r="BP1400" s="136">
        <v>1104.2019</v>
      </c>
      <c r="BQ1400" s="1" t="s">
        <v>821</v>
      </c>
    </row>
    <row r="1401" spans="58:69" x14ac:dyDescent="0.25">
      <c r="BF1401">
        <v>324</v>
      </c>
      <c r="BG1401">
        <v>0</v>
      </c>
      <c r="BH1401">
        <v>157</v>
      </c>
      <c r="BI1401">
        <v>1383</v>
      </c>
      <c r="BJ1401" s="398">
        <v>39</v>
      </c>
      <c r="BK1401" s="398">
        <v>14</v>
      </c>
      <c r="BL1401" s="136">
        <v>2621.7777999999998</v>
      </c>
      <c r="BM1401" s="136">
        <v>1082.6752478844501</v>
      </c>
      <c r="BN1401" s="136">
        <v>1123</v>
      </c>
      <c r="BO1401" s="136">
        <v>1109.9884999999999</v>
      </c>
      <c r="BP1401" s="136">
        <v>1104.2019</v>
      </c>
      <c r="BQ1401" s="1" t="s">
        <v>821</v>
      </c>
    </row>
    <row r="1402" spans="58:69" x14ac:dyDescent="0.25">
      <c r="BF1402">
        <v>310</v>
      </c>
      <c r="BG1402">
        <v>0</v>
      </c>
      <c r="BH1402">
        <v>100</v>
      </c>
      <c r="BI1402">
        <v>1384</v>
      </c>
      <c r="BJ1402" s="398">
        <v>40</v>
      </c>
      <c r="BK1402" s="398">
        <v>1</v>
      </c>
      <c r="BL1402" s="136">
        <v>94.449200000000005</v>
      </c>
      <c r="BM1402" s="136">
        <v>1009.6949157714801</v>
      </c>
      <c r="BN1402" s="136">
        <v>1022.12</v>
      </c>
      <c r="BO1402" s="136">
        <v>993.86869999999999</v>
      </c>
      <c r="BP1402" s="136">
        <v>993.86869999999999</v>
      </c>
      <c r="BQ1402" s="1" t="s">
        <v>821</v>
      </c>
    </row>
    <row r="1403" spans="58:69" x14ac:dyDescent="0.25">
      <c r="BF1403">
        <v>297</v>
      </c>
      <c r="BG1403">
        <v>0</v>
      </c>
      <c r="BH1403">
        <v>12</v>
      </c>
      <c r="BI1403">
        <v>1385</v>
      </c>
      <c r="BJ1403" s="398">
        <v>41</v>
      </c>
      <c r="BK1403" s="398">
        <v>1</v>
      </c>
      <c r="BL1403" s="136">
        <v>147.33542</v>
      </c>
      <c r="BM1403" s="136">
        <v>725.87827697115597</v>
      </c>
      <c r="BN1403" s="136">
        <v>719.81</v>
      </c>
      <c r="BO1403" s="136">
        <v>715.4846</v>
      </c>
      <c r="BP1403" s="136">
        <v>715.4846</v>
      </c>
      <c r="BQ1403" s="1" t="s">
        <v>821</v>
      </c>
    </row>
    <row r="1404" spans="58:69" x14ac:dyDescent="0.25">
      <c r="BF1404">
        <v>298</v>
      </c>
      <c r="BG1404">
        <v>0</v>
      </c>
      <c r="BH1404">
        <v>11</v>
      </c>
      <c r="BI1404">
        <v>1386</v>
      </c>
      <c r="BJ1404" s="398">
        <v>41</v>
      </c>
      <c r="BK1404" s="398">
        <v>2</v>
      </c>
      <c r="BL1404" s="136">
        <v>402.09125</v>
      </c>
      <c r="BM1404" s="136">
        <v>723.35068806209199</v>
      </c>
      <c r="BN1404" s="136">
        <v>720.61</v>
      </c>
      <c r="BO1404" s="136">
        <v>715.10950000000003</v>
      </c>
      <c r="BP1404" s="136">
        <v>715.10950000000003</v>
      </c>
      <c r="BQ1404" s="1" t="s">
        <v>821</v>
      </c>
    </row>
    <row r="1405" spans="58:69" x14ac:dyDescent="0.25">
      <c r="BF1405">
        <v>299</v>
      </c>
      <c r="BG1405">
        <v>0</v>
      </c>
      <c r="BH1405">
        <v>10</v>
      </c>
      <c r="BI1405">
        <v>1387</v>
      </c>
      <c r="BJ1405" s="398">
        <v>41</v>
      </c>
      <c r="BK1405" s="398">
        <v>3</v>
      </c>
      <c r="BL1405" s="136">
        <v>531.06790000000001</v>
      </c>
      <c r="BM1405" s="136">
        <v>720.93850452643301</v>
      </c>
      <c r="BN1405" s="136">
        <v>717.16</v>
      </c>
      <c r="BO1405" s="136">
        <v>714.53594999999996</v>
      </c>
      <c r="BP1405" s="136">
        <v>714.53594999999996</v>
      </c>
      <c r="BQ1405" s="1" t="s">
        <v>821</v>
      </c>
    </row>
    <row r="1406" spans="58:69" x14ac:dyDescent="0.25">
      <c r="BF1406">
        <v>300</v>
      </c>
      <c r="BG1406">
        <v>0</v>
      </c>
      <c r="BH1406">
        <v>9</v>
      </c>
      <c r="BI1406">
        <v>1388</v>
      </c>
      <c r="BJ1406" s="398">
        <v>41</v>
      </c>
      <c r="BK1406" s="398">
        <v>4</v>
      </c>
      <c r="BL1406" s="136">
        <v>847.88189999999997</v>
      </c>
      <c r="BM1406" s="136">
        <v>718.13621625583801</v>
      </c>
      <c r="BN1406" s="136">
        <v>718.39</v>
      </c>
      <c r="BO1406" s="136">
        <v>713.72829999999999</v>
      </c>
      <c r="BP1406" s="136">
        <v>713.72829999999999</v>
      </c>
      <c r="BQ1406" s="1" t="s">
        <v>821</v>
      </c>
    </row>
    <row r="1407" spans="58:69" x14ac:dyDescent="0.25">
      <c r="BF1407">
        <v>301</v>
      </c>
      <c r="BG1407">
        <v>0</v>
      </c>
      <c r="BH1407">
        <v>8</v>
      </c>
      <c r="BI1407">
        <v>1389</v>
      </c>
      <c r="BJ1407" s="398">
        <v>41</v>
      </c>
      <c r="BK1407" s="398">
        <v>5</v>
      </c>
      <c r="BL1407" s="136">
        <v>1128.8809000000001</v>
      </c>
      <c r="BM1407" s="136">
        <v>714.37829834224397</v>
      </c>
      <c r="BN1407" s="136">
        <v>724.78</v>
      </c>
      <c r="BO1407" s="136">
        <v>713.19884999999999</v>
      </c>
      <c r="BP1407" s="136">
        <v>713.19884999999999</v>
      </c>
      <c r="BQ1407" s="1" t="s">
        <v>821</v>
      </c>
    </row>
    <row r="1408" spans="58:69" x14ac:dyDescent="0.25">
      <c r="BF1408">
        <v>302</v>
      </c>
      <c r="BG1408">
        <v>0</v>
      </c>
      <c r="BH1408">
        <v>7</v>
      </c>
      <c r="BI1408">
        <v>1390</v>
      </c>
      <c r="BJ1408" s="398">
        <v>41</v>
      </c>
      <c r="BK1408" s="398">
        <v>6</v>
      </c>
      <c r="BL1408" s="136">
        <v>1398.1460999999999</v>
      </c>
      <c r="BM1408" s="136">
        <v>710.91927904319596</v>
      </c>
      <c r="BN1408" s="136">
        <v>725.06</v>
      </c>
      <c r="BO1408" s="136">
        <v>712.17790000000002</v>
      </c>
      <c r="BP1408" s="136">
        <v>712.17790000000002</v>
      </c>
      <c r="BQ1408" s="1" t="s">
        <v>821</v>
      </c>
    </row>
    <row r="1409" spans="58:69" x14ac:dyDescent="0.25">
      <c r="BF1409">
        <v>303</v>
      </c>
      <c r="BG1409">
        <v>1</v>
      </c>
      <c r="BH1409">
        <v>7</v>
      </c>
      <c r="BI1409">
        <v>1391</v>
      </c>
      <c r="BJ1409" s="398">
        <v>41</v>
      </c>
      <c r="BK1409" s="398">
        <v>7</v>
      </c>
      <c r="BL1409" s="136">
        <v>1426.0640000000001</v>
      </c>
      <c r="BM1409" s="136">
        <v>709.05115234309301</v>
      </c>
      <c r="BN1409" s="136">
        <v>713.88</v>
      </c>
      <c r="BO1409" s="136">
        <v>712.17790000000002</v>
      </c>
      <c r="BP1409" s="136">
        <v>712.17790000000002</v>
      </c>
      <c r="BQ1409" s="1" t="s">
        <v>821</v>
      </c>
    </row>
    <row r="1410" spans="58:69" x14ac:dyDescent="0.25">
      <c r="BF1410">
        <v>304</v>
      </c>
      <c r="BG1410">
        <v>1</v>
      </c>
      <c r="BH1410">
        <v>6</v>
      </c>
      <c r="BI1410">
        <v>1392</v>
      </c>
      <c r="BJ1410" s="398">
        <v>41</v>
      </c>
      <c r="BK1410" s="398">
        <v>8</v>
      </c>
      <c r="BL1410" s="136">
        <v>1648.4813999999999</v>
      </c>
      <c r="BM1410" s="136">
        <v>707.47751814993705</v>
      </c>
      <c r="BN1410" s="136">
        <v>712.48</v>
      </c>
      <c r="BO1410" s="136">
        <v>712.17790000000002</v>
      </c>
      <c r="BP1410" s="136">
        <v>712.17790000000002</v>
      </c>
      <c r="BQ1410" s="1" t="s">
        <v>821</v>
      </c>
    </row>
    <row r="1411" spans="58:69" x14ac:dyDescent="0.25">
      <c r="BF1411">
        <v>305</v>
      </c>
      <c r="BG1411">
        <v>0</v>
      </c>
      <c r="BH1411">
        <v>6</v>
      </c>
      <c r="BI1411">
        <v>1393</v>
      </c>
      <c r="BJ1411" s="398">
        <v>41</v>
      </c>
      <c r="BK1411" s="398">
        <v>9</v>
      </c>
      <c r="BL1411" s="136">
        <v>1930.8860999999999</v>
      </c>
      <c r="BM1411" s="136">
        <v>704.30415075078804</v>
      </c>
      <c r="BN1411" s="136">
        <v>720.07</v>
      </c>
      <c r="BO1411" s="136">
        <v>711.43280000000004</v>
      </c>
      <c r="BP1411" s="136">
        <v>711.43280000000004</v>
      </c>
      <c r="BQ1411" s="1" t="s">
        <v>821</v>
      </c>
    </row>
    <row r="1412" spans="58:69" x14ac:dyDescent="0.25">
      <c r="BF1412">
        <v>306</v>
      </c>
      <c r="BG1412">
        <v>0</v>
      </c>
      <c r="BH1412">
        <v>5</v>
      </c>
      <c r="BI1412">
        <v>1394</v>
      </c>
      <c r="BJ1412" s="398">
        <v>41</v>
      </c>
      <c r="BK1412" s="398">
        <v>10</v>
      </c>
      <c r="BL1412" s="136">
        <v>1952.9183</v>
      </c>
      <c r="BM1412" s="136">
        <v>702.39042828028903</v>
      </c>
      <c r="BN1412" s="136">
        <v>712.72</v>
      </c>
      <c r="BO1412" s="136">
        <v>711.43280000000004</v>
      </c>
      <c r="BP1412" s="136">
        <v>711.43280000000004</v>
      </c>
      <c r="BQ1412" s="1" t="s">
        <v>821</v>
      </c>
    </row>
    <row r="1413" spans="58:69" x14ac:dyDescent="0.25">
      <c r="BF1413">
        <v>307</v>
      </c>
      <c r="BG1413">
        <v>0</v>
      </c>
      <c r="BH1413">
        <v>3</v>
      </c>
      <c r="BI1413">
        <v>1395</v>
      </c>
      <c r="BJ1413" s="398">
        <v>41</v>
      </c>
      <c r="BK1413" s="398">
        <v>11</v>
      </c>
      <c r="BL1413" s="136">
        <v>2272.8604</v>
      </c>
      <c r="BM1413" s="136">
        <v>700.24074040819005</v>
      </c>
      <c r="BN1413" s="136">
        <v>710.58</v>
      </c>
      <c r="BO1413" s="136">
        <v>708.83950000000004</v>
      </c>
      <c r="BP1413" s="136">
        <v>708.83950000000004</v>
      </c>
      <c r="BQ1413" s="1" t="s">
        <v>821</v>
      </c>
    </row>
    <row r="1414" spans="58:69" x14ac:dyDescent="0.25">
      <c r="BF1414">
        <v>308</v>
      </c>
      <c r="BG1414">
        <v>0</v>
      </c>
      <c r="BH1414">
        <v>2</v>
      </c>
      <c r="BI1414">
        <v>1396</v>
      </c>
      <c r="BJ1414" s="398">
        <v>41</v>
      </c>
      <c r="BK1414" s="398">
        <v>12</v>
      </c>
      <c r="BL1414" s="136">
        <v>2528.1104</v>
      </c>
      <c r="BM1414" s="136">
        <v>696.62502190555995</v>
      </c>
      <c r="BN1414" s="136">
        <v>709.97</v>
      </c>
      <c r="BO1414" s="136">
        <v>708.83950000000004</v>
      </c>
      <c r="BP1414" s="136">
        <v>708.83950000000004</v>
      </c>
      <c r="BQ1414" s="1" t="s">
        <v>821</v>
      </c>
    </row>
    <row r="1415" spans="58:69" x14ac:dyDescent="0.25">
      <c r="BF1415">
        <v>309</v>
      </c>
      <c r="BG1415">
        <v>0</v>
      </c>
      <c r="BH1415">
        <v>0</v>
      </c>
      <c r="BI1415">
        <v>1397</v>
      </c>
      <c r="BJ1415" s="398">
        <v>41</v>
      </c>
      <c r="BK1415" s="398">
        <v>13</v>
      </c>
      <c r="BL1415" s="136">
        <v>2653.9591999999998</v>
      </c>
      <c r="BM1415" s="136">
        <v>694.22939465300499</v>
      </c>
      <c r="BN1415" s="136">
        <v>709.92</v>
      </c>
      <c r="BO1415" s="136">
        <v>708.52440000000001</v>
      </c>
      <c r="BP1415" s="136">
        <v>708.52440000000001</v>
      </c>
      <c r="BQ1415" s="1" t="s">
        <v>821</v>
      </c>
    </row>
    <row r="1416" spans="58:69" x14ac:dyDescent="0.25">
      <c r="BF1416">
        <v>0</v>
      </c>
      <c r="BG1416">
        <v>91</v>
      </c>
      <c r="BH1416">
        <v>34</v>
      </c>
      <c r="BI1416">
        <v>1398</v>
      </c>
      <c r="BJ1416" s="398">
        <v>42</v>
      </c>
      <c r="BK1416" s="398">
        <v>1</v>
      </c>
      <c r="BL1416" s="136">
        <v>130.52781999999999</v>
      </c>
      <c r="BM1416" s="136">
        <v>1128.6869022912099</v>
      </c>
      <c r="BN1416" s="136">
        <v>1135.21</v>
      </c>
      <c r="BO1416" s="136">
        <v>1125.4766</v>
      </c>
      <c r="BP1416" s="136">
        <v>1125.4766</v>
      </c>
      <c r="BQ1416" s="1" t="s">
        <v>821</v>
      </c>
    </row>
    <row r="1417" spans="58:69" x14ac:dyDescent="0.25">
      <c r="BF1417">
        <v>1</v>
      </c>
      <c r="BG1417">
        <v>92</v>
      </c>
      <c r="BH1417">
        <v>34</v>
      </c>
      <c r="BI1417">
        <v>1399</v>
      </c>
      <c r="BJ1417" s="398">
        <v>42</v>
      </c>
      <c r="BK1417" s="398">
        <v>2</v>
      </c>
      <c r="BL1417" s="136">
        <v>260.53753999999998</v>
      </c>
      <c r="BM1417" s="136">
        <v>1128.5806934616301</v>
      </c>
      <c r="BN1417" s="136">
        <v>1129</v>
      </c>
      <c r="BO1417" s="136">
        <v>1125.2126000000001</v>
      </c>
      <c r="BP1417" s="136">
        <v>1125.2126000000001</v>
      </c>
      <c r="BQ1417" s="1" t="s">
        <v>821</v>
      </c>
    </row>
    <row r="1418" spans="58:69" x14ac:dyDescent="0.25">
      <c r="BF1418">
        <v>2</v>
      </c>
      <c r="BG1418">
        <v>92</v>
      </c>
      <c r="BH1418">
        <v>33</v>
      </c>
      <c r="BI1418">
        <v>1400</v>
      </c>
      <c r="BJ1418" s="398">
        <v>42</v>
      </c>
      <c r="BK1418" s="398">
        <v>3</v>
      </c>
      <c r="BL1418" s="136">
        <v>541.6748</v>
      </c>
      <c r="BM1418" s="136">
        <v>1128.4130882741399</v>
      </c>
      <c r="BN1418" s="136">
        <v>1133.3800000000001</v>
      </c>
      <c r="BO1418" s="136">
        <v>1124.8815999999999</v>
      </c>
      <c r="BP1418" s="136">
        <v>1124.8815999999999</v>
      </c>
      <c r="BQ1418" s="1" t="s">
        <v>821</v>
      </c>
    </row>
    <row r="1419" spans="58:69" x14ac:dyDescent="0.25">
      <c r="BF1419">
        <v>3</v>
      </c>
      <c r="BG1419">
        <v>92</v>
      </c>
      <c r="BH1419">
        <v>32</v>
      </c>
      <c r="BI1419">
        <v>1401</v>
      </c>
      <c r="BJ1419" s="398">
        <v>42</v>
      </c>
      <c r="BK1419" s="398">
        <v>4</v>
      </c>
      <c r="BL1419" s="136">
        <v>795.13059999999996</v>
      </c>
      <c r="BM1419" s="136">
        <v>1128.1951600012701</v>
      </c>
      <c r="BN1419" s="136">
        <v>1134.3399999999999</v>
      </c>
      <c r="BO1419" s="136">
        <v>1124.7762</v>
      </c>
      <c r="BP1419" s="136">
        <v>1124.7762</v>
      </c>
      <c r="BQ1419" s="1" t="s">
        <v>821</v>
      </c>
    </row>
    <row r="1420" spans="58:69" x14ac:dyDescent="0.25">
      <c r="BF1420">
        <v>4</v>
      </c>
      <c r="BG1420">
        <v>92</v>
      </c>
      <c r="BH1420">
        <v>31</v>
      </c>
      <c r="BI1420">
        <v>1402</v>
      </c>
      <c r="BJ1420" s="398">
        <v>42</v>
      </c>
      <c r="BK1420" s="398">
        <v>5</v>
      </c>
      <c r="BL1420" s="136">
        <v>1123.4676999999999</v>
      </c>
      <c r="BM1420" s="136">
        <v>1127.9579905918899</v>
      </c>
      <c r="BN1420" s="136">
        <v>1131.21</v>
      </c>
      <c r="BO1420" s="136">
        <v>1124.3596</v>
      </c>
      <c r="BP1420" s="136">
        <v>1124.3596</v>
      </c>
      <c r="BQ1420" s="1" t="s">
        <v>821</v>
      </c>
    </row>
    <row r="1421" spans="58:69" x14ac:dyDescent="0.25">
      <c r="BF1421">
        <v>5</v>
      </c>
      <c r="BG1421">
        <v>92</v>
      </c>
      <c r="BH1421">
        <v>30</v>
      </c>
      <c r="BI1421">
        <v>1403</v>
      </c>
      <c r="BJ1421" s="398">
        <v>42</v>
      </c>
      <c r="BK1421" s="398">
        <v>6</v>
      </c>
      <c r="BL1421" s="136">
        <v>1190.1294</v>
      </c>
      <c r="BM1421" s="136">
        <v>1127.7969683332301</v>
      </c>
      <c r="BN1421" s="136">
        <v>1138.47</v>
      </c>
      <c r="BO1421" s="136">
        <v>1124.3596</v>
      </c>
      <c r="BP1421" s="136">
        <v>1124.3596</v>
      </c>
      <c r="BQ1421" s="1" t="s">
        <v>821</v>
      </c>
    </row>
    <row r="1422" spans="58:69" x14ac:dyDescent="0.25">
      <c r="BF1422">
        <v>6</v>
      </c>
      <c r="BG1422">
        <v>91</v>
      </c>
      <c r="BH1422">
        <v>30</v>
      </c>
      <c r="BI1422">
        <v>1404</v>
      </c>
      <c r="BJ1422" s="398">
        <v>42</v>
      </c>
      <c r="BK1422" s="398">
        <v>7</v>
      </c>
      <c r="BL1422" s="136">
        <v>1227.8406</v>
      </c>
      <c r="BM1422" s="136">
        <v>1127.7544203816301</v>
      </c>
      <c r="BN1422" s="136">
        <v>1150.71</v>
      </c>
      <c r="BO1422" s="136">
        <v>1124.3596</v>
      </c>
      <c r="BP1422" s="136">
        <v>1124.3596</v>
      </c>
      <c r="BQ1422" s="1" t="s">
        <v>821</v>
      </c>
    </row>
    <row r="1423" spans="58:69" x14ac:dyDescent="0.25">
      <c r="BF1423">
        <v>7</v>
      </c>
      <c r="BG1423">
        <v>92</v>
      </c>
      <c r="BH1423">
        <v>30</v>
      </c>
      <c r="BI1423">
        <v>1405</v>
      </c>
      <c r="BJ1423" s="398">
        <v>42</v>
      </c>
      <c r="BK1423" s="398">
        <v>8</v>
      </c>
      <c r="BL1423" s="136">
        <v>1480.7592999999999</v>
      </c>
      <c r="BM1423" s="136">
        <v>1127.6359443329</v>
      </c>
      <c r="BN1423" s="136">
        <v>1138.47</v>
      </c>
      <c r="BO1423" s="136">
        <v>1124.1294</v>
      </c>
      <c r="BP1423" s="136">
        <v>1124.1294</v>
      </c>
      <c r="BQ1423" s="1" t="s">
        <v>821</v>
      </c>
    </row>
    <row r="1424" spans="58:69" x14ac:dyDescent="0.25">
      <c r="BF1424">
        <v>8</v>
      </c>
      <c r="BG1424">
        <v>92</v>
      </c>
      <c r="BH1424">
        <v>29</v>
      </c>
      <c r="BI1424">
        <v>1406</v>
      </c>
      <c r="BJ1424" s="398">
        <v>42</v>
      </c>
      <c r="BK1424" s="398">
        <v>9</v>
      </c>
      <c r="BL1424" s="136">
        <v>1542.8670999999999</v>
      </c>
      <c r="BM1424" s="136">
        <v>1127.50752289256</v>
      </c>
      <c r="BN1424" s="136">
        <v>1152.24</v>
      </c>
      <c r="BO1424" s="136">
        <v>1124.0717999999999</v>
      </c>
      <c r="BP1424" s="136">
        <v>1124.0717999999999</v>
      </c>
      <c r="BQ1424" s="1" t="s">
        <v>821</v>
      </c>
    </row>
    <row r="1425" spans="58:69" x14ac:dyDescent="0.25">
      <c r="BF1425">
        <v>9</v>
      </c>
      <c r="BG1425">
        <v>93</v>
      </c>
      <c r="BH1425">
        <v>29</v>
      </c>
      <c r="BI1425">
        <v>1407</v>
      </c>
      <c r="BJ1425" s="398">
        <v>42</v>
      </c>
      <c r="BK1425" s="398">
        <v>10</v>
      </c>
      <c r="BL1425" s="136">
        <v>1810.5554</v>
      </c>
      <c r="BM1425" s="136">
        <v>1127.3730806133201</v>
      </c>
      <c r="BN1425" s="136">
        <v>1138.98</v>
      </c>
      <c r="BO1425" s="136">
        <v>1123.7415000000001</v>
      </c>
      <c r="BP1425" s="136">
        <v>1123.7415000000001</v>
      </c>
      <c r="BQ1425" s="1" t="s">
        <v>821</v>
      </c>
    </row>
    <row r="1426" spans="58:69" x14ac:dyDescent="0.25">
      <c r="BF1426">
        <v>10</v>
      </c>
      <c r="BG1426">
        <v>94</v>
      </c>
      <c r="BH1426">
        <v>29</v>
      </c>
      <c r="BI1426">
        <v>1408</v>
      </c>
      <c r="BJ1426" s="398">
        <v>42</v>
      </c>
      <c r="BK1426" s="398">
        <v>11</v>
      </c>
      <c r="BL1426" s="136">
        <v>1994.5177000000001</v>
      </c>
      <c r="BM1426" s="136">
        <v>1127.1889640245599</v>
      </c>
      <c r="BN1426" s="136">
        <v>1128.31</v>
      </c>
      <c r="BO1426" s="136">
        <v>1123.6812</v>
      </c>
      <c r="BP1426" s="136">
        <v>1123.6812</v>
      </c>
      <c r="BQ1426" s="1" t="s">
        <v>821</v>
      </c>
    </row>
    <row r="1427" spans="58:69" x14ac:dyDescent="0.25">
      <c r="BF1427">
        <v>11</v>
      </c>
      <c r="BG1427">
        <v>94</v>
      </c>
      <c r="BH1427">
        <v>28</v>
      </c>
      <c r="BI1427">
        <v>1409</v>
      </c>
      <c r="BJ1427" s="398">
        <v>42</v>
      </c>
      <c r="BK1427" s="398">
        <v>12</v>
      </c>
      <c r="BL1427" s="136">
        <v>2182.2865999999999</v>
      </c>
      <c r="BM1427" s="136">
        <v>1127.0374267070499</v>
      </c>
      <c r="BN1427" s="136">
        <v>1131.77</v>
      </c>
      <c r="BO1427" s="136">
        <v>1123.4534000000001</v>
      </c>
      <c r="BP1427" s="136">
        <v>1123.4534000000001</v>
      </c>
      <c r="BQ1427" s="1" t="s">
        <v>821</v>
      </c>
    </row>
    <row r="1428" spans="58:69" x14ac:dyDescent="0.25">
      <c r="BF1428">
        <v>12</v>
      </c>
      <c r="BG1428">
        <v>95</v>
      </c>
      <c r="BH1428">
        <v>28</v>
      </c>
      <c r="BI1428">
        <v>1410</v>
      </c>
      <c r="BJ1428" s="398">
        <v>42</v>
      </c>
      <c r="BK1428" s="398">
        <v>13</v>
      </c>
      <c r="BL1428" s="136">
        <v>2348.0518000000002</v>
      </c>
      <c r="BM1428" s="136">
        <v>1126.8933077525601</v>
      </c>
      <c r="BN1428" s="136">
        <v>1129.8699999999999</v>
      </c>
      <c r="BO1428" s="136">
        <v>1122.8375000000001</v>
      </c>
      <c r="BP1428" s="136">
        <v>1122.8375000000001</v>
      </c>
      <c r="BQ1428" s="1" t="s">
        <v>821</v>
      </c>
    </row>
    <row r="1429" spans="58:69" x14ac:dyDescent="0.25">
      <c r="BF1429">
        <v>13</v>
      </c>
      <c r="BG1429">
        <v>95</v>
      </c>
      <c r="BH1429">
        <v>27</v>
      </c>
      <c r="BI1429">
        <v>1411</v>
      </c>
      <c r="BJ1429" s="398">
        <v>42</v>
      </c>
      <c r="BK1429" s="398">
        <v>14</v>
      </c>
      <c r="BL1429" s="136">
        <v>2520.5111999999999</v>
      </c>
      <c r="BM1429" s="136">
        <v>1126.7554295862999</v>
      </c>
      <c r="BN1429" s="136">
        <v>1135.24</v>
      </c>
      <c r="BO1429" s="136">
        <v>1122.8375000000001</v>
      </c>
      <c r="BP1429" s="136">
        <v>1122.8375000000001</v>
      </c>
      <c r="BQ1429" s="1" t="s">
        <v>821</v>
      </c>
    </row>
    <row r="1430" spans="58:69" x14ac:dyDescent="0.25">
      <c r="BF1430">
        <v>14</v>
      </c>
      <c r="BG1430">
        <v>96</v>
      </c>
      <c r="BH1430">
        <v>27</v>
      </c>
      <c r="BI1430">
        <v>1412</v>
      </c>
      <c r="BJ1430" s="398">
        <v>42</v>
      </c>
      <c r="BK1430" s="398">
        <v>15</v>
      </c>
      <c r="BL1430" s="136">
        <v>2768.7802999999999</v>
      </c>
      <c r="BM1430" s="136">
        <v>1126.58391848208</v>
      </c>
      <c r="BN1430" s="136">
        <v>1129.33</v>
      </c>
      <c r="BO1430" s="136">
        <v>1122.5130999999999</v>
      </c>
      <c r="BP1430" s="136">
        <v>1122.5130999999999</v>
      </c>
      <c r="BQ1430" s="1" t="s">
        <v>821</v>
      </c>
    </row>
    <row r="1431" spans="58:69" x14ac:dyDescent="0.25">
      <c r="BF1431">
        <v>15</v>
      </c>
      <c r="BG1431">
        <v>96</v>
      </c>
      <c r="BH1431">
        <v>28</v>
      </c>
      <c r="BI1431">
        <v>1413</v>
      </c>
      <c r="BJ1431" s="398">
        <v>42</v>
      </c>
      <c r="BK1431" s="398">
        <v>16</v>
      </c>
      <c r="BL1431" s="136">
        <v>2847.1161999999999</v>
      </c>
      <c r="BM1431" s="136">
        <v>1126.45077708861</v>
      </c>
      <c r="BN1431" s="136">
        <v>1131.04</v>
      </c>
      <c r="BO1431" s="136">
        <v>1122.5130999999999</v>
      </c>
      <c r="BP1431" s="136">
        <v>1122.5130999999999</v>
      </c>
      <c r="BQ1431" s="1" t="s">
        <v>821</v>
      </c>
    </row>
    <row r="1432" spans="58:69" x14ac:dyDescent="0.25">
      <c r="BF1432">
        <v>16</v>
      </c>
      <c r="BG1432">
        <v>97</v>
      </c>
      <c r="BH1432">
        <v>28</v>
      </c>
      <c r="BI1432">
        <v>1414</v>
      </c>
      <c r="BJ1432" s="398">
        <v>42</v>
      </c>
      <c r="BK1432" s="398">
        <v>17</v>
      </c>
      <c r="BL1432" s="136">
        <v>3127.1934000000001</v>
      </c>
      <c r="BM1432" s="136">
        <v>1126.3046690358999</v>
      </c>
      <c r="BN1432" s="136">
        <v>1127.2</v>
      </c>
      <c r="BO1432" s="136">
        <v>1122.259</v>
      </c>
      <c r="BP1432" s="136">
        <v>1122.259</v>
      </c>
      <c r="BQ1432" s="1" t="s">
        <v>821</v>
      </c>
    </row>
    <row r="1433" spans="58:69" x14ac:dyDescent="0.25">
      <c r="BF1433">
        <v>17</v>
      </c>
      <c r="BG1433">
        <v>97</v>
      </c>
      <c r="BH1433">
        <v>27</v>
      </c>
      <c r="BI1433">
        <v>1415</v>
      </c>
      <c r="BJ1433" s="398">
        <v>42</v>
      </c>
      <c r="BK1433" s="398">
        <v>18</v>
      </c>
      <c r="BL1433" s="136">
        <v>3412.8506000000002</v>
      </c>
      <c r="BM1433" s="136">
        <v>1126.07404590543</v>
      </c>
      <c r="BN1433" s="136">
        <v>1125.54</v>
      </c>
      <c r="BO1433" s="136">
        <v>1121.9729</v>
      </c>
      <c r="BP1433" s="136">
        <v>1121.9729</v>
      </c>
      <c r="BQ1433" s="1" t="s">
        <v>821</v>
      </c>
    </row>
    <row r="1434" spans="58:69" x14ac:dyDescent="0.25">
      <c r="BF1434">
        <v>18</v>
      </c>
      <c r="BG1434">
        <v>97</v>
      </c>
      <c r="BH1434">
        <v>26</v>
      </c>
      <c r="BI1434">
        <v>1416</v>
      </c>
      <c r="BJ1434" s="398">
        <v>42</v>
      </c>
      <c r="BK1434" s="398">
        <v>19</v>
      </c>
      <c r="BL1434" s="136">
        <v>3698.7575999999999</v>
      </c>
      <c r="BM1434" s="136">
        <v>1125.84104612802</v>
      </c>
      <c r="BN1434" s="136">
        <v>1129.32</v>
      </c>
      <c r="BO1434" s="136">
        <v>1121.9482</v>
      </c>
      <c r="BP1434" s="136">
        <v>1121.9482</v>
      </c>
      <c r="BQ1434" s="1" t="s">
        <v>821</v>
      </c>
    </row>
    <row r="1435" spans="58:69" x14ac:dyDescent="0.25">
      <c r="BF1435">
        <v>19</v>
      </c>
      <c r="BG1435">
        <v>97</v>
      </c>
      <c r="BH1435">
        <v>25</v>
      </c>
      <c r="BI1435">
        <v>1417</v>
      </c>
      <c r="BJ1435" s="398">
        <v>42</v>
      </c>
      <c r="BK1435" s="398">
        <v>20</v>
      </c>
      <c r="BL1435" s="136">
        <v>3724.6840000000002</v>
      </c>
      <c r="BM1435" s="136">
        <v>1125.7139265686999</v>
      </c>
      <c r="BN1435" s="136">
        <v>1138.1300000000001</v>
      </c>
      <c r="BO1435" s="136">
        <v>1121.5769</v>
      </c>
      <c r="BP1435" s="136">
        <v>1121.5769</v>
      </c>
      <c r="BQ1435" s="1" t="s">
        <v>821</v>
      </c>
    </row>
    <row r="1436" spans="58:69" x14ac:dyDescent="0.25">
      <c r="BF1436">
        <v>20</v>
      </c>
      <c r="BG1436">
        <v>98</v>
      </c>
      <c r="BH1436">
        <v>25</v>
      </c>
      <c r="BI1436">
        <v>1418</v>
      </c>
      <c r="BJ1436" s="398">
        <v>42</v>
      </c>
      <c r="BK1436" s="398">
        <v>21</v>
      </c>
      <c r="BL1436" s="136">
        <v>4061.7910000000002</v>
      </c>
      <c r="BM1436" s="136">
        <v>1125.56593491382</v>
      </c>
      <c r="BN1436" s="136">
        <v>1131.93</v>
      </c>
      <c r="BO1436" s="136">
        <v>1121.3541</v>
      </c>
      <c r="BP1436" s="136">
        <v>1121.3541</v>
      </c>
      <c r="BQ1436" s="1" t="s">
        <v>821</v>
      </c>
    </row>
    <row r="1437" spans="58:69" x14ac:dyDescent="0.25">
      <c r="BF1437">
        <v>21</v>
      </c>
      <c r="BG1437">
        <v>98</v>
      </c>
      <c r="BH1437">
        <v>24</v>
      </c>
      <c r="BI1437">
        <v>1419</v>
      </c>
      <c r="BJ1437" s="398">
        <v>42</v>
      </c>
      <c r="BK1437" s="398">
        <v>22</v>
      </c>
      <c r="BL1437" s="136">
        <v>4106.4849999999997</v>
      </c>
      <c r="BM1437" s="136">
        <v>1125.41029280459</v>
      </c>
      <c r="BN1437" s="136">
        <v>1139.19</v>
      </c>
      <c r="BO1437" s="136">
        <v>1121.3221000000001</v>
      </c>
      <c r="BP1437" s="136">
        <v>1121.3221000000001</v>
      </c>
      <c r="BQ1437" s="1" t="s">
        <v>821</v>
      </c>
    </row>
    <row r="1438" spans="58:69" x14ac:dyDescent="0.25">
      <c r="BF1438">
        <v>22</v>
      </c>
      <c r="BG1438">
        <v>99</v>
      </c>
      <c r="BH1438">
        <v>24</v>
      </c>
      <c r="BI1438">
        <v>1420</v>
      </c>
      <c r="BJ1438" s="398">
        <v>42</v>
      </c>
      <c r="BK1438" s="398">
        <v>23</v>
      </c>
      <c r="BL1438" s="136">
        <v>4451.3402999999998</v>
      </c>
      <c r="BM1438" s="136">
        <v>1125.2514919842799</v>
      </c>
      <c r="BN1438" s="136">
        <v>1129.44</v>
      </c>
      <c r="BO1438" s="136">
        <v>1120.9418000000001</v>
      </c>
      <c r="BP1438" s="136">
        <v>1120.9418000000001</v>
      </c>
      <c r="BQ1438" s="1" t="s">
        <v>821</v>
      </c>
    </row>
    <row r="1439" spans="58:69" x14ac:dyDescent="0.25">
      <c r="BF1439">
        <v>23</v>
      </c>
      <c r="BG1439">
        <v>100</v>
      </c>
      <c r="BH1439">
        <v>24</v>
      </c>
      <c r="BI1439">
        <v>1421</v>
      </c>
      <c r="BJ1439" s="398">
        <v>42</v>
      </c>
      <c r="BK1439" s="398">
        <v>24</v>
      </c>
      <c r="BL1439" s="136">
        <v>4646.4546</v>
      </c>
      <c r="BM1439" s="136">
        <v>1125.0313718816301</v>
      </c>
      <c r="BN1439" s="136">
        <v>1123.73</v>
      </c>
      <c r="BO1439" s="136">
        <v>1120.9418000000001</v>
      </c>
      <c r="BP1439" s="136">
        <v>1120.9418000000001</v>
      </c>
      <c r="BQ1439" s="1" t="s">
        <v>821</v>
      </c>
    </row>
    <row r="1440" spans="58:69" x14ac:dyDescent="0.25">
      <c r="BF1440">
        <v>24</v>
      </c>
      <c r="BG1440">
        <v>100</v>
      </c>
      <c r="BH1440">
        <v>23</v>
      </c>
      <c r="BI1440">
        <v>1422</v>
      </c>
      <c r="BJ1440" s="398">
        <v>42</v>
      </c>
      <c r="BK1440" s="398">
        <v>25</v>
      </c>
      <c r="BL1440" s="136">
        <v>4709.2209999999995</v>
      </c>
      <c r="BM1440" s="136">
        <v>1124.92624605986</v>
      </c>
      <c r="BN1440" s="136">
        <v>1133.4000000000001</v>
      </c>
      <c r="BO1440" s="136">
        <v>1120.7378000000001</v>
      </c>
      <c r="BP1440" s="136">
        <v>1120.7378000000001</v>
      </c>
      <c r="BQ1440" s="1" t="s">
        <v>821</v>
      </c>
    </row>
    <row r="1441" spans="58:69" x14ac:dyDescent="0.25">
      <c r="BF1441">
        <v>25</v>
      </c>
      <c r="BG1441">
        <v>101</v>
      </c>
      <c r="BH1441">
        <v>23</v>
      </c>
      <c r="BI1441">
        <v>1423</v>
      </c>
      <c r="BJ1441" s="398">
        <v>42</v>
      </c>
      <c r="BK1441" s="398">
        <v>26</v>
      </c>
      <c r="BL1441" s="136">
        <v>5037.4193999999998</v>
      </c>
      <c r="BM1441" s="136">
        <v>1124.7668681960499</v>
      </c>
      <c r="BN1441" s="136">
        <v>1128.04</v>
      </c>
      <c r="BO1441" s="136">
        <v>1120.6496999999999</v>
      </c>
      <c r="BP1441" s="136">
        <v>1120.6496999999999</v>
      </c>
      <c r="BQ1441" s="1" t="s">
        <v>821</v>
      </c>
    </row>
    <row r="1442" spans="58:69" x14ac:dyDescent="0.25">
      <c r="BF1442">
        <v>26</v>
      </c>
      <c r="BG1442">
        <v>101</v>
      </c>
      <c r="BH1442">
        <v>22</v>
      </c>
      <c r="BI1442">
        <v>1424</v>
      </c>
      <c r="BJ1442" s="398">
        <v>42</v>
      </c>
      <c r="BK1442" s="398">
        <v>27</v>
      </c>
      <c r="BL1442" s="136">
        <v>5083.8329999999996</v>
      </c>
      <c r="BM1442" s="136">
        <v>1124.6141564885099</v>
      </c>
      <c r="BN1442" s="136">
        <v>1134.5</v>
      </c>
      <c r="BO1442" s="136">
        <v>1120.6333999999999</v>
      </c>
      <c r="BP1442" s="136">
        <v>1120.6333999999999</v>
      </c>
      <c r="BQ1442" s="1" t="s">
        <v>821</v>
      </c>
    </row>
    <row r="1443" spans="58:69" x14ac:dyDescent="0.25">
      <c r="BF1443">
        <v>27</v>
      </c>
      <c r="BG1443">
        <v>102</v>
      </c>
      <c r="BH1443">
        <v>22</v>
      </c>
      <c r="BI1443">
        <v>1425</v>
      </c>
      <c r="BJ1443" s="398">
        <v>42</v>
      </c>
      <c r="BK1443" s="398">
        <v>28</v>
      </c>
      <c r="BL1443" s="136">
        <v>5368.5280000000002</v>
      </c>
      <c r="BM1443" s="136">
        <v>1124.4791796627601</v>
      </c>
      <c r="BN1443" s="136">
        <v>1128.51</v>
      </c>
      <c r="BO1443" s="136">
        <v>1120.0082</v>
      </c>
      <c r="BP1443" s="136">
        <v>1120.0082</v>
      </c>
      <c r="BQ1443" s="1" t="s">
        <v>821</v>
      </c>
    </row>
    <row r="1444" spans="58:69" x14ac:dyDescent="0.25">
      <c r="BF1444">
        <v>28</v>
      </c>
      <c r="BG1444">
        <v>102</v>
      </c>
      <c r="BH1444">
        <v>21</v>
      </c>
      <c r="BI1444">
        <v>1426</v>
      </c>
      <c r="BJ1444" s="398">
        <v>42</v>
      </c>
      <c r="BK1444" s="398">
        <v>29</v>
      </c>
      <c r="BL1444" s="136">
        <v>5454.8842999999997</v>
      </c>
      <c r="BM1444" s="136">
        <v>1124.32791942167</v>
      </c>
      <c r="BN1444" s="136">
        <v>1140.6400000000001</v>
      </c>
      <c r="BO1444" s="136">
        <v>1119.8892000000001</v>
      </c>
      <c r="BP1444" s="136">
        <v>1119.8892000000001</v>
      </c>
      <c r="BQ1444" s="1" t="s">
        <v>821</v>
      </c>
    </row>
    <row r="1445" spans="58:69" x14ac:dyDescent="0.25">
      <c r="BF1445">
        <v>29</v>
      </c>
      <c r="BG1445">
        <v>103</v>
      </c>
      <c r="BH1445">
        <v>21</v>
      </c>
      <c r="BI1445">
        <v>1427</v>
      </c>
      <c r="BJ1445" s="398">
        <v>42</v>
      </c>
      <c r="BK1445" s="398">
        <v>30</v>
      </c>
      <c r="BL1445" s="136">
        <v>5728.2280000000001</v>
      </c>
      <c r="BM1445" s="136">
        <v>1124.1812866753901</v>
      </c>
      <c r="BN1445" s="136">
        <v>1130.6300000000001</v>
      </c>
      <c r="BO1445" s="136">
        <v>1119.3495</v>
      </c>
      <c r="BP1445" s="136">
        <v>1119.3495</v>
      </c>
      <c r="BQ1445" s="1" t="s">
        <v>821</v>
      </c>
    </row>
    <row r="1446" spans="58:69" x14ac:dyDescent="0.25">
      <c r="BF1446">
        <v>30</v>
      </c>
      <c r="BG1446">
        <v>104</v>
      </c>
      <c r="BH1446">
        <v>21</v>
      </c>
      <c r="BI1446">
        <v>1428</v>
      </c>
      <c r="BJ1446" s="398">
        <v>42</v>
      </c>
      <c r="BK1446" s="398">
        <v>31</v>
      </c>
      <c r="BL1446" s="136">
        <v>5978.34</v>
      </c>
      <c r="BM1446" s="136">
        <v>1123.9678988133201</v>
      </c>
      <c r="BN1446" s="136">
        <v>1121.4100000000001</v>
      </c>
      <c r="BO1446" s="136">
        <v>1119.3344999999999</v>
      </c>
      <c r="BP1446" s="136">
        <v>1119.3344999999999</v>
      </c>
      <c r="BQ1446" s="1" t="s">
        <v>821</v>
      </c>
    </row>
    <row r="1447" spans="58:69" x14ac:dyDescent="0.25">
      <c r="BF1447">
        <v>31</v>
      </c>
      <c r="BG1447">
        <v>105</v>
      </c>
      <c r="BH1447">
        <v>21</v>
      </c>
      <c r="BI1447">
        <v>1429</v>
      </c>
      <c r="BJ1447" s="398">
        <v>42</v>
      </c>
      <c r="BK1447" s="398">
        <v>32</v>
      </c>
      <c r="BL1447" s="136">
        <v>6172.8789999999999</v>
      </c>
      <c r="BM1447" s="136">
        <v>1123.7866354947</v>
      </c>
      <c r="BN1447" s="136">
        <v>1120.01</v>
      </c>
      <c r="BO1447" s="136">
        <v>1119.3336999999999</v>
      </c>
      <c r="BP1447" s="136">
        <v>1119.3336999999999</v>
      </c>
      <c r="BQ1447" s="1" t="s">
        <v>821</v>
      </c>
    </row>
    <row r="1448" spans="58:69" x14ac:dyDescent="0.25">
      <c r="BF1448">
        <v>32</v>
      </c>
      <c r="BG1448">
        <v>105</v>
      </c>
      <c r="BH1448">
        <v>20</v>
      </c>
      <c r="BI1448">
        <v>1430</v>
      </c>
      <c r="BJ1448" s="398">
        <v>42</v>
      </c>
      <c r="BK1448" s="398">
        <v>33</v>
      </c>
      <c r="BL1448" s="136">
        <v>6307.6890000000003</v>
      </c>
      <c r="BM1448" s="136">
        <v>1123.65237524592</v>
      </c>
      <c r="BN1448" s="136">
        <v>1131.17</v>
      </c>
      <c r="BO1448" s="136">
        <v>1119.2112999999999</v>
      </c>
      <c r="BP1448" s="136">
        <v>1119.2112999999999</v>
      </c>
      <c r="BQ1448" s="1" t="s">
        <v>821</v>
      </c>
    </row>
    <row r="1449" spans="58:69" x14ac:dyDescent="0.25">
      <c r="BF1449">
        <v>33</v>
      </c>
      <c r="BG1449">
        <v>106</v>
      </c>
      <c r="BH1449">
        <v>20</v>
      </c>
      <c r="BI1449">
        <v>1431</v>
      </c>
      <c r="BJ1449" s="398">
        <v>42</v>
      </c>
      <c r="BK1449" s="398">
        <v>34</v>
      </c>
      <c r="BL1449" s="136">
        <v>6484.1869999999999</v>
      </c>
      <c r="BM1449" s="136">
        <v>1123.5254698634801</v>
      </c>
      <c r="BN1449" s="136">
        <v>1125.04</v>
      </c>
      <c r="BO1449" s="136">
        <v>1118.2655999999999</v>
      </c>
      <c r="BP1449" s="136">
        <v>1118.2655999999999</v>
      </c>
      <c r="BQ1449" s="1" t="s">
        <v>821</v>
      </c>
    </row>
    <row r="1450" spans="58:69" x14ac:dyDescent="0.25">
      <c r="BF1450">
        <v>34</v>
      </c>
      <c r="BG1450">
        <v>106</v>
      </c>
      <c r="BH1450">
        <v>19</v>
      </c>
      <c r="BI1450">
        <v>1432</v>
      </c>
      <c r="BJ1450" s="398">
        <v>42</v>
      </c>
      <c r="BK1450" s="398">
        <v>35</v>
      </c>
      <c r="BL1450" s="136">
        <v>6715.5263999999997</v>
      </c>
      <c r="BM1450" s="136">
        <v>1123.3592140551</v>
      </c>
      <c r="BN1450" s="136">
        <v>1145.99</v>
      </c>
      <c r="BO1450" s="136">
        <v>1118.2655999999999</v>
      </c>
      <c r="BP1450" s="136">
        <v>1118.2655999999999</v>
      </c>
      <c r="BQ1450" s="1" t="s">
        <v>821</v>
      </c>
    </row>
    <row r="1451" spans="58:69" x14ac:dyDescent="0.25">
      <c r="BF1451">
        <v>35</v>
      </c>
      <c r="BG1451">
        <v>107</v>
      </c>
      <c r="BH1451">
        <v>19</v>
      </c>
      <c r="BI1451">
        <v>1433</v>
      </c>
      <c r="BJ1451" s="398">
        <v>42</v>
      </c>
      <c r="BK1451" s="398">
        <v>36</v>
      </c>
      <c r="BL1451" s="136">
        <v>7020.6815999999999</v>
      </c>
      <c r="BM1451" s="136">
        <v>1123.1405103862501</v>
      </c>
      <c r="BN1451" s="136">
        <v>1119.42</v>
      </c>
      <c r="BO1451" s="136">
        <v>1118.2655999999999</v>
      </c>
      <c r="BP1451" s="136">
        <v>1118.2655999999999</v>
      </c>
      <c r="BQ1451" s="1" t="s">
        <v>821</v>
      </c>
    </row>
    <row r="1452" spans="58:69" x14ac:dyDescent="0.25">
      <c r="BF1452">
        <v>36</v>
      </c>
      <c r="BG1452">
        <v>108</v>
      </c>
      <c r="BH1452">
        <v>19</v>
      </c>
      <c r="BI1452">
        <v>1434</v>
      </c>
      <c r="BJ1452" s="398">
        <v>42</v>
      </c>
      <c r="BK1452" s="398">
        <v>37</v>
      </c>
      <c r="BL1452" s="136">
        <v>7196.6484</v>
      </c>
      <c r="BM1452" s="136">
        <v>1122.944379688</v>
      </c>
      <c r="BN1452" s="136">
        <v>1119.49</v>
      </c>
      <c r="BO1452" s="136">
        <v>1118.2655999999999</v>
      </c>
      <c r="BP1452" s="136">
        <v>1118.2655999999999</v>
      </c>
      <c r="BQ1452" s="1" t="s">
        <v>821</v>
      </c>
    </row>
    <row r="1453" spans="58:69" x14ac:dyDescent="0.25">
      <c r="BF1453">
        <v>37</v>
      </c>
      <c r="BG1453">
        <v>108</v>
      </c>
      <c r="BH1453">
        <v>20</v>
      </c>
      <c r="BI1453">
        <v>1435</v>
      </c>
      <c r="BJ1453" s="398">
        <v>42</v>
      </c>
      <c r="BK1453" s="398">
        <v>38</v>
      </c>
      <c r="BL1453" s="136">
        <v>7384.6319999999996</v>
      </c>
      <c r="BM1453" s="136">
        <v>1122.7960144178501</v>
      </c>
      <c r="BN1453" s="136">
        <v>1121.49</v>
      </c>
      <c r="BO1453" s="136">
        <v>1118.6412</v>
      </c>
      <c r="BP1453" s="136">
        <v>1118.2655999999999</v>
      </c>
      <c r="BQ1453" s="1" t="s">
        <v>821</v>
      </c>
    </row>
    <row r="1454" spans="58:69" x14ac:dyDescent="0.25">
      <c r="BF1454">
        <v>38</v>
      </c>
      <c r="BG1454">
        <v>109</v>
      </c>
      <c r="BH1454">
        <v>20</v>
      </c>
      <c r="BI1454">
        <v>1436</v>
      </c>
      <c r="BJ1454" s="398">
        <v>42</v>
      </c>
      <c r="BK1454" s="398">
        <v>39</v>
      </c>
      <c r="BL1454" s="136">
        <v>7414.6710000000003</v>
      </c>
      <c r="BM1454" s="136">
        <v>1122.70713697876</v>
      </c>
      <c r="BN1454" s="136">
        <v>1118.79</v>
      </c>
      <c r="BO1454" s="136">
        <v>1118.6412</v>
      </c>
      <c r="BP1454" s="136">
        <v>1118.2655999999999</v>
      </c>
      <c r="BQ1454" s="1" t="s">
        <v>821</v>
      </c>
    </row>
    <row r="1455" spans="58:69" x14ac:dyDescent="0.25">
      <c r="BF1455">
        <v>39</v>
      </c>
      <c r="BG1455">
        <v>109</v>
      </c>
      <c r="BH1455">
        <v>19</v>
      </c>
      <c r="BI1455">
        <v>1437</v>
      </c>
      <c r="BJ1455" s="398">
        <v>42</v>
      </c>
      <c r="BK1455" s="398">
        <v>40</v>
      </c>
      <c r="BL1455" s="136">
        <v>7746.4834000000001</v>
      </c>
      <c r="BM1455" s="136">
        <v>1122.55962722189</v>
      </c>
      <c r="BN1455" s="136">
        <v>1123.6600000000001</v>
      </c>
      <c r="BO1455" s="136">
        <v>1116.6293000000001</v>
      </c>
      <c r="BP1455" s="136">
        <v>1116.6293000000001</v>
      </c>
      <c r="BQ1455" s="1" t="s">
        <v>821</v>
      </c>
    </row>
    <row r="1456" spans="58:69" x14ac:dyDescent="0.25">
      <c r="BF1456">
        <v>40</v>
      </c>
      <c r="BG1456">
        <v>110</v>
      </c>
      <c r="BH1456">
        <v>19</v>
      </c>
      <c r="BI1456">
        <v>1438</v>
      </c>
      <c r="BJ1456" s="398">
        <v>42</v>
      </c>
      <c r="BK1456" s="398">
        <v>41</v>
      </c>
      <c r="BL1456" s="136">
        <v>7768.9727000000003</v>
      </c>
      <c r="BM1456" s="136">
        <v>1122.4151951630899</v>
      </c>
      <c r="BN1456" s="136">
        <v>1118.67</v>
      </c>
      <c r="BO1456" s="136">
        <v>1116.6293000000001</v>
      </c>
      <c r="BP1456" s="136">
        <v>1116.6293000000001</v>
      </c>
      <c r="BQ1456" s="1" t="s">
        <v>821</v>
      </c>
    </row>
    <row r="1457" spans="58:69" x14ac:dyDescent="0.25">
      <c r="BF1457">
        <v>41</v>
      </c>
      <c r="BG1457">
        <v>110</v>
      </c>
      <c r="BH1457">
        <v>18</v>
      </c>
      <c r="BI1457">
        <v>1439</v>
      </c>
      <c r="BJ1457" s="398">
        <v>42</v>
      </c>
      <c r="BK1457" s="398">
        <v>42</v>
      </c>
      <c r="BL1457" s="136">
        <v>8048.0825000000004</v>
      </c>
      <c r="BM1457" s="136">
        <v>1122.2922472759899</v>
      </c>
      <c r="BN1457" s="136">
        <v>1129.24</v>
      </c>
      <c r="BO1457" s="136">
        <v>1116.6293000000001</v>
      </c>
      <c r="BP1457" s="136">
        <v>1116.6293000000001</v>
      </c>
      <c r="BQ1457" s="1" t="s">
        <v>821</v>
      </c>
    </row>
  </sheetData>
  <conditionalFormatting sqref="H19:H511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9:I511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{AC14FC31-8711-4272-9625-8639D9E78DF9}</x14:id>
        </ext>
      </extLst>
    </cfRule>
  </conditionalFormatting>
  <conditionalFormatting sqref="L19:L51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19:AP54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{DA791F81-DB99-41BD-ABCE-09A758E18287}</x14:id>
        </ext>
      </extLst>
    </cfRule>
  </conditionalFormatting>
  <conditionalFormatting sqref="AS19:AS54">
    <cfRule type="dataBar" priority="1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{5DD3DC82-6206-4EEA-9157-0123CBAD226D}</x14:id>
        </ext>
      </extLst>
    </cfRule>
  </conditionalFormatting>
  <conditionalFormatting sqref="AW19:AW54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19:AY54">
    <cfRule type="dataBar" priority="1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{849EDD93-1BD9-4591-ADD7-433154836BC5}</x14:id>
        </ext>
      </extLst>
    </cfRule>
  </conditionalFormatting>
  <conditionalFormatting sqref="BB20:BB5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C19:BC55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{BBA20F61-CF59-48B6-8E7A-439F6D2E1CA3}</x14:id>
        </ext>
      </extLst>
    </cfRule>
  </conditionalFormatting>
  <conditionalFormatting sqref="BJ19:BJ145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K19:BK145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{867C9CE6-7E47-4FA3-8954-AED334E5B770}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C14FC31-8711-4272-9625-8639D9E78DF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I19:I511</xm:sqref>
        </x14:conditionalFormatting>
        <x14:conditionalFormatting xmlns:xm="http://schemas.microsoft.com/office/excel/2006/main">
          <x14:cfRule type="dataBar" id="{DA791F81-DB99-41BD-ABCE-09A758E182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AP19:AP54</xm:sqref>
        </x14:conditionalFormatting>
        <x14:conditionalFormatting xmlns:xm="http://schemas.microsoft.com/office/excel/2006/main">
          <x14:cfRule type="dataBar" id="{5DD3DC82-6206-4EEA-9157-0123CBAD22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AS19:AS54</xm:sqref>
        </x14:conditionalFormatting>
        <x14:conditionalFormatting xmlns:xm="http://schemas.microsoft.com/office/excel/2006/main">
          <x14:cfRule type="dataBar" id="{849EDD93-1BD9-4591-ADD7-433154836B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AX19:AY54</xm:sqref>
        </x14:conditionalFormatting>
        <x14:conditionalFormatting xmlns:xm="http://schemas.microsoft.com/office/excel/2006/main">
          <x14:cfRule type="dataBar" id="{BBA20F61-CF59-48B6-8E7A-439F6D2E1C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BC19:BC55</xm:sqref>
        </x14:conditionalFormatting>
        <x14:conditionalFormatting xmlns:xm="http://schemas.microsoft.com/office/excel/2006/main">
          <x14:cfRule type="dataBar" id="{867C9CE6-7E47-4FA3-8954-AED334E5B7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BK19:BK1457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D30EE-8FAA-4AE5-B6EA-1887945CE375}">
  <dimension ref="A1:DK1792"/>
  <sheetViews>
    <sheetView zoomScaleNormal="100" workbookViewId="0">
      <pane ySplit="12000" topLeftCell="A367"/>
      <selection activeCell="AB62" sqref="AB62"/>
      <selection pane="bottomLeft" activeCell="BG370" sqref="BG370"/>
    </sheetView>
  </sheetViews>
  <sheetFormatPr defaultRowHeight="11.25" customHeight="1" x14ac:dyDescent="0.25"/>
  <cols>
    <col min="1" max="1" width="3.85546875" style="134" customWidth="1"/>
    <col min="2" max="2" width="1.7109375" style="134" customWidth="1"/>
    <col min="3" max="25" width="2.28515625" style="134" customWidth="1"/>
    <col min="26" max="26" width="3.85546875" style="134" customWidth="1"/>
    <col min="27" max="28" width="3.28515625" style="135" customWidth="1"/>
    <col min="29" max="29" width="4.42578125" style="135" customWidth="1"/>
    <col min="30" max="31" width="3.28515625" style="135" customWidth="1"/>
    <col min="32" max="32" width="6.140625" style="135" customWidth="1"/>
    <col min="33" max="33" width="3.7109375" style="135" customWidth="1"/>
    <col min="34" max="34" width="3.85546875" style="135" customWidth="1"/>
    <col min="35" max="36" width="2.5703125" style="135" customWidth="1"/>
    <col min="37" max="37" width="5" style="135" customWidth="1"/>
    <col min="38" max="38" width="3.42578125" style="135" customWidth="1"/>
    <col min="39" max="39" width="2.5703125" style="135" customWidth="1"/>
    <col min="40" max="41" width="3.5703125" style="135" customWidth="1"/>
    <col min="42" max="42" width="2.5703125" style="135" customWidth="1"/>
    <col min="43" max="43" width="3.42578125" style="135" customWidth="1"/>
    <col min="44" max="44" width="2.5703125" style="135" customWidth="1"/>
    <col min="45" max="45" width="3.42578125" style="135" customWidth="1"/>
    <col min="46" max="47" width="2.5703125" style="135" customWidth="1"/>
    <col min="48" max="49" width="3.42578125" style="135" customWidth="1"/>
    <col min="50" max="50" width="3.85546875" style="135" customWidth="1"/>
    <col min="51" max="52" width="2.5703125" style="135" customWidth="1"/>
    <col min="53" max="53" width="2.85546875" style="135" bestFit="1" customWidth="1"/>
    <col min="54" max="54" width="4.7109375" style="135" bestFit="1" customWidth="1"/>
    <col min="55" max="55" width="2.42578125" style="135" bestFit="1" customWidth="1"/>
    <col min="56" max="56" width="2.42578125" style="135" customWidth="1"/>
    <col min="57" max="57" width="3.85546875" style="135" customWidth="1"/>
    <col min="58" max="60" width="2.85546875" style="135" customWidth="1"/>
    <col min="61" max="61" width="3.42578125" style="135" customWidth="1"/>
    <col min="62" max="62" width="5" style="134" customWidth="1"/>
    <col min="63" max="63" width="3.85546875" style="134" customWidth="1"/>
    <col min="64" max="64" width="4" style="134" hidden="1" customWidth="1"/>
    <col min="65" max="66" width="3.28515625" style="134" hidden="1" customWidth="1"/>
    <col min="67" max="67" width="1.7109375" style="134" hidden="1" customWidth="1"/>
    <col min="68" max="70" width="2.85546875" style="135" customWidth="1"/>
    <col min="71" max="71" width="6.28515625" style="135" customWidth="1"/>
    <col min="72" max="72" width="7.5703125" style="135" customWidth="1"/>
    <col min="73" max="73" width="3.28515625" style="135" customWidth="1"/>
    <col min="74" max="74" width="3.85546875" style="237" customWidth="1"/>
    <col min="75" max="75" width="3.85546875" style="135" customWidth="1"/>
    <col min="76" max="77" width="3.85546875" style="237" customWidth="1"/>
    <col min="78" max="78" width="3.85546875" style="134" customWidth="1"/>
    <col min="79" max="100" width="0.85546875" style="134" customWidth="1"/>
    <col min="101" max="101" width="3" style="134" customWidth="1"/>
    <col min="102" max="115" width="2.7109375" style="134" customWidth="1"/>
    <col min="116" max="16384" width="9.140625" style="134"/>
  </cols>
  <sheetData>
    <row r="1" spans="1:115" ht="11.25" customHeight="1" x14ac:dyDescent="0.25">
      <c r="A1" s="90"/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238"/>
      <c r="AB1" s="238"/>
      <c r="AC1" s="238"/>
      <c r="AD1" s="238"/>
      <c r="AE1" s="238"/>
      <c r="AF1" s="238"/>
      <c r="AG1" s="238"/>
      <c r="AH1" s="238"/>
      <c r="AI1" s="238"/>
      <c r="AJ1" s="238"/>
      <c r="AK1" s="238"/>
      <c r="AL1" s="238"/>
      <c r="AM1" s="238"/>
      <c r="AN1" s="238"/>
      <c r="AO1" s="238"/>
      <c r="AP1" s="238"/>
      <c r="AQ1" s="238"/>
      <c r="AR1" s="238"/>
      <c r="AS1" s="238"/>
      <c r="AT1" s="238"/>
      <c r="AU1" s="238"/>
      <c r="AV1" s="238"/>
      <c r="AW1" s="238"/>
      <c r="AX1" s="238"/>
      <c r="AY1" s="238"/>
      <c r="AZ1" s="238"/>
      <c r="BA1" s="238"/>
      <c r="BB1" s="238"/>
      <c r="BC1" s="238"/>
      <c r="BD1" s="238"/>
      <c r="BE1" s="238"/>
      <c r="BF1" s="238"/>
      <c r="BG1" s="90"/>
      <c r="BH1" s="90"/>
      <c r="BI1" s="90"/>
      <c r="BJ1" s="90"/>
      <c r="BK1" s="90"/>
      <c r="BL1" s="90"/>
      <c r="BM1" s="90"/>
      <c r="BN1" s="90"/>
      <c r="BO1" s="90"/>
      <c r="BP1" s="238"/>
      <c r="BQ1" s="238"/>
      <c r="BR1" s="238"/>
      <c r="BS1" s="238"/>
      <c r="BT1" s="238"/>
      <c r="BU1" s="238"/>
      <c r="BV1" s="239"/>
      <c r="BW1" s="238"/>
      <c r="BX1" s="239"/>
      <c r="BY1" s="282" t="s">
        <v>769</v>
      </c>
      <c r="BZ1" s="90"/>
      <c r="CA1" s="90"/>
      <c r="CB1" s="90"/>
      <c r="CC1" s="90"/>
      <c r="CD1" s="90"/>
      <c r="CE1" s="90"/>
      <c r="CF1" s="90"/>
      <c r="CG1" s="90"/>
      <c r="CH1" s="90"/>
      <c r="CI1" s="90"/>
      <c r="CJ1" s="90"/>
      <c r="CK1" s="90"/>
      <c r="CL1" s="90"/>
      <c r="CM1" s="90"/>
      <c r="CN1" s="90"/>
      <c r="CO1" s="90"/>
      <c r="CP1" s="90"/>
      <c r="CQ1" s="90"/>
      <c r="CR1" s="90"/>
      <c r="CS1" s="90"/>
      <c r="CT1" s="90"/>
      <c r="CU1" s="90"/>
      <c r="CV1" s="90"/>
      <c r="CW1" s="71">
        <v>8</v>
      </c>
      <c r="CX1" s="90"/>
      <c r="CY1" s="90"/>
      <c r="CZ1" s="90"/>
      <c r="DA1" s="90"/>
      <c r="DB1" s="90"/>
      <c r="DC1" s="90"/>
      <c r="DD1" s="90"/>
      <c r="DE1" s="90"/>
      <c r="DF1" s="90"/>
      <c r="DG1" s="90"/>
      <c r="DH1" s="90"/>
      <c r="DI1" s="90"/>
      <c r="DJ1" s="90"/>
      <c r="DK1" s="90"/>
    </row>
    <row r="2" spans="1:115" ht="11.25" customHeight="1" x14ac:dyDescent="0.25">
      <c r="A2" s="90"/>
      <c r="B2" s="242" t="s">
        <v>10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238"/>
      <c r="AB2" s="238"/>
      <c r="AC2" s="238"/>
      <c r="AD2" s="238"/>
      <c r="AE2" s="238"/>
      <c r="AF2" s="238"/>
      <c r="AG2" s="238"/>
      <c r="AH2" s="238"/>
      <c r="AI2" s="238"/>
      <c r="AJ2" s="238"/>
      <c r="AK2" s="238"/>
      <c r="AL2" s="238"/>
      <c r="AM2" s="238"/>
      <c r="AN2" s="238"/>
      <c r="AO2" s="238"/>
      <c r="AP2" s="238"/>
      <c r="AQ2" s="238"/>
      <c r="AR2" s="238"/>
      <c r="AS2" s="238"/>
      <c r="AT2" s="238"/>
      <c r="AU2" s="238"/>
      <c r="AV2" s="238"/>
      <c r="AW2" s="238"/>
      <c r="AX2" s="238"/>
      <c r="AY2" s="238"/>
      <c r="AZ2" s="238"/>
      <c r="BA2" s="238"/>
      <c r="BB2" s="238"/>
      <c r="BC2" s="238"/>
      <c r="BD2" s="238"/>
      <c r="BE2" s="238"/>
      <c r="BF2" s="242" t="s">
        <v>10</v>
      </c>
      <c r="BG2" s="238"/>
      <c r="BH2" s="238"/>
      <c r="BI2" s="238"/>
      <c r="BJ2" s="90">
        <v>-1</v>
      </c>
      <c r="BK2" s="90"/>
      <c r="BL2" s="90"/>
      <c r="BM2" s="90"/>
      <c r="BN2" s="90"/>
      <c r="BO2" s="90"/>
      <c r="BP2" s="281" t="s">
        <v>768</v>
      </c>
      <c r="BQ2" s="256"/>
      <c r="BR2" s="238">
        <f>BS2-BR3</f>
        <v>61</v>
      </c>
      <c r="BS2" s="264">
        <f>COUNTA(BS5:BS114)</f>
        <v>110</v>
      </c>
      <c r="BT2" s="262" t="s">
        <v>576</v>
      </c>
      <c r="BU2" s="262">
        <f t="shared" ref="BU2:BW3" si="0">AI49</f>
        <v>0</v>
      </c>
      <c r="BV2" s="262" t="str">
        <f t="shared" si="0"/>
        <v>:</v>
      </c>
      <c r="BW2" s="262">
        <f t="shared" si="0"/>
        <v>78</v>
      </c>
      <c r="BX2" s="239"/>
      <c r="BY2" s="239"/>
      <c r="BZ2" s="90"/>
      <c r="CA2" s="90"/>
      <c r="CB2" s="90"/>
      <c r="CC2" s="90"/>
      <c r="CD2" s="90"/>
      <c r="CE2" s="90"/>
      <c r="CF2" s="90"/>
      <c r="CG2" s="90"/>
      <c r="CH2" s="90"/>
      <c r="CI2" s="90"/>
      <c r="CJ2" s="90"/>
      <c r="CK2" s="90"/>
      <c r="CL2" s="90"/>
      <c r="CM2" s="90"/>
      <c r="CN2" s="90"/>
      <c r="CO2" s="90"/>
      <c r="CP2" s="90"/>
      <c r="CQ2" s="90"/>
      <c r="CR2" s="90"/>
      <c r="CS2" s="90"/>
      <c r="CT2" s="90"/>
      <c r="CU2" s="90"/>
      <c r="CV2" s="90"/>
      <c r="CW2" s="71" t="s">
        <v>9</v>
      </c>
      <c r="CX2" s="90"/>
      <c r="CY2" s="90"/>
      <c r="CZ2" s="90"/>
      <c r="DA2" s="90"/>
      <c r="DB2" s="90"/>
      <c r="DC2" s="90"/>
      <c r="DD2" s="90"/>
      <c r="DE2" s="90"/>
      <c r="DF2" s="90"/>
      <c r="DG2" s="90"/>
      <c r="DH2" s="90"/>
      <c r="DI2" s="90"/>
      <c r="DJ2" s="90"/>
      <c r="DK2" s="90"/>
    </row>
    <row r="3" spans="1:115" ht="11.25" customHeight="1" x14ac:dyDescent="0.25">
      <c r="A3" s="90"/>
      <c r="B3" s="242" t="s">
        <v>763</v>
      </c>
      <c r="C3" s="242"/>
      <c r="D3" s="242"/>
      <c r="E3" s="280"/>
      <c r="F3" s="280"/>
      <c r="G3" s="280"/>
      <c r="H3" s="280"/>
      <c r="I3" s="280"/>
      <c r="J3" s="280"/>
      <c r="K3" s="280"/>
      <c r="L3" s="280"/>
      <c r="M3" s="280"/>
      <c r="N3" s="280"/>
      <c r="O3" s="280"/>
      <c r="P3" s="280"/>
      <c r="Q3" s="280"/>
      <c r="R3" s="280"/>
      <c r="S3" s="280"/>
      <c r="T3" s="280"/>
      <c r="U3" s="279">
        <f>COUNT(C40:Y40)</f>
        <v>23</v>
      </c>
      <c r="V3" s="279" t="s">
        <v>9</v>
      </c>
      <c r="W3" s="279">
        <f>COUNT(Y5:Y40)</f>
        <v>36</v>
      </c>
      <c r="X3" s="279" t="s">
        <v>767</v>
      </c>
      <c r="Y3" s="279">
        <f>W3*U3</f>
        <v>828</v>
      </c>
      <c r="Z3" s="90"/>
      <c r="AA3" s="251" t="s">
        <v>766</v>
      </c>
      <c r="AB3" s="278"/>
      <c r="AC3" s="278"/>
      <c r="AD3" s="278"/>
      <c r="AE3" s="278"/>
      <c r="AF3" s="238">
        <f>COUNT(AF5:AF43)</f>
        <v>38</v>
      </c>
      <c r="AG3" s="238"/>
      <c r="AH3" s="238"/>
      <c r="AI3" s="251" t="s">
        <v>765</v>
      </c>
      <c r="AJ3" s="278"/>
      <c r="AK3" s="278"/>
      <c r="AL3" s="278"/>
      <c r="AM3" s="278"/>
      <c r="AN3" s="238"/>
      <c r="AO3" s="238"/>
      <c r="AP3" s="238"/>
      <c r="AQ3" s="238"/>
      <c r="AR3" s="238"/>
      <c r="AS3" s="238"/>
      <c r="AT3" s="238"/>
      <c r="AU3" s="238"/>
      <c r="AV3" s="238"/>
      <c r="AW3" s="238"/>
      <c r="AX3" s="238"/>
      <c r="AY3" s="251" t="s">
        <v>764</v>
      </c>
      <c r="AZ3" s="251"/>
      <c r="BA3" s="278"/>
      <c r="BB3" s="278"/>
      <c r="BC3" s="278"/>
      <c r="BD3" s="278"/>
      <c r="BE3" s="238"/>
      <c r="BF3" s="242" t="s">
        <v>763</v>
      </c>
      <c r="BG3" s="278"/>
      <c r="BH3" s="278"/>
      <c r="BI3" s="277">
        <f>COUNT(BI4:BI3205)</f>
        <v>361</v>
      </c>
      <c r="BJ3" s="273">
        <v>0</v>
      </c>
      <c r="BK3" s="90"/>
      <c r="BL3" s="60">
        <f>COUNT(BL5:BL10792)+ROW()+1</f>
        <v>828</v>
      </c>
      <c r="BM3" s="276" t="s">
        <v>8</v>
      </c>
      <c r="BN3" s="276" t="s">
        <v>9</v>
      </c>
      <c r="BO3" s="90"/>
      <c r="BP3" s="256" t="str">
        <f>AA51</f>
        <v>LAK2</v>
      </c>
      <c r="BQ3" s="256"/>
      <c r="BR3" s="238">
        <f>COUNTIF(BV5:BV114,"&lt;&gt;0")</f>
        <v>49</v>
      </c>
      <c r="BS3" s="256"/>
      <c r="BT3" s="238"/>
      <c r="BU3" s="262">
        <f t="shared" si="0"/>
        <v>1</v>
      </c>
      <c r="BV3" s="262" t="str">
        <f t="shared" si="0"/>
        <v>:</v>
      </c>
      <c r="BW3" s="262">
        <f t="shared" si="0"/>
        <v>32</v>
      </c>
      <c r="BX3" s="239"/>
      <c r="BY3" s="239"/>
      <c r="BZ3" s="90"/>
      <c r="CA3" s="242" t="s">
        <v>762</v>
      </c>
      <c r="CB3" s="242"/>
      <c r="CC3" s="242"/>
      <c r="CD3" s="242"/>
      <c r="CE3" s="242"/>
      <c r="CF3" s="242"/>
      <c r="CG3" s="242"/>
      <c r="CH3" s="242"/>
      <c r="CI3" s="242"/>
      <c r="CJ3" s="242"/>
      <c r="CK3" s="242"/>
      <c r="CL3" s="90"/>
      <c r="CM3" s="242"/>
      <c r="CN3" s="242"/>
      <c r="CO3" s="242"/>
      <c r="CP3" s="242"/>
      <c r="CQ3" s="242"/>
      <c r="CR3" s="242"/>
      <c r="CS3" s="242"/>
      <c r="CT3" s="242"/>
      <c r="CU3" s="242"/>
      <c r="CV3" s="242"/>
      <c r="CW3" s="267">
        <v>-15</v>
      </c>
      <c r="CX3" s="90"/>
      <c r="CY3" s="90"/>
      <c r="CZ3" s="90"/>
      <c r="DA3" s="90"/>
      <c r="DB3" s="90"/>
      <c r="DC3" s="90"/>
      <c r="DD3" s="90"/>
      <c r="DE3" s="90"/>
      <c r="DF3" s="90"/>
      <c r="DG3" s="90"/>
      <c r="DH3" s="90"/>
      <c r="DI3" s="90"/>
      <c r="DJ3" s="90"/>
      <c r="DK3" s="90"/>
    </row>
    <row r="4" spans="1:115" ht="11.25" customHeight="1" x14ac:dyDescent="0.25">
      <c r="A4" s="90"/>
      <c r="B4" s="247"/>
      <c r="C4" s="247"/>
      <c r="D4" s="247"/>
      <c r="E4" s="247"/>
      <c r="F4" s="247"/>
      <c r="G4" s="247"/>
      <c r="H4" s="247"/>
      <c r="I4" s="247"/>
      <c r="J4" s="247"/>
      <c r="K4" s="247"/>
      <c r="L4" s="247"/>
      <c r="M4" s="247"/>
      <c r="N4" s="247"/>
      <c r="O4" s="247"/>
      <c r="P4" s="247"/>
      <c r="Q4" s="247"/>
      <c r="R4" s="247"/>
      <c r="S4" s="247"/>
      <c r="T4" s="247"/>
      <c r="U4" s="247"/>
      <c r="V4" s="247"/>
      <c r="W4" s="247"/>
      <c r="X4" s="247"/>
      <c r="Y4" s="247"/>
      <c r="Z4" s="90"/>
      <c r="AA4" s="275" t="s">
        <v>761</v>
      </c>
      <c r="AB4" s="168" t="s">
        <v>760</v>
      </c>
      <c r="AC4" s="168" t="s">
        <v>759</v>
      </c>
      <c r="AD4" s="168" t="s">
        <v>758</v>
      </c>
      <c r="AE4" s="168" t="s">
        <v>757</v>
      </c>
      <c r="AF4" s="168" t="s">
        <v>756</v>
      </c>
      <c r="AG4" s="238"/>
      <c r="AH4" s="238"/>
      <c r="AI4" s="79"/>
      <c r="AJ4" s="79">
        <v>0</v>
      </c>
      <c r="AK4" s="79">
        <v>1</v>
      </c>
      <c r="AL4" s="79">
        <v>2</v>
      </c>
      <c r="AM4" s="79">
        <v>3</v>
      </c>
      <c r="AN4" s="79">
        <v>4</v>
      </c>
      <c r="AO4" s="79">
        <v>5</v>
      </c>
      <c r="AP4" s="79">
        <v>6</v>
      </c>
      <c r="AQ4" s="79">
        <v>7</v>
      </c>
      <c r="AR4" s="79">
        <v>8</v>
      </c>
      <c r="AS4" s="79">
        <v>9</v>
      </c>
      <c r="AT4" s="79">
        <v>10</v>
      </c>
      <c r="AU4" s="79">
        <v>11</v>
      </c>
      <c r="AV4" s="79">
        <v>12</v>
      </c>
      <c r="AW4" s="238"/>
      <c r="AX4" s="238"/>
      <c r="AY4" s="168"/>
      <c r="AZ4" s="168">
        <v>0</v>
      </c>
      <c r="BA4" s="168">
        <v>1</v>
      </c>
      <c r="BB4" s="168">
        <v>2</v>
      </c>
      <c r="BC4" s="168">
        <v>3</v>
      </c>
      <c r="BD4" s="168"/>
      <c r="BE4" s="238"/>
      <c r="BF4" s="168" t="s">
        <v>7</v>
      </c>
      <c r="BG4" s="60" t="s">
        <v>8</v>
      </c>
      <c r="BH4" s="60" t="s">
        <v>9</v>
      </c>
      <c r="BI4" s="274" t="s">
        <v>28</v>
      </c>
      <c r="BJ4" s="273">
        <v>5</v>
      </c>
      <c r="BK4" s="90"/>
      <c r="BL4" s="98">
        <f>BN4*BM4</f>
        <v>828</v>
      </c>
      <c r="BM4" s="54">
        <v>23</v>
      </c>
      <c r="BN4" s="272">
        <v>36</v>
      </c>
      <c r="BO4" s="90"/>
      <c r="BP4" s="79"/>
      <c r="BQ4" s="79">
        <v>0</v>
      </c>
      <c r="BR4" s="79">
        <v>1</v>
      </c>
      <c r="BS4" s="79">
        <v>2</v>
      </c>
      <c r="BT4" s="79">
        <v>3</v>
      </c>
      <c r="BU4" s="79">
        <v>4</v>
      </c>
      <c r="BV4" s="79">
        <v>5</v>
      </c>
      <c r="BW4" s="79">
        <v>6</v>
      </c>
      <c r="BX4" s="79">
        <v>7</v>
      </c>
      <c r="BY4" s="79">
        <v>8</v>
      </c>
      <c r="BZ4" s="90"/>
      <c r="CA4" s="90"/>
      <c r="CB4" s="90"/>
      <c r="CC4" s="90"/>
      <c r="CD4" s="90"/>
      <c r="CE4" s="90"/>
      <c r="CF4" s="90"/>
      <c r="CG4" s="90"/>
      <c r="CH4" s="90"/>
      <c r="CI4" s="90"/>
      <c r="CJ4" s="90"/>
      <c r="CK4" s="90"/>
      <c r="CL4" s="90"/>
      <c r="CM4" s="90"/>
      <c r="CN4" s="90"/>
      <c r="CO4" s="90"/>
      <c r="CP4" s="90"/>
      <c r="CQ4" s="90"/>
      <c r="CR4" s="90"/>
      <c r="CS4" s="90"/>
      <c r="CT4" s="90"/>
      <c r="CU4" s="90"/>
      <c r="CV4" s="90"/>
      <c r="CW4" s="90"/>
      <c r="CX4" s="90"/>
      <c r="CY4" s="90"/>
      <c r="CZ4" s="90"/>
      <c r="DA4" s="90"/>
      <c r="DB4" s="90"/>
      <c r="DC4" s="90"/>
      <c r="DD4" s="90"/>
      <c r="DE4" s="90"/>
      <c r="DF4" s="90"/>
      <c r="DG4" s="90"/>
      <c r="DH4" s="90"/>
      <c r="DI4" s="90"/>
      <c r="DJ4" s="90"/>
      <c r="DK4" s="90"/>
    </row>
    <row r="5" spans="1:115" ht="8.1" customHeight="1" x14ac:dyDescent="0.25">
      <c r="A5" s="90"/>
      <c r="B5" s="247"/>
      <c r="C5" s="271">
        <f t="shared" ref="C5:C40" si="1">IF(OR(C46=0,C46=1),$W$44,IF(ISNUMBER(MATCH(C85,$BJ$5:$BJ$40000,0)),INDEX($BI$5:$BI$1792,MATCH(C85,$BJ$5:$BJ$40000,0),1),IF(CA43=0,-1,$BJ$3)))</f>
        <v>70</v>
      </c>
      <c r="D5" s="271">
        <f t="shared" ref="D5:D40" si="2">IF(OR(D46=0,D46=1),$W$44,IF(ISNUMBER(MATCH(D85,$BJ$5:$BJ$40000,0)),INDEX($BI$5:$BI$1792,MATCH(D85,$BJ$5:$BJ$40000,0),1),IF(CB43=0,-1,$BJ$3)))</f>
        <v>70</v>
      </c>
      <c r="E5" s="271">
        <f t="shared" ref="E5:E40" si="3">IF(OR(E46=0,E46=1),$W$44,IF(ISNUMBER(MATCH(E85,$BJ$5:$BJ$40000,0)),INDEX($BI$5:$BI$1792,MATCH(E85,$BJ$5:$BJ$40000,0),1),IF(CC43=0,-1,$BJ$3)))</f>
        <v>70</v>
      </c>
      <c r="F5" s="271">
        <f t="shared" ref="F5:F40" si="4">IF(OR(F46=0,F46=1),$W$44,IF(ISNUMBER(MATCH(F85,$BJ$5:$BJ$40000,0)),INDEX($BI$5:$BI$1792,MATCH(F85,$BJ$5:$BJ$40000,0),1),IF(CD43=0,-1,$BJ$3)))</f>
        <v>70</v>
      </c>
      <c r="G5" s="271">
        <f t="shared" ref="G5:G40" si="5">IF(OR(G46=0,G46=1),$W$44,IF(ISNUMBER(MATCH(G85,$BJ$5:$BJ$40000,0)),INDEX($BI$5:$BI$1792,MATCH(G85,$BJ$5:$BJ$40000,0),1),IF(CE43=0,-1,$BJ$3)))</f>
        <v>70</v>
      </c>
      <c r="H5" s="271">
        <f t="shared" ref="H5:H40" si="6">IF(OR(H46=0,H46=1),$W$44,IF(ISNUMBER(MATCH(H85,$BJ$5:$BJ$40000,0)),INDEX($BI$5:$BI$1792,MATCH(H85,$BJ$5:$BJ$40000,0),1),IF(CF43=0,-1,$BJ$3)))</f>
        <v>70</v>
      </c>
      <c r="I5" s="271">
        <f t="shared" ref="I5:I40" si="7">IF(OR(I46=0,I46=1),$W$44,IF(ISNUMBER(MATCH(I85,$BJ$5:$BJ$40000,0)),INDEX($BI$5:$BI$1792,MATCH(I85,$BJ$5:$BJ$40000,0),1),IF(CG43=0,-1,$BJ$3)))</f>
        <v>70</v>
      </c>
      <c r="J5" s="271">
        <f t="shared" ref="J5:J40" si="8">IF(OR(J46=0,J46=1),$W$44,IF(ISNUMBER(MATCH(J85,$BJ$5:$BJ$40000,0)),INDEX($BI$5:$BI$1792,MATCH(J85,$BJ$5:$BJ$40000,0),1),IF(CH43=0,-1,$BJ$3)))</f>
        <v>70</v>
      </c>
      <c r="K5" s="271">
        <f t="shared" ref="K5:K40" si="9">IF(OR(K46=0,K46=1),$W$44,IF(ISNUMBER(MATCH(K85,$BJ$5:$BJ$40000,0)),INDEX($BI$5:$BI$1792,MATCH(K85,$BJ$5:$BJ$40000,0),1),IF(CI43=0,-1,$BJ$3)))</f>
        <v>70</v>
      </c>
      <c r="L5" s="271">
        <f t="shared" ref="L5:L40" si="10">IF(OR(L46=0,L46=1),$W$44,IF(ISNUMBER(MATCH(L85,$BJ$5:$BJ$40000,0)),INDEX($BI$5:$BI$1792,MATCH(L85,$BJ$5:$BJ$40000,0),1),IF(CJ43=0,-1,$BJ$3)))</f>
        <v>70</v>
      </c>
      <c r="M5" s="271">
        <f t="shared" ref="M5:M40" si="11">IF(OR(M46=0,M46=1),$W$44,IF(ISNUMBER(MATCH(M85,$BJ$5:$BJ$40000,0)),INDEX($BI$5:$BI$1792,MATCH(M85,$BJ$5:$BJ$40000,0),1),IF(CK43=0,-1,$BJ$3)))</f>
        <v>70</v>
      </c>
      <c r="N5" s="271">
        <f t="shared" ref="N5:N40" si="12">IF(OR(N46=0,N46=1),$W$44,IF(ISNUMBER(MATCH(N85,$BJ$5:$BJ$40000,0)),INDEX($BI$5:$BI$1792,MATCH(N85,$BJ$5:$BJ$40000,0),1),IF(CL43=0,-1,$BJ$3)))</f>
        <v>70</v>
      </c>
      <c r="O5" s="271">
        <f t="shared" ref="O5:O40" si="13">IF(OR(O46=0,O46=1),$W$44,IF(ISNUMBER(MATCH(O85,$BJ$5:$BJ$40000,0)),INDEX($BI$5:$BI$1792,MATCH(O85,$BJ$5:$BJ$40000,0),1),IF(CM43=0,-1,$BJ$3)))</f>
        <v>70</v>
      </c>
      <c r="P5" s="271">
        <f t="shared" ref="P5:P40" si="14">IF(OR(P46=0,P46=1),$W$44,IF(ISNUMBER(MATCH(P85,$BJ$5:$BJ$40000,0)),INDEX($BI$5:$BI$1792,MATCH(P85,$BJ$5:$BJ$40000,0),1),IF(CN43=0,-1,$BJ$3)))</f>
        <v>70</v>
      </c>
      <c r="Q5" s="271">
        <f t="shared" ref="Q5:Q40" si="15">IF(OR(Q46=0,Q46=1),$W$44,IF(ISNUMBER(MATCH(Q85,$BJ$5:$BJ$40000,0)),INDEX($BI$5:$BI$1792,MATCH(Q85,$BJ$5:$BJ$40000,0),1),IF(CO43=0,-1,$BJ$3)))</f>
        <v>70</v>
      </c>
      <c r="R5" s="271">
        <f t="shared" ref="R5:R40" si="16">IF(OR(R46=0,R46=1),$W$44,IF(ISNUMBER(MATCH(R85,$BJ$5:$BJ$40000,0)),INDEX($BI$5:$BI$1792,MATCH(R85,$BJ$5:$BJ$40000,0),1),IF(CP43=0,-1,$BJ$3)))</f>
        <v>70</v>
      </c>
      <c r="S5" s="271">
        <f t="shared" ref="S5:S40" si="17">IF(OR(S46=0,S46=1),$W$44,IF(ISNUMBER(MATCH(S85,$BJ$5:$BJ$40000,0)),INDEX($BI$5:$BI$1792,MATCH(S85,$BJ$5:$BJ$40000,0),1),IF(CQ43=0,-1,$BJ$3)))</f>
        <v>70</v>
      </c>
      <c r="T5" s="271">
        <f t="shared" ref="T5:T40" si="18">IF(OR(T46=0,T46=1),$W$44,IF(ISNUMBER(MATCH(T85,$BJ$5:$BJ$40000,0)),INDEX($BI$5:$BI$1792,MATCH(T85,$BJ$5:$BJ$40000,0),1),IF(CR43=0,-1,$BJ$3)))</f>
        <v>70</v>
      </c>
      <c r="U5" s="271">
        <f t="shared" ref="U5:U40" si="19">IF(OR(U46=0,U46=1),$W$44,IF(ISNUMBER(MATCH(U85,$BJ$5:$BJ$40000,0)),INDEX($BI$5:$BI$1792,MATCH(U85,$BJ$5:$BJ$40000,0),1),IF(CS43=0,-1,$BJ$3)))</f>
        <v>70</v>
      </c>
      <c r="V5" s="271">
        <f t="shared" ref="V5:V40" si="20">IF(OR(V46=0,V46=1),$W$44,IF(ISNUMBER(MATCH(V85,$BJ$5:$BJ$40000,0)),INDEX($BI$5:$BI$1792,MATCH(V85,$BJ$5:$BJ$40000,0),1),IF(CT43=0,-1,$BJ$3)))</f>
        <v>70</v>
      </c>
      <c r="W5" s="271">
        <f t="shared" ref="W5:W40" si="21">IF(OR(W46=0,W46=1),$W$44,IF(ISNUMBER(MATCH(W85,$BJ$5:$BJ$40000,0)),INDEX($BI$5:$BI$1792,MATCH(W85,$BJ$5:$BJ$40000,0),1),IF(CU43=0,-1,$BJ$3)))</f>
        <v>70</v>
      </c>
      <c r="X5" s="271">
        <f t="shared" ref="X5:X40" si="22">IF(OR(X46=0,X46=1),$W$44,IF(ISNUMBER(MATCH(X85,$BJ$5:$BJ$40000,0)),INDEX($BI$5:$BI$1792,MATCH(X85,$BJ$5:$BJ$40000,0),1),IF(CV43=0,-1,$BJ$3)))</f>
        <v>70</v>
      </c>
      <c r="Y5" s="271">
        <f t="shared" ref="Y5:Y40" si="23">IF(OR(Y46=0,Y46=1),$W$44,IF(ISNUMBER(MATCH(Y85,$BJ$5:$BJ$40000,0)),INDEX($BI$5:$BI$1792,MATCH(Y85,$BJ$5:$BJ$40000,0),1),IF(CW43=0,-1,$BJ$3)))</f>
        <v>70</v>
      </c>
      <c r="Z5" s="90"/>
      <c r="AA5" s="98">
        <v>1</v>
      </c>
      <c r="AB5" s="110">
        <v>1</v>
      </c>
      <c r="AC5" s="110">
        <v>23</v>
      </c>
      <c r="AD5" s="110">
        <v>1</v>
      </c>
      <c r="AE5" s="110">
        <v>1</v>
      </c>
      <c r="AF5" s="110">
        <v>400</v>
      </c>
      <c r="AG5" s="243" t="str">
        <f t="shared" ref="AG5:AG42" si="24">_xlfn.CONCAT(AC5,",",AB5)</f>
        <v>23,1</v>
      </c>
      <c r="AH5" s="238"/>
      <c r="AI5" s="98">
        <v>0</v>
      </c>
      <c r="AJ5" s="98">
        <v>0</v>
      </c>
      <c r="AK5" s="98" t="s">
        <v>755</v>
      </c>
      <c r="AL5" s="110">
        <v>400</v>
      </c>
      <c r="AM5" s="110">
        <v>5</v>
      </c>
      <c r="AN5" s="110">
        <v>1.8181818181818099E-3</v>
      </c>
      <c r="AO5" s="110">
        <v>48.636363636363598</v>
      </c>
      <c r="AP5" s="110">
        <v>1</v>
      </c>
      <c r="AQ5" s="110">
        <v>100</v>
      </c>
      <c r="AR5" s="110">
        <v>0.03</v>
      </c>
      <c r="AS5" s="110">
        <v>1</v>
      </c>
      <c r="AT5" s="110">
        <v>1</v>
      </c>
      <c r="AU5" s="110">
        <v>0</v>
      </c>
      <c r="AV5" s="110" t="s">
        <v>746</v>
      </c>
      <c r="AW5" s="100">
        <f>IF(AV4=AV5,AW4,MAX(AW4:AW$4)+1)</f>
        <v>1</v>
      </c>
      <c r="AX5" s="238"/>
      <c r="AY5" s="79">
        <v>0</v>
      </c>
      <c r="AZ5" s="79">
        <v>0</v>
      </c>
      <c r="BA5" s="51">
        <v>-1</v>
      </c>
      <c r="BB5" s="51"/>
      <c r="BC5" s="51"/>
      <c r="BD5" s="51">
        <f t="shared" ref="BD5:BD42" si="25">IF(AND(ISNUMBER(BB5),ISNUMBER(BA5)),BD4+1,0)</f>
        <v>0</v>
      </c>
      <c r="BE5" s="238"/>
      <c r="BF5" s="168">
        <v>1</v>
      </c>
      <c r="BG5" s="110">
        <v>1</v>
      </c>
      <c r="BH5" s="110">
        <v>4</v>
      </c>
      <c r="BI5" s="110">
        <v>50</v>
      </c>
      <c r="BJ5" s="52" t="str">
        <f t="shared" ref="BJ5:BJ68" si="26">_xlfn.CONCAT(BH5,",",BG5)</f>
        <v>4,1</v>
      </c>
      <c r="BK5" s="90"/>
      <c r="BL5" s="102">
        <f t="shared" ref="BL5:BL68" si="27">IF(ROW()&lt;=$BL$4,ROW()-ROW(BL$4),"")</f>
        <v>1</v>
      </c>
      <c r="BM5" s="150">
        <v>1</v>
      </c>
      <c r="BN5" s="60">
        <f>IF(BM4&lt;&gt;BM5,1,BN4+1)</f>
        <v>1</v>
      </c>
      <c r="BO5" s="90"/>
      <c r="BP5" s="98">
        <v>0</v>
      </c>
      <c r="BQ5" s="245">
        <v>0</v>
      </c>
      <c r="BR5" s="110">
        <v>0</v>
      </c>
      <c r="BS5" s="110" t="s">
        <v>754</v>
      </c>
      <c r="BT5" s="110" t="s">
        <v>458</v>
      </c>
      <c r="BU5" s="110">
        <v>1</v>
      </c>
      <c r="BV5" s="245">
        <v>30.879079999999998</v>
      </c>
      <c r="BW5" s="110">
        <v>100</v>
      </c>
      <c r="BX5" s="245">
        <v>201.858499999999</v>
      </c>
      <c r="BY5" s="245">
        <v>405.664999999999</v>
      </c>
      <c r="BZ5" s="90"/>
      <c r="CA5" s="270">
        <v>33.347070000000002</v>
      </c>
      <c r="CB5" s="270">
        <v>33.962229999999998</v>
      </c>
      <c r="CC5" s="270">
        <v>34.438589999999998</v>
      </c>
      <c r="CD5" s="270">
        <v>34.860169999999997</v>
      </c>
      <c r="CE5" s="270">
        <v>34.990270000000002</v>
      </c>
      <c r="CF5" s="270">
        <v>34.806080000000001</v>
      </c>
      <c r="CG5" s="270">
        <v>34.904359999999997</v>
      </c>
      <c r="CH5" s="270">
        <v>34.988630000000001</v>
      </c>
      <c r="CI5" s="270">
        <v>34.770580000000002</v>
      </c>
      <c r="CJ5" s="270">
        <v>34.74183</v>
      </c>
      <c r="CK5" s="269">
        <v>34.973039999999997</v>
      </c>
      <c r="CL5" s="269">
        <v>34.897790000000001</v>
      </c>
      <c r="CM5" s="269">
        <v>34.57696</v>
      </c>
      <c r="CN5" s="269">
        <v>34.505380000000002</v>
      </c>
      <c r="CO5" s="269">
        <v>34.797510000000003</v>
      </c>
      <c r="CP5" s="269">
        <v>34.98536</v>
      </c>
      <c r="CQ5" s="269">
        <v>34.587130000000002</v>
      </c>
      <c r="CR5" s="269">
        <v>34.420560000000002</v>
      </c>
      <c r="CS5" s="269">
        <v>34.945140000000002</v>
      </c>
      <c r="CT5" s="269">
        <v>34.737589999999997</v>
      </c>
      <c r="CU5" s="269">
        <v>34.672150000000002</v>
      </c>
      <c r="CV5" s="269">
        <v>34.940770000000001</v>
      </c>
      <c r="CW5" s="269">
        <v>34.639890000000001</v>
      </c>
      <c r="CX5" s="90"/>
      <c r="CY5" s="90"/>
      <c r="CZ5" s="90"/>
      <c r="DA5" s="90"/>
      <c r="DB5" s="90"/>
      <c r="DC5" s="90"/>
      <c r="DD5" s="90"/>
      <c r="DE5" s="90"/>
      <c r="DF5" s="90"/>
      <c r="DG5" s="90"/>
      <c r="DH5" s="90"/>
      <c r="DI5" s="90"/>
      <c r="DJ5" s="90"/>
      <c r="DK5" s="90"/>
    </row>
    <row r="6" spans="1:115" ht="6.95" customHeight="1" x14ac:dyDescent="0.25">
      <c r="A6" s="90"/>
      <c r="B6" s="247"/>
      <c r="C6" s="271">
        <f t="shared" si="1"/>
        <v>-1</v>
      </c>
      <c r="D6" s="271">
        <f t="shared" si="2"/>
        <v>-1</v>
      </c>
      <c r="E6" s="271">
        <f t="shared" si="3"/>
        <v>0</v>
      </c>
      <c r="F6" s="271">
        <f t="shared" si="4"/>
        <v>0</v>
      </c>
      <c r="G6" s="271">
        <f t="shared" si="5"/>
        <v>0</v>
      </c>
      <c r="H6" s="271">
        <f t="shared" si="6"/>
        <v>0</v>
      </c>
      <c r="I6" s="271">
        <f t="shared" si="7"/>
        <v>0</v>
      </c>
      <c r="J6" s="271">
        <f t="shared" si="8"/>
        <v>0</v>
      </c>
      <c r="K6" s="271">
        <f t="shared" si="9"/>
        <v>0</v>
      </c>
      <c r="L6" s="271">
        <f t="shared" si="10"/>
        <v>0</v>
      </c>
      <c r="M6" s="271">
        <f t="shared" si="11"/>
        <v>0</v>
      </c>
      <c r="N6" s="271">
        <f t="shared" si="12"/>
        <v>0</v>
      </c>
      <c r="O6" s="271">
        <f t="shared" si="13"/>
        <v>0</v>
      </c>
      <c r="P6" s="271">
        <f t="shared" si="14"/>
        <v>0</v>
      </c>
      <c r="Q6" s="271">
        <f t="shared" si="15"/>
        <v>0</v>
      </c>
      <c r="R6" s="271">
        <f t="shared" si="16"/>
        <v>0</v>
      </c>
      <c r="S6" s="271">
        <f t="shared" si="17"/>
        <v>0</v>
      </c>
      <c r="T6" s="271">
        <f t="shared" si="18"/>
        <v>0</v>
      </c>
      <c r="U6" s="271">
        <f t="shared" si="19"/>
        <v>0</v>
      </c>
      <c r="V6" s="271">
        <f t="shared" si="20"/>
        <v>0</v>
      </c>
      <c r="W6" s="271">
        <f t="shared" si="21"/>
        <v>0</v>
      </c>
      <c r="X6" s="271">
        <f t="shared" si="22"/>
        <v>3</v>
      </c>
      <c r="Y6" s="271">
        <f t="shared" si="23"/>
        <v>2</v>
      </c>
      <c r="Z6" s="90"/>
      <c r="AA6" s="98">
        <v>1</v>
      </c>
      <c r="AB6" s="110">
        <v>2</v>
      </c>
      <c r="AC6" s="110">
        <v>23</v>
      </c>
      <c r="AD6" s="110">
        <v>1</v>
      </c>
      <c r="AE6" s="110">
        <v>2</v>
      </c>
      <c r="AF6" s="110">
        <v>200</v>
      </c>
      <c r="AG6" s="243" t="str">
        <f t="shared" si="24"/>
        <v>23,2</v>
      </c>
      <c r="AH6" s="238"/>
      <c r="AI6" s="98">
        <v>1</v>
      </c>
      <c r="AJ6" s="98">
        <v>1</v>
      </c>
      <c r="AK6" s="98" t="s">
        <v>753</v>
      </c>
      <c r="AL6" s="110">
        <v>200</v>
      </c>
      <c r="AM6" s="110">
        <v>5</v>
      </c>
      <c r="AN6" s="110">
        <v>1.8181818181818099E-3</v>
      </c>
      <c r="AO6" s="110">
        <v>48.090909090909001</v>
      </c>
      <c r="AP6" s="110">
        <v>1</v>
      </c>
      <c r="AQ6" s="110">
        <v>100</v>
      </c>
      <c r="AR6" s="110">
        <v>0.03</v>
      </c>
      <c r="AS6" s="110">
        <v>2</v>
      </c>
      <c r="AT6" s="110">
        <v>1</v>
      </c>
      <c r="AU6" s="110">
        <v>0</v>
      </c>
      <c r="AV6" s="110" t="s">
        <v>746</v>
      </c>
      <c r="AW6" s="100">
        <f>IF(AV5=AV6,AW5,MAX(AW$4:AW5)+1)</f>
        <v>1</v>
      </c>
      <c r="AX6" s="238"/>
      <c r="AY6" s="79">
        <v>1</v>
      </c>
      <c r="AZ6" s="79">
        <v>1</v>
      </c>
      <c r="BA6" s="51">
        <v>0</v>
      </c>
      <c r="BB6" s="51">
        <v>-2</v>
      </c>
      <c r="BC6" s="51"/>
      <c r="BD6" s="51">
        <f t="shared" si="25"/>
        <v>1</v>
      </c>
      <c r="BE6" s="238"/>
      <c r="BF6" s="49">
        <v>1</v>
      </c>
      <c r="BG6" s="110">
        <v>1</v>
      </c>
      <c r="BH6" s="110">
        <v>5</v>
      </c>
      <c r="BI6" s="110">
        <v>50</v>
      </c>
      <c r="BJ6" s="52" t="str">
        <f t="shared" si="26"/>
        <v>5,1</v>
      </c>
      <c r="BK6" s="90"/>
      <c r="BL6" s="102">
        <f t="shared" si="27"/>
        <v>2</v>
      </c>
      <c r="BM6" s="60">
        <f t="shared" ref="BM6:BM69" si="28">IF(ISNUMBER(BL6),INT(BL5/$BN$4)+1,"")</f>
        <v>1</v>
      </c>
      <c r="BN6" s="60">
        <f t="shared" ref="BN6:BN69" si="29">IF(ISNUMBER(BL6),IF(BM5&lt;&gt;BM6,1,BN5+1),"")</f>
        <v>2</v>
      </c>
      <c r="BO6" s="90"/>
      <c r="BP6" s="98">
        <v>1</v>
      </c>
      <c r="BQ6" s="245">
        <v>0</v>
      </c>
      <c r="BR6" s="110">
        <v>1</v>
      </c>
      <c r="BS6" s="110" t="s">
        <v>744</v>
      </c>
      <c r="BT6" s="110" t="s">
        <v>458</v>
      </c>
      <c r="BU6" s="110">
        <v>1</v>
      </c>
      <c r="BV6" s="245">
        <v>30.499490000000002</v>
      </c>
      <c r="BW6" s="110">
        <v>100</v>
      </c>
      <c r="BX6" s="245">
        <v>202.83249999999899</v>
      </c>
      <c r="BY6" s="245">
        <v>403.71699999999998</v>
      </c>
      <c r="BZ6" s="90"/>
      <c r="CA6" s="270">
        <v>32.751330000000003</v>
      </c>
      <c r="CB6" s="270">
        <v>33.697159999999997</v>
      </c>
      <c r="CC6" s="270">
        <v>34.177129999999998</v>
      </c>
      <c r="CD6" s="270">
        <v>34.594099999999997</v>
      </c>
      <c r="CE6" s="270">
        <v>34.720329999999997</v>
      </c>
      <c r="CF6" s="270">
        <v>34.618279999999999</v>
      </c>
      <c r="CG6" s="270">
        <v>34.702950000000001</v>
      </c>
      <c r="CH6" s="270">
        <v>34.763750000000002</v>
      </c>
      <c r="CI6" s="270">
        <v>34.597909999999999</v>
      </c>
      <c r="CJ6" s="270">
        <v>34.561489999999999</v>
      </c>
      <c r="CK6" s="269">
        <v>34.712220000000002</v>
      </c>
      <c r="CL6" s="269">
        <v>34.643430000000002</v>
      </c>
      <c r="CM6" s="269">
        <v>34.372790000000002</v>
      </c>
      <c r="CN6" s="269">
        <v>34.150799999999997</v>
      </c>
      <c r="CO6" s="269">
        <v>34.376139999999999</v>
      </c>
      <c r="CP6" s="269">
        <v>34.490029999999997</v>
      </c>
      <c r="CQ6" s="269">
        <v>34.12191</v>
      </c>
      <c r="CR6" s="269">
        <v>34.042630000000003</v>
      </c>
      <c r="CS6" s="269">
        <v>34.40146</v>
      </c>
      <c r="CT6" s="269">
        <v>34.16639</v>
      </c>
      <c r="CU6" s="269">
        <v>34.082239999999999</v>
      </c>
      <c r="CV6" s="269">
        <v>34.191659999999999</v>
      </c>
      <c r="CW6" s="269">
        <v>33.938960000000002</v>
      </c>
      <c r="CX6" s="90"/>
      <c r="CY6" s="90"/>
      <c r="CZ6" s="90"/>
      <c r="DA6" s="90"/>
      <c r="DB6" s="90"/>
      <c r="DC6" s="90"/>
      <c r="DD6" s="90"/>
      <c r="DE6" s="90"/>
      <c r="DF6" s="90"/>
      <c r="DG6" s="90"/>
      <c r="DH6" s="90"/>
      <c r="DI6" s="90"/>
      <c r="DJ6" s="90"/>
      <c r="DK6" s="90"/>
    </row>
    <row r="7" spans="1:115" ht="6.95" customHeight="1" x14ac:dyDescent="0.25">
      <c r="A7" s="90"/>
      <c r="B7" s="247"/>
      <c r="C7" s="271">
        <f t="shared" si="1"/>
        <v>-1</v>
      </c>
      <c r="D7" s="271">
        <f t="shared" si="2"/>
        <v>-1</v>
      </c>
      <c r="E7" s="271">
        <f t="shared" si="3"/>
        <v>0</v>
      </c>
      <c r="F7" s="271">
        <f t="shared" si="4"/>
        <v>0</v>
      </c>
      <c r="G7" s="271">
        <f t="shared" si="5"/>
        <v>0</v>
      </c>
      <c r="H7" s="271">
        <f t="shared" si="6"/>
        <v>0</v>
      </c>
      <c r="I7" s="271">
        <f t="shared" si="7"/>
        <v>0</v>
      </c>
      <c r="J7" s="271">
        <f t="shared" si="8"/>
        <v>0</v>
      </c>
      <c r="K7" s="271">
        <f t="shared" si="9"/>
        <v>0</v>
      </c>
      <c r="L7" s="271">
        <f t="shared" si="10"/>
        <v>0</v>
      </c>
      <c r="M7" s="271">
        <f t="shared" si="11"/>
        <v>0</v>
      </c>
      <c r="N7" s="271">
        <f t="shared" si="12"/>
        <v>0</v>
      </c>
      <c r="O7" s="271">
        <f t="shared" si="13"/>
        <v>0</v>
      </c>
      <c r="P7" s="271">
        <f t="shared" si="14"/>
        <v>0</v>
      </c>
      <c r="Q7" s="271">
        <f t="shared" si="15"/>
        <v>0</v>
      </c>
      <c r="R7" s="271">
        <f t="shared" si="16"/>
        <v>0</v>
      </c>
      <c r="S7" s="271">
        <f t="shared" si="17"/>
        <v>0</v>
      </c>
      <c r="T7" s="271">
        <f t="shared" si="18"/>
        <v>0</v>
      </c>
      <c r="U7" s="271">
        <f t="shared" si="19"/>
        <v>0</v>
      </c>
      <c r="V7" s="271">
        <f t="shared" si="20"/>
        <v>0</v>
      </c>
      <c r="W7" s="271">
        <f t="shared" si="21"/>
        <v>4</v>
      </c>
      <c r="X7" s="271">
        <f t="shared" si="22"/>
        <v>0</v>
      </c>
      <c r="Y7" s="271">
        <f t="shared" si="23"/>
        <v>0</v>
      </c>
      <c r="Z7" s="90"/>
      <c r="AA7" s="98">
        <v>1</v>
      </c>
      <c r="AB7" s="110">
        <v>2</v>
      </c>
      <c r="AC7" s="110">
        <v>22</v>
      </c>
      <c r="AD7" s="110">
        <v>1</v>
      </c>
      <c r="AE7" s="110">
        <v>3</v>
      </c>
      <c r="AF7" s="110">
        <v>400</v>
      </c>
      <c r="AG7" s="243" t="str">
        <f t="shared" si="24"/>
        <v>22,2</v>
      </c>
      <c r="AH7" s="238"/>
      <c r="AI7" s="98">
        <v>2</v>
      </c>
      <c r="AJ7" s="98">
        <v>2</v>
      </c>
      <c r="AK7" s="98" t="s">
        <v>752</v>
      </c>
      <c r="AL7" s="110">
        <v>400</v>
      </c>
      <c r="AM7" s="110">
        <v>5</v>
      </c>
      <c r="AN7" s="110">
        <v>1.8181818181818099E-3</v>
      </c>
      <c r="AO7" s="110">
        <v>47.545454545454497</v>
      </c>
      <c r="AP7" s="110">
        <v>1</v>
      </c>
      <c r="AQ7" s="110">
        <v>100</v>
      </c>
      <c r="AR7" s="110">
        <v>0.03</v>
      </c>
      <c r="AS7" s="110">
        <v>2</v>
      </c>
      <c r="AT7" s="110">
        <v>1</v>
      </c>
      <c r="AU7" s="110">
        <v>0</v>
      </c>
      <c r="AV7" s="110" t="s">
        <v>746</v>
      </c>
      <c r="AW7" s="100">
        <f>IF(AV6=AV7,AW6,MAX(AW$4:AW6)+1)</f>
        <v>1</v>
      </c>
      <c r="AX7" s="238"/>
      <c r="AY7" s="79">
        <v>2</v>
      </c>
      <c r="AZ7" s="79">
        <v>2</v>
      </c>
      <c r="BA7" s="51">
        <v>1</v>
      </c>
      <c r="BB7" s="51">
        <v>-3</v>
      </c>
      <c r="BC7" s="51"/>
      <c r="BD7" s="51">
        <f t="shared" si="25"/>
        <v>2</v>
      </c>
      <c r="BE7" s="238"/>
      <c r="BF7" s="49">
        <v>1</v>
      </c>
      <c r="BG7" s="110">
        <v>1</v>
      </c>
      <c r="BH7" s="110">
        <v>6</v>
      </c>
      <c r="BI7" s="110">
        <v>50</v>
      </c>
      <c r="BJ7" s="52" t="str">
        <f t="shared" si="26"/>
        <v>6,1</v>
      </c>
      <c r="BK7" s="90"/>
      <c r="BL7" s="102">
        <f t="shared" si="27"/>
        <v>3</v>
      </c>
      <c r="BM7" s="60">
        <f t="shared" si="28"/>
        <v>1</v>
      </c>
      <c r="BN7" s="60">
        <f t="shared" si="29"/>
        <v>3</v>
      </c>
      <c r="BO7" s="90"/>
      <c r="BP7" s="98">
        <v>2</v>
      </c>
      <c r="BQ7" s="245">
        <v>0</v>
      </c>
      <c r="BR7" s="110">
        <v>2</v>
      </c>
      <c r="BS7" s="110" t="s">
        <v>751</v>
      </c>
      <c r="BT7" s="110" t="s">
        <v>460</v>
      </c>
      <c r="BU7" s="110">
        <v>1</v>
      </c>
      <c r="BV7" s="245">
        <v>0</v>
      </c>
      <c r="BW7" s="110">
        <v>0</v>
      </c>
      <c r="BX7" s="245">
        <v>0</v>
      </c>
      <c r="BY7" s="245">
        <v>0</v>
      </c>
      <c r="BZ7" s="90"/>
      <c r="CA7" s="270">
        <v>32.257629999999999</v>
      </c>
      <c r="CB7" s="270">
        <v>32.755659999999999</v>
      </c>
      <c r="CC7" s="270">
        <v>33.599989999999998</v>
      </c>
      <c r="CD7" s="270">
        <v>33.946080000000002</v>
      </c>
      <c r="CE7" s="270">
        <v>34.1006</v>
      </c>
      <c r="CF7" s="270">
        <v>34.19247</v>
      </c>
      <c r="CG7" s="270">
        <v>34.27281</v>
      </c>
      <c r="CH7" s="270">
        <v>34.281419999999997</v>
      </c>
      <c r="CI7" s="270">
        <v>34.125329999999998</v>
      </c>
      <c r="CJ7" s="270">
        <v>34.071579999999997</v>
      </c>
      <c r="CK7" s="269">
        <v>34.092889999999997</v>
      </c>
      <c r="CL7" s="269">
        <v>34.00967</v>
      </c>
      <c r="CM7" s="269">
        <v>33.96358</v>
      </c>
      <c r="CN7" s="269">
        <v>33.678460000000001</v>
      </c>
      <c r="CO7" s="269">
        <v>33.713979999999999</v>
      </c>
      <c r="CP7" s="269">
        <v>33.519970000000001</v>
      </c>
      <c r="CQ7" s="269">
        <v>33.495489999999997</v>
      </c>
      <c r="CR7" s="269">
        <v>33.360489999999999</v>
      </c>
      <c r="CS7" s="269">
        <v>33.169269999999997</v>
      </c>
      <c r="CT7" s="269">
        <v>32.976610000000001</v>
      </c>
      <c r="CU7" s="269">
        <v>32.760249999999999</v>
      </c>
      <c r="CV7" s="269">
        <v>32.618580000000001</v>
      </c>
      <c r="CW7" s="269">
        <v>32.463369999999998</v>
      </c>
      <c r="CX7" s="90"/>
      <c r="CY7" s="90"/>
      <c r="CZ7" s="90"/>
      <c r="DA7" s="90"/>
      <c r="DB7" s="90"/>
      <c r="DC7" s="90"/>
      <c r="DD7" s="90"/>
      <c r="DE7" s="90"/>
      <c r="DF7" s="90"/>
      <c r="DG7" s="90"/>
      <c r="DH7" s="90"/>
      <c r="DI7" s="90"/>
      <c r="DJ7" s="90"/>
      <c r="DK7" s="90"/>
    </row>
    <row r="8" spans="1:115" ht="6.95" customHeight="1" x14ac:dyDescent="0.25">
      <c r="A8" s="90"/>
      <c r="B8" s="247"/>
      <c r="C8" s="271">
        <f t="shared" si="1"/>
        <v>-1</v>
      </c>
      <c r="D8" s="271">
        <f t="shared" si="2"/>
        <v>-1</v>
      </c>
      <c r="E8" s="271">
        <f t="shared" si="3"/>
        <v>0</v>
      </c>
      <c r="F8" s="271">
        <f t="shared" si="4"/>
        <v>0</v>
      </c>
      <c r="G8" s="271">
        <f t="shared" si="5"/>
        <v>0</v>
      </c>
      <c r="H8" s="271">
        <f t="shared" si="6"/>
        <v>0</v>
      </c>
      <c r="I8" s="271">
        <f t="shared" si="7"/>
        <v>0</v>
      </c>
      <c r="J8" s="271">
        <f t="shared" si="8"/>
        <v>0</v>
      </c>
      <c r="K8" s="271">
        <f t="shared" si="9"/>
        <v>0</v>
      </c>
      <c r="L8" s="271">
        <f t="shared" si="10"/>
        <v>0</v>
      </c>
      <c r="M8" s="271">
        <f t="shared" si="11"/>
        <v>0</v>
      </c>
      <c r="N8" s="271">
        <f t="shared" si="12"/>
        <v>0</v>
      </c>
      <c r="O8" s="271">
        <f t="shared" si="13"/>
        <v>0</v>
      </c>
      <c r="P8" s="271">
        <f t="shared" si="14"/>
        <v>0</v>
      </c>
      <c r="Q8" s="271">
        <f t="shared" si="15"/>
        <v>0</v>
      </c>
      <c r="R8" s="271">
        <f t="shared" si="16"/>
        <v>0</v>
      </c>
      <c r="S8" s="271">
        <f t="shared" si="17"/>
        <v>0</v>
      </c>
      <c r="T8" s="271">
        <f t="shared" si="18"/>
        <v>0</v>
      </c>
      <c r="U8" s="271">
        <f t="shared" si="19"/>
        <v>0</v>
      </c>
      <c r="V8" s="271">
        <f t="shared" si="20"/>
        <v>5</v>
      </c>
      <c r="W8" s="271">
        <f t="shared" si="21"/>
        <v>0</v>
      </c>
      <c r="X8" s="271">
        <f t="shared" si="22"/>
        <v>0</v>
      </c>
      <c r="Y8" s="271">
        <f t="shared" si="23"/>
        <v>0</v>
      </c>
      <c r="Z8" s="90"/>
      <c r="AA8" s="98">
        <v>1</v>
      </c>
      <c r="AB8" s="110">
        <v>3</v>
      </c>
      <c r="AC8" s="110">
        <v>21</v>
      </c>
      <c r="AD8" s="110">
        <v>1</v>
      </c>
      <c r="AE8" s="110">
        <v>4</v>
      </c>
      <c r="AF8" s="110">
        <v>400</v>
      </c>
      <c r="AG8" s="243" t="str">
        <f t="shared" si="24"/>
        <v>21,3</v>
      </c>
      <c r="AH8" s="238"/>
      <c r="AI8" s="98">
        <v>3</v>
      </c>
      <c r="AJ8" s="98">
        <v>3</v>
      </c>
      <c r="AK8" s="98" t="s">
        <v>750</v>
      </c>
      <c r="AL8" s="110">
        <v>400</v>
      </c>
      <c r="AM8" s="110">
        <v>5</v>
      </c>
      <c r="AN8" s="110">
        <v>1.8181818181818099E-3</v>
      </c>
      <c r="AO8" s="110">
        <v>46.818181818181799</v>
      </c>
      <c r="AP8" s="110">
        <v>1</v>
      </c>
      <c r="AQ8" s="110">
        <v>100</v>
      </c>
      <c r="AR8" s="110">
        <v>0.03</v>
      </c>
      <c r="AS8" s="110">
        <v>2</v>
      </c>
      <c r="AT8" s="110">
        <v>1</v>
      </c>
      <c r="AU8" s="110">
        <v>0</v>
      </c>
      <c r="AV8" s="110" t="s">
        <v>746</v>
      </c>
      <c r="AW8" s="100">
        <f>IF(AV7=AV8,AW7,MAX(AW$4:AW7)+1)</f>
        <v>1</v>
      </c>
      <c r="AX8" s="238"/>
      <c r="AY8" s="79">
        <v>3</v>
      </c>
      <c r="AZ8" s="79">
        <v>3</v>
      </c>
      <c r="BA8" s="51">
        <v>2</v>
      </c>
      <c r="BB8" s="51">
        <v>-4</v>
      </c>
      <c r="BC8" s="51"/>
      <c r="BD8" s="51">
        <f t="shared" si="25"/>
        <v>3</v>
      </c>
      <c r="BE8" s="238"/>
      <c r="BF8" s="49">
        <v>1</v>
      </c>
      <c r="BG8" s="110">
        <v>1</v>
      </c>
      <c r="BH8" s="110">
        <v>7</v>
      </c>
      <c r="BI8" s="110">
        <v>50</v>
      </c>
      <c r="BJ8" s="52" t="str">
        <f t="shared" si="26"/>
        <v>7,1</v>
      </c>
      <c r="BK8" s="90"/>
      <c r="BL8" s="102">
        <f t="shared" si="27"/>
        <v>4</v>
      </c>
      <c r="BM8" s="60">
        <f t="shared" si="28"/>
        <v>1</v>
      </c>
      <c r="BN8" s="60">
        <f t="shared" si="29"/>
        <v>4</v>
      </c>
      <c r="BO8" s="90"/>
      <c r="BP8" s="98">
        <v>3</v>
      </c>
      <c r="BQ8" s="245">
        <v>0</v>
      </c>
      <c r="BR8" s="110">
        <v>3</v>
      </c>
      <c r="BS8" s="110" t="s">
        <v>747</v>
      </c>
      <c r="BT8" s="110" t="s">
        <v>458</v>
      </c>
      <c r="BU8" s="110">
        <v>1</v>
      </c>
      <c r="BV8" s="245">
        <v>30.352429999999998</v>
      </c>
      <c r="BW8" s="110">
        <v>100</v>
      </c>
      <c r="BX8" s="245">
        <v>201.858499999999</v>
      </c>
      <c r="BY8" s="245">
        <v>405.664999999999</v>
      </c>
      <c r="BZ8" s="90"/>
      <c r="CA8" s="270">
        <v>31.62912</v>
      </c>
      <c r="CB8" s="270">
        <v>31.979089999999999</v>
      </c>
      <c r="CC8" s="270">
        <v>32.513100000000001</v>
      </c>
      <c r="CD8" s="270">
        <v>33.05341</v>
      </c>
      <c r="CE8" s="270">
        <v>33.264090000000003</v>
      </c>
      <c r="CF8" s="270">
        <v>33.535040000000002</v>
      </c>
      <c r="CG8" s="270">
        <v>33.657490000000003</v>
      </c>
      <c r="CH8" s="270">
        <v>33.581270000000004</v>
      </c>
      <c r="CI8" s="270">
        <v>33.509419999999999</v>
      </c>
      <c r="CJ8" s="270">
        <v>33.440829999999998</v>
      </c>
      <c r="CK8" s="269">
        <v>33.398380000000003</v>
      </c>
      <c r="CL8" s="269">
        <v>33.328249999999997</v>
      </c>
      <c r="CM8" s="269">
        <v>33.175260000000002</v>
      </c>
      <c r="CN8" s="269">
        <v>33.058610000000002</v>
      </c>
      <c r="CO8" s="269">
        <v>32.71687</v>
      </c>
      <c r="CP8" s="269">
        <v>32.627279999999999</v>
      </c>
      <c r="CQ8" s="269">
        <v>32.411320000000003</v>
      </c>
      <c r="CR8" s="269">
        <v>32.212139999999998</v>
      </c>
      <c r="CS8" s="269">
        <v>32.009659999999997</v>
      </c>
      <c r="CT8" s="269">
        <v>31.66526</v>
      </c>
      <c r="CU8" s="269">
        <v>31.274539999999998</v>
      </c>
      <c r="CV8" s="269">
        <v>31.041039999999999</v>
      </c>
      <c r="CW8" s="269">
        <v>30.769559999999998</v>
      </c>
      <c r="CX8" s="90"/>
      <c r="CY8" s="90"/>
      <c r="CZ8" s="90"/>
      <c r="DA8" s="90"/>
      <c r="DB8" s="90"/>
      <c r="DC8" s="90"/>
      <c r="DD8" s="90"/>
      <c r="DE8" s="90"/>
      <c r="DF8" s="90"/>
      <c r="DG8" s="90"/>
      <c r="DH8" s="90"/>
      <c r="DI8" s="90"/>
      <c r="DJ8" s="90"/>
      <c r="DK8" s="90"/>
    </row>
    <row r="9" spans="1:115" ht="6.95" customHeight="1" x14ac:dyDescent="0.25">
      <c r="A9" s="90"/>
      <c r="B9" s="247"/>
      <c r="C9" s="271">
        <f t="shared" si="1"/>
        <v>-1</v>
      </c>
      <c r="D9" s="271">
        <f t="shared" si="2"/>
        <v>-1</v>
      </c>
      <c r="E9" s="271">
        <f t="shared" si="3"/>
        <v>0</v>
      </c>
      <c r="F9" s="271">
        <f t="shared" si="4"/>
        <v>0</v>
      </c>
      <c r="G9" s="271">
        <f t="shared" si="5"/>
        <v>0</v>
      </c>
      <c r="H9" s="271">
        <f t="shared" si="6"/>
        <v>0</v>
      </c>
      <c r="I9" s="271">
        <f t="shared" si="7"/>
        <v>0</v>
      </c>
      <c r="J9" s="271">
        <f t="shared" si="8"/>
        <v>0</v>
      </c>
      <c r="K9" s="271">
        <f t="shared" si="9"/>
        <v>0</v>
      </c>
      <c r="L9" s="271">
        <f t="shared" si="10"/>
        <v>0</v>
      </c>
      <c r="M9" s="271">
        <f t="shared" si="11"/>
        <v>0</v>
      </c>
      <c r="N9" s="271">
        <f t="shared" si="12"/>
        <v>0</v>
      </c>
      <c r="O9" s="271">
        <f t="shared" si="13"/>
        <v>0</v>
      </c>
      <c r="P9" s="271">
        <f t="shared" si="14"/>
        <v>0</v>
      </c>
      <c r="Q9" s="271">
        <f t="shared" si="15"/>
        <v>0</v>
      </c>
      <c r="R9" s="271">
        <f t="shared" si="16"/>
        <v>0</v>
      </c>
      <c r="S9" s="271">
        <f t="shared" si="17"/>
        <v>0</v>
      </c>
      <c r="T9" s="271">
        <f t="shared" si="18"/>
        <v>0</v>
      </c>
      <c r="U9" s="271">
        <f t="shared" si="19"/>
        <v>0</v>
      </c>
      <c r="V9" s="271">
        <f t="shared" si="20"/>
        <v>6</v>
      </c>
      <c r="W9" s="271">
        <f t="shared" si="21"/>
        <v>0</v>
      </c>
      <c r="X9" s="271">
        <f t="shared" si="22"/>
        <v>0</v>
      </c>
      <c r="Y9" s="271">
        <f t="shared" si="23"/>
        <v>0</v>
      </c>
      <c r="Z9" s="90"/>
      <c r="AA9" s="98">
        <v>1</v>
      </c>
      <c r="AB9" s="110">
        <v>4</v>
      </c>
      <c r="AC9" s="110">
        <v>20</v>
      </c>
      <c r="AD9" s="110">
        <v>1</v>
      </c>
      <c r="AE9" s="110">
        <v>5</v>
      </c>
      <c r="AF9" s="110">
        <v>400</v>
      </c>
      <c r="AG9" s="243" t="str">
        <f t="shared" si="24"/>
        <v>20,4</v>
      </c>
      <c r="AH9" s="238"/>
      <c r="AI9" s="98">
        <v>4</v>
      </c>
      <c r="AJ9" s="98">
        <v>4</v>
      </c>
      <c r="AK9" s="98" t="s">
        <v>749</v>
      </c>
      <c r="AL9" s="110">
        <v>400</v>
      </c>
      <c r="AM9" s="110">
        <v>5</v>
      </c>
      <c r="AN9" s="110">
        <v>1.8181818181818099E-3</v>
      </c>
      <c r="AO9" s="110">
        <v>46.090909090909001</v>
      </c>
      <c r="AP9" s="110">
        <v>1</v>
      </c>
      <c r="AQ9" s="110">
        <v>100</v>
      </c>
      <c r="AR9" s="110">
        <v>0.03</v>
      </c>
      <c r="AS9" s="110">
        <v>2</v>
      </c>
      <c r="AT9" s="110">
        <v>1</v>
      </c>
      <c r="AU9" s="110">
        <v>0</v>
      </c>
      <c r="AV9" s="110" t="s">
        <v>746</v>
      </c>
      <c r="AW9" s="100">
        <f>IF(AV8=AV9,AW8,MAX(AW$4:AW8)+1)</f>
        <v>1</v>
      </c>
      <c r="AX9" s="238"/>
      <c r="AY9" s="79">
        <v>4</v>
      </c>
      <c r="AZ9" s="79">
        <v>4</v>
      </c>
      <c r="BA9" s="51">
        <v>3</v>
      </c>
      <c r="BB9" s="51">
        <v>-5</v>
      </c>
      <c r="BC9" s="51"/>
      <c r="BD9" s="51">
        <f t="shared" si="25"/>
        <v>4</v>
      </c>
      <c r="BE9" s="238"/>
      <c r="BF9" s="49">
        <v>1</v>
      </c>
      <c r="BG9" s="110">
        <v>1</v>
      </c>
      <c r="BH9" s="110">
        <v>8</v>
      </c>
      <c r="BI9" s="110">
        <v>50</v>
      </c>
      <c r="BJ9" s="52" t="str">
        <f t="shared" si="26"/>
        <v>8,1</v>
      </c>
      <c r="BK9" s="90"/>
      <c r="BL9" s="102">
        <f t="shared" si="27"/>
        <v>5</v>
      </c>
      <c r="BM9" s="60">
        <f t="shared" si="28"/>
        <v>1</v>
      </c>
      <c r="BN9" s="60">
        <f t="shared" si="29"/>
        <v>5</v>
      </c>
      <c r="BO9" s="90"/>
      <c r="BP9" s="98">
        <v>4</v>
      </c>
      <c r="BQ9" s="245">
        <v>0</v>
      </c>
      <c r="BR9" s="110">
        <v>4</v>
      </c>
      <c r="BS9" s="110" t="s">
        <v>748</v>
      </c>
      <c r="BT9" s="110" t="s">
        <v>458</v>
      </c>
      <c r="BU9" s="110">
        <v>1</v>
      </c>
      <c r="BV9" s="245">
        <v>29.796700000000001</v>
      </c>
      <c r="BW9" s="110">
        <v>100</v>
      </c>
      <c r="BX9" s="245">
        <v>202.83249999999899</v>
      </c>
      <c r="BY9" s="245">
        <v>403.71699999999998</v>
      </c>
      <c r="BZ9" s="90"/>
      <c r="CA9" s="270">
        <v>30.959299999999999</v>
      </c>
      <c r="CB9" s="270">
        <v>31.141749999999998</v>
      </c>
      <c r="CC9" s="270">
        <v>31.338840000000001</v>
      </c>
      <c r="CD9" s="270">
        <v>31.748139999999999</v>
      </c>
      <c r="CE9" s="270">
        <v>32.282940000000004</v>
      </c>
      <c r="CF9" s="270">
        <v>32.73977</v>
      </c>
      <c r="CG9" s="270">
        <v>32.916890000000002</v>
      </c>
      <c r="CH9" s="270">
        <v>32.84066</v>
      </c>
      <c r="CI9" s="270">
        <v>32.749220000000001</v>
      </c>
      <c r="CJ9" s="270">
        <v>32.64922</v>
      </c>
      <c r="CK9" s="269">
        <v>32.59395</v>
      </c>
      <c r="CL9" s="269">
        <v>32.568080000000002</v>
      </c>
      <c r="CM9" s="269">
        <v>32.233179999999997</v>
      </c>
      <c r="CN9" s="269">
        <v>32.101370000000003</v>
      </c>
      <c r="CO9" s="269">
        <v>31.947009999999999</v>
      </c>
      <c r="CP9" s="269">
        <v>31.795380000000002</v>
      </c>
      <c r="CQ9" s="269">
        <v>31.3018</v>
      </c>
      <c r="CR9" s="269">
        <v>31.114049999999999</v>
      </c>
      <c r="CS9" s="269">
        <v>30.879079999999998</v>
      </c>
      <c r="CT9" s="269">
        <v>30.352429999999998</v>
      </c>
      <c r="CU9" s="269">
        <v>30.102740000000001</v>
      </c>
      <c r="CV9" s="269">
        <v>30.04617</v>
      </c>
      <c r="CW9" s="269">
        <v>29.815100000000001</v>
      </c>
      <c r="CX9" s="90"/>
      <c r="CY9" s="90"/>
      <c r="CZ9" s="90"/>
      <c r="DA9" s="90"/>
      <c r="DB9" s="90"/>
      <c r="DC9" s="90"/>
      <c r="DD9" s="90"/>
      <c r="DE9" s="90"/>
      <c r="DF9" s="90"/>
      <c r="DG9" s="90"/>
      <c r="DH9" s="90"/>
      <c r="DI9" s="90"/>
      <c r="DJ9" s="90"/>
      <c r="DK9" s="90"/>
    </row>
    <row r="10" spans="1:115" ht="6.95" customHeight="1" x14ac:dyDescent="0.25">
      <c r="A10" s="90"/>
      <c r="B10" s="247"/>
      <c r="C10" s="271">
        <f t="shared" si="1"/>
        <v>-1</v>
      </c>
      <c r="D10" s="271">
        <f t="shared" si="2"/>
        <v>-1</v>
      </c>
      <c r="E10" s="271">
        <f t="shared" si="3"/>
        <v>0</v>
      </c>
      <c r="F10" s="271">
        <f t="shared" si="4"/>
        <v>0</v>
      </c>
      <c r="G10" s="271">
        <f t="shared" si="5"/>
        <v>0</v>
      </c>
      <c r="H10" s="271">
        <f t="shared" si="6"/>
        <v>0</v>
      </c>
      <c r="I10" s="271">
        <f t="shared" si="7"/>
        <v>0</v>
      </c>
      <c r="J10" s="271">
        <f t="shared" si="8"/>
        <v>0</v>
      </c>
      <c r="K10" s="271">
        <f t="shared" si="9"/>
        <v>0</v>
      </c>
      <c r="L10" s="271">
        <f t="shared" si="10"/>
        <v>0</v>
      </c>
      <c r="M10" s="271">
        <f t="shared" si="11"/>
        <v>0</v>
      </c>
      <c r="N10" s="271">
        <f t="shared" si="12"/>
        <v>0</v>
      </c>
      <c r="O10" s="271">
        <f t="shared" si="13"/>
        <v>0</v>
      </c>
      <c r="P10" s="271">
        <f t="shared" si="14"/>
        <v>0</v>
      </c>
      <c r="Q10" s="271">
        <f t="shared" si="15"/>
        <v>0</v>
      </c>
      <c r="R10" s="271">
        <f t="shared" si="16"/>
        <v>0</v>
      </c>
      <c r="S10" s="271">
        <f t="shared" si="17"/>
        <v>0</v>
      </c>
      <c r="T10" s="271">
        <f t="shared" si="18"/>
        <v>0</v>
      </c>
      <c r="U10" s="271">
        <f t="shared" si="19"/>
        <v>70</v>
      </c>
      <c r="V10" s="271">
        <f t="shared" si="20"/>
        <v>70</v>
      </c>
      <c r="W10" s="271">
        <f t="shared" si="21"/>
        <v>0</v>
      </c>
      <c r="X10" s="271">
        <f t="shared" si="22"/>
        <v>0</v>
      </c>
      <c r="Y10" s="271">
        <f t="shared" si="23"/>
        <v>0</v>
      </c>
      <c r="Z10" s="90"/>
      <c r="AA10" s="98">
        <v>1</v>
      </c>
      <c r="AB10" s="110">
        <v>5</v>
      </c>
      <c r="AC10" s="110">
        <v>20</v>
      </c>
      <c r="AD10" s="110">
        <v>1</v>
      </c>
      <c r="AE10" s="110">
        <v>6</v>
      </c>
      <c r="AF10" s="110">
        <v>400</v>
      </c>
      <c r="AG10" s="243" t="str">
        <f t="shared" si="24"/>
        <v>20,5</v>
      </c>
      <c r="AH10" s="238"/>
      <c r="AI10" s="98">
        <v>5</v>
      </c>
      <c r="AJ10" s="98">
        <v>5</v>
      </c>
      <c r="AK10" s="98" t="s">
        <v>747</v>
      </c>
      <c r="AL10" s="110">
        <v>400</v>
      </c>
      <c r="AM10" s="110">
        <v>5</v>
      </c>
      <c r="AN10" s="110">
        <v>1.8181818181818099E-3</v>
      </c>
      <c r="AO10" s="110">
        <v>45.363636363636303</v>
      </c>
      <c r="AP10" s="110">
        <v>1</v>
      </c>
      <c r="AQ10" s="110">
        <v>100</v>
      </c>
      <c r="AR10" s="110">
        <v>0.03</v>
      </c>
      <c r="AS10" s="110">
        <v>1</v>
      </c>
      <c r="AT10" s="110">
        <v>1</v>
      </c>
      <c r="AU10" s="110">
        <v>0</v>
      </c>
      <c r="AV10" s="110" t="s">
        <v>746</v>
      </c>
      <c r="AW10" s="100">
        <f>IF(AV9=AV10,AW9,MAX(AW$4:AW9)+1)</f>
        <v>1</v>
      </c>
      <c r="AX10" s="238"/>
      <c r="AY10" s="79">
        <v>5</v>
      </c>
      <c r="AZ10" s="79">
        <v>5</v>
      </c>
      <c r="BA10" s="51">
        <v>4</v>
      </c>
      <c r="BB10" s="51"/>
      <c r="BC10" s="51"/>
      <c r="BD10" s="51">
        <f t="shared" si="25"/>
        <v>0</v>
      </c>
      <c r="BE10" s="238"/>
      <c r="BF10" s="49">
        <v>1</v>
      </c>
      <c r="BG10" s="110">
        <v>1</v>
      </c>
      <c r="BH10" s="110">
        <v>9</v>
      </c>
      <c r="BI10" s="110">
        <v>50</v>
      </c>
      <c r="BJ10" s="52" t="str">
        <f t="shared" si="26"/>
        <v>9,1</v>
      </c>
      <c r="BK10" s="90"/>
      <c r="BL10" s="102">
        <f t="shared" si="27"/>
        <v>6</v>
      </c>
      <c r="BM10" s="60">
        <f t="shared" si="28"/>
        <v>1</v>
      </c>
      <c r="BN10" s="60">
        <f t="shared" si="29"/>
        <v>6</v>
      </c>
      <c r="BO10" s="90"/>
      <c r="BP10" s="98">
        <v>5</v>
      </c>
      <c r="BQ10" s="245">
        <v>0</v>
      </c>
      <c r="BR10" s="110">
        <v>5</v>
      </c>
      <c r="BS10" s="110" t="s">
        <v>745</v>
      </c>
      <c r="BT10" s="110" t="s">
        <v>460</v>
      </c>
      <c r="BU10" s="110">
        <v>1</v>
      </c>
      <c r="BV10" s="245">
        <v>0</v>
      </c>
      <c r="BW10" s="110">
        <v>0</v>
      </c>
      <c r="BX10" s="245">
        <v>0</v>
      </c>
      <c r="BY10" s="245">
        <v>0</v>
      </c>
      <c r="BZ10" s="90"/>
      <c r="CA10" s="270">
        <v>30.359120000000001</v>
      </c>
      <c r="CB10" s="270">
        <v>30.407910000000001</v>
      </c>
      <c r="CC10" s="270">
        <v>30.441459999999999</v>
      </c>
      <c r="CD10" s="270">
        <v>30.90915</v>
      </c>
      <c r="CE10" s="270">
        <v>31.264050000000001</v>
      </c>
      <c r="CF10" s="270">
        <v>31.603729999999999</v>
      </c>
      <c r="CG10" s="270">
        <v>32.0364</v>
      </c>
      <c r="CH10" s="270">
        <v>32.08052</v>
      </c>
      <c r="CI10" s="270">
        <v>31.906929999999999</v>
      </c>
      <c r="CJ10" s="270">
        <v>31.735849999999999</v>
      </c>
      <c r="CK10" s="269">
        <v>31.698910000000001</v>
      </c>
      <c r="CL10" s="269">
        <v>31.773700000000002</v>
      </c>
      <c r="CM10" s="269">
        <v>31.560880000000001</v>
      </c>
      <c r="CN10" s="269">
        <v>31.462</v>
      </c>
      <c r="CO10" s="269">
        <v>31.042660000000001</v>
      </c>
      <c r="CP10" s="269">
        <v>30.849399999999999</v>
      </c>
      <c r="CQ10" s="269">
        <v>30.665410000000001</v>
      </c>
      <c r="CR10" s="269">
        <v>30.499490000000002</v>
      </c>
      <c r="CS10" s="269">
        <v>30.159600000000001</v>
      </c>
      <c r="CT10" s="269">
        <v>30.020720000000001</v>
      </c>
      <c r="CU10" s="269">
        <v>29.796700000000001</v>
      </c>
      <c r="CV10" s="269">
        <v>29.837050000000001</v>
      </c>
      <c r="CW10" s="269">
        <v>29.875979999999998</v>
      </c>
      <c r="CX10" s="90"/>
      <c r="CY10" s="90"/>
      <c r="CZ10" s="90"/>
      <c r="DA10" s="90"/>
      <c r="DB10" s="90"/>
      <c r="DC10" s="90"/>
      <c r="DD10" s="90"/>
      <c r="DE10" s="90"/>
      <c r="DF10" s="90"/>
      <c r="DG10" s="90"/>
      <c r="DH10" s="90"/>
      <c r="DI10" s="90"/>
      <c r="DJ10" s="90"/>
      <c r="DK10" s="90"/>
    </row>
    <row r="11" spans="1:115" ht="6.95" customHeight="1" x14ac:dyDescent="0.25">
      <c r="A11" s="90"/>
      <c r="B11" s="247"/>
      <c r="C11" s="271">
        <f t="shared" si="1"/>
        <v>-1</v>
      </c>
      <c r="D11" s="271">
        <f t="shared" si="2"/>
        <v>-1</v>
      </c>
      <c r="E11" s="271">
        <f t="shared" si="3"/>
        <v>0</v>
      </c>
      <c r="F11" s="271">
        <f t="shared" si="4"/>
        <v>0</v>
      </c>
      <c r="G11" s="271">
        <f t="shared" si="5"/>
        <v>0</v>
      </c>
      <c r="H11" s="271">
        <f t="shared" si="6"/>
        <v>0</v>
      </c>
      <c r="I11" s="271">
        <f t="shared" si="7"/>
        <v>0</v>
      </c>
      <c r="J11" s="271">
        <f t="shared" si="8"/>
        <v>0</v>
      </c>
      <c r="K11" s="271">
        <f t="shared" si="9"/>
        <v>0</v>
      </c>
      <c r="L11" s="271">
        <f t="shared" si="10"/>
        <v>0</v>
      </c>
      <c r="M11" s="271">
        <f t="shared" si="11"/>
        <v>0</v>
      </c>
      <c r="N11" s="271">
        <f t="shared" si="12"/>
        <v>0</v>
      </c>
      <c r="O11" s="271">
        <f t="shared" si="13"/>
        <v>0</v>
      </c>
      <c r="P11" s="271">
        <f t="shared" si="14"/>
        <v>0</v>
      </c>
      <c r="Q11" s="271">
        <f t="shared" si="15"/>
        <v>0</v>
      </c>
      <c r="R11" s="271">
        <f t="shared" si="16"/>
        <v>0</v>
      </c>
      <c r="S11" s="271">
        <f t="shared" si="17"/>
        <v>0</v>
      </c>
      <c r="T11" s="271">
        <f t="shared" si="18"/>
        <v>70</v>
      </c>
      <c r="U11" s="271">
        <f t="shared" si="19"/>
        <v>70</v>
      </c>
      <c r="V11" s="271">
        <f t="shared" si="20"/>
        <v>70</v>
      </c>
      <c r="W11" s="271">
        <f t="shared" si="21"/>
        <v>0</v>
      </c>
      <c r="X11" s="271">
        <f t="shared" si="22"/>
        <v>0</v>
      </c>
      <c r="Y11" s="271">
        <f t="shared" si="23"/>
        <v>0</v>
      </c>
      <c r="Z11" s="90"/>
      <c r="AA11" s="98">
        <v>1</v>
      </c>
      <c r="AB11" s="110">
        <v>17</v>
      </c>
      <c r="AC11" s="110">
        <v>18</v>
      </c>
      <c r="AD11" s="110">
        <v>2</v>
      </c>
      <c r="AE11" s="110">
        <v>1</v>
      </c>
      <c r="AF11" s="110">
        <v>400</v>
      </c>
      <c r="AG11" s="243" t="str">
        <f t="shared" si="24"/>
        <v>18,17</v>
      </c>
      <c r="AH11" s="238"/>
      <c r="AI11" s="98">
        <v>6</v>
      </c>
      <c r="AJ11" s="98">
        <v>6</v>
      </c>
      <c r="AK11" s="98" t="s">
        <v>611</v>
      </c>
      <c r="AL11" s="110">
        <v>400</v>
      </c>
      <c r="AM11" s="110">
        <v>5</v>
      </c>
      <c r="AN11" s="110">
        <v>2.1875000000000002E-3</v>
      </c>
      <c r="AO11" s="110">
        <v>44.0625</v>
      </c>
      <c r="AP11" s="110">
        <v>1</v>
      </c>
      <c r="AQ11" s="110">
        <v>100</v>
      </c>
      <c r="AR11" s="110">
        <v>0.03</v>
      </c>
      <c r="AS11" s="110">
        <v>1</v>
      </c>
      <c r="AT11" s="110">
        <v>1</v>
      </c>
      <c r="AU11" s="110">
        <v>0</v>
      </c>
      <c r="AV11" s="110" t="s">
        <v>724</v>
      </c>
      <c r="AW11" s="100">
        <f>IF(AV10=AV11,AW10,MAX(AW$4:AW10)+1)</f>
        <v>2</v>
      </c>
      <c r="AX11" s="238"/>
      <c r="AY11" s="79">
        <v>6</v>
      </c>
      <c r="AZ11" s="79">
        <v>6</v>
      </c>
      <c r="BA11" s="51">
        <v>-7</v>
      </c>
      <c r="BB11" s="51"/>
      <c r="BC11" s="51"/>
      <c r="BD11" s="51">
        <f t="shared" si="25"/>
        <v>0</v>
      </c>
      <c r="BE11" s="238"/>
      <c r="BF11" s="49">
        <v>1</v>
      </c>
      <c r="BG11" s="110">
        <v>1</v>
      </c>
      <c r="BH11" s="110">
        <v>10</v>
      </c>
      <c r="BI11" s="110">
        <v>50</v>
      </c>
      <c r="BJ11" s="52" t="str">
        <f t="shared" si="26"/>
        <v>10,1</v>
      </c>
      <c r="BK11" s="90"/>
      <c r="BL11" s="102">
        <f t="shared" si="27"/>
        <v>7</v>
      </c>
      <c r="BM11" s="60">
        <f t="shared" si="28"/>
        <v>1</v>
      </c>
      <c r="BN11" s="60">
        <f t="shared" si="29"/>
        <v>7</v>
      </c>
      <c r="BO11" s="90"/>
      <c r="BP11" s="98">
        <v>6</v>
      </c>
      <c r="BQ11" s="245">
        <v>0</v>
      </c>
      <c r="BR11" s="110">
        <v>6</v>
      </c>
      <c r="BS11" s="110" t="s">
        <v>744</v>
      </c>
      <c r="BT11" s="110" t="s">
        <v>458</v>
      </c>
      <c r="BU11" s="110">
        <v>1</v>
      </c>
      <c r="BV11" s="245">
        <v>30.499490000000002</v>
      </c>
      <c r="BW11" s="110">
        <v>100</v>
      </c>
      <c r="BX11" s="245">
        <v>201.85849999999999</v>
      </c>
      <c r="BY11" s="245">
        <v>405.664999999999</v>
      </c>
      <c r="BZ11" s="90"/>
      <c r="CA11" s="270">
        <v>29.607980000000001</v>
      </c>
      <c r="CB11" s="270">
        <v>29.739100000000001</v>
      </c>
      <c r="CC11" s="270">
        <v>29.877859999999998</v>
      </c>
      <c r="CD11" s="270">
        <v>29.96001</v>
      </c>
      <c r="CE11" s="270">
        <v>30.467199999999998</v>
      </c>
      <c r="CF11" s="270">
        <v>30.91235</v>
      </c>
      <c r="CG11" s="270">
        <v>31.119879999999998</v>
      </c>
      <c r="CH11" s="270">
        <v>31.406220000000001</v>
      </c>
      <c r="CI11" s="270">
        <v>31.080850000000002</v>
      </c>
      <c r="CJ11" s="270">
        <v>30.676089999999999</v>
      </c>
      <c r="CK11" s="269">
        <v>30.655750000000001</v>
      </c>
      <c r="CL11" s="269">
        <v>30.848459999999999</v>
      </c>
      <c r="CM11" s="269">
        <v>31.006969999999999</v>
      </c>
      <c r="CN11" s="269">
        <v>30.72307</v>
      </c>
      <c r="CO11" s="269">
        <v>30.570270000000001</v>
      </c>
      <c r="CP11" s="269">
        <v>30.201750000000001</v>
      </c>
      <c r="CQ11" s="269">
        <v>30.088059999999999</v>
      </c>
      <c r="CR11" s="269">
        <v>29.839659999999999</v>
      </c>
      <c r="CS11" s="269">
        <v>29.812139999999999</v>
      </c>
      <c r="CT11" s="269">
        <v>29.85417</v>
      </c>
      <c r="CU11" s="269">
        <v>29.731670000000001</v>
      </c>
      <c r="CV11" s="269">
        <v>29.83982</v>
      </c>
      <c r="CW11" s="269">
        <v>29.890640000000001</v>
      </c>
      <c r="CX11" s="90"/>
      <c r="CY11" s="90"/>
      <c r="CZ11" s="90"/>
      <c r="DA11" s="90"/>
      <c r="DB11" s="90"/>
      <c r="DC11" s="90"/>
      <c r="DD11" s="90"/>
      <c r="DE11" s="90"/>
      <c r="DF11" s="90"/>
      <c r="DG11" s="90"/>
      <c r="DH11" s="90"/>
      <c r="DI11" s="90"/>
      <c r="DJ11" s="90"/>
      <c r="DK11" s="90"/>
    </row>
    <row r="12" spans="1:115" ht="6.95" customHeight="1" x14ac:dyDescent="0.25">
      <c r="A12" s="90"/>
      <c r="B12" s="247"/>
      <c r="C12" s="271">
        <f t="shared" si="1"/>
        <v>-1</v>
      </c>
      <c r="D12" s="271">
        <f t="shared" si="2"/>
        <v>-1</v>
      </c>
      <c r="E12" s="271">
        <f t="shared" si="3"/>
        <v>0</v>
      </c>
      <c r="F12" s="271">
        <f t="shared" si="4"/>
        <v>0</v>
      </c>
      <c r="G12" s="271">
        <f t="shared" si="5"/>
        <v>0</v>
      </c>
      <c r="H12" s="271">
        <f t="shared" si="6"/>
        <v>0</v>
      </c>
      <c r="I12" s="271">
        <f t="shared" si="7"/>
        <v>0</v>
      </c>
      <c r="J12" s="271">
        <f t="shared" si="8"/>
        <v>0</v>
      </c>
      <c r="K12" s="271">
        <f t="shared" si="9"/>
        <v>0</v>
      </c>
      <c r="L12" s="271">
        <f t="shared" si="10"/>
        <v>0</v>
      </c>
      <c r="M12" s="271">
        <f t="shared" si="11"/>
        <v>0</v>
      </c>
      <c r="N12" s="271">
        <f t="shared" si="12"/>
        <v>0</v>
      </c>
      <c r="O12" s="271">
        <f t="shared" si="13"/>
        <v>0</v>
      </c>
      <c r="P12" s="271">
        <f t="shared" si="14"/>
        <v>0</v>
      </c>
      <c r="Q12" s="271">
        <f t="shared" si="15"/>
        <v>0</v>
      </c>
      <c r="R12" s="271">
        <f t="shared" si="16"/>
        <v>70</v>
      </c>
      <c r="S12" s="271">
        <f t="shared" si="17"/>
        <v>70</v>
      </c>
      <c r="T12" s="271">
        <f t="shared" si="18"/>
        <v>70</v>
      </c>
      <c r="U12" s="271">
        <f t="shared" si="19"/>
        <v>70</v>
      </c>
      <c r="V12" s="271">
        <f t="shared" si="20"/>
        <v>70</v>
      </c>
      <c r="W12" s="271">
        <f t="shared" si="21"/>
        <v>0</v>
      </c>
      <c r="X12" s="271">
        <f t="shared" si="22"/>
        <v>0</v>
      </c>
      <c r="Y12" s="271">
        <f t="shared" si="23"/>
        <v>0</v>
      </c>
      <c r="Z12" s="90"/>
      <c r="AA12" s="98">
        <v>1</v>
      </c>
      <c r="AB12" s="110">
        <v>18</v>
      </c>
      <c r="AC12" s="110">
        <v>18</v>
      </c>
      <c r="AD12" s="110">
        <v>2</v>
      </c>
      <c r="AE12" s="110">
        <v>2</v>
      </c>
      <c r="AF12" s="110">
        <v>400</v>
      </c>
      <c r="AG12" s="243" t="str">
        <f t="shared" si="24"/>
        <v>18,18</v>
      </c>
      <c r="AH12" s="238"/>
      <c r="AI12" s="98">
        <v>7</v>
      </c>
      <c r="AJ12" s="98">
        <v>7</v>
      </c>
      <c r="AK12" s="98" t="s">
        <v>743</v>
      </c>
      <c r="AL12" s="110">
        <v>400</v>
      </c>
      <c r="AM12" s="110">
        <v>5</v>
      </c>
      <c r="AN12" s="110">
        <v>2.1875000000000002E-3</v>
      </c>
      <c r="AO12" s="110">
        <v>43.1875</v>
      </c>
      <c r="AP12" s="110">
        <v>1</v>
      </c>
      <c r="AQ12" s="110">
        <v>100</v>
      </c>
      <c r="AR12" s="110">
        <v>0.03</v>
      </c>
      <c r="AS12" s="110">
        <v>2</v>
      </c>
      <c r="AT12" s="110">
        <v>1</v>
      </c>
      <c r="AU12" s="110">
        <v>0</v>
      </c>
      <c r="AV12" s="110" t="s">
        <v>724</v>
      </c>
      <c r="AW12" s="100">
        <f>IF(AV11=AV12,AW11,MAX(AW$4:AW11)+1)</f>
        <v>2</v>
      </c>
      <c r="AX12" s="238"/>
      <c r="AY12" s="79">
        <v>7</v>
      </c>
      <c r="AZ12" s="79">
        <v>7</v>
      </c>
      <c r="BA12" s="51">
        <v>6</v>
      </c>
      <c r="BB12" s="51">
        <v>-8</v>
      </c>
      <c r="BC12" s="51"/>
      <c r="BD12" s="51">
        <f t="shared" si="25"/>
        <v>1</v>
      </c>
      <c r="BE12" s="238"/>
      <c r="BF12" s="49">
        <v>1</v>
      </c>
      <c r="BG12" s="110">
        <v>1</v>
      </c>
      <c r="BH12" s="110">
        <v>11</v>
      </c>
      <c r="BI12" s="110">
        <v>50</v>
      </c>
      <c r="BJ12" s="52" t="str">
        <f t="shared" si="26"/>
        <v>11,1</v>
      </c>
      <c r="BK12" s="90"/>
      <c r="BL12" s="102">
        <f t="shared" si="27"/>
        <v>8</v>
      </c>
      <c r="BM12" s="60">
        <f t="shared" si="28"/>
        <v>1</v>
      </c>
      <c r="BN12" s="60">
        <f t="shared" si="29"/>
        <v>8</v>
      </c>
      <c r="BO12" s="90"/>
      <c r="BP12" s="98">
        <v>7</v>
      </c>
      <c r="BQ12" s="245">
        <v>0</v>
      </c>
      <c r="BR12" s="110">
        <v>7</v>
      </c>
      <c r="BS12" s="110" t="s">
        <v>727</v>
      </c>
      <c r="BT12" s="110" t="s">
        <v>458</v>
      </c>
      <c r="BU12" s="110">
        <v>1</v>
      </c>
      <c r="BV12" s="245">
        <v>30.088059999999999</v>
      </c>
      <c r="BW12" s="110">
        <v>100</v>
      </c>
      <c r="BX12" s="245">
        <v>202.83249999999899</v>
      </c>
      <c r="BY12" s="245">
        <v>403.71699999999998</v>
      </c>
      <c r="BZ12" s="90"/>
      <c r="CA12" s="270">
        <v>29.495249999999999</v>
      </c>
      <c r="CB12" s="270">
        <v>29.654</v>
      </c>
      <c r="CC12" s="270">
        <v>29.701309999999999</v>
      </c>
      <c r="CD12" s="270">
        <v>29.708169999999999</v>
      </c>
      <c r="CE12" s="270">
        <v>29.858180000000001</v>
      </c>
      <c r="CF12" s="270">
        <v>30.270610000000001</v>
      </c>
      <c r="CG12" s="270">
        <v>30.682449999999999</v>
      </c>
      <c r="CH12" s="270">
        <v>30.58897</v>
      </c>
      <c r="CI12" s="270">
        <v>30.37623</v>
      </c>
      <c r="CJ12" s="270">
        <v>29.96988</v>
      </c>
      <c r="CK12" s="269">
        <v>29.985779999999998</v>
      </c>
      <c r="CL12" s="269">
        <v>30.23742</v>
      </c>
      <c r="CM12" s="269">
        <v>30.441299999999998</v>
      </c>
      <c r="CN12" s="269">
        <v>30.21641</v>
      </c>
      <c r="CO12" s="269">
        <v>30.217289999999998</v>
      </c>
      <c r="CP12" s="269">
        <v>29.946870000000001</v>
      </c>
      <c r="CQ12" s="269">
        <v>29.7</v>
      </c>
      <c r="CR12" s="269">
        <v>29.74128</v>
      </c>
      <c r="CS12" s="269">
        <v>29.7</v>
      </c>
      <c r="CT12" s="269">
        <v>29.7</v>
      </c>
      <c r="CU12" s="269">
        <v>29.7</v>
      </c>
      <c r="CV12" s="269">
        <v>29.7</v>
      </c>
      <c r="CW12" s="269">
        <v>29.7</v>
      </c>
      <c r="CX12" s="90"/>
      <c r="CY12" s="90"/>
      <c r="CZ12" s="90"/>
      <c r="DA12" s="90"/>
      <c r="DB12" s="90"/>
      <c r="DC12" s="90"/>
      <c r="DD12" s="90"/>
      <c r="DE12" s="90"/>
      <c r="DF12" s="90"/>
      <c r="DG12" s="90"/>
      <c r="DH12" s="90"/>
      <c r="DI12" s="90"/>
      <c r="DJ12" s="90"/>
      <c r="DK12" s="90"/>
    </row>
    <row r="13" spans="1:115" ht="6.95" customHeight="1" x14ac:dyDescent="0.25">
      <c r="A13" s="90"/>
      <c r="B13" s="247"/>
      <c r="C13" s="271">
        <f t="shared" si="1"/>
        <v>-1</v>
      </c>
      <c r="D13" s="271">
        <f t="shared" si="2"/>
        <v>-1</v>
      </c>
      <c r="E13" s="271">
        <f t="shared" si="3"/>
        <v>0</v>
      </c>
      <c r="F13" s="271">
        <f t="shared" si="4"/>
        <v>0</v>
      </c>
      <c r="G13" s="271">
        <f t="shared" si="5"/>
        <v>0</v>
      </c>
      <c r="H13" s="271">
        <f t="shared" si="6"/>
        <v>0</v>
      </c>
      <c r="I13" s="271">
        <f t="shared" si="7"/>
        <v>0</v>
      </c>
      <c r="J13" s="271">
        <f t="shared" si="8"/>
        <v>0</v>
      </c>
      <c r="K13" s="271">
        <f t="shared" si="9"/>
        <v>0</v>
      </c>
      <c r="L13" s="271">
        <f t="shared" si="10"/>
        <v>0</v>
      </c>
      <c r="M13" s="271">
        <f t="shared" si="11"/>
        <v>0</v>
      </c>
      <c r="N13" s="271">
        <f t="shared" si="12"/>
        <v>0</v>
      </c>
      <c r="O13" s="271">
        <f t="shared" si="13"/>
        <v>0</v>
      </c>
      <c r="P13" s="271">
        <f t="shared" si="14"/>
        <v>0</v>
      </c>
      <c r="Q13" s="271">
        <f t="shared" si="15"/>
        <v>0</v>
      </c>
      <c r="R13" s="271">
        <f t="shared" si="16"/>
        <v>70</v>
      </c>
      <c r="S13" s="271">
        <f t="shared" si="17"/>
        <v>70</v>
      </c>
      <c r="T13" s="271">
        <f t="shared" si="18"/>
        <v>70</v>
      </c>
      <c r="U13" s="271">
        <f t="shared" si="19"/>
        <v>70</v>
      </c>
      <c r="V13" s="271">
        <f t="shared" si="20"/>
        <v>70</v>
      </c>
      <c r="W13" s="271">
        <f t="shared" si="21"/>
        <v>70</v>
      </c>
      <c r="X13" s="271">
        <f t="shared" si="22"/>
        <v>0</v>
      </c>
      <c r="Y13" s="271">
        <f t="shared" si="23"/>
        <v>0</v>
      </c>
      <c r="Z13" s="90"/>
      <c r="AA13" s="98">
        <v>1</v>
      </c>
      <c r="AB13" s="110">
        <v>19</v>
      </c>
      <c r="AC13" s="110">
        <v>18</v>
      </c>
      <c r="AD13" s="110">
        <v>2</v>
      </c>
      <c r="AE13" s="110">
        <v>3</v>
      </c>
      <c r="AF13" s="110">
        <v>400</v>
      </c>
      <c r="AG13" s="243" t="str">
        <f t="shared" si="24"/>
        <v>18,19</v>
      </c>
      <c r="AH13" s="238"/>
      <c r="AI13" s="98">
        <v>8</v>
      </c>
      <c r="AJ13" s="98">
        <v>8</v>
      </c>
      <c r="AK13" s="98" t="s">
        <v>742</v>
      </c>
      <c r="AL13" s="110">
        <v>400</v>
      </c>
      <c r="AM13" s="110">
        <v>5</v>
      </c>
      <c r="AN13" s="110">
        <v>2.1875000000000002E-3</v>
      </c>
      <c r="AO13" s="110">
        <v>42.3125</v>
      </c>
      <c r="AP13" s="110">
        <v>1</v>
      </c>
      <c r="AQ13" s="110">
        <v>100</v>
      </c>
      <c r="AR13" s="110">
        <v>0.03</v>
      </c>
      <c r="AS13" s="110">
        <v>2</v>
      </c>
      <c r="AT13" s="110">
        <v>1</v>
      </c>
      <c r="AU13" s="110">
        <v>0</v>
      </c>
      <c r="AV13" s="110" t="s">
        <v>724</v>
      </c>
      <c r="AW13" s="100">
        <f>IF(AV12=AV13,AW12,MAX(AW$4:AW12)+1)</f>
        <v>2</v>
      </c>
      <c r="AX13" s="238"/>
      <c r="AY13" s="79">
        <v>8</v>
      </c>
      <c r="AZ13" s="79">
        <v>8</v>
      </c>
      <c r="BA13" s="51">
        <v>7</v>
      </c>
      <c r="BB13" s="51">
        <v>-9</v>
      </c>
      <c r="BC13" s="51"/>
      <c r="BD13" s="51">
        <f t="shared" si="25"/>
        <v>2</v>
      </c>
      <c r="BE13" s="238"/>
      <c r="BF13" s="49">
        <v>1</v>
      </c>
      <c r="BG13" s="110">
        <v>1</v>
      </c>
      <c r="BH13" s="110">
        <v>12</v>
      </c>
      <c r="BI13" s="110">
        <v>50.1</v>
      </c>
      <c r="BJ13" s="52" t="str">
        <f t="shared" si="26"/>
        <v>12,1</v>
      </c>
      <c r="BK13" s="90"/>
      <c r="BL13" s="102">
        <f t="shared" si="27"/>
        <v>9</v>
      </c>
      <c r="BM13" s="60">
        <f t="shared" si="28"/>
        <v>1</v>
      </c>
      <c r="BN13" s="60">
        <f t="shared" si="29"/>
        <v>9</v>
      </c>
      <c r="BO13" s="90"/>
      <c r="BP13" s="98">
        <v>8</v>
      </c>
      <c r="BQ13" s="245">
        <v>0</v>
      </c>
      <c r="BR13" s="110">
        <v>8</v>
      </c>
      <c r="BS13" s="110" t="s">
        <v>741</v>
      </c>
      <c r="BT13" s="110" t="s">
        <v>460</v>
      </c>
      <c r="BU13" s="110">
        <v>1</v>
      </c>
      <c r="BV13" s="245">
        <v>0</v>
      </c>
      <c r="BW13" s="110">
        <v>0</v>
      </c>
      <c r="BX13" s="245">
        <v>0</v>
      </c>
      <c r="BY13" s="245">
        <v>0</v>
      </c>
      <c r="BZ13" s="90"/>
      <c r="CA13" s="270">
        <v>29.144600000000001</v>
      </c>
      <c r="CB13" s="270">
        <v>29.32761</v>
      </c>
      <c r="CC13" s="270">
        <v>29.58849</v>
      </c>
      <c r="CD13" s="270">
        <v>29.616530000000001</v>
      </c>
      <c r="CE13" s="270">
        <v>29.520980000000002</v>
      </c>
      <c r="CF13" s="270">
        <v>29.679089999999999</v>
      </c>
      <c r="CG13" s="270">
        <v>30.136479999999999</v>
      </c>
      <c r="CH13" s="270">
        <v>30.323029999999999</v>
      </c>
      <c r="CI13" s="270">
        <v>30.14969</v>
      </c>
      <c r="CJ13" s="270">
        <v>29.759630000000001</v>
      </c>
      <c r="CK13" s="269">
        <v>29.764810000000001</v>
      </c>
      <c r="CL13" s="269">
        <v>30.063649999999999</v>
      </c>
      <c r="CM13" s="269">
        <v>30.103960000000001</v>
      </c>
      <c r="CN13" s="269">
        <v>29.890160000000002</v>
      </c>
      <c r="CO13" s="269">
        <v>29.822769999999998</v>
      </c>
      <c r="CP13" s="269">
        <v>29.7</v>
      </c>
      <c r="CQ13" s="269">
        <v>29.7</v>
      </c>
      <c r="CR13" s="269">
        <v>29.7</v>
      </c>
      <c r="CS13" s="269">
        <v>29.7</v>
      </c>
      <c r="CT13" s="269">
        <v>29.7</v>
      </c>
      <c r="CU13" s="269">
        <v>29.7</v>
      </c>
      <c r="CV13" s="269">
        <v>29.7</v>
      </c>
      <c r="CW13" s="269">
        <v>29.7</v>
      </c>
      <c r="CX13" s="90"/>
      <c r="CY13" s="90"/>
      <c r="CZ13" s="90"/>
      <c r="DA13" s="90"/>
      <c r="DB13" s="90"/>
      <c r="DC13" s="90"/>
      <c r="DD13" s="90"/>
      <c r="DE13" s="90"/>
      <c r="DF13" s="90"/>
      <c r="DG13" s="90"/>
      <c r="DH13" s="90"/>
      <c r="DI13" s="90"/>
      <c r="DJ13" s="90"/>
      <c r="DK13" s="90"/>
    </row>
    <row r="14" spans="1:115" ht="6.95" customHeight="1" x14ac:dyDescent="0.25">
      <c r="A14" s="90"/>
      <c r="B14" s="247"/>
      <c r="C14" s="271">
        <f t="shared" si="1"/>
        <v>-1</v>
      </c>
      <c r="D14" s="271">
        <f t="shared" si="2"/>
        <v>-1</v>
      </c>
      <c r="E14" s="271">
        <f t="shared" si="3"/>
        <v>0</v>
      </c>
      <c r="F14" s="271">
        <f t="shared" si="4"/>
        <v>0</v>
      </c>
      <c r="G14" s="271">
        <f t="shared" si="5"/>
        <v>0</v>
      </c>
      <c r="H14" s="271">
        <f t="shared" si="6"/>
        <v>0</v>
      </c>
      <c r="I14" s="271">
        <f t="shared" si="7"/>
        <v>0</v>
      </c>
      <c r="J14" s="271">
        <f t="shared" si="8"/>
        <v>0</v>
      </c>
      <c r="K14" s="271">
        <f t="shared" si="9"/>
        <v>0</v>
      </c>
      <c r="L14" s="271">
        <f t="shared" si="10"/>
        <v>0</v>
      </c>
      <c r="M14" s="271">
        <f t="shared" si="11"/>
        <v>0</v>
      </c>
      <c r="N14" s="271">
        <f t="shared" si="12"/>
        <v>0</v>
      </c>
      <c r="O14" s="271">
        <f t="shared" si="13"/>
        <v>0</v>
      </c>
      <c r="P14" s="271">
        <f t="shared" si="14"/>
        <v>0</v>
      </c>
      <c r="Q14" s="271">
        <f t="shared" si="15"/>
        <v>0</v>
      </c>
      <c r="R14" s="271">
        <f t="shared" si="16"/>
        <v>70</v>
      </c>
      <c r="S14" s="271">
        <f t="shared" si="17"/>
        <v>70</v>
      </c>
      <c r="T14" s="271">
        <f t="shared" si="18"/>
        <v>70</v>
      </c>
      <c r="U14" s="271">
        <f t="shared" si="19"/>
        <v>70</v>
      </c>
      <c r="V14" s="271">
        <f t="shared" si="20"/>
        <v>70</v>
      </c>
      <c r="W14" s="271">
        <f t="shared" si="21"/>
        <v>70</v>
      </c>
      <c r="X14" s="271">
        <f t="shared" si="22"/>
        <v>0</v>
      </c>
      <c r="Y14" s="271">
        <f t="shared" si="23"/>
        <v>0</v>
      </c>
      <c r="Z14" s="90"/>
      <c r="AA14" s="98">
        <v>1</v>
      </c>
      <c r="AB14" s="110">
        <v>20</v>
      </c>
      <c r="AC14" s="110">
        <v>17</v>
      </c>
      <c r="AD14" s="110">
        <v>2</v>
      </c>
      <c r="AE14" s="110">
        <v>4</v>
      </c>
      <c r="AF14" s="110">
        <v>400</v>
      </c>
      <c r="AG14" s="243" t="str">
        <f t="shared" si="24"/>
        <v>17,20</v>
      </c>
      <c r="AH14" s="238"/>
      <c r="AI14" s="98">
        <v>9</v>
      </c>
      <c r="AJ14" s="98">
        <v>9</v>
      </c>
      <c r="AK14" s="98" t="s">
        <v>740</v>
      </c>
      <c r="AL14" s="110">
        <v>400</v>
      </c>
      <c r="AM14" s="110">
        <v>5</v>
      </c>
      <c r="AN14" s="110">
        <v>2.1875000000000002E-3</v>
      </c>
      <c r="AO14" s="110">
        <v>41.4375</v>
      </c>
      <c r="AP14" s="110">
        <v>1</v>
      </c>
      <c r="AQ14" s="110">
        <v>100</v>
      </c>
      <c r="AR14" s="110">
        <v>0.03</v>
      </c>
      <c r="AS14" s="110">
        <v>2</v>
      </c>
      <c r="AT14" s="110">
        <v>1</v>
      </c>
      <c r="AU14" s="110">
        <v>0</v>
      </c>
      <c r="AV14" s="110" t="s">
        <v>724</v>
      </c>
      <c r="AW14" s="100">
        <f>IF(AV13=AV14,AW13,MAX(AW$4:AW13)+1)</f>
        <v>2</v>
      </c>
      <c r="AX14" s="238"/>
      <c r="AY14" s="79">
        <v>9</v>
      </c>
      <c r="AZ14" s="79">
        <v>9</v>
      </c>
      <c r="BA14" s="51">
        <v>8</v>
      </c>
      <c r="BB14" s="51">
        <v>-10</v>
      </c>
      <c r="BC14" s="51"/>
      <c r="BD14" s="51">
        <f t="shared" si="25"/>
        <v>3</v>
      </c>
      <c r="BE14" s="238"/>
      <c r="BF14" s="49">
        <v>1</v>
      </c>
      <c r="BG14" s="110">
        <v>1</v>
      </c>
      <c r="BH14" s="110">
        <v>13</v>
      </c>
      <c r="BI14" s="110">
        <v>50.15</v>
      </c>
      <c r="BJ14" s="52" t="str">
        <f t="shared" si="26"/>
        <v>13,1</v>
      </c>
      <c r="BK14" s="90"/>
      <c r="BL14" s="102">
        <f t="shared" si="27"/>
        <v>10</v>
      </c>
      <c r="BM14" s="60">
        <f t="shared" si="28"/>
        <v>1</v>
      </c>
      <c r="BN14" s="60">
        <f t="shared" si="29"/>
        <v>10</v>
      </c>
      <c r="BO14" s="90"/>
      <c r="BP14" s="98">
        <v>9</v>
      </c>
      <c r="BQ14" s="245">
        <v>0</v>
      </c>
      <c r="BR14" s="110">
        <v>9</v>
      </c>
      <c r="BS14" s="110" t="s">
        <v>739</v>
      </c>
      <c r="BT14" s="110" t="s">
        <v>460</v>
      </c>
      <c r="BU14" s="110">
        <v>1</v>
      </c>
      <c r="BV14" s="245">
        <v>0</v>
      </c>
      <c r="BW14" s="110">
        <v>0</v>
      </c>
      <c r="BX14" s="245">
        <v>0</v>
      </c>
      <c r="BY14" s="245">
        <v>0</v>
      </c>
      <c r="BZ14" s="90"/>
      <c r="CA14" s="270">
        <v>28.056049999999999</v>
      </c>
      <c r="CB14" s="270">
        <v>28.750810000000001</v>
      </c>
      <c r="CC14" s="270">
        <v>28.95383</v>
      </c>
      <c r="CD14" s="270">
        <v>29.176480000000002</v>
      </c>
      <c r="CE14" s="270">
        <v>29.094950000000001</v>
      </c>
      <c r="CF14" s="270">
        <v>29.050170000000001</v>
      </c>
      <c r="CG14" s="270">
        <v>29.70411</v>
      </c>
      <c r="CH14" s="270">
        <v>29.771940000000001</v>
      </c>
      <c r="CI14" s="270">
        <v>29.94323</v>
      </c>
      <c r="CJ14" s="270">
        <v>29.92371</v>
      </c>
      <c r="CK14" s="269">
        <v>29.862469999999998</v>
      </c>
      <c r="CL14" s="269">
        <v>29.848680000000002</v>
      </c>
      <c r="CM14" s="269">
        <v>29.8827</v>
      </c>
      <c r="CN14" s="269">
        <v>29.7</v>
      </c>
      <c r="CO14" s="269">
        <v>29.7</v>
      </c>
      <c r="CP14" s="269">
        <v>29.7</v>
      </c>
      <c r="CQ14" s="269">
        <v>29.7</v>
      </c>
      <c r="CR14" s="269">
        <v>29.7</v>
      </c>
      <c r="CS14" s="269">
        <v>29.7</v>
      </c>
      <c r="CT14" s="269">
        <v>29.7</v>
      </c>
      <c r="CU14" s="269">
        <v>29.7</v>
      </c>
      <c r="CV14" s="269">
        <v>29.7</v>
      </c>
      <c r="CW14" s="269">
        <v>29.7</v>
      </c>
      <c r="CX14" s="90"/>
      <c r="CY14" s="90"/>
      <c r="CZ14" s="90"/>
      <c r="DA14" s="90"/>
      <c r="DB14" s="90"/>
      <c r="DC14" s="90"/>
      <c r="DD14" s="90"/>
      <c r="DE14" s="90"/>
      <c r="DF14" s="90"/>
      <c r="DG14" s="90"/>
      <c r="DH14" s="90"/>
      <c r="DI14" s="90"/>
      <c r="DJ14" s="90"/>
      <c r="DK14" s="90"/>
    </row>
    <row r="15" spans="1:115" ht="6.95" customHeight="1" x14ac:dyDescent="0.25">
      <c r="A15" s="90"/>
      <c r="B15" s="247"/>
      <c r="C15" s="271">
        <f t="shared" si="1"/>
        <v>-1</v>
      </c>
      <c r="D15" s="271">
        <f t="shared" si="2"/>
        <v>-1</v>
      </c>
      <c r="E15" s="271">
        <f t="shared" si="3"/>
        <v>0</v>
      </c>
      <c r="F15" s="271">
        <f t="shared" si="4"/>
        <v>0</v>
      </c>
      <c r="G15" s="271">
        <f t="shared" si="5"/>
        <v>0</v>
      </c>
      <c r="H15" s="271">
        <f t="shared" si="6"/>
        <v>0</v>
      </c>
      <c r="I15" s="271">
        <f t="shared" si="7"/>
        <v>0</v>
      </c>
      <c r="J15" s="271">
        <f t="shared" si="8"/>
        <v>0</v>
      </c>
      <c r="K15" s="271">
        <f t="shared" si="9"/>
        <v>0</v>
      </c>
      <c r="L15" s="271">
        <f t="shared" si="10"/>
        <v>0</v>
      </c>
      <c r="M15" s="271">
        <f t="shared" si="11"/>
        <v>0</v>
      </c>
      <c r="N15" s="271">
        <f t="shared" si="12"/>
        <v>0</v>
      </c>
      <c r="O15" s="271">
        <f t="shared" si="13"/>
        <v>0</v>
      </c>
      <c r="P15" s="271">
        <f t="shared" si="14"/>
        <v>0</v>
      </c>
      <c r="Q15" s="271">
        <f t="shared" si="15"/>
        <v>0</v>
      </c>
      <c r="R15" s="271">
        <f t="shared" si="16"/>
        <v>0</v>
      </c>
      <c r="S15" s="271">
        <f t="shared" si="17"/>
        <v>70</v>
      </c>
      <c r="T15" s="271">
        <f t="shared" si="18"/>
        <v>70</v>
      </c>
      <c r="U15" s="271">
        <f t="shared" si="19"/>
        <v>70</v>
      </c>
      <c r="V15" s="271">
        <f t="shared" si="20"/>
        <v>70</v>
      </c>
      <c r="W15" s="271">
        <f t="shared" si="21"/>
        <v>70</v>
      </c>
      <c r="X15" s="271">
        <f t="shared" si="22"/>
        <v>0</v>
      </c>
      <c r="Y15" s="271">
        <f t="shared" si="23"/>
        <v>0</v>
      </c>
      <c r="Z15" s="90"/>
      <c r="AA15" s="98">
        <v>1</v>
      </c>
      <c r="AB15" s="110">
        <v>21</v>
      </c>
      <c r="AC15" s="110">
        <v>17</v>
      </c>
      <c r="AD15" s="110">
        <v>2</v>
      </c>
      <c r="AE15" s="110">
        <v>5</v>
      </c>
      <c r="AF15" s="110">
        <v>400</v>
      </c>
      <c r="AG15" s="243" t="str">
        <f t="shared" si="24"/>
        <v>17,21</v>
      </c>
      <c r="AH15" s="238"/>
      <c r="AI15" s="98">
        <v>10</v>
      </c>
      <c r="AJ15" s="98">
        <v>10</v>
      </c>
      <c r="AK15" s="98" t="s">
        <v>738</v>
      </c>
      <c r="AL15" s="110">
        <v>400</v>
      </c>
      <c r="AM15" s="110">
        <v>5</v>
      </c>
      <c r="AN15" s="110">
        <v>2.1875000000000002E-3</v>
      </c>
      <c r="AO15" s="110">
        <v>40.5625</v>
      </c>
      <c r="AP15" s="110">
        <v>1</v>
      </c>
      <c r="AQ15" s="110">
        <v>100</v>
      </c>
      <c r="AR15" s="110">
        <v>0.03</v>
      </c>
      <c r="AS15" s="110">
        <v>2</v>
      </c>
      <c r="AT15" s="110">
        <v>1</v>
      </c>
      <c r="AU15" s="110">
        <v>0</v>
      </c>
      <c r="AV15" s="110" t="s">
        <v>724</v>
      </c>
      <c r="AW15" s="100">
        <f>IF(AV14=AV15,AW14,MAX(AW$4:AW14)+1)</f>
        <v>2</v>
      </c>
      <c r="AX15" s="238"/>
      <c r="AY15" s="79">
        <v>10</v>
      </c>
      <c r="AZ15" s="79">
        <v>10</v>
      </c>
      <c r="BA15" s="51">
        <v>9</v>
      </c>
      <c r="BB15" s="51">
        <v>-11</v>
      </c>
      <c r="BC15" s="51"/>
      <c r="BD15" s="51">
        <f t="shared" si="25"/>
        <v>4</v>
      </c>
      <c r="BE15" s="238"/>
      <c r="BF15" s="49">
        <v>1</v>
      </c>
      <c r="BG15" s="110">
        <v>1</v>
      </c>
      <c r="BH15" s="110">
        <v>14</v>
      </c>
      <c r="BI15" s="110">
        <v>50.15</v>
      </c>
      <c r="BJ15" s="52" t="str">
        <f t="shared" si="26"/>
        <v>14,1</v>
      </c>
      <c r="BK15" s="90"/>
      <c r="BL15" s="102">
        <f t="shared" si="27"/>
        <v>11</v>
      </c>
      <c r="BM15" s="60">
        <f t="shared" si="28"/>
        <v>1</v>
      </c>
      <c r="BN15" s="60">
        <f t="shared" si="29"/>
        <v>11</v>
      </c>
      <c r="BO15" s="90"/>
      <c r="BP15" s="98">
        <v>10</v>
      </c>
      <c r="BQ15" s="245">
        <v>0</v>
      </c>
      <c r="BR15" s="110">
        <v>10</v>
      </c>
      <c r="BS15" s="110" t="s">
        <v>737</v>
      </c>
      <c r="BT15" s="110" t="s">
        <v>458</v>
      </c>
      <c r="BU15" s="110">
        <v>1</v>
      </c>
      <c r="BV15" s="245">
        <v>29.731670000000001</v>
      </c>
      <c r="BW15" s="110">
        <v>100</v>
      </c>
      <c r="BX15" s="245">
        <v>202.83249999999899</v>
      </c>
      <c r="BY15" s="245">
        <v>403.71699999999998</v>
      </c>
      <c r="BZ15" s="90"/>
      <c r="CA15" s="270">
        <v>26.484970000000001</v>
      </c>
      <c r="CB15" s="270">
        <v>27.049209999999999</v>
      </c>
      <c r="CC15" s="270">
        <v>27.462479999999999</v>
      </c>
      <c r="CD15" s="270">
        <v>28.02036</v>
      </c>
      <c r="CE15" s="270">
        <v>27.84806</v>
      </c>
      <c r="CF15" s="270">
        <v>28.415600000000001</v>
      </c>
      <c r="CG15" s="270">
        <v>28.591429999999999</v>
      </c>
      <c r="CH15" s="270">
        <v>29.504809999999999</v>
      </c>
      <c r="CI15" s="270">
        <v>29.91873</v>
      </c>
      <c r="CJ15" s="270">
        <v>29.77177</v>
      </c>
      <c r="CK15" s="269">
        <v>30.002189999999999</v>
      </c>
      <c r="CL15" s="269">
        <v>29.86919</v>
      </c>
      <c r="CM15" s="269">
        <v>29.7</v>
      </c>
      <c r="CN15" s="269">
        <v>29.7</v>
      </c>
      <c r="CO15" s="269">
        <v>29.7</v>
      </c>
      <c r="CP15" s="269">
        <v>29.7</v>
      </c>
      <c r="CQ15" s="269">
        <v>29.7</v>
      </c>
      <c r="CR15" s="269">
        <v>29.7</v>
      </c>
      <c r="CS15" s="269">
        <v>29.7</v>
      </c>
      <c r="CT15" s="269">
        <v>29.7</v>
      </c>
      <c r="CU15" s="269">
        <v>29.7</v>
      </c>
      <c r="CV15" s="269">
        <v>29.7</v>
      </c>
      <c r="CW15" s="269">
        <v>29.7</v>
      </c>
      <c r="CX15" s="90"/>
      <c r="CY15" s="90"/>
      <c r="CZ15" s="90"/>
      <c r="DA15" s="90"/>
      <c r="DB15" s="90"/>
      <c r="DC15" s="90"/>
      <c r="DD15" s="90"/>
      <c r="DE15" s="90"/>
      <c r="DF15" s="90"/>
      <c r="DG15" s="90"/>
      <c r="DH15" s="90"/>
      <c r="DI15" s="90"/>
      <c r="DJ15" s="90"/>
      <c r="DK15" s="90"/>
    </row>
    <row r="16" spans="1:115" ht="6.95" customHeight="1" x14ac:dyDescent="0.25">
      <c r="A16" s="90"/>
      <c r="B16" s="247"/>
      <c r="C16" s="271">
        <f t="shared" si="1"/>
        <v>-1</v>
      </c>
      <c r="D16" s="271">
        <f t="shared" si="2"/>
        <v>0</v>
      </c>
      <c r="E16" s="271">
        <f t="shared" si="3"/>
        <v>0</v>
      </c>
      <c r="F16" s="271">
        <f t="shared" si="4"/>
        <v>0</v>
      </c>
      <c r="G16" s="271">
        <f t="shared" si="5"/>
        <v>0</v>
      </c>
      <c r="H16" s="271">
        <f t="shared" si="6"/>
        <v>0</v>
      </c>
      <c r="I16" s="271">
        <f t="shared" si="7"/>
        <v>0</v>
      </c>
      <c r="J16" s="271">
        <f t="shared" si="8"/>
        <v>0</v>
      </c>
      <c r="K16" s="271">
        <f t="shared" si="9"/>
        <v>0</v>
      </c>
      <c r="L16" s="271">
        <f t="shared" si="10"/>
        <v>0</v>
      </c>
      <c r="M16" s="271">
        <f t="shared" si="11"/>
        <v>0</v>
      </c>
      <c r="N16" s="271">
        <f t="shared" si="12"/>
        <v>0</v>
      </c>
      <c r="O16" s="271">
        <f t="shared" si="13"/>
        <v>0</v>
      </c>
      <c r="P16" s="271">
        <f t="shared" si="14"/>
        <v>0</v>
      </c>
      <c r="Q16" s="271">
        <f t="shared" si="15"/>
        <v>0</v>
      </c>
      <c r="R16" s="271">
        <f t="shared" si="16"/>
        <v>0</v>
      </c>
      <c r="S16" s="271">
        <f t="shared" si="17"/>
        <v>70</v>
      </c>
      <c r="T16" s="271">
        <f t="shared" si="18"/>
        <v>70</v>
      </c>
      <c r="U16" s="271">
        <f t="shared" si="19"/>
        <v>70</v>
      </c>
      <c r="V16" s="271">
        <f t="shared" si="20"/>
        <v>70</v>
      </c>
      <c r="W16" s="271">
        <f t="shared" si="21"/>
        <v>70</v>
      </c>
      <c r="X16" s="271">
        <f t="shared" si="22"/>
        <v>0</v>
      </c>
      <c r="Y16" s="271">
        <f t="shared" si="23"/>
        <v>0</v>
      </c>
      <c r="Z16" s="90"/>
      <c r="AA16" s="98">
        <v>1</v>
      </c>
      <c r="AB16" s="110">
        <v>22</v>
      </c>
      <c r="AC16" s="110">
        <v>17</v>
      </c>
      <c r="AD16" s="110">
        <v>2</v>
      </c>
      <c r="AE16" s="110">
        <v>6</v>
      </c>
      <c r="AF16" s="110">
        <v>400</v>
      </c>
      <c r="AG16" s="243" t="str">
        <f t="shared" si="24"/>
        <v>17,22</v>
      </c>
      <c r="AH16" s="238"/>
      <c r="AI16" s="98">
        <v>11</v>
      </c>
      <c r="AJ16" s="98">
        <v>11</v>
      </c>
      <c r="AK16" s="98" t="s">
        <v>736</v>
      </c>
      <c r="AL16" s="110">
        <v>400</v>
      </c>
      <c r="AM16" s="110">
        <v>5</v>
      </c>
      <c r="AN16" s="110">
        <v>2.1875000000000002E-3</v>
      </c>
      <c r="AO16" s="110">
        <v>39.6875</v>
      </c>
      <c r="AP16" s="110">
        <v>1</v>
      </c>
      <c r="AQ16" s="110">
        <v>100</v>
      </c>
      <c r="AR16" s="110">
        <v>0.03</v>
      </c>
      <c r="AS16" s="110">
        <v>2</v>
      </c>
      <c r="AT16" s="110">
        <v>1</v>
      </c>
      <c r="AU16" s="110">
        <v>0</v>
      </c>
      <c r="AV16" s="110" t="s">
        <v>724</v>
      </c>
      <c r="AW16" s="100">
        <f>IF(AV15=AV16,AW15,MAX(AW$4:AW15)+1)</f>
        <v>2</v>
      </c>
      <c r="AX16" s="238"/>
      <c r="AY16" s="79">
        <v>11</v>
      </c>
      <c r="AZ16" s="79">
        <v>11</v>
      </c>
      <c r="BA16" s="51">
        <v>10</v>
      </c>
      <c r="BB16" s="51">
        <v>-12</v>
      </c>
      <c r="BC16" s="51"/>
      <c r="BD16" s="51">
        <f t="shared" si="25"/>
        <v>5</v>
      </c>
      <c r="BE16" s="238"/>
      <c r="BF16" s="49">
        <v>1</v>
      </c>
      <c r="BG16" s="110">
        <v>1</v>
      </c>
      <c r="BH16" s="110">
        <v>15</v>
      </c>
      <c r="BI16" s="110">
        <v>50.1</v>
      </c>
      <c r="BJ16" s="52" t="str">
        <f t="shared" si="26"/>
        <v>15,1</v>
      </c>
      <c r="BK16" s="90"/>
      <c r="BL16" s="102">
        <f t="shared" si="27"/>
        <v>12</v>
      </c>
      <c r="BM16" s="60">
        <f t="shared" si="28"/>
        <v>1</v>
      </c>
      <c r="BN16" s="60">
        <f t="shared" si="29"/>
        <v>12</v>
      </c>
      <c r="BO16" s="90"/>
      <c r="BP16" s="98">
        <v>11</v>
      </c>
      <c r="BQ16" s="245">
        <v>0</v>
      </c>
      <c r="BR16" s="110">
        <v>11</v>
      </c>
      <c r="BS16" s="110" t="s">
        <v>735</v>
      </c>
      <c r="BT16" s="110" t="s">
        <v>460</v>
      </c>
      <c r="BU16" s="110">
        <v>1</v>
      </c>
      <c r="BV16" s="245">
        <v>0</v>
      </c>
      <c r="BW16" s="110">
        <v>0</v>
      </c>
      <c r="BX16" s="245">
        <v>0</v>
      </c>
      <c r="BY16" s="245">
        <v>0</v>
      </c>
      <c r="BZ16" s="90"/>
      <c r="CA16" s="270">
        <v>24.582540000000002</v>
      </c>
      <c r="CB16" s="270">
        <v>25.018789999999999</v>
      </c>
      <c r="CC16" s="270">
        <v>25.189050000000002</v>
      </c>
      <c r="CD16" s="270">
        <v>26.201090000000001</v>
      </c>
      <c r="CE16" s="270">
        <v>26.714510000000001</v>
      </c>
      <c r="CF16" s="270">
        <v>26.886980000000001</v>
      </c>
      <c r="CG16" s="270">
        <v>27.14997</v>
      </c>
      <c r="CH16" s="270">
        <v>27.70956</v>
      </c>
      <c r="CI16" s="270">
        <v>28.543410000000002</v>
      </c>
      <c r="CJ16" s="270">
        <v>29.097729999999999</v>
      </c>
      <c r="CK16" s="269">
        <v>29.7</v>
      </c>
      <c r="CL16" s="269">
        <v>29.7</v>
      </c>
      <c r="CM16" s="269">
        <v>29.7</v>
      </c>
      <c r="CN16" s="269">
        <v>29.7</v>
      </c>
      <c r="CO16" s="269">
        <v>29.7</v>
      </c>
      <c r="CP16" s="269">
        <v>29.7</v>
      </c>
      <c r="CQ16" s="269">
        <v>29.7</v>
      </c>
      <c r="CR16" s="269">
        <v>29.7</v>
      </c>
      <c r="CS16" s="269">
        <v>29.7</v>
      </c>
      <c r="CT16" s="269">
        <v>29.7</v>
      </c>
      <c r="CU16" s="269">
        <v>29.7</v>
      </c>
      <c r="CV16" s="269">
        <v>29.7</v>
      </c>
      <c r="CW16" s="269">
        <v>29.7</v>
      </c>
      <c r="CX16" s="90"/>
      <c r="CY16" s="90"/>
      <c r="CZ16" s="90"/>
      <c r="DA16" s="90"/>
      <c r="DB16" s="90"/>
      <c r="DC16" s="90"/>
      <c r="DD16" s="90"/>
      <c r="DE16" s="90"/>
      <c r="DF16" s="90"/>
      <c r="DG16" s="90"/>
      <c r="DH16" s="90"/>
      <c r="DI16" s="90"/>
      <c r="DJ16" s="90"/>
      <c r="DK16" s="90"/>
    </row>
    <row r="17" spans="1:115" ht="6.95" customHeight="1" x14ac:dyDescent="0.25">
      <c r="A17" s="90"/>
      <c r="B17" s="247"/>
      <c r="C17" s="271">
        <f t="shared" si="1"/>
        <v>-1</v>
      </c>
      <c r="D17" s="271">
        <f t="shared" si="2"/>
        <v>0</v>
      </c>
      <c r="E17" s="271">
        <f t="shared" si="3"/>
        <v>0</v>
      </c>
      <c r="F17" s="271">
        <f t="shared" si="4"/>
        <v>0</v>
      </c>
      <c r="G17" s="271">
        <f t="shared" si="5"/>
        <v>0</v>
      </c>
      <c r="H17" s="271">
        <f t="shared" si="6"/>
        <v>0</v>
      </c>
      <c r="I17" s="271">
        <f t="shared" si="7"/>
        <v>0</v>
      </c>
      <c r="J17" s="271">
        <f t="shared" si="8"/>
        <v>0</v>
      </c>
      <c r="K17" s="271">
        <f t="shared" si="9"/>
        <v>0</v>
      </c>
      <c r="L17" s="271">
        <f t="shared" si="10"/>
        <v>0</v>
      </c>
      <c r="M17" s="271">
        <f t="shared" si="11"/>
        <v>0</v>
      </c>
      <c r="N17" s="271">
        <f t="shared" si="12"/>
        <v>0</v>
      </c>
      <c r="O17" s="271">
        <f t="shared" si="13"/>
        <v>0</v>
      </c>
      <c r="P17" s="271">
        <f t="shared" si="14"/>
        <v>0</v>
      </c>
      <c r="Q17" s="271">
        <f t="shared" si="15"/>
        <v>0</v>
      </c>
      <c r="R17" s="271">
        <f t="shared" si="16"/>
        <v>0</v>
      </c>
      <c r="S17" s="271">
        <f t="shared" si="17"/>
        <v>70</v>
      </c>
      <c r="T17" s="271">
        <f t="shared" si="18"/>
        <v>70</v>
      </c>
      <c r="U17" s="271">
        <f t="shared" si="19"/>
        <v>70</v>
      </c>
      <c r="V17" s="271">
        <f t="shared" si="20"/>
        <v>70</v>
      </c>
      <c r="W17" s="271">
        <f t="shared" si="21"/>
        <v>0</v>
      </c>
      <c r="X17" s="271">
        <f t="shared" si="22"/>
        <v>0</v>
      </c>
      <c r="Y17" s="271">
        <f t="shared" si="23"/>
        <v>0</v>
      </c>
      <c r="Z17" s="90"/>
      <c r="AA17" s="98">
        <v>1</v>
      </c>
      <c r="AB17" s="110">
        <v>23</v>
      </c>
      <c r="AC17" s="110">
        <v>16</v>
      </c>
      <c r="AD17" s="110">
        <v>2</v>
      </c>
      <c r="AE17" s="110">
        <v>7</v>
      </c>
      <c r="AF17" s="110">
        <v>400</v>
      </c>
      <c r="AG17" s="243" t="str">
        <f t="shared" si="24"/>
        <v>16,23</v>
      </c>
      <c r="AH17" s="238"/>
      <c r="AI17" s="98">
        <v>12</v>
      </c>
      <c r="AJ17" s="98">
        <v>12</v>
      </c>
      <c r="AK17" s="98" t="s">
        <v>734</v>
      </c>
      <c r="AL17" s="110">
        <v>400</v>
      </c>
      <c r="AM17" s="110">
        <v>5</v>
      </c>
      <c r="AN17" s="110">
        <v>2.1875000000000002E-3</v>
      </c>
      <c r="AO17" s="110">
        <v>38.8125</v>
      </c>
      <c r="AP17" s="110">
        <v>1</v>
      </c>
      <c r="AQ17" s="110">
        <v>100</v>
      </c>
      <c r="AR17" s="110">
        <v>0.03</v>
      </c>
      <c r="AS17" s="110">
        <v>2</v>
      </c>
      <c r="AT17" s="110">
        <v>1</v>
      </c>
      <c r="AU17" s="110">
        <v>0</v>
      </c>
      <c r="AV17" s="110" t="s">
        <v>724</v>
      </c>
      <c r="AW17" s="100">
        <f>IF(AV16=AV17,AW16,MAX(AW$4:AW16)+1)</f>
        <v>2</v>
      </c>
      <c r="AX17" s="238"/>
      <c r="AY17" s="79">
        <v>12</v>
      </c>
      <c r="AZ17" s="79">
        <v>12</v>
      </c>
      <c r="BA17" s="51">
        <v>11</v>
      </c>
      <c r="BB17" s="51">
        <v>-13</v>
      </c>
      <c r="BC17" s="51"/>
      <c r="BD17" s="51">
        <f t="shared" si="25"/>
        <v>6</v>
      </c>
      <c r="BE17" s="238"/>
      <c r="BF17" s="49">
        <v>1</v>
      </c>
      <c r="BG17" s="110">
        <v>1</v>
      </c>
      <c r="BH17" s="110">
        <v>16</v>
      </c>
      <c r="BI17" s="110">
        <v>50</v>
      </c>
      <c r="BJ17" s="52" t="str">
        <f t="shared" si="26"/>
        <v>16,1</v>
      </c>
      <c r="BK17" s="90"/>
      <c r="BL17" s="102">
        <f t="shared" si="27"/>
        <v>13</v>
      </c>
      <c r="BM17" s="60">
        <f t="shared" si="28"/>
        <v>1</v>
      </c>
      <c r="BN17" s="60">
        <f t="shared" si="29"/>
        <v>13</v>
      </c>
      <c r="BO17" s="90"/>
      <c r="BP17" s="98">
        <v>12</v>
      </c>
      <c r="BQ17" s="245">
        <v>0</v>
      </c>
      <c r="BR17" s="110">
        <v>12</v>
      </c>
      <c r="BS17" s="110" t="s">
        <v>733</v>
      </c>
      <c r="BT17" s="110" t="s">
        <v>458</v>
      </c>
      <c r="BU17" s="110">
        <v>1</v>
      </c>
      <c r="BV17" s="245">
        <v>30.201750000000001</v>
      </c>
      <c r="BW17" s="110">
        <v>100</v>
      </c>
      <c r="BX17" s="245">
        <v>201.85849999999999</v>
      </c>
      <c r="BY17" s="245">
        <v>405.664999999999</v>
      </c>
      <c r="BZ17" s="90"/>
      <c r="CA17" s="270">
        <v>22.751080000000002</v>
      </c>
      <c r="CB17" s="270">
        <v>23.031829999999999</v>
      </c>
      <c r="CC17" s="270">
        <v>23.312169999999998</v>
      </c>
      <c r="CD17" s="270">
        <v>23.55771</v>
      </c>
      <c r="CE17" s="270">
        <v>23.764050000000001</v>
      </c>
      <c r="CF17" s="270">
        <v>24.25329</v>
      </c>
      <c r="CG17" s="270">
        <v>24.78199</v>
      </c>
      <c r="CH17" s="270">
        <v>26.15136</v>
      </c>
      <c r="CI17" s="270">
        <v>27.129460000000002</v>
      </c>
      <c r="CJ17" s="270">
        <v>28.02421</v>
      </c>
      <c r="CK17" s="269">
        <v>29.7</v>
      </c>
      <c r="CL17" s="269">
        <v>29.7</v>
      </c>
      <c r="CM17" s="269">
        <v>29.7</v>
      </c>
      <c r="CN17" s="269">
        <v>29.7</v>
      </c>
      <c r="CO17" s="269">
        <v>29.7</v>
      </c>
      <c r="CP17" s="269">
        <v>29.7</v>
      </c>
      <c r="CQ17" s="269">
        <v>29.7</v>
      </c>
      <c r="CR17" s="269">
        <v>29.7</v>
      </c>
      <c r="CS17" s="269">
        <v>29.7</v>
      </c>
      <c r="CT17" s="269">
        <v>29.7</v>
      </c>
      <c r="CU17" s="269">
        <v>29.7</v>
      </c>
      <c r="CV17" s="269">
        <v>29.7</v>
      </c>
      <c r="CW17" s="269">
        <v>29.7</v>
      </c>
      <c r="CX17" s="90"/>
      <c r="CY17" s="90"/>
      <c r="CZ17" s="90"/>
      <c r="DA17" s="90"/>
      <c r="DB17" s="90"/>
      <c r="DC17" s="90"/>
      <c r="DD17" s="90"/>
      <c r="DE17" s="90"/>
      <c r="DF17" s="90"/>
      <c r="DG17" s="90"/>
      <c r="DH17" s="90"/>
      <c r="DI17" s="90"/>
      <c r="DJ17" s="90"/>
      <c r="DK17" s="90"/>
    </row>
    <row r="18" spans="1:115" ht="6.95" customHeight="1" x14ac:dyDescent="0.25">
      <c r="A18" s="90"/>
      <c r="B18" s="247"/>
      <c r="C18" s="271">
        <f t="shared" si="1"/>
        <v>-1</v>
      </c>
      <c r="D18" s="271">
        <f t="shared" si="2"/>
        <v>0</v>
      </c>
      <c r="E18" s="271">
        <f t="shared" si="3"/>
        <v>0</v>
      </c>
      <c r="F18" s="271">
        <f t="shared" si="4"/>
        <v>0</v>
      </c>
      <c r="G18" s="271">
        <f t="shared" si="5"/>
        <v>0</v>
      </c>
      <c r="H18" s="271">
        <f t="shared" si="6"/>
        <v>0</v>
      </c>
      <c r="I18" s="271">
        <f t="shared" si="7"/>
        <v>0</v>
      </c>
      <c r="J18" s="271">
        <f t="shared" si="8"/>
        <v>0</v>
      </c>
      <c r="K18" s="271">
        <f t="shared" si="9"/>
        <v>0</v>
      </c>
      <c r="L18" s="271">
        <f t="shared" si="10"/>
        <v>0</v>
      </c>
      <c r="M18" s="271">
        <f t="shared" si="11"/>
        <v>0</v>
      </c>
      <c r="N18" s="271">
        <f t="shared" si="12"/>
        <v>0</v>
      </c>
      <c r="O18" s="271">
        <f t="shared" si="13"/>
        <v>0</v>
      </c>
      <c r="P18" s="271">
        <f t="shared" si="14"/>
        <v>0</v>
      </c>
      <c r="Q18" s="271">
        <f t="shared" si="15"/>
        <v>0</v>
      </c>
      <c r="R18" s="271">
        <f t="shared" si="16"/>
        <v>0</v>
      </c>
      <c r="S18" s="271">
        <f t="shared" si="17"/>
        <v>70</v>
      </c>
      <c r="T18" s="271">
        <f t="shared" si="18"/>
        <v>70</v>
      </c>
      <c r="U18" s="271">
        <f t="shared" si="19"/>
        <v>70</v>
      </c>
      <c r="V18" s="271">
        <f t="shared" si="20"/>
        <v>70</v>
      </c>
      <c r="W18" s="271">
        <f t="shared" si="21"/>
        <v>0</v>
      </c>
      <c r="X18" s="271">
        <f t="shared" si="22"/>
        <v>0</v>
      </c>
      <c r="Y18" s="271">
        <f t="shared" si="23"/>
        <v>0</v>
      </c>
      <c r="Z18" s="90"/>
      <c r="AA18" s="98">
        <v>1</v>
      </c>
      <c r="AB18" s="110">
        <v>24</v>
      </c>
      <c r="AC18" s="110">
        <v>16</v>
      </c>
      <c r="AD18" s="110">
        <v>2</v>
      </c>
      <c r="AE18" s="110">
        <v>8</v>
      </c>
      <c r="AF18" s="110">
        <v>400</v>
      </c>
      <c r="AG18" s="243" t="str">
        <f t="shared" si="24"/>
        <v>16,24</v>
      </c>
      <c r="AH18" s="238"/>
      <c r="AI18" s="98">
        <v>13</v>
      </c>
      <c r="AJ18" s="98">
        <v>13</v>
      </c>
      <c r="AK18" s="98" t="s">
        <v>732</v>
      </c>
      <c r="AL18" s="110">
        <v>400</v>
      </c>
      <c r="AM18" s="110">
        <v>5</v>
      </c>
      <c r="AN18" s="110">
        <v>2.1875000000000002E-3</v>
      </c>
      <c r="AO18" s="110">
        <v>37.9375</v>
      </c>
      <c r="AP18" s="110">
        <v>1</v>
      </c>
      <c r="AQ18" s="110">
        <v>100</v>
      </c>
      <c r="AR18" s="110">
        <v>0.03</v>
      </c>
      <c r="AS18" s="110">
        <v>2</v>
      </c>
      <c r="AT18" s="110">
        <v>1</v>
      </c>
      <c r="AU18" s="110">
        <v>0</v>
      </c>
      <c r="AV18" s="110" t="s">
        <v>724</v>
      </c>
      <c r="AW18" s="100">
        <f>IF(AV17=AV18,AW17,MAX(AW$4:AW17)+1)</f>
        <v>2</v>
      </c>
      <c r="AX18" s="238"/>
      <c r="AY18" s="79">
        <v>13</v>
      </c>
      <c r="AZ18" s="79">
        <v>13</v>
      </c>
      <c r="BA18" s="51">
        <v>12</v>
      </c>
      <c r="BB18" s="51">
        <v>-14</v>
      </c>
      <c r="BC18" s="51"/>
      <c r="BD18" s="51">
        <f t="shared" si="25"/>
        <v>7</v>
      </c>
      <c r="BE18" s="238"/>
      <c r="BF18" s="49">
        <v>1</v>
      </c>
      <c r="BG18" s="110">
        <v>1</v>
      </c>
      <c r="BH18" s="110">
        <v>17</v>
      </c>
      <c r="BI18" s="110">
        <v>50</v>
      </c>
      <c r="BJ18" s="52" t="str">
        <f t="shared" si="26"/>
        <v>17,1</v>
      </c>
      <c r="BK18" s="90"/>
      <c r="BL18" s="102">
        <f t="shared" si="27"/>
        <v>14</v>
      </c>
      <c r="BM18" s="60">
        <f t="shared" si="28"/>
        <v>1</v>
      </c>
      <c r="BN18" s="60">
        <f t="shared" si="29"/>
        <v>14</v>
      </c>
      <c r="BO18" s="90"/>
      <c r="BP18" s="98">
        <v>13</v>
      </c>
      <c r="BQ18" s="245">
        <v>0</v>
      </c>
      <c r="BR18" s="110">
        <v>13</v>
      </c>
      <c r="BS18" s="110" t="s">
        <v>731</v>
      </c>
      <c r="BT18" s="110" t="s">
        <v>458</v>
      </c>
      <c r="BU18" s="110">
        <v>1</v>
      </c>
      <c r="BV18" s="245">
        <v>30.217289999999998</v>
      </c>
      <c r="BW18" s="110">
        <v>100</v>
      </c>
      <c r="BX18" s="245">
        <v>202.83249999999899</v>
      </c>
      <c r="BY18" s="245">
        <v>403.71699999999998</v>
      </c>
      <c r="BZ18" s="90"/>
      <c r="CA18" s="270">
        <v>21.86225</v>
      </c>
      <c r="CB18" s="270">
        <v>22.014479999999999</v>
      </c>
      <c r="CC18" s="270">
        <v>22.215689999999999</v>
      </c>
      <c r="CD18" s="270">
        <v>22.450240000000001</v>
      </c>
      <c r="CE18" s="270">
        <v>22.695740000000001</v>
      </c>
      <c r="CF18" s="270">
        <v>22.955300000000001</v>
      </c>
      <c r="CG18" s="270">
        <v>23.784230000000001</v>
      </c>
      <c r="CH18" s="270">
        <v>24.738980000000002</v>
      </c>
      <c r="CI18" s="270">
        <v>25.778020000000001</v>
      </c>
      <c r="CJ18" s="270">
        <v>26.86196</v>
      </c>
      <c r="CK18" s="269">
        <v>28.477879999999999</v>
      </c>
      <c r="CL18" s="269">
        <v>29.7</v>
      </c>
      <c r="CM18" s="269">
        <v>29.7</v>
      </c>
      <c r="CN18" s="269">
        <v>29.7</v>
      </c>
      <c r="CO18" s="269">
        <v>29.7</v>
      </c>
      <c r="CP18" s="269">
        <v>29.7</v>
      </c>
      <c r="CQ18" s="269">
        <v>29.7</v>
      </c>
      <c r="CR18" s="269">
        <v>29.7</v>
      </c>
      <c r="CS18" s="269">
        <v>29.7</v>
      </c>
      <c r="CT18" s="269">
        <v>29.7</v>
      </c>
      <c r="CU18" s="269">
        <v>29.7</v>
      </c>
      <c r="CV18" s="269">
        <v>29.7</v>
      </c>
      <c r="CW18" s="269">
        <v>29.7</v>
      </c>
      <c r="CX18" s="90"/>
      <c r="CY18" s="90"/>
      <c r="CZ18" s="90"/>
      <c r="DA18" s="90"/>
      <c r="DB18" s="90"/>
      <c r="DC18" s="90"/>
      <c r="DD18" s="90"/>
      <c r="DE18" s="90"/>
      <c r="DF18" s="90"/>
      <c r="DG18" s="90"/>
      <c r="DH18" s="90"/>
      <c r="DI18" s="90"/>
      <c r="DJ18" s="90"/>
      <c r="DK18" s="90"/>
    </row>
    <row r="19" spans="1:115" ht="6.95" customHeight="1" x14ac:dyDescent="0.25">
      <c r="A19" s="90"/>
      <c r="B19" s="247"/>
      <c r="C19" s="271">
        <f t="shared" si="1"/>
        <v>-1</v>
      </c>
      <c r="D19" s="271">
        <f t="shared" si="2"/>
        <v>0</v>
      </c>
      <c r="E19" s="271">
        <f t="shared" si="3"/>
        <v>0</v>
      </c>
      <c r="F19" s="271">
        <f t="shared" si="4"/>
        <v>0</v>
      </c>
      <c r="G19" s="271">
        <f t="shared" si="5"/>
        <v>0</v>
      </c>
      <c r="H19" s="271">
        <f t="shared" si="6"/>
        <v>0</v>
      </c>
      <c r="I19" s="271">
        <f t="shared" si="7"/>
        <v>0</v>
      </c>
      <c r="J19" s="271">
        <f t="shared" si="8"/>
        <v>0</v>
      </c>
      <c r="K19" s="271">
        <f t="shared" si="9"/>
        <v>0</v>
      </c>
      <c r="L19" s="271">
        <f t="shared" si="10"/>
        <v>0</v>
      </c>
      <c r="M19" s="271">
        <f t="shared" si="11"/>
        <v>0</v>
      </c>
      <c r="N19" s="271">
        <f t="shared" si="12"/>
        <v>0</v>
      </c>
      <c r="O19" s="271">
        <f t="shared" si="13"/>
        <v>0</v>
      </c>
      <c r="P19" s="271">
        <f t="shared" si="14"/>
        <v>0</v>
      </c>
      <c r="Q19" s="271">
        <f t="shared" si="15"/>
        <v>0</v>
      </c>
      <c r="R19" s="271">
        <f t="shared" si="16"/>
        <v>0</v>
      </c>
      <c r="S19" s="271">
        <f t="shared" si="17"/>
        <v>70</v>
      </c>
      <c r="T19" s="271">
        <f t="shared" si="18"/>
        <v>70</v>
      </c>
      <c r="U19" s="271">
        <f t="shared" si="19"/>
        <v>70</v>
      </c>
      <c r="V19" s="271">
        <f t="shared" si="20"/>
        <v>0</v>
      </c>
      <c r="W19" s="271">
        <f t="shared" si="21"/>
        <v>0</v>
      </c>
      <c r="X19" s="271">
        <f t="shared" si="22"/>
        <v>0</v>
      </c>
      <c r="Y19" s="271">
        <f t="shared" si="23"/>
        <v>0</v>
      </c>
      <c r="Z19" s="90"/>
      <c r="AA19" s="98">
        <v>1</v>
      </c>
      <c r="AB19" s="110">
        <v>25</v>
      </c>
      <c r="AC19" s="110">
        <v>16</v>
      </c>
      <c r="AD19" s="110">
        <v>2</v>
      </c>
      <c r="AE19" s="110">
        <v>9</v>
      </c>
      <c r="AF19" s="110">
        <v>400</v>
      </c>
      <c r="AG19" s="243" t="str">
        <f t="shared" si="24"/>
        <v>16,25</v>
      </c>
      <c r="AH19" s="238"/>
      <c r="AI19" s="98">
        <v>14</v>
      </c>
      <c r="AJ19" s="98">
        <v>14</v>
      </c>
      <c r="AK19" s="98" t="s">
        <v>730</v>
      </c>
      <c r="AL19" s="110">
        <v>400</v>
      </c>
      <c r="AM19" s="110">
        <v>5</v>
      </c>
      <c r="AN19" s="110">
        <v>2.1875000000000002E-3</v>
      </c>
      <c r="AO19" s="110">
        <v>37.0625</v>
      </c>
      <c r="AP19" s="110">
        <v>1</v>
      </c>
      <c r="AQ19" s="110">
        <v>100</v>
      </c>
      <c r="AR19" s="110">
        <v>0.03</v>
      </c>
      <c r="AS19" s="110">
        <v>2</v>
      </c>
      <c r="AT19" s="110">
        <v>1</v>
      </c>
      <c r="AU19" s="110">
        <v>0</v>
      </c>
      <c r="AV19" s="110" t="s">
        <v>724</v>
      </c>
      <c r="AW19" s="100">
        <f>IF(AV18=AV19,AW18,MAX(AW$4:AW18)+1)</f>
        <v>2</v>
      </c>
      <c r="AX19" s="238"/>
      <c r="AY19" s="79">
        <v>14</v>
      </c>
      <c r="AZ19" s="79">
        <v>14</v>
      </c>
      <c r="BA19" s="51">
        <v>13</v>
      </c>
      <c r="BB19" s="51">
        <v>-15</v>
      </c>
      <c r="BC19" s="51"/>
      <c r="BD19" s="51">
        <f t="shared" si="25"/>
        <v>8</v>
      </c>
      <c r="BE19" s="238"/>
      <c r="BF19" s="49">
        <v>1</v>
      </c>
      <c r="BG19" s="110">
        <v>1</v>
      </c>
      <c r="BH19" s="110">
        <v>18</v>
      </c>
      <c r="BI19" s="110">
        <v>50</v>
      </c>
      <c r="BJ19" s="52" t="str">
        <f t="shared" si="26"/>
        <v>18,1</v>
      </c>
      <c r="BK19" s="90"/>
      <c r="BL19" s="102">
        <f t="shared" si="27"/>
        <v>15</v>
      </c>
      <c r="BM19" s="60">
        <f t="shared" si="28"/>
        <v>1</v>
      </c>
      <c r="BN19" s="60">
        <f t="shared" si="29"/>
        <v>15</v>
      </c>
      <c r="BO19" s="90"/>
      <c r="BP19" s="98">
        <v>14</v>
      </c>
      <c r="BQ19" s="245">
        <v>0</v>
      </c>
      <c r="BR19" s="110">
        <v>14</v>
      </c>
      <c r="BS19" s="110" t="s">
        <v>729</v>
      </c>
      <c r="BT19" s="110" t="s">
        <v>460</v>
      </c>
      <c r="BU19" s="110">
        <v>1</v>
      </c>
      <c r="BV19" s="245">
        <v>0</v>
      </c>
      <c r="BW19" s="110">
        <v>0</v>
      </c>
      <c r="BX19" s="245">
        <v>0</v>
      </c>
      <c r="BY19" s="245">
        <v>0</v>
      </c>
      <c r="BZ19" s="90"/>
      <c r="CA19" s="270">
        <v>20.908650000000002</v>
      </c>
      <c r="CB19" s="270">
        <v>20.944500000000001</v>
      </c>
      <c r="CC19" s="270">
        <v>21.421589999999998</v>
      </c>
      <c r="CD19" s="270">
        <v>21.634309999999999</v>
      </c>
      <c r="CE19" s="270">
        <v>21.875450000000001</v>
      </c>
      <c r="CF19" s="270">
        <v>22.13364</v>
      </c>
      <c r="CG19" s="270">
        <v>22.399640000000002</v>
      </c>
      <c r="CH19" s="270">
        <v>23.269500000000001</v>
      </c>
      <c r="CI19" s="270">
        <v>24.331759999999999</v>
      </c>
      <c r="CJ19" s="270">
        <v>25.44293</v>
      </c>
      <c r="CK19" s="269">
        <v>26.700189999999999</v>
      </c>
      <c r="CL19" s="269">
        <v>28.367180000000001</v>
      </c>
      <c r="CM19" s="269">
        <v>29.160499999999999</v>
      </c>
      <c r="CN19" s="269">
        <v>29.7</v>
      </c>
      <c r="CO19" s="269">
        <v>29.7</v>
      </c>
      <c r="CP19" s="269">
        <v>29.7</v>
      </c>
      <c r="CQ19" s="269">
        <v>29.7</v>
      </c>
      <c r="CR19" s="269">
        <v>29.7</v>
      </c>
      <c r="CS19" s="269">
        <v>29.7</v>
      </c>
      <c r="CT19" s="269">
        <v>29.7</v>
      </c>
      <c r="CU19" s="269">
        <v>29.7</v>
      </c>
      <c r="CV19" s="269">
        <v>29.7</v>
      </c>
      <c r="CW19" s="269">
        <v>29.7</v>
      </c>
      <c r="CX19" s="90"/>
      <c r="CY19" s="90"/>
      <c r="CZ19" s="90"/>
      <c r="DA19" s="90"/>
      <c r="DB19" s="90"/>
      <c r="DC19" s="90"/>
      <c r="DD19" s="90"/>
      <c r="DE19" s="90"/>
      <c r="DF19" s="90"/>
      <c r="DG19" s="90"/>
      <c r="DH19" s="90"/>
      <c r="DI19" s="90"/>
      <c r="DJ19" s="90"/>
      <c r="DK19" s="90"/>
    </row>
    <row r="20" spans="1:115" ht="6.95" customHeight="1" x14ac:dyDescent="0.25">
      <c r="A20" s="90"/>
      <c r="B20" s="247"/>
      <c r="C20" s="271">
        <f t="shared" si="1"/>
        <v>-1</v>
      </c>
      <c r="D20" s="271">
        <f t="shared" si="2"/>
        <v>0</v>
      </c>
      <c r="E20" s="271">
        <f t="shared" si="3"/>
        <v>0</v>
      </c>
      <c r="F20" s="271">
        <f t="shared" si="4"/>
        <v>0</v>
      </c>
      <c r="G20" s="271">
        <f t="shared" si="5"/>
        <v>0</v>
      </c>
      <c r="H20" s="271">
        <f t="shared" si="6"/>
        <v>0</v>
      </c>
      <c r="I20" s="271">
        <f t="shared" si="7"/>
        <v>0</v>
      </c>
      <c r="J20" s="271">
        <f t="shared" si="8"/>
        <v>0</v>
      </c>
      <c r="K20" s="271">
        <f t="shared" si="9"/>
        <v>0</v>
      </c>
      <c r="L20" s="271">
        <f t="shared" si="10"/>
        <v>0</v>
      </c>
      <c r="M20" s="271">
        <f t="shared" si="11"/>
        <v>0</v>
      </c>
      <c r="N20" s="271">
        <f t="shared" si="12"/>
        <v>0</v>
      </c>
      <c r="O20" s="271">
        <f t="shared" si="13"/>
        <v>0</v>
      </c>
      <c r="P20" s="271">
        <f t="shared" si="14"/>
        <v>0</v>
      </c>
      <c r="Q20" s="271">
        <f t="shared" si="15"/>
        <v>0</v>
      </c>
      <c r="R20" s="271">
        <f t="shared" si="16"/>
        <v>0</v>
      </c>
      <c r="S20" s="271">
        <f t="shared" si="17"/>
        <v>0</v>
      </c>
      <c r="T20" s="271">
        <f t="shared" si="18"/>
        <v>70</v>
      </c>
      <c r="U20" s="271">
        <f t="shared" si="19"/>
        <v>0</v>
      </c>
      <c r="V20" s="271">
        <f t="shared" si="20"/>
        <v>0</v>
      </c>
      <c r="W20" s="271">
        <f t="shared" si="21"/>
        <v>0</v>
      </c>
      <c r="X20" s="271">
        <f t="shared" si="22"/>
        <v>0</v>
      </c>
      <c r="Y20" s="271">
        <f t="shared" si="23"/>
        <v>0</v>
      </c>
      <c r="Z20" s="90"/>
      <c r="AA20" s="98">
        <v>1</v>
      </c>
      <c r="AB20" s="110">
        <v>26</v>
      </c>
      <c r="AC20" s="110">
        <v>16</v>
      </c>
      <c r="AD20" s="110">
        <v>2</v>
      </c>
      <c r="AE20" s="110">
        <v>10</v>
      </c>
      <c r="AF20" s="110">
        <v>400</v>
      </c>
      <c r="AG20" s="243" t="str">
        <f t="shared" si="24"/>
        <v>16,26</v>
      </c>
      <c r="AH20" s="238"/>
      <c r="AI20" s="98">
        <v>15</v>
      </c>
      <c r="AJ20" s="98">
        <v>15</v>
      </c>
      <c r="AK20" s="98" t="s">
        <v>728</v>
      </c>
      <c r="AL20" s="110">
        <v>400</v>
      </c>
      <c r="AM20" s="110">
        <v>5</v>
      </c>
      <c r="AN20" s="110">
        <v>2.1875000000000002E-3</v>
      </c>
      <c r="AO20" s="110">
        <v>36.1875</v>
      </c>
      <c r="AP20" s="110">
        <v>1</v>
      </c>
      <c r="AQ20" s="110">
        <v>100</v>
      </c>
      <c r="AR20" s="110">
        <v>0.03</v>
      </c>
      <c r="AS20" s="110">
        <v>2</v>
      </c>
      <c r="AT20" s="110">
        <v>1</v>
      </c>
      <c r="AU20" s="110">
        <v>0</v>
      </c>
      <c r="AV20" s="110" t="s">
        <v>724</v>
      </c>
      <c r="AW20" s="100">
        <f>IF(AV19=AV20,AW19,MAX(AW$4:AW19)+1)</f>
        <v>2</v>
      </c>
      <c r="AX20" s="238"/>
      <c r="AY20" s="79">
        <v>15</v>
      </c>
      <c r="AZ20" s="79">
        <v>15</v>
      </c>
      <c r="BA20" s="51">
        <v>14</v>
      </c>
      <c r="BB20" s="51">
        <v>-16</v>
      </c>
      <c r="BC20" s="51"/>
      <c r="BD20" s="51">
        <f t="shared" si="25"/>
        <v>9</v>
      </c>
      <c r="BE20" s="238"/>
      <c r="BF20" s="49">
        <v>1</v>
      </c>
      <c r="BG20" s="110">
        <v>1</v>
      </c>
      <c r="BH20" s="110">
        <v>19</v>
      </c>
      <c r="BI20" s="110">
        <v>50</v>
      </c>
      <c r="BJ20" s="52" t="str">
        <f t="shared" si="26"/>
        <v>19,1</v>
      </c>
      <c r="BK20" s="90"/>
      <c r="BL20" s="102">
        <f t="shared" si="27"/>
        <v>16</v>
      </c>
      <c r="BM20" s="60">
        <f t="shared" si="28"/>
        <v>1</v>
      </c>
      <c r="BN20" s="60">
        <f t="shared" si="29"/>
        <v>16</v>
      </c>
      <c r="BO20" s="90"/>
      <c r="BP20" s="98">
        <v>15</v>
      </c>
      <c r="BQ20" s="245">
        <v>0</v>
      </c>
      <c r="BR20" s="110">
        <v>15</v>
      </c>
      <c r="BS20" s="110" t="s">
        <v>727</v>
      </c>
      <c r="BT20" s="110" t="s">
        <v>458</v>
      </c>
      <c r="BU20" s="110">
        <v>1</v>
      </c>
      <c r="BV20" s="245">
        <v>30.088059999999999</v>
      </c>
      <c r="BW20" s="110">
        <v>100</v>
      </c>
      <c r="BX20" s="245">
        <v>201.85849999999999</v>
      </c>
      <c r="BY20" s="245">
        <v>405.664999999999</v>
      </c>
      <c r="BZ20" s="90"/>
      <c r="CA20" s="270">
        <v>20.559460000000001</v>
      </c>
      <c r="CB20" s="270">
        <v>20.56268</v>
      </c>
      <c r="CC20" s="270">
        <v>20.627389999999998</v>
      </c>
      <c r="CD20" s="270">
        <v>20.723089999999999</v>
      </c>
      <c r="CE20" s="270">
        <v>21.28952</v>
      </c>
      <c r="CF20" s="270">
        <v>21.52148</v>
      </c>
      <c r="CG20" s="270">
        <v>21.75356</v>
      </c>
      <c r="CH20" s="270">
        <v>21.97391</v>
      </c>
      <c r="CI20" s="270">
        <v>22.880669999999999</v>
      </c>
      <c r="CJ20" s="270">
        <v>24.01558</v>
      </c>
      <c r="CK20" s="269">
        <v>25.384989999999998</v>
      </c>
      <c r="CL20" s="269">
        <v>27.30865</v>
      </c>
      <c r="CM20" s="269">
        <v>28.295079999999999</v>
      </c>
      <c r="CN20" s="269">
        <v>28.613679999999999</v>
      </c>
      <c r="CO20" s="269">
        <v>29.231829999999999</v>
      </c>
      <c r="CP20" s="269">
        <v>29.7</v>
      </c>
      <c r="CQ20" s="269">
        <v>29.7</v>
      </c>
      <c r="CR20" s="269">
        <v>29.7</v>
      </c>
      <c r="CS20" s="269">
        <v>29.7</v>
      </c>
      <c r="CT20" s="269">
        <v>29.7</v>
      </c>
      <c r="CU20" s="269">
        <v>29.7</v>
      </c>
      <c r="CV20" s="269">
        <v>29.7</v>
      </c>
      <c r="CW20" s="269">
        <v>29.7</v>
      </c>
      <c r="CX20" s="90"/>
      <c r="CY20" s="90"/>
      <c r="CZ20" s="90"/>
      <c r="DA20" s="90"/>
      <c r="DB20" s="90"/>
      <c r="DC20" s="90"/>
      <c r="DD20" s="90"/>
      <c r="DE20" s="90"/>
      <c r="DF20" s="90"/>
      <c r="DG20" s="90"/>
      <c r="DH20" s="90"/>
      <c r="DI20" s="90"/>
      <c r="DJ20" s="90"/>
      <c r="DK20" s="90"/>
    </row>
    <row r="21" spans="1:115" ht="6.95" customHeight="1" x14ac:dyDescent="0.25">
      <c r="A21" s="90"/>
      <c r="B21" s="247"/>
      <c r="C21" s="271">
        <f t="shared" si="1"/>
        <v>-1</v>
      </c>
      <c r="D21" s="271">
        <f t="shared" si="2"/>
        <v>0</v>
      </c>
      <c r="E21" s="271">
        <f t="shared" si="3"/>
        <v>0</v>
      </c>
      <c r="F21" s="271">
        <f t="shared" si="4"/>
        <v>0</v>
      </c>
      <c r="G21" s="271">
        <f t="shared" si="5"/>
        <v>0</v>
      </c>
      <c r="H21" s="271">
        <f t="shared" si="6"/>
        <v>0</v>
      </c>
      <c r="I21" s="271">
        <f t="shared" si="7"/>
        <v>0</v>
      </c>
      <c r="J21" s="271">
        <f t="shared" si="8"/>
        <v>0</v>
      </c>
      <c r="K21" s="271">
        <f t="shared" si="9"/>
        <v>0</v>
      </c>
      <c r="L21" s="271">
        <f t="shared" si="10"/>
        <v>0</v>
      </c>
      <c r="M21" s="271">
        <f t="shared" si="11"/>
        <v>0</v>
      </c>
      <c r="N21" s="271">
        <f t="shared" si="12"/>
        <v>0</v>
      </c>
      <c r="O21" s="271">
        <f t="shared" si="13"/>
        <v>0</v>
      </c>
      <c r="P21" s="271">
        <f t="shared" si="14"/>
        <v>0</v>
      </c>
      <c r="Q21" s="271">
        <f t="shared" si="15"/>
        <v>0</v>
      </c>
      <c r="R21" s="271">
        <f t="shared" si="16"/>
        <v>0</v>
      </c>
      <c r="S21" s="271">
        <f t="shared" si="17"/>
        <v>0</v>
      </c>
      <c r="T21" s="271">
        <f t="shared" si="18"/>
        <v>7</v>
      </c>
      <c r="U21" s="271">
        <f t="shared" si="19"/>
        <v>0</v>
      </c>
      <c r="V21" s="271">
        <f t="shared" si="20"/>
        <v>0</v>
      </c>
      <c r="W21" s="271">
        <f t="shared" si="21"/>
        <v>0</v>
      </c>
      <c r="X21" s="271">
        <f t="shared" si="22"/>
        <v>0</v>
      </c>
      <c r="Y21" s="271">
        <f t="shared" si="23"/>
        <v>0</v>
      </c>
      <c r="Z21" s="90"/>
      <c r="AA21" s="98">
        <v>1</v>
      </c>
      <c r="AB21" s="110">
        <v>27</v>
      </c>
      <c r="AC21" s="110">
        <v>16</v>
      </c>
      <c r="AD21" s="110">
        <v>2</v>
      </c>
      <c r="AE21" s="110">
        <v>11</v>
      </c>
      <c r="AF21" s="110">
        <v>400</v>
      </c>
      <c r="AG21" s="243" t="str">
        <f t="shared" si="24"/>
        <v>16,27</v>
      </c>
      <c r="AH21" s="238"/>
      <c r="AI21" s="98">
        <v>16</v>
      </c>
      <c r="AJ21" s="98">
        <v>16</v>
      </c>
      <c r="AK21" s="98" t="s">
        <v>726</v>
      </c>
      <c r="AL21" s="110">
        <v>400</v>
      </c>
      <c r="AM21" s="110">
        <v>5</v>
      </c>
      <c r="AN21" s="110">
        <v>2.1875000000000002E-3</v>
      </c>
      <c r="AO21" s="110">
        <v>35.3125</v>
      </c>
      <c r="AP21" s="110">
        <v>1</v>
      </c>
      <c r="AQ21" s="110">
        <v>100</v>
      </c>
      <c r="AR21" s="110">
        <v>0.03</v>
      </c>
      <c r="AS21" s="110">
        <v>2</v>
      </c>
      <c r="AT21" s="110">
        <v>1</v>
      </c>
      <c r="AU21" s="110">
        <v>0</v>
      </c>
      <c r="AV21" s="110" t="s">
        <v>724</v>
      </c>
      <c r="AW21" s="100">
        <f>IF(AV20=AV21,AW20,MAX(AW$4:AW20)+1)</f>
        <v>2</v>
      </c>
      <c r="AX21" s="238"/>
      <c r="AY21" s="79">
        <v>16</v>
      </c>
      <c r="AZ21" s="79">
        <v>16</v>
      </c>
      <c r="BA21" s="51">
        <v>15</v>
      </c>
      <c r="BB21" s="51">
        <v>-17</v>
      </c>
      <c r="BC21" s="51"/>
      <c r="BD21" s="51">
        <f t="shared" si="25"/>
        <v>10</v>
      </c>
      <c r="BE21" s="238"/>
      <c r="BF21" s="49">
        <v>1</v>
      </c>
      <c r="BG21" s="110">
        <v>1</v>
      </c>
      <c r="BH21" s="110">
        <v>20</v>
      </c>
      <c r="BI21" s="110">
        <v>50</v>
      </c>
      <c r="BJ21" s="52" t="str">
        <f t="shared" si="26"/>
        <v>20,1</v>
      </c>
      <c r="BK21" s="90"/>
      <c r="BL21" s="102">
        <f t="shared" si="27"/>
        <v>17</v>
      </c>
      <c r="BM21" s="60">
        <f t="shared" si="28"/>
        <v>1</v>
      </c>
      <c r="BN21" s="60">
        <f t="shared" si="29"/>
        <v>17</v>
      </c>
      <c r="BO21" s="90"/>
      <c r="BP21" s="98">
        <v>16</v>
      </c>
      <c r="BQ21" s="245">
        <v>0</v>
      </c>
      <c r="BR21" s="110">
        <v>16</v>
      </c>
      <c r="BS21" s="110" t="s">
        <v>725</v>
      </c>
      <c r="BT21" s="110" t="s">
        <v>460</v>
      </c>
      <c r="BU21" s="110">
        <v>1</v>
      </c>
      <c r="BV21" s="245">
        <v>0</v>
      </c>
      <c r="BW21" s="110">
        <v>0</v>
      </c>
      <c r="BX21" s="245">
        <v>0</v>
      </c>
      <c r="BY21" s="245">
        <v>0</v>
      </c>
      <c r="BZ21" s="90"/>
      <c r="CA21" s="270">
        <v>20.344650000000001</v>
      </c>
      <c r="CB21" s="270">
        <v>20.3278</v>
      </c>
      <c r="CC21" s="270">
        <v>20.398700000000002</v>
      </c>
      <c r="CD21" s="270">
        <v>20.492930000000001</v>
      </c>
      <c r="CE21" s="270">
        <v>20.579429999999999</v>
      </c>
      <c r="CF21" s="270">
        <v>20.651800000000001</v>
      </c>
      <c r="CG21" s="270">
        <v>20.771270000000001</v>
      </c>
      <c r="CH21" s="270">
        <v>20.920809999999999</v>
      </c>
      <c r="CI21" s="270">
        <v>21.702639999999999</v>
      </c>
      <c r="CJ21" s="270">
        <v>22.73104</v>
      </c>
      <c r="CK21" s="269">
        <v>23.23864</v>
      </c>
      <c r="CL21" s="269">
        <v>26.731580000000001</v>
      </c>
      <c r="CM21" s="269">
        <v>27.888909999999999</v>
      </c>
      <c r="CN21" s="269">
        <v>28.206659999999999</v>
      </c>
      <c r="CO21" s="269">
        <v>28.613779999999998</v>
      </c>
      <c r="CP21" s="269">
        <v>29.240279999999998</v>
      </c>
      <c r="CQ21" s="269">
        <v>29.420559999999998</v>
      </c>
      <c r="CR21" s="269">
        <v>29.565470000000001</v>
      </c>
      <c r="CS21" s="269">
        <v>29.633600000000001</v>
      </c>
      <c r="CT21" s="269">
        <v>29.656680000000001</v>
      </c>
      <c r="CU21" s="269">
        <v>29.625910000000001</v>
      </c>
      <c r="CV21" s="269">
        <v>29.63475</v>
      </c>
      <c r="CW21" s="269">
        <v>29.62303</v>
      </c>
      <c r="CX21" s="90"/>
      <c r="CY21" s="90"/>
      <c r="CZ21" s="90"/>
      <c r="DA21" s="90"/>
      <c r="DB21" s="90"/>
      <c r="DC21" s="90"/>
      <c r="DD21" s="90"/>
      <c r="DE21" s="90"/>
      <c r="DF21" s="90"/>
      <c r="DG21" s="90"/>
      <c r="DH21" s="90"/>
      <c r="DI21" s="90"/>
      <c r="DJ21" s="90"/>
      <c r="DK21" s="90"/>
    </row>
    <row r="22" spans="1:115" ht="6.95" customHeight="1" x14ac:dyDescent="0.25">
      <c r="A22" s="90"/>
      <c r="B22" s="247"/>
      <c r="C22" s="271">
        <f t="shared" si="1"/>
        <v>-1</v>
      </c>
      <c r="D22" s="271">
        <f t="shared" si="2"/>
        <v>0</v>
      </c>
      <c r="E22" s="271">
        <f t="shared" si="3"/>
        <v>0</v>
      </c>
      <c r="F22" s="271">
        <f t="shared" si="4"/>
        <v>0</v>
      </c>
      <c r="G22" s="271">
        <f t="shared" si="5"/>
        <v>0</v>
      </c>
      <c r="H22" s="271">
        <f t="shared" si="6"/>
        <v>0</v>
      </c>
      <c r="I22" s="271">
        <f t="shared" si="7"/>
        <v>0</v>
      </c>
      <c r="J22" s="271">
        <f t="shared" si="8"/>
        <v>0</v>
      </c>
      <c r="K22" s="271">
        <f t="shared" si="9"/>
        <v>0</v>
      </c>
      <c r="L22" s="271">
        <f t="shared" si="10"/>
        <v>0</v>
      </c>
      <c r="M22" s="271">
        <f t="shared" si="11"/>
        <v>19</v>
      </c>
      <c r="N22" s="271">
        <f t="shared" si="12"/>
        <v>0</v>
      </c>
      <c r="O22" s="271">
        <f t="shared" si="13"/>
        <v>0</v>
      </c>
      <c r="P22" s="271">
        <f t="shared" si="14"/>
        <v>0</v>
      </c>
      <c r="Q22" s="271">
        <f t="shared" si="15"/>
        <v>0</v>
      </c>
      <c r="R22" s="271">
        <f t="shared" si="16"/>
        <v>0</v>
      </c>
      <c r="S22" s="271">
        <f t="shared" si="17"/>
        <v>0</v>
      </c>
      <c r="T22" s="271">
        <f t="shared" si="18"/>
        <v>8</v>
      </c>
      <c r="U22" s="271">
        <f t="shared" si="19"/>
        <v>0</v>
      </c>
      <c r="V22" s="271">
        <f t="shared" si="20"/>
        <v>0</v>
      </c>
      <c r="W22" s="271">
        <f t="shared" si="21"/>
        <v>0</v>
      </c>
      <c r="X22" s="271">
        <f t="shared" si="22"/>
        <v>0</v>
      </c>
      <c r="Y22" s="271">
        <f t="shared" si="23"/>
        <v>0</v>
      </c>
      <c r="Z22" s="90"/>
      <c r="AA22" s="98">
        <v>1</v>
      </c>
      <c r="AB22" s="110">
        <v>28</v>
      </c>
      <c r="AC22" s="110">
        <v>15</v>
      </c>
      <c r="AD22" s="110">
        <v>2</v>
      </c>
      <c r="AE22" s="110">
        <v>12</v>
      </c>
      <c r="AF22" s="110">
        <v>400</v>
      </c>
      <c r="AG22" s="243" t="str">
        <f t="shared" si="24"/>
        <v>15,28</v>
      </c>
      <c r="AH22" s="238"/>
      <c r="AI22" s="98">
        <v>17</v>
      </c>
      <c r="AJ22" s="98">
        <v>17</v>
      </c>
      <c r="AK22" s="98" t="s">
        <v>702</v>
      </c>
      <c r="AL22" s="110">
        <v>400</v>
      </c>
      <c r="AM22" s="110">
        <v>5</v>
      </c>
      <c r="AN22" s="110">
        <v>2.1875000000000002E-3</v>
      </c>
      <c r="AO22" s="110">
        <v>34.4375</v>
      </c>
      <c r="AP22" s="110">
        <v>1</v>
      </c>
      <c r="AQ22" s="110">
        <v>100</v>
      </c>
      <c r="AR22" s="110">
        <v>0.03</v>
      </c>
      <c r="AS22" s="110">
        <v>2</v>
      </c>
      <c r="AT22" s="110">
        <v>1</v>
      </c>
      <c r="AU22" s="110">
        <v>0</v>
      </c>
      <c r="AV22" s="110" t="s">
        <v>724</v>
      </c>
      <c r="AW22" s="100">
        <f>IF(AV21=AV22,AW21,MAX(AW$4:AW21)+1)</f>
        <v>2</v>
      </c>
      <c r="AX22" s="238"/>
      <c r="AY22" s="79">
        <v>17</v>
      </c>
      <c r="AZ22" s="79">
        <v>17</v>
      </c>
      <c r="BA22" s="51">
        <v>16</v>
      </c>
      <c r="BB22" s="51">
        <v>-31</v>
      </c>
      <c r="BC22" s="51"/>
      <c r="BD22" s="51">
        <f t="shared" si="25"/>
        <v>11</v>
      </c>
      <c r="BE22" s="238"/>
      <c r="BF22" s="49">
        <v>1</v>
      </c>
      <c r="BG22" s="110">
        <v>1</v>
      </c>
      <c r="BH22" s="110">
        <v>21</v>
      </c>
      <c r="BI22" s="110">
        <v>50</v>
      </c>
      <c r="BJ22" s="52" t="str">
        <f t="shared" si="26"/>
        <v>21,1</v>
      </c>
      <c r="BK22" s="90"/>
      <c r="BL22" s="102">
        <f t="shared" si="27"/>
        <v>18</v>
      </c>
      <c r="BM22" s="60">
        <f t="shared" si="28"/>
        <v>1</v>
      </c>
      <c r="BN22" s="60">
        <f t="shared" si="29"/>
        <v>18</v>
      </c>
      <c r="BO22" s="90"/>
      <c r="BP22" s="98">
        <v>17</v>
      </c>
      <c r="BQ22" s="245">
        <v>0</v>
      </c>
      <c r="BR22" s="110">
        <v>17</v>
      </c>
      <c r="BS22" s="110" t="s">
        <v>723</v>
      </c>
      <c r="BT22" s="110" t="s">
        <v>460</v>
      </c>
      <c r="BU22" s="110">
        <v>1</v>
      </c>
      <c r="BV22" s="245">
        <v>0</v>
      </c>
      <c r="BW22" s="110">
        <v>0</v>
      </c>
      <c r="BX22" s="245">
        <v>0</v>
      </c>
      <c r="BY22" s="245">
        <v>0</v>
      </c>
      <c r="BZ22" s="90"/>
      <c r="CA22" s="270">
        <v>20.2</v>
      </c>
      <c r="CB22" s="270">
        <v>20.2</v>
      </c>
      <c r="CC22" s="270">
        <v>20.2</v>
      </c>
      <c r="CD22" s="270">
        <v>20.2</v>
      </c>
      <c r="CE22" s="270">
        <v>20.2</v>
      </c>
      <c r="CF22" s="270">
        <v>20.2</v>
      </c>
      <c r="CG22" s="270">
        <v>20.2</v>
      </c>
      <c r="CH22" s="270">
        <v>20.69275</v>
      </c>
      <c r="CI22" s="270">
        <v>20.805990000000001</v>
      </c>
      <c r="CJ22" s="270">
        <v>21.63382</v>
      </c>
      <c r="CK22" s="269">
        <v>22.729019999999998</v>
      </c>
      <c r="CL22" s="269">
        <v>24.64039</v>
      </c>
      <c r="CM22" s="269">
        <v>26.587009999999999</v>
      </c>
      <c r="CN22" s="269">
        <v>27.160589999999999</v>
      </c>
      <c r="CO22" s="269">
        <v>28.14555</v>
      </c>
      <c r="CP22" s="269">
        <v>28.57011</v>
      </c>
      <c r="CQ22" s="269">
        <v>28.923719999999999</v>
      </c>
      <c r="CR22" s="269">
        <v>29.210319999999999</v>
      </c>
      <c r="CS22" s="269">
        <v>29.495539999999998</v>
      </c>
      <c r="CT22" s="269">
        <v>29.61177</v>
      </c>
      <c r="CU22" s="269">
        <v>29.567070000000001</v>
      </c>
      <c r="CV22" s="269">
        <v>29.661670000000001</v>
      </c>
      <c r="CW22" s="269">
        <v>29.497910000000001</v>
      </c>
      <c r="CX22" s="90"/>
      <c r="CY22" s="90"/>
      <c r="CZ22" s="90"/>
      <c r="DA22" s="90"/>
      <c r="DB22" s="90"/>
      <c r="DC22" s="90"/>
      <c r="DD22" s="90"/>
      <c r="DE22" s="90"/>
      <c r="DF22" s="90"/>
      <c r="DG22" s="90"/>
      <c r="DH22" s="90"/>
      <c r="DI22" s="90"/>
      <c r="DJ22" s="90"/>
      <c r="DK22" s="90"/>
    </row>
    <row r="23" spans="1:115" ht="6.95" customHeight="1" x14ac:dyDescent="0.25">
      <c r="A23" s="90"/>
      <c r="B23" s="247"/>
      <c r="C23" s="271">
        <f t="shared" si="1"/>
        <v>-1</v>
      </c>
      <c r="D23" s="271">
        <f t="shared" si="2"/>
        <v>70</v>
      </c>
      <c r="E23" s="271">
        <f t="shared" si="3"/>
        <v>0</v>
      </c>
      <c r="F23" s="271">
        <f t="shared" si="4"/>
        <v>0</v>
      </c>
      <c r="G23" s="271">
        <f t="shared" si="5"/>
        <v>0</v>
      </c>
      <c r="H23" s="271">
        <f t="shared" si="6"/>
        <v>0</v>
      </c>
      <c r="I23" s="271">
        <f t="shared" si="7"/>
        <v>0</v>
      </c>
      <c r="J23" s="271">
        <f t="shared" si="8"/>
        <v>0</v>
      </c>
      <c r="K23" s="271">
        <f t="shared" si="9"/>
        <v>0</v>
      </c>
      <c r="L23" s="271">
        <f t="shared" si="10"/>
        <v>0</v>
      </c>
      <c r="M23" s="271">
        <f t="shared" si="11"/>
        <v>20</v>
      </c>
      <c r="N23" s="271">
        <f t="shared" si="12"/>
        <v>21</v>
      </c>
      <c r="O23" s="271">
        <f t="shared" si="13"/>
        <v>0</v>
      </c>
      <c r="P23" s="271">
        <f t="shared" si="14"/>
        <v>0</v>
      </c>
      <c r="Q23" s="271">
        <f t="shared" si="15"/>
        <v>0</v>
      </c>
      <c r="R23" s="271">
        <f t="shared" si="16"/>
        <v>0</v>
      </c>
      <c r="S23" s="271">
        <f t="shared" si="17"/>
        <v>0</v>
      </c>
      <c r="T23" s="271">
        <f t="shared" si="18"/>
        <v>9</v>
      </c>
      <c r="U23" s="271">
        <f t="shared" si="19"/>
        <v>0</v>
      </c>
      <c r="V23" s="271">
        <f t="shared" si="20"/>
        <v>0</v>
      </c>
      <c r="W23" s="271">
        <f t="shared" si="21"/>
        <v>0</v>
      </c>
      <c r="X23" s="271">
        <f t="shared" si="22"/>
        <v>0</v>
      </c>
      <c r="Y23" s="271">
        <f t="shared" si="23"/>
        <v>0</v>
      </c>
      <c r="Z23" s="90"/>
      <c r="AA23" s="98">
        <v>1</v>
      </c>
      <c r="AB23" s="110">
        <v>18</v>
      </c>
      <c r="AC23" s="110">
        <v>11</v>
      </c>
      <c r="AD23" s="110">
        <v>3</v>
      </c>
      <c r="AE23" s="110">
        <v>1</v>
      </c>
      <c r="AF23" s="110">
        <v>400</v>
      </c>
      <c r="AG23" s="243" t="str">
        <f t="shared" si="24"/>
        <v>11,18</v>
      </c>
      <c r="AH23" s="238"/>
      <c r="AI23" s="98">
        <v>18</v>
      </c>
      <c r="AJ23" s="98">
        <v>18</v>
      </c>
      <c r="AK23" s="98" t="s">
        <v>722</v>
      </c>
      <c r="AL23" s="110">
        <v>400</v>
      </c>
      <c r="AM23" s="110">
        <v>5</v>
      </c>
      <c r="AN23" s="110">
        <v>1.7045454545454499E-3</v>
      </c>
      <c r="AO23" s="110">
        <v>41.159090909090899</v>
      </c>
      <c r="AP23" s="110">
        <v>1</v>
      </c>
      <c r="AQ23" s="110">
        <v>100</v>
      </c>
      <c r="AR23" s="110">
        <v>0.03</v>
      </c>
      <c r="AS23" s="110">
        <v>1</v>
      </c>
      <c r="AT23" s="110">
        <v>1</v>
      </c>
      <c r="AU23" s="110">
        <v>0</v>
      </c>
      <c r="AV23" s="110" t="s">
        <v>701</v>
      </c>
      <c r="AW23" s="100">
        <f>IF(AV22=AV23,AW22,MAX(AW$4:AW22)+1)</f>
        <v>3</v>
      </c>
      <c r="AX23" s="238"/>
      <c r="AY23" s="79">
        <v>18</v>
      </c>
      <c r="AZ23" s="79">
        <v>18</v>
      </c>
      <c r="BA23" s="51">
        <v>-19</v>
      </c>
      <c r="BB23" s="51"/>
      <c r="BC23" s="51"/>
      <c r="BD23" s="51">
        <f t="shared" si="25"/>
        <v>0</v>
      </c>
      <c r="BE23" s="238"/>
      <c r="BF23" s="49">
        <v>1</v>
      </c>
      <c r="BG23" s="110">
        <v>33</v>
      </c>
      <c r="BH23" s="110">
        <v>1</v>
      </c>
      <c r="BI23" s="110">
        <v>28</v>
      </c>
      <c r="BJ23" s="52" t="str">
        <f t="shared" si="26"/>
        <v>1,33</v>
      </c>
      <c r="BK23" s="90"/>
      <c r="BL23" s="102">
        <f t="shared" si="27"/>
        <v>19</v>
      </c>
      <c r="BM23" s="60">
        <f t="shared" si="28"/>
        <v>1</v>
      </c>
      <c r="BN23" s="60">
        <f t="shared" si="29"/>
        <v>19</v>
      </c>
      <c r="BO23" s="90"/>
      <c r="BP23" s="98">
        <v>18</v>
      </c>
      <c r="BQ23" s="245">
        <v>0</v>
      </c>
      <c r="BR23" s="110">
        <v>18</v>
      </c>
      <c r="BS23" s="110" t="s">
        <v>721</v>
      </c>
      <c r="BT23" s="110" t="s">
        <v>460</v>
      </c>
      <c r="BU23" s="110">
        <v>1</v>
      </c>
      <c r="BV23" s="245">
        <v>0</v>
      </c>
      <c r="BW23" s="110">
        <v>0</v>
      </c>
      <c r="BX23" s="245">
        <v>0</v>
      </c>
      <c r="BY23" s="245">
        <v>0</v>
      </c>
      <c r="BZ23" s="90"/>
      <c r="CA23" s="270">
        <v>20.2</v>
      </c>
      <c r="CB23" s="270">
        <v>20.2</v>
      </c>
      <c r="CC23" s="270">
        <v>20.2</v>
      </c>
      <c r="CD23" s="270">
        <v>20.2</v>
      </c>
      <c r="CE23" s="270">
        <v>20.2</v>
      </c>
      <c r="CF23" s="270">
        <v>20.2</v>
      </c>
      <c r="CG23" s="270">
        <v>20.2</v>
      </c>
      <c r="CH23" s="270">
        <v>20.2</v>
      </c>
      <c r="CI23" s="270">
        <v>20.2</v>
      </c>
      <c r="CJ23" s="270">
        <v>21.31399</v>
      </c>
      <c r="CK23" s="269">
        <v>21.700030000000002</v>
      </c>
      <c r="CL23" s="269">
        <v>23.360959999999999</v>
      </c>
      <c r="CM23" s="269">
        <v>24.686419999999998</v>
      </c>
      <c r="CN23" s="269">
        <v>25.93872</v>
      </c>
      <c r="CO23" s="269">
        <v>27.013940000000002</v>
      </c>
      <c r="CP23" s="269">
        <v>27.52439</v>
      </c>
      <c r="CQ23" s="269">
        <v>28.038450000000001</v>
      </c>
      <c r="CR23" s="269">
        <v>28.744150000000001</v>
      </c>
      <c r="CS23" s="269">
        <v>29.046569999999999</v>
      </c>
      <c r="CT23" s="269">
        <v>29.180669999999999</v>
      </c>
      <c r="CU23" s="269">
        <v>29.221409999999999</v>
      </c>
      <c r="CV23" s="269">
        <v>29.222729999999999</v>
      </c>
      <c r="CW23" s="269">
        <v>29.02298</v>
      </c>
      <c r="CX23" s="90"/>
      <c r="CY23" s="90"/>
      <c r="CZ23" s="90"/>
      <c r="DA23" s="90"/>
      <c r="DB23" s="90"/>
      <c r="DC23" s="90"/>
      <c r="DD23" s="90"/>
      <c r="DE23" s="90"/>
      <c r="DF23" s="90"/>
      <c r="DG23" s="90"/>
      <c r="DH23" s="90"/>
      <c r="DI23" s="90"/>
      <c r="DJ23" s="90"/>
      <c r="DK23" s="90"/>
    </row>
    <row r="24" spans="1:115" ht="6.95" customHeight="1" x14ac:dyDescent="0.25">
      <c r="A24" s="90"/>
      <c r="B24" s="247"/>
      <c r="C24" s="271">
        <f t="shared" si="1"/>
        <v>-1</v>
      </c>
      <c r="D24" s="271">
        <f t="shared" si="2"/>
        <v>70</v>
      </c>
      <c r="E24" s="271">
        <f t="shared" si="3"/>
        <v>0</v>
      </c>
      <c r="F24" s="271">
        <f t="shared" si="4"/>
        <v>0</v>
      </c>
      <c r="G24" s="271">
        <f t="shared" si="5"/>
        <v>0</v>
      </c>
      <c r="H24" s="271">
        <f t="shared" si="6"/>
        <v>0</v>
      </c>
      <c r="I24" s="271">
        <f t="shared" si="7"/>
        <v>0</v>
      </c>
      <c r="J24" s="271">
        <f t="shared" si="8"/>
        <v>0</v>
      </c>
      <c r="K24" s="271">
        <f t="shared" si="9"/>
        <v>0</v>
      </c>
      <c r="L24" s="271">
        <f t="shared" si="10"/>
        <v>0</v>
      </c>
      <c r="M24" s="271">
        <f t="shared" si="11"/>
        <v>0</v>
      </c>
      <c r="N24" s="271">
        <f t="shared" si="12"/>
        <v>22</v>
      </c>
      <c r="O24" s="271">
        <f t="shared" si="13"/>
        <v>0</v>
      </c>
      <c r="P24" s="271">
        <f t="shared" si="14"/>
        <v>0</v>
      </c>
      <c r="Q24" s="271">
        <f t="shared" si="15"/>
        <v>0</v>
      </c>
      <c r="R24" s="271">
        <f t="shared" si="16"/>
        <v>0</v>
      </c>
      <c r="S24" s="271">
        <f t="shared" si="17"/>
        <v>10</v>
      </c>
      <c r="T24" s="271">
        <f t="shared" si="18"/>
        <v>0</v>
      </c>
      <c r="U24" s="271">
        <f t="shared" si="19"/>
        <v>0</v>
      </c>
      <c r="V24" s="271">
        <f t="shared" si="20"/>
        <v>0</v>
      </c>
      <c r="W24" s="271">
        <f t="shared" si="21"/>
        <v>0</v>
      </c>
      <c r="X24" s="271">
        <f t="shared" si="22"/>
        <v>0</v>
      </c>
      <c r="Y24" s="271">
        <f t="shared" si="23"/>
        <v>0</v>
      </c>
      <c r="Z24" s="90"/>
      <c r="AA24" s="98">
        <v>1</v>
      </c>
      <c r="AB24" s="110">
        <v>19</v>
      </c>
      <c r="AC24" s="110">
        <v>11</v>
      </c>
      <c r="AD24" s="110">
        <v>3</v>
      </c>
      <c r="AE24" s="110">
        <v>2</v>
      </c>
      <c r="AF24" s="110">
        <v>200</v>
      </c>
      <c r="AG24" s="243" t="str">
        <f t="shared" si="24"/>
        <v>11,19</v>
      </c>
      <c r="AH24" s="238"/>
      <c r="AI24" s="98">
        <v>19</v>
      </c>
      <c r="AJ24" s="98">
        <v>19</v>
      </c>
      <c r="AK24" s="98" t="s">
        <v>720</v>
      </c>
      <c r="AL24" s="110">
        <v>200</v>
      </c>
      <c r="AM24" s="110">
        <v>5</v>
      </c>
      <c r="AN24" s="110">
        <v>1.7045454545454499E-3</v>
      </c>
      <c r="AO24" s="110">
        <v>40.647727272727202</v>
      </c>
      <c r="AP24" s="110">
        <v>1</v>
      </c>
      <c r="AQ24" s="110">
        <v>100</v>
      </c>
      <c r="AR24" s="110">
        <v>0.03</v>
      </c>
      <c r="AS24" s="110">
        <v>2</v>
      </c>
      <c r="AT24" s="110">
        <v>1</v>
      </c>
      <c r="AU24" s="110">
        <v>0</v>
      </c>
      <c r="AV24" s="110" t="s">
        <v>701</v>
      </c>
      <c r="AW24" s="100">
        <f>IF(AV23=AV24,AW23,MAX(AW$4:AW23)+1)</f>
        <v>3</v>
      </c>
      <c r="AX24" s="238"/>
      <c r="AY24" s="79">
        <v>19</v>
      </c>
      <c r="AZ24" s="79">
        <v>19</v>
      </c>
      <c r="BA24" s="51">
        <v>18</v>
      </c>
      <c r="BB24" s="51">
        <v>-20</v>
      </c>
      <c r="BC24" s="51"/>
      <c r="BD24" s="51">
        <f t="shared" si="25"/>
        <v>1</v>
      </c>
      <c r="BE24" s="238"/>
      <c r="BF24" s="49">
        <v>1</v>
      </c>
      <c r="BG24" s="110">
        <v>33</v>
      </c>
      <c r="BH24" s="110">
        <v>2</v>
      </c>
      <c r="BI24" s="110">
        <v>28</v>
      </c>
      <c r="BJ24" s="52" t="str">
        <f t="shared" si="26"/>
        <v>2,33</v>
      </c>
      <c r="BK24" s="90"/>
      <c r="BL24" s="102">
        <f t="shared" si="27"/>
        <v>20</v>
      </c>
      <c r="BM24" s="60">
        <f t="shared" si="28"/>
        <v>1</v>
      </c>
      <c r="BN24" s="60">
        <f t="shared" si="29"/>
        <v>20</v>
      </c>
      <c r="BO24" s="90"/>
      <c r="BP24" s="98">
        <v>19</v>
      </c>
      <c r="BQ24" s="245">
        <v>0</v>
      </c>
      <c r="BR24" s="110">
        <v>19</v>
      </c>
      <c r="BS24" s="110" t="s">
        <v>707</v>
      </c>
      <c r="BT24" s="110" t="s">
        <v>458</v>
      </c>
      <c r="BU24" s="110">
        <v>1</v>
      </c>
      <c r="BV24" s="245">
        <v>29.7</v>
      </c>
      <c r="BW24" s="110">
        <v>100</v>
      </c>
      <c r="BX24" s="245">
        <v>202.83249999999899</v>
      </c>
      <c r="BY24" s="245">
        <v>403.71699999999998</v>
      </c>
      <c r="BZ24" s="90"/>
      <c r="CA24" s="270">
        <v>20.2</v>
      </c>
      <c r="CB24" s="270">
        <v>20.2</v>
      </c>
      <c r="CC24" s="270">
        <v>20.2</v>
      </c>
      <c r="CD24" s="270">
        <v>20.2</v>
      </c>
      <c r="CE24" s="270">
        <v>20.2</v>
      </c>
      <c r="CF24" s="270">
        <v>20.2</v>
      </c>
      <c r="CG24" s="270">
        <v>20.2</v>
      </c>
      <c r="CH24" s="270">
        <v>20.2</v>
      </c>
      <c r="CI24" s="270">
        <v>20.2</v>
      </c>
      <c r="CJ24" s="270">
        <v>20.65907</v>
      </c>
      <c r="CK24" s="269">
        <v>21.381029999999999</v>
      </c>
      <c r="CL24" s="269">
        <v>22.277270000000001</v>
      </c>
      <c r="CM24" s="269">
        <v>23.903199999999998</v>
      </c>
      <c r="CN24" s="269">
        <v>24.557120000000001</v>
      </c>
      <c r="CO24" s="269">
        <v>25.6266</v>
      </c>
      <c r="CP24" s="269">
        <v>26.53173</v>
      </c>
      <c r="CQ24" s="269">
        <v>27.04636</v>
      </c>
      <c r="CR24" s="269">
        <v>27.569610000000001</v>
      </c>
      <c r="CS24" s="269">
        <v>27.991340000000001</v>
      </c>
      <c r="CT24" s="269">
        <v>28.392130000000002</v>
      </c>
      <c r="CU24" s="269">
        <v>28.43477</v>
      </c>
      <c r="CV24" s="269">
        <v>28.378620000000002</v>
      </c>
      <c r="CW24" s="269">
        <v>28.230250000000002</v>
      </c>
      <c r="CX24" s="90"/>
      <c r="CY24" s="90"/>
      <c r="CZ24" s="90"/>
      <c r="DA24" s="90"/>
      <c r="DB24" s="90"/>
      <c r="DC24" s="90"/>
      <c r="DD24" s="90"/>
      <c r="DE24" s="90"/>
      <c r="DF24" s="90"/>
      <c r="DG24" s="90"/>
      <c r="DH24" s="90"/>
      <c r="DI24" s="90"/>
      <c r="DJ24" s="90"/>
      <c r="DK24" s="90"/>
    </row>
    <row r="25" spans="1:115" ht="6.95" customHeight="1" x14ac:dyDescent="0.25">
      <c r="A25" s="90"/>
      <c r="B25" s="247"/>
      <c r="C25" s="271">
        <f t="shared" si="1"/>
        <v>-1</v>
      </c>
      <c r="D25" s="271">
        <f t="shared" si="2"/>
        <v>70</v>
      </c>
      <c r="E25" s="271">
        <f t="shared" si="3"/>
        <v>0</v>
      </c>
      <c r="F25" s="271">
        <f t="shared" si="4"/>
        <v>0</v>
      </c>
      <c r="G25" s="271">
        <f t="shared" si="5"/>
        <v>0</v>
      </c>
      <c r="H25" s="271">
        <f t="shared" si="6"/>
        <v>0</v>
      </c>
      <c r="I25" s="271">
        <f t="shared" si="7"/>
        <v>0</v>
      </c>
      <c r="J25" s="271">
        <f t="shared" si="8"/>
        <v>0</v>
      </c>
      <c r="K25" s="271">
        <f t="shared" si="9"/>
        <v>0</v>
      </c>
      <c r="L25" s="271">
        <f t="shared" si="10"/>
        <v>0</v>
      </c>
      <c r="M25" s="271">
        <f t="shared" si="11"/>
        <v>0</v>
      </c>
      <c r="N25" s="271">
        <f t="shared" si="12"/>
        <v>23</v>
      </c>
      <c r="O25" s="271">
        <f t="shared" si="13"/>
        <v>0</v>
      </c>
      <c r="P25" s="271">
        <f t="shared" si="14"/>
        <v>0</v>
      </c>
      <c r="Q25" s="271">
        <f t="shared" si="15"/>
        <v>0</v>
      </c>
      <c r="R25" s="271">
        <f t="shared" si="16"/>
        <v>0</v>
      </c>
      <c r="S25" s="271">
        <f t="shared" si="17"/>
        <v>11</v>
      </c>
      <c r="T25" s="271">
        <f t="shared" si="18"/>
        <v>0</v>
      </c>
      <c r="U25" s="271">
        <f t="shared" si="19"/>
        <v>0</v>
      </c>
      <c r="V25" s="271">
        <f t="shared" si="20"/>
        <v>0</v>
      </c>
      <c r="W25" s="271">
        <f t="shared" si="21"/>
        <v>0</v>
      </c>
      <c r="X25" s="271">
        <f t="shared" si="22"/>
        <v>0</v>
      </c>
      <c r="Y25" s="271">
        <f t="shared" si="23"/>
        <v>0</v>
      </c>
      <c r="Z25" s="90"/>
      <c r="AA25" s="98">
        <v>1</v>
      </c>
      <c r="AB25" s="110">
        <v>19</v>
      </c>
      <c r="AC25" s="110">
        <v>12</v>
      </c>
      <c r="AD25" s="110">
        <v>3</v>
      </c>
      <c r="AE25" s="110">
        <v>3</v>
      </c>
      <c r="AF25" s="110">
        <v>200</v>
      </c>
      <c r="AG25" s="243" t="str">
        <f t="shared" si="24"/>
        <v>12,19</v>
      </c>
      <c r="AH25" s="238"/>
      <c r="AI25" s="98">
        <v>20</v>
      </c>
      <c r="AJ25" s="98">
        <v>20</v>
      </c>
      <c r="AK25" s="98" t="s">
        <v>525</v>
      </c>
      <c r="AL25" s="110">
        <v>200</v>
      </c>
      <c r="AM25" s="110">
        <v>5</v>
      </c>
      <c r="AN25" s="110">
        <v>1.7045454545454499E-3</v>
      </c>
      <c r="AO25" s="110">
        <v>40.306818181818102</v>
      </c>
      <c r="AP25" s="110">
        <v>1</v>
      </c>
      <c r="AQ25" s="110">
        <v>100</v>
      </c>
      <c r="AR25" s="110">
        <v>0.03</v>
      </c>
      <c r="AS25" s="110">
        <v>2</v>
      </c>
      <c r="AT25" s="110">
        <v>1</v>
      </c>
      <c r="AU25" s="110">
        <v>0</v>
      </c>
      <c r="AV25" s="110" t="s">
        <v>701</v>
      </c>
      <c r="AW25" s="100">
        <f>IF(AV24=AV25,AW24,MAX(AW$4:AW24)+1)</f>
        <v>3</v>
      </c>
      <c r="AX25" s="238"/>
      <c r="AY25" s="79">
        <v>20</v>
      </c>
      <c r="AZ25" s="79">
        <v>20</v>
      </c>
      <c r="BA25" s="51">
        <v>19</v>
      </c>
      <c r="BB25" s="51">
        <v>-21</v>
      </c>
      <c r="BC25" s="51"/>
      <c r="BD25" s="51">
        <f t="shared" si="25"/>
        <v>2</v>
      </c>
      <c r="BE25" s="238"/>
      <c r="BF25" s="49">
        <v>1</v>
      </c>
      <c r="BG25" s="110">
        <v>33</v>
      </c>
      <c r="BH25" s="110">
        <v>3</v>
      </c>
      <c r="BI25" s="110">
        <v>28</v>
      </c>
      <c r="BJ25" s="52" t="str">
        <f t="shared" si="26"/>
        <v>3,33</v>
      </c>
      <c r="BK25" s="90"/>
      <c r="BL25" s="102">
        <f t="shared" si="27"/>
        <v>21</v>
      </c>
      <c r="BM25" s="60">
        <f t="shared" si="28"/>
        <v>1</v>
      </c>
      <c r="BN25" s="60">
        <f t="shared" si="29"/>
        <v>21</v>
      </c>
      <c r="BO25" s="90"/>
      <c r="BP25" s="98">
        <v>20</v>
      </c>
      <c r="BQ25" s="245">
        <v>0</v>
      </c>
      <c r="BR25" s="110">
        <v>20</v>
      </c>
      <c r="BS25" s="110" t="s">
        <v>719</v>
      </c>
      <c r="BT25" s="110" t="s">
        <v>460</v>
      </c>
      <c r="BU25" s="110">
        <v>1</v>
      </c>
      <c r="BV25" s="245">
        <v>0</v>
      </c>
      <c r="BW25" s="110">
        <v>0</v>
      </c>
      <c r="BX25" s="245">
        <v>0</v>
      </c>
      <c r="BY25" s="245">
        <v>0</v>
      </c>
      <c r="BZ25" s="90"/>
      <c r="CA25" s="270">
        <v>20.2</v>
      </c>
      <c r="CB25" s="270">
        <v>20.2</v>
      </c>
      <c r="CC25" s="270">
        <v>20.2</v>
      </c>
      <c r="CD25" s="270">
        <v>20.2</v>
      </c>
      <c r="CE25" s="270">
        <v>20.2</v>
      </c>
      <c r="CF25" s="270">
        <v>20.2</v>
      </c>
      <c r="CG25" s="270">
        <v>20.2</v>
      </c>
      <c r="CH25" s="270">
        <v>20.2</v>
      </c>
      <c r="CI25" s="270">
        <v>20.2</v>
      </c>
      <c r="CJ25" s="270">
        <v>20.2</v>
      </c>
      <c r="CK25" s="269">
        <v>21.066859999999998</v>
      </c>
      <c r="CL25" s="269">
        <v>21.759139999999999</v>
      </c>
      <c r="CM25" s="269">
        <v>22.667850000000001</v>
      </c>
      <c r="CN25" s="269">
        <v>23.629539999999999</v>
      </c>
      <c r="CO25" s="269">
        <v>24.490220000000001</v>
      </c>
      <c r="CP25" s="269">
        <v>24.865739999999999</v>
      </c>
      <c r="CQ25" s="269">
        <v>25.615259999999999</v>
      </c>
      <c r="CR25" s="269">
        <v>26.182659999999998</v>
      </c>
      <c r="CS25" s="269">
        <v>26.667590000000001</v>
      </c>
      <c r="CT25" s="269">
        <v>26.898019999999999</v>
      </c>
      <c r="CU25" s="269">
        <v>27.07442</v>
      </c>
      <c r="CV25" s="269">
        <v>26.915189999999999</v>
      </c>
      <c r="CW25" s="269">
        <v>26.835809999999999</v>
      </c>
      <c r="CX25" s="90"/>
      <c r="CY25" s="90"/>
      <c r="CZ25" s="90"/>
      <c r="DA25" s="90"/>
      <c r="DB25" s="90"/>
      <c r="DC25" s="90"/>
      <c r="DD25" s="90"/>
      <c r="DE25" s="90"/>
      <c r="DF25" s="90"/>
      <c r="DG25" s="90"/>
      <c r="DH25" s="90"/>
      <c r="DI25" s="90"/>
      <c r="DJ25" s="90"/>
      <c r="DK25" s="90"/>
    </row>
    <row r="26" spans="1:115" ht="6.95" customHeight="1" x14ac:dyDescent="0.25">
      <c r="A26" s="90"/>
      <c r="B26" s="247"/>
      <c r="C26" s="271">
        <f t="shared" si="1"/>
        <v>-1</v>
      </c>
      <c r="D26" s="271">
        <f t="shared" si="2"/>
        <v>70</v>
      </c>
      <c r="E26" s="271">
        <f t="shared" si="3"/>
        <v>70</v>
      </c>
      <c r="F26" s="271">
        <f t="shared" si="4"/>
        <v>0</v>
      </c>
      <c r="G26" s="271">
        <f t="shared" si="5"/>
        <v>0</v>
      </c>
      <c r="H26" s="271">
        <f t="shared" si="6"/>
        <v>0</v>
      </c>
      <c r="I26" s="271">
        <f t="shared" si="7"/>
        <v>0</v>
      </c>
      <c r="J26" s="271">
        <f t="shared" si="8"/>
        <v>0</v>
      </c>
      <c r="K26" s="271">
        <f t="shared" si="9"/>
        <v>0</v>
      </c>
      <c r="L26" s="271">
        <f t="shared" si="10"/>
        <v>0</v>
      </c>
      <c r="M26" s="271">
        <f t="shared" si="11"/>
        <v>0</v>
      </c>
      <c r="N26" s="271">
        <f t="shared" si="12"/>
        <v>0</v>
      </c>
      <c r="O26" s="271">
        <f t="shared" si="13"/>
        <v>24</v>
      </c>
      <c r="P26" s="271">
        <f t="shared" si="14"/>
        <v>0</v>
      </c>
      <c r="Q26" s="271">
        <f t="shared" si="15"/>
        <v>0</v>
      </c>
      <c r="R26" s="271">
        <f t="shared" si="16"/>
        <v>0</v>
      </c>
      <c r="S26" s="271">
        <f t="shared" si="17"/>
        <v>12</v>
      </c>
      <c r="T26" s="271">
        <f t="shared" si="18"/>
        <v>0</v>
      </c>
      <c r="U26" s="271">
        <f t="shared" si="19"/>
        <v>0</v>
      </c>
      <c r="V26" s="271">
        <f t="shared" si="20"/>
        <v>0</v>
      </c>
      <c r="W26" s="271">
        <f t="shared" si="21"/>
        <v>0</v>
      </c>
      <c r="X26" s="271">
        <f t="shared" si="22"/>
        <v>0</v>
      </c>
      <c r="Y26" s="271">
        <f t="shared" si="23"/>
        <v>0</v>
      </c>
      <c r="Z26" s="90"/>
      <c r="AA26" s="98">
        <v>1</v>
      </c>
      <c r="AB26" s="110">
        <v>20</v>
      </c>
      <c r="AC26" s="110">
        <v>12</v>
      </c>
      <c r="AD26" s="110">
        <v>3</v>
      </c>
      <c r="AE26" s="110">
        <v>4</v>
      </c>
      <c r="AF26" s="110">
        <v>400</v>
      </c>
      <c r="AG26" s="243" t="str">
        <f t="shared" si="24"/>
        <v>12,20</v>
      </c>
      <c r="AH26" s="238"/>
      <c r="AI26" s="98">
        <v>21</v>
      </c>
      <c r="AJ26" s="98">
        <v>21</v>
      </c>
      <c r="AK26" s="98" t="s">
        <v>529</v>
      </c>
      <c r="AL26" s="110">
        <v>400</v>
      </c>
      <c r="AM26" s="110">
        <v>5</v>
      </c>
      <c r="AN26" s="110">
        <v>1.7045454545454499E-3</v>
      </c>
      <c r="AO26" s="110">
        <v>39.795454545454497</v>
      </c>
      <c r="AP26" s="110">
        <v>1</v>
      </c>
      <c r="AQ26" s="110">
        <v>100</v>
      </c>
      <c r="AR26" s="110">
        <v>0.03</v>
      </c>
      <c r="AS26" s="110">
        <v>2</v>
      </c>
      <c r="AT26" s="110">
        <v>1</v>
      </c>
      <c r="AU26" s="110">
        <v>0</v>
      </c>
      <c r="AV26" s="110" t="s">
        <v>701</v>
      </c>
      <c r="AW26" s="100">
        <f>IF(AV25=AV26,AW25,MAX(AW$4:AW25)+1)</f>
        <v>3</v>
      </c>
      <c r="AX26" s="238"/>
      <c r="AY26" s="79">
        <v>21</v>
      </c>
      <c r="AZ26" s="79">
        <v>21</v>
      </c>
      <c r="BA26" s="51">
        <v>20</v>
      </c>
      <c r="BB26" s="51">
        <v>-22</v>
      </c>
      <c r="BC26" s="51"/>
      <c r="BD26" s="51">
        <f t="shared" si="25"/>
        <v>3</v>
      </c>
      <c r="BE26" s="238"/>
      <c r="BF26" s="49">
        <v>1</v>
      </c>
      <c r="BG26" s="110">
        <v>33</v>
      </c>
      <c r="BH26" s="110">
        <v>4</v>
      </c>
      <c r="BI26" s="110">
        <v>28</v>
      </c>
      <c r="BJ26" s="52" t="str">
        <f t="shared" si="26"/>
        <v>4,33</v>
      </c>
      <c r="BK26" s="90"/>
      <c r="BL26" s="102">
        <f t="shared" si="27"/>
        <v>22</v>
      </c>
      <c r="BM26" s="60">
        <f t="shared" si="28"/>
        <v>1</v>
      </c>
      <c r="BN26" s="60">
        <f t="shared" si="29"/>
        <v>22</v>
      </c>
      <c r="BO26" s="90"/>
      <c r="BP26" s="98">
        <v>21</v>
      </c>
      <c r="BQ26" s="245">
        <v>0</v>
      </c>
      <c r="BR26" s="110">
        <v>21</v>
      </c>
      <c r="BS26" s="110" t="s">
        <v>718</v>
      </c>
      <c r="BT26" s="110" t="s">
        <v>458</v>
      </c>
      <c r="BU26" s="110">
        <v>1</v>
      </c>
      <c r="BV26" s="245">
        <v>29.822769999999998</v>
      </c>
      <c r="BW26" s="110">
        <v>100</v>
      </c>
      <c r="BX26" s="245">
        <v>202.83249999999899</v>
      </c>
      <c r="BY26" s="245">
        <v>403.71699999999998</v>
      </c>
      <c r="BZ26" s="90"/>
      <c r="CA26" s="270">
        <v>20.2</v>
      </c>
      <c r="CB26" s="270">
        <v>20.2</v>
      </c>
      <c r="CC26" s="270">
        <v>20.2</v>
      </c>
      <c r="CD26" s="270">
        <v>20.2</v>
      </c>
      <c r="CE26" s="270">
        <v>20.2</v>
      </c>
      <c r="CF26" s="270">
        <v>20.2</v>
      </c>
      <c r="CG26" s="270">
        <v>20.2</v>
      </c>
      <c r="CH26" s="270">
        <v>20.2</v>
      </c>
      <c r="CI26" s="270">
        <v>20.2</v>
      </c>
      <c r="CJ26" s="270">
        <v>20.2</v>
      </c>
      <c r="CK26" s="269">
        <v>20.751429999999999</v>
      </c>
      <c r="CL26" s="269">
        <v>20.973649999999999</v>
      </c>
      <c r="CM26" s="269">
        <v>21.67653</v>
      </c>
      <c r="CN26" s="269">
        <v>22.416810000000002</v>
      </c>
      <c r="CO26" s="269">
        <v>22.925750000000001</v>
      </c>
      <c r="CP26" s="269">
        <v>23.270659999999999</v>
      </c>
      <c r="CQ26" s="269">
        <v>23.547519999999999</v>
      </c>
      <c r="CR26" s="269">
        <v>24.438929999999999</v>
      </c>
      <c r="CS26" s="269">
        <v>25.091989999999999</v>
      </c>
      <c r="CT26" s="269">
        <v>25.262989999999999</v>
      </c>
      <c r="CU26" s="269">
        <v>24.915479999999999</v>
      </c>
      <c r="CV26" s="269">
        <v>24.47344</v>
      </c>
      <c r="CW26" s="269">
        <v>24.68929</v>
      </c>
      <c r="CX26" s="90"/>
      <c r="CY26" s="90"/>
      <c r="CZ26" s="90"/>
      <c r="DA26" s="90"/>
      <c r="DB26" s="90"/>
      <c r="DC26" s="90"/>
      <c r="DD26" s="90"/>
      <c r="DE26" s="90"/>
      <c r="DF26" s="90"/>
      <c r="DG26" s="90"/>
      <c r="DH26" s="90"/>
      <c r="DI26" s="90"/>
      <c r="DJ26" s="90"/>
      <c r="DK26" s="90"/>
    </row>
    <row r="27" spans="1:115" ht="6.95" customHeight="1" x14ac:dyDescent="0.25">
      <c r="A27" s="90"/>
      <c r="B27" s="247"/>
      <c r="C27" s="271">
        <f t="shared" si="1"/>
        <v>70</v>
      </c>
      <c r="D27" s="271">
        <f t="shared" si="2"/>
        <v>70</v>
      </c>
      <c r="E27" s="271">
        <f t="shared" si="3"/>
        <v>70</v>
      </c>
      <c r="F27" s="271">
        <f t="shared" si="4"/>
        <v>70</v>
      </c>
      <c r="G27" s="271">
        <f t="shared" si="5"/>
        <v>0</v>
      </c>
      <c r="H27" s="271">
        <f t="shared" si="6"/>
        <v>0</v>
      </c>
      <c r="I27" s="271">
        <f t="shared" si="7"/>
        <v>0</v>
      </c>
      <c r="J27" s="271">
        <f t="shared" si="8"/>
        <v>0</v>
      </c>
      <c r="K27" s="271">
        <f t="shared" si="9"/>
        <v>0</v>
      </c>
      <c r="L27" s="271">
        <f t="shared" si="10"/>
        <v>0</v>
      </c>
      <c r="M27" s="271">
        <f t="shared" si="11"/>
        <v>0</v>
      </c>
      <c r="N27" s="271">
        <f t="shared" si="12"/>
        <v>0</v>
      </c>
      <c r="O27" s="271">
        <f t="shared" si="13"/>
        <v>25</v>
      </c>
      <c r="P27" s="271">
        <f t="shared" si="14"/>
        <v>0</v>
      </c>
      <c r="Q27" s="271">
        <f t="shared" si="15"/>
        <v>0</v>
      </c>
      <c r="R27" s="271">
        <f t="shared" si="16"/>
        <v>13</v>
      </c>
      <c r="S27" s="271">
        <f>IF(OR(S68=0,S68=1),$W$44,IF(ISNUMBER(MATCH(S107,$BJ$5:$BJ$40000,0)),INDEX($BI$5:$BI$1792,MATCH(S107,$BJ$5:$BJ$40000,0),1),IF(CQ65=0,-1,$BJ$3)))</f>
        <v>0</v>
      </c>
      <c r="T27" s="271">
        <f t="shared" si="18"/>
        <v>0</v>
      </c>
      <c r="U27" s="271">
        <f t="shared" si="19"/>
        <v>0</v>
      </c>
      <c r="V27" s="271">
        <f t="shared" si="20"/>
        <v>0</v>
      </c>
      <c r="W27" s="271">
        <f t="shared" si="21"/>
        <v>0</v>
      </c>
      <c r="X27" s="271">
        <f t="shared" si="22"/>
        <v>0</v>
      </c>
      <c r="Y27" s="271">
        <f t="shared" si="23"/>
        <v>0</v>
      </c>
      <c r="Z27" s="90"/>
      <c r="AA27" s="98">
        <v>1</v>
      </c>
      <c r="AB27" s="110">
        <v>21</v>
      </c>
      <c r="AC27" s="110">
        <v>12</v>
      </c>
      <c r="AD27" s="110">
        <v>3</v>
      </c>
      <c r="AE27" s="110">
        <v>5</v>
      </c>
      <c r="AF27" s="110">
        <v>400</v>
      </c>
      <c r="AG27" s="243" t="str">
        <f t="shared" si="24"/>
        <v>12,21</v>
      </c>
      <c r="AH27" s="238"/>
      <c r="AI27" s="98">
        <v>22</v>
      </c>
      <c r="AJ27" s="98">
        <v>22</v>
      </c>
      <c r="AK27" s="98" t="s">
        <v>540</v>
      </c>
      <c r="AL27" s="110">
        <v>400</v>
      </c>
      <c r="AM27" s="110">
        <v>5</v>
      </c>
      <c r="AN27" s="110">
        <v>1.7045454545454499E-3</v>
      </c>
      <c r="AO27" s="110">
        <v>39.113636363636303</v>
      </c>
      <c r="AP27" s="110">
        <v>1</v>
      </c>
      <c r="AQ27" s="110">
        <v>100</v>
      </c>
      <c r="AR27" s="110">
        <v>0.03</v>
      </c>
      <c r="AS27" s="110">
        <v>2</v>
      </c>
      <c r="AT27" s="110">
        <v>1</v>
      </c>
      <c r="AU27" s="110">
        <v>0</v>
      </c>
      <c r="AV27" s="110" t="s">
        <v>701</v>
      </c>
      <c r="AW27" s="100">
        <f>IF(AV26=AV27,AW26,MAX(AW$4:AW26)+1)</f>
        <v>3</v>
      </c>
      <c r="AX27" s="238"/>
      <c r="AY27" s="79">
        <v>22</v>
      </c>
      <c r="AZ27" s="79">
        <v>22</v>
      </c>
      <c r="BA27" s="51">
        <v>21</v>
      </c>
      <c r="BB27" s="51">
        <v>-23</v>
      </c>
      <c r="BC27" s="51"/>
      <c r="BD27" s="51">
        <f t="shared" si="25"/>
        <v>4</v>
      </c>
      <c r="BE27" s="238"/>
      <c r="BF27" s="49">
        <v>1</v>
      </c>
      <c r="BG27" s="110">
        <v>33</v>
      </c>
      <c r="BH27" s="110">
        <v>5</v>
      </c>
      <c r="BI27" s="110">
        <v>28</v>
      </c>
      <c r="BJ27" s="52" t="str">
        <f t="shared" si="26"/>
        <v>5,33</v>
      </c>
      <c r="BK27" s="90"/>
      <c r="BL27" s="102">
        <f t="shared" si="27"/>
        <v>23</v>
      </c>
      <c r="BM27" s="60">
        <f t="shared" si="28"/>
        <v>1</v>
      </c>
      <c r="BN27" s="60">
        <f t="shared" si="29"/>
        <v>23</v>
      </c>
      <c r="BO27" s="90"/>
      <c r="BP27" s="98">
        <v>22</v>
      </c>
      <c r="BQ27" s="245">
        <v>0</v>
      </c>
      <c r="BR27" s="110">
        <v>22</v>
      </c>
      <c r="BS27" s="110" t="s">
        <v>717</v>
      </c>
      <c r="BT27" s="110" t="s">
        <v>460</v>
      </c>
      <c r="BU27" s="110">
        <v>1</v>
      </c>
      <c r="BV27" s="245">
        <v>0</v>
      </c>
      <c r="BW27" s="110">
        <v>0</v>
      </c>
      <c r="BX27" s="245">
        <v>0</v>
      </c>
      <c r="BY27" s="245">
        <v>0</v>
      </c>
      <c r="BZ27" s="90"/>
      <c r="CA27" s="270">
        <v>20.2</v>
      </c>
      <c r="CB27" s="270">
        <v>20.2</v>
      </c>
      <c r="CC27" s="270">
        <v>20.2</v>
      </c>
      <c r="CD27" s="270">
        <v>20.2</v>
      </c>
      <c r="CE27" s="270">
        <v>20.2</v>
      </c>
      <c r="CF27" s="270">
        <v>20.2</v>
      </c>
      <c r="CG27" s="270">
        <v>20.2</v>
      </c>
      <c r="CH27" s="270">
        <v>20.2</v>
      </c>
      <c r="CI27" s="270">
        <v>20.2</v>
      </c>
      <c r="CJ27" s="270">
        <v>20.2</v>
      </c>
      <c r="CK27" s="269">
        <v>20.318449999999999</v>
      </c>
      <c r="CL27" s="269">
        <v>20.626639999999998</v>
      </c>
      <c r="CM27" s="269">
        <v>21.227029999999999</v>
      </c>
      <c r="CN27" s="269">
        <v>21.80555</v>
      </c>
      <c r="CO27" s="269">
        <v>21.927700000000002</v>
      </c>
      <c r="CP27" s="269">
        <v>21.488219999999998</v>
      </c>
      <c r="CQ27" s="269">
        <v>21.621449999999999</v>
      </c>
      <c r="CR27" s="269">
        <v>22.655639999999998</v>
      </c>
      <c r="CS27" s="269">
        <v>23.63203</v>
      </c>
      <c r="CT27" s="269">
        <v>23.730060000000002</v>
      </c>
      <c r="CU27" s="269">
        <v>22.842230000000001</v>
      </c>
      <c r="CV27" s="269">
        <v>21.86355</v>
      </c>
      <c r="CW27" s="269">
        <v>22.10613</v>
      </c>
      <c r="CX27" s="90"/>
      <c r="CY27" s="90"/>
      <c r="CZ27" s="90"/>
      <c r="DA27" s="90"/>
      <c r="DB27" s="90"/>
      <c r="DC27" s="90"/>
      <c r="DD27" s="90"/>
      <c r="DE27" s="90"/>
      <c r="DF27" s="90"/>
      <c r="DG27" s="90"/>
      <c r="DH27" s="90"/>
      <c r="DI27" s="90"/>
      <c r="DJ27" s="90"/>
      <c r="DK27" s="90"/>
    </row>
    <row r="28" spans="1:115" ht="6.95" customHeight="1" x14ac:dyDescent="0.25">
      <c r="A28" s="90"/>
      <c r="B28" s="247"/>
      <c r="C28" s="271">
        <f t="shared" si="1"/>
        <v>70</v>
      </c>
      <c r="D28" s="271">
        <f t="shared" si="2"/>
        <v>70</v>
      </c>
      <c r="E28" s="271">
        <f t="shared" si="3"/>
        <v>70</v>
      </c>
      <c r="F28" s="271">
        <f t="shared" si="4"/>
        <v>70</v>
      </c>
      <c r="G28" s="271">
        <f t="shared" si="5"/>
        <v>0</v>
      </c>
      <c r="H28" s="271">
        <f t="shared" si="6"/>
        <v>0</v>
      </c>
      <c r="I28" s="271">
        <f t="shared" si="7"/>
        <v>0</v>
      </c>
      <c r="J28" s="271">
        <f t="shared" si="8"/>
        <v>0</v>
      </c>
      <c r="K28" s="271">
        <f t="shared" si="9"/>
        <v>0</v>
      </c>
      <c r="L28" s="271">
        <f t="shared" si="10"/>
        <v>0</v>
      </c>
      <c r="M28" s="271">
        <f t="shared" si="11"/>
        <v>0</v>
      </c>
      <c r="N28" s="271">
        <f t="shared" si="12"/>
        <v>0</v>
      </c>
      <c r="O28" s="271">
        <f t="shared" si="13"/>
        <v>26</v>
      </c>
      <c r="P28" s="271">
        <f t="shared" si="14"/>
        <v>27</v>
      </c>
      <c r="Q28" s="271">
        <f t="shared" si="15"/>
        <v>0</v>
      </c>
      <c r="R28" s="271">
        <f t="shared" si="16"/>
        <v>14</v>
      </c>
      <c r="S28" s="271">
        <f t="shared" si="17"/>
        <v>0</v>
      </c>
      <c r="T28" s="271">
        <f t="shared" si="18"/>
        <v>0</v>
      </c>
      <c r="U28" s="271">
        <f t="shared" si="19"/>
        <v>0</v>
      </c>
      <c r="V28" s="271">
        <f t="shared" si="20"/>
        <v>0</v>
      </c>
      <c r="W28" s="271">
        <f t="shared" si="21"/>
        <v>0</v>
      </c>
      <c r="X28" s="271">
        <f t="shared" si="22"/>
        <v>0</v>
      </c>
      <c r="Y28" s="271">
        <f t="shared" si="23"/>
        <v>0</v>
      </c>
      <c r="Z28" s="90"/>
      <c r="AA28" s="98">
        <v>1</v>
      </c>
      <c r="AB28" s="110">
        <v>22</v>
      </c>
      <c r="AC28" s="110">
        <v>13</v>
      </c>
      <c r="AD28" s="110">
        <v>3</v>
      </c>
      <c r="AE28" s="110">
        <v>6</v>
      </c>
      <c r="AF28" s="110">
        <v>400</v>
      </c>
      <c r="AG28" s="243" t="str">
        <f t="shared" si="24"/>
        <v>13,22</v>
      </c>
      <c r="AH28" s="238"/>
      <c r="AI28" s="98">
        <v>23</v>
      </c>
      <c r="AJ28" s="98">
        <v>23</v>
      </c>
      <c r="AK28" s="98" t="s">
        <v>716</v>
      </c>
      <c r="AL28" s="110">
        <v>400</v>
      </c>
      <c r="AM28" s="110">
        <v>5</v>
      </c>
      <c r="AN28" s="110">
        <v>1.7045454545454499E-3</v>
      </c>
      <c r="AO28" s="110">
        <v>38.431818181818102</v>
      </c>
      <c r="AP28" s="110">
        <v>1</v>
      </c>
      <c r="AQ28" s="110">
        <v>100</v>
      </c>
      <c r="AR28" s="110">
        <v>0.03</v>
      </c>
      <c r="AS28" s="110">
        <v>2</v>
      </c>
      <c r="AT28" s="110">
        <v>1</v>
      </c>
      <c r="AU28" s="110">
        <v>0</v>
      </c>
      <c r="AV28" s="110" t="s">
        <v>701</v>
      </c>
      <c r="AW28" s="100">
        <f>IF(AV27=AV28,AW27,MAX(AW$4:AW27)+1)</f>
        <v>3</v>
      </c>
      <c r="AX28" s="238"/>
      <c r="AY28" s="79">
        <v>23</v>
      </c>
      <c r="AZ28" s="79">
        <v>23</v>
      </c>
      <c r="BA28" s="51">
        <v>22</v>
      </c>
      <c r="BB28" s="51">
        <v>-24</v>
      </c>
      <c r="BC28" s="51"/>
      <c r="BD28" s="51">
        <f t="shared" si="25"/>
        <v>5</v>
      </c>
      <c r="BE28" s="238"/>
      <c r="BF28" s="49">
        <v>1</v>
      </c>
      <c r="BG28" s="110">
        <v>33</v>
      </c>
      <c r="BH28" s="110">
        <v>6</v>
      </c>
      <c r="BI28" s="110">
        <v>28</v>
      </c>
      <c r="BJ28" s="52" t="str">
        <f t="shared" si="26"/>
        <v>6,33</v>
      </c>
      <c r="BK28" s="90"/>
      <c r="BL28" s="102">
        <f t="shared" si="27"/>
        <v>24</v>
      </c>
      <c r="BM28" s="60">
        <f t="shared" si="28"/>
        <v>1</v>
      </c>
      <c r="BN28" s="60">
        <f t="shared" si="29"/>
        <v>24</v>
      </c>
      <c r="BO28" s="90"/>
      <c r="BP28" s="98">
        <v>23</v>
      </c>
      <c r="BQ28" s="245">
        <v>0</v>
      </c>
      <c r="BR28" s="110">
        <v>23</v>
      </c>
      <c r="BS28" s="110" t="s">
        <v>715</v>
      </c>
      <c r="BT28" s="110" t="s">
        <v>460</v>
      </c>
      <c r="BU28" s="110">
        <v>1</v>
      </c>
      <c r="BV28" s="245">
        <v>0</v>
      </c>
      <c r="BW28" s="110">
        <v>0</v>
      </c>
      <c r="BX28" s="245">
        <v>0</v>
      </c>
      <c r="BY28" s="245">
        <v>0</v>
      </c>
      <c r="BZ28" s="90"/>
      <c r="CA28" s="270">
        <v>20.2</v>
      </c>
      <c r="CB28" s="270">
        <v>20.2</v>
      </c>
      <c r="CC28" s="270">
        <v>20.2</v>
      </c>
      <c r="CD28" s="270">
        <v>20.2</v>
      </c>
      <c r="CE28" s="270">
        <v>20.2</v>
      </c>
      <c r="CF28" s="270">
        <v>20.2</v>
      </c>
      <c r="CG28" s="270">
        <v>20.2</v>
      </c>
      <c r="CH28" s="270">
        <v>20.2</v>
      </c>
      <c r="CI28" s="270">
        <v>20.2</v>
      </c>
      <c r="CJ28" s="270">
        <v>20.2</v>
      </c>
      <c r="CK28" s="269">
        <v>20.19079</v>
      </c>
      <c r="CL28" s="269">
        <v>20.22231</v>
      </c>
      <c r="CM28" s="269">
        <v>20.550080000000001</v>
      </c>
      <c r="CN28" s="269">
        <v>20.993690000000001</v>
      </c>
      <c r="CO28" s="269">
        <v>21.011839999999999</v>
      </c>
      <c r="CP28" s="269">
        <v>20.54477</v>
      </c>
      <c r="CQ28" s="269">
        <v>20.376280000000001</v>
      </c>
      <c r="CR28" s="269">
        <v>21.22906</v>
      </c>
      <c r="CS28" s="269">
        <v>22.36863</v>
      </c>
      <c r="CT28" s="269">
        <v>22.445409999999999</v>
      </c>
      <c r="CU28" s="269">
        <v>21.56945</v>
      </c>
      <c r="CV28" s="269">
        <v>20.345310000000001</v>
      </c>
      <c r="CW28" s="269">
        <v>20.699919999999999</v>
      </c>
      <c r="CX28" s="90"/>
      <c r="CY28" s="90"/>
      <c r="CZ28" s="90"/>
      <c r="DA28" s="90"/>
      <c r="DB28" s="90"/>
      <c r="DC28" s="90"/>
      <c r="DD28" s="90"/>
      <c r="DE28" s="90"/>
      <c r="DF28" s="90"/>
      <c r="DG28" s="90"/>
      <c r="DH28" s="90"/>
      <c r="DI28" s="90"/>
      <c r="DJ28" s="90"/>
      <c r="DK28" s="90"/>
    </row>
    <row r="29" spans="1:115" ht="6.95" customHeight="1" x14ac:dyDescent="0.25">
      <c r="A29" s="90"/>
      <c r="B29" s="247"/>
      <c r="C29" s="271">
        <f t="shared" si="1"/>
        <v>70</v>
      </c>
      <c r="D29" s="271">
        <f t="shared" si="2"/>
        <v>70</v>
      </c>
      <c r="E29" s="271">
        <f t="shared" si="3"/>
        <v>0</v>
      </c>
      <c r="F29" s="271">
        <f t="shared" si="4"/>
        <v>0</v>
      </c>
      <c r="G29" s="271">
        <f t="shared" si="5"/>
        <v>0</v>
      </c>
      <c r="H29" s="271">
        <f t="shared" si="6"/>
        <v>0</v>
      </c>
      <c r="I29" s="271">
        <f t="shared" si="7"/>
        <v>0</v>
      </c>
      <c r="J29" s="271">
        <f t="shared" si="8"/>
        <v>0</v>
      </c>
      <c r="K29" s="271">
        <f t="shared" si="9"/>
        <v>0</v>
      </c>
      <c r="L29" s="271">
        <f t="shared" si="10"/>
        <v>0</v>
      </c>
      <c r="M29" s="271">
        <f t="shared" si="11"/>
        <v>0</v>
      </c>
      <c r="N29" s="271">
        <f t="shared" si="12"/>
        <v>0</v>
      </c>
      <c r="O29" s="271">
        <f t="shared" si="13"/>
        <v>0</v>
      </c>
      <c r="P29" s="271">
        <f t="shared" si="14"/>
        <v>28</v>
      </c>
      <c r="Q29" s="271">
        <f t="shared" si="15"/>
        <v>0</v>
      </c>
      <c r="R29" s="271">
        <f t="shared" si="16"/>
        <v>15</v>
      </c>
      <c r="S29" s="271">
        <f t="shared" si="17"/>
        <v>0</v>
      </c>
      <c r="T29" s="271">
        <f t="shared" si="18"/>
        <v>0</v>
      </c>
      <c r="U29" s="271">
        <f t="shared" si="19"/>
        <v>0</v>
      </c>
      <c r="V29" s="271">
        <f t="shared" si="20"/>
        <v>0</v>
      </c>
      <c r="W29" s="271">
        <f t="shared" si="21"/>
        <v>0</v>
      </c>
      <c r="X29" s="271">
        <f t="shared" si="22"/>
        <v>0</v>
      </c>
      <c r="Y29" s="271">
        <f t="shared" si="23"/>
        <v>0</v>
      </c>
      <c r="Z29" s="90"/>
      <c r="AA29" s="98">
        <v>1</v>
      </c>
      <c r="AB29" s="110">
        <v>23</v>
      </c>
      <c r="AC29" s="110">
        <v>13</v>
      </c>
      <c r="AD29" s="110">
        <v>3</v>
      </c>
      <c r="AE29" s="110">
        <v>7</v>
      </c>
      <c r="AF29" s="110">
        <v>400</v>
      </c>
      <c r="AG29" s="243" t="str">
        <f t="shared" si="24"/>
        <v>13,23</v>
      </c>
      <c r="AH29" s="238"/>
      <c r="AI29" s="98">
        <v>24</v>
      </c>
      <c r="AJ29" s="98">
        <v>24</v>
      </c>
      <c r="AK29" s="98" t="s">
        <v>714</v>
      </c>
      <c r="AL29" s="110">
        <v>400</v>
      </c>
      <c r="AM29" s="110">
        <v>5</v>
      </c>
      <c r="AN29" s="110">
        <v>1.7045454545454499E-3</v>
      </c>
      <c r="AO29" s="110">
        <v>37.75</v>
      </c>
      <c r="AP29" s="110">
        <v>1</v>
      </c>
      <c r="AQ29" s="110">
        <v>100</v>
      </c>
      <c r="AR29" s="110">
        <v>0.03</v>
      </c>
      <c r="AS29" s="110">
        <v>2</v>
      </c>
      <c r="AT29" s="110">
        <v>1</v>
      </c>
      <c r="AU29" s="110">
        <v>0</v>
      </c>
      <c r="AV29" s="110" t="s">
        <v>701</v>
      </c>
      <c r="AW29" s="100">
        <f>IF(AV28=AV29,AW28,MAX(AW$4:AW28)+1)</f>
        <v>3</v>
      </c>
      <c r="AX29" s="238"/>
      <c r="AY29" s="79">
        <v>24</v>
      </c>
      <c r="AZ29" s="79">
        <v>24</v>
      </c>
      <c r="BA29" s="51">
        <v>23</v>
      </c>
      <c r="BB29" s="51">
        <v>-25</v>
      </c>
      <c r="BC29" s="51"/>
      <c r="BD29" s="51">
        <f t="shared" si="25"/>
        <v>6</v>
      </c>
      <c r="BE29" s="238"/>
      <c r="BF29" s="49">
        <v>1</v>
      </c>
      <c r="BG29" s="110">
        <v>33</v>
      </c>
      <c r="BH29" s="110">
        <v>7</v>
      </c>
      <c r="BI29" s="110">
        <v>28</v>
      </c>
      <c r="BJ29" s="52" t="str">
        <f t="shared" si="26"/>
        <v>7,33</v>
      </c>
      <c r="BK29" s="90"/>
      <c r="BL29" s="102">
        <f t="shared" si="27"/>
        <v>25</v>
      </c>
      <c r="BM29" s="60">
        <f t="shared" si="28"/>
        <v>1</v>
      </c>
      <c r="BN29" s="60">
        <f t="shared" si="29"/>
        <v>25</v>
      </c>
      <c r="BO29" s="90"/>
      <c r="BP29" s="98">
        <v>24</v>
      </c>
      <c r="BQ29" s="245">
        <v>0</v>
      </c>
      <c r="BR29" s="110">
        <v>24</v>
      </c>
      <c r="BS29" s="110" t="s">
        <v>713</v>
      </c>
      <c r="BT29" s="110" t="s">
        <v>460</v>
      </c>
      <c r="BU29" s="110">
        <v>1</v>
      </c>
      <c r="BV29" s="245">
        <v>0</v>
      </c>
      <c r="BW29" s="110">
        <v>0</v>
      </c>
      <c r="BX29" s="245">
        <v>0</v>
      </c>
      <c r="BY29" s="245">
        <v>0</v>
      </c>
      <c r="BZ29" s="90"/>
      <c r="CA29" s="270">
        <v>20.2</v>
      </c>
      <c r="CB29" s="270">
        <v>20.2</v>
      </c>
      <c r="CC29" s="270">
        <v>20.2</v>
      </c>
      <c r="CD29" s="270">
        <v>20.2</v>
      </c>
      <c r="CE29" s="270">
        <v>20.2</v>
      </c>
      <c r="CF29" s="270">
        <v>20.2</v>
      </c>
      <c r="CG29" s="270">
        <v>20.2</v>
      </c>
      <c r="CH29" s="270">
        <v>20.2</v>
      </c>
      <c r="CI29" s="270">
        <v>20.2</v>
      </c>
      <c r="CJ29" s="270">
        <v>20.11626</v>
      </c>
      <c r="CK29" s="269">
        <v>20.118829999999999</v>
      </c>
      <c r="CL29" s="269">
        <v>19.958870000000001</v>
      </c>
      <c r="CM29" s="269">
        <v>20.01943</v>
      </c>
      <c r="CN29" s="269">
        <v>20.624210000000001</v>
      </c>
      <c r="CO29" s="269">
        <v>20.578119999999998</v>
      </c>
      <c r="CP29" s="269">
        <v>20.365590000000001</v>
      </c>
      <c r="CQ29" s="269">
        <v>20.393799999999999</v>
      </c>
      <c r="CR29" s="269">
        <v>20.964700000000001</v>
      </c>
      <c r="CS29" s="269">
        <v>21.64537</v>
      </c>
      <c r="CT29" s="269">
        <v>21.72627</v>
      </c>
      <c r="CU29" s="269">
        <v>21.132429999999999</v>
      </c>
      <c r="CV29" s="269">
        <v>20.527729999999998</v>
      </c>
      <c r="CW29" s="269">
        <v>20.760200000000001</v>
      </c>
      <c r="CX29" s="90"/>
      <c r="CY29" s="90"/>
      <c r="CZ29" s="90"/>
      <c r="DA29" s="90"/>
      <c r="DB29" s="90"/>
      <c r="DC29" s="90"/>
      <c r="DD29" s="90"/>
      <c r="DE29" s="90"/>
      <c r="DF29" s="90"/>
      <c r="DG29" s="90"/>
      <c r="DH29" s="90"/>
      <c r="DI29" s="90"/>
      <c r="DJ29" s="90"/>
      <c r="DK29" s="90"/>
    </row>
    <row r="30" spans="1:115" ht="6.95" customHeight="1" x14ac:dyDescent="0.25">
      <c r="A30" s="90"/>
      <c r="B30" s="247"/>
      <c r="C30" s="271">
        <f t="shared" si="1"/>
        <v>70</v>
      </c>
      <c r="D30" s="271">
        <f t="shared" si="2"/>
        <v>70</v>
      </c>
      <c r="E30" s="271">
        <f t="shared" si="3"/>
        <v>0</v>
      </c>
      <c r="F30" s="271">
        <f t="shared" si="4"/>
        <v>0</v>
      </c>
      <c r="G30" s="271">
        <f t="shared" si="5"/>
        <v>0</v>
      </c>
      <c r="H30" s="271">
        <f t="shared" si="6"/>
        <v>0</v>
      </c>
      <c r="I30" s="271">
        <f t="shared" si="7"/>
        <v>0</v>
      </c>
      <c r="J30" s="271">
        <f t="shared" si="8"/>
        <v>0</v>
      </c>
      <c r="K30" s="271">
        <f t="shared" si="9"/>
        <v>0</v>
      </c>
      <c r="L30" s="271">
        <f t="shared" si="10"/>
        <v>0</v>
      </c>
      <c r="M30" s="271">
        <f t="shared" si="11"/>
        <v>0</v>
      </c>
      <c r="N30" s="271">
        <f t="shared" si="12"/>
        <v>0</v>
      </c>
      <c r="O30" s="271">
        <f t="shared" si="13"/>
        <v>0</v>
      </c>
      <c r="P30" s="271">
        <f t="shared" si="14"/>
        <v>29</v>
      </c>
      <c r="Q30" s="271">
        <f t="shared" si="15"/>
        <v>0</v>
      </c>
      <c r="R30" s="271">
        <f t="shared" si="16"/>
        <v>16</v>
      </c>
      <c r="S30" s="271">
        <f t="shared" si="17"/>
        <v>0</v>
      </c>
      <c r="T30" s="271">
        <f t="shared" si="18"/>
        <v>0</v>
      </c>
      <c r="U30" s="271">
        <f t="shared" si="19"/>
        <v>0</v>
      </c>
      <c r="V30" s="271">
        <f t="shared" si="20"/>
        <v>0</v>
      </c>
      <c r="W30" s="271">
        <f t="shared" si="21"/>
        <v>0</v>
      </c>
      <c r="X30" s="271">
        <f t="shared" si="22"/>
        <v>0</v>
      </c>
      <c r="Y30" s="271">
        <f t="shared" si="23"/>
        <v>0</v>
      </c>
      <c r="Z30" s="90"/>
      <c r="AA30" s="98">
        <v>1</v>
      </c>
      <c r="AB30" s="110">
        <v>24</v>
      </c>
      <c r="AC30" s="110">
        <v>13</v>
      </c>
      <c r="AD30" s="110">
        <v>3</v>
      </c>
      <c r="AE30" s="110">
        <v>8</v>
      </c>
      <c r="AF30" s="110">
        <v>200</v>
      </c>
      <c r="AG30" s="243" t="str">
        <f t="shared" si="24"/>
        <v>13,24</v>
      </c>
      <c r="AH30" s="238"/>
      <c r="AI30" s="98">
        <v>25</v>
      </c>
      <c r="AJ30" s="98">
        <v>25</v>
      </c>
      <c r="AK30" s="98" t="s">
        <v>712</v>
      </c>
      <c r="AL30" s="110">
        <v>200</v>
      </c>
      <c r="AM30" s="110">
        <v>5</v>
      </c>
      <c r="AN30" s="110">
        <v>1.7045454545454499E-3</v>
      </c>
      <c r="AO30" s="110">
        <v>37.238636363636303</v>
      </c>
      <c r="AP30" s="110">
        <v>1</v>
      </c>
      <c r="AQ30" s="110">
        <v>100</v>
      </c>
      <c r="AR30" s="110">
        <v>0.03</v>
      </c>
      <c r="AS30" s="110">
        <v>2</v>
      </c>
      <c r="AT30" s="110">
        <v>1</v>
      </c>
      <c r="AU30" s="110">
        <v>0</v>
      </c>
      <c r="AV30" s="110" t="s">
        <v>701</v>
      </c>
      <c r="AW30" s="100">
        <f>IF(AV29=AV30,AW29,MAX(AW$4:AW29)+1)</f>
        <v>3</v>
      </c>
      <c r="AX30" s="238"/>
      <c r="AY30" s="79">
        <v>25</v>
      </c>
      <c r="AZ30" s="79">
        <v>25</v>
      </c>
      <c r="BA30" s="51">
        <v>24</v>
      </c>
      <c r="BB30" s="51">
        <v>-26</v>
      </c>
      <c r="BC30" s="51"/>
      <c r="BD30" s="51">
        <f t="shared" si="25"/>
        <v>7</v>
      </c>
      <c r="BE30" s="238"/>
      <c r="BF30" s="49">
        <v>1</v>
      </c>
      <c r="BG30" s="110">
        <v>34</v>
      </c>
      <c r="BH30" s="110">
        <v>8</v>
      </c>
      <c r="BI30" s="110">
        <v>28</v>
      </c>
      <c r="BJ30" s="52" t="str">
        <f t="shared" si="26"/>
        <v>8,34</v>
      </c>
      <c r="BK30" s="90"/>
      <c r="BL30" s="102">
        <f t="shared" si="27"/>
        <v>26</v>
      </c>
      <c r="BM30" s="60">
        <f t="shared" si="28"/>
        <v>1</v>
      </c>
      <c r="BN30" s="60">
        <f t="shared" si="29"/>
        <v>26</v>
      </c>
      <c r="BO30" s="90"/>
      <c r="BP30" s="98">
        <v>25</v>
      </c>
      <c r="BQ30" s="245">
        <v>0</v>
      </c>
      <c r="BR30" s="110">
        <v>25</v>
      </c>
      <c r="BS30" s="110" t="s">
        <v>711</v>
      </c>
      <c r="BT30" s="110" t="s">
        <v>460</v>
      </c>
      <c r="BU30" s="110">
        <v>1</v>
      </c>
      <c r="BV30" s="245">
        <v>0</v>
      </c>
      <c r="BW30" s="110">
        <v>0</v>
      </c>
      <c r="BX30" s="245">
        <v>0</v>
      </c>
      <c r="BY30" s="245">
        <v>0</v>
      </c>
      <c r="BZ30" s="90"/>
      <c r="CA30" s="270">
        <v>20.2</v>
      </c>
      <c r="CB30" s="270">
        <v>20.2</v>
      </c>
      <c r="CC30" s="270">
        <v>20.2</v>
      </c>
      <c r="CD30" s="270">
        <v>20.2</v>
      </c>
      <c r="CE30" s="270">
        <v>20.2</v>
      </c>
      <c r="CF30" s="270">
        <v>20.2</v>
      </c>
      <c r="CG30" s="270">
        <v>20.2</v>
      </c>
      <c r="CH30" s="270">
        <v>19.948989999999998</v>
      </c>
      <c r="CI30" s="270">
        <v>19.918990000000001</v>
      </c>
      <c r="CJ30" s="270">
        <v>19.73893</v>
      </c>
      <c r="CK30" s="269">
        <v>19.777650000000001</v>
      </c>
      <c r="CL30" s="269">
        <v>19.66836</v>
      </c>
      <c r="CM30" s="269">
        <v>19.301570000000002</v>
      </c>
      <c r="CN30" s="269">
        <v>19.601579999999998</v>
      </c>
      <c r="CO30" s="269">
        <v>20.028089999999999</v>
      </c>
      <c r="CP30" s="269">
        <v>20.47184</v>
      </c>
      <c r="CQ30" s="269">
        <v>20.39246</v>
      </c>
      <c r="CR30" s="269">
        <v>20.74231</v>
      </c>
      <c r="CS30" s="269">
        <v>20.998470000000001</v>
      </c>
      <c r="CT30" s="269">
        <v>21.57873</v>
      </c>
      <c r="CU30" s="269">
        <v>21.351610000000001</v>
      </c>
      <c r="CV30" s="269">
        <v>21.111139999999999</v>
      </c>
      <c r="CW30" s="269">
        <v>21.204080000000001</v>
      </c>
      <c r="CX30" s="90"/>
      <c r="CY30" s="90"/>
      <c r="CZ30" s="90"/>
      <c r="DA30" s="90"/>
      <c r="DB30" s="90"/>
      <c r="DC30" s="90"/>
      <c r="DD30" s="90"/>
      <c r="DE30" s="90"/>
      <c r="DF30" s="90"/>
      <c r="DG30" s="90"/>
      <c r="DH30" s="90"/>
      <c r="DI30" s="90"/>
      <c r="DJ30" s="90"/>
      <c r="DK30" s="90"/>
    </row>
    <row r="31" spans="1:115" ht="6.95" customHeight="1" x14ac:dyDescent="0.25">
      <c r="A31" s="90"/>
      <c r="B31" s="247"/>
      <c r="C31" s="271">
        <f t="shared" si="1"/>
        <v>0</v>
      </c>
      <c r="D31" s="271">
        <f t="shared" si="2"/>
        <v>0</v>
      </c>
      <c r="E31" s="271">
        <f t="shared" si="3"/>
        <v>0</v>
      </c>
      <c r="F31" s="271">
        <f t="shared" si="4"/>
        <v>0</v>
      </c>
      <c r="G31" s="271">
        <f t="shared" si="5"/>
        <v>0</v>
      </c>
      <c r="H31" s="271">
        <f t="shared" si="6"/>
        <v>0</v>
      </c>
      <c r="I31" s="271">
        <f t="shared" si="7"/>
        <v>0</v>
      </c>
      <c r="J31" s="271">
        <f t="shared" si="8"/>
        <v>0</v>
      </c>
      <c r="K31" s="271">
        <f t="shared" si="9"/>
        <v>0</v>
      </c>
      <c r="L31" s="271">
        <f t="shared" si="10"/>
        <v>0</v>
      </c>
      <c r="M31" s="271">
        <f t="shared" si="11"/>
        <v>0</v>
      </c>
      <c r="N31" s="271">
        <f t="shared" si="12"/>
        <v>0</v>
      </c>
      <c r="O31" s="271">
        <f t="shared" si="13"/>
        <v>0</v>
      </c>
      <c r="P31" s="271">
        <f t="shared" si="14"/>
        <v>30</v>
      </c>
      <c r="Q31" s="271">
        <f t="shared" si="15"/>
        <v>0</v>
      </c>
      <c r="R31" s="271">
        <f t="shared" si="16"/>
        <v>17</v>
      </c>
      <c r="S31" s="271">
        <f t="shared" si="17"/>
        <v>0</v>
      </c>
      <c r="T31" s="271">
        <f t="shared" si="18"/>
        <v>0</v>
      </c>
      <c r="U31" s="271">
        <f t="shared" si="19"/>
        <v>0</v>
      </c>
      <c r="V31" s="271">
        <f t="shared" si="20"/>
        <v>0</v>
      </c>
      <c r="W31" s="271">
        <f t="shared" si="21"/>
        <v>0</v>
      </c>
      <c r="X31" s="271">
        <f t="shared" si="22"/>
        <v>0</v>
      </c>
      <c r="Y31" s="271">
        <f t="shared" si="23"/>
        <v>0</v>
      </c>
      <c r="Z31" s="90"/>
      <c r="AA31" s="98">
        <v>1</v>
      </c>
      <c r="AB31" s="110">
        <v>24</v>
      </c>
      <c r="AC31" s="110">
        <v>14</v>
      </c>
      <c r="AD31" s="110">
        <v>3</v>
      </c>
      <c r="AE31" s="110">
        <v>9</v>
      </c>
      <c r="AF31" s="110">
        <v>200</v>
      </c>
      <c r="AG31" s="243" t="str">
        <f t="shared" si="24"/>
        <v>14,24</v>
      </c>
      <c r="AH31" s="238"/>
      <c r="AI31" s="98">
        <v>26</v>
      </c>
      <c r="AJ31" s="98">
        <v>26</v>
      </c>
      <c r="AK31" s="98" t="s">
        <v>710</v>
      </c>
      <c r="AL31" s="110">
        <v>200</v>
      </c>
      <c r="AM31" s="110">
        <v>5</v>
      </c>
      <c r="AN31" s="110">
        <v>1.7045454545454499E-3</v>
      </c>
      <c r="AO31" s="110">
        <v>36.897727272727202</v>
      </c>
      <c r="AP31" s="110">
        <v>1</v>
      </c>
      <c r="AQ31" s="110">
        <v>100</v>
      </c>
      <c r="AR31" s="110">
        <v>0.03</v>
      </c>
      <c r="AS31" s="110">
        <v>2</v>
      </c>
      <c r="AT31" s="110">
        <v>1</v>
      </c>
      <c r="AU31" s="110">
        <v>0</v>
      </c>
      <c r="AV31" s="110" t="s">
        <v>701</v>
      </c>
      <c r="AW31" s="100">
        <f>IF(AV30=AV31,AW30,MAX(AW$4:AW30)+1)</f>
        <v>3</v>
      </c>
      <c r="AX31" s="238"/>
      <c r="AY31" s="79">
        <v>26</v>
      </c>
      <c r="AZ31" s="79">
        <v>26</v>
      </c>
      <c r="BA31" s="51">
        <v>25</v>
      </c>
      <c r="BB31" s="51">
        <v>-27</v>
      </c>
      <c r="BC31" s="51"/>
      <c r="BD31" s="51">
        <f t="shared" si="25"/>
        <v>8</v>
      </c>
      <c r="BE31" s="238"/>
      <c r="BF31" s="49">
        <v>1</v>
      </c>
      <c r="BG31" s="110">
        <v>34</v>
      </c>
      <c r="BH31" s="110">
        <v>9</v>
      </c>
      <c r="BI31" s="110">
        <v>28</v>
      </c>
      <c r="BJ31" s="52" t="str">
        <f t="shared" si="26"/>
        <v>9,34</v>
      </c>
      <c r="BK31" s="90"/>
      <c r="BL31" s="102">
        <f t="shared" si="27"/>
        <v>27</v>
      </c>
      <c r="BM31" s="60">
        <f t="shared" si="28"/>
        <v>1</v>
      </c>
      <c r="BN31" s="60">
        <f t="shared" si="29"/>
        <v>27</v>
      </c>
      <c r="BO31" s="90"/>
      <c r="BP31" s="98">
        <v>26</v>
      </c>
      <c r="BQ31" s="245">
        <v>0</v>
      </c>
      <c r="BR31" s="110">
        <v>26</v>
      </c>
      <c r="BS31" s="110" t="s">
        <v>709</v>
      </c>
      <c r="BT31" s="110" t="s">
        <v>460</v>
      </c>
      <c r="BU31" s="110">
        <v>1</v>
      </c>
      <c r="BV31" s="245">
        <v>0</v>
      </c>
      <c r="BW31" s="110">
        <v>0</v>
      </c>
      <c r="BX31" s="245">
        <v>0</v>
      </c>
      <c r="BY31" s="245">
        <v>0</v>
      </c>
      <c r="BZ31" s="90"/>
      <c r="CA31" s="270">
        <v>20.2</v>
      </c>
      <c r="CB31" s="270">
        <v>20.2</v>
      </c>
      <c r="CC31" s="270">
        <v>20.2</v>
      </c>
      <c r="CD31" s="270">
        <v>20.2</v>
      </c>
      <c r="CE31" s="270">
        <v>20.2</v>
      </c>
      <c r="CF31" s="270">
        <v>20.2</v>
      </c>
      <c r="CG31" s="270">
        <v>19.83297</v>
      </c>
      <c r="CH31" s="270">
        <v>19.75254</v>
      </c>
      <c r="CI31" s="270">
        <v>19.31251</v>
      </c>
      <c r="CJ31" s="270">
        <v>19.290590000000002</v>
      </c>
      <c r="CK31" s="269">
        <v>19.276050000000001</v>
      </c>
      <c r="CL31" s="269">
        <v>18.936450000000001</v>
      </c>
      <c r="CM31" s="269">
        <v>18.819600000000001</v>
      </c>
      <c r="CN31" s="269">
        <v>19.16253</v>
      </c>
      <c r="CO31" s="269">
        <v>19.077190000000002</v>
      </c>
      <c r="CP31" s="269">
        <v>19.253820000000001</v>
      </c>
      <c r="CQ31" s="269">
        <v>20.17135</v>
      </c>
      <c r="CR31" s="269">
        <v>20.532139999999998</v>
      </c>
      <c r="CS31" s="269">
        <v>20.67765</v>
      </c>
      <c r="CT31" s="269">
        <v>20.787929999999999</v>
      </c>
      <c r="CU31" s="269">
        <v>20.83464</v>
      </c>
      <c r="CV31" s="269">
        <v>21.349869999999999</v>
      </c>
      <c r="CW31" s="269">
        <v>21.437909999999999</v>
      </c>
      <c r="CX31" s="90"/>
      <c r="CY31" s="90"/>
      <c r="CZ31" s="90"/>
      <c r="DA31" s="90"/>
      <c r="DB31" s="90"/>
      <c r="DC31" s="90"/>
      <c r="DD31" s="90"/>
      <c r="DE31" s="90"/>
      <c r="DF31" s="90"/>
      <c r="DG31" s="90"/>
      <c r="DH31" s="90"/>
      <c r="DI31" s="90"/>
      <c r="DJ31" s="90"/>
      <c r="DK31" s="90"/>
    </row>
    <row r="32" spans="1:115" ht="6.95" customHeight="1" x14ac:dyDescent="0.25">
      <c r="A32" s="90"/>
      <c r="B32" s="247"/>
      <c r="C32" s="271">
        <f t="shared" si="1"/>
        <v>0</v>
      </c>
      <c r="D32" s="271">
        <f t="shared" si="2"/>
        <v>0</v>
      </c>
      <c r="E32" s="271">
        <f t="shared" si="3"/>
        <v>0</v>
      </c>
      <c r="F32" s="271">
        <f t="shared" si="4"/>
        <v>0</v>
      </c>
      <c r="G32" s="271">
        <f t="shared" si="5"/>
        <v>0</v>
      </c>
      <c r="H32" s="271">
        <f t="shared" si="6"/>
        <v>0</v>
      </c>
      <c r="I32" s="271">
        <f t="shared" si="7"/>
        <v>0</v>
      </c>
      <c r="J32" s="271">
        <f t="shared" si="8"/>
        <v>0</v>
      </c>
      <c r="K32" s="271">
        <f t="shared" si="9"/>
        <v>0</v>
      </c>
      <c r="L32" s="271">
        <f t="shared" si="10"/>
        <v>0</v>
      </c>
      <c r="M32" s="271">
        <f t="shared" si="11"/>
        <v>0</v>
      </c>
      <c r="N32" s="271">
        <f t="shared" si="12"/>
        <v>0</v>
      </c>
      <c r="O32" s="271">
        <f t="shared" si="13"/>
        <v>0</v>
      </c>
      <c r="P32" s="271">
        <f t="shared" si="14"/>
        <v>0</v>
      </c>
      <c r="Q32" s="271">
        <f t="shared" si="15"/>
        <v>18</v>
      </c>
      <c r="R32" s="271">
        <f t="shared" si="16"/>
        <v>0</v>
      </c>
      <c r="S32" s="271">
        <f t="shared" si="17"/>
        <v>0</v>
      </c>
      <c r="T32" s="271">
        <f t="shared" si="18"/>
        <v>0</v>
      </c>
      <c r="U32" s="271">
        <f t="shared" si="19"/>
        <v>0</v>
      </c>
      <c r="V32" s="271">
        <f t="shared" si="20"/>
        <v>0</v>
      </c>
      <c r="W32" s="271">
        <f t="shared" si="21"/>
        <v>0</v>
      </c>
      <c r="X32" s="271">
        <f t="shared" si="22"/>
        <v>0</v>
      </c>
      <c r="Y32" s="271">
        <f t="shared" si="23"/>
        <v>0</v>
      </c>
      <c r="Z32" s="90"/>
      <c r="AA32" s="98">
        <v>1</v>
      </c>
      <c r="AB32" s="110">
        <v>25</v>
      </c>
      <c r="AC32" s="110">
        <v>14</v>
      </c>
      <c r="AD32" s="110">
        <v>3</v>
      </c>
      <c r="AE32" s="110">
        <v>10</v>
      </c>
      <c r="AF32" s="110">
        <v>400</v>
      </c>
      <c r="AG32" s="243" t="str">
        <f t="shared" si="24"/>
        <v>14,25</v>
      </c>
      <c r="AH32" s="238"/>
      <c r="AI32" s="98">
        <v>27</v>
      </c>
      <c r="AJ32" s="98">
        <v>27</v>
      </c>
      <c r="AK32" s="98" t="s">
        <v>708</v>
      </c>
      <c r="AL32" s="110">
        <v>400</v>
      </c>
      <c r="AM32" s="110">
        <v>5</v>
      </c>
      <c r="AN32" s="110">
        <v>1.7045454545454499E-3</v>
      </c>
      <c r="AO32" s="110">
        <v>36.386363636363598</v>
      </c>
      <c r="AP32" s="110">
        <v>1</v>
      </c>
      <c r="AQ32" s="110">
        <v>100</v>
      </c>
      <c r="AR32" s="110">
        <v>0.03</v>
      </c>
      <c r="AS32" s="110">
        <v>2</v>
      </c>
      <c r="AT32" s="110">
        <v>1</v>
      </c>
      <c r="AU32" s="110">
        <v>0</v>
      </c>
      <c r="AV32" s="110" t="s">
        <v>701</v>
      </c>
      <c r="AW32" s="100">
        <f>IF(AV31=AV32,AW31,MAX(AW$4:AW31)+1)</f>
        <v>3</v>
      </c>
      <c r="AX32" s="238"/>
      <c r="AY32" s="79">
        <v>27</v>
      </c>
      <c r="AZ32" s="79">
        <v>27</v>
      </c>
      <c r="BA32" s="51">
        <v>26</v>
      </c>
      <c r="BB32" s="51">
        <v>-28</v>
      </c>
      <c r="BC32" s="51"/>
      <c r="BD32" s="51">
        <f t="shared" si="25"/>
        <v>9</v>
      </c>
      <c r="BE32" s="238"/>
      <c r="BF32" s="49">
        <v>1</v>
      </c>
      <c r="BG32" s="110">
        <v>34</v>
      </c>
      <c r="BH32" s="110">
        <v>10</v>
      </c>
      <c r="BI32" s="110">
        <v>28</v>
      </c>
      <c r="BJ32" s="52" t="str">
        <f t="shared" si="26"/>
        <v>10,34</v>
      </c>
      <c r="BK32" s="90"/>
      <c r="BL32" s="102">
        <f t="shared" si="27"/>
        <v>28</v>
      </c>
      <c r="BM32" s="60">
        <f t="shared" si="28"/>
        <v>1</v>
      </c>
      <c r="BN32" s="60">
        <f t="shared" si="29"/>
        <v>28</v>
      </c>
      <c r="BO32" s="90"/>
      <c r="BP32" s="98">
        <v>27</v>
      </c>
      <c r="BQ32" s="245">
        <v>0</v>
      </c>
      <c r="BR32" s="110">
        <v>27</v>
      </c>
      <c r="BS32" s="110" t="s">
        <v>707</v>
      </c>
      <c r="BT32" s="110" t="s">
        <v>458</v>
      </c>
      <c r="BU32" s="110">
        <v>1</v>
      </c>
      <c r="BV32" s="245">
        <v>29.7</v>
      </c>
      <c r="BW32" s="110">
        <v>100</v>
      </c>
      <c r="BX32" s="245">
        <v>201.85849999999999</v>
      </c>
      <c r="BY32" s="245">
        <v>405.664999999999</v>
      </c>
      <c r="BZ32" s="90"/>
      <c r="CA32" s="270">
        <v>20.12548</v>
      </c>
      <c r="CB32" s="270">
        <v>20.123100000000001</v>
      </c>
      <c r="CC32" s="270">
        <v>19.9572</v>
      </c>
      <c r="CD32" s="270">
        <v>19.791699999999999</v>
      </c>
      <c r="CE32" s="270">
        <v>19.693999999999999</v>
      </c>
      <c r="CF32" s="270">
        <v>19.153729999999999</v>
      </c>
      <c r="CG32" s="270">
        <v>19.036180000000002</v>
      </c>
      <c r="CH32" s="270">
        <v>18.476700000000001</v>
      </c>
      <c r="CI32" s="270">
        <v>18.351479999999999</v>
      </c>
      <c r="CJ32" s="270">
        <v>18.304259999999999</v>
      </c>
      <c r="CK32" s="269">
        <v>18.296140000000001</v>
      </c>
      <c r="CL32" s="269">
        <v>18.210760000000001</v>
      </c>
      <c r="CM32" s="269">
        <v>18.158560000000001</v>
      </c>
      <c r="CN32" s="269">
        <v>17.89639</v>
      </c>
      <c r="CO32" s="269">
        <v>18.366969999999998</v>
      </c>
      <c r="CP32" s="269">
        <v>18.511289999999999</v>
      </c>
      <c r="CQ32" s="269">
        <v>18.996479999999998</v>
      </c>
      <c r="CR32" s="269">
        <v>19.443750000000001</v>
      </c>
      <c r="CS32" s="269">
        <v>20.141729999999999</v>
      </c>
      <c r="CT32" s="269">
        <v>20.272079999999999</v>
      </c>
      <c r="CU32" s="269">
        <v>20.394279999999998</v>
      </c>
      <c r="CV32" s="269">
        <v>20.507290000000001</v>
      </c>
      <c r="CW32" s="269">
        <v>21.27505</v>
      </c>
      <c r="CX32" s="90"/>
      <c r="CY32" s="90"/>
      <c r="CZ32" s="90"/>
      <c r="DA32" s="90"/>
      <c r="DB32" s="90"/>
      <c r="DC32" s="90"/>
      <c r="DD32" s="90"/>
      <c r="DE32" s="90"/>
      <c r="DF32" s="90"/>
      <c r="DG32" s="90"/>
      <c r="DH32" s="90"/>
      <c r="DI32" s="90"/>
      <c r="DJ32" s="90"/>
      <c r="DK32" s="90"/>
    </row>
    <row r="33" spans="1:115" ht="6.95" customHeight="1" x14ac:dyDescent="0.25">
      <c r="A33" s="90"/>
      <c r="B33" s="247"/>
      <c r="C33" s="271">
        <f t="shared" si="1"/>
        <v>0</v>
      </c>
      <c r="D33" s="271">
        <f t="shared" si="2"/>
        <v>0</v>
      </c>
      <c r="E33" s="271">
        <f t="shared" si="3"/>
        <v>0</v>
      </c>
      <c r="F33" s="271">
        <f t="shared" si="4"/>
        <v>0</v>
      </c>
      <c r="G33" s="271">
        <f t="shared" si="5"/>
        <v>0</v>
      </c>
      <c r="H33" s="271">
        <f t="shared" si="6"/>
        <v>0</v>
      </c>
      <c r="I33" s="271">
        <f t="shared" si="7"/>
        <v>0</v>
      </c>
      <c r="J33" s="271">
        <f t="shared" si="8"/>
        <v>0</v>
      </c>
      <c r="K33" s="271">
        <f t="shared" si="9"/>
        <v>0</v>
      </c>
      <c r="L33" s="271">
        <f t="shared" si="10"/>
        <v>0</v>
      </c>
      <c r="M33" s="271">
        <f t="shared" si="11"/>
        <v>0</v>
      </c>
      <c r="N33" s="271">
        <f t="shared" si="12"/>
        <v>0</v>
      </c>
      <c r="O33" s="271">
        <f t="shared" si="13"/>
        <v>0</v>
      </c>
      <c r="P33" s="271">
        <f t="shared" si="14"/>
        <v>0</v>
      </c>
      <c r="Q33" s="271">
        <f t="shared" si="15"/>
        <v>32</v>
      </c>
      <c r="R33" s="271">
        <f t="shared" si="16"/>
        <v>0</v>
      </c>
      <c r="S33" s="271">
        <f t="shared" si="17"/>
        <v>0</v>
      </c>
      <c r="T33" s="271">
        <f t="shared" si="18"/>
        <v>0</v>
      </c>
      <c r="U33" s="271">
        <f t="shared" si="19"/>
        <v>0</v>
      </c>
      <c r="V33" s="271">
        <f t="shared" si="20"/>
        <v>0</v>
      </c>
      <c r="W33" s="271">
        <f t="shared" si="21"/>
        <v>0</v>
      </c>
      <c r="X33" s="271">
        <f t="shared" si="22"/>
        <v>0</v>
      </c>
      <c r="Y33" s="271">
        <f t="shared" si="23"/>
        <v>0</v>
      </c>
      <c r="Z33" s="90"/>
      <c r="AA33" s="98">
        <v>1</v>
      </c>
      <c r="AB33" s="110">
        <v>26</v>
      </c>
      <c r="AC33" s="110">
        <v>14</v>
      </c>
      <c r="AD33" s="110">
        <v>3</v>
      </c>
      <c r="AE33" s="110">
        <v>11</v>
      </c>
      <c r="AF33" s="110">
        <v>400</v>
      </c>
      <c r="AG33" s="243" t="str">
        <f t="shared" si="24"/>
        <v>14,26</v>
      </c>
      <c r="AH33" s="238"/>
      <c r="AI33" s="98">
        <v>28</v>
      </c>
      <c r="AJ33" s="98">
        <v>28</v>
      </c>
      <c r="AK33" s="98" t="s">
        <v>706</v>
      </c>
      <c r="AL33" s="110">
        <v>400</v>
      </c>
      <c r="AM33" s="110">
        <v>5</v>
      </c>
      <c r="AN33" s="110">
        <v>1.7045454545454499E-3</v>
      </c>
      <c r="AO33" s="110">
        <v>35.704545454545404</v>
      </c>
      <c r="AP33" s="110">
        <v>1</v>
      </c>
      <c r="AQ33" s="110">
        <v>100</v>
      </c>
      <c r="AR33" s="110">
        <v>0.03</v>
      </c>
      <c r="AS33" s="110">
        <v>2</v>
      </c>
      <c r="AT33" s="110">
        <v>1</v>
      </c>
      <c r="AU33" s="110">
        <v>0</v>
      </c>
      <c r="AV33" s="110" t="s">
        <v>701</v>
      </c>
      <c r="AW33" s="100">
        <f>IF(AV32=AV33,AW32,MAX(AW$4:AW32)+1)</f>
        <v>3</v>
      </c>
      <c r="AX33" s="238"/>
      <c r="AY33" s="79">
        <v>28</v>
      </c>
      <c r="AZ33" s="79">
        <v>28</v>
      </c>
      <c r="BA33" s="51">
        <v>27</v>
      </c>
      <c r="BB33" s="51">
        <v>-29</v>
      </c>
      <c r="BC33" s="51"/>
      <c r="BD33" s="51">
        <f t="shared" si="25"/>
        <v>10</v>
      </c>
      <c r="BE33" s="238"/>
      <c r="BF33" s="49">
        <v>1</v>
      </c>
      <c r="BG33" s="110">
        <v>34</v>
      </c>
      <c r="BH33" s="110">
        <v>11</v>
      </c>
      <c r="BI33" s="110">
        <v>28</v>
      </c>
      <c r="BJ33" s="52" t="str">
        <f t="shared" si="26"/>
        <v>11,34</v>
      </c>
      <c r="BK33" s="90"/>
      <c r="BL33" s="102">
        <f t="shared" si="27"/>
        <v>29</v>
      </c>
      <c r="BM33" s="60">
        <f t="shared" si="28"/>
        <v>1</v>
      </c>
      <c r="BN33" s="60">
        <f t="shared" si="29"/>
        <v>29</v>
      </c>
      <c r="BO33" s="90"/>
      <c r="BP33" s="98">
        <v>28</v>
      </c>
      <c r="BQ33" s="245">
        <v>0</v>
      </c>
      <c r="BR33" s="110">
        <v>28</v>
      </c>
      <c r="BS33" s="110" t="s">
        <v>705</v>
      </c>
      <c r="BT33" s="110" t="s">
        <v>458</v>
      </c>
      <c r="BU33" s="110">
        <v>1</v>
      </c>
      <c r="BV33" s="245">
        <v>29.7</v>
      </c>
      <c r="BW33" s="110">
        <v>100</v>
      </c>
      <c r="BX33" s="245">
        <v>202.83250000000001</v>
      </c>
      <c r="BY33" s="245">
        <v>403.71699999999998</v>
      </c>
      <c r="BZ33" s="90"/>
      <c r="CA33" s="270">
        <v>19.914239999999999</v>
      </c>
      <c r="CB33" s="270">
        <v>19.897929999999999</v>
      </c>
      <c r="CC33" s="270">
        <v>19.49126</v>
      </c>
      <c r="CD33" s="270">
        <v>19.128489999999999</v>
      </c>
      <c r="CE33" s="270">
        <v>18.795079999999999</v>
      </c>
      <c r="CF33" s="270">
        <v>18.550270000000001</v>
      </c>
      <c r="CG33" s="270">
        <v>17.885290000000001</v>
      </c>
      <c r="CH33" s="270">
        <v>17.673159999999999</v>
      </c>
      <c r="CI33" s="270">
        <v>17.513750000000002</v>
      </c>
      <c r="CJ33" s="270">
        <v>17.443370000000002</v>
      </c>
      <c r="CK33" s="269">
        <v>17.033010000000001</v>
      </c>
      <c r="CL33" s="269">
        <v>17.003679999999999</v>
      </c>
      <c r="CM33" s="269">
        <v>16.733460000000001</v>
      </c>
      <c r="CN33" s="269">
        <v>16.818010000000001</v>
      </c>
      <c r="CO33" s="269">
        <v>17.527370000000001</v>
      </c>
      <c r="CP33" s="269">
        <v>17.656549999999999</v>
      </c>
      <c r="CQ33" s="269">
        <v>18.13391</v>
      </c>
      <c r="CR33" s="269">
        <v>18.258289999999999</v>
      </c>
      <c r="CS33" s="269">
        <v>18.735430000000001</v>
      </c>
      <c r="CT33" s="269">
        <v>19.50808</v>
      </c>
      <c r="CU33" s="269">
        <v>19.672840000000001</v>
      </c>
      <c r="CV33" s="269">
        <v>19.438600000000001</v>
      </c>
      <c r="CW33" s="269">
        <v>19.598949999999999</v>
      </c>
      <c r="CX33" s="90"/>
      <c r="CY33" s="90"/>
      <c r="CZ33" s="90"/>
      <c r="DA33" s="90"/>
      <c r="DB33" s="90"/>
      <c r="DC33" s="90"/>
      <c r="DD33" s="90"/>
      <c r="DE33" s="90"/>
      <c r="DF33" s="90"/>
      <c r="DG33" s="90"/>
      <c r="DH33" s="90"/>
      <c r="DI33" s="90"/>
      <c r="DJ33" s="90"/>
      <c r="DK33" s="90"/>
    </row>
    <row r="34" spans="1:115" ht="6.95" customHeight="1" x14ac:dyDescent="0.25">
      <c r="A34" s="90"/>
      <c r="B34" s="247"/>
      <c r="C34" s="271">
        <f t="shared" si="1"/>
        <v>0</v>
      </c>
      <c r="D34" s="271">
        <f t="shared" si="2"/>
        <v>0</v>
      </c>
      <c r="E34" s="271">
        <f t="shared" si="3"/>
        <v>0</v>
      </c>
      <c r="F34" s="271">
        <f t="shared" si="4"/>
        <v>0</v>
      </c>
      <c r="G34" s="271">
        <f t="shared" si="5"/>
        <v>0</v>
      </c>
      <c r="H34" s="271">
        <f t="shared" si="6"/>
        <v>0</v>
      </c>
      <c r="I34" s="271">
        <f t="shared" si="7"/>
        <v>0</v>
      </c>
      <c r="J34" s="271">
        <f t="shared" si="8"/>
        <v>0</v>
      </c>
      <c r="K34" s="271">
        <f t="shared" si="9"/>
        <v>0</v>
      </c>
      <c r="L34" s="271">
        <f t="shared" si="10"/>
        <v>0</v>
      </c>
      <c r="M34" s="271">
        <f t="shared" si="11"/>
        <v>0</v>
      </c>
      <c r="N34" s="271">
        <f t="shared" si="12"/>
        <v>0</v>
      </c>
      <c r="O34" s="271">
        <f t="shared" si="13"/>
        <v>0</v>
      </c>
      <c r="P34" s="271">
        <f t="shared" si="14"/>
        <v>0</v>
      </c>
      <c r="Q34" s="271">
        <f t="shared" si="15"/>
        <v>33</v>
      </c>
      <c r="R34" s="271">
        <f t="shared" si="16"/>
        <v>0</v>
      </c>
      <c r="S34" s="271">
        <f t="shared" si="17"/>
        <v>0</v>
      </c>
      <c r="T34" s="271">
        <f t="shared" si="18"/>
        <v>0</v>
      </c>
      <c r="U34" s="271">
        <f t="shared" si="19"/>
        <v>0</v>
      </c>
      <c r="V34" s="271">
        <f t="shared" si="20"/>
        <v>0</v>
      </c>
      <c r="W34" s="271">
        <f t="shared" si="21"/>
        <v>0</v>
      </c>
      <c r="X34" s="271">
        <f t="shared" si="22"/>
        <v>0</v>
      </c>
      <c r="Y34" s="271">
        <f t="shared" si="23"/>
        <v>0</v>
      </c>
      <c r="Z34" s="90"/>
      <c r="AA34" s="98">
        <v>1</v>
      </c>
      <c r="AB34" s="110">
        <v>27</v>
      </c>
      <c r="AC34" s="110">
        <v>14</v>
      </c>
      <c r="AD34" s="110">
        <v>3</v>
      </c>
      <c r="AE34" s="110">
        <v>12</v>
      </c>
      <c r="AF34" s="110">
        <v>400</v>
      </c>
      <c r="AG34" s="243" t="str">
        <f t="shared" si="24"/>
        <v>14,27</v>
      </c>
      <c r="AH34" s="238"/>
      <c r="AI34" s="98">
        <v>29</v>
      </c>
      <c r="AJ34" s="98">
        <v>29</v>
      </c>
      <c r="AK34" s="98" t="s">
        <v>704</v>
      </c>
      <c r="AL34" s="110">
        <v>400</v>
      </c>
      <c r="AM34" s="110">
        <v>5</v>
      </c>
      <c r="AN34" s="110">
        <v>1.7045454545454499E-3</v>
      </c>
      <c r="AO34" s="110">
        <v>35.022727272727202</v>
      </c>
      <c r="AP34" s="110">
        <v>1</v>
      </c>
      <c r="AQ34" s="110">
        <v>100</v>
      </c>
      <c r="AR34" s="110">
        <v>0.03</v>
      </c>
      <c r="AS34" s="110">
        <v>2</v>
      </c>
      <c r="AT34" s="110">
        <v>1</v>
      </c>
      <c r="AU34" s="110">
        <v>0</v>
      </c>
      <c r="AV34" s="110" t="s">
        <v>701</v>
      </c>
      <c r="AW34" s="100">
        <f>IF(AV33=AV34,AW33,MAX(AW$4:AW33)+1)</f>
        <v>3</v>
      </c>
      <c r="AX34" s="238"/>
      <c r="AY34" s="79">
        <v>29</v>
      </c>
      <c r="AZ34" s="79">
        <v>29</v>
      </c>
      <c r="BA34" s="51">
        <v>28</v>
      </c>
      <c r="BB34" s="51">
        <v>-30</v>
      </c>
      <c r="BC34" s="51"/>
      <c r="BD34" s="51">
        <f t="shared" si="25"/>
        <v>11</v>
      </c>
      <c r="BE34" s="238"/>
      <c r="BF34" s="49">
        <v>1</v>
      </c>
      <c r="BG34" s="110">
        <v>34</v>
      </c>
      <c r="BH34" s="110">
        <v>12</v>
      </c>
      <c r="BI34" s="110">
        <v>28</v>
      </c>
      <c r="BJ34" s="52" t="str">
        <f t="shared" si="26"/>
        <v>12,34</v>
      </c>
      <c r="BK34" s="90"/>
      <c r="BL34" s="102">
        <f t="shared" si="27"/>
        <v>30</v>
      </c>
      <c r="BM34" s="60">
        <f t="shared" si="28"/>
        <v>1</v>
      </c>
      <c r="BN34" s="60">
        <f t="shared" si="29"/>
        <v>30</v>
      </c>
      <c r="BO34" s="90"/>
      <c r="BP34" s="98">
        <v>29</v>
      </c>
      <c r="BQ34" s="245">
        <v>0</v>
      </c>
      <c r="BR34" s="110">
        <v>29</v>
      </c>
      <c r="BS34" s="110" t="s">
        <v>703</v>
      </c>
      <c r="BT34" s="110" t="s">
        <v>460</v>
      </c>
      <c r="BU34" s="110">
        <v>1</v>
      </c>
      <c r="BV34" s="245">
        <v>0</v>
      </c>
      <c r="BW34" s="110">
        <v>0</v>
      </c>
      <c r="BX34" s="245">
        <v>0</v>
      </c>
      <c r="BY34" s="245">
        <v>0</v>
      </c>
      <c r="BZ34" s="90"/>
      <c r="CA34" s="270">
        <v>19.97411</v>
      </c>
      <c r="CB34" s="270">
        <v>19.28858</v>
      </c>
      <c r="CC34" s="270">
        <v>18.48948</v>
      </c>
      <c r="CD34" s="270">
        <v>17.986979999999999</v>
      </c>
      <c r="CE34" s="270">
        <v>18.016100000000002</v>
      </c>
      <c r="CF34" s="270">
        <v>17.30274</v>
      </c>
      <c r="CG34" s="270">
        <v>16.938569999999999</v>
      </c>
      <c r="CH34" s="270">
        <v>16.69595</v>
      </c>
      <c r="CI34" s="270">
        <v>16.54533</v>
      </c>
      <c r="CJ34" s="270">
        <v>16.105260000000001</v>
      </c>
      <c r="CK34" s="269">
        <v>16.045829999999999</v>
      </c>
      <c r="CL34" s="269">
        <v>16.035640000000001</v>
      </c>
      <c r="CM34" s="269">
        <v>15.821669999999999</v>
      </c>
      <c r="CN34" s="269">
        <v>15.960900000000001</v>
      </c>
      <c r="CO34" s="269">
        <v>16.089459999999999</v>
      </c>
      <c r="CP34" s="269">
        <v>16.749919999999999</v>
      </c>
      <c r="CQ34" s="269">
        <v>16.838229999999999</v>
      </c>
      <c r="CR34" s="269">
        <v>17.190940000000001</v>
      </c>
      <c r="CS34" s="269">
        <v>17.338730000000002</v>
      </c>
      <c r="CT34" s="269">
        <v>17.498159999999999</v>
      </c>
      <c r="CU34" s="269">
        <v>17.855869999999999</v>
      </c>
      <c r="CV34" s="269">
        <v>18.029699999999998</v>
      </c>
      <c r="CW34" s="269">
        <v>19.163789999999999</v>
      </c>
      <c r="CX34" s="90"/>
      <c r="CY34" s="90"/>
      <c r="CZ34" s="90"/>
      <c r="DA34" s="90"/>
      <c r="DB34" s="90"/>
      <c r="DC34" s="90"/>
      <c r="DD34" s="90"/>
      <c r="DE34" s="90"/>
      <c r="DF34" s="90"/>
      <c r="DG34" s="90"/>
      <c r="DH34" s="90"/>
      <c r="DI34" s="90"/>
      <c r="DJ34" s="90"/>
      <c r="DK34" s="90"/>
    </row>
    <row r="35" spans="1:115" ht="6.95" customHeight="1" x14ac:dyDescent="0.25">
      <c r="A35" s="90"/>
      <c r="B35" s="247"/>
      <c r="C35" s="271">
        <f t="shared" si="1"/>
        <v>0</v>
      </c>
      <c r="D35" s="271">
        <f t="shared" si="2"/>
        <v>0</v>
      </c>
      <c r="E35" s="271">
        <f t="shared" si="3"/>
        <v>0</v>
      </c>
      <c r="F35" s="271">
        <f t="shared" si="4"/>
        <v>0</v>
      </c>
      <c r="G35" s="271">
        <f t="shared" si="5"/>
        <v>0</v>
      </c>
      <c r="H35" s="271">
        <f t="shared" si="6"/>
        <v>0</v>
      </c>
      <c r="I35" s="271">
        <f t="shared" si="7"/>
        <v>0</v>
      </c>
      <c r="J35" s="271">
        <f t="shared" si="8"/>
        <v>0</v>
      </c>
      <c r="K35" s="271">
        <f t="shared" si="9"/>
        <v>0</v>
      </c>
      <c r="L35" s="271">
        <f t="shared" si="10"/>
        <v>0</v>
      </c>
      <c r="M35" s="271">
        <f t="shared" si="11"/>
        <v>0</v>
      </c>
      <c r="N35" s="271">
        <f t="shared" si="12"/>
        <v>0</v>
      </c>
      <c r="O35" s="271">
        <f t="shared" si="13"/>
        <v>0</v>
      </c>
      <c r="P35" s="271">
        <f t="shared" si="14"/>
        <v>0</v>
      </c>
      <c r="Q35" s="271">
        <f t="shared" si="15"/>
        <v>34</v>
      </c>
      <c r="R35" s="271">
        <f t="shared" si="16"/>
        <v>0</v>
      </c>
      <c r="S35" s="271">
        <f t="shared" si="17"/>
        <v>0</v>
      </c>
      <c r="T35" s="271">
        <f t="shared" si="18"/>
        <v>0</v>
      </c>
      <c r="U35" s="271">
        <f t="shared" si="19"/>
        <v>0</v>
      </c>
      <c r="V35" s="271">
        <f t="shared" si="20"/>
        <v>0</v>
      </c>
      <c r="W35" s="271">
        <f t="shared" si="21"/>
        <v>0</v>
      </c>
      <c r="X35" s="271">
        <f t="shared" si="22"/>
        <v>0</v>
      </c>
      <c r="Y35" s="271">
        <f t="shared" si="23"/>
        <v>0</v>
      </c>
      <c r="Z35" s="90"/>
      <c r="AA35" s="98">
        <v>1</v>
      </c>
      <c r="AB35" s="110">
        <v>28</v>
      </c>
      <c r="AC35" s="110">
        <v>15</v>
      </c>
      <c r="AD35" s="110">
        <v>3</v>
      </c>
      <c r="AE35" s="110">
        <v>13</v>
      </c>
      <c r="AF35" s="110">
        <v>400</v>
      </c>
      <c r="AG35" s="243" t="str">
        <f t="shared" si="24"/>
        <v>15,28</v>
      </c>
      <c r="AH35" s="238"/>
      <c r="AI35" s="98">
        <v>30</v>
      </c>
      <c r="AJ35" s="98">
        <v>30</v>
      </c>
      <c r="AK35" s="98" t="s">
        <v>702</v>
      </c>
      <c r="AL35" s="110">
        <v>400</v>
      </c>
      <c r="AM35" s="110">
        <v>5</v>
      </c>
      <c r="AN35" s="110">
        <v>1.7045454545454499E-3</v>
      </c>
      <c r="AO35" s="110">
        <v>34.340909090909001</v>
      </c>
      <c r="AP35" s="110">
        <v>1</v>
      </c>
      <c r="AQ35" s="110">
        <v>100</v>
      </c>
      <c r="AR35" s="110">
        <v>0.03</v>
      </c>
      <c r="AS35" s="110">
        <v>2</v>
      </c>
      <c r="AT35" s="110">
        <v>1</v>
      </c>
      <c r="AU35" s="110">
        <v>0</v>
      </c>
      <c r="AV35" s="110" t="s">
        <v>701</v>
      </c>
      <c r="AW35" s="100">
        <f>IF(AV34=AV35,AW34,MAX(AW$4:AW34)+1)</f>
        <v>3</v>
      </c>
      <c r="AX35" s="238"/>
      <c r="AY35" s="79">
        <v>30</v>
      </c>
      <c r="AZ35" s="79">
        <v>30</v>
      </c>
      <c r="BA35" s="51">
        <v>29</v>
      </c>
      <c r="BB35" s="51">
        <v>-31</v>
      </c>
      <c r="BC35" s="51"/>
      <c r="BD35" s="51">
        <f t="shared" si="25"/>
        <v>12</v>
      </c>
      <c r="BE35" s="238"/>
      <c r="BF35" s="49">
        <v>1</v>
      </c>
      <c r="BG35" s="110">
        <v>34</v>
      </c>
      <c r="BH35" s="110">
        <v>13</v>
      </c>
      <c r="BI35" s="110">
        <v>28</v>
      </c>
      <c r="BJ35" s="52" t="str">
        <f t="shared" si="26"/>
        <v>13,34</v>
      </c>
      <c r="BK35" s="90"/>
      <c r="BL35" s="102">
        <f t="shared" si="27"/>
        <v>31</v>
      </c>
      <c r="BM35" s="60">
        <f t="shared" si="28"/>
        <v>1</v>
      </c>
      <c r="BN35" s="60">
        <f t="shared" si="29"/>
        <v>31</v>
      </c>
      <c r="BO35" s="90"/>
      <c r="BP35" s="98">
        <v>30</v>
      </c>
      <c r="BQ35" s="245">
        <v>0</v>
      </c>
      <c r="BR35" s="110">
        <v>30</v>
      </c>
      <c r="BS35" s="110" t="s">
        <v>700</v>
      </c>
      <c r="BT35" s="110" t="s">
        <v>458</v>
      </c>
      <c r="BU35" s="110">
        <v>1</v>
      </c>
      <c r="BV35" s="245">
        <v>29.7</v>
      </c>
      <c r="BW35" s="110">
        <v>100</v>
      </c>
      <c r="BX35" s="245">
        <v>202.83249999999899</v>
      </c>
      <c r="BY35" s="245">
        <v>403.716999999998</v>
      </c>
      <c r="BZ35" s="90"/>
      <c r="CA35" s="270">
        <v>19.228539999999999</v>
      </c>
      <c r="CB35" s="270">
        <v>17.95234</v>
      </c>
      <c r="CC35" s="270">
        <v>16.857780000000002</v>
      </c>
      <c r="CD35" s="270">
        <v>16.64508</v>
      </c>
      <c r="CE35" s="270">
        <v>16.338550000000001</v>
      </c>
      <c r="CF35" s="270">
        <v>15.98855</v>
      </c>
      <c r="CG35" s="270">
        <v>15.811389999999999</v>
      </c>
      <c r="CH35" s="270">
        <v>15.557700000000001</v>
      </c>
      <c r="CI35" s="270">
        <v>15.24302</v>
      </c>
      <c r="CJ35" s="270">
        <v>15.14453</v>
      </c>
      <c r="CK35" s="269">
        <v>15.046860000000001</v>
      </c>
      <c r="CL35" s="269">
        <v>14.80884</v>
      </c>
      <c r="CM35" s="269">
        <v>14.94299</v>
      </c>
      <c r="CN35" s="269">
        <v>15.15757</v>
      </c>
      <c r="CO35" s="269">
        <v>15.31129</v>
      </c>
      <c r="CP35" s="269">
        <v>15.45894</v>
      </c>
      <c r="CQ35" s="269">
        <v>15.335850000000001</v>
      </c>
      <c r="CR35" s="269">
        <v>16.283149999999999</v>
      </c>
      <c r="CS35" s="269">
        <v>16.421489999999999</v>
      </c>
      <c r="CT35" s="269">
        <v>16.854839999999999</v>
      </c>
      <c r="CU35" s="269">
        <v>17.065049999999999</v>
      </c>
      <c r="CV35" s="269">
        <v>17.305800000000001</v>
      </c>
      <c r="CW35" s="269">
        <v>18.160910000000001</v>
      </c>
      <c r="CX35" s="90"/>
      <c r="CY35" s="90"/>
      <c r="CZ35" s="90"/>
      <c r="DA35" s="90"/>
      <c r="DB35" s="90"/>
      <c r="DC35" s="90"/>
      <c r="DD35" s="90"/>
      <c r="DE35" s="90"/>
      <c r="DF35" s="90"/>
      <c r="DG35" s="90"/>
      <c r="DH35" s="90"/>
      <c r="DI35" s="90"/>
      <c r="DJ35" s="90"/>
      <c r="DK35" s="90"/>
    </row>
    <row r="36" spans="1:115" ht="6.95" customHeight="1" x14ac:dyDescent="0.25">
      <c r="A36" s="90"/>
      <c r="B36" s="247"/>
      <c r="C36" s="271">
        <f t="shared" si="1"/>
        <v>0</v>
      </c>
      <c r="D36" s="271">
        <f t="shared" si="2"/>
        <v>0</v>
      </c>
      <c r="E36" s="271">
        <f t="shared" si="3"/>
        <v>0</v>
      </c>
      <c r="F36" s="271">
        <f t="shared" si="4"/>
        <v>0</v>
      </c>
      <c r="G36" s="271">
        <f t="shared" si="5"/>
        <v>0</v>
      </c>
      <c r="H36" s="271">
        <f t="shared" si="6"/>
        <v>0</v>
      </c>
      <c r="I36" s="271">
        <f t="shared" si="7"/>
        <v>0</v>
      </c>
      <c r="J36" s="271">
        <f t="shared" si="8"/>
        <v>0</v>
      </c>
      <c r="K36" s="271">
        <f t="shared" si="9"/>
        <v>0</v>
      </c>
      <c r="L36" s="271">
        <f t="shared" si="10"/>
        <v>0</v>
      </c>
      <c r="M36" s="271">
        <f t="shared" si="11"/>
        <v>0</v>
      </c>
      <c r="N36" s="271">
        <f t="shared" si="12"/>
        <v>0</v>
      </c>
      <c r="O36" s="271">
        <f t="shared" si="13"/>
        <v>0</v>
      </c>
      <c r="P36" s="271">
        <f t="shared" si="14"/>
        <v>0</v>
      </c>
      <c r="Q36" s="271">
        <f t="shared" si="15"/>
        <v>35</v>
      </c>
      <c r="R36" s="271">
        <f t="shared" si="16"/>
        <v>0</v>
      </c>
      <c r="S36" s="271">
        <f t="shared" si="17"/>
        <v>0</v>
      </c>
      <c r="T36" s="271">
        <f t="shared" si="18"/>
        <v>0</v>
      </c>
      <c r="U36" s="271">
        <f t="shared" si="19"/>
        <v>0</v>
      </c>
      <c r="V36" s="271">
        <f t="shared" si="20"/>
        <v>0</v>
      </c>
      <c r="W36" s="271">
        <f t="shared" si="21"/>
        <v>0</v>
      </c>
      <c r="X36" s="271">
        <f t="shared" si="22"/>
        <v>0</v>
      </c>
      <c r="Y36" s="271">
        <f t="shared" si="23"/>
        <v>0</v>
      </c>
      <c r="Z36" s="90"/>
      <c r="AA36" s="98">
        <v>1</v>
      </c>
      <c r="AB36" s="110">
        <v>29</v>
      </c>
      <c r="AC36" s="110">
        <v>15</v>
      </c>
      <c r="AD36" s="110">
        <v>4</v>
      </c>
      <c r="AE36" s="110">
        <v>1</v>
      </c>
      <c r="AF36" s="110">
        <v>400</v>
      </c>
      <c r="AG36" s="243" t="str">
        <f t="shared" si="24"/>
        <v>15,29</v>
      </c>
      <c r="AH36" s="238"/>
      <c r="AI36" s="98">
        <v>31</v>
      </c>
      <c r="AJ36" s="98">
        <v>31</v>
      </c>
      <c r="AK36" s="98" t="s">
        <v>699</v>
      </c>
      <c r="AL36" s="110">
        <v>400</v>
      </c>
      <c r="AM36" s="110">
        <v>5</v>
      </c>
      <c r="AN36" s="110">
        <v>2.4285714285714201E-3</v>
      </c>
      <c r="AO36" s="110">
        <v>33.514285714285698</v>
      </c>
      <c r="AP36" s="110">
        <v>1</v>
      </c>
      <c r="AQ36" s="110">
        <v>100</v>
      </c>
      <c r="AR36" s="110">
        <v>0.03</v>
      </c>
      <c r="AS36" s="110">
        <v>3</v>
      </c>
      <c r="AT36" s="110">
        <v>1</v>
      </c>
      <c r="AU36" s="110">
        <v>0</v>
      </c>
      <c r="AV36" s="110" t="s">
        <v>687</v>
      </c>
      <c r="AW36" s="100">
        <f>IF(AV35=AV36,AW35,MAX(AW$4:AW35)+1)</f>
        <v>4</v>
      </c>
      <c r="AX36" s="238"/>
      <c r="AY36" s="79">
        <v>31</v>
      </c>
      <c r="AZ36" s="79">
        <v>31</v>
      </c>
      <c r="BA36" s="51">
        <v>-32</v>
      </c>
      <c r="BB36" s="51">
        <v>17</v>
      </c>
      <c r="BC36" s="51">
        <v>30</v>
      </c>
      <c r="BD36" s="51">
        <f t="shared" si="25"/>
        <v>13</v>
      </c>
      <c r="BE36" s="238"/>
      <c r="BF36" s="49">
        <v>1</v>
      </c>
      <c r="BG36" s="110">
        <v>35</v>
      </c>
      <c r="BH36" s="110">
        <v>14</v>
      </c>
      <c r="BI36" s="110">
        <v>28</v>
      </c>
      <c r="BJ36" s="52" t="str">
        <f t="shared" si="26"/>
        <v>14,35</v>
      </c>
      <c r="BK36" s="90"/>
      <c r="BL36" s="102">
        <f t="shared" si="27"/>
        <v>32</v>
      </c>
      <c r="BM36" s="60">
        <f t="shared" si="28"/>
        <v>1</v>
      </c>
      <c r="BN36" s="60">
        <f t="shared" si="29"/>
        <v>32</v>
      </c>
      <c r="BO36" s="90"/>
      <c r="BP36" s="98">
        <v>31</v>
      </c>
      <c r="BQ36" s="245">
        <v>0</v>
      </c>
      <c r="BR36" s="110">
        <v>31</v>
      </c>
      <c r="BS36" s="110" t="s">
        <v>680</v>
      </c>
      <c r="BT36" s="110" t="s">
        <v>458</v>
      </c>
      <c r="BU36" s="110">
        <v>1</v>
      </c>
      <c r="BV36" s="245">
        <v>29.7</v>
      </c>
      <c r="BW36" s="110">
        <v>100</v>
      </c>
      <c r="BX36" s="245">
        <v>201.85849999999999</v>
      </c>
      <c r="BY36" s="245">
        <v>405.664999999999</v>
      </c>
      <c r="BZ36" s="90"/>
      <c r="CA36" s="270">
        <v>17.216100000000001</v>
      </c>
      <c r="CB36" s="270">
        <v>15.4825</v>
      </c>
      <c r="CC36" s="270">
        <v>14.1409</v>
      </c>
      <c r="CD36" s="270">
        <v>15.029019999999999</v>
      </c>
      <c r="CE36" s="270">
        <v>15.394489999999999</v>
      </c>
      <c r="CF36" s="270">
        <v>15.03579</v>
      </c>
      <c r="CG36" s="270">
        <v>14.3698</v>
      </c>
      <c r="CH36" s="270">
        <v>14.33292</v>
      </c>
      <c r="CI36" s="270">
        <v>14.37433</v>
      </c>
      <c r="CJ36" s="270">
        <v>14.34689</v>
      </c>
      <c r="CK36" s="269">
        <v>14.10708</v>
      </c>
      <c r="CL36" s="269">
        <v>13.93675</v>
      </c>
      <c r="CM36" s="269">
        <v>14.17686</v>
      </c>
      <c r="CN36" s="269">
        <v>14.488670000000001</v>
      </c>
      <c r="CO36" s="269">
        <v>14.653919999999999</v>
      </c>
      <c r="CP36" s="269">
        <v>14.52713</v>
      </c>
      <c r="CQ36" s="269">
        <v>14.652089999999999</v>
      </c>
      <c r="CR36" s="269">
        <v>15.29026</v>
      </c>
      <c r="CS36" s="269">
        <v>15.442119999999999</v>
      </c>
      <c r="CT36" s="269">
        <v>15.490930000000001</v>
      </c>
      <c r="CU36" s="269">
        <v>15.99614</v>
      </c>
      <c r="CV36" s="269">
        <v>16.245480000000001</v>
      </c>
      <c r="CW36" s="269">
        <v>16.579930000000001</v>
      </c>
      <c r="CX36" s="90"/>
      <c r="CY36" s="90"/>
      <c r="CZ36" s="90"/>
      <c r="DA36" s="90"/>
      <c r="DB36" s="90"/>
      <c r="DC36" s="90"/>
      <c r="DD36" s="90"/>
      <c r="DE36" s="90"/>
      <c r="DF36" s="90"/>
      <c r="DG36" s="90"/>
      <c r="DH36" s="90"/>
      <c r="DI36" s="90"/>
      <c r="DJ36" s="90"/>
      <c r="DK36" s="90"/>
    </row>
    <row r="37" spans="1:115" ht="6.95" customHeight="1" x14ac:dyDescent="0.25">
      <c r="A37" s="90"/>
      <c r="B37" s="247"/>
      <c r="C37" s="271">
        <f t="shared" si="1"/>
        <v>28</v>
      </c>
      <c r="D37" s="271">
        <f t="shared" si="2"/>
        <v>28</v>
      </c>
      <c r="E37" s="271">
        <f t="shared" si="3"/>
        <v>28</v>
      </c>
      <c r="F37" s="271">
        <f t="shared" si="4"/>
        <v>28</v>
      </c>
      <c r="G37" s="271">
        <f t="shared" si="5"/>
        <v>28</v>
      </c>
      <c r="H37" s="271">
        <f t="shared" si="6"/>
        <v>28</v>
      </c>
      <c r="I37" s="271">
        <f t="shared" si="7"/>
        <v>28</v>
      </c>
      <c r="J37" s="271">
        <f t="shared" si="8"/>
        <v>0</v>
      </c>
      <c r="K37" s="271">
        <f t="shared" si="9"/>
        <v>0</v>
      </c>
      <c r="L37" s="271">
        <f t="shared" si="10"/>
        <v>0</v>
      </c>
      <c r="M37" s="271">
        <f t="shared" si="11"/>
        <v>0</v>
      </c>
      <c r="N37" s="271">
        <f t="shared" si="12"/>
        <v>0</v>
      </c>
      <c r="O37" s="271">
        <f t="shared" si="13"/>
        <v>0</v>
      </c>
      <c r="P37" s="271">
        <f t="shared" si="14"/>
        <v>0</v>
      </c>
      <c r="Q37" s="271">
        <f t="shared" si="15"/>
        <v>36</v>
      </c>
      <c r="R37" s="271">
        <f t="shared" si="16"/>
        <v>0</v>
      </c>
      <c r="S37" s="271">
        <f t="shared" si="17"/>
        <v>0</v>
      </c>
      <c r="T37" s="271">
        <f t="shared" si="18"/>
        <v>0</v>
      </c>
      <c r="U37" s="271">
        <f t="shared" si="19"/>
        <v>0</v>
      </c>
      <c r="V37" s="271">
        <f t="shared" si="20"/>
        <v>0</v>
      </c>
      <c r="W37" s="271">
        <f t="shared" si="21"/>
        <v>0</v>
      </c>
      <c r="X37" s="271">
        <f t="shared" si="22"/>
        <v>0</v>
      </c>
      <c r="Y37" s="271">
        <f t="shared" si="23"/>
        <v>0</v>
      </c>
      <c r="Z37" s="90"/>
      <c r="AA37" s="98">
        <v>1</v>
      </c>
      <c r="AB37" s="110">
        <v>30</v>
      </c>
      <c r="AC37" s="110">
        <v>15</v>
      </c>
      <c r="AD37" s="110">
        <v>4</v>
      </c>
      <c r="AE37" s="110">
        <v>2</v>
      </c>
      <c r="AF37" s="110">
        <v>400</v>
      </c>
      <c r="AG37" s="243" t="str">
        <f t="shared" si="24"/>
        <v>15,30</v>
      </c>
      <c r="AH37" s="238"/>
      <c r="AI37" s="98">
        <v>32</v>
      </c>
      <c r="AJ37" s="98">
        <v>32</v>
      </c>
      <c r="AK37" s="98" t="s">
        <v>698</v>
      </c>
      <c r="AL37" s="110">
        <v>400</v>
      </c>
      <c r="AM37" s="110">
        <v>5</v>
      </c>
      <c r="AN37" s="110">
        <v>2.4285714285714201E-3</v>
      </c>
      <c r="AO37" s="110">
        <v>32.542857142857102</v>
      </c>
      <c r="AP37" s="110">
        <v>1</v>
      </c>
      <c r="AQ37" s="110">
        <v>100</v>
      </c>
      <c r="AR37" s="110">
        <v>0.03</v>
      </c>
      <c r="AS37" s="110">
        <v>2</v>
      </c>
      <c r="AT37" s="110">
        <v>1</v>
      </c>
      <c r="AU37" s="110">
        <v>0</v>
      </c>
      <c r="AV37" s="110" t="s">
        <v>687</v>
      </c>
      <c r="AW37" s="100">
        <f>IF(AV36=AV37,AW36,MAX(AW$4:AW36)+1)</f>
        <v>4</v>
      </c>
      <c r="AX37" s="238"/>
      <c r="AY37" s="79">
        <v>32</v>
      </c>
      <c r="AZ37" s="79">
        <v>32</v>
      </c>
      <c r="BA37" s="51">
        <v>31</v>
      </c>
      <c r="BB37" s="51">
        <v>-33</v>
      </c>
      <c r="BC37" s="51"/>
      <c r="BD37" s="51">
        <f t="shared" si="25"/>
        <v>14</v>
      </c>
      <c r="BE37" s="238"/>
      <c r="BF37" s="49">
        <v>1</v>
      </c>
      <c r="BG37" s="110">
        <v>35</v>
      </c>
      <c r="BH37" s="110">
        <v>16</v>
      </c>
      <c r="BI37" s="110">
        <v>28</v>
      </c>
      <c r="BJ37" s="52" t="str">
        <f t="shared" si="26"/>
        <v>16,35</v>
      </c>
      <c r="BK37" s="90"/>
      <c r="BL37" s="102">
        <f t="shared" si="27"/>
        <v>33</v>
      </c>
      <c r="BM37" s="60">
        <f t="shared" si="28"/>
        <v>1</v>
      </c>
      <c r="BN37" s="60">
        <f t="shared" si="29"/>
        <v>33</v>
      </c>
      <c r="BO37" s="90"/>
      <c r="BP37" s="98">
        <v>32</v>
      </c>
      <c r="BQ37" s="245">
        <v>0</v>
      </c>
      <c r="BR37" s="110">
        <v>32</v>
      </c>
      <c r="BS37" s="110" t="s">
        <v>697</v>
      </c>
      <c r="BT37" s="110" t="s">
        <v>460</v>
      </c>
      <c r="BU37" s="110">
        <v>1</v>
      </c>
      <c r="BV37" s="245">
        <v>0</v>
      </c>
      <c r="BW37" s="110">
        <v>0</v>
      </c>
      <c r="BX37" s="245">
        <v>0</v>
      </c>
      <c r="BY37" s="245">
        <v>0</v>
      </c>
      <c r="BZ37" s="90"/>
      <c r="CA37" s="270">
        <v>15.952780000000001</v>
      </c>
      <c r="CB37" s="270">
        <v>14.23729</v>
      </c>
      <c r="CC37" s="270">
        <v>13.119630000000001</v>
      </c>
      <c r="CD37" s="270">
        <v>14.222530000000001</v>
      </c>
      <c r="CE37" s="270">
        <v>14.840020000000001</v>
      </c>
      <c r="CF37" s="270">
        <v>14.39723</v>
      </c>
      <c r="CG37" s="270">
        <v>13.37087</v>
      </c>
      <c r="CH37" s="270">
        <v>13.253170000000001</v>
      </c>
      <c r="CI37" s="270">
        <v>13.69234</v>
      </c>
      <c r="CJ37" s="270">
        <v>13.80613</v>
      </c>
      <c r="CK37" s="269">
        <v>13.31418</v>
      </c>
      <c r="CL37" s="269">
        <v>13.262090000000001</v>
      </c>
      <c r="CM37" s="269">
        <v>13.635149999999999</v>
      </c>
      <c r="CN37" s="269">
        <v>14.023199999999999</v>
      </c>
      <c r="CO37" s="269">
        <v>14.024010000000001</v>
      </c>
      <c r="CP37" s="269">
        <v>13.94351</v>
      </c>
      <c r="CQ37" s="269">
        <v>13.95635</v>
      </c>
      <c r="CR37" s="269">
        <v>14.148849999999999</v>
      </c>
      <c r="CS37" s="269">
        <v>14.58916</v>
      </c>
      <c r="CT37" s="269">
        <v>14.63266</v>
      </c>
      <c r="CU37" s="269">
        <v>14.98396</v>
      </c>
      <c r="CV37" s="269">
        <v>15.21147</v>
      </c>
      <c r="CW37" s="269">
        <v>15.6023</v>
      </c>
      <c r="CX37" s="90"/>
      <c r="CY37" s="90"/>
      <c r="CZ37" s="90"/>
      <c r="DA37" s="90"/>
      <c r="DB37" s="90"/>
      <c r="DC37" s="90"/>
      <c r="DD37" s="90"/>
      <c r="DE37" s="90"/>
      <c r="DF37" s="90"/>
      <c r="DG37" s="90"/>
      <c r="DH37" s="90"/>
      <c r="DI37" s="90"/>
      <c r="DJ37" s="90"/>
      <c r="DK37" s="90"/>
    </row>
    <row r="38" spans="1:115" ht="6.95" customHeight="1" x14ac:dyDescent="0.25">
      <c r="A38" s="90"/>
      <c r="B38" s="247"/>
      <c r="C38" s="271">
        <f t="shared" si="1"/>
        <v>-1</v>
      </c>
      <c r="D38" s="271">
        <f t="shared" si="2"/>
        <v>-1</v>
      </c>
      <c r="E38" s="271">
        <f t="shared" si="3"/>
        <v>-1</v>
      </c>
      <c r="F38" s="271">
        <f t="shared" si="4"/>
        <v>-1</v>
      </c>
      <c r="G38" s="271">
        <f t="shared" si="5"/>
        <v>-1</v>
      </c>
      <c r="H38" s="271">
        <f t="shared" si="6"/>
        <v>-1</v>
      </c>
      <c r="I38" s="271">
        <f t="shared" si="7"/>
        <v>-1</v>
      </c>
      <c r="J38" s="271">
        <f t="shared" si="8"/>
        <v>28</v>
      </c>
      <c r="K38" s="271">
        <f t="shared" si="9"/>
        <v>28</v>
      </c>
      <c r="L38" s="271">
        <f t="shared" si="10"/>
        <v>28</v>
      </c>
      <c r="M38" s="271">
        <f t="shared" si="11"/>
        <v>28</v>
      </c>
      <c r="N38" s="271">
        <f t="shared" si="12"/>
        <v>28</v>
      </c>
      <c r="O38" s="271">
        <f t="shared" si="13"/>
        <v>28</v>
      </c>
      <c r="P38" s="271">
        <f t="shared" si="14"/>
        <v>0</v>
      </c>
      <c r="Q38" s="271">
        <f t="shared" si="15"/>
        <v>37</v>
      </c>
      <c r="R38" s="271">
        <f t="shared" si="16"/>
        <v>0</v>
      </c>
      <c r="S38" s="271">
        <f t="shared" si="17"/>
        <v>0</v>
      </c>
      <c r="T38" s="271">
        <f t="shared" si="18"/>
        <v>0</v>
      </c>
      <c r="U38" s="271">
        <f t="shared" si="19"/>
        <v>0</v>
      </c>
      <c r="V38" s="271">
        <f t="shared" si="20"/>
        <v>0</v>
      </c>
      <c r="W38" s="271">
        <f t="shared" si="21"/>
        <v>0</v>
      </c>
      <c r="X38" s="271">
        <f t="shared" si="22"/>
        <v>0</v>
      </c>
      <c r="Y38" s="271">
        <f t="shared" si="23"/>
        <v>0</v>
      </c>
      <c r="Z38" s="90"/>
      <c r="AA38" s="98">
        <v>1</v>
      </c>
      <c r="AB38" s="110">
        <v>31</v>
      </c>
      <c r="AC38" s="110">
        <v>15</v>
      </c>
      <c r="AD38" s="110">
        <v>4</v>
      </c>
      <c r="AE38" s="110">
        <v>3</v>
      </c>
      <c r="AF38" s="110">
        <v>400</v>
      </c>
      <c r="AG38" s="243" t="str">
        <f t="shared" si="24"/>
        <v>15,31</v>
      </c>
      <c r="AH38" s="238"/>
      <c r="AI38" s="98">
        <v>33</v>
      </c>
      <c r="AJ38" s="98">
        <v>33</v>
      </c>
      <c r="AK38" s="98" t="s">
        <v>696</v>
      </c>
      <c r="AL38" s="110">
        <v>400</v>
      </c>
      <c r="AM38" s="110">
        <v>5</v>
      </c>
      <c r="AN38" s="110">
        <v>2.4285714285714201E-3</v>
      </c>
      <c r="AO38" s="110">
        <v>31.571428571428498</v>
      </c>
      <c r="AP38" s="110">
        <v>1</v>
      </c>
      <c r="AQ38" s="110">
        <v>100</v>
      </c>
      <c r="AR38" s="110">
        <v>0.03</v>
      </c>
      <c r="AS38" s="110">
        <v>2</v>
      </c>
      <c r="AT38" s="110">
        <v>1</v>
      </c>
      <c r="AU38" s="110">
        <v>0</v>
      </c>
      <c r="AV38" s="110" t="s">
        <v>687</v>
      </c>
      <c r="AW38" s="100">
        <f>IF(AV37=AV38,AW37,MAX(AW$4:AW37)+1)</f>
        <v>4</v>
      </c>
      <c r="AX38" s="238"/>
      <c r="AY38" s="79">
        <v>33</v>
      </c>
      <c r="AZ38" s="79">
        <v>33</v>
      </c>
      <c r="BA38" s="51">
        <v>32</v>
      </c>
      <c r="BB38" s="51">
        <v>-34</v>
      </c>
      <c r="BC38" s="51"/>
      <c r="BD38" s="51">
        <f t="shared" si="25"/>
        <v>15</v>
      </c>
      <c r="BE38" s="238"/>
      <c r="BF38" s="49">
        <v>1</v>
      </c>
      <c r="BG38" s="110">
        <v>35</v>
      </c>
      <c r="BH38" s="110">
        <v>17</v>
      </c>
      <c r="BI38" s="110">
        <v>28</v>
      </c>
      <c r="BJ38" s="52" t="str">
        <f t="shared" si="26"/>
        <v>17,35</v>
      </c>
      <c r="BK38" s="90"/>
      <c r="BL38" s="102">
        <f t="shared" si="27"/>
        <v>34</v>
      </c>
      <c r="BM38" s="60">
        <f t="shared" si="28"/>
        <v>1</v>
      </c>
      <c r="BN38" s="60">
        <f t="shared" si="29"/>
        <v>34</v>
      </c>
      <c r="BO38" s="90"/>
      <c r="BP38" s="98">
        <v>33</v>
      </c>
      <c r="BQ38" s="245">
        <v>0</v>
      </c>
      <c r="BR38" s="110">
        <v>33</v>
      </c>
      <c r="BS38" s="110" t="s">
        <v>695</v>
      </c>
      <c r="BT38" s="110" t="s">
        <v>460</v>
      </c>
      <c r="BU38" s="110">
        <v>1</v>
      </c>
      <c r="BV38" s="245">
        <v>0</v>
      </c>
      <c r="BW38" s="110">
        <v>0</v>
      </c>
      <c r="BX38" s="245">
        <v>0</v>
      </c>
      <c r="BY38" s="245">
        <v>0</v>
      </c>
      <c r="BZ38" s="90"/>
      <c r="CA38" s="270">
        <v>15.716229999999999</v>
      </c>
      <c r="CB38" s="270">
        <v>14.791539999999999</v>
      </c>
      <c r="CC38" s="270">
        <v>14.258660000000001</v>
      </c>
      <c r="CD38" s="270">
        <v>14.578609999999999</v>
      </c>
      <c r="CE38" s="270">
        <v>14.71607</v>
      </c>
      <c r="CF38" s="270">
        <v>14.18491</v>
      </c>
      <c r="CG38" s="270">
        <v>13.24475</v>
      </c>
      <c r="CH38" s="270">
        <v>13.161960000000001</v>
      </c>
      <c r="CI38" s="270">
        <v>13.569000000000001</v>
      </c>
      <c r="CJ38" s="270">
        <v>13.533189999999999</v>
      </c>
      <c r="CK38" s="269">
        <v>13.107950000000001</v>
      </c>
      <c r="CL38" s="269">
        <v>13.06035</v>
      </c>
      <c r="CM38" s="269">
        <v>13.441560000000001</v>
      </c>
      <c r="CN38" s="269">
        <v>13.683960000000001</v>
      </c>
      <c r="CO38" s="269">
        <v>13.69868</v>
      </c>
      <c r="CP38" s="269">
        <v>13.40227</v>
      </c>
      <c r="CQ38" s="269">
        <v>13.365410000000001</v>
      </c>
      <c r="CR38" s="269">
        <v>13.42792</v>
      </c>
      <c r="CS38" s="269">
        <v>13.78131</v>
      </c>
      <c r="CT38" s="269">
        <v>14.02383</v>
      </c>
      <c r="CU38" s="269">
        <v>13.98969</v>
      </c>
      <c r="CV38" s="269">
        <v>14.270379999999999</v>
      </c>
      <c r="CW38" s="269">
        <v>14.73061</v>
      </c>
      <c r="CX38" s="90"/>
      <c r="CY38" s="90"/>
      <c r="CZ38" s="90"/>
      <c r="DA38" s="90"/>
      <c r="DB38" s="90"/>
      <c r="DC38" s="90"/>
      <c r="DD38" s="90"/>
      <c r="DE38" s="90"/>
      <c r="DF38" s="90"/>
      <c r="DG38" s="90"/>
      <c r="DH38" s="90"/>
      <c r="DI38" s="90"/>
      <c r="DJ38" s="90"/>
      <c r="DK38" s="90"/>
    </row>
    <row r="39" spans="1:115" ht="6.95" customHeight="1" x14ac:dyDescent="0.25">
      <c r="A39" s="90"/>
      <c r="B39" s="247"/>
      <c r="C39" s="271">
        <f t="shared" si="1"/>
        <v>-1</v>
      </c>
      <c r="D39" s="271">
        <f t="shared" si="2"/>
        <v>-1</v>
      </c>
      <c r="E39" s="271">
        <f t="shared" si="3"/>
        <v>-1</v>
      </c>
      <c r="F39" s="271">
        <f t="shared" si="4"/>
        <v>-1</v>
      </c>
      <c r="G39" s="271">
        <f t="shared" si="5"/>
        <v>-1</v>
      </c>
      <c r="H39" s="271">
        <f t="shared" si="6"/>
        <v>-1</v>
      </c>
      <c r="I39" s="271">
        <f t="shared" si="7"/>
        <v>-1</v>
      </c>
      <c r="J39" s="271">
        <f t="shared" si="8"/>
        <v>-1</v>
      </c>
      <c r="K39" s="271">
        <f t="shared" si="9"/>
        <v>-1</v>
      </c>
      <c r="L39" s="271">
        <f t="shared" si="10"/>
        <v>-1</v>
      </c>
      <c r="M39" s="271">
        <f t="shared" si="11"/>
        <v>-1</v>
      </c>
      <c r="N39" s="271">
        <f t="shared" si="12"/>
        <v>-1</v>
      </c>
      <c r="O39" s="271">
        <f t="shared" si="13"/>
        <v>-1</v>
      </c>
      <c r="P39" s="271">
        <f t="shared" si="14"/>
        <v>28</v>
      </c>
      <c r="Q39" s="271">
        <f t="shared" si="15"/>
        <v>28</v>
      </c>
      <c r="R39" s="271">
        <f t="shared" si="16"/>
        <v>28</v>
      </c>
      <c r="S39" s="271">
        <f t="shared" si="17"/>
        <v>28</v>
      </c>
      <c r="T39" s="271">
        <f t="shared" si="18"/>
        <v>28</v>
      </c>
      <c r="U39" s="271">
        <f t="shared" si="19"/>
        <v>28</v>
      </c>
      <c r="V39" s="271">
        <f t="shared" si="20"/>
        <v>28</v>
      </c>
      <c r="W39" s="271">
        <f t="shared" si="21"/>
        <v>0</v>
      </c>
      <c r="X39" s="271">
        <f t="shared" si="22"/>
        <v>0</v>
      </c>
      <c r="Y39" s="271">
        <f t="shared" si="23"/>
        <v>0</v>
      </c>
      <c r="Z39" s="90"/>
      <c r="AA39" s="98">
        <v>1</v>
      </c>
      <c r="AB39" s="110">
        <v>32</v>
      </c>
      <c r="AC39" s="110">
        <v>15</v>
      </c>
      <c r="AD39" s="110">
        <v>4</v>
      </c>
      <c r="AE39" s="110">
        <v>4</v>
      </c>
      <c r="AF39" s="110">
        <v>400</v>
      </c>
      <c r="AG39" s="243" t="str">
        <f t="shared" si="24"/>
        <v>15,32</v>
      </c>
      <c r="AH39" s="238"/>
      <c r="AI39" s="98">
        <v>34</v>
      </c>
      <c r="AJ39" s="98">
        <v>34</v>
      </c>
      <c r="AK39" s="98" t="s">
        <v>694</v>
      </c>
      <c r="AL39" s="110">
        <v>400</v>
      </c>
      <c r="AM39" s="110">
        <v>5</v>
      </c>
      <c r="AN39" s="110">
        <v>2.4285714285714201E-3</v>
      </c>
      <c r="AO39" s="110">
        <v>30.6</v>
      </c>
      <c r="AP39" s="110">
        <v>1</v>
      </c>
      <c r="AQ39" s="110">
        <v>100</v>
      </c>
      <c r="AR39" s="110">
        <v>0.03</v>
      </c>
      <c r="AS39" s="110">
        <v>2</v>
      </c>
      <c r="AT39" s="110">
        <v>1</v>
      </c>
      <c r="AU39" s="110">
        <v>0</v>
      </c>
      <c r="AV39" s="110" t="s">
        <v>687</v>
      </c>
      <c r="AW39" s="100">
        <f>IF(AV38=AV39,AW38,MAX(AW$4:AW38)+1)</f>
        <v>4</v>
      </c>
      <c r="AX39" s="238"/>
      <c r="AY39" s="79">
        <v>34</v>
      </c>
      <c r="AZ39" s="79">
        <v>34</v>
      </c>
      <c r="BA39" s="51">
        <v>33</v>
      </c>
      <c r="BB39" s="51">
        <v>-35</v>
      </c>
      <c r="BC39" s="51"/>
      <c r="BD39" s="51">
        <f t="shared" si="25"/>
        <v>16</v>
      </c>
      <c r="BE39" s="238"/>
      <c r="BF39" s="49">
        <v>1</v>
      </c>
      <c r="BG39" s="110">
        <v>35</v>
      </c>
      <c r="BH39" s="110">
        <v>18</v>
      </c>
      <c r="BI39" s="110">
        <v>28</v>
      </c>
      <c r="BJ39" s="52" t="str">
        <f t="shared" si="26"/>
        <v>18,35</v>
      </c>
      <c r="BK39" s="90"/>
      <c r="BL39" s="102">
        <f t="shared" si="27"/>
        <v>35</v>
      </c>
      <c r="BM39" s="60">
        <f t="shared" si="28"/>
        <v>1</v>
      </c>
      <c r="BN39" s="60">
        <f t="shared" si="29"/>
        <v>35</v>
      </c>
      <c r="BO39" s="90"/>
      <c r="BP39" s="98">
        <v>34</v>
      </c>
      <c r="BQ39" s="245">
        <v>0</v>
      </c>
      <c r="BR39" s="110">
        <v>34</v>
      </c>
      <c r="BS39" s="110" t="s">
        <v>693</v>
      </c>
      <c r="BT39" s="110" t="s">
        <v>460</v>
      </c>
      <c r="BU39" s="110">
        <v>1</v>
      </c>
      <c r="BV39" s="245">
        <v>0</v>
      </c>
      <c r="BW39" s="110">
        <v>0</v>
      </c>
      <c r="BX39" s="245">
        <v>0</v>
      </c>
      <c r="BY39" s="245">
        <v>0</v>
      </c>
      <c r="BZ39" s="90"/>
      <c r="CA39" s="270">
        <v>15.717280000000001</v>
      </c>
      <c r="CB39" s="270">
        <v>15.36111</v>
      </c>
      <c r="CC39" s="270">
        <v>15.07428</v>
      </c>
      <c r="CD39" s="270">
        <v>15.006779999999999</v>
      </c>
      <c r="CE39" s="270">
        <v>14.838559999999999</v>
      </c>
      <c r="CF39" s="270">
        <v>14.46602</v>
      </c>
      <c r="CG39" s="270">
        <v>13.71175</v>
      </c>
      <c r="CH39" s="270">
        <v>13.604150000000001</v>
      </c>
      <c r="CI39" s="270">
        <v>13.72819</v>
      </c>
      <c r="CJ39" s="270">
        <v>13.528980000000001</v>
      </c>
      <c r="CK39" s="269">
        <v>13.368740000000001</v>
      </c>
      <c r="CL39" s="269">
        <v>13.32888</v>
      </c>
      <c r="CM39" s="269">
        <v>13.55312</v>
      </c>
      <c r="CN39" s="269">
        <v>13.508039999999999</v>
      </c>
      <c r="CO39" s="269">
        <v>13.425240000000001</v>
      </c>
      <c r="CP39" s="269">
        <v>13.23889</v>
      </c>
      <c r="CQ39" s="269">
        <v>13.021420000000001</v>
      </c>
      <c r="CR39" s="269">
        <v>13.139379999999999</v>
      </c>
      <c r="CS39" s="269">
        <v>13.48967</v>
      </c>
      <c r="CT39" s="269">
        <v>13.47522</v>
      </c>
      <c r="CU39" s="269">
        <v>13.299810000000001</v>
      </c>
      <c r="CV39" s="269">
        <v>13.538690000000001</v>
      </c>
      <c r="CW39" s="269">
        <v>14.077299999999999</v>
      </c>
      <c r="CX39" s="90"/>
      <c r="CY39" s="90"/>
      <c r="CZ39" s="90"/>
      <c r="DA39" s="90"/>
      <c r="DB39" s="90"/>
      <c r="DC39" s="90"/>
      <c r="DD39" s="90"/>
      <c r="DE39" s="90"/>
      <c r="DF39" s="90"/>
      <c r="DG39" s="90"/>
      <c r="DH39" s="90"/>
      <c r="DI39" s="90"/>
      <c r="DJ39" s="90"/>
      <c r="DK39" s="90"/>
    </row>
    <row r="40" spans="1:115" ht="6.95" customHeight="1" x14ac:dyDescent="0.25">
      <c r="A40" s="90"/>
      <c r="B40" s="247"/>
      <c r="C40" s="271">
        <f t="shared" si="1"/>
        <v>-1</v>
      </c>
      <c r="D40" s="271">
        <f t="shared" si="2"/>
        <v>-1</v>
      </c>
      <c r="E40" s="271">
        <f t="shared" si="3"/>
        <v>-1</v>
      </c>
      <c r="F40" s="271">
        <f t="shared" si="4"/>
        <v>-1</v>
      </c>
      <c r="G40" s="271">
        <f t="shared" si="5"/>
        <v>-1</v>
      </c>
      <c r="H40" s="271">
        <f t="shared" si="6"/>
        <v>-1</v>
      </c>
      <c r="I40" s="271">
        <f t="shared" si="7"/>
        <v>-1</v>
      </c>
      <c r="J40" s="271">
        <f t="shared" si="8"/>
        <v>-1</v>
      </c>
      <c r="K40" s="271">
        <f t="shared" si="9"/>
        <v>-1</v>
      </c>
      <c r="L40" s="271">
        <f t="shared" si="10"/>
        <v>-1</v>
      </c>
      <c r="M40" s="271">
        <f t="shared" si="11"/>
        <v>-1</v>
      </c>
      <c r="N40" s="271">
        <f t="shared" si="12"/>
        <v>-1</v>
      </c>
      <c r="O40" s="271">
        <f t="shared" si="13"/>
        <v>-1</v>
      </c>
      <c r="P40" s="271">
        <f t="shared" si="14"/>
        <v>-1</v>
      </c>
      <c r="Q40" s="271">
        <f t="shared" si="15"/>
        <v>-1</v>
      </c>
      <c r="R40" s="271">
        <f t="shared" si="16"/>
        <v>-1</v>
      </c>
      <c r="S40" s="271">
        <f t="shared" si="17"/>
        <v>-1</v>
      </c>
      <c r="T40" s="271">
        <f t="shared" si="18"/>
        <v>-1</v>
      </c>
      <c r="U40" s="271">
        <f t="shared" si="19"/>
        <v>-1</v>
      </c>
      <c r="V40" s="271">
        <f t="shared" si="20"/>
        <v>-1</v>
      </c>
      <c r="W40" s="271">
        <f t="shared" si="21"/>
        <v>28</v>
      </c>
      <c r="X40" s="271">
        <f t="shared" si="22"/>
        <v>28</v>
      </c>
      <c r="Y40" s="271">
        <f t="shared" si="23"/>
        <v>28</v>
      </c>
      <c r="Z40" s="90"/>
      <c r="AA40" s="98">
        <v>1</v>
      </c>
      <c r="AB40" s="110">
        <v>33</v>
      </c>
      <c r="AC40" s="110">
        <v>15</v>
      </c>
      <c r="AD40" s="110">
        <v>4</v>
      </c>
      <c r="AE40" s="110">
        <v>5</v>
      </c>
      <c r="AF40" s="110">
        <v>400</v>
      </c>
      <c r="AG40" s="243" t="str">
        <f t="shared" si="24"/>
        <v>15,33</v>
      </c>
      <c r="AH40" s="238"/>
      <c r="AI40" s="98">
        <v>35</v>
      </c>
      <c r="AJ40" s="98">
        <v>35</v>
      </c>
      <c r="AK40" s="98" t="s">
        <v>692</v>
      </c>
      <c r="AL40" s="110">
        <v>400</v>
      </c>
      <c r="AM40" s="110">
        <v>5</v>
      </c>
      <c r="AN40" s="110">
        <v>2.4285714285714201E-3</v>
      </c>
      <c r="AO40" s="110">
        <v>29.628571428571401</v>
      </c>
      <c r="AP40" s="110">
        <v>1</v>
      </c>
      <c r="AQ40" s="110">
        <v>100</v>
      </c>
      <c r="AR40" s="110">
        <v>0.03</v>
      </c>
      <c r="AS40" s="110">
        <v>2</v>
      </c>
      <c r="AT40" s="110">
        <v>1</v>
      </c>
      <c r="AU40" s="110">
        <v>0</v>
      </c>
      <c r="AV40" s="110" t="s">
        <v>687</v>
      </c>
      <c r="AW40" s="100">
        <f>IF(AV39=AV40,AW39,MAX(AW$4:AW39)+1)</f>
        <v>4</v>
      </c>
      <c r="AX40" s="238"/>
      <c r="AY40" s="79">
        <v>35</v>
      </c>
      <c r="AZ40" s="79">
        <v>35</v>
      </c>
      <c r="BA40" s="51">
        <v>34</v>
      </c>
      <c r="BB40" s="51">
        <v>-36</v>
      </c>
      <c r="BC40" s="51"/>
      <c r="BD40" s="51">
        <f t="shared" si="25"/>
        <v>17</v>
      </c>
      <c r="BE40" s="238"/>
      <c r="BF40" s="49">
        <v>1</v>
      </c>
      <c r="BG40" s="110">
        <v>35</v>
      </c>
      <c r="BH40" s="110">
        <v>19</v>
      </c>
      <c r="BI40" s="110">
        <v>28</v>
      </c>
      <c r="BJ40" s="52" t="str">
        <f t="shared" si="26"/>
        <v>19,35</v>
      </c>
      <c r="BK40" s="90"/>
      <c r="BL40" s="102">
        <f t="shared" si="27"/>
        <v>36</v>
      </c>
      <c r="BM40" s="60">
        <f t="shared" si="28"/>
        <v>1</v>
      </c>
      <c r="BN40" s="60">
        <f t="shared" si="29"/>
        <v>36</v>
      </c>
      <c r="BO40" s="90"/>
      <c r="BP40" s="98">
        <v>35</v>
      </c>
      <c r="BQ40" s="245">
        <v>0</v>
      </c>
      <c r="BR40" s="110">
        <v>35</v>
      </c>
      <c r="BS40" s="110" t="s">
        <v>691</v>
      </c>
      <c r="BT40" s="110" t="s">
        <v>460</v>
      </c>
      <c r="BU40" s="110">
        <v>1</v>
      </c>
      <c r="BV40" s="245">
        <v>0</v>
      </c>
      <c r="BW40" s="110">
        <v>0</v>
      </c>
      <c r="BX40" s="245">
        <v>0</v>
      </c>
      <c r="BY40" s="245">
        <v>0</v>
      </c>
      <c r="BZ40" s="90"/>
      <c r="CA40" s="270">
        <v>15.88491</v>
      </c>
      <c r="CB40" s="270">
        <v>15.67686</v>
      </c>
      <c r="CC40" s="270">
        <v>15.469189999999999</v>
      </c>
      <c r="CD40" s="270">
        <v>15.292820000000001</v>
      </c>
      <c r="CE40" s="270">
        <v>15.05378</v>
      </c>
      <c r="CF40" s="270">
        <v>14.50813</v>
      </c>
      <c r="CG40" s="270">
        <v>14.1896</v>
      </c>
      <c r="CH40" s="270">
        <v>14.03473</v>
      </c>
      <c r="CI40" s="270">
        <v>13.975540000000001</v>
      </c>
      <c r="CJ40" s="270">
        <v>13.71378</v>
      </c>
      <c r="CK40" s="269">
        <v>13.589090000000001</v>
      </c>
      <c r="CL40" s="269">
        <v>13.6799</v>
      </c>
      <c r="CM40" s="269">
        <v>13.747590000000001</v>
      </c>
      <c r="CN40" s="269">
        <v>13.75473</v>
      </c>
      <c r="CO40" s="269">
        <v>13.573840000000001</v>
      </c>
      <c r="CP40" s="269">
        <v>13.25794</v>
      </c>
      <c r="CQ40" s="269">
        <v>13.070779999999999</v>
      </c>
      <c r="CR40" s="269">
        <v>13.20407</v>
      </c>
      <c r="CS40" s="269">
        <v>13.35277</v>
      </c>
      <c r="CT40" s="269">
        <v>13.2148</v>
      </c>
      <c r="CU40" s="269">
        <v>13.00752</v>
      </c>
      <c r="CV40" s="269">
        <v>13.171139999999999</v>
      </c>
      <c r="CW40" s="269">
        <v>13.76003</v>
      </c>
      <c r="CX40" s="90"/>
      <c r="CY40" s="90"/>
      <c r="CZ40" s="90"/>
      <c r="DA40" s="90"/>
      <c r="DB40" s="90"/>
      <c r="DC40" s="90"/>
      <c r="DD40" s="90"/>
      <c r="DE40" s="90"/>
      <c r="DF40" s="90"/>
      <c r="DG40" s="90"/>
      <c r="DH40" s="90"/>
      <c r="DI40" s="90"/>
      <c r="DJ40" s="90"/>
      <c r="DK40" s="90"/>
    </row>
    <row r="41" spans="1:115" ht="9" customHeight="1" x14ac:dyDescent="0.25">
      <c r="A41" s="90"/>
      <c r="B41" s="90"/>
      <c r="C41" s="263"/>
      <c r="D41" s="263"/>
      <c r="E41" s="263"/>
      <c r="F41" s="263"/>
      <c r="G41" s="263"/>
      <c r="H41" s="263"/>
      <c r="I41" s="263"/>
      <c r="J41" s="263"/>
      <c r="K41" s="263"/>
      <c r="L41" s="263"/>
      <c r="M41" s="263"/>
      <c r="N41" s="263"/>
      <c r="O41" s="263"/>
      <c r="P41" s="263"/>
      <c r="Q41" s="263"/>
      <c r="R41" s="263"/>
      <c r="S41" s="263"/>
      <c r="T41" s="263"/>
      <c r="U41" s="263"/>
      <c r="V41" s="263"/>
      <c r="W41" s="263"/>
      <c r="X41" s="263"/>
      <c r="Y41" s="263"/>
      <c r="Z41" s="90"/>
      <c r="AA41" s="98">
        <v>1</v>
      </c>
      <c r="AB41" s="110">
        <v>34</v>
      </c>
      <c r="AC41" s="110">
        <v>15</v>
      </c>
      <c r="AD41" s="110">
        <v>4</v>
      </c>
      <c r="AE41" s="110">
        <v>6</v>
      </c>
      <c r="AF41" s="110">
        <v>400</v>
      </c>
      <c r="AG41" s="243" t="str">
        <f t="shared" si="24"/>
        <v>15,34</v>
      </c>
      <c r="AH41" s="238"/>
      <c r="AI41" s="98">
        <v>36</v>
      </c>
      <c r="AJ41" s="98">
        <v>36</v>
      </c>
      <c r="AK41" s="98" t="s">
        <v>690</v>
      </c>
      <c r="AL41" s="110">
        <v>400</v>
      </c>
      <c r="AM41" s="110">
        <v>5</v>
      </c>
      <c r="AN41" s="110">
        <v>2.4285714285714201E-3</v>
      </c>
      <c r="AO41" s="110">
        <v>28.657142857142802</v>
      </c>
      <c r="AP41" s="110">
        <v>1</v>
      </c>
      <c r="AQ41" s="110">
        <v>100</v>
      </c>
      <c r="AR41" s="110">
        <v>0.03</v>
      </c>
      <c r="AS41" s="110">
        <v>2</v>
      </c>
      <c r="AT41" s="110">
        <v>1</v>
      </c>
      <c r="AU41" s="110">
        <v>0</v>
      </c>
      <c r="AV41" s="110" t="s">
        <v>687</v>
      </c>
      <c r="AW41" s="100">
        <f>IF(AV40=AV41,AW40,MAX(AW$4:AW40)+1)</f>
        <v>4</v>
      </c>
      <c r="AX41" s="238"/>
      <c r="AY41" s="79">
        <v>36</v>
      </c>
      <c r="AZ41" s="79">
        <v>36</v>
      </c>
      <c r="BA41" s="51">
        <v>35</v>
      </c>
      <c r="BB41" s="51">
        <v>-37</v>
      </c>
      <c r="BC41" s="51"/>
      <c r="BD41" s="51">
        <f t="shared" si="25"/>
        <v>18</v>
      </c>
      <c r="BE41" s="238"/>
      <c r="BF41" s="49">
        <v>1</v>
      </c>
      <c r="BG41" s="110">
        <v>35</v>
      </c>
      <c r="BH41" s="110">
        <v>20</v>
      </c>
      <c r="BI41" s="110">
        <v>28</v>
      </c>
      <c r="BJ41" s="52" t="str">
        <f t="shared" si="26"/>
        <v>20,35</v>
      </c>
      <c r="BK41" s="90"/>
      <c r="BL41" s="102">
        <f t="shared" si="27"/>
        <v>37</v>
      </c>
      <c r="BM41" s="60">
        <f t="shared" si="28"/>
        <v>2</v>
      </c>
      <c r="BN41" s="60">
        <f t="shared" si="29"/>
        <v>1</v>
      </c>
      <c r="BO41" s="90"/>
      <c r="BP41" s="98">
        <v>36</v>
      </c>
      <c r="BQ41" s="245">
        <v>0</v>
      </c>
      <c r="BR41" s="110">
        <v>36</v>
      </c>
      <c r="BS41" s="110" t="s">
        <v>689</v>
      </c>
      <c r="BT41" s="110" t="s">
        <v>460</v>
      </c>
      <c r="BU41" s="110">
        <v>1</v>
      </c>
      <c r="BV41" s="245">
        <v>0</v>
      </c>
      <c r="BW41" s="110">
        <v>0</v>
      </c>
      <c r="BX41" s="245">
        <v>0</v>
      </c>
      <c r="BY41" s="245">
        <v>0</v>
      </c>
      <c r="BZ41" s="90"/>
      <c r="CA41" s="90"/>
      <c r="CB41" s="90"/>
      <c r="CC41" s="90"/>
      <c r="CD41" s="90"/>
      <c r="CE41" s="90"/>
      <c r="CF41" s="90"/>
      <c r="CG41" s="90"/>
      <c r="CH41" s="90"/>
      <c r="CI41" s="90"/>
      <c r="CJ41" s="90"/>
      <c r="CK41" s="90"/>
      <c r="CL41" s="90"/>
      <c r="CM41" s="90"/>
      <c r="CN41" s="90"/>
      <c r="CO41" s="90"/>
      <c r="CP41" s="90"/>
      <c r="CQ41" s="90"/>
      <c r="CR41" s="90"/>
      <c r="CS41" s="90"/>
      <c r="CT41" s="90"/>
      <c r="CU41" s="90"/>
      <c r="CV41" s="90"/>
      <c r="CW41" s="90"/>
      <c r="CX41" s="90"/>
      <c r="CY41" s="90"/>
      <c r="CZ41" s="90"/>
      <c r="DA41" s="90"/>
      <c r="DB41" s="90"/>
      <c r="DC41" s="90"/>
      <c r="DD41" s="90"/>
      <c r="DE41" s="90"/>
      <c r="DF41" s="90"/>
      <c r="DG41" s="90"/>
      <c r="DH41" s="90"/>
      <c r="DI41" s="90"/>
      <c r="DJ41" s="90"/>
      <c r="DK41" s="90"/>
    </row>
    <row r="42" spans="1:115" ht="9" customHeight="1" x14ac:dyDescent="0.25">
      <c r="A42" s="90"/>
      <c r="B42" s="90"/>
      <c r="C42" s="263"/>
      <c r="D42" s="263"/>
      <c r="E42" s="263"/>
      <c r="F42" s="263"/>
      <c r="G42" s="263"/>
      <c r="H42" s="263"/>
      <c r="I42" s="263"/>
      <c r="J42" s="263"/>
      <c r="K42" s="263"/>
      <c r="L42" s="263"/>
      <c r="M42" s="263"/>
      <c r="N42" s="263"/>
      <c r="O42" s="263"/>
      <c r="P42" s="263"/>
      <c r="Q42" s="263"/>
      <c r="R42" s="263"/>
      <c r="S42" s="263"/>
      <c r="T42" s="263"/>
      <c r="U42" s="263"/>
      <c r="V42" s="263"/>
      <c r="W42" s="263"/>
      <c r="X42" s="263"/>
      <c r="Y42" s="263"/>
      <c r="Z42" s="90"/>
      <c r="AA42" s="98">
        <v>1</v>
      </c>
      <c r="AB42" s="110">
        <v>35</v>
      </c>
      <c r="AC42" s="110">
        <v>15</v>
      </c>
      <c r="AD42" s="110">
        <v>4</v>
      </c>
      <c r="AE42" s="110">
        <v>7</v>
      </c>
      <c r="AF42" s="110">
        <v>400</v>
      </c>
      <c r="AG42" s="243" t="str">
        <f t="shared" si="24"/>
        <v>15,35</v>
      </c>
      <c r="AH42" s="238"/>
      <c r="AI42" s="98">
        <v>37</v>
      </c>
      <c r="AJ42" s="98">
        <v>37</v>
      </c>
      <c r="AK42" s="98" t="s">
        <v>688</v>
      </c>
      <c r="AL42" s="110">
        <v>400</v>
      </c>
      <c r="AM42" s="110">
        <v>5</v>
      </c>
      <c r="AN42" s="110">
        <v>2.4285714285714201E-3</v>
      </c>
      <c r="AO42" s="110">
        <v>27.685714285714202</v>
      </c>
      <c r="AP42" s="110">
        <v>1</v>
      </c>
      <c r="AQ42" s="110">
        <v>100</v>
      </c>
      <c r="AR42" s="110">
        <v>0.03</v>
      </c>
      <c r="AS42" s="110">
        <v>1</v>
      </c>
      <c r="AT42" s="110">
        <v>1</v>
      </c>
      <c r="AU42" s="110">
        <v>0</v>
      </c>
      <c r="AV42" s="110" t="s">
        <v>687</v>
      </c>
      <c r="AW42" s="100">
        <f>IF(AV41=AV42,AW41,MAX(AW$4:AW41)+1)</f>
        <v>4</v>
      </c>
      <c r="AX42" s="238"/>
      <c r="AY42" s="79">
        <v>37</v>
      </c>
      <c r="AZ42" s="79">
        <v>37</v>
      </c>
      <c r="BA42" s="51">
        <v>36</v>
      </c>
      <c r="BB42" s="51"/>
      <c r="BC42" s="51"/>
      <c r="BD42" s="51">
        <f t="shared" si="25"/>
        <v>0</v>
      </c>
      <c r="BE42" s="238"/>
      <c r="BF42" s="49">
        <v>1</v>
      </c>
      <c r="BG42" s="110">
        <v>36</v>
      </c>
      <c r="BH42" s="110">
        <v>21</v>
      </c>
      <c r="BI42" s="110">
        <v>28</v>
      </c>
      <c r="BJ42" s="52" t="str">
        <f t="shared" si="26"/>
        <v>21,36</v>
      </c>
      <c r="BK42" s="90"/>
      <c r="BL42" s="102">
        <f t="shared" si="27"/>
        <v>38</v>
      </c>
      <c r="BM42" s="60">
        <f t="shared" si="28"/>
        <v>2</v>
      </c>
      <c r="BN42" s="60">
        <f t="shared" si="29"/>
        <v>2</v>
      </c>
      <c r="BO42" s="90"/>
      <c r="BP42" s="98">
        <v>37</v>
      </c>
      <c r="BQ42" s="245">
        <v>0</v>
      </c>
      <c r="BR42" s="110">
        <v>37</v>
      </c>
      <c r="BS42" s="110" t="s">
        <v>686</v>
      </c>
      <c r="BT42" s="110" t="s">
        <v>458</v>
      </c>
      <c r="BU42" s="110">
        <v>1</v>
      </c>
      <c r="BV42" s="245">
        <v>29.7</v>
      </c>
      <c r="BW42" s="110">
        <v>100</v>
      </c>
      <c r="BX42" s="245">
        <v>202.83250000000001</v>
      </c>
      <c r="BY42" s="245">
        <v>403.716999999998</v>
      </c>
      <c r="BZ42" s="90"/>
      <c r="CA42" s="242" t="s">
        <v>685</v>
      </c>
      <c r="CB42" s="242"/>
      <c r="CC42" s="242"/>
      <c r="CD42" s="242"/>
      <c r="CE42" s="242"/>
      <c r="CF42" s="242"/>
      <c r="CG42" s="242"/>
      <c r="CH42" s="242"/>
      <c r="CI42" s="242"/>
      <c r="CJ42" s="242"/>
      <c r="CK42" s="242"/>
      <c r="CL42" s="242"/>
      <c r="CM42" s="268"/>
      <c r="CN42" s="242"/>
      <c r="CO42" s="242"/>
      <c r="CP42" s="242"/>
      <c r="CQ42" s="242"/>
      <c r="CR42" s="242"/>
      <c r="CS42" s="242"/>
      <c r="CT42" s="242"/>
      <c r="CU42" s="242"/>
      <c r="CV42" s="242"/>
      <c r="CW42" s="242"/>
      <c r="CX42" s="90"/>
      <c r="CY42" s="90"/>
      <c r="CZ42" s="90"/>
      <c r="DA42" s="90"/>
      <c r="DB42" s="90"/>
      <c r="DC42" s="90"/>
      <c r="DD42" s="90"/>
      <c r="DE42" s="90"/>
      <c r="DF42" s="90"/>
      <c r="DG42" s="90"/>
      <c r="DH42" s="90"/>
      <c r="DI42" s="90"/>
      <c r="DJ42" s="90"/>
      <c r="DK42" s="90"/>
    </row>
    <row r="43" spans="1:115" ht="11.25" customHeight="1" x14ac:dyDescent="0.25">
      <c r="A43" s="90"/>
      <c r="B43" s="90"/>
      <c r="C43" s="263"/>
      <c r="D43" s="263"/>
      <c r="E43" s="263"/>
      <c r="F43" s="263"/>
      <c r="G43" s="263"/>
      <c r="H43" s="263"/>
      <c r="I43" s="263"/>
      <c r="J43" s="263"/>
      <c r="K43" s="263"/>
      <c r="L43" s="263"/>
      <c r="M43" s="263"/>
      <c r="N43" s="263"/>
      <c r="O43" s="263"/>
      <c r="P43" s="263"/>
      <c r="Q43" s="263"/>
      <c r="R43" s="263"/>
      <c r="S43" s="263"/>
      <c r="T43" s="263"/>
      <c r="U43" s="263"/>
      <c r="V43" s="263"/>
      <c r="W43" s="263"/>
      <c r="X43" s="263"/>
      <c r="Y43" s="263"/>
      <c r="Z43" s="90"/>
      <c r="AA43" s="238"/>
      <c r="AB43" s="238"/>
      <c r="AC43" s="238"/>
      <c r="AD43" s="238"/>
      <c r="AE43" s="238"/>
      <c r="AF43" s="238"/>
      <c r="AG43" s="238"/>
      <c r="AH43" s="238"/>
      <c r="AI43" s="238"/>
      <c r="AJ43" s="238"/>
      <c r="AK43" s="238"/>
      <c r="AL43" s="238"/>
      <c r="AM43" s="238"/>
      <c r="AN43" s="238"/>
      <c r="AO43" s="238"/>
      <c r="AP43" s="238"/>
      <c r="AQ43" s="238"/>
      <c r="AR43" s="238"/>
      <c r="AS43" s="238"/>
      <c r="AT43" s="238"/>
      <c r="AU43" s="238"/>
      <c r="AV43" s="238"/>
      <c r="AW43" s="238"/>
      <c r="AX43" s="238"/>
      <c r="AY43" s="238"/>
      <c r="AZ43" s="238"/>
      <c r="BA43" s="238"/>
      <c r="BB43" s="238"/>
      <c r="BC43" s="238"/>
      <c r="BD43" s="238"/>
      <c r="BE43" s="238"/>
      <c r="BF43" s="49">
        <v>1</v>
      </c>
      <c r="BG43" s="110">
        <v>36</v>
      </c>
      <c r="BH43" s="110">
        <v>22</v>
      </c>
      <c r="BI43" s="110">
        <v>28</v>
      </c>
      <c r="BJ43" s="52" t="str">
        <f t="shared" si="26"/>
        <v>22,36</v>
      </c>
      <c r="BK43" s="90"/>
      <c r="BL43" s="102">
        <f t="shared" si="27"/>
        <v>39</v>
      </c>
      <c r="BM43" s="60">
        <f t="shared" si="28"/>
        <v>2</v>
      </c>
      <c r="BN43" s="60">
        <f t="shared" si="29"/>
        <v>3</v>
      </c>
      <c r="BO43" s="90"/>
      <c r="BP43" s="98">
        <v>38</v>
      </c>
      <c r="BQ43" s="245">
        <v>0</v>
      </c>
      <c r="BR43" s="110">
        <v>38</v>
      </c>
      <c r="BS43" s="110" t="s">
        <v>684</v>
      </c>
      <c r="BT43" s="110" t="s">
        <v>460</v>
      </c>
      <c r="BU43" s="110">
        <v>1</v>
      </c>
      <c r="BV43" s="245">
        <v>0</v>
      </c>
      <c r="BW43" s="110">
        <v>0</v>
      </c>
      <c r="BX43" s="245">
        <v>0</v>
      </c>
      <c r="BY43" s="245">
        <v>0</v>
      </c>
      <c r="BZ43" s="90"/>
      <c r="CA43" s="248">
        <v>0</v>
      </c>
      <c r="CB43" s="248">
        <v>0</v>
      </c>
      <c r="CC43" s="248">
        <v>0</v>
      </c>
      <c r="CD43" s="248">
        <v>1</v>
      </c>
      <c r="CE43" s="248">
        <v>1</v>
      </c>
      <c r="CF43" s="248">
        <v>1</v>
      </c>
      <c r="CG43" s="248">
        <v>1</v>
      </c>
      <c r="CH43" s="248">
        <v>1</v>
      </c>
      <c r="CI43" s="248">
        <v>1</v>
      </c>
      <c r="CJ43" s="248">
        <v>1</v>
      </c>
      <c r="CK43" s="248">
        <v>1</v>
      </c>
      <c r="CL43" s="248">
        <v>1</v>
      </c>
      <c r="CM43" s="248">
        <v>1</v>
      </c>
      <c r="CN43" s="248">
        <v>1</v>
      </c>
      <c r="CO43" s="248">
        <v>1</v>
      </c>
      <c r="CP43" s="248">
        <v>1</v>
      </c>
      <c r="CQ43" s="248">
        <v>1</v>
      </c>
      <c r="CR43" s="248">
        <v>1</v>
      </c>
      <c r="CS43" s="248">
        <v>1</v>
      </c>
      <c r="CT43" s="248">
        <v>1</v>
      </c>
      <c r="CU43" s="248">
        <v>1</v>
      </c>
      <c r="CV43" s="248">
        <v>1</v>
      </c>
      <c r="CW43" s="248">
        <v>1</v>
      </c>
      <c r="CX43" s="90"/>
      <c r="CY43" s="90"/>
      <c r="CZ43" s="90"/>
      <c r="DA43" s="90"/>
      <c r="DB43" s="90"/>
      <c r="DC43" s="90"/>
      <c r="DD43" s="90"/>
      <c r="DE43" s="90"/>
      <c r="DF43" s="90"/>
      <c r="DG43" s="90"/>
      <c r="DH43" s="90"/>
      <c r="DI43" s="90"/>
      <c r="DJ43" s="90"/>
      <c r="DK43" s="90"/>
    </row>
    <row r="44" spans="1:115" ht="11.25" customHeight="1" x14ac:dyDescent="0.25">
      <c r="A44" s="90"/>
      <c r="B44" s="267"/>
      <c r="C44" s="251" t="s">
        <v>683</v>
      </c>
      <c r="D44" s="251"/>
      <c r="E44" s="251"/>
      <c r="F44" s="251"/>
      <c r="G44" s="251"/>
      <c r="H44" s="251"/>
      <c r="I44" s="251"/>
      <c r="J44" s="251"/>
      <c r="K44" s="251"/>
      <c r="L44" s="251"/>
      <c r="M44" s="251"/>
      <c r="N44" s="251"/>
      <c r="O44" s="251"/>
      <c r="P44" s="251"/>
      <c r="Q44" s="251"/>
      <c r="R44" s="251"/>
      <c r="S44" s="251"/>
      <c r="T44" s="251"/>
      <c r="U44" s="251"/>
      <c r="V44" s="251"/>
      <c r="W44" s="95">
        <v>70</v>
      </c>
      <c r="X44" s="251"/>
      <c r="Y44" s="267">
        <f>COUNTIF(C5:Y40,"="&amp;W44)</f>
        <v>84</v>
      </c>
      <c r="Z44" s="238"/>
      <c r="AA44" s="251" t="s">
        <v>682</v>
      </c>
      <c r="AB44" s="251"/>
      <c r="AC44" s="251"/>
      <c r="AD44" s="251"/>
      <c r="AE44" s="251"/>
      <c r="AF44" s="251"/>
      <c r="AG44" s="251"/>
      <c r="AH44" s="238"/>
      <c r="AI44" s="238"/>
      <c r="AJ44" s="238"/>
      <c r="AK44" s="238"/>
      <c r="AL44" s="238"/>
      <c r="AM44" s="238"/>
      <c r="AN44" s="238"/>
      <c r="AO44" s="238"/>
      <c r="AP44" s="238"/>
      <c r="AQ44" s="238"/>
      <c r="AR44" s="238"/>
      <c r="AS44" s="250">
        <v>9</v>
      </c>
      <c r="AT44" s="249" t="s">
        <v>681</v>
      </c>
      <c r="AV44" s="249"/>
      <c r="AW44" s="249"/>
      <c r="AX44" s="249"/>
      <c r="AY44" s="249"/>
      <c r="AZ44" s="238"/>
      <c r="BA44" s="238"/>
      <c r="BB44" s="239">
        <f>MIN(CA5:CW40)</f>
        <v>13.00752</v>
      </c>
      <c r="BC44" s="238"/>
      <c r="BD44" s="238"/>
      <c r="BE44" s="238"/>
      <c r="BF44" s="49">
        <v>1</v>
      </c>
      <c r="BG44" s="110">
        <v>36</v>
      </c>
      <c r="BH44" s="110">
        <v>23</v>
      </c>
      <c r="BI44" s="110">
        <v>28</v>
      </c>
      <c r="BJ44" s="52" t="str">
        <f t="shared" si="26"/>
        <v>23,36</v>
      </c>
      <c r="BK44" s="90"/>
      <c r="BL44" s="102">
        <f t="shared" si="27"/>
        <v>40</v>
      </c>
      <c r="BM44" s="60">
        <f t="shared" si="28"/>
        <v>2</v>
      </c>
      <c r="BN44" s="60">
        <f t="shared" si="29"/>
        <v>4</v>
      </c>
      <c r="BO44" s="90"/>
      <c r="BP44" s="98">
        <v>39</v>
      </c>
      <c r="BQ44" s="245">
        <v>0</v>
      </c>
      <c r="BR44" s="110">
        <v>39</v>
      </c>
      <c r="BS44" s="110" t="s">
        <v>680</v>
      </c>
      <c r="BT44" s="110" t="s">
        <v>458</v>
      </c>
      <c r="BU44" s="110">
        <v>1</v>
      </c>
      <c r="BV44" s="245">
        <v>29.7</v>
      </c>
      <c r="BW44" s="110">
        <v>100</v>
      </c>
      <c r="BX44" s="245">
        <v>202.83249999999899</v>
      </c>
      <c r="BY44" s="245">
        <v>403.71699999999998</v>
      </c>
      <c r="BZ44" s="90"/>
      <c r="CA44" s="248">
        <v>0</v>
      </c>
      <c r="CB44" s="248">
        <v>0</v>
      </c>
      <c r="CC44" s="248">
        <v>1</v>
      </c>
      <c r="CD44" s="248">
        <v>1</v>
      </c>
      <c r="CE44" s="248">
        <v>1</v>
      </c>
      <c r="CF44" s="248">
        <v>1</v>
      </c>
      <c r="CG44" s="248">
        <v>1</v>
      </c>
      <c r="CH44" s="248">
        <v>1</v>
      </c>
      <c r="CI44" s="248">
        <v>1</v>
      </c>
      <c r="CJ44" s="248">
        <v>1</v>
      </c>
      <c r="CK44" s="248">
        <v>1</v>
      </c>
      <c r="CL44" s="248">
        <v>1</v>
      </c>
      <c r="CM44" s="248">
        <v>1</v>
      </c>
      <c r="CN44" s="248">
        <v>1</v>
      </c>
      <c r="CO44" s="248">
        <v>1</v>
      </c>
      <c r="CP44" s="248">
        <v>1</v>
      </c>
      <c r="CQ44" s="248">
        <v>1</v>
      </c>
      <c r="CR44" s="248">
        <v>1</v>
      </c>
      <c r="CS44" s="248">
        <v>1</v>
      </c>
      <c r="CT44" s="248">
        <v>1</v>
      </c>
      <c r="CU44" s="248">
        <v>1</v>
      </c>
      <c r="CV44" s="248">
        <v>1</v>
      </c>
      <c r="CW44" s="248">
        <v>1</v>
      </c>
      <c r="CX44" s="90"/>
      <c r="CY44" s="90"/>
      <c r="CZ44" s="90"/>
      <c r="DA44" s="90"/>
      <c r="DB44" s="90"/>
      <c r="DC44" s="90"/>
      <c r="DD44" s="90"/>
      <c r="DE44" s="90"/>
      <c r="DF44" s="90"/>
      <c r="DG44" s="90"/>
      <c r="DH44" s="90"/>
      <c r="DI44" s="90"/>
      <c r="DJ44" s="90"/>
      <c r="DK44" s="90"/>
    </row>
    <row r="45" spans="1:115" ht="11.25" customHeight="1" x14ac:dyDescent="0.25">
      <c r="A45" s="90"/>
      <c r="B45" s="267"/>
      <c r="C45" s="251"/>
      <c r="D45" s="251"/>
      <c r="E45" s="251"/>
      <c r="F45" s="251"/>
      <c r="G45" s="251"/>
      <c r="H45" s="251"/>
      <c r="I45" s="251"/>
      <c r="J45" s="251"/>
      <c r="K45" s="251"/>
      <c r="L45" s="251"/>
      <c r="M45" s="251"/>
      <c r="N45" s="251"/>
      <c r="O45" s="251"/>
      <c r="P45" s="251"/>
      <c r="Q45" s="251"/>
      <c r="R45" s="251"/>
      <c r="S45" s="251"/>
      <c r="T45" s="251"/>
      <c r="U45" s="251"/>
      <c r="V45" s="251"/>
      <c r="W45" s="251"/>
      <c r="X45" s="251"/>
      <c r="Y45" s="267"/>
      <c r="Z45" s="238"/>
      <c r="AA45" s="265"/>
      <c r="AB45" s="265">
        <v>0</v>
      </c>
      <c r="AC45" s="265">
        <v>1</v>
      </c>
      <c r="AD45" s="265">
        <v>2</v>
      </c>
      <c r="AE45" s="265">
        <v>3</v>
      </c>
      <c r="AF45" s="265"/>
      <c r="AG45" s="265"/>
      <c r="AH45" s="238"/>
      <c r="AI45" s="238"/>
      <c r="AJ45" s="238"/>
      <c r="AK45" s="238"/>
      <c r="AL45" s="238"/>
      <c r="AM45" s="238"/>
      <c r="AN45" s="238"/>
      <c r="AO45" s="238"/>
      <c r="AP45" s="238"/>
      <c r="AQ45" s="238"/>
      <c r="AR45" s="238"/>
      <c r="AS45" s="250">
        <v>2</v>
      </c>
      <c r="AT45" s="249" t="s">
        <v>679</v>
      </c>
      <c r="AV45" s="249"/>
      <c r="AW45" s="249"/>
      <c r="AX45" s="249"/>
      <c r="AY45" s="249"/>
      <c r="AZ45" s="238"/>
      <c r="BA45" s="238"/>
      <c r="BB45" s="239">
        <f>AVERAGE(CA5:CW40)</f>
        <v>24.133141654589476</v>
      </c>
      <c r="BC45" s="238"/>
      <c r="BD45" s="238"/>
      <c r="BE45" s="238"/>
      <c r="BF45" s="49">
        <v>2</v>
      </c>
      <c r="BG45" s="110">
        <v>1</v>
      </c>
      <c r="BH45" s="110">
        <v>4</v>
      </c>
      <c r="BI45" s="110">
        <v>50</v>
      </c>
      <c r="BJ45" s="52" t="str">
        <f t="shared" si="26"/>
        <v>4,1</v>
      </c>
      <c r="BK45" s="90"/>
      <c r="BL45" s="102">
        <f t="shared" si="27"/>
        <v>41</v>
      </c>
      <c r="BM45" s="60">
        <f t="shared" si="28"/>
        <v>2</v>
      </c>
      <c r="BN45" s="60">
        <f t="shared" si="29"/>
        <v>5</v>
      </c>
      <c r="BO45" s="90"/>
      <c r="BP45" s="98">
        <v>40</v>
      </c>
      <c r="BQ45" s="245">
        <v>0</v>
      </c>
      <c r="BR45" s="110">
        <v>40</v>
      </c>
      <c r="BS45" s="110" t="s">
        <v>678</v>
      </c>
      <c r="BT45" s="110" t="s">
        <v>460</v>
      </c>
      <c r="BU45" s="110">
        <v>1</v>
      </c>
      <c r="BV45" s="245">
        <v>0</v>
      </c>
      <c r="BW45" s="110">
        <v>0</v>
      </c>
      <c r="BX45" s="245">
        <v>0</v>
      </c>
      <c r="BY45" s="245">
        <v>0</v>
      </c>
      <c r="BZ45" s="90"/>
      <c r="CA45" s="248">
        <v>0</v>
      </c>
      <c r="CB45" s="248">
        <v>0</v>
      </c>
      <c r="CC45" s="248">
        <v>1</v>
      </c>
      <c r="CD45" s="248">
        <v>1</v>
      </c>
      <c r="CE45" s="248">
        <v>1</v>
      </c>
      <c r="CF45" s="248">
        <v>1</v>
      </c>
      <c r="CG45" s="248">
        <v>1</v>
      </c>
      <c r="CH45" s="248">
        <v>1</v>
      </c>
      <c r="CI45" s="248">
        <v>1</v>
      </c>
      <c r="CJ45" s="248">
        <v>1</v>
      </c>
      <c r="CK45" s="248">
        <v>1</v>
      </c>
      <c r="CL45" s="248">
        <v>1</v>
      </c>
      <c r="CM45" s="248">
        <v>1</v>
      </c>
      <c r="CN45" s="248">
        <v>1</v>
      </c>
      <c r="CO45" s="248">
        <v>1</v>
      </c>
      <c r="CP45" s="248">
        <v>1</v>
      </c>
      <c r="CQ45" s="248">
        <v>1</v>
      </c>
      <c r="CR45" s="248">
        <v>1</v>
      </c>
      <c r="CS45" s="248">
        <v>1</v>
      </c>
      <c r="CT45" s="248">
        <v>1</v>
      </c>
      <c r="CU45" s="248">
        <v>1</v>
      </c>
      <c r="CV45" s="248">
        <v>1</v>
      </c>
      <c r="CW45" s="248">
        <v>1</v>
      </c>
      <c r="CX45" s="90"/>
      <c r="CY45" s="90"/>
      <c r="CZ45" s="90"/>
      <c r="DA45" s="90"/>
      <c r="DB45" s="90"/>
      <c r="DC45" s="90"/>
      <c r="DD45" s="90"/>
      <c r="DE45" s="90"/>
      <c r="DF45" s="90"/>
      <c r="DG45" s="90"/>
      <c r="DH45" s="90"/>
      <c r="DI45" s="90"/>
      <c r="DJ45" s="90"/>
      <c r="DK45" s="90"/>
    </row>
    <row r="46" spans="1:115" ht="11.25" customHeight="1" x14ac:dyDescent="0.25">
      <c r="A46" s="90"/>
      <c r="B46" s="247"/>
      <c r="C46" s="247"/>
      <c r="D46" s="247"/>
      <c r="E46" s="247"/>
      <c r="F46" s="247"/>
      <c r="G46" s="247"/>
      <c r="H46" s="247"/>
      <c r="I46" s="247"/>
      <c r="J46" s="247"/>
      <c r="K46" s="247"/>
      <c r="L46" s="247"/>
      <c r="M46" s="247"/>
      <c r="N46" s="247"/>
      <c r="O46" s="247"/>
      <c r="P46" s="247"/>
      <c r="Q46" s="247"/>
      <c r="R46" s="247"/>
      <c r="S46" s="247"/>
      <c r="T46" s="247"/>
      <c r="U46" s="247"/>
      <c r="V46" s="247"/>
      <c r="W46" s="247"/>
      <c r="X46" s="247"/>
      <c r="Y46" s="247"/>
      <c r="Z46" s="238"/>
      <c r="AA46" s="265">
        <v>0</v>
      </c>
      <c r="AB46" s="265">
        <v>0</v>
      </c>
      <c r="AC46" s="266">
        <v>44</v>
      </c>
      <c r="AD46" s="265">
        <v>78</v>
      </c>
      <c r="AE46" s="265" t="s">
        <v>670</v>
      </c>
      <c r="AF46" s="265"/>
      <c r="AG46" s="265"/>
      <c r="AH46" s="238"/>
      <c r="AI46" s="238"/>
      <c r="AJ46" s="238"/>
      <c r="AK46" s="238"/>
      <c r="AL46" s="238"/>
      <c r="AM46" s="238"/>
      <c r="AN46" s="238"/>
      <c r="AO46" s="238"/>
      <c r="AP46" s="238"/>
      <c r="AQ46" s="238"/>
      <c r="AR46" s="238"/>
      <c r="AS46" s="250">
        <v>1</v>
      </c>
      <c r="AT46" s="249" t="s">
        <v>677</v>
      </c>
      <c r="AV46" s="249"/>
      <c r="AW46" s="249"/>
      <c r="AX46" s="249"/>
      <c r="AY46" s="249"/>
      <c r="AZ46" s="238"/>
      <c r="BA46" s="238"/>
      <c r="BB46" s="239">
        <f>MAX(CA5:CW40)</f>
        <v>34.990270000000002</v>
      </c>
      <c r="BC46" s="238"/>
      <c r="BD46" s="238"/>
      <c r="BE46" s="238"/>
      <c r="BF46" s="49">
        <v>2</v>
      </c>
      <c r="BG46" s="110">
        <v>1</v>
      </c>
      <c r="BH46" s="110">
        <v>5</v>
      </c>
      <c r="BI46" s="110">
        <v>50</v>
      </c>
      <c r="BJ46" s="52" t="str">
        <f t="shared" si="26"/>
        <v>5,1</v>
      </c>
      <c r="BK46" s="90"/>
      <c r="BL46" s="102">
        <f t="shared" si="27"/>
        <v>42</v>
      </c>
      <c r="BM46" s="60">
        <f t="shared" si="28"/>
        <v>2</v>
      </c>
      <c r="BN46" s="60">
        <f t="shared" si="29"/>
        <v>6</v>
      </c>
      <c r="BO46" s="90"/>
      <c r="BP46" s="98">
        <v>41</v>
      </c>
      <c r="BQ46" s="245">
        <v>0</v>
      </c>
      <c r="BR46" s="110">
        <v>41</v>
      </c>
      <c r="BS46" s="110" t="s">
        <v>676</v>
      </c>
      <c r="BT46" s="110" t="s">
        <v>460</v>
      </c>
      <c r="BU46" s="110">
        <v>1</v>
      </c>
      <c r="BV46" s="245">
        <v>0</v>
      </c>
      <c r="BW46" s="110">
        <v>0</v>
      </c>
      <c r="BX46" s="245">
        <v>0</v>
      </c>
      <c r="BY46" s="245">
        <v>0</v>
      </c>
      <c r="BZ46" s="90"/>
      <c r="CA46" s="248">
        <v>0</v>
      </c>
      <c r="CB46" s="248">
        <v>0</v>
      </c>
      <c r="CC46" s="248">
        <v>1</v>
      </c>
      <c r="CD46" s="248">
        <v>1</v>
      </c>
      <c r="CE46" s="248">
        <v>1</v>
      </c>
      <c r="CF46" s="248">
        <v>1</v>
      </c>
      <c r="CG46" s="248">
        <v>1</v>
      </c>
      <c r="CH46" s="248">
        <v>1</v>
      </c>
      <c r="CI46" s="248">
        <v>1</v>
      </c>
      <c r="CJ46" s="248">
        <v>1</v>
      </c>
      <c r="CK46" s="248">
        <v>1</v>
      </c>
      <c r="CL46" s="248">
        <v>1</v>
      </c>
      <c r="CM46" s="248">
        <v>1</v>
      </c>
      <c r="CN46" s="248">
        <v>1</v>
      </c>
      <c r="CO46" s="248">
        <v>1</v>
      </c>
      <c r="CP46" s="248">
        <v>1</v>
      </c>
      <c r="CQ46" s="248">
        <v>1</v>
      </c>
      <c r="CR46" s="248">
        <v>1</v>
      </c>
      <c r="CS46" s="248">
        <v>1</v>
      </c>
      <c r="CT46" s="248">
        <v>1</v>
      </c>
      <c r="CU46" s="248">
        <v>1</v>
      </c>
      <c r="CV46" s="248">
        <v>1</v>
      </c>
      <c r="CW46" s="248">
        <v>1</v>
      </c>
      <c r="CX46" s="90"/>
      <c r="CY46" s="90"/>
      <c r="CZ46" s="90"/>
      <c r="DA46" s="90"/>
      <c r="DB46" s="90"/>
      <c r="DC46" s="90"/>
      <c r="DD46" s="90"/>
      <c r="DE46" s="90"/>
      <c r="DF46" s="90"/>
      <c r="DG46" s="90"/>
      <c r="DH46" s="90"/>
      <c r="DI46" s="90"/>
      <c r="DJ46" s="90"/>
      <c r="DK46" s="90"/>
    </row>
    <row r="47" spans="1:115" ht="11.25" customHeight="1" x14ac:dyDescent="0.25">
      <c r="A47" s="90"/>
      <c r="B47" s="247"/>
      <c r="C47" s="246">
        <v>-1</v>
      </c>
      <c r="D47" s="246">
        <v>-1</v>
      </c>
      <c r="E47" s="246">
        <v>-1</v>
      </c>
      <c r="F47" s="246">
        <v>-1</v>
      </c>
      <c r="G47" s="246">
        <v>-1</v>
      </c>
      <c r="H47" s="246">
        <v>-1</v>
      </c>
      <c r="I47" s="246">
        <v>-1</v>
      </c>
      <c r="J47" s="246">
        <v>-1</v>
      </c>
      <c r="K47" s="246">
        <v>-1</v>
      </c>
      <c r="L47" s="246">
        <v>-1</v>
      </c>
      <c r="M47" s="246">
        <v>-1</v>
      </c>
      <c r="N47" s="246">
        <v>-1</v>
      </c>
      <c r="O47" s="246">
        <v>-1</v>
      </c>
      <c r="P47" s="246">
        <v>-1</v>
      </c>
      <c r="Q47" s="246">
        <v>-1</v>
      </c>
      <c r="R47" s="246">
        <v>-1</v>
      </c>
      <c r="S47" s="246">
        <v>-1</v>
      </c>
      <c r="T47" s="246">
        <v>-1</v>
      </c>
      <c r="U47" s="246">
        <v>-1</v>
      </c>
      <c r="V47" s="246">
        <v>-1</v>
      </c>
      <c r="W47" s="246">
        <v>-1</v>
      </c>
      <c r="X47" s="246">
        <v>-1</v>
      </c>
      <c r="Y47" s="246">
        <v>-1</v>
      </c>
      <c r="Z47" s="238"/>
      <c r="AA47" s="265">
        <v>1</v>
      </c>
      <c r="AB47" s="265">
        <v>1</v>
      </c>
      <c r="AC47" s="266">
        <v>35.200000000000003</v>
      </c>
      <c r="AD47" s="265">
        <v>32</v>
      </c>
      <c r="AE47" s="265" t="s">
        <v>666</v>
      </c>
      <c r="AF47" s="265"/>
      <c r="AG47" s="265"/>
      <c r="AH47" s="238"/>
      <c r="AI47" s="238"/>
      <c r="AJ47" s="238"/>
      <c r="AK47" s="238"/>
      <c r="AL47" s="238"/>
      <c r="AM47" s="238"/>
      <c r="AN47" s="238"/>
      <c r="AO47" s="238"/>
      <c r="AP47" s="238"/>
      <c r="AQ47" s="238"/>
      <c r="AR47" s="238"/>
      <c r="AS47" s="250">
        <v>5</v>
      </c>
      <c r="AT47" s="249" t="s">
        <v>675</v>
      </c>
      <c r="AV47" s="249"/>
      <c r="AW47" s="249"/>
      <c r="AX47" s="249"/>
      <c r="AY47" s="249"/>
      <c r="AZ47" s="238"/>
      <c r="BA47" s="238"/>
      <c r="BB47" s="90">
        <f>CW3*CW1</f>
        <v>-120</v>
      </c>
      <c r="BC47" s="238"/>
      <c r="BD47" s="238"/>
      <c r="BE47" s="238"/>
      <c r="BF47" s="49">
        <v>2</v>
      </c>
      <c r="BG47" s="110">
        <v>1</v>
      </c>
      <c r="BH47" s="110">
        <v>6</v>
      </c>
      <c r="BI47" s="110">
        <v>50</v>
      </c>
      <c r="BJ47" s="52" t="str">
        <f t="shared" si="26"/>
        <v>6,1</v>
      </c>
      <c r="BK47" s="90"/>
      <c r="BL47" s="102">
        <f t="shared" si="27"/>
        <v>43</v>
      </c>
      <c r="BM47" s="60">
        <f t="shared" si="28"/>
        <v>2</v>
      </c>
      <c r="BN47" s="60">
        <f t="shared" si="29"/>
        <v>7</v>
      </c>
      <c r="BO47" s="90"/>
      <c r="BP47" s="98">
        <v>42</v>
      </c>
      <c r="BQ47" s="245">
        <v>0</v>
      </c>
      <c r="BR47" s="110">
        <v>42</v>
      </c>
      <c r="BS47" s="110" t="s">
        <v>674</v>
      </c>
      <c r="BT47" s="110" t="s">
        <v>460</v>
      </c>
      <c r="BU47" s="110">
        <v>1</v>
      </c>
      <c r="BV47" s="245">
        <v>0</v>
      </c>
      <c r="BW47" s="110">
        <v>0</v>
      </c>
      <c r="BX47" s="245">
        <v>0</v>
      </c>
      <c r="BY47" s="245">
        <v>0</v>
      </c>
      <c r="BZ47" s="90"/>
      <c r="CA47" s="248">
        <v>0</v>
      </c>
      <c r="CB47" s="248">
        <v>0</v>
      </c>
      <c r="CC47" s="248">
        <v>1</v>
      </c>
      <c r="CD47" s="248">
        <v>1</v>
      </c>
      <c r="CE47" s="248">
        <v>1</v>
      </c>
      <c r="CF47" s="248">
        <v>1</v>
      </c>
      <c r="CG47" s="248">
        <v>1</v>
      </c>
      <c r="CH47" s="248">
        <v>1</v>
      </c>
      <c r="CI47" s="248">
        <v>1</v>
      </c>
      <c r="CJ47" s="248">
        <v>1</v>
      </c>
      <c r="CK47" s="248">
        <v>1</v>
      </c>
      <c r="CL47" s="248">
        <v>1</v>
      </c>
      <c r="CM47" s="248">
        <v>1</v>
      </c>
      <c r="CN47" s="248">
        <v>1</v>
      </c>
      <c r="CO47" s="248">
        <v>1</v>
      </c>
      <c r="CP47" s="248">
        <v>1</v>
      </c>
      <c r="CQ47" s="248">
        <v>1</v>
      </c>
      <c r="CR47" s="248">
        <v>1</v>
      </c>
      <c r="CS47" s="248">
        <v>1</v>
      </c>
      <c r="CT47" s="248">
        <v>1</v>
      </c>
      <c r="CU47" s="248">
        <v>1</v>
      </c>
      <c r="CV47" s="248">
        <v>1</v>
      </c>
      <c r="CW47" s="248">
        <v>1</v>
      </c>
      <c r="CX47" s="90"/>
      <c r="CY47" s="90"/>
      <c r="CZ47" s="90"/>
      <c r="DA47" s="90"/>
      <c r="DB47" s="90"/>
      <c r="DC47" s="90"/>
      <c r="DD47" s="90"/>
      <c r="DE47" s="90"/>
      <c r="DF47" s="90"/>
      <c r="DG47" s="90"/>
      <c r="DH47" s="90"/>
      <c r="DI47" s="90"/>
      <c r="DJ47" s="90"/>
      <c r="DK47" s="90"/>
    </row>
    <row r="48" spans="1:115" ht="11.25" customHeight="1" x14ac:dyDescent="0.25">
      <c r="A48" s="90"/>
      <c r="B48" s="247"/>
      <c r="C48" s="246">
        <v>-1</v>
      </c>
      <c r="D48" s="246">
        <v>-1</v>
      </c>
      <c r="E48" s="246">
        <v>-1</v>
      </c>
      <c r="F48" s="246">
        <v>-1</v>
      </c>
      <c r="G48" s="246">
        <v>-1</v>
      </c>
      <c r="H48" s="246">
        <v>-1</v>
      </c>
      <c r="I48" s="246">
        <v>-1</v>
      </c>
      <c r="J48" s="246">
        <v>-1</v>
      </c>
      <c r="K48" s="246">
        <v>-1</v>
      </c>
      <c r="L48" s="246">
        <v>-1</v>
      </c>
      <c r="M48" s="246">
        <v>-1</v>
      </c>
      <c r="N48" s="246">
        <v>-1</v>
      </c>
      <c r="O48" s="246">
        <v>-1</v>
      </c>
      <c r="P48" s="246">
        <v>-1</v>
      </c>
      <c r="Q48" s="246">
        <v>-1</v>
      </c>
      <c r="R48" s="246">
        <v>-1</v>
      </c>
      <c r="S48" s="246">
        <v>-1</v>
      </c>
      <c r="T48" s="246">
        <v>-1</v>
      </c>
      <c r="U48" s="246">
        <v>-1</v>
      </c>
      <c r="V48" s="246">
        <v>-1</v>
      </c>
      <c r="W48" s="246">
        <v>-1</v>
      </c>
      <c r="X48" s="246">
        <v>-1</v>
      </c>
      <c r="Y48" s="246">
        <v>-1</v>
      </c>
      <c r="Z48" s="238"/>
      <c r="AA48" s="238"/>
      <c r="AB48" s="238"/>
      <c r="AC48" s="238"/>
      <c r="AD48" s="238"/>
      <c r="AE48" s="238"/>
      <c r="AF48" s="238"/>
      <c r="AG48" s="238"/>
      <c r="AH48" s="238"/>
      <c r="AI48" s="257"/>
      <c r="AJ48" s="257"/>
      <c r="AK48" s="264">
        <f>SUM(AK49:AK50)</f>
        <v>110</v>
      </c>
      <c r="AL48" s="238"/>
      <c r="AM48" s="238"/>
      <c r="AN48" s="238"/>
      <c r="AO48" s="238"/>
      <c r="AP48" s="238"/>
      <c r="AQ48" s="238"/>
      <c r="AR48" s="238"/>
      <c r="AS48" s="250">
        <v>5</v>
      </c>
      <c r="AT48" s="249" t="s">
        <v>673</v>
      </c>
      <c r="AV48" s="249"/>
      <c r="AW48" s="249"/>
      <c r="AX48" s="249"/>
      <c r="AY48" s="249"/>
      <c r="AZ48" s="238"/>
      <c r="BA48" s="238"/>
      <c r="BB48" s="263">
        <f>BB45+BB47</f>
        <v>-95.86685834541052</v>
      </c>
      <c r="BC48" s="238"/>
      <c r="BD48" s="238"/>
      <c r="BE48" s="238"/>
      <c r="BF48" s="49">
        <v>2</v>
      </c>
      <c r="BG48" s="110">
        <v>1</v>
      </c>
      <c r="BH48" s="110">
        <v>7</v>
      </c>
      <c r="BI48" s="110">
        <v>50</v>
      </c>
      <c r="BJ48" s="52" t="str">
        <f t="shared" si="26"/>
        <v>7,1</v>
      </c>
      <c r="BK48" s="90"/>
      <c r="BL48" s="102">
        <f t="shared" si="27"/>
        <v>44</v>
      </c>
      <c r="BM48" s="60">
        <f t="shared" si="28"/>
        <v>2</v>
      </c>
      <c r="BN48" s="60">
        <f t="shared" si="29"/>
        <v>8</v>
      </c>
      <c r="BO48" s="90"/>
      <c r="BP48" s="98">
        <v>43</v>
      </c>
      <c r="BQ48" s="245">
        <v>0</v>
      </c>
      <c r="BR48" s="110">
        <v>43</v>
      </c>
      <c r="BS48" s="110" t="s">
        <v>672</v>
      </c>
      <c r="BT48" s="110" t="s">
        <v>460</v>
      </c>
      <c r="BU48" s="110">
        <v>1</v>
      </c>
      <c r="BV48" s="245">
        <v>0</v>
      </c>
      <c r="BW48" s="110">
        <v>0</v>
      </c>
      <c r="BX48" s="245">
        <v>0</v>
      </c>
      <c r="BY48" s="245">
        <v>0</v>
      </c>
      <c r="BZ48" s="90"/>
      <c r="CA48" s="248">
        <v>0</v>
      </c>
      <c r="CB48" s="248">
        <v>0</v>
      </c>
      <c r="CC48" s="248">
        <v>1</v>
      </c>
      <c r="CD48" s="248">
        <v>1</v>
      </c>
      <c r="CE48" s="248">
        <v>1</v>
      </c>
      <c r="CF48" s="248">
        <v>1</v>
      </c>
      <c r="CG48" s="248">
        <v>1</v>
      </c>
      <c r="CH48" s="248">
        <v>1</v>
      </c>
      <c r="CI48" s="248">
        <v>1</v>
      </c>
      <c r="CJ48" s="248">
        <v>1</v>
      </c>
      <c r="CK48" s="248">
        <v>1</v>
      </c>
      <c r="CL48" s="248">
        <v>1</v>
      </c>
      <c r="CM48" s="248">
        <v>1</v>
      </c>
      <c r="CN48" s="248">
        <v>1</v>
      </c>
      <c r="CO48" s="248">
        <v>1</v>
      </c>
      <c r="CP48" s="248">
        <v>1</v>
      </c>
      <c r="CQ48" s="248">
        <v>1</v>
      </c>
      <c r="CR48" s="248">
        <v>1</v>
      </c>
      <c r="CS48" s="248">
        <v>0</v>
      </c>
      <c r="CT48" s="248">
        <v>0</v>
      </c>
      <c r="CU48" s="248">
        <v>1</v>
      </c>
      <c r="CV48" s="248">
        <v>1</v>
      </c>
      <c r="CW48" s="248">
        <v>1</v>
      </c>
      <c r="CX48" s="90"/>
      <c r="CY48" s="90"/>
      <c r="CZ48" s="90"/>
      <c r="DA48" s="90"/>
      <c r="DB48" s="90"/>
      <c r="DC48" s="90"/>
      <c r="DD48" s="90"/>
      <c r="DE48" s="90"/>
      <c r="DF48" s="90"/>
      <c r="DG48" s="90"/>
      <c r="DH48" s="90"/>
      <c r="DI48" s="90"/>
      <c r="DJ48" s="90"/>
      <c r="DK48" s="90"/>
    </row>
    <row r="49" spans="1:115" ht="11.25" customHeight="1" x14ac:dyDescent="0.25">
      <c r="A49" s="90"/>
      <c r="B49" s="247"/>
      <c r="C49" s="246">
        <v>-1</v>
      </c>
      <c r="D49" s="246">
        <v>-1</v>
      </c>
      <c r="E49" s="246">
        <v>-1</v>
      </c>
      <c r="F49" s="246">
        <v>-1</v>
      </c>
      <c r="G49" s="246">
        <v>-1</v>
      </c>
      <c r="H49" s="246">
        <v>-1</v>
      </c>
      <c r="I49" s="246">
        <v>-1</v>
      </c>
      <c r="J49" s="246">
        <v>-1</v>
      </c>
      <c r="K49" s="246">
        <v>-1</v>
      </c>
      <c r="L49" s="246">
        <v>-1</v>
      </c>
      <c r="M49" s="246">
        <v>-1</v>
      </c>
      <c r="N49" s="246">
        <v>-1</v>
      </c>
      <c r="O49" s="246">
        <v>-1</v>
      </c>
      <c r="P49" s="246">
        <v>-1</v>
      </c>
      <c r="Q49" s="246">
        <v>-1</v>
      </c>
      <c r="R49" s="246">
        <v>-1</v>
      </c>
      <c r="S49" s="246">
        <v>-1</v>
      </c>
      <c r="T49" s="246">
        <v>-1</v>
      </c>
      <c r="U49" s="246">
        <v>-1</v>
      </c>
      <c r="V49" s="246">
        <v>-1</v>
      </c>
      <c r="W49" s="246">
        <v>-1</v>
      </c>
      <c r="X49" s="246">
        <v>-1</v>
      </c>
      <c r="Y49" s="246">
        <v>-1</v>
      </c>
      <c r="Z49" s="238"/>
      <c r="AA49" s="251" t="str">
        <f>BG367</f>
        <v>LAK0</v>
      </c>
      <c r="AB49" s="251"/>
      <c r="AC49" s="251"/>
      <c r="AD49" s="251">
        <f>BI367</f>
        <v>1</v>
      </c>
      <c r="AE49" s="251"/>
      <c r="AF49" s="251" t="s">
        <v>671</v>
      </c>
      <c r="AG49" s="251"/>
      <c r="AH49" s="251"/>
      <c r="AI49" s="257">
        <v>0</v>
      </c>
      <c r="AJ49" s="257" t="s">
        <v>667</v>
      </c>
      <c r="AK49" s="257">
        <v>78</v>
      </c>
      <c r="AL49" s="238"/>
      <c r="AM49" s="259">
        <v>0</v>
      </c>
      <c r="AN49" s="259">
        <v>44</v>
      </c>
      <c r="AO49" s="261">
        <v>0.78</v>
      </c>
      <c r="AP49" s="260" t="s">
        <v>670</v>
      </c>
      <c r="AQ49" s="259"/>
      <c r="AR49" s="238"/>
      <c r="AS49" s="250">
        <v>0</v>
      </c>
      <c r="AT49" s="249" t="s">
        <v>669</v>
      </c>
      <c r="AV49" s="249"/>
      <c r="AW49" s="249"/>
      <c r="AX49" s="249"/>
      <c r="AY49" s="249"/>
      <c r="AZ49" s="238"/>
      <c r="BA49" s="238"/>
      <c r="BB49" s="238"/>
      <c r="BC49" s="238"/>
      <c r="BD49" s="238"/>
      <c r="BE49" s="238"/>
      <c r="BF49" s="49">
        <v>2</v>
      </c>
      <c r="BG49" s="110">
        <v>1</v>
      </c>
      <c r="BH49" s="110">
        <v>8</v>
      </c>
      <c r="BI49" s="110">
        <v>50</v>
      </c>
      <c r="BJ49" s="52" t="str">
        <f t="shared" si="26"/>
        <v>8,1</v>
      </c>
      <c r="BK49" s="90"/>
      <c r="BL49" s="102">
        <f t="shared" si="27"/>
        <v>45</v>
      </c>
      <c r="BM49" s="60">
        <f t="shared" si="28"/>
        <v>2</v>
      </c>
      <c r="BN49" s="60">
        <f t="shared" si="29"/>
        <v>9</v>
      </c>
      <c r="BO49" s="90"/>
      <c r="BP49" s="98">
        <v>44</v>
      </c>
      <c r="BQ49" s="245">
        <v>0</v>
      </c>
      <c r="BR49" s="110">
        <v>44</v>
      </c>
      <c r="BS49" s="110" t="s">
        <v>668</v>
      </c>
      <c r="BT49" s="110" t="s">
        <v>458</v>
      </c>
      <c r="BU49" s="110">
        <v>1</v>
      </c>
      <c r="BV49" s="245">
        <v>29.7</v>
      </c>
      <c r="BW49" s="110">
        <v>100</v>
      </c>
      <c r="BX49" s="245">
        <v>202.83250000000001</v>
      </c>
      <c r="BY49" s="245">
        <v>403.71699999999998</v>
      </c>
      <c r="BZ49" s="90"/>
      <c r="CA49" s="248">
        <v>0</v>
      </c>
      <c r="CB49" s="248">
        <v>0</v>
      </c>
      <c r="CC49" s="248">
        <v>1</v>
      </c>
      <c r="CD49" s="248">
        <v>1</v>
      </c>
      <c r="CE49" s="248">
        <v>1</v>
      </c>
      <c r="CF49" s="248">
        <v>1</v>
      </c>
      <c r="CG49" s="248">
        <v>1</v>
      </c>
      <c r="CH49" s="248">
        <v>1</v>
      </c>
      <c r="CI49" s="248">
        <v>1</v>
      </c>
      <c r="CJ49" s="248">
        <v>1</v>
      </c>
      <c r="CK49" s="248">
        <v>1</v>
      </c>
      <c r="CL49" s="248">
        <v>1</v>
      </c>
      <c r="CM49" s="248">
        <v>1</v>
      </c>
      <c r="CN49" s="248">
        <v>1</v>
      </c>
      <c r="CO49" s="248">
        <v>1</v>
      </c>
      <c r="CP49" s="248">
        <v>1</v>
      </c>
      <c r="CQ49" s="248">
        <v>1</v>
      </c>
      <c r="CR49" s="248">
        <v>0</v>
      </c>
      <c r="CS49" s="248">
        <v>0</v>
      </c>
      <c r="CT49" s="248">
        <v>0</v>
      </c>
      <c r="CU49" s="248">
        <v>1</v>
      </c>
      <c r="CV49" s="248">
        <v>1</v>
      </c>
      <c r="CW49" s="248">
        <v>1</v>
      </c>
      <c r="CX49" s="90"/>
      <c r="CY49" s="90"/>
      <c r="CZ49" s="90"/>
      <c r="DA49" s="90"/>
      <c r="DB49" s="90"/>
      <c r="DC49" s="90"/>
      <c r="DD49" s="90"/>
      <c r="DE49" s="90"/>
      <c r="DF49" s="90"/>
      <c r="DG49" s="90"/>
      <c r="DH49" s="90"/>
      <c r="DI49" s="90"/>
      <c r="DJ49" s="90"/>
      <c r="DK49" s="90"/>
    </row>
    <row r="50" spans="1:115" ht="11.25" customHeight="1" x14ac:dyDescent="0.25">
      <c r="A50" s="90"/>
      <c r="B50" s="247"/>
      <c r="C50" s="246">
        <v>-1</v>
      </c>
      <c r="D50" s="246">
        <v>-1</v>
      </c>
      <c r="E50" s="246">
        <v>-1</v>
      </c>
      <c r="F50" s="246">
        <v>-1</v>
      </c>
      <c r="G50" s="246">
        <v>-1</v>
      </c>
      <c r="H50" s="246">
        <v>-1</v>
      </c>
      <c r="I50" s="246">
        <v>-1</v>
      </c>
      <c r="J50" s="246">
        <v>-1</v>
      </c>
      <c r="K50" s="246">
        <v>-1</v>
      </c>
      <c r="L50" s="246">
        <v>-1</v>
      </c>
      <c r="M50" s="246">
        <v>-1</v>
      </c>
      <c r="N50" s="246">
        <v>-1</v>
      </c>
      <c r="O50" s="246">
        <v>-1</v>
      </c>
      <c r="P50" s="246">
        <v>-1</v>
      </c>
      <c r="Q50" s="246">
        <v>-1</v>
      </c>
      <c r="R50" s="246">
        <v>-1</v>
      </c>
      <c r="S50" s="246">
        <v>-1</v>
      </c>
      <c r="T50" s="246">
        <v>-1</v>
      </c>
      <c r="U50" s="246">
        <v>-1</v>
      </c>
      <c r="V50" s="246">
        <v>-1</v>
      </c>
      <c r="W50" s="246">
        <v>-1</v>
      </c>
      <c r="X50" s="246">
        <v>-1</v>
      </c>
      <c r="Y50" s="246">
        <v>-1</v>
      </c>
      <c r="Z50" s="238"/>
      <c r="AA50" s="262" t="str">
        <f>BG368</f>
        <v>LAK1</v>
      </c>
      <c r="AB50" s="262"/>
      <c r="AC50" s="262"/>
      <c r="AD50" s="262" t="str">
        <f>BI368</f>
        <v>{0: 78, 1: 32}</v>
      </c>
      <c r="AE50" s="262"/>
      <c r="AF50" s="262"/>
      <c r="AG50" s="262"/>
      <c r="AH50" s="262"/>
      <c r="AI50" s="257">
        <v>1</v>
      </c>
      <c r="AJ50" s="257" t="s">
        <v>667</v>
      </c>
      <c r="AK50" s="257">
        <v>32</v>
      </c>
      <c r="AL50" s="238"/>
      <c r="AM50" s="259">
        <v>1</v>
      </c>
      <c r="AN50" s="261">
        <v>35.200000000000003</v>
      </c>
      <c r="AO50" s="259">
        <v>32</v>
      </c>
      <c r="AP50" s="260" t="s">
        <v>666</v>
      </c>
      <c r="AQ50" s="259"/>
      <c r="AR50" s="238"/>
      <c r="AS50" s="250">
        <v>7</v>
      </c>
      <c r="AT50" s="249" t="s">
        <v>665</v>
      </c>
      <c r="AV50" s="249"/>
      <c r="AW50" s="249"/>
      <c r="AX50" s="249"/>
      <c r="AY50" s="249"/>
      <c r="AZ50" s="238"/>
      <c r="BA50" s="238"/>
      <c r="BB50" s="238"/>
      <c r="BC50" s="238"/>
      <c r="BD50" s="238"/>
      <c r="BE50" s="238"/>
      <c r="BF50" s="49">
        <v>2</v>
      </c>
      <c r="BG50" s="110">
        <v>1</v>
      </c>
      <c r="BH50" s="110">
        <v>9</v>
      </c>
      <c r="BI50" s="110">
        <v>50</v>
      </c>
      <c r="BJ50" s="52" t="str">
        <f t="shared" si="26"/>
        <v>9,1</v>
      </c>
      <c r="BK50" s="90"/>
      <c r="BL50" s="102">
        <f t="shared" si="27"/>
        <v>46</v>
      </c>
      <c r="BM50" s="60">
        <f t="shared" si="28"/>
        <v>2</v>
      </c>
      <c r="BN50" s="60">
        <f t="shared" si="29"/>
        <v>10</v>
      </c>
      <c r="BO50" s="90"/>
      <c r="BP50" s="98">
        <v>45</v>
      </c>
      <c r="BQ50" s="245">
        <v>0</v>
      </c>
      <c r="BR50" s="110">
        <v>45</v>
      </c>
      <c r="BS50" s="110" t="s">
        <v>664</v>
      </c>
      <c r="BT50" s="110" t="s">
        <v>460</v>
      </c>
      <c r="BU50" s="110">
        <v>1</v>
      </c>
      <c r="BV50" s="245">
        <v>0</v>
      </c>
      <c r="BW50" s="110">
        <v>0</v>
      </c>
      <c r="BX50" s="245">
        <v>0</v>
      </c>
      <c r="BY50" s="245">
        <v>0</v>
      </c>
      <c r="BZ50" s="90"/>
      <c r="CA50" s="248">
        <v>0</v>
      </c>
      <c r="CB50" s="248">
        <v>0</v>
      </c>
      <c r="CC50" s="248">
        <v>1</v>
      </c>
      <c r="CD50" s="248">
        <v>1</v>
      </c>
      <c r="CE50" s="248">
        <v>1</v>
      </c>
      <c r="CF50" s="248">
        <v>1</v>
      </c>
      <c r="CG50" s="248">
        <v>1</v>
      </c>
      <c r="CH50" s="248">
        <v>1</v>
      </c>
      <c r="CI50" s="248">
        <v>1</v>
      </c>
      <c r="CJ50" s="248">
        <v>1</v>
      </c>
      <c r="CK50" s="248">
        <v>1</v>
      </c>
      <c r="CL50" s="248">
        <v>1</v>
      </c>
      <c r="CM50" s="248">
        <v>1</v>
      </c>
      <c r="CN50" s="248">
        <v>1</v>
      </c>
      <c r="CO50" s="248">
        <v>1</v>
      </c>
      <c r="CP50" s="248">
        <v>0</v>
      </c>
      <c r="CQ50" s="248">
        <v>0</v>
      </c>
      <c r="CR50" s="248">
        <v>0</v>
      </c>
      <c r="CS50" s="248">
        <v>0</v>
      </c>
      <c r="CT50" s="248">
        <v>0</v>
      </c>
      <c r="CU50" s="248">
        <v>1</v>
      </c>
      <c r="CV50" s="248">
        <v>1</v>
      </c>
      <c r="CW50" s="248">
        <v>1</v>
      </c>
      <c r="CX50" s="90"/>
      <c r="CY50" s="90"/>
      <c r="CZ50" s="90"/>
      <c r="DA50" s="90"/>
      <c r="DB50" s="90"/>
      <c r="DC50" s="90"/>
      <c r="DD50" s="90"/>
      <c r="DE50" s="90"/>
      <c r="DF50" s="90"/>
      <c r="DG50" s="90"/>
      <c r="DH50" s="90"/>
      <c r="DI50" s="90"/>
      <c r="DJ50" s="90"/>
      <c r="DK50" s="90"/>
    </row>
    <row r="51" spans="1:115" ht="11.25" customHeight="1" x14ac:dyDescent="0.25">
      <c r="A51" s="90"/>
      <c r="B51" s="247"/>
      <c r="C51" s="246">
        <v>-1</v>
      </c>
      <c r="D51" s="246">
        <v>-1</v>
      </c>
      <c r="E51" s="246">
        <v>-1</v>
      </c>
      <c r="F51" s="246">
        <v>-1</v>
      </c>
      <c r="G51" s="246">
        <v>-1</v>
      </c>
      <c r="H51" s="246">
        <v>-1</v>
      </c>
      <c r="I51" s="246">
        <v>-1</v>
      </c>
      <c r="J51" s="246">
        <v>-1</v>
      </c>
      <c r="K51" s="246">
        <v>-1</v>
      </c>
      <c r="L51" s="246">
        <v>-1</v>
      </c>
      <c r="M51" s="246">
        <v>-1</v>
      </c>
      <c r="N51" s="246">
        <v>-1</v>
      </c>
      <c r="O51" s="246">
        <v>-1</v>
      </c>
      <c r="P51" s="246">
        <v>-1</v>
      </c>
      <c r="Q51" s="246">
        <v>-1</v>
      </c>
      <c r="R51" s="246">
        <v>-1</v>
      </c>
      <c r="S51" s="246">
        <v>-1</v>
      </c>
      <c r="T51" s="246">
        <v>-1</v>
      </c>
      <c r="U51" s="246">
        <v>0</v>
      </c>
      <c r="V51" s="246">
        <v>0</v>
      </c>
      <c r="W51" s="246">
        <v>-1</v>
      </c>
      <c r="X51" s="246">
        <v>-1</v>
      </c>
      <c r="Y51" s="246">
        <v>-1</v>
      </c>
      <c r="Z51" s="238"/>
      <c r="AA51" s="256" t="str">
        <f>BG369</f>
        <v>LAK2</v>
      </c>
      <c r="AB51" s="256"/>
      <c r="AC51" s="256"/>
      <c r="AD51" s="256" t="str">
        <f>BI369</f>
        <v>LAK2</v>
      </c>
      <c r="AE51" s="256"/>
      <c r="AF51" s="256"/>
      <c r="AG51" s="256"/>
      <c r="AH51" s="256"/>
      <c r="AI51" s="258" t="str">
        <f>BP2</f>
        <v>AUTO</v>
      </c>
      <c r="AJ51" s="257"/>
      <c r="AK51" s="257"/>
      <c r="AL51" s="238"/>
      <c r="AM51" s="241" t="s">
        <v>663</v>
      </c>
      <c r="AN51" s="238"/>
      <c r="AO51" s="238"/>
      <c r="AP51" s="238"/>
      <c r="AQ51" s="238"/>
      <c r="AR51" s="238"/>
      <c r="AS51" s="250">
        <v>3</v>
      </c>
      <c r="AT51" s="249" t="s">
        <v>662</v>
      </c>
      <c r="AV51" s="249"/>
      <c r="AW51" s="249"/>
      <c r="AX51" s="249" t="str">
        <f>BP3</f>
        <v>LAK2</v>
      </c>
      <c r="AY51" s="249"/>
      <c r="AZ51" s="238"/>
      <c r="BA51" s="238"/>
      <c r="BB51" s="238"/>
      <c r="BC51" s="238"/>
      <c r="BD51" s="238"/>
      <c r="BE51" s="238"/>
      <c r="BF51" s="49">
        <v>2</v>
      </c>
      <c r="BG51" s="110">
        <v>1</v>
      </c>
      <c r="BH51" s="110">
        <v>10</v>
      </c>
      <c r="BI51" s="110">
        <v>50</v>
      </c>
      <c r="BJ51" s="52" t="str">
        <f t="shared" si="26"/>
        <v>10,1</v>
      </c>
      <c r="BK51" s="90"/>
      <c r="BL51" s="102">
        <f t="shared" si="27"/>
        <v>47</v>
      </c>
      <c r="BM51" s="60">
        <f t="shared" si="28"/>
        <v>2</v>
      </c>
      <c r="BN51" s="60">
        <f t="shared" si="29"/>
        <v>11</v>
      </c>
      <c r="BO51" s="90"/>
      <c r="BP51" s="98">
        <v>46</v>
      </c>
      <c r="BQ51" s="245">
        <v>0</v>
      </c>
      <c r="BR51" s="110">
        <v>46</v>
      </c>
      <c r="BS51" s="110" t="s">
        <v>661</v>
      </c>
      <c r="BT51" s="110" t="s">
        <v>458</v>
      </c>
      <c r="BU51" s="110">
        <v>1</v>
      </c>
      <c r="BV51" s="245">
        <v>29.7</v>
      </c>
      <c r="BW51" s="110">
        <v>100</v>
      </c>
      <c r="BX51" s="245">
        <v>202.83249999999899</v>
      </c>
      <c r="BY51" s="245">
        <v>403.716999999998</v>
      </c>
      <c r="BZ51" s="90"/>
      <c r="CA51" s="248">
        <v>0</v>
      </c>
      <c r="CB51" s="248">
        <v>0</v>
      </c>
      <c r="CC51" s="248">
        <v>1</v>
      </c>
      <c r="CD51" s="248">
        <v>1</v>
      </c>
      <c r="CE51" s="248">
        <v>1</v>
      </c>
      <c r="CF51" s="248">
        <v>1</v>
      </c>
      <c r="CG51" s="248">
        <v>1</v>
      </c>
      <c r="CH51" s="248">
        <v>1</v>
      </c>
      <c r="CI51" s="248">
        <v>1</v>
      </c>
      <c r="CJ51" s="248">
        <v>1</v>
      </c>
      <c r="CK51" s="248">
        <v>1</v>
      </c>
      <c r="CL51" s="248">
        <v>1</v>
      </c>
      <c r="CM51" s="248">
        <v>1</v>
      </c>
      <c r="CN51" s="248">
        <v>1</v>
      </c>
      <c r="CO51" s="248">
        <v>1</v>
      </c>
      <c r="CP51" s="248">
        <v>0</v>
      </c>
      <c r="CQ51" s="248">
        <v>0</v>
      </c>
      <c r="CR51" s="248">
        <v>0</v>
      </c>
      <c r="CS51" s="248">
        <v>0</v>
      </c>
      <c r="CT51" s="248">
        <v>0</v>
      </c>
      <c r="CU51" s="248">
        <v>0</v>
      </c>
      <c r="CV51" s="248">
        <v>1</v>
      </c>
      <c r="CW51" s="248">
        <v>1</v>
      </c>
      <c r="CX51" s="90"/>
      <c r="CY51" s="90"/>
      <c r="CZ51" s="90"/>
      <c r="DA51" s="90"/>
      <c r="DB51" s="90"/>
      <c r="DC51" s="90"/>
      <c r="DD51" s="90"/>
      <c r="DE51" s="90"/>
      <c r="DF51" s="90"/>
      <c r="DG51" s="90"/>
      <c r="DH51" s="90"/>
      <c r="DI51" s="90"/>
      <c r="DJ51" s="90"/>
      <c r="DK51" s="90"/>
    </row>
    <row r="52" spans="1:115" ht="11.25" customHeight="1" x14ac:dyDescent="0.25">
      <c r="A52" s="90"/>
      <c r="B52" s="247"/>
      <c r="C52" s="246">
        <v>-1</v>
      </c>
      <c r="D52" s="246">
        <v>-1</v>
      </c>
      <c r="E52" s="246">
        <v>-1</v>
      </c>
      <c r="F52" s="246">
        <v>-1</v>
      </c>
      <c r="G52" s="246">
        <v>-1</v>
      </c>
      <c r="H52" s="246">
        <v>-1</v>
      </c>
      <c r="I52" s="246">
        <v>-1</v>
      </c>
      <c r="J52" s="246">
        <v>-1</v>
      </c>
      <c r="K52" s="246">
        <v>-1</v>
      </c>
      <c r="L52" s="246">
        <v>-1</v>
      </c>
      <c r="M52" s="246">
        <v>-1</v>
      </c>
      <c r="N52" s="246">
        <v>-1</v>
      </c>
      <c r="O52" s="246">
        <v>-1</v>
      </c>
      <c r="P52" s="246">
        <v>-1</v>
      </c>
      <c r="Q52" s="246">
        <v>-1</v>
      </c>
      <c r="R52" s="246">
        <v>-1</v>
      </c>
      <c r="S52" s="246">
        <v>-1</v>
      </c>
      <c r="T52" s="246">
        <v>0</v>
      </c>
      <c r="U52" s="246">
        <v>0</v>
      </c>
      <c r="V52" s="246">
        <v>0</v>
      </c>
      <c r="W52" s="246">
        <v>-1</v>
      </c>
      <c r="X52" s="246">
        <v>-1</v>
      </c>
      <c r="Y52" s="246">
        <v>-1</v>
      </c>
      <c r="Z52" s="238"/>
      <c r="AA52" s="251" t="str">
        <f>BG370</f>
        <v>LAK3</v>
      </c>
      <c r="AB52" s="251"/>
      <c r="AC52" s="251"/>
      <c r="AD52" s="251" t="s">
        <v>660</v>
      </c>
      <c r="AE52" s="251"/>
      <c r="AF52" s="256"/>
      <c r="AG52" s="251"/>
      <c r="AH52" s="251"/>
      <c r="AI52" s="251"/>
      <c r="AJ52" s="238"/>
      <c r="AK52" s="238"/>
      <c r="AL52" s="238"/>
      <c r="AM52" s="238"/>
      <c r="AN52" s="238"/>
      <c r="AO52" s="238"/>
      <c r="AP52" s="238"/>
      <c r="AQ52" s="238"/>
      <c r="AR52" s="238"/>
      <c r="AS52" s="250">
        <f>AS51</f>
        <v>3</v>
      </c>
      <c r="AT52" s="249" t="s">
        <v>659</v>
      </c>
      <c r="AV52" s="249"/>
      <c r="AW52" s="249"/>
      <c r="AX52" s="249"/>
      <c r="AY52" s="249"/>
      <c r="AZ52" s="238"/>
      <c r="BA52" s="238"/>
      <c r="BB52" s="238"/>
      <c r="BC52" s="238"/>
      <c r="BD52" s="238"/>
      <c r="BE52" s="238"/>
      <c r="BF52" s="49">
        <v>2</v>
      </c>
      <c r="BG52" s="110">
        <v>1</v>
      </c>
      <c r="BH52" s="110">
        <v>11</v>
      </c>
      <c r="BI52" s="110">
        <v>50</v>
      </c>
      <c r="BJ52" s="52" t="str">
        <f t="shared" si="26"/>
        <v>11,1</v>
      </c>
      <c r="BK52" s="90"/>
      <c r="BL52" s="102">
        <f t="shared" si="27"/>
        <v>48</v>
      </c>
      <c r="BM52" s="60">
        <f t="shared" si="28"/>
        <v>2</v>
      </c>
      <c r="BN52" s="60">
        <f t="shared" si="29"/>
        <v>12</v>
      </c>
      <c r="BO52" s="90"/>
      <c r="BP52" s="98">
        <v>47</v>
      </c>
      <c r="BQ52" s="245">
        <v>0</v>
      </c>
      <c r="BR52" s="110">
        <v>47</v>
      </c>
      <c r="BS52" s="110" t="s">
        <v>658</v>
      </c>
      <c r="BT52" s="110" t="s">
        <v>460</v>
      </c>
      <c r="BU52" s="110">
        <v>1</v>
      </c>
      <c r="BV52" s="245">
        <v>0</v>
      </c>
      <c r="BW52" s="110">
        <v>0</v>
      </c>
      <c r="BX52" s="245">
        <v>0</v>
      </c>
      <c r="BY52" s="245">
        <v>0</v>
      </c>
      <c r="BZ52" s="90"/>
      <c r="CA52" s="248">
        <v>0</v>
      </c>
      <c r="CB52" s="248">
        <v>0</v>
      </c>
      <c r="CC52" s="248">
        <v>1</v>
      </c>
      <c r="CD52" s="248">
        <v>1</v>
      </c>
      <c r="CE52" s="248">
        <v>1</v>
      </c>
      <c r="CF52" s="248">
        <v>1</v>
      </c>
      <c r="CG52" s="248">
        <v>1</v>
      </c>
      <c r="CH52" s="248">
        <v>1</v>
      </c>
      <c r="CI52" s="248">
        <v>1</v>
      </c>
      <c r="CJ52" s="248">
        <v>1</v>
      </c>
      <c r="CK52" s="248">
        <v>1</v>
      </c>
      <c r="CL52" s="248">
        <v>1</v>
      </c>
      <c r="CM52" s="248">
        <v>1</v>
      </c>
      <c r="CN52" s="248">
        <v>1</v>
      </c>
      <c r="CO52" s="248">
        <v>1</v>
      </c>
      <c r="CP52" s="248">
        <v>0</v>
      </c>
      <c r="CQ52" s="248">
        <v>0</v>
      </c>
      <c r="CR52" s="248">
        <v>0</v>
      </c>
      <c r="CS52" s="248">
        <v>0</v>
      </c>
      <c r="CT52" s="248">
        <v>0</v>
      </c>
      <c r="CU52" s="248">
        <v>0</v>
      </c>
      <c r="CV52" s="248">
        <v>1</v>
      </c>
      <c r="CW52" s="248">
        <v>1</v>
      </c>
      <c r="CX52" s="90"/>
      <c r="CY52" s="90"/>
      <c r="CZ52" s="90"/>
      <c r="DA52" s="90"/>
      <c r="DB52" s="90"/>
      <c r="DC52" s="90"/>
      <c r="DD52" s="90"/>
      <c r="DE52" s="90"/>
      <c r="DF52" s="90"/>
      <c r="DG52" s="90"/>
      <c r="DH52" s="90"/>
      <c r="DI52" s="90"/>
      <c r="DJ52" s="90"/>
      <c r="DK52" s="90"/>
    </row>
    <row r="53" spans="1:115" ht="11.25" customHeight="1" x14ac:dyDescent="0.25">
      <c r="A53" s="90"/>
      <c r="B53" s="247"/>
      <c r="C53" s="246">
        <v>-1</v>
      </c>
      <c r="D53" s="246">
        <v>-1</v>
      </c>
      <c r="E53" s="246">
        <v>-1</v>
      </c>
      <c r="F53" s="246">
        <v>-1</v>
      </c>
      <c r="G53" s="246">
        <v>-1</v>
      </c>
      <c r="H53" s="246">
        <v>-1</v>
      </c>
      <c r="I53" s="246">
        <v>-1</v>
      </c>
      <c r="J53" s="246">
        <v>-1</v>
      </c>
      <c r="K53" s="246">
        <v>-1</v>
      </c>
      <c r="L53" s="246">
        <v>-1</v>
      </c>
      <c r="M53" s="246">
        <v>-1</v>
      </c>
      <c r="N53" s="246">
        <v>-1</v>
      </c>
      <c r="O53" s="246">
        <v>-1</v>
      </c>
      <c r="P53" s="246">
        <v>-1</v>
      </c>
      <c r="Q53" s="246">
        <v>-1</v>
      </c>
      <c r="R53" s="246">
        <v>0</v>
      </c>
      <c r="S53" s="246">
        <v>0</v>
      </c>
      <c r="T53" s="246">
        <v>0</v>
      </c>
      <c r="U53" s="246">
        <v>0</v>
      </c>
      <c r="V53" s="246">
        <v>0</v>
      </c>
      <c r="W53" s="246">
        <v>-1</v>
      </c>
      <c r="X53" s="246">
        <v>-1</v>
      </c>
      <c r="Y53" s="246">
        <v>-1</v>
      </c>
      <c r="Z53" s="238"/>
      <c r="AA53" s="238"/>
      <c r="AB53" s="238"/>
      <c r="AC53" s="238"/>
      <c r="AD53" s="251" t="s">
        <v>657</v>
      </c>
      <c r="AE53" s="251"/>
      <c r="AF53" s="255"/>
      <c r="AG53" s="251"/>
      <c r="AH53" s="251"/>
      <c r="AI53" s="251"/>
      <c r="AJ53" s="238"/>
      <c r="AK53" s="238"/>
      <c r="AL53" s="238"/>
      <c r="AM53" s="238"/>
      <c r="AN53" s="238"/>
      <c r="AO53" s="238"/>
      <c r="AP53" s="238"/>
      <c r="AQ53" s="238"/>
      <c r="AR53" s="238"/>
      <c r="AS53" s="250">
        <f>AS52</f>
        <v>3</v>
      </c>
      <c r="AT53" s="249" t="s">
        <v>656</v>
      </c>
      <c r="AV53" s="249"/>
      <c r="AW53" s="249"/>
      <c r="AX53" s="249"/>
      <c r="AY53" s="249"/>
      <c r="AZ53" s="238"/>
      <c r="BA53" s="238"/>
      <c r="BB53" s="238"/>
      <c r="BC53" s="238"/>
      <c r="BD53" s="238"/>
      <c r="BE53" s="238"/>
      <c r="BF53" s="49">
        <v>2</v>
      </c>
      <c r="BG53" s="110">
        <v>1</v>
      </c>
      <c r="BH53" s="110">
        <v>12</v>
      </c>
      <c r="BI53" s="110">
        <v>50.1</v>
      </c>
      <c r="BJ53" s="52" t="str">
        <f t="shared" si="26"/>
        <v>12,1</v>
      </c>
      <c r="BK53" s="90"/>
      <c r="BL53" s="102">
        <f t="shared" si="27"/>
        <v>49</v>
      </c>
      <c r="BM53" s="60">
        <f t="shared" si="28"/>
        <v>2</v>
      </c>
      <c r="BN53" s="60">
        <f t="shared" si="29"/>
        <v>13</v>
      </c>
      <c r="BO53" s="90"/>
      <c r="BP53" s="98">
        <v>48</v>
      </c>
      <c r="BQ53" s="245">
        <v>0</v>
      </c>
      <c r="BR53" s="110">
        <v>48</v>
      </c>
      <c r="BS53" s="110" t="s">
        <v>655</v>
      </c>
      <c r="BT53" s="110" t="s">
        <v>460</v>
      </c>
      <c r="BU53" s="110">
        <v>1</v>
      </c>
      <c r="BV53" s="245">
        <v>0</v>
      </c>
      <c r="BW53" s="110">
        <v>0</v>
      </c>
      <c r="BX53" s="245">
        <v>0</v>
      </c>
      <c r="BY53" s="245">
        <v>0</v>
      </c>
      <c r="BZ53" s="90"/>
      <c r="CA53" s="248">
        <v>0</v>
      </c>
      <c r="CB53" s="248">
        <v>0</v>
      </c>
      <c r="CC53" s="248">
        <v>1</v>
      </c>
      <c r="CD53" s="248">
        <v>1</v>
      </c>
      <c r="CE53" s="248">
        <v>1</v>
      </c>
      <c r="CF53" s="248">
        <v>1</v>
      </c>
      <c r="CG53" s="248">
        <v>1</v>
      </c>
      <c r="CH53" s="248">
        <v>1</v>
      </c>
      <c r="CI53" s="248">
        <v>1</v>
      </c>
      <c r="CJ53" s="248">
        <v>1</v>
      </c>
      <c r="CK53" s="248">
        <v>1</v>
      </c>
      <c r="CL53" s="248">
        <v>1</v>
      </c>
      <c r="CM53" s="248">
        <v>1</v>
      </c>
      <c r="CN53" s="248">
        <v>1</v>
      </c>
      <c r="CO53" s="248">
        <v>1</v>
      </c>
      <c r="CP53" s="248">
        <v>1</v>
      </c>
      <c r="CQ53" s="248">
        <v>0</v>
      </c>
      <c r="CR53" s="248">
        <v>0</v>
      </c>
      <c r="CS53" s="248">
        <v>0</v>
      </c>
      <c r="CT53" s="248">
        <v>0</v>
      </c>
      <c r="CU53" s="248">
        <v>0</v>
      </c>
      <c r="CV53" s="248">
        <v>1</v>
      </c>
      <c r="CW53" s="248">
        <v>1</v>
      </c>
      <c r="CX53" s="90"/>
      <c r="CY53" s="90"/>
      <c r="CZ53" s="90"/>
      <c r="DA53" s="90"/>
      <c r="DB53" s="90"/>
      <c r="DC53" s="90"/>
      <c r="DD53" s="90"/>
      <c r="DE53" s="90"/>
      <c r="DF53" s="90"/>
      <c r="DG53" s="90"/>
      <c r="DH53" s="90"/>
      <c r="DI53" s="90"/>
      <c r="DJ53" s="90"/>
      <c r="DK53" s="90"/>
    </row>
    <row r="54" spans="1:115" ht="11.25" customHeight="1" x14ac:dyDescent="0.25">
      <c r="A54" s="90"/>
      <c r="B54" s="247"/>
      <c r="C54" s="246">
        <v>-1</v>
      </c>
      <c r="D54" s="246">
        <v>-1</v>
      </c>
      <c r="E54" s="246">
        <v>-1</v>
      </c>
      <c r="F54" s="246">
        <v>-1</v>
      </c>
      <c r="G54" s="246">
        <v>-1</v>
      </c>
      <c r="H54" s="246">
        <v>-1</v>
      </c>
      <c r="I54" s="246">
        <v>-1</v>
      </c>
      <c r="J54" s="246">
        <v>-1</v>
      </c>
      <c r="K54" s="246">
        <v>-1</v>
      </c>
      <c r="L54" s="246">
        <v>-1</v>
      </c>
      <c r="M54" s="246">
        <v>-1</v>
      </c>
      <c r="N54" s="246">
        <v>-1</v>
      </c>
      <c r="O54" s="246">
        <v>-1</v>
      </c>
      <c r="P54" s="246">
        <v>-1</v>
      </c>
      <c r="Q54" s="246">
        <v>-1</v>
      </c>
      <c r="R54" s="246">
        <v>0</v>
      </c>
      <c r="S54" s="246">
        <v>0</v>
      </c>
      <c r="T54" s="246">
        <v>0</v>
      </c>
      <c r="U54" s="246">
        <v>0</v>
      </c>
      <c r="V54" s="246">
        <v>0</v>
      </c>
      <c r="W54" s="246">
        <v>0</v>
      </c>
      <c r="X54" s="246">
        <v>-1</v>
      </c>
      <c r="Y54" s="246">
        <v>-1</v>
      </c>
      <c r="Z54" s="238"/>
      <c r="AA54" s="238"/>
      <c r="AB54" s="238"/>
      <c r="AC54" s="238"/>
      <c r="AD54" s="238"/>
      <c r="AE54" s="238"/>
      <c r="AF54" s="238"/>
      <c r="AG54" s="238"/>
      <c r="AH54" s="238"/>
      <c r="AI54" s="238"/>
      <c r="AJ54" s="238"/>
      <c r="AK54" s="238"/>
      <c r="AL54" s="238"/>
      <c r="AM54" s="238"/>
      <c r="AN54" s="238"/>
      <c r="AO54" s="238"/>
      <c r="AP54" s="238"/>
      <c r="AQ54" s="238"/>
      <c r="AR54" s="238"/>
      <c r="AS54" s="250">
        <v>0</v>
      </c>
      <c r="AT54" s="249" t="s">
        <v>654</v>
      </c>
      <c r="AV54" s="249"/>
      <c r="AW54" s="249"/>
      <c r="AX54" s="249"/>
      <c r="AY54" s="249"/>
      <c r="AZ54" s="238"/>
      <c r="BA54" s="238"/>
      <c r="BB54" s="238"/>
      <c r="BC54" s="238"/>
      <c r="BD54" s="238"/>
      <c r="BE54" s="238"/>
      <c r="BF54" s="49">
        <v>2</v>
      </c>
      <c r="BG54" s="110">
        <v>1</v>
      </c>
      <c r="BH54" s="110">
        <v>13</v>
      </c>
      <c r="BI54" s="110">
        <v>50.15</v>
      </c>
      <c r="BJ54" s="52" t="str">
        <f t="shared" si="26"/>
        <v>13,1</v>
      </c>
      <c r="BK54" s="90"/>
      <c r="BL54" s="102">
        <f t="shared" si="27"/>
        <v>50</v>
      </c>
      <c r="BM54" s="60">
        <f t="shared" si="28"/>
        <v>2</v>
      </c>
      <c r="BN54" s="60">
        <f t="shared" si="29"/>
        <v>14</v>
      </c>
      <c r="BO54" s="90"/>
      <c r="BP54" s="98">
        <v>49</v>
      </c>
      <c r="BQ54" s="245">
        <v>0</v>
      </c>
      <c r="BR54" s="110">
        <v>49</v>
      </c>
      <c r="BS54" s="110" t="s">
        <v>653</v>
      </c>
      <c r="BT54" s="110" t="s">
        <v>460</v>
      </c>
      <c r="BU54" s="110">
        <v>1</v>
      </c>
      <c r="BV54" s="245">
        <v>0</v>
      </c>
      <c r="BW54" s="110">
        <v>0</v>
      </c>
      <c r="BX54" s="245">
        <v>0</v>
      </c>
      <c r="BY54" s="245">
        <v>0</v>
      </c>
      <c r="BZ54" s="90"/>
      <c r="CA54" s="248">
        <v>0</v>
      </c>
      <c r="CB54" s="248">
        <v>1</v>
      </c>
      <c r="CC54" s="248">
        <v>1</v>
      </c>
      <c r="CD54" s="248">
        <v>1</v>
      </c>
      <c r="CE54" s="248">
        <v>1</v>
      </c>
      <c r="CF54" s="248">
        <v>1</v>
      </c>
      <c r="CG54" s="248">
        <v>1</v>
      </c>
      <c r="CH54" s="248">
        <v>1</v>
      </c>
      <c r="CI54" s="248">
        <v>1</v>
      </c>
      <c r="CJ54" s="248">
        <v>1</v>
      </c>
      <c r="CK54" s="248">
        <v>1</v>
      </c>
      <c r="CL54" s="248">
        <v>1</v>
      </c>
      <c r="CM54" s="248">
        <v>1</v>
      </c>
      <c r="CN54" s="248">
        <v>1</v>
      </c>
      <c r="CO54" s="248">
        <v>1</v>
      </c>
      <c r="CP54" s="248">
        <v>1</v>
      </c>
      <c r="CQ54" s="248">
        <v>0</v>
      </c>
      <c r="CR54" s="248">
        <v>0</v>
      </c>
      <c r="CS54" s="248">
        <v>0</v>
      </c>
      <c r="CT54" s="248">
        <v>0</v>
      </c>
      <c r="CU54" s="248">
        <v>0</v>
      </c>
      <c r="CV54" s="248">
        <v>1</v>
      </c>
      <c r="CW54" s="248">
        <v>1</v>
      </c>
      <c r="CX54" s="90"/>
      <c r="CY54" s="90"/>
      <c r="CZ54" s="90"/>
      <c r="DA54" s="90"/>
      <c r="DB54" s="90"/>
      <c r="DC54" s="90"/>
      <c r="DD54" s="90"/>
      <c r="DE54" s="90"/>
      <c r="DF54" s="90"/>
      <c r="DG54" s="90"/>
      <c r="DH54" s="90"/>
      <c r="DI54" s="90"/>
      <c r="DJ54" s="90"/>
      <c r="DK54" s="90"/>
    </row>
    <row r="55" spans="1:115" ht="11.25" customHeight="1" x14ac:dyDescent="0.25">
      <c r="A55" s="90"/>
      <c r="B55" s="247"/>
      <c r="C55" s="246">
        <v>-1</v>
      </c>
      <c r="D55" s="246">
        <v>-1</v>
      </c>
      <c r="E55" s="246">
        <v>-1</v>
      </c>
      <c r="F55" s="246">
        <v>-1</v>
      </c>
      <c r="G55" s="246">
        <v>-1</v>
      </c>
      <c r="H55" s="246">
        <v>-1</v>
      </c>
      <c r="I55" s="246">
        <v>-1</v>
      </c>
      <c r="J55" s="246">
        <v>-1</v>
      </c>
      <c r="K55" s="246">
        <v>-1</v>
      </c>
      <c r="L55" s="246">
        <v>-1</v>
      </c>
      <c r="M55" s="246">
        <v>-1</v>
      </c>
      <c r="N55" s="246">
        <v>-1</v>
      </c>
      <c r="O55" s="246">
        <v>-1</v>
      </c>
      <c r="P55" s="246">
        <v>-1</v>
      </c>
      <c r="Q55" s="246">
        <v>-1</v>
      </c>
      <c r="R55" s="246">
        <v>0</v>
      </c>
      <c r="S55" s="246">
        <v>0</v>
      </c>
      <c r="T55" s="246">
        <v>0</v>
      </c>
      <c r="U55" s="246">
        <v>0</v>
      </c>
      <c r="V55" s="246">
        <v>0</v>
      </c>
      <c r="W55" s="246">
        <v>0</v>
      </c>
      <c r="X55" s="246">
        <v>-1</v>
      </c>
      <c r="Y55" s="246">
        <v>-1</v>
      </c>
      <c r="Z55" s="238"/>
      <c r="AA55" s="251" t="str">
        <f>AT55</f>
        <v>flow.mvr</v>
      </c>
      <c r="AB55" s="251"/>
      <c r="AC55" s="251"/>
      <c r="AD55" s="251"/>
      <c r="AE55" s="251"/>
      <c r="AF55" s="251"/>
      <c r="AG55" s="251"/>
      <c r="AH55" s="251"/>
      <c r="AI55" s="251"/>
      <c r="AJ55" s="238"/>
      <c r="AK55" s="238"/>
      <c r="AL55" s="238"/>
      <c r="AM55" s="238"/>
      <c r="AN55" s="238"/>
      <c r="AO55" s="238"/>
      <c r="AP55" s="238"/>
      <c r="AQ55" s="238"/>
      <c r="AR55" s="238"/>
      <c r="AS55" s="250">
        <v>1</v>
      </c>
      <c r="AT55" s="249" t="s">
        <v>652</v>
      </c>
      <c r="AV55" s="249"/>
      <c r="AW55" s="249"/>
      <c r="AX55" s="249"/>
      <c r="AY55" s="249"/>
      <c r="AZ55" s="238"/>
      <c r="BA55" s="238"/>
      <c r="BB55" s="238"/>
      <c r="BC55" s="238"/>
      <c r="BD55" s="238"/>
      <c r="BE55" s="238"/>
      <c r="BF55" s="49">
        <v>2</v>
      </c>
      <c r="BG55" s="110">
        <v>1</v>
      </c>
      <c r="BH55" s="110">
        <v>14</v>
      </c>
      <c r="BI55" s="110">
        <v>50.15</v>
      </c>
      <c r="BJ55" s="52" t="str">
        <f t="shared" si="26"/>
        <v>14,1</v>
      </c>
      <c r="BK55" s="90"/>
      <c r="BL55" s="102">
        <f t="shared" si="27"/>
        <v>51</v>
      </c>
      <c r="BM55" s="60">
        <f t="shared" si="28"/>
        <v>2</v>
      </c>
      <c r="BN55" s="60">
        <f t="shared" si="29"/>
        <v>15</v>
      </c>
      <c r="BO55" s="90"/>
      <c r="BP55" s="98">
        <v>50</v>
      </c>
      <c r="BQ55" s="245">
        <v>0</v>
      </c>
      <c r="BR55" s="110">
        <v>50</v>
      </c>
      <c r="BS55" s="110" t="s">
        <v>651</v>
      </c>
      <c r="BT55" s="110" t="s">
        <v>460</v>
      </c>
      <c r="BU55" s="110">
        <v>1</v>
      </c>
      <c r="BV55" s="245">
        <v>0</v>
      </c>
      <c r="BW55" s="110">
        <v>0</v>
      </c>
      <c r="BX55" s="245">
        <v>0</v>
      </c>
      <c r="BY55" s="245">
        <v>0</v>
      </c>
      <c r="BZ55" s="90"/>
      <c r="CA55" s="248">
        <v>0</v>
      </c>
      <c r="CB55" s="248">
        <v>1</v>
      </c>
      <c r="CC55" s="248">
        <v>1</v>
      </c>
      <c r="CD55" s="248">
        <v>1</v>
      </c>
      <c r="CE55" s="248">
        <v>1</v>
      </c>
      <c r="CF55" s="248">
        <v>1</v>
      </c>
      <c r="CG55" s="248">
        <v>1</v>
      </c>
      <c r="CH55" s="248">
        <v>1</v>
      </c>
      <c r="CI55" s="248">
        <v>1</v>
      </c>
      <c r="CJ55" s="248">
        <v>1</v>
      </c>
      <c r="CK55" s="248">
        <v>1</v>
      </c>
      <c r="CL55" s="248">
        <v>1</v>
      </c>
      <c r="CM55" s="248">
        <v>1</v>
      </c>
      <c r="CN55" s="248">
        <v>1</v>
      </c>
      <c r="CO55" s="248">
        <v>1</v>
      </c>
      <c r="CP55" s="248">
        <v>1</v>
      </c>
      <c r="CQ55" s="248">
        <v>0</v>
      </c>
      <c r="CR55" s="248">
        <v>0</v>
      </c>
      <c r="CS55" s="248">
        <v>0</v>
      </c>
      <c r="CT55" s="248">
        <v>0</v>
      </c>
      <c r="CU55" s="248">
        <v>1</v>
      </c>
      <c r="CV55" s="248">
        <v>1</v>
      </c>
      <c r="CW55" s="248">
        <v>1</v>
      </c>
      <c r="CX55" s="90"/>
      <c r="CY55" s="90"/>
      <c r="CZ55" s="90"/>
      <c r="DA55" s="90"/>
      <c r="DB55" s="90"/>
      <c r="DC55" s="90"/>
      <c r="DD55" s="90"/>
      <c r="DE55" s="90"/>
      <c r="DF55" s="90"/>
      <c r="DG55" s="90"/>
      <c r="DH55" s="90"/>
      <c r="DI55" s="90"/>
      <c r="DJ55" s="90"/>
      <c r="DK55" s="90"/>
    </row>
    <row r="56" spans="1:115" ht="11.25" customHeight="1" x14ac:dyDescent="0.25">
      <c r="A56" s="90"/>
      <c r="B56" s="247"/>
      <c r="C56" s="246">
        <v>-1</v>
      </c>
      <c r="D56" s="246">
        <v>-1</v>
      </c>
      <c r="E56" s="246">
        <v>-1</v>
      </c>
      <c r="F56" s="246">
        <v>-1</v>
      </c>
      <c r="G56" s="246">
        <v>-1</v>
      </c>
      <c r="H56" s="246">
        <v>-1</v>
      </c>
      <c r="I56" s="246">
        <v>-1</v>
      </c>
      <c r="J56" s="246">
        <v>-1</v>
      </c>
      <c r="K56" s="246">
        <v>-1</v>
      </c>
      <c r="L56" s="246">
        <v>-1</v>
      </c>
      <c r="M56" s="246">
        <v>-1</v>
      </c>
      <c r="N56" s="246">
        <v>-1</v>
      </c>
      <c r="O56" s="246">
        <v>-1</v>
      </c>
      <c r="P56" s="246">
        <v>-1</v>
      </c>
      <c r="Q56" s="246">
        <v>-1</v>
      </c>
      <c r="R56" s="246">
        <v>-1</v>
      </c>
      <c r="S56" s="246">
        <v>0</v>
      </c>
      <c r="T56" s="246">
        <v>0</v>
      </c>
      <c r="U56" s="246">
        <v>0</v>
      </c>
      <c r="V56" s="246">
        <v>0</v>
      </c>
      <c r="W56" s="246">
        <v>0</v>
      </c>
      <c r="X56" s="246">
        <v>-1</v>
      </c>
      <c r="Y56" s="246">
        <v>-1</v>
      </c>
      <c r="Z56" s="238"/>
      <c r="AA56" s="254" t="s">
        <v>650</v>
      </c>
      <c r="AB56" s="252"/>
      <c r="AC56" s="252"/>
      <c r="AD56" s="238"/>
      <c r="AE56" s="238"/>
      <c r="AF56" s="238"/>
      <c r="AG56" s="238"/>
      <c r="AH56" s="238"/>
      <c r="AI56" s="238"/>
      <c r="AJ56" s="238"/>
      <c r="AK56" s="238"/>
      <c r="AL56" s="238"/>
      <c r="AM56" s="238"/>
      <c r="AN56" s="251" t="s">
        <v>646</v>
      </c>
      <c r="AO56" s="251"/>
      <c r="AP56" s="251">
        <v>6</v>
      </c>
      <c r="AQ56" s="238"/>
      <c r="AR56" s="238"/>
      <c r="AS56" s="250">
        <v>9</v>
      </c>
      <c r="AT56" s="249" t="s">
        <v>649</v>
      </c>
      <c r="AV56" s="249"/>
      <c r="AW56" s="249"/>
      <c r="AX56" s="249"/>
      <c r="AY56" s="249"/>
      <c r="AZ56" s="238"/>
      <c r="BA56" s="238"/>
      <c r="BB56" s="238"/>
      <c r="BC56" s="238"/>
      <c r="BD56" s="238"/>
      <c r="BE56" s="238"/>
      <c r="BF56" s="49">
        <v>2</v>
      </c>
      <c r="BG56" s="110">
        <v>1</v>
      </c>
      <c r="BH56" s="110">
        <v>15</v>
      </c>
      <c r="BI56" s="110">
        <v>50.1</v>
      </c>
      <c r="BJ56" s="52" t="str">
        <f t="shared" si="26"/>
        <v>15,1</v>
      </c>
      <c r="BK56" s="90"/>
      <c r="BL56" s="102">
        <f t="shared" si="27"/>
        <v>52</v>
      </c>
      <c r="BM56" s="60">
        <f t="shared" si="28"/>
        <v>2</v>
      </c>
      <c r="BN56" s="60">
        <f t="shared" si="29"/>
        <v>16</v>
      </c>
      <c r="BO56" s="90"/>
      <c r="BP56" s="98">
        <v>51</v>
      </c>
      <c r="BQ56" s="245">
        <v>0</v>
      </c>
      <c r="BR56" s="110">
        <v>51</v>
      </c>
      <c r="BS56" s="110" t="s">
        <v>648</v>
      </c>
      <c r="BT56" s="110" t="s">
        <v>458</v>
      </c>
      <c r="BU56" s="110">
        <v>1</v>
      </c>
      <c r="BV56" s="245">
        <v>29.7</v>
      </c>
      <c r="BW56" s="110">
        <v>100</v>
      </c>
      <c r="BX56" s="245">
        <v>202.83250000000001</v>
      </c>
      <c r="BY56" s="245">
        <v>403.716999999998</v>
      </c>
      <c r="BZ56" s="90"/>
      <c r="CA56" s="248">
        <v>0</v>
      </c>
      <c r="CB56" s="248">
        <v>1</v>
      </c>
      <c r="CC56" s="248">
        <v>1</v>
      </c>
      <c r="CD56" s="248">
        <v>1</v>
      </c>
      <c r="CE56" s="248">
        <v>1</v>
      </c>
      <c r="CF56" s="248">
        <v>1</v>
      </c>
      <c r="CG56" s="248">
        <v>1</v>
      </c>
      <c r="CH56" s="248">
        <v>1</v>
      </c>
      <c r="CI56" s="248">
        <v>1</v>
      </c>
      <c r="CJ56" s="248">
        <v>1</v>
      </c>
      <c r="CK56" s="248">
        <v>1</v>
      </c>
      <c r="CL56" s="248">
        <v>1</v>
      </c>
      <c r="CM56" s="248">
        <v>1</v>
      </c>
      <c r="CN56" s="248">
        <v>1</v>
      </c>
      <c r="CO56" s="248">
        <v>1</v>
      </c>
      <c r="CP56" s="248">
        <v>1</v>
      </c>
      <c r="CQ56" s="248">
        <v>0</v>
      </c>
      <c r="CR56" s="248">
        <v>0</v>
      </c>
      <c r="CS56" s="248">
        <v>0</v>
      </c>
      <c r="CT56" s="248">
        <v>0</v>
      </c>
      <c r="CU56" s="248">
        <v>1</v>
      </c>
      <c r="CV56" s="248">
        <v>1</v>
      </c>
      <c r="CW56" s="248">
        <v>1</v>
      </c>
      <c r="CX56" s="90"/>
      <c r="CY56" s="90"/>
      <c r="CZ56" s="90"/>
      <c r="DA56" s="90"/>
      <c r="DB56" s="90"/>
      <c r="DC56" s="90"/>
      <c r="DD56" s="90"/>
      <c r="DE56" s="90"/>
      <c r="DF56" s="90"/>
      <c r="DG56" s="90"/>
      <c r="DH56" s="90"/>
      <c r="DI56" s="90"/>
      <c r="DJ56" s="90"/>
      <c r="DK56" s="90"/>
    </row>
    <row r="57" spans="1:115" ht="11.25" customHeight="1" x14ac:dyDescent="0.25">
      <c r="A57" s="90"/>
      <c r="B57" s="247"/>
      <c r="C57" s="246">
        <v>-1</v>
      </c>
      <c r="D57" s="246">
        <v>-1</v>
      </c>
      <c r="E57" s="246">
        <v>-1</v>
      </c>
      <c r="F57" s="246">
        <v>-1</v>
      </c>
      <c r="G57" s="246">
        <v>-1</v>
      </c>
      <c r="H57" s="246">
        <v>-1</v>
      </c>
      <c r="I57" s="246">
        <v>-1</v>
      </c>
      <c r="J57" s="246">
        <v>-1</v>
      </c>
      <c r="K57" s="246">
        <v>-1</v>
      </c>
      <c r="L57" s="246">
        <v>-1</v>
      </c>
      <c r="M57" s="246">
        <v>-1</v>
      </c>
      <c r="N57" s="246">
        <v>-1</v>
      </c>
      <c r="O57" s="246">
        <v>-1</v>
      </c>
      <c r="P57" s="246">
        <v>-1</v>
      </c>
      <c r="Q57" s="246">
        <v>-1</v>
      </c>
      <c r="R57" s="246">
        <v>-1</v>
      </c>
      <c r="S57" s="246">
        <v>0</v>
      </c>
      <c r="T57" s="246">
        <v>0</v>
      </c>
      <c r="U57" s="246">
        <v>0</v>
      </c>
      <c r="V57" s="246">
        <v>0</v>
      </c>
      <c r="W57" s="246">
        <v>0</v>
      </c>
      <c r="X57" s="246">
        <v>-1</v>
      </c>
      <c r="Y57" s="246">
        <v>-1</v>
      </c>
      <c r="Z57" s="238"/>
      <c r="AA57" s="241" t="s">
        <v>647</v>
      </c>
      <c r="AB57" s="238"/>
      <c r="AC57" s="238"/>
      <c r="AD57" s="252"/>
      <c r="AE57" s="252"/>
      <c r="AF57" s="252"/>
      <c r="AG57" s="238"/>
      <c r="AH57" s="238"/>
      <c r="AI57" s="238"/>
      <c r="AJ57" s="238"/>
      <c r="AK57" s="238"/>
      <c r="AL57" s="238"/>
      <c r="AM57" s="238"/>
      <c r="AN57" s="251" t="s">
        <v>646</v>
      </c>
      <c r="AO57" s="251"/>
      <c r="AP57" s="251">
        <v>7</v>
      </c>
      <c r="AQ57" s="238"/>
      <c r="AR57" s="238"/>
      <c r="AS57" s="250">
        <v>0</v>
      </c>
      <c r="AT57" s="249" t="s">
        <v>645</v>
      </c>
      <c r="AV57" s="249"/>
      <c r="AW57" s="249"/>
      <c r="AX57" s="249"/>
      <c r="AY57" s="249"/>
      <c r="AZ57" s="238"/>
      <c r="BA57" s="238"/>
      <c r="BB57" s="238"/>
      <c r="BC57" s="238"/>
      <c r="BD57" s="238"/>
      <c r="BE57" s="238"/>
      <c r="BF57" s="49">
        <v>2</v>
      </c>
      <c r="BG57" s="110">
        <v>1</v>
      </c>
      <c r="BH57" s="110">
        <v>16</v>
      </c>
      <c r="BI57" s="110">
        <v>50</v>
      </c>
      <c r="BJ57" s="52" t="str">
        <f t="shared" si="26"/>
        <v>16,1</v>
      </c>
      <c r="BK57" s="90"/>
      <c r="BL57" s="102">
        <f t="shared" si="27"/>
        <v>53</v>
      </c>
      <c r="BM57" s="60">
        <f t="shared" si="28"/>
        <v>2</v>
      </c>
      <c r="BN57" s="60">
        <f t="shared" si="29"/>
        <v>17</v>
      </c>
      <c r="BO57" s="90"/>
      <c r="BP57" s="98">
        <v>52</v>
      </c>
      <c r="BQ57" s="245">
        <v>0</v>
      </c>
      <c r="BR57" s="110">
        <v>52</v>
      </c>
      <c r="BS57" s="110" t="s">
        <v>631</v>
      </c>
      <c r="BT57" s="110" t="s">
        <v>458</v>
      </c>
      <c r="BU57" s="110">
        <v>1</v>
      </c>
      <c r="BV57" s="245">
        <v>29.7</v>
      </c>
      <c r="BW57" s="110">
        <v>100</v>
      </c>
      <c r="BX57" s="245">
        <v>201.85849999999999</v>
      </c>
      <c r="BY57" s="245">
        <v>405.664999999999</v>
      </c>
      <c r="BZ57" s="90"/>
      <c r="CA57" s="248">
        <v>0</v>
      </c>
      <c r="CB57" s="248">
        <v>1</v>
      </c>
      <c r="CC57" s="248">
        <v>1</v>
      </c>
      <c r="CD57" s="248">
        <v>1</v>
      </c>
      <c r="CE57" s="248">
        <v>1</v>
      </c>
      <c r="CF57" s="248">
        <v>1</v>
      </c>
      <c r="CG57" s="248">
        <v>1</v>
      </c>
      <c r="CH57" s="248">
        <v>1</v>
      </c>
      <c r="CI57" s="248">
        <v>1</v>
      </c>
      <c r="CJ57" s="248">
        <v>1</v>
      </c>
      <c r="CK57" s="248">
        <v>1</v>
      </c>
      <c r="CL57" s="248">
        <v>1</v>
      </c>
      <c r="CM57" s="248">
        <v>1</v>
      </c>
      <c r="CN57" s="248">
        <v>1</v>
      </c>
      <c r="CO57" s="248">
        <v>1</v>
      </c>
      <c r="CP57" s="248">
        <v>1</v>
      </c>
      <c r="CQ57" s="248">
        <v>0</v>
      </c>
      <c r="CR57" s="248">
        <v>0</v>
      </c>
      <c r="CS57" s="248">
        <v>0</v>
      </c>
      <c r="CT57" s="248">
        <v>1</v>
      </c>
      <c r="CU57" s="248">
        <v>1</v>
      </c>
      <c r="CV57" s="248">
        <v>1</v>
      </c>
      <c r="CW57" s="248">
        <v>1</v>
      </c>
      <c r="CX57" s="90"/>
      <c r="CY57" s="90"/>
      <c r="CZ57" s="90"/>
      <c r="DA57" s="90"/>
      <c r="DB57" s="90"/>
      <c r="DC57" s="90"/>
      <c r="DD57" s="90"/>
      <c r="DE57" s="90"/>
      <c r="DF57" s="90"/>
      <c r="DG57" s="90"/>
      <c r="DH57" s="90"/>
      <c r="DI57" s="90"/>
      <c r="DJ57" s="90"/>
      <c r="DK57" s="90"/>
    </row>
    <row r="58" spans="1:115" ht="11.25" customHeight="1" x14ac:dyDescent="0.25">
      <c r="A58" s="90"/>
      <c r="B58" s="247"/>
      <c r="C58" s="246">
        <v>-1</v>
      </c>
      <c r="D58" s="246">
        <v>-1</v>
      </c>
      <c r="E58" s="246">
        <v>-1</v>
      </c>
      <c r="F58" s="246">
        <v>-1</v>
      </c>
      <c r="G58" s="246">
        <v>-1</v>
      </c>
      <c r="H58" s="246">
        <v>-1</v>
      </c>
      <c r="I58" s="246">
        <v>-1</v>
      </c>
      <c r="J58" s="246">
        <v>-1</v>
      </c>
      <c r="K58" s="246">
        <v>-1</v>
      </c>
      <c r="L58" s="246">
        <v>-1</v>
      </c>
      <c r="M58" s="246">
        <v>-1</v>
      </c>
      <c r="N58" s="246">
        <v>-1</v>
      </c>
      <c r="O58" s="246">
        <v>-1</v>
      </c>
      <c r="P58" s="246">
        <v>-1</v>
      </c>
      <c r="Q58" s="246">
        <v>-1</v>
      </c>
      <c r="R58" s="246">
        <v>-1</v>
      </c>
      <c r="S58" s="246">
        <v>0</v>
      </c>
      <c r="T58" s="246">
        <v>0</v>
      </c>
      <c r="U58" s="246">
        <v>0</v>
      </c>
      <c r="V58" s="246">
        <v>0</v>
      </c>
      <c r="W58" s="246">
        <v>-1</v>
      </c>
      <c r="X58" s="246">
        <v>-1</v>
      </c>
      <c r="Y58" s="246">
        <v>-1</v>
      </c>
      <c r="Z58" s="238"/>
      <c r="AA58" s="241"/>
      <c r="AB58" s="241"/>
      <c r="AC58" s="241"/>
      <c r="AD58" s="241"/>
      <c r="AE58" s="241"/>
      <c r="AF58" s="238"/>
      <c r="AG58" s="238"/>
      <c r="AH58" s="238"/>
      <c r="AI58" s="238"/>
      <c r="AJ58" s="238"/>
      <c r="AK58" s="238"/>
      <c r="AL58" s="238"/>
      <c r="AM58" s="238"/>
      <c r="AN58" s="238"/>
      <c r="AO58" s="238"/>
      <c r="AP58" s="238"/>
      <c r="AQ58" s="238"/>
      <c r="AR58" s="238"/>
      <c r="AS58" s="250">
        <v>1</v>
      </c>
      <c r="AT58" s="249" t="s">
        <v>644</v>
      </c>
      <c r="AV58" s="249"/>
      <c r="AW58" s="249"/>
      <c r="AX58" s="249"/>
      <c r="AY58" s="249"/>
      <c r="AZ58" s="238"/>
      <c r="BA58" s="238"/>
      <c r="BB58" s="238"/>
      <c r="BC58" s="238"/>
      <c r="BD58" s="238"/>
      <c r="BE58" s="238"/>
      <c r="BF58" s="49">
        <v>2</v>
      </c>
      <c r="BG58" s="110">
        <v>1</v>
      </c>
      <c r="BH58" s="110">
        <v>17</v>
      </c>
      <c r="BI58" s="110">
        <v>50</v>
      </c>
      <c r="BJ58" s="52" t="str">
        <f t="shared" si="26"/>
        <v>17,1</v>
      </c>
      <c r="BK58" s="90"/>
      <c r="BL58" s="102">
        <f t="shared" si="27"/>
        <v>54</v>
      </c>
      <c r="BM58" s="60">
        <f t="shared" si="28"/>
        <v>2</v>
      </c>
      <c r="BN58" s="60">
        <f t="shared" si="29"/>
        <v>18</v>
      </c>
      <c r="BO58" s="90"/>
      <c r="BP58" s="98">
        <v>53</v>
      </c>
      <c r="BQ58" s="245">
        <v>0</v>
      </c>
      <c r="BR58" s="110">
        <v>53</v>
      </c>
      <c r="BS58" s="110" t="s">
        <v>643</v>
      </c>
      <c r="BT58" s="110" t="s">
        <v>460</v>
      </c>
      <c r="BU58" s="110">
        <v>1</v>
      </c>
      <c r="BV58" s="245">
        <v>0</v>
      </c>
      <c r="BW58" s="110">
        <v>0</v>
      </c>
      <c r="BX58" s="245">
        <v>0</v>
      </c>
      <c r="BY58" s="245">
        <v>0</v>
      </c>
      <c r="BZ58" s="90"/>
      <c r="CA58" s="248">
        <v>0</v>
      </c>
      <c r="CB58" s="248">
        <v>1</v>
      </c>
      <c r="CC58" s="248">
        <v>1</v>
      </c>
      <c r="CD58" s="248">
        <v>1</v>
      </c>
      <c r="CE58" s="248">
        <v>1</v>
      </c>
      <c r="CF58" s="248">
        <v>1</v>
      </c>
      <c r="CG58" s="248">
        <v>1</v>
      </c>
      <c r="CH58" s="248">
        <v>1</v>
      </c>
      <c r="CI58" s="248">
        <v>1</v>
      </c>
      <c r="CJ58" s="248">
        <v>1</v>
      </c>
      <c r="CK58" s="248">
        <v>1</v>
      </c>
      <c r="CL58" s="248">
        <v>1</v>
      </c>
      <c r="CM58" s="248">
        <v>1</v>
      </c>
      <c r="CN58" s="248">
        <v>1</v>
      </c>
      <c r="CO58" s="248">
        <v>1</v>
      </c>
      <c r="CP58" s="248">
        <v>1</v>
      </c>
      <c r="CQ58" s="248">
        <v>1</v>
      </c>
      <c r="CR58" s="248">
        <v>0</v>
      </c>
      <c r="CS58" s="248">
        <v>1</v>
      </c>
      <c r="CT58" s="248">
        <v>1</v>
      </c>
      <c r="CU58" s="248">
        <v>1</v>
      </c>
      <c r="CV58" s="248">
        <v>1</v>
      </c>
      <c r="CW58" s="248">
        <v>1</v>
      </c>
      <c r="CX58" s="90"/>
      <c r="CY58" s="90"/>
      <c r="CZ58" s="90"/>
      <c r="DA58" s="90"/>
      <c r="DB58" s="90"/>
      <c r="DC58" s="90"/>
      <c r="DD58" s="90"/>
      <c r="DE58" s="90"/>
      <c r="DF58" s="90"/>
      <c r="DG58" s="90"/>
      <c r="DH58" s="90"/>
      <c r="DI58" s="90"/>
      <c r="DJ58" s="90"/>
      <c r="DK58" s="90"/>
    </row>
    <row r="59" spans="1:115" ht="11.25" customHeight="1" x14ac:dyDescent="0.25">
      <c r="A59" s="90"/>
      <c r="B59" s="247"/>
      <c r="C59" s="246">
        <v>-1</v>
      </c>
      <c r="D59" s="246">
        <v>-1</v>
      </c>
      <c r="E59" s="246">
        <v>-1</v>
      </c>
      <c r="F59" s="246">
        <v>-1</v>
      </c>
      <c r="G59" s="246">
        <v>-1</v>
      </c>
      <c r="H59" s="246">
        <v>-1</v>
      </c>
      <c r="I59" s="246">
        <v>-1</v>
      </c>
      <c r="J59" s="246">
        <v>-1</v>
      </c>
      <c r="K59" s="246">
        <v>-1</v>
      </c>
      <c r="L59" s="246">
        <v>-1</v>
      </c>
      <c r="M59" s="246">
        <v>-1</v>
      </c>
      <c r="N59" s="246">
        <v>-1</v>
      </c>
      <c r="O59" s="246">
        <v>-1</v>
      </c>
      <c r="P59" s="246">
        <v>-1</v>
      </c>
      <c r="Q59" s="246">
        <v>-1</v>
      </c>
      <c r="R59" s="246">
        <v>-1</v>
      </c>
      <c r="S59" s="246">
        <v>0</v>
      </c>
      <c r="T59" s="246">
        <v>0</v>
      </c>
      <c r="U59" s="246">
        <v>0</v>
      </c>
      <c r="V59" s="246">
        <v>0</v>
      </c>
      <c r="W59" s="246">
        <v>-1</v>
      </c>
      <c r="X59" s="246">
        <v>-1</v>
      </c>
      <c r="Y59" s="246">
        <v>-1</v>
      </c>
      <c r="Z59" s="238"/>
      <c r="AA59" s="251" t="s">
        <v>559</v>
      </c>
      <c r="AB59" s="251"/>
      <c r="AC59" s="251"/>
      <c r="AD59" s="251"/>
      <c r="AE59" s="238"/>
      <c r="AF59" s="238"/>
      <c r="AG59" s="238"/>
      <c r="AH59" s="238"/>
      <c r="AI59" s="238"/>
      <c r="AJ59" s="238"/>
      <c r="AK59" s="238"/>
      <c r="AL59" s="238"/>
      <c r="AM59" s="238"/>
      <c r="AN59" s="238"/>
      <c r="AO59" s="238"/>
      <c r="AP59" s="238"/>
      <c r="AQ59" s="238"/>
      <c r="AR59" s="238"/>
      <c r="AS59" s="250">
        <v>9</v>
      </c>
      <c r="AT59" s="249" t="s">
        <v>642</v>
      </c>
      <c r="AV59" s="249"/>
      <c r="AW59" s="249"/>
      <c r="AX59" s="249"/>
      <c r="AY59" s="249"/>
      <c r="AZ59" s="238"/>
      <c r="BA59" s="238"/>
      <c r="BB59" s="238"/>
      <c r="BC59" s="238"/>
      <c r="BD59" s="238"/>
      <c r="BE59" s="238"/>
      <c r="BF59" s="49">
        <v>2</v>
      </c>
      <c r="BG59" s="110">
        <v>1</v>
      </c>
      <c r="BH59" s="110">
        <v>18</v>
      </c>
      <c r="BI59" s="110">
        <v>50</v>
      </c>
      <c r="BJ59" s="52" t="str">
        <f t="shared" si="26"/>
        <v>18,1</v>
      </c>
      <c r="BK59" s="90"/>
      <c r="BL59" s="102">
        <f t="shared" si="27"/>
        <v>55</v>
      </c>
      <c r="BM59" s="60">
        <f t="shared" si="28"/>
        <v>2</v>
      </c>
      <c r="BN59" s="60">
        <f t="shared" si="29"/>
        <v>19</v>
      </c>
      <c r="BO59" s="90"/>
      <c r="BP59" s="98">
        <v>54</v>
      </c>
      <c r="BQ59" s="245">
        <v>0</v>
      </c>
      <c r="BR59" s="110">
        <v>54</v>
      </c>
      <c r="BS59" s="110" t="s">
        <v>641</v>
      </c>
      <c r="BT59" s="110" t="s">
        <v>458</v>
      </c>
      <c r="BU59" s="110">
        <v>1</v>
      </c>
      <c r="BV59" s="245">
        <v>29.7</v>
      </c>
      <c r="BW59" s="110">
        <v>100</v>
      </c>
      <c r="BX59" s="245">
        <v>202.83249999999899</v>
      </c>
      <c r="BY59" s="245">
        <v>403.71699999999998</v>
      </c>
      <c r="BZ59" s="90"/>
      <c r="CA59" s="248">
        <v>0</v>
      </c>
      <c r="CB59" s="248">
        <v>1</v>
      </c>
      <c r="CC59" s="248">
        <v>1</v>
      </c>
      <c r="CD59" s="248">
        <v>1</v>
      </c>
      <c r="CE59" s="248">
        <v>1</v>
      </c>
      <c r="CF59" s="248">
        <v>1</v>
      </c>
      <c r="CG59" s="248">
        <v>1</v>
      </c>
      <c r="CH59" s="248">
        <v>1</v>
      </c>
      <c r="CI59" s="248">
        <v>1</v>
      </c>
      <c r="CJ59" s="248">
        <v>1</v>
      </c>
      <c r="CK59" s="248">
        <v>1</v>
      </c>
      <c r="CL59" s="248">
        <v>1</v>
      </c>
      <c r="CM59" s="248">
        <v>1</v>
      </c>
      <c r="CN59" s="248">
        <v>1</v>
      </c>
      <c r="CO59" s="248">
        <v>1</v>
      </c>
      <c r="CP59" s="248">
        <v>1</v>
      </c>
      <c r="CQ59" s="248">
        <v>1</v>
      </c>
      <c r="CR59" s="248">
        <v>1</v>
      </c>
      <c r="CS59" s="248">
        <v>1</v>
      </c>
      <c r="CT59" s="248">
        <v>1</v>
      </c>
      <c r="CU59" s="248">
        <v>1</v>
      </c>
      <c r="CV59" s="248">
        <v>1</v>
      </c>
      <c r="CW59" s="248">
        <v>1</v>
      </c>
      <c r="CX59" s="90"/>
      <c r="CY59" s="90"/>
      <c r="CZ59" s="90"/>
      <c r="DA59" s="90"/>
      <c r="DB59" s="90"/>
      <c r="DC59" s="90"/>
      <c r="DD59" s="90"/>
      <c r="DE59" s="90"/>
      <c r="DF59" s="90"/>
      <c r="DG59" s="90"/>
      <c r="DH59" s="90"/>
      <c r="DI59" s="90"/>
      <c r="DJ59" s="90"/>
      <c r="DK59" s="90"/>
    </row>
    <row r="60" spans="1:115" ht="11.25" customHeight="1" x14ac:dyDescent="0.25">
      <c r="A60" s="90"/>
      <c r="B60" s="247"/>
      <c r="C60" s="246">
        <v>-1</v>
      </c>
      <c r="D60" s="246">
        <v>-1</v>
      </c>
      <c r="E60" s="246">
        <v>-1</v>
      </c>
      <c r="F60" s="246">
        <v>-1</v>
      </c>
      <c r="G60" s="246">
        <v>-1</v>
      </c>
      <c r="H60" s="246">
        <v>-1</v>
      </c>
      <c r="I60" s="246">
        <v>-1</v>
      </c>
      <c r="J60" s="246">
        <v>-1</v>
      </c>
      <c r="K60" s="246">
        <v>-1</v>
      </c>
      <c r="L60" s="246">
        <v>-1</v>
      </c>
      <c r="M60" s="246">
        <v>-1</v>
      </c>
      <c r="N60" s="246">
        <v>-1</v>
      </c>
      <c r="O60" s="246">
        <v>-1</v>
      </c>
      <c r="P60" s="246">
        <v>-1</v>
      </c>
      <c r="Q60" s="246">
        <v>-1</v>
      </c>
      <c r="R60" s="246">
        <v>-1</v>
      </c>
      <c r="S60" s="246">
        <v>0</v>
      </c>
      <c r="T60" s="246">
        <v>0</v>
      </c>
      <c r="U60" s="246">
        <v>0</v>
      </c>
      <c r="V60" s="246">
        <v>-1</v>
      </c>
      <c r="W60" s="246">
        <v>-1</v>
      </c>
      <c r="X60" s="246">
        <v>-1</v>
      </c>
      <c r="Y60" s="246">
        <v>-1</v>
      </c>
      <c r="Z60" s="238"/>
      <c r="AA60" s="253">
        <v>100</v>
      </c>
      <c r="AB60" s="252"/>
      <c r="AC60" s="252"/>
      <c r="AD60" s="238"/>
      <c r="AE60" s="238"/>
      <c r="AF60" s="238"/>
      <c r="AG60" s="238"/>
      <c r="AH60" s="238"/>
      <c r="AI60" s="238"/>
      <c r="AJ60" s="238"/>
      <c r="AK60" s="238"/>
      <c r="AL60" s="238"/>
      <c r="AM60" s="238"/>
      <c r="AN60" s="238"/>
      <c r="AO60" s="238"/>
      <c r="AP60" s="238"/>
      <c r="AQ60" s="238"/>
      <c r="AR60" s="238"/>
      <c r="AS60" s="250">
        <v>1</v>
      </c>
      <c r="AT60" s="249" t="s">
        <v>640</v>
      </c>
      <c r="AV60" s="249"/>
      <c r="AW60" s="249"/>
      <c r="AX60" s="249"/>
      <c r="AY60" s="249"/>
      <c r="AZ60" s="238"/>
      <c r="BA60" s="238"/>
      <c r="BB60" s="238"/>
      <c r="BC60" s="238"/>
      <c r="BD60" s="238"/>
      <c r="BE60" s="238"/>
      <c r="BF60" s="49">
        <v>2</v>
      </c>
      <c r="BG60" s="110">
        <v>1</v>
      </c>
      <c r="BH60" s="110">
        <v>19</v>
      </c>
      <c r="BI60" s="110">
        <v>50</v>
      </c>
      <c r="BJ60" s="52" t="str">
        <f t="shared" si="26"/>
        <v>19,1</v>
      </c>
      <c r="BK60" s="90"/>
      <c r="BL60" s="102">
        <f t="shared" si="27"/>
        <v>56</v>
      </c>
      <c r="BM60" s="60">
        <f t="shared" si="28"/>
        <v>2</v>
      </c>
      <c r="BN60" s="60">
        <f t="shared" si="29"/>
        <v>20</v>
      </c>
      <c r="BO60" s="90"/>
      <c r="BP60" s="98">
        <v>55</v>
      </c>
      <c r="BQ60" s="245">
        <v>0</v>
      </c>
      <c r="BR60" s="110">
        <v>55</v>
      </c>
      <c r="BS60" s="110" t="s">
        <v>639</v>
      </c>
      <c r="BT60" s="110" t="s">
        <v>460</v>
      </c>
      <c r="BU60" s="110">
        <v>1</v>
      </c>
      <c r="BV60" s="245">
        <v>0</v>
      </c>
      <c r="BW60" s="110">
        <v>0</v>
      </c>
      <c r="BX60" s="245">
        <v>0</v>
      </c>
      <c r="BY60" s="245">
        <v>0</v>
      </c>
      <c r="BZ60" s="90"/>
      <c r="CA60" s="248">
        <v>0</v>
      </c>
      <c r="CB60" s="248">
        <v>1</v>
      </c>
      <c r="CC60" s="248">
        <v>1</v>
      </c>
      <c r="CD60" s="248">
        <v>1</v>
      </c>
      <c r="CE60" s="248">
        <v>1</v>
      </c>
      <c r="CF60" s="248">
        <v>1</v>
      </c>
      <c r="CG60" s="248">
        <v>1</v>
      </c>
      <c r="CH60" s="248">
        <v>1</v>
      </c>
      <c r="CI60" s="248">
        <v>1</v>
      </c>
      <c r="CJ60" s="248">
        <v>1</v>
      </c>
      <c r="CK60" s="248">
        <v>1</v>
      </c>
      <c r="CL60" s="248">
        <v>1</v>
      </c>
      <c r="CM60" s="248">
        <v>1</v>
      </c>
      <c r="CN60" s="248">
        <v>1</v>
      </c>
      <c r="CO60" s="248">
        <v>1</v>
      </c>
      <c r="CP60" s="248">
        <v>1</v>
      </c>
      <c r="CQ60" s="248">
        <v>1</v>
      </c>
      <c r="CR60" s="248">
        <v>1</v>
      </c>
      <c r="CS60" s="248">
        <v>1</v>
      </c>
      <c r="CT60" s="248">
        <v>1</v>
      </c>
      <c r="CU60" s="248">
        <v>1</v>
      </c>
      <c r="CV60" s="248">
        <v>1</v>
      </c>
      <c r="CW60" s="248">
        <v>1</v>
      </c>
      <c r="CX60" s="90"/>
      <c r="CY60" s="90"/>
      <c r="CZ60" s="90"/>
      <c r="DA60" s="90"/>
      <c r="DB60" s="90"/>
      <c r="DC60" s="90"/>
      <c r="DD60" s="90"/>
      <c r="DE60" s="90"/>
      <c r="DF60" s="90"/>
      <c r="DG60" s="90"/>
      <c r="DH60" s="90"/>
      <c r="DI60" s="90"/>
      <c r="DJ60" s="90"/>
      <c r="DK60" s="90"/>
    </row>
    <row r="61" spans="1:115" ht="11.25" customHeight="1" x14ac:dyDescent="0.25">
      <c r="A61" s="90"/>
      <c r="B61" s="247"/>
      <c r="C61" s="246">
        <v>-1</v>
      </c>
      <c r="D61" s="246">
        <v>-1</v>
      </c>
      <c r="E61" s="246">
        <v>-1</v>
      </c>
      <c r="F61" s="246">
        <v>-1</v>
      </c>
      <c r="G61" s="246">
        <v>-1</v>
      </c>
      <c r="H61" s="246">
        <v>-1</v>
      </c>
      <c r="I61" s="246">
        <v>-1</v>
      </c>
      <c r="J61" s="246">
        <v>-1</v>
      </c>
      <c r="K61" s="246">
        <v>-1</v>
      </c>
      <c r="L61" s="246">
        <v>-1</v>
      </c>
      <c r="M61" s="246">
        <v>-1</v>
      </c>
      <c r="N61" s="246">
        <v>-1</v>
      </c>
      <c r="O61" s="246">
        <v>-1</v>
      </c>
      <c r="P61" s="246">
        <v>-1</v>
      </c>
      <c r="Q61" s="246">
        <v>-1</v>
      </c>
      <c r="R61" s="246">
        <v>-1</v>
      </c>
      <c r="S61" s="246">
        <v>-1</v>
      </c>
      <c r="T61" s="246">
        <v>0</v>
      </c>
      <c r="U61" s="246">
        <v>-1</v>
      </c>
      <c r="V61" s="246">
        <v>-1</v>
      </c>
      <c r="W61" s="246">
        <v>-1</v>
      </c>
      <c r="X61" s="246">
        <v>-1</v>
      </c>
      <c r="Y61" s="246">
        <v>-1</v>
      </c>
      <c r="Z61" s="238"/>
      <c r="AA61" s="251" t="s">
        <v>638</v>
      </c>
      <c r="AB61" s="251"/>
      <c r="AC61" s="251"/>
      <c r="AD61" s="251"/>
      <c r="AE61" s="238"/>
      <c r="AF61" s="238"/>
      <c r="AG61" s="238"/>
      <c r="AH61" s="238"/>
      <c r="AI61" s="238"/>
      <c r="AJ61" s="238"/>
      <c r="AK61" s="238"/>
      <c r="AL61" s="238"/>
      <c r="AM61" s="238"/>
      <c r="AN61" s="238"/>
      <c r="AO61" s="238"/>
      <c r="AP61" s="238"/>
      <c r="AQ61" s="238"/>
      <c r="AR61" s="238"/>
      <c r="AS61" s="250">
        <v>2</v>
      </c>
      <c r="AT61" s="249" t="s">
        <v>637</v>
      </c>
      <c r="AV61" s="249"/>
      <c r="AW61" s="249"/>
      <c r="AX61" s="249"/>
      <c r="AY61" s="249"/>
      <c r="AZ61" s="238"/>
      <c r="BA61" s="238"/>
      <c r="BB61" s="238"/>
      <c r="BC61" s="238"/>
      <c r="BD61" s="238"/>
      <c r="BE61" s="238"/>
      <c r="BF61" s="49">
        <v>2</v>
      </c>
      <c r="BG61" s="110">
        <v>1</v>
      </c>
      <c r="BH61" s="110">
        <v>20</v>
      </c>
      <c r="BI61" s="110">
        <v>50</v>
      </c>
      <c r="BJ61" s="52" t="str">
        <f t="shared" si="26"/>
        <v>20,1</v>
      </c>
      <c r="BK61" s="90"/>
      <c r="BL61" s="102">
        <f t="shared" si="27"/>
        <v>57</v>
      </c>
      <c r="BM61" s="60">
        <f t="shared" si="28"/>
        <v>2</v>
      </c>
      <c r="BN61" s="60">
        <f t="shared" si="29"/>
        <v>21</v>
      </c>
      <c r="BO61" s="90"/>
      <c r="BP61" s="98">
        <v>56</v>
      </c>
      <c r="BQ61" s="245">
        <v>0</v>
      </c>
      <c r="BR61" s="110">
        <v>56</v>
      </c>
      <c r="BS61" s="110" t="s">
        <v>636</v>
      </c>
      <c r="BT61" s="110" t="s">
        <v>460</v>
      </c>
      <c r="BU61" s="110">
        <v>1</v>
      </c>
      <c r="BV61" s="245">
        <v>0</v>
      </c>
      <c r="BW61" s="110">
        <v>0</v>
      </c>
      <c r="BX61" s="245">
        <v>0</v>
      </c>
      <c r="BY61" s="245">
        <v>0</v>
      </c>
      <c r="BZ61" s="90"/>
      <c r="CA61" s="248">
        <v>0</v>
      </c>
      <c r="CB61" s="248">
        <v>0</v>
      </c>
      <c r="CC61" s="248">
        <v>1</v>
      </c>
      <c r="CD61" s="248">
        <v>1</v>
      </c>
      <c r="CE61" s="248">
        <v>1</v>
      </c>
      <c r="CF61" s="248">
        <v>1</v>
      </c>
      <c r="CG61" s="248">
        <v>1</v>
      </c>
      <c r="CH61" s="248">
        <v>1</v>
      </c>
      <c r="CI61" s="248">
        <v>1</v>
      </c>
      <c r="CJ61" s="248">
        <v>1</v>
      </c>
      <c r="CK61" s="248">
        <v>1</v>
      </c>
      <c r="CL61" s="248">
        <v>1</v>
      </c>
      <c r="CM61" s="248">
        <v>1</v>
      </c>
      <c r="CN61" s="248">
        <v>1</v>
      </c>
      <c r="CO61" s="248">
        <v>1</v>
      </c>
      <c r="CP61" s="248">
        <v>1</v>
      </c>
      <c r="CQ61" s="248">
        <v>1</v>
      </c>
      <c r="CR61" s="248">
        <v>1</v>
      </c>
      <c r="CS61" s="248">
        <v>1</v>
      </c>
      <c r="CT61" s="248">
        <v>1</v>
      </c>
      <c r="CU61" s="248">
        <v>1</v>
      </c>
      <c r="CV61" s="248">
        <v>1</v>
      </c>
      <c r="CW61" s="248">
        <v>1</v>
      </c>
      <c r="CX61" s="90"/>
      <c r="CY61" s="90"/>
      <c r="CZ61" s="90"/>
      <c r="DA61" s="90"/>
      <c r="DB61" s="90"/>
      <c r="DC61" s="90"/>
      <c r="DD61" s="90"/>
      <c r="DE61" s="90"/>
      <c r="DF61" s="90"/>
      <c r="DG61" s="90"/>
      <c r="DH61" s="90"/>
      <c r="DI61" s="90"/>
      <c r="DJ61" s="90"/>
      <c r="DK61" s="90"/>
    </row>
    <row r="62" spans="1:115" ht="11.25" customHeight="1" x14ac:dyDescent="0.25">
      <c r="A62" s="90"/>
      <c r="B62" s="247"/>
      <c r="C62" s="246">
        <v>-1</v>
      </c>
      <c r="D62" s="246">
        <v>-1</v>
      </c>
      <c r="E62" s="246">
        <v>-1</v>
      </c>
      <c r="F62" s="246">
        <v>-1</v>
      </c>
      <c r="G62" s="246">
        <v>-1</v>
      </c>
      <c r="H62" s="246">
        <v>-1</v>
      </c>
      <c r="I62" s="246">
        <v>-1</v>
      </c>
      <c r="J62" s="246">
        <v>-1</v>
      </c>
      <c r="K62" s="246">
        <v>-1</v>
      </c>
      <c r="L62" s="246">
        <v>-1</v>
      </c>
      <c r="M62" s="246">
        <v>-1</v>
      </c>
      <c r="N62" s="246">
        <v>-1</v>
      </c>
      <c r="O62" s="246">
        <v>-1</v>
      </c>
      <c r="P62" s="246">
        <v>-1</v>
      </c>
      <c r="Q62" s="246">
        <v>-1</v>
      </c>
      <c r="R62" s="246">
        <v>-1</v>
      </c>
      <c r="S62" s="246">
        <v>-1</v>
      </c>
      <c r="T62" s="246">
        <v>-1</v>
      </c>
      <c r="U62" s="246">
        <v>-1</v>
      </c>
      <c r="V62" s="246">
        <v>-1</v>
      </c>
      <c r="W62" s="246">
        <v>-1</v>
      </c>
      <c r="X62" s="246">
        <v>-1</v>
      </c>
      <c r="Y62" s="246">
        <v>-1</v>
      </c>
      <c r="Z62" s="238"/>
      <c r="AA62" s="241" t="s">
        <v>635</v>
      </c>
      <c r="AB62" s="238"/>
      <c r="AC62" s="238"/>
      <c r="AD62" s="238"/>
      <c r="AE62" s="238"/>
      <c r="AF62" s="238"/>
      <c r="AG62" s="238"/>
      <c r="AH62" s="238"/>
      <c r="AI62" s="238"/>
      <c r="AJ62" s="238"/>
      <c r="AK62" s="238"/>
      <c r="AL62" s="238"/>
      <c r="AM62" s="238"/>
      <c r="AN62" s="238"/>
      <c r="AO62" s="238"/>
      <c r="AP62" s="238"/>
      <c r="AQ62" s="238"/>
      <c r="AR62" s="238"/>
      <c r="AS62" s="250">
        <f>AS61</f>
        <v>2</v>
      </c>
      <c r="AT62" s="249" t="s">
        <v>634</v>
      </c>
      <c r="AV62" s="249"/>
      <c r="AW62" s="249"/>
      <c r="AX62" s="249"/>
      <c r="AY62" s="249"/>
      <c r="AZ62" s="238"/>
      <c r="BA62" s="238"/>
      <c r="BB62" s="238"/>
      <c r="BC62" s="238"/>
      <c r="BD62" s="238"/>
      <c r="BE62" s="238"/>
      <c r="BF62" s="49">
        <v>2</v>
      </c>
      <c r="BG62" s="110">
        <v>1</v>
      </c>
      <c r="BH62" s="110">
        <v>21</v>
      </c>
      <c r="BI62" s="110">
        <v>50</v>
      </c>
      <c r="BJ62" s="52" t="str">
        <f t="shared" si="26"/>
        <v>21,1</v>
      </c>
      <c r="BK62" s="90"/>
      <c r="BL62" s="102">
        <f t="shared" si="27"/>
        <v>58</v>
      </c>
      <c r="BM62" s="60">
        <f t="shared" si="28"/>
        <v>2</v>
      </c>
      <c r="BN62" s="60">
        <f t="shared" si="29"/>
        <v>22</v>
      </c>
      <c r="BO62" s="90"/>
      <c r="BP62" s="98">
        <v>57</v>
      </c>
      <c r="BQ62" s="245">
        <v>0</v>
      </c>
      <c r="BR62" s="110">
        <v>57</v>
      </c>
      <c r="BS62" s="110" t="s">
        <v>633</v>
      </c>
      <c r="BT62" s="110" t="s">
        <v>460</v>
      </c>
      <c r="BU62" s="110">
        <v>1</v>
      </c>
      <c r="BV62" s="245">
        <v>0</v>
      </c>
      <c r="BW62" s="110">
        <v>0</v>
      </c>
      <c r="BX62" s="245">
        <v>0</v>
      </c>
      <c r="BY62" s="245">
        <v>0</v>
      </c>
      <c r="BZ62" s="90"/>
      <c r="CA62" s="248">
        <v>0</v>
      </c>
      <c r="CB62" s="248">
        <v>0</v>
      </c>
      <c r="CC62" s="248">
        <v>1</v>
      </c>
      <c r="CD62" s="248">
        <v>1</v>
      </c>
      <c r="CE62" s="248">
        <v>1</v>
      </c>
      <c r="CF62" s="248">
        <v>1</v>
      </c>
      <c r="CG62" s="248">
        <v>1</v>
      </c>
      <c r="CH62" s="248">
        <v>1</v>
      </c>
      <c r="CI62" s="248">
        <v>1</v>
      </c>
      <c r="CJ62" s="248">
        <v>1</v>
      </c>
      <c r="CK62" s="248">
        <v>1</v>
      </c>
      <c r="CL62" s="248">
        <v>1</v>
      </c>
      <c r="CM62" s="248">
        <v>1</v>
      </c>
      <c r="CN62" s="248">
        <v>1</v>
      </c>
      <c r="CO62" s="248">
        <v>1</v>
      </c>
      <c r="CP62" s="248">
        <v>1</v>
      </c>
      <c r="CQ62" s="248">
        <v>1</v>
      </c>
      <c r="CR62" s="248">
        <v>1</v>
      </c>
      <c r="CS62" s="248">
        <v>1</v>
      </c>
      <c r="CT62" s="248">
        <v>1</v>
      </c>
      <c r="CU62" s="248">
        <v>1</v>
      </c>
      <c r="CV62" s="248">
        <v>1</v>
      </c>
      <c r="CW62" s="248">
        <v>1</v>
      </c>
      <c r="CX62" s="90"/>
      <c r="CY62" s="90"/>
      <c r="CZ62" s="90"/>
      <c r="DA62" s="90"/>
      <c r="DB62" s="90"/>
      <c r="DC62" s="90"/>
      <c r="DD62" s="90"/>
      <c r="DE62" s="90"/>
      <c r="DF62" s="90"/>
      <c r="DG62" s="90"/>
      <c r="DH62" s="90"/>
      <c r="DI62" s="90"/>
      <c r="DJ62" s="90"/>
      <c r="DK62" s="90"/>
    </row>
    <row r="63" spans="1:115" ht="11.25" customHeight="1" x14ac:dyDescent="0.25">
      <c r="A63" s="90"/>
      <c r="B63" s="247"/>
      <c r="C63" s="246">
        <v>-1</v>
      </c>
      <c r="D63" s="246">
        <v>-1</v>
      </c>
      <c r="E63" s="246">
        <v>-1</v>
      </c>
      <c r="F63" s="246">
        <v>-1</v>
      </c>
      <c r="G63" s="246">
        <v>-1</v>
      </c>
      <c r="H63" s="246">
        <v>-1</v>
      </c>
      <c r="I63" s="246">
        <v>-1</v>
      </c>
      <c r="J63" s="246">
        <v>-1</v>
      </c>
      <c r="K63" s="246">
        <v>-1</v>
      </c>
      <c r="L63" s="246">
        <v>-1</v>
      </c>
      <c r="M63" s="246">
        <v>-1</v>
      </c>
      <c r="N63" s="246">
        <v>-1</v>
      </c>
      <c r="O63" s="246">
        <v>-1</v>
      </c>
      <c r="P63" s="246">
        <v>-1</v>
      </c>
      <c r="Q63" s="246">
        <v>-1</v>
      </c>
      <c r="R63" s="246">
        <v>-1</v>
      </c>
      <c r="S63" s="246">
        <v>-1</v>
      </c>
      <c r="T63" s="246">
        <v>-1</v>
      </c>
      <c r="U63" s="246">
        <v>-1</v>
      </c>
      <c r="V63" s="246">
        <v>-1</v>
      </c>
      <c r="W63" s="246">
        <v>-1</v>
      </c>
      <c r="X63" s="246">
        <v>-1</v>
      </c>
      <c r="Y63" s="246">
        <v>-1</v>
      </c>
      <c r="Z63" s="238"/>
      <c r="AA63" s="238"/>
      <c r="AB63" s="238"/>
      <c r="AC63" s="238"/>
      <c r="AD63" s="238"/>
      <c r="AE63" s="238"/>
      <c r="AF63" s="238"/>
      <c r="AG63" s="238"/>
      <c r="AH63" s="238"/>
      <c r="AI63" s="238"/>
      <c r="AJ63" s="238"/>
      <c r="AK63" s="238"/>
      <c r="AL63" s="238"/>
      <c r="AM63" s="238"/>
      <c r="AN63" s="238"/>
      <c r="AO63" s="238"/>
      <c r="AP63" s="238"/>
      <c r="AQ63" s="238"/>
      <c r="AR63" s="238"/>
      <c r="AS63" s="250">
        <f>AS62</f>
        <v>2</v>
      </c>
      <c r="AT63" s="249" t="s">
        <v>632</v>
      </c>
      <c r="AV63" s="249"/>
      <c r="AW63" s="249"/>
      <c r="AX63" s="249"/>
      <c r="AY63" s="249"/>
      <c r="AZ63" s="238"/>
      <c r="BA63" s="238"/>
      <c r="BB63" s="238"/>
      <c r="BC63" s="238"/>
      <c r="BD63" s="238"/>
      <c r="BE63" s="238"/>
      <c r="BF63" s="49">
        <v>2</v>
      </c>
      <c r="BG63" s="110">
        <v>33</v>
      </c>
      <c r="BH63" s="110">
        <v>1</v>
      </c>
      <c r="BI63" s="110">
        <v>28</v>
      </c>
      <c r="BJ63" s="52" t="str">
        <f t="shared" si="26"/>
        <v>1,33</v>
      </c>
      <c r="BK63" s="90"/>
      <c r="BL63" s="102">
        <f t="shared" si="27"/>
        <v>59</v>
      </c>
      <c r="BM63" s="60">
        <f t="shared" si="28"/>
        <v>2</v>
      </c>
      <c r="BN63" s="60">
        <f t="shared" si="29"/>
        <v>23</v>
      </c>
      <c r="BO63" s="90"/>
      <c r="BP63" s="98">
        <v>58</v>
      </c>
      <c r="BQ63" s="245">
        <v>0</v>
      </c>
      <c r="BR63" s="110">
        <v>58</v>
      </c>
      <c r="BS63" s="110" t="s">
        <v>631</v>
      </c>
      <c r="BT63" s="110" t="s">
        <v>458</v>
      </c>
      <c r="BU63" s="110">
        <v>1</v>
      </c>
      <c r="BV63" s="245">
        <v>29.7</v>
      </c>
      <c r="BW63" s="110">
        <v>100</v>
      </c>
      <c r="BX63" s="245">
        <v>202.83249999999899</v>
      </c>
      <c r="BY63" s="245">
        <v>403.71699999999998</v>
      </c>
      <c r="BZ63" s="90"/>
      <c r="CA63" s="248">
        <v>0</v>
      </c>
      <c r="CB63" s="248">
        <v>0</v>
      </c>
      <c r="CC63" s="248">
        <v>1</v>
      </c>
      <c r="CD63" s="248">
        <v>1</v>
      </c>
      <c r="CE63" s="248">
        <v>1</v>
      </c>
      <c r="CF63" s="248">
        <v>1</v>
      </c>
      <c r="CG63" s="248">
        <v>1</v>
      </c>
      <c r="CH63" s="248">
        <v>1</v>
      </c>
      <c r="CI63" s="248">
        <v>1</v>
      </c>
      <c r="CJ63" s="248">
        <v>1</v>
      </c>
      <c r="CK63" s="248">
        <v>1</v>
      </c>
      <c r="CL63" s="248">
        <v>1</v>
      </c>
      <c r="CM63" s="248">
        <v>1</v>
      </c>
      <c r="CN63" s="248">
        <v>1</v>
      </c>
      <c r="CO63" s="248">
        <v>1</v>
      </c>
      <c r="CP63" s="248">
        <v>1</v>
      </c>
      <c r="CQ63" s="248">
        <v>1</v>
      </c>
      <c r="CR63" s="248">
        <v>1</v>
      </c>
      <c r="CS63" s="248">
        <v>1</v>
      </c>
      <c r="CT63" s="248">
        <v>1</v>
      </c>
      <c r="CU63" s="248">
        <v>1</v>
      </c>
      <c r="CV63" s="248">
        <v>1</v>
      </c>
      <c r="CW63" s="248">
        <v>1</v>
      </c>
      <c r="CX63" s="90"/>
      <c r="CY63" s="90"/>
      <c r="CZ63" s="90"/>
      <c r="DA63" s="90"/>
      <c r="DB63" s="90"/>
      <c r="DC63" s="90"/>
      <c r="DD63" s="90"/>
      <c r="DE63" s="90"/>
      <c r="DF63" s="90"/>
      <c r="DG63" s="90"/>
      <c r="DH63" s="90"/>
      <c r="DI63" s="90"/>
      <c r="DJ63" s="90"/>
      <c r="DK63" s="90"/>
    </row>
    <row r="64" spans="1:115" ht="11.25" customHeight="1" x14ac:dyDescent="0.25">
      <c r="A64" s="90"/>
      <c r="B64" s="247"/>
      <c r="C64" s="246">
        <v>-1</v>
      </c>
      <c r="D64" s="246">
        <v>1</v>
      </c>
      <c r="E64" s="246">
        <v>-1</v>
      </c>
      <c r="F64" s="246">
        <v>-1</v>
      </c>
      <c r="G64" s="246">
        <v>-1</v>
      </c>
      <c r="H64" s="246">
        <v>-1</v>
      </c>
      <c r="I64" s="246">
        <v>-1</v>
      </c>
      <c r="J64" s="246">
        <v>-1</v>
      </c>
      <c r="K64" s="246">
        <v>-1</v>
      </c>
      <c r="L64" s="246">
        <v>-1</v>
      </c>
      <c r="M64" s="246">
        <v>-1</v>
      </c>
      <c r="N64" s="246">
        <v>-1</v>
      </c>
      <c r="O64" s="246">
        <v>-1</v>
      </c>
      <c r="P64" s="246">
        <v>-1</v>
      </c>
      <c r="Q64" s="246">
        <v>-1</v>
      </c>
      <c r="R64" s="246">
        <v>-1</v>
      </c>
      <c r="S64" s="246">
        <v>-1</v>
      </c>
      <c r="T64" s="246">
        <v>-1</v>
      </c>
      <c r="U64" s="246">
        <v>-1</v>
      </c>
      <c r="V64" s="246">
        <v>-1</v>
      </c>
      <c r="W64" s="246">
        <v>-1</v>
      </c>
      <c r="X64" s="246">
        <v>-1</v>
      </c>
      <c r="Y64" s="246">
        <v>-1</v>
      </c>
      <c r="Z64" s="238"/>
      <c r="AA64" s="238"/>
      <c r="AB64" s="238"/>
      <c r="AC64" s="238"/>
      <c r="AD64" s="238"/>
      <c r="AE64" s="238"/>
      <c r="AF64" s="238"/>
      <c r="AG64" s="238"/>
      <c r="AH64" s="238"/>
      <c r="AI64" s="238"/>
      <c r="AJ64" s="238"/>
      <c r="AK64" s="238"/>
      <c r="AL64" s="238"/>
      <c r="AM64" s="238"/>
      <c r="AN64" s="238"/>
      <c r="AO64" s="238"/>
      <c r="AP64" s="238"/>
      <c r="AQ64" s="238"/>
      <c r="AR64" s="238"/>
      <c r="AS64" s="250">
        <f>AS63</f>
        <v>2</v>
      </c>
      <c r="AT64" s="249" t="s">
        <v>630</v>
      </c>
      <c r="AV64" s="249"/>
      <c r="AW64" s="249"/>
      <c r="AX64" s="249"/>
      <c r="AY64" s="249"/>
      <c r="AZ64" s="238"/>
      <c r="BA64" s="238"/>
      <c r="BB64" s="238"/>
      <c r="BC64" s="238"/>
      <c r="BD64" s="238"/>
      <c r="BE64" s="238"/>
      <c r="BF64" s="49">
        <v>2</v>
      </c>
      <c r="BG64" s="110">
        <v>33</v>
      </c>
      <c r="BH64" s="110">
        <v>2</v>
      </c>
      <c r="BI64" s="110">
        <v>28</v>
      </c>
      <c r="BJ64" s="52" t="str">
        <f t="shared" si="26"/>
        <v>2,33</v>
      </c>
      <c r="BK64" s="90"/>
      <c r="BL64" s="102">
        <f t="shared" si="27"/>
        <v>60</v>
      </c>
      <c r="BM64" s="60">
        <f t="shared" si="28"/>
        <v>2</v>
      </c>
      <c r="BN64" s="60">
        <f t="shared" si="29"/>
        <v>24</v>
      </c>
      <c r="BO64" s="90"/>
      <c r="BP64" s="98">
        <v>59</v>
      </c>
      <c r="BQ64" s="245">
        <v>0</v>
      </c>
      <c r="BR64" s="110">
        <v>59</v>
      </c>
      <c r="BS64" s="110" t="s">
        <v>629</v>
      </c>
      <c r="BT64" s="110" t="s">
        <v>460</v>
      </c>
      <c r="BU64" s="110">
        <v>1</v>
      </c>
      <c r="BV64" s="245">
        <v>0</v>
      </c>
      <c r="BW64" s="110">
        <v>0</v>
      </c>
      <c r="BX64" s="245">
        <v>0</v>
      </c>
      <c r="BY64" s="245">
        <v>0</v>
      </c>
      <c r="BZ64" s="90"/>
      <c r="CA64" s="248">
        <v>0</v>
      </c>
      <c r="CB64" s="248">
        <v>0</v>
      </c>
      <c r="CC64" s="248">
        <v>0</v>
      </c>
      <c r="CD64" s="248">
        <v>1</v>
      </c>
      <c r="CE64" s="248">
        <v>1</v>
      </c>
      <c r="CF64" s="248">
        <v>1</v>
      </c>
      <c r="CG64" s="248">
        <v>1</v>
      </c>
      <c r="CH64" s="248">
        <v>1</v>
      </c>
      <c r="CI64" s="248">
        <v>1</v>
      </c>
      <c r="CJ64" s="248">
        <v>1</v>
      </c>
      <c r="CK64" s="248">
        <v>1</v>
      </c>
      <c r="CL64" s="248">
        <v>1</v>
      </c>
      <c r="CM64" s="248">
        <v>1</v>
      </c>
      <c r="CN64" s="248">
        <v>1</v>
      </c>
      <c r="CO64" s="248">
        <v>1</v>
      </c>
      <c r="CP64" s="248">
        <v>1</v>
      </c>
      <c r="CQ64" s="248">
        <v>1</v>
      </c>
      <c r="CR64" s="248">
        <v>1</v>
      </c>
      <c r="CS64" s="248">
        <v>1</v>
      </c>
      <c r="CT64" s="248">
        <v>1</v>
      </c>
      <c r="CU64" s="248">
        <v>1</v>
      </c>
      <c r="CV64" s="248">
        <v>1</v>
      </c>
      <c r="CW64" s="248">
        <v>1</v>
      </c>
      <c r="CX64" s="90"/>
      <c r="CY64" s="90"/>
      <c r="CZ64" s="90"/>
      <c r="DA64" s="90"/>
      <c r="DB64" s="90"/>
      <c r="DC64" s="90"/>
      <c r="DD64" s="90"/>
      <c r="DE64" s="90"/>
      <c r="DF64" s="90"/>
      <c r="DG64" s="90"/>
      <c r="DH64" s="90"/>
      <c r="DI64" s="90"/>
      <c r="DJ64" s="90"/>
      <c r="DK64" s="90"/>
    </row>
    <row r="65" spans="1:115" ht="11.25" customHeight="1" x14ac:dyDescent="0.25">
      <c r="A65" s="90"/>
      <c r="B65" s="247"/>
      <c r="C65" s="246">
        <v>-1</v>
      </c>
      <c r="D65" s="246">
        <v>1</v>
      </c>
      <c r="E65" s="246">
        <v>-1</v>
      </c>
      <c r="F65" s="246">
        <v>-1</v>
      </c>
      <c r="G65" s="246">
        <v>-1</v>
      </c>
      <c r="H65" s="246">
        <v>-1</v>
      </c>
      <c r="I65" s="246">
        <v>-1</v>
      </c>
      <c r="J65" s="246">
        <v>-1</v>
      </c>
      <c r="K65" s="246">
        <v>-1</v>
      </c>
      <c r="L65" s="246">
        <v>-1</v>
      </c>
      <c r="M65" s="246">
        <v>-1</v>
      </c>
      <c r="N65" s="246">
        <v>-1</v>
      </c>
      <c r="O65" s="246">
        <v>-1</v>
      </c>
      <c r="P65" s="246">
        <v>-1</v>
      </c>
      <c r="Q65" s="246">
        <v>-1</v>
      </c>
      <c r="R65" s="246">
        <v>-1</v>
      </c>
      <c r="S65" s="246">
        <v>-1</v>
      </c>
      <c r="T65" s="246">
        <v>-1</v>
      </c>
      <c r="U65" s="246">
        <v>-1</v>
      </c>
      <c r="V65" s="246">
        <v>-1</v>
      </c>
      <c r="W65" s="246">
        <v>-1</v>
      </c>
      <c r="X65" s="246">
        <v>-1</v>
      </c>
      <c r="Y65" s="246">
        <v>-1</v>
      </c>
      <c r="Z65" s="238"/>
      <c r="AA65" s="238"/>
      <c r="AB65" s="238"/>
      <c r="AC65" s="238"/>
      <c r="AD65" s="238"/>
      <c r="AE65" s="238"/>
      <c r="AF65" s="238"/>
      <c r="AG65" s="238"/>
      <c r="AH65" s="238"/>
      <c r="AI65" s="238"/>
      <c r="AJ65" s="238"/>
      <c r="AK65" s="238"/>
      <c r="AL65" s="238"/>
      <c r="AM65" s="238"/>
      <c r="AN65" s="238"/>
      <c r="AO65" s="238"/>
      <c r="AP65" s="238"/>
      <c r="AQ65" s="238"/>
      <c r="AR65" s="238"/>
      <c r="AS65" s="250">
        <f>AS64</f>
        <v>2</v>
      </c>
      <c r="AT65" s="249" t="s">
        <v>628</v>
      </c>
      <c r="AV65" s="249"/>
      <c r="AW65" s="249"/>
      <c r="AX65" s="249"/>
      <c r="AY65" s="249"/>
      <c r="AZ65" s="238"/>
      <c r="BA65" s="238"/>
      <c r="BB65" s="238"/>
      <c r="BC65" s="238"/>
      <c r="BD65" s="238"/>
      <c r="BE65" s="238"/>
      <c r="BF65" s="49">
        <v>2</v>
      </c>
      <c r="BG65" s="110">
        <v>33</v>
      </c>
      <c r="BH65" s="110">
        <v>3</v>
      </c>
      <c r="BI65" s="110">
        <v>28</v>
      </c>
      <c r="BJ65" s="52" t="str">
        <f t="shared" si="26"/>
        <v>3,33</v>
      </c>
      <c r="BK65" s="90"/>
      <c r="BL65" s="102">
        <f t="shared" si="27"/>
        <v>61</v>
      </c>
      <c r="BM65" s="60">
        <f t="shared" si="28"/>
        <v>2</v>
      </c>
      <c r="BN65" s="60">
        <f t="shared" si="29"/>
        <v>25</v>
      </c>
      <c r="BO65" s="90"/>
      <c r="BP65" s="98">
        <v>60</v>
      </c>
      <c r="BQ65" s="245">
        <v>0</v>
      </c>
      <c r="BR65" s="110">
        <v>60</v>
      </c>
      <c r="BS65" s="110" t="s">
        <v>627</v>
      </c>
      <c r="BT65" s="110" t="s">
        <v>458</v>
      </c>
      <c r="BU65" s="110">
        <v>1</v>
      </c>
      <c r="BV65" s="245">
        <v>29.7</v>
      </c>
      <c r="BW65" s="110">
        <v>100</v>
      </c>
      <c r="BX65" s="245">
        <v>202.83249999999899</v>
      </c>
      <c r="BY65" s="245">
        <v>403.71699999999998</v>
      </c>
      <c r="BZ65" s="90"/>
      <c r="CA65" s="248">
        <v>0</v>
      </c>
      <c r="CB65" s="248">
        <v>0</v>
      </c>
      <c r="CC65" s="248">
        <v>0</v>
      </c>
      <c r="CD65" s="248">
        <v>0</v>
      </c>
      <c r="CE65" s="248">
        <v>1</v>
      </c>
      <c r="CF65" s="248">
        <v>1</v>
      </c>
      <c r="CG65" s="248">
        <v>1</v>
      </c>
      <c r="CH65" s="248">
        <v>1</v>
      </c>
      <c r="CI65" s="248">
        <v>1</v>
      </c>
      <c r="CJ65" s="248">
        <v>1</v>
      </c>
      <c r="CK65" s="248">
        <v>1</v>
      </c>
      <c r="CL65" s="248">
        <v>1</v>
      </c>
      <c r="CM65" s="248">
        <v>1</v>
      </c>
      <c r="CN65" s="248">
        <v>1</v>
      </c>
      <c r="CO65" s="248">
        <v>1</v>
      </c>
      <c r="CP65" s="248">
        <v>1</v>
      </c>
      <c r="CQ65" s="248">
        <v>1</v>
      </c>
      <c r="CR65" s="248">
        <v>1</v>
      </c>
      <c r="CS65" s="248">
        <v>1</v>
      </c>
      <c r="CT65" s="248">
        <v>1</v>
      </c>
      <c r="CU65" s="248">
        <v>1</v>
      </c>
      <c r="CV65" s="248">
        <v>1</v>
      </c>
      <c r="CW65" s="248">
        <v>1</v>
      </c>
      <c r="CX65" s="90"/>
      <c r="CY65" s="90"/>
      <c r="CZ65" s="90"/>
      <c r="DA65" s="90"/>
      <c r="DB65" s="90"/>
      <c r="DC65" s="90"/>
      <c r="DD65" s="90"/>
      <c r="DE65" s="90"/>
      <c r="DF65" s="90"/>
      <c r="DG65" s="90"/>
      <c r="DH65" s="90"/>
      <c r="DI65" s="90"/>
      <c r="DJ65" s="90"/>
      <c r="DK65" s="90"/>
    </row>
    <row r="66" spans="1:115" ht="11.25" customHeight="1" x14ac:dyDescent="0.25">
      <c r="A66" s="90"/>
      <c r="B66" s="247"/>
      <c r="C66" s="246">
        <v>-1</v>
      </c>
      <c r="D66" s="246">
        <v>1</v>
      </c>
      <c r="E66" s="246">
        <v>-1</v>
      </c>
      <c r="F66" s="246">
        <v>-1</v>
      </c>
      <c r="G66" s="246">
        <v>-1</v>
      </c>
      <c r="H66" s="246">
        <v>-1</v>
      </c>
      <c r="I66" s="246">
        <v>-1</v>
      </c>
      <c r="J66" s="246">
        <v>-1</v>
      </c>
      <c r="K66" s="246">
        <v>-1</v>
      </c>
      <c r="L66" s="246">
        <v>-1</v>
      </c>
      <c r="M66" s="246">
        <v>-1</v>
      </c>
      <c r="N66" s="246">
        <v>-1</v>
      </c>
      <c r="O66" s="246">
        <v>-1</v>
      </c>
      <c r="P66" s="246">
        <v>-1</v>
      </c>
      <c r="Q66" s="246">
        <v>-1</v>
      </c>
      <c r="R66" s="246">
        <v>-1</v>
      </c>
      <c r="S66" s="246">
        <v>-1</v>
      </c>
      <c r="T66" s="246">
        <v>-1</v>
      </c>
      <c r="U66" s="246">
        <v>-1</v>
      </c>
      <c r="V66" s="246">
        <v>-1</v>
      </c>
      <c r="W66" s="246">
        <v>-1</v>
      </c>
      <c r="X66" s="246">
        <v>-1</v>
      </c>
      <c r="Y66" s="246">
        <v>-1</v>
      </c>
      <c r="Z66" s="238"/>
      <c r="AA66" s="238"/>
      <c r="AB66" s="238"/>
      <c r="AC66" s="238"/>
      <c r="AD66" s="238"/>
      <c r="AE66" s="238"/>
      <c r="AF66" s="238"/>
      <c r="AG66" s="238"/>
      <c r="AH66" s="238"/>
      <c r="AI66" s="238"/>
      <c r="AJ66" s="238"/>
      <c r="AK66" s="238"/>
      <c r="AL66" s="238"/>
      <c r="AM66" s="238"/>
      <c r="AN66" s="238"/>
      <c r="AO66" s="238"/>
      <c r="AP66" s="238"/>
      <c r="AQ66" s="238"/>
      <c r="AR66" s="238"/>
      <c r="AS66" s="250">
        <v>7</v>
      </c>
      <c r="AT66" s="249" t="s">
        <v>626</v>
      </c>
      <c r="AV66" s="249"/>
      <c r="AW66" s="249"/>
      <c r="AX66" s="249"/>
      <c r="AY66" s="249"/>
      <c r="AZ66" s="238"/>
      <c r="BA66" s="238"/>
      <c r="BB66" s="238"/>
      <c r="BC66" s="238"/>
      <c r="BD66" s="238"/>
      <c r="BE66" s="238"/>
      <c r="BF66" s="49">
        <v>2</v>
      </c>
      <c r="BG66" s="110">
        <v>33</v>
      </c>
      <c r="BH66" s="110">
        <v>4</v>
      </c>
      <c r="BI66" s="110">
        <v>28</v>
      </c>
      <c r="BJ66" s="52" t="str">
        <f t="shared" si="26"/>
        <v>4,33</v>
      </c>
      <c r="BK66" s="90"/>
      <c r="BL66" s="102">
        <f t="shared" si="27"/>
        <v>62</v>
      </c>
      <c r="BM66" s="60">
        <f t="shared" si="28"/>
        <v>2</v>
      </c>
      <c r="BN66" s="60">
        <f t="shared" si="29"/>
        <v>26</v>
      </c>
      <c r="BO66" s="90"/>
      <c r="BP66" s="98">
        <v>61</v>
      </c>
      <c r="BQ66" s="245">
        <v>0</v>
      </c>
      <c r="BR66" s="110">
        <v>61</v>
      </c>
      <c r="BS66" s="110" t="s">
        <v>625</v>
      </c>
      <c r="BT66" s="110" t="s">
        <v>460</v>
      </c>
      <c r="BU66" s="110">
        <v>1</v>
      </c>
      <c r="BV66" s="245">
        <v>0</v>
      </c>
      <c r="BW66" s="110">
        <v>0</v>
      </c>
      <c r="BX66" s="245">
        <v>0</v>
      </c>
      <c r="BY66" s="245">
        <v>0</v>
      </c>
      <c r="BZ66" s="90"/>
      <c r="CA66" s="248">
        <v>0</v>
      </c>
      <c r="CB66" s="248">
        <v>0</v>
      </c>
      <c r="CC66" s="248">
        <v>0</v>
      </c>
      <c r="CD66" s="248">
        <v>0</v>
      </c>
      <c r="CE66" s="248">
        <v>1</v>
      </c>
      <c r="CF66" s="248">
        <v>1</v>
      </c>
      <c r="CG66" s="248">
        <v>1</v>
      </c>
      <c r="CH66" s="248">
        <v>1</v>
      </c>
      <c r="CI66" s="248">
        <v>1</v>
      </c>
      <c r="CJ66" s="248">
        <v>1</v>
      </c>
      <c r="CK66" s="248">
        <v>1</v>
      </c>
      <c r="CL66" s="248">
        <v>1</v>
      </c>
      <c r="CM66" s="248">
        <v>1</v>
      </c>
      <c r="CN66" s="248">
        <v>1</v>
      </c>
      <c r="CO66" s="248">
        <v>1</v>
      </c>
      <c r="CP66" s="248">
        <v>1</v>
      </c>
      <c r="CQ66" s="248">
        <v>1</v>
      </c>
      <c r="CR66" s="248">
        <v>1</v>
      </c>
      <c r="CS66" s="248">
        <v>1</v>
      </c>
      <c r="CT66" s="248">
        <v>1</v>
      </c>
      <c r="CU66" s="248">
        <v>1</v>
      </c>
      <c r="CV66" s="248">
        <v>1</v>
      </c>
      <c r="CW66" s="248">
        <v>1</v>
      </c>
      <c r="CX66" s="90"/>
      <c r="CY66" s="90"/>
      <c r="CZ66" s="90"/>
      <c r="DA66" s="90"/>
      <c r="DB66" s="90"/>
      <c r="DC66" s="90"/>
      <c r="DD66" s="90"/>
      <c r="DE66" s="90"/>
      <c r="DF66" s="90"/>
      <c r="DG66" s="90"/>
      <c r="DH66" s="90"/>
      <c r="DI66" s="90"/>
      <c r="DJ66" s="90"/>
      <c r="DK66" s="90"/>
    </row>
    <row r="67" spans="1:115" ht="11.25" customHeight="1" x14ac:dyDescent="0.25">
      <c r="A67" s="90"/>
      <c r="B67" s="247"/>
      <c r="C67" s="246">
        <v>-1</v>
      </c>
      <c r="D67" s="246">
        <v>1</v>
      </c>
      <c r="E67" s="246">
        <v>1</v>
      </c>
      <c r="F67" s="246">
        <v>-1</v>
      </c>
      <c r="G67" s="246">
        <v>-1</v>
      </c>
      <c r="H67" s="246">
        <v>-1</v>
      </c>
      <c r="I67" s="246">
        <v>-1</v>
      </c>
      <c r="J67" s="246">
        <v>-1</v>
      </c>
      <c r="K67" s="246">
        <v>-1</v>
      </c>
      <c r="L67" s="246">
        <v>-1</v>
      </c>
      <c r="M67" s="246">
        <v>-1</v>
      </c>
      <c r="N67" s="246">
        <v>-1</v>
      </c>
      <c r="O67" s="246">
        <v>-1</v>
      </c>
      <c r="P67" s="246">
        <v>-1</v>
      </c>
      <c r="Q67" s="246">
        <v>-1</v>
      </c>
      <c r="R67" s="246">
        <v>-1</v>
      </c>
      <c r="S67" s="246">
        <v>-1</v>
      </c>
      <c r="T67" s="246">
        <v>-1</v>
      </c>
      <c r="U67" s="246">
        <v>-1</v>
      </c>
      <c r="V67" s="246">
        <v>-1</v>
      </c>
      <c r="W67" s="246">
        <v>-1</v>
      </c>
      <c r="X67" s="246">
        <v>-1</v>
      </c>
      <c r="Y67" s="246">
        <v>-1</v>
      </c>
      <c r="Z67" s="238"/>
      <c r="AA67" s="238"/>
      <c r="AB67" s="238"/>
      <c r="AC67" s="238"/>
      <c r="AD67" s="238"/>
      <c r="AE67" s="238"/>
      <c r="AF67" s="238"/>
      <c r="AG67" s="238"/>
      <c r="AH67" s="238"/>
      <c r="AI67" s="238"/>
      <c r="AJ67" s="238"/>
      <c r="AK67" s="238"/>
      <c r="AL67" s="238"/>
      <c r="AM67" s="238"/>
      <c r="AN67" s="238"/>
      <c r="AO67" s="238"/>
      <c r="AP67" s="238"/>
      <c r="AQ67" s="238"/>
      <c r="AR67" s="238"/>
      <c r="AS67" s="250">
        <v>8</v>
      </c>
      <c r="AT67" s="249" t="s">
        <v>624</v>
      </c>
      <c r="AV67" s="249"/>
      <c r="AW67" s="249"/>
      <c r="AX67" s="249"/>
      <c r="AY67" s="249"/>
      <c r="AZ67" s="238"/>
      <c r="BA67" s="238"/>
      <c r="BB67" s="238"/>
      <c r="BC67" s="238"/>
      <c r="BD67" s="238"/>
      <c r="BE67" s="238"/>
      <c r="BF67" s="49">
        <v>2</v>
      </c>
      <c r="BG67" s="110">
        <v>33</v>
      </c>
      <c r="BH67" s="110">
        <v>5</v>
      </c>
      <c r="BI67" s="110">
        <v>28</v>
      </c>
      <c r="BJ67" s="52" t="str">
        <f t="shared" si="26"/>
        <v>5,33</v>
      </c>
      <c r="BK67" s="90"/>
      <c r="BL67" s="102">
        <f t="shared" si="27"/>
        <v>63</v>
      </c>
      <c r="BM67" s="60">
        <f t="shared" si="28"/>
        <v>2</v>
      </c>
      <c r="BN67" s="60">
        <f t="shared" si="29"/>
        <v>27</v>
      </c>
      <c r="BO67" s="90"/>
      <c r="BP67" s="98">
        <v>62</v>
      </c>
      <c r="BQ67" s="245">
        <v>0</v>
      </c>
      <c r="BR67" s="110">
        <v>62</v>
      </c>
      <c r="BS67" s="110" t="s">
        <v>623</v>
      </c>
      <c r="BT67" s="110" t="s">
        <v>460</v>
      </c>
      <c r="BU67" s="110">
        <v>1</v>
      </c>
      <c r="BV67" s="245">
        <v>0</v>
      </c>
      <c r="BW67" s="110">
        <v>0</v>
      </c>
      <c r="BX67" s="245">
        <v>0</v>
      </c>
      <c r="BY67" s="245">
        <v>0</v>
      </c>
      <c r="BZ67" s="90"/>
      <c r="CA67" s="248">
        <v>0</v>
      </c>
      <c r="CB67" s="248">
        <v>0</v>
      </c>
      <c r="CC67" s="248">
        <v>1</v>
      </c>
      <c r="CD67" s="248">
        <v>1</v>
      </c>
      <c r="CE67" s="248">
        <v>1</v>
      </c>
      <c r="CF67" s="248">
        <v>1</v>
      </c>
      <c r="CG67" s="248">
        <v>1</v>
      </c>
      <c r="CH67" s="248">
        <v>1</v>
      </c>
      <c r="CI67" s="248">
        <v>1</v>
      </c>
      <c r="CJ67" s="248">
        <v>1</v>
      </c>
      <c r="CK67" s="248">
        <v>1</v>
      </c>
      <c r="CL67" s="248">
        <v>1</v>
      </c>
      <c r="CM67" s="248">
        <v>1</v>
      </c>
      <c r="CN67" s="248">
        <v>1</v>
      </c>
      <c r="CO67" s="248">
        <v>1</v>
      </c>
      <c r="CP67" s="248">
        <v>1</v>
      </c>
      <c r="CQ67" s="248">
        <v>1</v>
      </c>
      <c r="CR67" s="248">
        <v>1</v>
      </c>
      <c r="CS67" s="248">
        <v>1</v>
      </c>
      <c r="CT67" s="248">
        <v>1</v>
      </c>
      <c r="CU67" s="248">
        <v>1</v>
      </c>
      <c r="CV67" s="248">
        <v>1</v>
      </c>
      <c r="CW67" s="248">
        <v>1</v>
      </c>
      <c r="CX67" s="90"/>
      <c r="CY67" s="90"/>
      <c r="CZ67" s="90"/>
      <c r="DA67" s="90"/>
      <c r="DB67" s="90"/>
      <c r="DC67" s="90"/>
      <c r="DD67" s="90"/>
      <c r="DE67" s="90"/>
      <c r="DF67" s="90"/>
      <c r="DG67" s="90"/>
      <c r="DH67" s="90"/>
      <c r="DI67" s="90"/>
      <c r="DJ67" s="90"/>
      <c r="DK67" s="90"/>
    </row>
    <row r="68" spans="1:115" ht="11.25" customHeight="1" x14ac:dyDescent="0.25">
      <c r="A68" s="90"/>
      <c r="B68" s="247"/>
      <c r="C68" s="246">
        <v>1</v>
      </c>
      <c r="D68" s="246">
        <v>1</v>
      </c>
      <c r="E68" s="246">
        <v>1</v>
      </c>
      <c r="F68" s="246">
        <v>1</v>
      </c>
      <c r="G68" s="246">
        <v>-1</v>
      </c>
      <c r="H68" s="246">
        <v>-1</v>
      </c>
      <c r="I68" s="246">
        <v>-1</v>
      </c>
      <c r="J68" s="246">
        <v>-1</v>
      </c>
      <c r="K68" s="246">
        <v>-1</v>
      </c>
      <c r="L68" s="246">
        <v>-1</v>
      </c>
      <c r="M68" s="246">
        <v>-1</v>
      </c>
      <c r="N68" s="246">
        <v>-1</v>
      </c>
      <c r="O68" s="246">
        <v>-1</v>
      </c>
      <c r="P68" s="246">
        <v>-1</v>
      </c>
      <c r="Q68" s="246">
        <v>-1</v>
      </c>
      <c r="R68" s="246">
        <v>-1</v>
      </c>
      <c r="S68" s="246">
        <v>-1</v>
      </c>
      <c r="T68" s="246">
        <v>-1</v>
      </c>
      <c r="U68" s="246">
        <v>-1</v>
      </c>
      <c r="V68" s="246">
        <v>-1</v>
      </c>
      <c r="W68" s="246">
        <v>-1</v>
      </c>
      <c r="X68" s="246">
        <v>-1</v>
      </c>
      <c r="Y68" s="246">
        <v>-1</v>
      </c>
      <c r="Z68" s="238"/>
      <c r="AA68" s="238"/>
      <c r="AB68" s="238"/>
      <c r="AC68" s="238"/>
      <c r="AD68" s="238"/>
      <c r="AE68" s="238"/>
      <c r="AF68" s="238"/>
      <c r="AG68" s="238"/>
      <c r="AH68" s="238"/>
      <c r="AI68" s="238"/>
      <c r="AJ68" s="238"/>
      <c r="AK68" s="238"/>
      <c r="AL68" s="238"/>
      <c r="AM68" s="238"/>
      <c r="AN68" s="238"/>
      <c r="AO68" s="238"/>
      <c r="AP68" s="238"/>
      <c r="AQ68" s="238"/>
      <c r="AR68" s="238"/>
      <c r="AS68" s="250">
        <v>8</v>
      </c>
      <c r="AT68" s="249" t="s">
        <v>622</v>
      </c>
      <c r="AV68" s="249"/>
      <c r="AW68" s="249"/>
      <c r="AX68" s="249"/>
      <c r="AY68" s="249"/>
      <c r="AZ68" s="238"/>
      <c r="BA68" s="238"/>
      <c r="BB68" s="238"/>
      <c r="BC68" s="238"/>
      <c r="BD68" s="238"/>
      <c r="BE68" s="238"/>
      <c r="BF68" s="49">
        <v>2</v>
      </c>
      <c r="BG68" s="110">
        <v>33</v>
      </c>
      <c r="BH68" s="110">
        <v>6</v>
      </c>
      <c r="BI68" s="110">
        <v>28</v>
      </c>
      <c r="BJ68" s="52" t="str">
        <f t="shared" si="26"/>
        <v>6,33</v>
      </c>
      <c r="BK68" s="90"/>
      <c r="BL68" s="102">
        <f t="shared" si="27"/>
        <v>64</v>
      </c>
      <c r="BM68" s="60">
        <f t="shared" si="28"/>
        <v>2</v>
      </c>
      <c r="BN68" s="60">
        <f t="shared" si="29"/>
        <v>28</v>
      </c>
      <c r="BO68" s="90"/>
      <c r="BP68" s="98">
        <v>63</v>
      </c>
      <c r="BQ68" s="245">
        <v>0</v>
      </c>
      <c r="BR68" s="110">
        <v>63</v>
      </c>
      <c r="BS68" s="110" t="s">
        <v>621</v>
      </c>
      <c r="BT68" s="110" t="s">
        <v>460</v>
      </c>
      <c r="BU68" s="110">
        <v>1</v>
      </c>
      <c r="BV68" s="245">
        <v>0</v>
      </c>
      <c r="BW68" s="110">
        <v>0</v>
      </c>
      <c r="BX68" s="245">
        <v>0</v>
      </c>
      <c r="BY68" s="245">
        <v>0</v>
      </c>
      <c r="BZ68" s="90"/>
      <c r="CA68" s="248">
        <v>0</v>
      </c>
      <c r="CB68" s="248">
        <v>0</v>
      </c>
      <c r="CC68" s="248">
        <v>1</v>
      </c>
      <c r="CD68" s="248">
        <v>1</v>
      </c>
      <c r="CE68" s="248">
        <v>1</v>
      </c>
      <c r="CF68" s="248">
        <v>1</v>
      </c>
      <c r="CG68" s="248">
        <v>1</v>
      </c>
      <c r="CH68" s="248">
        <v>1</v>
      </c>
      <c r="CI68" s="248">
        <v>1</v>
      </c>
      <c r="CJ68" s="248">
        <v>1</v>
      </c>
      <c r="CK68" s="248">
        <v>1</v>
      </c>
      <c r="CL68" s="248">
        <v>1</v>
      </c>
      <c r="CM68" s="248">
        <v>1</v>
      </c>
      <c r="CN68" s="248">
        <v>1</v>
      </c>
      <c r="CO68" s="248">
        <v>1</v>
      </c>
      <c r="CP68" s="248">
        <v>1</v>
      </c>
      <c r="CQ68" s="248">
        <v>1</v>
      </c>
      <c r="CR68" s="248">
        <v>1</v>
      </c>
      <c r="CS68" s="248">
        <v>1</v>
      </c>
      <c r="CT68" s="248">
        <v>1</v>
      </c>
      <c r="CU68" s="248">
        <v>1</v>
      </c>
      <c r="CV68" s="248">
        <v>1</v>
      </c>
      <c r="CW68" s="248">
        <v>1</v>
      </c>
      <c r="CX68" s="90"/>
      <c r="CY68" s="90"/>
      <c r="CZ68" s="90"/>
      <c r="DA68" s="90"/>
      <c r="DB68" s="90"/>
      <c r="DC68" s="90"/>
      <c r="DD68" s="90"/>
      <c r="DE68" s="90"/>
      <c r="DF68" s="90"/>
      <c r="DG68" s="90"/>
      <c r="DH68" s="90"/>
      <c r="DI68" s="90"/>
      <c r="DJ68" s="90"/>
      <c r="DK68" s="90"/>
    </row>
    <row r="69" spans="1:115" ht="11.25" customHeight="1" x14ac:dyDescent="0.25">
      <c r="A69" s="90"/>
      <c r="B69" s="247"/>
      <c r="C69" s="246">
        <v>1</v>
      </c>
      <c r="D69" s="246">
        <v>1</v>
      </c>
      <c r="E69" s="246">
        <v>1</v>
      </c>
      <c r="F69" s="246">
        <v>1</v>
      </c>
      <c r="G69" s="246">
        <v>-1</v>
      </c>
      <c r="H69" s="246">
        <v>-1</v>
      </c>
      <c r="I69" s="246">
        <v>-1</v>
      </c>
      <c r="J69" s="246">
        <v>-1</v>
      </c>
      <c r="K69" s="246">
        <v>-1</v>
      </c>
      <c r="L69" s="246">
        <v>-1</v>
      </c>
      <c r="M69" s="246">
        <v>-1</v>
      </c>
      <c r="N69" s="246">
        <v>-1</v>
      </c>
      <c r="O69" s="246">
        <v>-1</v>
      </c>
      <c r="P69" s="246">
        <v>-1</v>
      </c>
      <c r="Q69" s="246">
        <v>-1</v>
      </c>
      <c r="R69" s="246">
        <v>-1</v>
      </c>
      <c r="S69" s="246">
        <v>-1</v>
      </c>
      <c r="T69" s="246">
        <v>-1</v>
      </c>
      <c r="U69" s="246">
        <v>-1</v>
      </c>
      <c r="V69" s="246">
        <v>-1</v>
      </c>
      <c r="W69" s="246">
        <v>-1</v>
      </c>
      <c r="X69" s="246">
        <v>-1</v>
      </c>
      <c r="Y69" s="246">
        <v>-1</v>
      </c>
      <c r="Z69" s="238"/>
      <c r="AA69" s="238"/>
      <c r="AB69" s="238"/>
      <c r="AC69" s="238"/>
      <c r="AD69" s="238"/>
      <c r="AE69" s="238"/>
      <c r="AF69" s="238"/>
      <c r="AG69" s="238"/>
      <c r="AH69" s="238"/>
      <c r="AI69" s="238"/>
      <c r="AJ69" s="238"/>
      <c r="AK69" s="238"/>
      <c r="AL69" s="238"/>
      <c r="AM69" s="238"/>
      <c r="AN69" s="238"/>
      <c r="AO69" s="238"/>
      <c r="AP69" s="238"/>
      <c r="AQ69" s="238"/>
      <c r="AR69" s="238"/>
      <c r="AS69" s="238"/>
      <c r="AT69" s="238"/>
      <c r="AU69" s="238"/>
      <c r="AV69" s="238"/>
      <c r="AW69" s="238"/>
      <c r="AX69" s="238"/>
      <c r="AY69" s="238"/>
      <c r="AZ69" s="238"/>
      <c r="BA69" s="238"/>
      <c r="BB69" s="238"/>
      <c r="BC69" s="238"/>
      <c r="BD69" s="238"/>
      <c r="BE69" s="238"/>
      <c r="BF69" s="49">
        <v>2</v>
      </c>
      <c r="BG69" s="110">
        <v>33</v>
      </c>
      <c r="BH69" s="110">
        <v>7</v>
      </c>
      <c r="BI69" s="110">
        <v>28</v>
      </c>
      <c r="BJ69" s="52" t="str">
        <f t="shared" ref="BJ69:BJ132" si="30">_xlfn.CONCAT(BH69,",",BG69)</f>
        <v>7,33</v>
      </c>
      <c r="BK69" s="90"/>
      <c r="BL69" s="102">
        <f t="shared" ref="BL69:BL132" si="31">IF(ROW()&lt;=$BL$4,ROW()-ROW(BL$4),"")</f>
        <v>65</v>
      </c>
      <c r="BM69" s="60">
        <f t="shared" si="28"/>
        <v>2</v>
      </c>
      <c r="BN69" s="60">
        <f t="shared" si="29"/>
        <v>29</v>
      </c>
      <c r="BO69" s="90"/>
      <c r="BP69" s="98">
        <v>64</v>
      </c>
      <c r="BQ69" s="245">
        <v>0</v>
      </c>
      <c r="BR69" s="110">
        <v>64</v>
      </c>
      <c r="BS69" s="110" t="s">
        <v>620</v>
      </c>
      <c r="BT69" s="110" t="s">
        <v>458</v>
      </c>
      <c r="BU69" s="110">
        <v>1</v>
      </c>
      <c r="BV69" s="245">
        <v>29.7</v>
      </c>
      <c r="BW69" s="110">
        <v>100</v>
      </c>
      <c r="BX69" s="245">
        <v>202.83249999999899</v>
      </c>
      <c r="BY69" s="245">
        <v>403.71699999999998</v>
      </c>
      <c r="BZ69" s="90"/>
      <c r="CA69" s="248">
        <v>1</v>
      </c>
      <c r="CB69" s="248">
        <v>1</v>
      </c>
      <c r="CC69" s="248">
        <v>1</v>
      </c>
      <c r="CD69" s="248">
        <v>1</v>
      </c>
      <c r="CE69" s="248">
        <v>1</v>
      </c>
      <c r="CF69" s="248">
        <v>1</v>
      </c>
      <c r="CG69" s="248">
        <v>1</v>
      </c>
      <c r="CH69" s="248">
        <v>1</v>
      </c>
      <c r="CI69" s="248">
        <v>1</v>
      </c>
      <c r="CJ69" s="248">
        <v>1</v>
      </c>
      <c r="CK69" s="248">
        <v>1</v>
      </c>
      <c r="CL69" s="248">
        <v>1</v>
      </c>
      <c r="CM69" s="248">
        <v>1</v>
      </c>
      <c r="CN69" s="248">
        <v>1</v>
      </c>
      <c r="CO69" s="248">
        <v>1</v>
      </c>
      <c r="CP69" s="248">
        <v>1</v>
      </c>
      <c r="CQ69" s="248">
        <v>1</v>
      </c>
      <c r="CR69" s="248">
        <v>1</v>
      </c>
      <c r="CS69" s="248">
        <v>1</v>
      </c>
      <c r="CT69" s="248">
        <v>1</v>
      </c>
      <c r="CU69" s="248">
        <v>1</v>
      </c>
      <c r="CV69" s="248">
        <v>1</v>
      </c>
      <c r="CW69" s="248">
        <v>1</v>
      </c>
      <c r="CX69" s="90"/>
      <c r="CY69" s="90"/>
      <c r="CZ69" s="90"/>
      <c r="DA69" s="90"/>
      <c r="DB69" s="90"/>
      <c r="DC69" s="90"/>
      <c r="DD69" s="90"/>
      <c r="DE69" s="90"/>
      <c r="DF69" s="90"/>
      <c r="DG69" s="90"/>
      <c r="DH69" s="90"/>
      <c r="DI69" s="90"/>
      <c r="DJ69" s="90"/>
      <c r="DK69" s="90"/>
    </row>
    <row r="70" spans="1:115" ht="11.25" customHeight="1" x14ac:dyDescent="0.25">
      <c r="A70" s="90"/>
      <c r="B70" s="247"/>
      <c r="C70" s="246">
        <v>1</v>
      </c>
      <c r="D70" s="246">
        <v>1</v>
      </c>
      <c r="E70" s="246">
        <v>-1</v>
      </c>
      <c r="F70" s="246">
        <v>-1</v>
      </c>
      <c r="G70" s="246">
        <v>-1</v>
      </c>
      <c r="H70" s="246">
        <v>-1</v>
      </c>
      <c r="I70" s="246">
        <v>-1</v>
      </c>
      <c r="J70" s="246">
        <v>-1</v>
      </c>
      <c r="K70" s="246">
        <v>-1</v>
      </c>
      <c r="L70" s="246">
        <v>-1</v>
      </c>
      <c r="M70" s="246">
        <v>-1</v>
      </c>
      <c r="N70" s="246">
        <v>-1</v>
      </c>
      <c r="O70" s="246">
        <v>-1</v>
      </c>
      <c r="P70" s="246">
        <v>-1</v>
      </c>
      <c r="Q70" s="246">
        <v>-1</v>
      </c>
      <c r="R70" s="246">
        <v>-1</v>
      </c>
      <c r="S70" s="246">
        <v>-1</v>
      </c>
      <c r="T70" s="246">
        <v>-1</v>
      </c>
      <c r="U70" s="246">
        <v>-1</v>
      </c>
      <c r="V70" s="246">
        <v>-1</v>
      </c>
      <c r="W70" s="246">
        <v>-1</v>
      </c>
      <c r="X70" s="246">
        <v>-1</v>
      </c>
      <c r="Y70" s="246">
        <v>-1</v>
      </c>
      <c r="Z70" s="238"/>
      <c r="AA70" s="238"/>
      <c r="AB70" s="238"/>
      <c r="AC70" s="238"/>
      <c r="AD70" s="238"/>
      <c r="AE70" s="238"/>
      <c r="AF70" s="238"/>
      <c r="AG70" s="238"/>
      <c r="AH70" s="238"/>
      <c r="AI70" s="238"/>
      <c r="AJ70" s="238"/>
      <c r="AK70" s="238"/>
      <c r="AL70" s="238"/>
      <c r="AM70" s="238"/>
      <c r="AN70" s="238"/>
      <c r="AO70" s="238"/>
      <c r="AP70" s="238"/>
      <c r="AQ70" s="238"/>
      <c r="AR70" s="238"/>
      <c r="AS70" s="238"/>
      <c r="AT70" s="238"/>
      <c r="AU70" s="238"/>
      <c r="AV70" s="238"/>
      <c r="AW70" s="238"/>
      <c r="AX70" s="238"/>
      <c r="AY70" s="238"/>
      <c r="AZ70" s="238"/>
      <c r="BA70" s="238"/>
      <c r="BB70" s="238"/>
      <c r="BC70" s="238"/>
      <c r="BD70" s="238"/>
      <c r="BE70" s="238"/>
      <c r="BF70" s="49">
        <v>2</v>
      </c>
      <c r="BG70" s="110">
        <v>34</v>
      </c>
      <c r="BH70" s="110">
        <v>8</v>
      </c>
      <c r="BI70" s="110">
        <v>28</v>
      </c>
      <c r="BJ70" s="52" t="str">
        <f t="shared" si="30"/>
        <v>8,34</v>
      </c>
      <c r="BK70" s="90"/>
      <c r="BL70" s="102">
        <f t="shared" si="31"/>
        <v>66</v>
      </c>
      <c r="BM70" s="60">
        <f t="shared" ref="BM70:BM133" si="32">IF(ISNUMBER(BL70),INT(BL69/$BN$4)+1,"")</f>
        <v>2</v>
      </c>
      <c r="BN70" s="60">
        <f t="shared" ref="BN70:BN133" si="33">IF(ISNUMBER(BL70),IF(BM69&lt;&gt;BM70,1,BN69+1),"")</f>
        <v>30</v>
      </c>
      <c r="BO70" s="90"/>
      <c r="BP70" s="98">
        <v>65</v>
      </c>
      <c r="BQ70" s="245">
        <v>0</v>
      </c>
      <c r="BR70" s="110">
        <v>65</v>
      </c>
      <c r="BS70" s="110" t="s">
        <v>615</v>
      </c>
      <c r="BT70" s="110" t="s">
        <v>458</v>
      </c>
      <c r="BU70" s="110">
        <v>1</v>
      </c>
      <c r="BV70" s="245">
        <v>29.7</v>
      </c>
      <c r="BW70" s="110">
        <v>100</v>
      </c>
      <c r="BX70" s="245">
        <v>201.858499999999</v>
      </c>
      <c r="BY70" s="245">
        <v>405.664999999999</v>
      </c>
      <c r="BZ70" s="90"/>
      <c r="CA70" s="248">
        <v>1</v>
      </c>
      <c r="CB70" s="248">
        <v>1</v>
      </c>
      <c r="CC70" s="248">
        <v>1</v>
      </c>
      <c r="CD70" s="248">
        <v>1</v>
      </c>
      <c r="CE70" s="248">
        <v>1</v>
      </c>
      <c r="CF70" s="248">
        <v>1</v>
      </c>
      <c r="CG70" s="248">
        <v>1</v>
      </c>
      <c r="CH70" s="248">
        <v>1</v>
      </c>
      <c r="CI70" s="248">
        <v>1</v>
      </c>
      <c r="CJ70" s="248">
        <v>1</v>
      </c>
      <c r="CK70" s="248">
        <v>1</v>
      </c>
      <c r="CL70" s="248">
        <v>1</v>
      </c>
      <c r="CM70" s="248">
        <v>1</v>
      </c>
      <c r="CN70" s="248">
        <v>1</v>
      </c>
      <c r="CO70" s="248">
        <v>1</v>
      </c>
      <c r="CP70" s="248">
        <v>1</v>
      </c>
      <c r="CQ70" s="248">
        <v>1</v>
      </c>
      <c r="CR70" s="248">
        <v>1</v>
      </c>
      <c r="CS70" s="248">
        <v>1</v>
      </c>
      <c r="CT70" s="248">
        <v>1</v>
      </c>
      <c r="CU70" s="248">
        <v>1</v>
      </c>
      <c r="CV70" s="248">
        <v>1</v>
      </c>
      <c r="CW70" s="248">
        <v>1</v>
      </c>
      <c r="CX70" s="90"/>
      <c r="CY70" s="90"/>
      <c r="CZ70" s="90"/>
      <c r="DA70" s="90"/>
      <c r="DB70" s="90"/>
      <c r="DC70" s="90"/>
      <c r="DD70" s="90"/>
      <c r="DE70" s="90"/>
      <c r="DF70" s="90"/>
      <c r="DG70" s="90"/>
      <c r="DH70" s="90"/>
      <c r="DI70" s="90"/>
      <c r="DJ70" s="90"/>
      <c r="DK70" s="90"/>
    </row>
    <row r="71" spans="1:115" ht="11.25" customHeight="1" x14ac:dyDescent="0.25">
      <c r="A71" s="90"/>
      <c r="B71" s="247"/>
      <c r="C71" s="246">
        <v>1</v>
      </c>
      <c r="D71" s="246">
        <v>1</v>
      </c>
      <c r="E71" s="246">
        <v>-1</v>
      </c>
      <c r="F71" s="246">
        <v>-1</v>
      </c>
      <c r="G71" s="246">
        <v>-1</v>
      </c>
      <c r="H71" s="246">
        <v>-1</v>
      </c>
      <c r="I71" s="246">
        <v>-1</v>
      </c>
      <c r="J71" s="246">
        <v>-1</v>
      </c>
      <c r="K71" s="246">
        <v>-1</v>
      </c>
      <c r="L71" s="246">
        <v>-1</v>
      </c>
      <c r="M71" s="246">
        <v>-1</v>
      </c>
      <c r="N71" s="246">
        <v>-1</v>
      </c>
      <c r="O71" s="246">
        <v>-1</v>
      </c>
      <c r="P71" s="246">
        <v>-1</v>
      </c>
      <c r="Q71" s="246">
        <v>-1</v>
      </c>
      <c r="R71" s="246">
        <v>-1</v>
      </c>
      <c r="S71" s="246">
        <v>-1</v>
      </c>
      <c r="T71" s="246">
        <v>-1</v>
      </c>
      <c r="U71" s="246">
        <v>-1</v>
      </c>
      <c r="V71" s="246">
        <v>-1</v>
      </c>
      <c r="W71" s="246">
        <v>-1</v>
      </c>
      <c r="X71" s="246">
        <v>-1</v>
      </c>
      <c r="Y71" s="246">
        <v>-1</v>
      </c>
      <c r="Z71" s="238"/>
      <c r="AA71" s="238"/>
      <c r="AB71" s="238"/>
      <c r="AC71" s="238"/>
      <c r="AD71" s="238"/>
      <c r="AE71" s="238"/>
      <c r="AF71" s="238"/>
      <c r="AG71" s="238"/>
      <c r="AH71" s="238"/>
      <c r="AI71" s="238"/>
      <c r="AJ71" s="238"/>
      <c r="AK71" s="238"/>
      <c r="AL71" s="238"/>
      <c r="AM71" s="238"/>
      <c r="AN71" s="238"/>
      <c r="AO71" s="238"/>
      <c r="AP71" s="238"/>
      <c r="AQ71" s="238"/>
      <c r="AR71" s="238"/>
      <c r="AS71" s="238"/>
      <c r="AT71" s="238"/>
      <c r="AU71" s="238"/>
      <c r="AV71" s="238"/>
      <c r="AW71" s="238"/>
      <c r="AX71" s="238"/>
      <c r="AY71" s="238"/>
      <c r="AZ71" s="238"/>
      <c r="BA71" s="238"/>
      <c r="BB71" s="238"/>
      <c r="BC71" s="238"/>
      <c r="BD71" s="238"/>
      <c r="BE71" s="238"/>
      <c r="BF71" s="49">
        <v>2</v>
      </c>
      <c r="BG71" s="110">
        <v>34</v>
      </c>
      <c r="BH71" s="110">
        <v>9</v>
      </c>
      <c r="BI71" s="110">
        <v>28</v>
      </c>
      <c r="BJ71" s="52" t="str">
        <f t="shared" si="30"/>
        <v>9,34</v>
      </c>
      <c r="BK71" s="90"/>
      <c r="BL71" s="102">
        <f t="shared" si="31"/>
        <v>67</v>
      </c>
      <c r="BM71" s="60">
        <f t="shared" si="32"/>
        <v>2</v>
      </c>
      <c r="BN71" s="60">
        <f t="shared" si="33"/>
        <v>31</v>
      </c>
      <c r="BO71" s="90"/>
      <c r="BP71" s="98">
        <v>66</v>
      </c>
      <c r="BQ71" s="245">
        <v>0</v>
      </c>
      <c r="BR71" s="110">
        <v>66</v>
      </c>
      <c r="BS71" s="110" t="s">
        <v>619</v>
      </c>
      <c r="BT71" s="110" t="s">
        <v>460</v>
      </c>
      <c r="BU71" s="110">
        <v>1</v>
      </c>
      <c r="BV71" s="245">
        <v>0</v>
      </c>
      <c r="BW71" s="110">
        <v>0</v>
      </c>
      <c r="BX71" s="245">
        <v>0</v>
      </c>
      <c r="BY71" s="245">
        <v>0</v>
      </c>
      <c r="BZ71" s="90"/>
      <c r="CA71" s="248">
        <v>1</v>
      </c>
      <c r="CB71" s="248">
        <v>1</v>
      </c>
      <c r="CC71" s="248">
        <v>1</v>
      </c>
      <c r="CD71" s="248">
        <v>1</v>
      </c>
      <c r="CE71" s="248">
        <v>1</v>
      </c>
      <c r="CF71" s="248">
        <v>1</v>
      </c>
      <c r="CG71" s="248">
        <v>1</v>
      </c>
      <c r="CH71" s="248">
        <v>1</v>
      </c>
      <c r="CI71" s="248">
        <v>1</v>
      </c>
      <c r="CJ71" s="248">
        <v>1</v>
      </c>
      <c r="CK71" s="248">
        <v>1</v>
      </c>
      <c r="CL71" s="248">
        <v>1</v>
      </c>
      <c r="CM71" s="248">
        <v>1</v>
      </c>
      <c r="CN71" s="248">
        <v>1</v>
      </c>
      <c r="CO71" s="248">
        <v>1</v>
      </c>
      <c r="CP71" s="248">
        <v>1</v>
      </c>
      <c r="CQ71" s="248">
        <v>1</v>
      </c>
      <c r="CR71" s="248">
        <v>1</v>
      </c>
      <c r="CS71" s="248">
        <v>1</v>
      </c>
      <c r="CT71" s="248">
        <v>1</v>
      </c>
      <c r="CU71" s="248">
        <v>1</v>
      </c>
      <c r="CV71" s="248">
        <v>1</v>
      </c>
      <c r="CW71" s="248">
        <v>1</v>
      </c>
      <c r="CX71" s="90"/>
      <c r="CY71" s="90"/>
      <c r="CZ71" s="90"/>
      <c r="DA71" s="90"/>
      <c r="DB71" s="90"/>
      <c r="DC71" s="90"/>
      <c r="DD71" s="90"/>
      <c r="DE71" s="90"/>
      <c r="DF71" s="90"/>
      <c r="DG71" s="90"/>
      <c r="DH71" s="90"/>
      <c r="DI71" s="90"/>
      <c r="DJ71" s="90"/>
      <c r="DK71" s="90"/>
    </row>
    <row r="72" spans="1:115" ht="11.25" customHeight="1" x14ac:dyDescent="0.25">
      <c r="A72" s="90"/>
      <c r="B72" s="247"/>
      <c r="C72" s="246">
        <v>-1</v>
      </c>
      <c r="D72" s="246">
        <v>-1</v>
      </c>
      <c r="E72" s="246">
        <v>-1</v>
      </c>
      <c r="F72" s="246">
        <v>-1</v>
      </c>
      <c r="G72" s="246">
        <v>-1</v>
      </c>
      <c r="H72" s="246">
        <v>-1</v>
      </c>
      <c r="I72" s="246">
        <v>-1</v>
      </c>
      <c r="J72" s="246">
        <v>-1</v>
      </c>
      <c r="K72" s="246">
        <v>-1</v>
      </c>
      <c r="L72" s="246">
        <v>-1</v>
      </c>
      <c r="M72" s="246">
        <v>-1</v>
      </c>
      <c r="N72" s="246">
        <v>-1</v>
      </c>
      <c r="O72" s="246">
        <v>-1</v>
      </c>
      <c r="P72" s="246">
        <v>-1</v>
      </c>
      <c r="Q72" s="246">
        <v>-1</v>
      </c>
      <c r="R72" s="246">
        <v>-1</v>
      </c>
      <c r="S72" s="246">
        <v>-1</v>
      </c>
      <c r="T72" s="246">
        <v>-1</v>
      </c>
      <c r="U72" s="246">
        <v>-1</v>
      </c>
      <c r="V72" s="246">
        <v>-1</v>
      </c>
      <c r="W72" s="246">
        <v>-1</v>
      </c>
      <c r="X72" s="246">
        <v>-1</v>
      </c>
      <c r="Y72" s="246">
        <v>-1</v>
      </c>
      <c r="Z72" s="238"/>
      <c r="AA72" s="238"/>
      <c r="AB72" s="238"/>
      <c r="AC72" s="238"/>
      <c r="AD72" s="238"/>
      <c r="AE72" s="238"/>
      <c r="AF72" s="238"/>
      <c r="AG72" s="238"/>
      <c r="AH72" s="238"/>
      <c r="AI72" s="238"/>
      <c r="AJ72" s="238"/>
      <c r="AK72" s="238"/>
      <c r="AL72" s="238"/>
      <c r="AM72" s="238"/>
      <c r="AN72" s="238"/>
      <c r="AO72" s="238"/>
      <c r="AP72" s="238"/>
      <c r="AQ72" s="238"/>
      <c r="AR72" s="238"/>
      <c r="AS72" s="238"/>
      <c r="AT72" s="238"/>
      <c r="AU72" s="238"/>
      <c r="AV72" s="238"/>
      <c r="AW72" s="238"/>
      <c r="AX72" s="238"/>
      <c r="AY72" s="238"/>
      <c r="AZ72" s="238"/>
      <c r="BA72" s="238"/>
      <c r="BB72" s="238"/>
      <c r="BC72" s="238"/>
      <c r="BD72" s="238"/>
      <c r="BE72" s="238"/>
      <c r="BF72" s="49">
        <v>2</v>
      </c>
      <c r="BG72" s="110">
        <v>34</v>
      </c>
      <c r="BH72" s="110">
        <v>10</v>
      </c>
      <c r="BI72" s="110">
        <v>28</v>
      </c>
      <c r="BJ72" s="52" t="str">
        <f t="shared" si="30"/>
        <v>10,34</v>
      </c>
      <c r="BK72" s="90"/>
      <c r="BL72" s="102">
        <f t="shared" si="31"/>
        <v>68</v>
      </c>
      <c r="BM72" s="60">
        <f t="shared" si="32"/>
        <v>2</v>
      </c>
      <c r="BN72" s="60">
        <f t="shared" si="33"/>
        <v>32</v>
      </c>
      <c r="BO72" s="90"/>
      <c r="BP72" s="98">
        <v>67</v>
      </c>
      <c r="BQ72" s="245">
        <v>0</v>
      </c>
      <c r="BR72" s="110">
        <v>67</v>
      </c>
      <c r="BS72" s="110" t="s">
        <v>618</v>
      </c>
      <c r="BT72" s="110" t="s">
        <v>458</v>
      </c>
      <c r="BU72" s="110">
        <v>1</v>
      </c>
      <c r="BV72" s="245">
        <v>29.7</v>
      </c>
      <c r="BW72" s="110">
        <v>100</v>
      </c>
      <c r="BX72" s="245">
        <v>202.83249999999899</v>
      </c>
      <c r="BY72" s="245">
        <v>403.716999999998</v>
      </c>
      <c r="BZ72" s="90"/>
      <c r="CA72" s="248">
        <v>1</v>
      </c>
      <c r="CB72" s="248">
        <v>1</v>
      </c>
      <c r="CC72" s="248">
        <v>1</v>
      </c>
      <c r="CD72" s="248">
        <v>1</v>
      </c>
      <c r="CE72" s="248">
        <v>1</v>
      </c>
      <c r="CF72" s="248">
        <v>1</v>
      </c>
      <c r="CG72" s="248">
        <v>1</v>
      </c>
      <c r="CH72" s="248">
        <v>1</v>
      </c>
      <c r="CI72" s="248">
        <v>1</v>
      </c>
      <c r="CJ72" s="248">
        <v>1</v>
      </c>
      <c r="CK72" s="248">
        <v>1</v>
      </c>
      <c r="CL72" s="248">
        <v>1</v>
      </c>
      <c r="CM72" s="248">
        <v>1</v>
      </c>
      <c r="CN72" s="248">
        <v>1</v>
      </c>
      <c r="CO72" s="248">
        <v>1</v>
      </c>
      <c r="CP72" s="248">
        <v>1</v>
      </c>
      <c r="CQ72" s="248">
        <v>1</v>
      </c>
      <c r="CR72" s="248">
        <v>1</v>
      </c>
      <c r="CS72" s="248">
        <v>1</v>
      </c>
      <c r="CT72" s="248">
        <v>1</v>
      </c>
      <c r="CU72" s="248">
        <v>1</v>
      </c>
      <c r="CV72" s="248">
        <v>1</v>
      </c>
      <c r="CW72" s="248">
        <v>1</v>
      </c>
      <c r="CX72" s="90"/>
      <c r="CY72" s="90"/>
      <c r="CZ72" s="90"/>
      <c r="DA72" s="90"/>
      <c r="DB72" s="90"/>
      <c r="DC72" s="90"/>
      <c r="DD72" s="90"/>
      <c r="DE72" s="90"/>
      <c r="DF72" s="90"/>
      <c r="DG72" s="90"/>
      <c r="DH72" s="90"/>
      <c r="DI72" s="90"/>
      <c r="DJ72" s="90"/>
      <c r="DK72" s="90"/>
    </row>
    <row r="73" spans="1:115" ht="11.25" customHeight="1" x14ac:dyDescent="0.25">
      <c r="A73" s="90"/>
      <c r="B73" s="247"/>
      <c r="C73" s="246">
        <v>-1</v>
      </c>
      <c r="D73" s="246">
        <v>-1</v>
      </c>
      <c r="E73" s="246">
        <v>-1</v>
      </c>
      <c r="F73" s="246">
        <v>-1</v>
      </c>
      <c r="G73" s="246">
        <v>-1</v>
      </c>
      <c r="H73" s="246">
        <v>-1</v>
      </c>
      <c r="I73" s="246">
        <v>-1</v>
      </c>
      <c r="J73" s="246">
        <v>-1</v>
      </c>
      <c r="K73" s="246">
        <v>-1</v>
      </c>
      <c r="L73" s="246">
        <v>-1</v>
      </c>
      <c r="M73" s="246">
        <v>-1</v>
      </c>
      <c r="N73" s="246">
        <v>-1</v>
      </c>
      <c r="O73" s="246">
        <v>-1</v>
      </c>
      <c r="P73" s="246">
        <v>-1</v>
      </c>
      <c r="Q73" s="246">
        <v>-1</v>
      </c>
      <c r="R73" s="246">
        <v>-1</v>
      </c>
      <c r="S73" s="246">
        <v>-1</v>
      </c>
      <c r="T73" s="246">
        <v>-1</v>
      </c>
      <c r="U73" s="246">
        <v>-1</v>
      </c>
      <c r="V73" s="246">
        <v>-1</v>
      </c>
      <c r="W73" s="246">
        <v>-1</v>
      </c>
      <c r="X73" s="246">
        <v>-1</v>
      </c>
      <c r="Y73" s="246">
        <v>-1</v>
      </c>
      <c r="Z73" s="238"/>
      <c r="AA73" s="238"/>
      <c r="AB73" s="238"/>
      <c r="AC73" s="238"/>
      <c r="AD73" s="238"/>
      <c r="AE73" s="238"/>
      <c r="AF73" s="238"/>
      <c r="AG73" s="238"/>
      <c r="AH73" s="238"/>
      <c r="AI73" s="238"/>
      <c r="AJ73" s="238"/>
      <c r="AK73" s="238"/>
      <c r="AL73" s="238"/>
      <c r="AM73" s="238"/>
      <c r="AN73" s="238"/>
      <c r="AO73" s="238"/>
      <c r="AP73" s="238"/>
      <c r="AQ73" s="238"/>
      <c r="AR73" s="238"/>
      <c r="AS73" s="238"/>
      <c r="AT73" s="238"/>
      <c r="AU73" s="238"/>
      <c r="AV73" s="238"/>
      <c r="AW73" s="238"/>
      <c r="AX73" s="238"/>
      <c r="AY73" s="238"/>
      <c r="AZ73" s="238"/>
      <c r="BA73" s="238"/>
      <c r="BB73" s="238"/>
      <c r="BC73" s="238"/>
      <c r="BD73" s="238"/>
      <c r="BE73" s="238"/>
      <c r="BF73" s="49">
        <v>2</v>
      </c>
      <c r="BG73" s="110">
        <v>34</v>
      </c>
      <c r="BH73" s="110">
        <v>11</v>
      </c>
      <c r="BI73" s="110">
        <v>28</v>
      </c>
      <c r="BJ73" s="52" t="str">
        <f t="shared" si="30"/>
        <v>11,34</v>
      </c>
      <c r="BK73" s="90"/>
      <c r="BL73" s="102">
        <f t="shared" si="31"/>
        <v>69</v>
      </c>
      <c r="BM73" s="60">
        <f t="shared" si="32"/>
        <v>2</v>
      </c>
      <c r="BN73" s="60">
        <f t="shared" si="33"/>
        <v>33</v>
      </c>
      <c r="BO73" s="90"/>
      <c r="BP73" s="98">
        <v>68</v>
      </c>
      <c r="BQ73" s="245">
        <v>0</v>
      </c>
      <c r="BR73" s="110">
        <v>68</v>
      </c>
      <c r="BS73" s="110" t="s">
        <v>613</v>
      </c>
      <c r="BT73" s="110" t="s">
        <v>458</v>
      </c>
      <c r="BU73" s="110">
        <v>1</v>
      </c>
      <c r="BV73" s="245">
        <v>29.7</v>
      </c>
      <c r="BW73" s="110">
        <v>100</v>
      </c>
      <c r="BX73" s="245">
        <v>201.858499999999</v>
      </c>
      <c r="BY73" s="245">
        <v>405.664999999999</v>
      </c>
      <c r="BZ73" s="90"/>
      <c r="CA73" s="248">
        <v>1</v>
      </c>
      <c r="CB73" s="248">
        <v>1</v>
      </c>
      <c r="CC73" s="248">
        <v>1</v>
      </c>
      <c r="CD73" s="248">
        <v>1</v>
      </c>
      <c r="CE73" s="248">
        <v>1</v>
      </c>
      <c r="CF73" s="248">
        <v>1</v>
      </c>
      <c r="CG73" s="248">
        <v>1</v>
      </c>
      <c r="CH73" s="248">
        <v>1</v>
      </c>
      <c r="CI73" s="248">
        <v>1</v>
      </c>
      <c r="CJ73" s="248">
        <v>1</v>
      </c>
      <c r="CK73" s="248">
        <v>1</v>
      </c>
      <c r="CL73" s="248">
        <v>1</v>
      </c>
      <c r="CM73" s="248">
        <v>1</v>
      </c>
      <c r="CN73" s="248">
        <v>1</v>
      </c>
      <c r="CO73" s="248">
        <v>1</v>
      </c>
      <c r="CP73" s="248">
        <v>1</v>
      </c>
      <c r="CQ73" s="248">
        <v>1</v>
      </c>
      <c r="CR73" s="248">
        <v>1</v>
      </c>
      <c r="CS73" s="248">
        <v>1</v>
      </c>
      <c r="CT73" s="248">
        <v>1</v>
      </c>
      <c r="CU73" s="248">
        <v>1</v>
      </c>
      <c r="CV73" s="248">
        <v>1</v>
      </c>
      <c r="CW73" s="248">
        <v>1</v>
      </c>
      <c r="CX73" s="90"/>
      <c r="CY73" s="90"/>
      <c r="CZ73" s="90"/>
      <c r="DA73" s="90"/>
      <c r="DB73" s="90"/>
      <c r="DC73" s="90"/>
      <c r="DD73" s="90"/>
      <c r="DE73" s="90"/>
      <c r="DF73" s="90"/>
      <c r="DG73" s="90"/>
      <c r="DH73" s="90"/>
      <c r="DI73" s="90"/>
      <c r="DJ73" s="90"/>
      <c r="DK73" s="90"/>
    </row>
    <row r="74" spans="1:115" ht="11.25" customHeight="1" x14ac:dyDescent="0.25">
      <c r="A74" s="90"/>
      <c r="B74" s="247"/>
      <c r="C74" s="246">
        <v>-1</v>
      </c>
      <c r="D74" s="246">
        <v>-1</v>
      </c>
      <c r="E74" s="246">
        <v>-1</v>
      </c>
      <c r="F74" s="246">
        <v>-1</v>
      </c>
      <c r="G74" s="246">
        <v>-1</v>
      </c>
      <c r="H74" s="246">
        <v>-1</v>
      </c>
      <c r="I74" s="246">
        <v>-1</v>
      </c>
      <c r="J74" s="246">
        <v>-1</v>
      </c>
      <c r="K74" s="246">
        <v>-1</v>
      </c>
      <c r="L74" s="246">
        <v>-1</v>
      </c>
      <c r="M74" s="246">
        <v>-1</v>
      </c>
      <c r="N74" s="246">
        <v>-1</v>
      </c>
      <c r="O74" s="246">
        <v>-1</v>
      </c>
      <c r="P74" s="246">
        <v>-1</v>
      </c>
      <c r="Q74" s="246">
        <v>-1</v>
      </c>
      <c r="R74" s="246">
        <v>-1</v>
      </c>
      <c r="S74" s="246">
        <v>-1</v>
      </c>
      <c r="T74" s="246">
        <v>-1</v>
      </c>
      <c r="U74" s="246">
        <v>-1</v>
      </c>
      <c r="V74" s="246">
        <v>-1</v>
      </c>
      <c r="W74" s="246">
        <v>-1</v>
      </c>
      <c r="X74" s="246">
        <v>-1</v>
      </c>
      <c r="Y74" s="246">
        <v>-1</v>
      </c>
      <c r="Z74" s="238"/>
      <c r="AA74" s="238"/>
      <c r="AB74" s="238"/>
      <c r="AC74" s="238"/>
      <c r="AD74" s="238"/>
      <c r="AE74" s="238"/>
      <c r="AF74" s="238"/>
      <c r="AG74" s="238"/>
      <c r="AH74" s="238"/>
      <c r="AI74" s="238"/>
      <c r="AJ74" s="238"/>
      <c r="AK74" s="238"/>
      <c r="AL74" s="238"/>
      <c r="AM74" s="238"/>
      <c r="AN74" s="238"/>
      <c r="AO74" s="238"/>
      <c r="AP74" s="238"/>
      <c r="AQ74" s="238"/>
      <c r="AR74" s="238"/>
      <c r="AS74" s="238"/>
      <c r="AT74" s="238"/>
      <c r="AU74" s="238"/>
      <c r="AV74" s="238"/>
      <c r="AW74" s="238"/>
      <c r="AX74" s="238"/>
      <c r="AY74" s="238"/>
      <c r="AZ74" s="238"/>
      <c r="BA74" s="238"/>
      <c r="BB74" s="238"/>
      <c r="BC74" s="238"/>
      <c r="BD74" s="238"/>
      <c r="BE74" s="238"/>
      <c r="BF74" s="49">
        <v>2</v>
      </c>
      <c r="BG74" s="110">
        <v>34</v>
      </c>
      <c r="BH74" s="110">
        <v>12</v>
      </c>
      <c r="BI74" s="110">
        <v>28</v>
      </c>
      <c r="BJ74" s="52" t="str">
        <f t="shared" si="30"/>
        <v>12,34</v>
      </c>
      <c r="BK74" s="90"/>
      <c r="BL74" s="102">
        <f t="shared" si="31"/>
        <v>70</v>
      </c>
      <c r="BM74" s="60">
        <f t="shared" si="32"/>
        <v>2</v>
      </c>
      <c r="BN74" s="60">
        <f t="shared" si="33"/>
        <v>34</v>
      </c>
      <c r="BO74" s="90"/>
      <c r="BP74" s="98">
        <v>69</v>
      </c>
      <c r="BQ74" s="245">
        <v>0</v>
      </c>
      <c r="BR74" s="110">
        <v>69</v>
      </c>
      <c r="BS74" s="110" t="s">
        <v>617</v>
      </c>
      <c r="BT74" s="110" t="s">
        <v>460</v>
      </c>
      <c r="BU74" s="110">
        <v>1</v>
      </c>
      <c r="BV74" s="245">
        <v>0</v>
      </c>
      <c r="BW74" s="110">
        <v>0</v>
      </c>
      <c r="BX74" s="245">
        <v>0</v>
      </c>
      <c r="BY74" s="245">
        <v>0</v>
      </c>
      <c r="BZ74" s="90"/>
      <c r="CA74" s="248">
        <v>1</v>
      </c>
      <c r="CB74" s="248">
        <v>1</v>
      </c>
      <c r="CC74" s="248">
        <v>1</v>
      </c>
      <c r="CD74" s="248">
        <v>1</v>
      </c>
      <c r="CE74" s="248">
        <v>1</v>
      </c>
      <c r="CF74" s="248">
        <v>1</v>
      </c>
      <c r="CG74" s="248">
        <v>1</v>
      </c>
      <c r="CH74" s="248">
        <v>1</v>
      </c>
      <c r="CI74" s="248">
        <v>1</v>
      </c>
      <c r="CJ74" s="248">
        <v>1</v>
      </c>
      <c r="CK74" s="248">
        <v>1</v>
      </c>
      <c r="CL74" s="248">
        <v>1</v>
      </c>
      <c r="CM74" s="248">
        <v>1</v>
      </c>
      <c r="CN74" s="248">
        <v>1</v>
      </c>
      <c r="CO74" s="248">
        <v>1</v>
      </c>
      <c r="CP74" s="248">
        <v>1</v>
      </c>
      <c r="CQ74" s="248">
        <v>1</v>
      </c>
      <c r="CR74" s="248">
        <v>1</v>
      </c>
      <c r="CS74" s="248">
        <v>1</v>
      </c>
      <c r="CT74" s="248">
        <v>1</v>
      </c>
      <c r="CU74" s="248">
        <v>1</v>
      </c>
      <c r="CV74" s="248">
        <v>1</v>
      </c>
      <c r="CW74" s="248">
        <v>1</v>
      </c>
      <c r="CX74" s="90"/>
      <c r="CY74" s="90"/>
      <c r="CZ74" s="90"/>
      <c r="DA74" s="90"/>
      <c r="DB74" s="90"/>
      <c r="DC74" s="90"/>
      <c r="DD74" s="90"/>
      <c r="DE74" s="90"/>
      <c r="DF74" s="90"/>
      <c r="DG74" s="90"/>
      <c r="DH74" s="90"/>
      <c r="DI74" s="90"/>
      <c r="DJ74" s="90"/>
      <c r="DK74" s="90"/>
    </row>
    <row r="75" spans="1:115" ht="11.25" customHeight="1" x14ac:dyDescent="0.25">
      <c r="A75" s="90"/>
      <c r="B75" s="247"/>
      <c r="C75" s="246">
        <v>-1</v>
      </c>
      <c r="D75" s="246">
        <v>-1</v>
      </c>
      <c r="E75" s="246">
        <v>-1</v>
      </c>
      <c r="F75" s="246">
        <v>-1</v>
      </c>
      <c r="G75" s="246">
        <v>-1</v>
      </c>
      <c r="H75" s="246">
        <v>-1</v>
      </c>
      <c r="I75" s="246">
        <v>-1</v>
      </c>
      <c r="J75" s="246">
        <v>-1</v>
      </c>
      <c r="K75" s="246">
        <v>-1</v>
      </c>
      <c r="L75" s="246">
        <v>-1</v>
      </c>
      <c r="M75" s="246">
        <v>-1</v>
      </c>
      <c r="N75" s="246">
        <v>-1</v>
      </c>
      <c r="O75" s="246">
        <v>-1</v>
      </c>
      <c r="P75" s="246">
        <v>-1</v>
      </c>
      <c r="Q75" s="246">
        <v>-1</v>
      </c>
      <c r="R75" s="246">
        <v>-1</v>
      </c>
      <c r="S75" s="246">
        <v>-1</v>
      </c>
      <c r="T75" s="246">
        <v>-1</v>
      </c>
      <c r="U75" s="246">
        <v>-1</v>
      </c>
      <c r="V75" s="246">
        <v>-1</v>
      </c>
      <c r="W75" s="246">
        <v>-1</v>
      </c>
      <c r="X75" s="246">
        <v>-1</v>
      </c>
      <c r="Y75" s="246">
        <v>-1</v>
      </c>
      <c r="Z75" s="238"/>
      <c r="AA75" s="238"/>
      <c r="AB75" s="238"/>
      <c r="AC75" s="238"/>
      <c r="AD75" s="238"/>
      <c r="AE75" s="238"/>
      <c r="AF75" s="238"/>
      <c r="AG75" s="238"/>
      <c r="AH75" s="238"/>
      <c r="AI75" s="238"/>
      <c r="AJ75" s="238"/>
      <c r="AK75" s="238"/>
      <c r="AL75" s="238"/>
      <c r="AM75" s="238"/>
      <c r="AN75" s="238"/>
      <c r="AO75" s="238"/>
      <c r="AP75" s="238"/>
      <c r="AQ75" s="238"/>
      <c r="AR75" s="238"/>
      <c r="AS75" s="238"/>
      <c r="AT75" s="238"/>
      <c r="AU75" s="238"/>
      <c r="AV75" s="238"/>
      <c r="AW75" s="238"/>
      <c r="AX75" s="238"/>
      <c r="AY75" s="238"/>
      <c r="AZ75" s="238"/>
      <c r="BA75" s="238"/>
      <c r="BB75" s="238"/>
      <c r="BC75" s="238"/>
      <c r="BD75" s="238"/>
      <c r="BE75" s="238"/>
      <c r="BF75" s="49">
        <v>2</v>
      </c>
      <c r="BG75" s="110">
        <v>34</v>
      </c>
      <c r="BH75" s="110">
        <v>13</v>
      </c>
      <c r="BI75" s="110">
        <v>28</v>
      </c>
      <c r="BJ75" s="52" t="str">
        <f t="shared" si="30"/>
        <v>13,34</v>
      </c>
      <c r="BK75" s="90"/>
      <c r="BL75" s="102">
        <f t="shared" si="31"/>
        <v>71</v>
      </c>
      <c r="BM75" s="60">
        <f t="shared" si="32"/>
        <v>2</v>
      </c>
      <c r="BN75" s="60">
        <f t="shared" si="33"/>
        <v>35</v>
      </c>
      <c r="BO75" s="90"/>
      <c r="BP75" s="98">
        <v>70</v>
      </c>
      <c r="BQ75" s="245">
        <v>0</v>
      </c>
      <c r="BR75" s="110">
        <v>70</v>
      </c>
      <c r="BS75" s="110" t="s">
        <v>616</v>
      </c>
      <c r="BT75" s="110" t="s">
        <v>460</v>
      </c>
      <c r="BU75" s="110">
        <v>1</v>
      </c>
      <c r="BV75" s="245">
        <v>0</v>
      </c>
      <c r="BW75" s="110">
        <v>0</v>
      </c>
      <c r="BX75" s="245">
        <v>0</v>
      </c>
      <c r="BY75" s="245">
        <v>0</v>
      </c>
      <c r="BZ75" s="90"/>
      <c r="CA75" s="248">
        <v>1</v>
      </c>
      <c r="CB75" s="248">
        <v>1</v>
      </c>
      <c r="CC75" s="248">
        <v>1</v>
      </c>
      <c r="CD75" s="248">
        <v>1</v>
      </c>
      <c r="CE75" s="248">
        <v>1</v>
      </c>
      <c r="CF75" s="248">
        <v>1</v>
      </c>
      <c r="CG75" s="248">
        <v>1</v>
      </c>
      <c r="CH75" s="248">
        <v>1</v>
      </c>
      <c r="CI75" s="248">
        <v>1</v>
      </c>
      <c r="CJ75" s="248">
        <v>1</v>
      </c>
      <c r="CK75" s="248">
        <v>1</v>
      </c>
      <c r="CL75" s="248">
        <v>1</v>
      </c>
      <c r="CM75" s="248">
        <v>1</v>
      </c>
      <c r="CN75" s="248">
        <v>1</v>
      </c>
      <c r="CO75" s="248">
        <v>1</v>
      </c>
      <c r="CP75" s="248">
        <v>1</v>
      </c>
      <c r="CQ75" s="248">
        <v>1</v>
      </c>
      <c r="CR75" s="248">
        <v>1</v>
      </c>
      <c r="CS75" s="248">
        <v>1</v>
      </c>
      <c r="CT75" s="248">
        <v>1</v>
      </c>
      <c r="CU75" s="248">
        <v>1</v>
      </c>
      <c r="CV75" s="248">
        <v>1</v>
      </c>
      <c r="CW75" s="248">
        <v>1</v>
      </c>
      <c r="CX75" s="90"/>
      <c r="CY75" s="90"/>
      <c r="CZ75" s="90"/>
      <c r="DA75" s="90"/>
      <c r="DB75" s="90"/>
      <c r="DC75" s="90"/>
      <c r="DD75" s="90"/>
      <c r="DE75" s="90"/>
      <c r="DF75" s="90"/>
      <c r="DG75" s="90"/>
      <c r="DH75" s="90"/>
      <c r="DI75" s="90"/>
      <c r="DJ75" s="90"/>
      <c r="DK75" s="90"/>
    </row>
    <row r="76" spans="1:115" ht="11.25" customHeight="1" x14ac:dyDescent="0.25">
      <c r="A76" s="90"/>
      <c r="B76" s="247"/>
      <c r="C76" s="246">
        <v>-1</v>
      </c>
      <c r="D76" s="246">
        <v>-1</v>
      </c>
      <c r="E76" s="246">
        <v>-1</v>
      </c>
      <c r="F76" s="246">
        <v>-1</v>
      </c>
      <c r="G76" s="246">
        <v>-1</v>
      </c>
      <c r="H76" s="246">
        <v>-1</v>
      </c>
      <c r="I76" s="246">
        <v>-1</v>
      </c>
      <c r="J76" s="246">
        <v>-1</v>
      </c>
      <c r="K76" s="246">
        <v>-1</v>
      </c>
      <c r="L76" s="246">
        <v>-1</v>
      </c>
      <c r="M76" s="246">
        <v>-1</v>
      </c>
      <c r="N76" s="246">
        <v>-1</v>
      </c>
      <c r="O76" s="246">
        <v>-1</v>
      </c>
      <c r="P76" s="246">
        <v>-1</v>
      </c>
      <c r="Q76" s="246">
        <v>-1</v>
      </c>
      <c r="R76" s="246">
        <v>-1</v>
      </c>
      <c r="S76" s="246">
        <v>-1</v>
      </c>
      <c r="T76" s="246">
        <v>-1</v>
      </c>
      <c r="U76" s="246">
        <v>-1</v>
      </c>
      <c r="V76" s="246">
        <v>-1</v>
      </c>
      <c r="W76" s="246">
        <v>-1</v>
      </c>
      <c r="X76" s="246">
        <v>-1</v>
      </c>
      <c r="Y76" s="246">
        <v>-1</v>
      </c>
      <c r="Z76" s="238"/>
      <c r="AA76" s="238"/>
      <c r="AB76" s="238"/>
      <c r="AC76" s="238"/>
      <c r="AD76" s="238"/>
      <c r="AE76" s="238"/>
      <c r="AF76" s="238"/>
      <c r="AG76" s="238"/>
      <c r="AH76" s="238"/>
      <c r="AI76" s="238"/>
      <c r="AJ76" s="238"/>
      <c r="AK76" s="238"/>
      <c r="AL76" s="238"/>
      <c r="AM76" s="238"/>
      <c r="AN76" s="238"/>
      <c r="AO76" s="238"/>
      <c r="AP76" s="238"/>
      <c r="AQ76" s="238"/>
      <c r="AR76" s="238"/>
      <c r="AS76" s="238"/>
      <c r="AT76" s="238"/>
      <c r="AU76" s="238"/>
      <c r="AV76" s="238"/>
      <c r="AW76" s="238"/>
      <c r="AX76" s="238"/>
      <c r="AY76" s="238"/>
      <c r="AZ76" s="238"/>
      <c r="BA76" s="238"/>
      <c r="BB76" s="238"/>
      <c r="BC76" s="238"/>
      <c r="BD76" s="238"/>
      <c r="BE76" s="238"/>
      <c r="BF76" s="49">
        <v>2</v>
      </c>
      <c r="BG76" s="110">
        <v>35</v>
      </c>
      <c r="BH76" s="110">
        <v>14</v>
      </c>
      <c r="BI76" s="110">
        <v>28</v>
      </c>
      <c r="BJ76" s="52" t="str">
        <f t="shared" si="30"/>
        <v>14,35</v>
      </c>
      <c r="BK76" s="90"/>
      <c r="BL76" s="102">
        <f t="shared" si="31"/>
        <v>72</v>
      </c>
      <c r="BM76" s="60">
        <f t="shared" si="32"/>
        <v>2</v>
      </c>
      <c r="BN76" s="60">
        <f t="shared" si="33"/>
        <v>36</v>
      </c>
      <c r="BO76" s="90"/>
      <c r="BP76" s="98">
        <v>71</v>
      </c>
      <c r="BQ76" s="245">
        <v>0</v>
      </c>
      <c r="BR76" s="110">
        <v>71</v>
      </c>
      <c r="BS76" s="110" t="s">
        <v>615</v>
      </c>
      <c r="BT76" s="110" t="s">
        <v>458</v>
      </c>
      <c r="BU76" s="110">
        <v>1</v>
      </c>
      <c r="BV76" s="245">
        <v>29.7</v>
      </c>
      <c r="BW76" s="110">
        <v>100</v>
      </c>
      <c r="BX76" s="245">
        <v>202.83249999999899</v>
      </c>
      <c r="BY76" s="245">
        <v>403.716999999998</v>
      </c>
      <c r="BZ76" s="90"/>
      <c r="CA76" s="248">
        <v>0</v>
      </c>
      <c r="CB76" s="248">
        <v>0</v>
      </c>
      <c r="CC76" s="248">
        <v>0</v>
      </c>
      <c r="CD76" s="248">
        <v>0</v>
      </c>
      <c r="CE76" s="248">
        <v>0</v>
      </c>
      <c r="CF76" s="248">
        <v>0</v>
      </c>
      <c r="CG76" s="248">
        <v>0</v>
      </c>
      <c r="CH76" s="248">
        <v>1</v>
      </c>
      <c r="CI76" s="248">
        <v>1</v>
      </c>
      <c r="CJ76" s="248">
        <v>1</v>
      </c>
      <c r="CK76" s="248">
        <v>1</v>
      </c>
      <c r="CL76" s="248">
        <v>1</v>
      </c>
      <c r="CM76" s="248">
        <v>1</v>
      </c>
      <c r="CN76" s="248">
        <v>1</v>
      </c>
      <c r="CO76" s="248">
        <v>1</v>
      </c>
      <c r="CP76" s="248">
        <v>1</v>
      </c>
      <c r="CQ76" s="248">
        <v>1</v>
      </c>
      <c r="CR76" s="248">
        <v>1</v>
      </c>
      <c r="CS76" s="248">
        <v>1</v>
      </c>
      <c r="CT76" s="248">
        <v>1</v>
      </c>
      <c r="CU76" s="248">
        <v>1</v>
      </c>
      <c r="CV76" s="248">
        <v>1</v>
      </c>
      <c r="CW76" s="248">
        <v>1</v>
      </c>
      <c r="CX76" s="90"/>
      <c r="CY76" s="90"/>
      <c r="CZ76" s="90"/>
      <c r="DA76" s="90"/>
      <c r="DB76" s="90"/>
      <c r="DC76" s="90"/>
      <c r="DD76" s="90"/>
      <c r="DE76" s="90"/>
      <c r="DF76" s="90"/>
      <c r="DG76" s="90"/>
      <c r="DH76" s="90"/>
      <c r="DI76" s="90"/>
      <c r="DJ76" s="90"/>
      <c r="DK76" s="90"/>
    </row>
    <row r="77" spans="1:115" ht="11.25" customHeight="1" x14ac:dyDescent="0.25">
      <c r="A77" s="90"/>
      <c r="B77" s="247"/>
      <c r="C77" s="246">
        <v>-1</v>
      </c>
      <c r="D77" s="246">
        <v>-1</v>
      </c>
      <c r="E77" s="246">
        <v>-1</v>
      </c>
      <c r="F77" s="246">
        <v>-1</v>
      </c>
      <c r="G77" s="246">
        <v>-1</v>
      </c>
      <c r="H77" s="246">
        <v>-1</v>
      </c>
      <c r="I77" s="246">
        <v>-1</v>
      </c>
      <c r="J77" s="246">
        <v>-1</v>
      </c>
      <c r="K77" s="246">
        <v>-1</v>
      </c>
      <c r="L77" s="246">
        <v>-1</v>
      </c>
      <c r="M77" s="246">
        <v>-1</v>
      </c>
      <c r="N77" s="246">
        <v>-1</v>
      </c>
      <c r="O77" s="246">
        <v>-1</v>
      </c>
      <c r="P77" s="246">
        <v>-1</v>
      </c>
      <c r="Q77" s="246">
        <v>-1</v>
      </c>
      <c r="R77" s="246">
        <v>-1</v>
      </c>
      <c r="S77" s="246">
        <v>-1</v>
      </c>
      <c r="T77" s="246">
        <v>-1</v>
      </c>
      <c r="U77" s="246">
        <v>-1</v>
      </c>
      <c r="V77" s="246">
        <v>-1</v>
      </c>
      <c r="W77" s="246">
        <v>-1</v>
      </c>
      <c r="X77" s="246">
        <v>-1</v>
      </c>
      <c r="Y77" s="246">
        <v>-1</v>
      </c>
      <c r="Z77" s="238"/>
      <c r="AA77" s="238"/>
      <c r="AB77" s="238"/>
      <c r="AC77" s="238"/>
      <c r="AD77" s="238"/>
      <c r="AE77" s="238"/>
      <c r="AF77" s="238"/>
      <c r="AG77" s="238"/>
      <c r="AH77" s="238"/>
      <c r="AI77" s="238"/>
      <c r="AJ77" s="238"/>
      <c r="AK77" s="238"/>
      <c r="AL77" s="238"/>
      <c r="AM77" s="238"/>
      <c r="AN77" s="238"/>
      <c r="AO77" s="238"/>
      <c r="AP77" s="238"/>
      <c r="AQ77" s="238"/>
      <c r="AR77" s="238"/>
      <c r="AS77" s="238"/>
      <c r="AT77" s="238"/>
      <c r="AU77" s="238"/>
      <c r="AV77" s="238"/>
      <c r="AW77" s="238"/>
      <c r="AX77" s="238"/>
      <c r="AY77" s="238"/>
      <c r="AZ77" s="238"/>
      <c r="BA77" s="238"/>
      <c r="BB77" s="238"/>
      <c r="BC77" s="238"/>
      <c r="BD77" s="238"/>
      <c r="BE77" s="238"/>
      <c r="BF77" s="49">
        <v>2</v>
      </c>
      <c r="BG77" s="110">
        <v>35</v>
      </c>
      <c r="BH77" s="110">
        <v>16</v>
      </c>
      <c r="BI77" s="110">
        <v>28</v>
      </c>
      <c r="BJ77" s="52" t="str">
        <f t="shared" si="30"/>
        <v>16,35</v>
      </c>
      <c r="BK77" s="90"/>
      <c r="BL77" s="102">
        <f t="shared" si="31"/>
        <v>73</v>
      </c>
      <c r="BM77" s="60">
        <f t="shared" si="32"/>
        <v>3</v>
      </c>
      <c r="BN77" s="60">
        <f t="shared" si="33"/>
        <v>1</v>
      </c>
      <c r="BO77" s="90"/>
      <c r="BP77" s="98">
        <v>72</v>
      </c>
      <c r="BQ77" s="245">
        <v>0</v>
      </c>
      <c r="BR77" s="110">
        <v>72</v>
      </c>
      <c r="BS77" s="110" t="s">
        <v>612</v>
      </c>
      <c r="BT77" s="110" t="s">
        <v>458</v>
      </c>
      <c r="BU77" s="110">
        <v>1</v>
      </c>
      <c r="BV77" s="245">
        <v>29.7</v>
      </c>
      <c r="BW77" s="110">
        <v>100</v>
      </c>
      <c r="BX77" s="245">
        <v>201.858499999999</v>
      </c>
      <c r="BY77" s="245">
        <v>405.664999999999</v>
      </c>
      <c r="BZ77" s="90"/>
      <c r="CA77" s="248">
        <v>0</v>
      </c>
      <c r="CB77" s="248">
        <v>0</v>
      </c>
      <c r="CC77" s="248">
        <v>0</v>
      </c>
      <c r="CD77" s="248">
        <v>0</v>
      </c>
      <c r="CE77" s="248">
        <v>0</v>
      </c>
      <c r="CF77" s="248">
        <v>0</v>
      </c>
      <c r="CG77" s="248">
        <v>0</v>
      </c>
      <c r="CH77" s="248">
        <v>0</v>
      </c>
      <c r="CI77" s="248">
        <v>0</v>
      </c>
      <c r="CJ77" s="248">
        <v>0</v>
      </c>
      <c r="CK77" s="248">
        <v>0</v>
      </c>
      <c r="CL77" s="248">
        <v>0</v>
      </c>
      <c r="CM77" s="248">
        <v>0</v>
      </c>
      <c r="CN77" s="248">
        <v>1</v>
      </c>
      <c r="CO77" s="248">
        <v>1</v>
      </c>
      <c r="CP77" s="248">
        <v>1</v>
      </c>
      <c r="CQ77" s="248">
        <v>1</v>
      </c>
      <c r="CR77" s="248">
        <v>1</v>
      </c>
      <c r="CS77" s="248">
        <v>1</v>
      </c>
      <c r="CT77" s="248">
        <v>1</v>
      </c>
      <c r="CU77" s="248">
        <v>1</v>
      </c>
      <c r="CV77" s="248">
        <v>1</v>
      </c>
      <c r="CW77" s="248">
        <v>1</v>
      </c>
      <c r="CX77" s="90"/>
      <c r="CY77" s="90"/>
      <c r="CZ77" s="90"/>
      <c r="DA77" s="90"/>
      <c r="DB77" s="90"/>
      <c r="DC77" s="90"/>
      <c r="DD77" s="90"/>
      <c r="DE77" s="90"/>
      <c r="DF77" s="90"/>
      <c r="DG77" s="90"/>
      <c r="DH77" s="90"/>
      <c r="DI77" s="90"/>
      <c r="DJ77" s="90"/>
      <c r="DK77" s="90"/>
    </row>
    <row r="78" spans="1:115" ht="11.25" customHeight="1" x14ac:dyDescent="0.25">
      <c r="A78" s="90"/>
      <c r="B78" s="247"/>
      <c r="C78" s="246">
        <v>-1</v>
      </c>
      <c r="D78" s="246">
        <v>-1</v>
      </c>
      <c r="E78" s="246">
        <v>-1</v>
      </c>
      <c r="F78" s="246">
        <v>-1</v>
      </c>
      <c r="G78" s="246">
        <v>-1</v>
      </c>
      <c r="H78" s="246">
        <v>-1</v>
      </c>
      <c r="I78" s="246">
        <v>-1</v>
      </c>
      <c r="J78" s="246">
        <v>-1</v>
      </c>
      <c r="K78" s="246">
        <v>-1</v>
      </c>
      <c r="L78" s="246">
        <v>-1</v>
      </c>
      <c r="M78" s="246">
        <v>-1</v>
      </c>
      <c r="N78" s="246">
        <v>-1</v>
      </c>
      <c r="O78" s="246">
        <v>-1</v>
      </c>
      <c r="P78" s="246">
        <v>-1</v>
      </c>
      <c r="Q78" s="246">
        <v>-1</v>
      </c>
      <c r="R78" s="246">
        <v>-1</v>
      </c>
      <c r="S78" s="246">
        <v>-1</v>
      </c>
      <c r="T78" s="246">
        <v>-1</v>
      </c>
      <c r="U78" s="246">
        <v>-1</v>
      </c>
      <c r="V78" s="246">
        <v>-1</v>
      </c>
      <c r="W78" s="246">
        <v>-1</v>
      </c>
      <c r="X78" s="246">
        <v>-1</v>
      </c>
      <c r="Y78" s="246">
        <v>-1</v>
      </c>
      <c r="Z78" s="238"/>
      <c r="AA78" s="238"/>
      <c r="AB78" s="238"/>
      <c r="AC78" s="238"/>
      <c r="AD78" s="238"/>
      <c r="AE78" s="238"/>
      <c r="AF78" s="238"/>
      <c r="AG78" s="238"/>
      <c r="AH78" s="238"/>
      <c r="AI78" s="238"/>
      <c r="AJ78" s="238"/>
      <c r="AK78" s="238"/>
      <c r="AL78" s="238"/>
      <c r="AM78" s="238"/>
      <c r="AN78" s="238"/>
      <c r="AO78" s="238"/>
      <c r="AP78" s="238"/>
      <c r="AQ78" s="238"/>
      <c r="AR78" s="238"/>
      <c r="AS78" s="238"/>
      <c r="AT78" s="238"/>
      <c r="AU78" s="238"/>
      <c r="AV78" s="238"/>
      <c r="AW78" s="238"/>
      <c r="AX78" s="238"/>
      <c r="AY78" s="238"/>
      <c r="AZ78" s="238"/>
      <c r="BA78" s="238"/>
      <c r="BB78" s="238"/>
      <c r="BC78" s="238"/>
      <c r="BD78" s="238"/>
      <c r="BE78" s="238"/>
      <c r="BF78" s="49">
        <v>2</v>
      </c>
      <c r="BG78" s="110">
        <v>35</v>
      </c>
      <c r="BH78" s="110">
        <v>17</v>
      </c>
      <c r="BI78" s="110">
        <v>28</v>
      </c>
      <c r="BJ78" s="52" t="str">
        <f t="shared" si="30"/>
        <v>17,35</v>
      </c>
      <c r="BK78" s="90"/>
      <c r="BL78" s="102">
        <f t="shared" si="31"/>
        <v>74</v>
      </c>
      <c r="BM78" s="60">
        <f t="shared" si="32"/>
        <v>3</v>
      </c>
      <c r="BN78" s="60">
        <f t="shared" si="33"/>
        <v>2</v>
      </c>
      <c r="BO78" s="90"/>
      <c r="BP78" s="98">
        <v>73</v>
      </c>
      <c r="BQ78" s="245">
        <v>0</v>
      </c>
      <c r="BR78" s="110">
        <v>73</v>
      </c>
      <c r="BS78" s="110" t="s">
        <v>614</v>
      </c>
      <c r="BT78" s="110" t="s">
        <v>460</v>
      </c>
      <c r="BU78" s="110">
        <v>1</v>
      </c>
      <c r="BV78" s="245">
        <v>0</v>
      </c>
      <c r="BW78" s="110">
        <v>0</v>
      </c>
      <c r="BX78" s="245">
        <v>0</v>
      </c>
      <c r="BY78" s="245">
        <v>0</v>
      </c>
      <c r="BZ78" s="90"/>
      <c r="CA78" s="248">
        <v>0</v>
      </c>
      <c r="CB78" s="248">
        <v>0</v>
      </c>
      <c r="CC78" s="248">
        <v>0</v>
      </c>
      <c r="CD78" s="248">
        <v>0</v>
      </c>
      <c r="CE78" s="248">
        <v>0</v>
      </c>
      <c r="CF78" s="248">
        <v>0</v>
      </c>
      <c r="CG78" s="248">
        <v>0</v>
      </c>
      <c r="CH78" s="248">
        <v>0</v>
      </c>
      <c r="CI78" s="248">
        <v>0</v>
      </c>
      <c r="CJ78" s="248">
        <v>0</v>
      </c>
      <c r="CK78" s="248">
        <v>0</v>
      </c>
      <c r="CL78" s="248">
        <v>0</v>
      </c>
      <c r="CM78" s="248">
        <v>0</v>
      </c>
      <c r="CN78" s="248">
        <v>0</v>
      </c>
      <c r="CO78" s="248">
        <v>0</v>
      </c>
      <c r="CP78" s="248">
        <v>0</v>
      </c>
      <c r="CQ78" s="248">
        <v>0</v>
      </c>
      <c r="CR78" s="248">
        <v>0</v>
      </c>
      <c r="CS78" s="248">
        <v>0</v>
      </c>
      <c r="CT78" s="248">
        <v>0</v>
      </c>
      <c r="CU78" s="248">
        <v>1</v>
      </c>
      <c r="CV78" s="248">
        <v>1</v>
      </c>
      <c r="CW78" s="248">
        <v>1</v>
      </c>
      <c r="CX78" s="90"/>
      <c r="CY78" s="90"/>
      <c r="CZ78" s="90"/>
      <c r="DA78" s="90"/>
      <c r="DB78" s="90"/>
      <c r="DC78" s="90"/>
      <c r="DD78" s="90"/>
      <c r="DE78" s="90"/>
      <c r="DF78" s="90"/>
      <c r="DG78" s="90"/>
      <c r="DH78" s="90"/>
      <c r="DI78" s="90"/>
      <c r="DJ78" s="90"/>
      <c r="DK78" s="90"/>
    </row>
    <row r="79" spans="1:115" ht="11.25" customHeight="1" x14ac:dyDescent="0.25">
      <c r="A79" s="90"/>
      <c r="B79" s="247"/>
      <c r="C79" s="246">
        <v>-1</v>
      </c>
      <c r="D79" s="246">
        <v>-1</v>
      </c>
      <c r="E79" s="246">
        <v>-1</v>
      </c>
      <c r="F79" s="246">
        <v>-1</v>
      </c>
      <c r="G79" s="246">
        <v>-1</v>
      </c>
      <c r="H79" s="246">
        <v>-1</v>
      </c>
      <c r="I79" s="246">
        <v>-1</v>
      </c>
      <c r="J79" s="246">
        <v>-1</v>
      </c>
      <c r="K79" s="246">
        <v>-1</v>
      </c>
      <c r="L79" s="246">
        <v>-1</v>
      </c>
      <c r="M79" s="246">
        <v>-1</v>
      </c>
      <c r="N79" s="246">
        <v>-1</v>
      </c>
      <c r="O79" s="246">
        <v>-1</v>
      </c>
      <c r="P79" s="246">
        <v>-1</v>
      </c>
      <c r="Q79" s="246">
        <v>-1</v>
      </c>
      <c r="R79" s="246">
        <v>-1</v>
      </c>
      <c r="S79" s="246">
        <v>-1</v>
      </c>
      <c r="T79" s="246">
        <v>-1</v>
      </c>
      <c r="U79" s="246">
        <v>-1</v>
      </c>
      <c r="V79" s="246">
        <v>-1</v>
      </c>
      <c r="W79" s="246">
        <v>-1</v>
      </c>
      <c r="X79" s="246">
        <v>-1</v>
      </c>
      <c r="Y79" s="246">
        <v>-1</v>
      </c>
      <c r="Z79" s="238"/>
      <c r="AA79" s="238"/>
      <c r="AB79" s="238"/>
      <c r="AC79" s="238"/>
      <c r="AD79" s="238"/>
      <c r="AE79" s="238"/>
      <c r="AF79" s="238"/>
      <c r="AG79" s="238"/>
      <c r="AH79" s="238"/>
      <c r="AI79" s="238"/>
      <c r="AJ79" s="238"/>
      <c r="AK79" s="238"/>
      <c r="AL79" s="238"/>
      <c r="AM79" s="238"/>
      <c r="AN79" s="238"/>
      <c r="AO79" s="238"/>
      <c r="AP79" s="238"/>
      <c r="AQ79" s="238"/>
      <c r="AR79" s="238"/>
      <c r="AS79" s="238"/>
      <c r="AT79" s="238"/>
      <c r="AU79" s="238"/>
      <c r="AV79" s="238"/>
      <c r="AW79" s="238"/>
      <c r="AX79" s="238"/>
      <c r="AY79" s="238"/>
      <c r="AZ79" s="238"/>
      <c r="BA79" s="238"/>
      <c r="BB79" s="238"/>
      <c r="BC79" s="238"/>
      <c r="BD79" s="238"/>
      <c r="BE79" s="238"/>
      <c r="BF79" s="49">
        <v>2</v>
      </c>
      <c r="BG79" s="110">
        <v>35</v>
      </c>
      <c r="BH79" s="110">
        <v>18</v>
      </c>
      <c r="BI79" s="110">
        <v>28</v>
      </c>
      <c r="BJ79" s="52" t="str">
        <f t="shared" si="30"/>
        <v>18,35</v>
      </c>
      <c r="BK79" s="90"/>
      <c r="BL79" s="102">
        <f t="shared" si="31"/>
        <v>75</v>
      </c>
      <c r="BM79" s="60">
        <f t="shared" si="32"/>
        <v>3</v>
      </c>
      <c r="BN79" s="60">
        <f t="shared" si="33"/>
        <v>3</v>
      </c>
      <c r="BO79" s="90"/>
      <c r="BP79" s="98">
        <v>74</v>
      </c>
      <c r="BQ79" s="245">
        <v>0</v>
      </c>
      <c r="BR79" s="110">
        <v>74</v>
      </c>
      <c r="BS79" s="110" t="s">
        <v>613</v>
      </c>
      <c r="BT79" s="110" t="s">
        <v>458</v>
      </c>
      <c r="BU79" s="110">
        <v>1</v>
      </c>
      <c r="BV79" s="245">
        <v>29.7</v>
      </c>
      <c r="BW79" s="110">
        <v>100</v>
      </c>
      <c r="BX79" s="245">
        <v>202.83249999999899</v>
      </c>
      <c r="BY79" s="245">
        <v>403.71699999999902</v>
      </c>
      <c r="BZ79" s="90"/>
      <c r="CA79" s="90"/>
      <c r="CB79" s="90"/>
      <c r="CC79" s="90"/>
      <c r="CD79" s="90"/>
      <c r="CE79" s="90"/>
      <c r="CF79" s="90"/>
      <c r="CG79" s="90"/>
      <c r="CH79" s="90"/>
      <c r="CI79" s="90"/>
      <c r="CJ79" s="90"/>
      <c r="CK79" s="90"/>
      <c r="CL79" s="90"/>
      <c r="CM79" s="90"/>
      <c r="CN79" s="90"/>
      <c r="CO79" s="90"/>
      <c r="CP79" s="90"/>
      <c r="CQ79" s="90"/>
      <c r="CR79" s="90"/>
      <c r="CS79" s="90"/>
      <c r="CT79" s="90"/>
      <c r="CU79" s="90"/>
      <c r="CV79" s="90"/>
      <c r="CW79" s="90"/>
      <c r="CX79" s="90"/>
      <c r="CY79" s="90"/>
      <c r="CZ79" s="90"/>
      <c r="DA79" s="90"/>
      <c r="DB79" s="90"/>
      <c r="DC79" s="90"/>
      <c r="DD79" s="90"/>
      <c r="DE79" s="90"/>
      <c r="DF79" s="90"/>
      <c r="DG79" s="90"/>
      <c r="DH79" s="90"/>
      <c r="DI79" s="90"/>
      <c r="DJ79" s="90"/>
      <c r="DK79" s="90"/>
    </row>
    <row r="80" spans="1:115" ht="11.25" customHeight="1" x14ac:dyDescent="0.25">
      <c r="A80" s="90"/>
      <c r="B80" s="247"/>
      <c r="C80" s="246">
        <v>-1</v>
      </c>
      <c r="D80" s="246">
        <v>-1</v>
      </c>
      <c r="E80" s="246">
        <v>-1</v>
      </c>
      <c r="F80" s="246">
        <v>-1</v>
      </c>
      <c r="G80" s="246">
        <v>-1</v>
      </c>
      <c r="H80" s="246">
        <v>-1</v>
      </c>
      <c r="I80" s="246">
        <v>-1</v>
      </c>
      <c r="J80" s="246">
        <v>-1</v>
      </c>
      <c r="K80" s="246">
        <v>-1</v>
      </c>
      <c r="L80" s="246">
        <v>-1</v>
      </c>
      <c r="M80" s="246">
        <v>-1</v>
      </c>
      <c r="N80" s="246">
        <v>-1</v>
      </c>
      <c r="O80" s="246">
        <v>-1</v>
      </c>
      <c r="P80" s="246">
        <v>-1</v>
      </c>
      <c r="Q80" s="246">
        <v>-1</v>
      </c>
      <c r="R80" s="246">
        <v>-1</v>
      </c>
      <c r="S80" s="246">
        <v>-1</v>
      </c>
      <c r="T80" s="246">
        <v>-1</v>
      </c>
      <c r="U80" s="246">
        <v>-1</v>
      </c>
      <c r="V80" s="246">
        <v>-1</v>
      </c>
      <c r="W80" s="246">
        <v>-1</v>
      </c>
      <c r="X80" s="246">
        <v>-1</v>
      </c>
      <c r="Y80" s="246">
        <v>-1</v>
      </c>
      <c r="Z80" s="238"/>
      <c r="AA80" s="238"/>
      <c r="AB80" s="238"/>
      <c r="AC80" s="238"/>
      <c r="AD80" s="238"/>
      <c r="AE80" s="238"/>
      <c r="AF80" s="238"/>
      <c r="AG80" s="238"/>
      <c r="AH80" s="238"/>
      <c r="AI80" s="238"/>
      <c r="AJ80" s="238"/>
      <c r="AK80" s="238"/>
      <c r="AL80" s="238"/>
      <c r="AM80" s="238"/>
      <c r="AN80" s="238"/>
      <c r="AO80" s="238"/>
      <c r="AP80" s="238"/>
      <c r="AQ80" s="238"/>
      <c r="AR80" s="238"/>
      <c r="AS80" s="238"/>
      <c r="AT80" s="238"/>
      <c r="AU80" s="238"/>
      <c r="AV80" s="238"/>
      <c r="AW80" s="238"/>
      <c r="AX80" s="238"/>
      <c r="AY80" s="238"/>
      <c r="AZ80" s="238"/>
      <c r="BA80" s="238"/>
      <c r="BB80" s="238"/>
      <c r="BC80" s="238"/>
      <c r="BD80" s="238"/>
      <c r="BE80" s="238"/>
      <c r="BF80" s="49">
        <v>2</v>
      </c>
      <c r="BG80" s="110">
        <v>35</v>
      </c>
      <c r="BH80" s="110">
        <v>19</v>
      </c>
      <c r="BI80" s="110">
        <v>28</v>
      </c>
      <c r="BJ80" s="52" t="str">
        <f t="shared" si="30"/>
        <v>19,35</v>
      </c>
      <c r="BK80" s="90"/>
      <c r="BL80" s="102">
        <f t="shared" si="31"/>
        <v>76</v>
      </c>
      <c r="BM80" s="60">
        <f t="shared" si="32"/>
        <v>3</v>
      </c>
      <c r="BN80" s="60">
        <f t="shared" si="33"/>
        <v>4</v>
      </c>
      <c r="BO80" s="90"/>
      <c r="BP80" s="98">
        <v>75</v>
      </c>
      <c r="BQ80" s="245">
        <v>0</v>
      </c>
      <c r="BR80" s="110">
        <v>75</v>
      </c>
      <c r="BS80" s="110" t="s">
        <v>612</v>
      </c>
      <c r="BT80" s="110" t="s">
        <v>458</v>
      </c>
      <c r="BU80" s="110">
        <v>1</v>
      </c>
      <c r="BV80" s="245">
        <v>29.7</v>
      </c>
      <c r="BW80" s="110">
        <v>100</v>
      </c>
      <c r="BX80" s="245">
        <v>202.83249999999899</v>
      </c>
      <c r="BY80" s="245">
        <v>403.71699999999902</v>
      </c>
      <c r="BZ80" s="90"/>
      <c r="CA80" s="90"/>
      <c r="CB80" s="90"/>
      <c r="CC80" s="90"/>
      <c r="CD80" s="90"/>
      <c r="CE80" s="90"/>
      <c r="CF80" s="90"/>
      <c r="CG80" s="90"/>
      <c r="CH80" s="90"/>
      <c r="CI80" s="90"/>
      <c r="CJ80" s="90"/>
      <c r="CK80" s="90"/>
      <c r="CL80" s="90"/>
      <c r="CM80" s="90"/>
      <c r="CN80" s="90"/>
      <c r="CO80" s="90"/>
      <c r="CP80" s="90"/>
      <c r="CQ80" s="90"/>
      <c r="CR80" s="90"/>
      <c r="CS80" s="90"/>
      <c r="CT80" s="90"/>
      <c r="CU80" s="90"/>
      <c r="CV80" s="90"/>
      <c r="CW80" s="90"/>
      <c r="CX80" s="90"/>
      <c r="CY80" s="90"/>
      <c r="CZ80" s="90"/>
      <c r="DA80" s="90"/>
      <c r="DB80" s="90"/>
      <c r="DC80" s="90"/>
      <c r="DD80" s="90"/>
      <c r="DE80" s="90"/>
      <c r="DF80" s="90"/>
      <c r="DG80" s="90"/>
      <c r="DH80" s="90"/>
      <c r="DI80" s="90"/>
      <c r="DJ80" s="90"/>
      <c r="DK80" s="90"/>
    </row>
    <row r="81" spans="1:115" ht="11.25" customHeight="1" x14ac:dyDescent="0.25">
      <c r="A81" s="90"/>
      <c r="B81" s="247"/>
      <c r="C81" s="246">
        <v>-1</v>
      </c>
      <c r="D81" s="246">
        <v>-1</v>
      </c>
      <c r="E81" s="246">
        <v>-1</v>
      </c>
      <c r="F81" s="246">
        <v>-1</v>
      </c>
      <c r="G81" s="246">
        <v>-1</v>
      </c>
      <c r="H81" s="246">
        <v>-1</v>
      </c>
      <c r="I81" s="246">
        <v>-1</v>
      </c>
      <c r="J81" s="246">
        <v>-1</v>
      </c>
      <c r="K81" s="246">
        <v>-1</v>
      </c>
      <c r="L81" s="246">
        <v>-1</v>
      </c>
      <c r="M81" s="246">
        <v>-1</v>
      </c>
      <c r="N81" s="246">
        <v>-1</v>
      </c>
      <c r="O81" s="246">
        <v>-1</v>
      </c>
      <c r="P81" s="246">
        <v>-1</v>
      </c>
      <c r="Q81" s="246">
        <v>-1</v>
      </c>
      <c r="R81" s="246">
        <v>-1</v>
      </c>
      <c r="S81" s="246">
        <v>-1</v>
      </c>
      <c r="T81" s="246">
        <v>-1</v>
      </c>
      <c r="U81" s="246">
        <v>-1</v>
      </c>
      <c r="V81" s="246">
        <v>-1</v>
      </c>
      <c r="W81" s="246">
        <v>-1</v>
      </c>
      <c r="X81" s="246">
        <v>-1</v>
      </c>
      <c r="Y81" s="246">
        <v>-1</v>
      </c>
      <c r="Z81" s="238"/>
      <c r="AA81" s="238"/>
      <c r="AB81" s="238"/>
      <c r="AC81" s="238"/>
      <c r="AD81" s="238"/>
      <c r="AE81" s="238"/>
      <c r="AF81" s="238"/>
      <c r="AG81" s="238"/>
      <c r="AH81" s="238"/>
      <c r="AI81" s="238"/>
      <c r="AJ81" s="238"/>
      <c r="AK81" s="238"/>
      <c r="AL81" s="238"/>
      <c r="AM81" s="238"/>
      <c r="AN81" s="238"/>
      <c r="AO81" s="238"/>
      <c r="AP81" s="238"/>
      <c r="AQ81" s="238"/>
      <c r="AR81" s="238"/>
      <c r="AS81" s="238"/>
      <c r="AT81" s="238"/>
      <c r="AU81" s="238"/>
      <c r="AV81" s="238"/>
      <c r="AW81" s="238"/>
      <c r="AX81" s="238"/>
      <c r="AY81" s="238"/>
      <c r="AZ81" s="238"/>
      <c r="BA81" s="238"/>
      <c r="BB81" s="238"/>
      <c r="BC81" s="238"/>
      <c r="BD81" s="238"/>
      <c r="BE81" s="238"/>
      <c r="BF81" s="49">
        <v>2</v>
      </c>
      <c r="BG81" s="110">
        <v>35</v>
      </c>
      <c r="BH81" s="110">
        <v>20</v>
      </c>
      <c r="BI81" s="110">
        <v>28</v>
      </c>
      <c r="BJ81" s="52" t="str">
        <f t="shared" si="30"/>
        <v>20,35</v>
      </c>
      <c r="BK81" s="90"/>
      <c r="BL81" s="102">
        <f t="shared" si="31"/>
        <v>77</v>
      </c>
      <c r="BM81" s="60">
        <f t="shared" si="32"/>
        <v>3</v>
      </c>
      <c r="BN81" s="60">
        <f t="shared" si="33"/>
        <v>5</v>
      </c>
      <c r="BO81" s="90"/>
      <c r="BP81" s="98">
        <v>76</v>
      </c>
      <c r="BQ81" s="245">
        <v>0</v>
      </c>
      <c r="BR81" s="110">
        <v>76</v>
      </c>
      <c r="BS81" s="110" t="s">
        <v>611</v>
      </c>
      <c r="BT81" s="110" t="s">
        <v>458</v>
      </c>
      <c r="BU81" s="110">
        <v>1</v>
      </c>
      <c r="BV81" s="245">
        <v>29.565470000000001</v>
      </c>
      <c r="BW81" s="110">
        <v>100</v>
      </c>
      <c r="BX81" s="245">
        <v>201.858499999999</v>
      </c>
      <c r="BY81" s="245">
        <v>405.664999999999</v>
      </c>
      <c r="BZ81" s="90"/>
      <c r="CA81" s="90"/>
      <c r="CB81" s="90"/>
      <c r="CC81" s="90"/>
      <c r="CD81" s="90"/>
      <c r="CE81" s="90"/>
      <c r="CF81" s="90"/>
      <c r="CG81" s="90"/>
      <c r="CH81" s="90"/>
      <c r="CI81" s="90"/>
      <c r="CJ81" s="90"/>
      <c r="CK81" s="90"/>
      <c r="CL81" s="90"/>
      <c r="CM81" s="90"/>
      <c r="CN81" s="90"/>
      <c r="CO81" s="90"/>
      <c r="CP81" s="90"/>
      <c r="CQ81" s="90"/>
      <c r="CR81" s="90"/>
      <c r="CS81" s="90"/>
      <c r="CT81" s="90"/>
      <c r="CU81" s="90"/>
      <c r="CV81" s="90"/>
      <c r="CW81" s="90"/>
      <c r="CX81" s="90"/>
      <c r="CY81" s="90"/>
      <c r="CZ81" s="90"/>
      <c r="DA81" s="90"/>
      <c r="DB81" s="90"/>
      <c r="DC81" s="90"/>
      <c r="DD81" s="90"/>
      <c r="DE81" s="90"/>
      <c r="DF81" s="90"/>
      <c r="DG81" s="90"/>
      <c r="DH81" s="90"/>
      <c r="DI81" s="90"/>
      <c r="DJ81" s="90"/>
      <c r="DK81" s="90"/>
    </row>
    <row r="82" spans="1:115" ht="11.25" customHeight="1" x14ac:dyDescent="0.25">
      <c r="A82" s="90"/>
      <c r="B82" s="238"/>
      <c r="C82" s="238"/>
      <c r="D82" s="238"/>
      <c r="E82" s="238"/>
      <c r="F82" s="238"/>
      <c r="G82" s="238"/>
      <c r="H82" s="238"/>
      <c r="I82" s="238"/>
      <c r="J82" s="238"/>
      <c r="K82" s="238"/>
      <c r="L82" s="238"/>
      <c r="M82" s="238"/>
      <c r="N82" s="238"/>
      <c r="O82" s="238"/>
      <c r="P82" s="238"/>
      <c r="Q82" s="238"/>
      <c r="R82" s="238"/>
      <c r="S82" s="238"/>
      <c r="T82" s="238"/>
      <c r="U82" s="238"/>
      <c r="V82" s="238"/>
      <c r="W82" s="238"/>
      <c r="X82" s="238"/>
      <c r="Y82" s="238"/>
      <c r="Z82" s="238"/>
      <c r="AA82" s="238"/>
      <c r="AB82" s="238"/>
      <c r="AC82" s="238"/>
      <c r="AD82" s="238"/>
      <c r="AE82" s="238"/>
      <c r="AF82" s="238"/>
      <c r="AG82" s="238"/>
      <c r="AH82" s="238"/>
      <c r="AI82" s="238"/>
      <c r="AJ82" s="238"/>
      <c r="AK82" s="238"/>
      <c r="AL82" s="238"/>
      <c r="AM82" s="238"/>
      <c r="AN82" s="238"/>
      <c r="AO82" s="238"/>
      <c r="AP82" s="238"/>
      <c r="AQ82" s="238"/>
      <c r="AR82" s="238"/>
      <c r="AS82" s="238"/>
      <c r="AT82" s="238"/>
      <c r="AU82" s="238"/>
      <c r="AV82" s="238"/>
      <c r="AW82" s="238"/>
      <c r="AX82" s="238"/>
      <c r="AY82" s="238"/>
      <c r="AZ82" s="238"/>
      <c r="BA82" s="238"/>
      <c r="BB82" s="238"/>
      <c r="BC82" s="238"/>
      <c r="BD82" s="238"/>
      <c r="BE82" s="238"/>
      <c r="BF82" s="49">
        <v>2</v>
      </c>
      <c r="BG82" s="110">
        <v>36</v>
      </c>
      <c r="BH82" s="110">
        <v>21</v>
      </c>
      <c r="BI82" s="110">
        <v>28</v>
      </c>
      <c r="BJ82" s="52" t="str">
        <f t="shared" si="30"/>
        <v>21,36</v>
      </c>
      <c r="BK82" s="90"/>
      <c r="BL82" s="102">
        <f t="shared" si="31"/>
        <v>78</v>
      </c>
      <c r="BM82" s="60">
        <f t="shared" si="32"/>
        <v>3</v>
      </c>
      <c r="BN82" s="60">
        <f t="shared" si="33"/>
        <v>6</v>
      </c>
      <c r="BO82" s="90"/>
      <c r="BP82" s="98">
        <v>77</v>
      </c>
      <c r="BQ82" s="245">
        <v>0</v>
      </c>
      <c r="BR82" s="110">
        <v>77</v>
      </c>
      <c r="BS82" s="110" t="s">
        <v>610</v>
      </c>
      <c r="BT82" s="110" t="s">
        <v>460</v>
      </c>
      <c r="BU82" s="110">
        <v>1</v>
      </c>
      <c r="BV82" s="245">
        <v>0</v>
      </c>
      <c r="BW82" s="110">
        <v>0</v>
      </c>
      <c r="BX82" s="245">
        <v>0</v>
      </c>
      <c r="BY82" s="245">
        <v>0</v>
      </c>
      <c r="BZ82" s="90"/>
      <c r="CA82" s="90"/>
      <c r="CB82" s="90"/>
      <c r="CC82" s="90"/>
      <c r="CD82" s="90"/>
      <c r="CE82" s="90"/>
      <c r="CF82" s="90"/>
      <c r="CG82" s="90"/>
      <c r="CH82" s="90"/>
      <c r="CI82" s="90"/>
      <c r="CJ82" s="90"/>
      <c r="CK82" s="90"/>
      <c r="CL82" s="90"/>
      <c r="CM82" s="90"/>
      <c r="CN82" s="90"/>
      <c r="CO82" s="90"/>
      <c r="CP82" s="90"/>
      <c r="CQ82" s="90"/>
      <c r="CR82" s="90"/>
      <c r="CS82" s="90"/>
      <c r="CT82" s="90"/>
      <c r="CU82" s="90"/>
      <c r="CV82" s="90"/>
      <c r="CW82" s="90"/>
      <c r="CX82" s="90"/>
      <c r="CY82" s="90"/>
      <c r="CZ82" s="90"/>
      <c r="DA82" s="90"/>
      <c r="DB82" s="90"/>
      <c r="DC82" s="90"/>
      <c r="DD82" s="90"/>
      <c r="DE82" s="90"/>
      <c r="DF82" s="90"/>
      <c r="DG82" s="90"/>
      <c r="DH82" s="90"/>
      <c r="DI82" s="90"/>
      <c r="DJ82" s="90"/>
      <c r="DK82" s="90"/>
    </row>
    <row r="83" spans="1:115" ht="11.25" customHeight="1" x14ac:dyDescent="0.25">
      <c r="A83" s="90"/>
      <c r="B83" s="29">
        <f>COUNT('51'!#REF!)</f>
        <v>0</v>
      </c>
      <c r="C83" s="29">
        <f t="shared" ref="C83:Y83" si="34">IF(ISNUMBER(C84),B83+1,"")</f>
        <v>1</v>
      </c>
      <c r="D83" s="29">
        <f t="shared" si="34"/>
        <v>2</v>
      </c>
      <c r="E83" s="29">
        <f t="shared" si="34"/>
        <v>3</v>
      </c>
      <c r="F83" s="29">
        <f t="shared" si="34"/>
        <v>4</v>
      </c>
      <c r="G83" s="29">
        <f t="shared" si="34"/>
        <v>5</v>
      </c>
      <c r="H83" s="29">
        <f t="shared" si="34"/>
        <v>6</v>
      </c>
      <c r="I83" s="29">
        <f t="shared" si="34"/>
        <v>7</v>
      </c>
      <c r="J83" s="29">
        <f t="shared" si="34"/>
        <v>8</v>
      </c>
      <c r="K83" s="29">
        <f t="shared" si="34"/>
        <v>9</v>
      </c>
      <c r="L83" s="29">
        <f t="shared" si="34"/>
        <v>10</v>
      </c>
      <c r="M83" s="29">
        <f t="shared" si="34"/>
        <v>11</v>
      </c>
      <c r="N83" s="29">
        <f t="shared" si="34"/>
        <v>12</v>
      </c>
      <c r="O83" s="29">
        <f t="shared" si="34"/>
        <v>13</v>
      </c>
      <c r="P83" s="29">
        <f t="shared" si="34"/>
        <v>14</v>
      </c>
      <c r="Q83" s="29">
        <f t="shared" si="34"/>
        <v>15</v>
      </c>
      <c r="R83" s="29">
        <f t="shared" si="34"/>
        <v>16</v>
      </c>
      <c r="S83" s="29">
        <f t="shared" si="34"/>
        <v>17</v>
      </c>
      <c r="T83" s="29">
        <f t="shared" si="34"/>
        <v>18</v>
      </c>
      <c r="U83" s="29">
        <f t="shared" si="34"/>
        <v>19</v>
      </c>
      <c r="V83" s="29">
        <f t="shared" si="34"/>
        <v>20</v>
      </c>
      <c r="W83" s="29">
        <f t="shared" si="34"/>
        <v>21</v>
      </c>
      <c r="X83" s="29">
        <f t="shared" si="34"/>
        <v>22</v>
      </c>
      <c r="Y83" s="29">
        <f t="shared" si="34"/>
        <v>23</v>
      </c>
      <c r="Z83" s="90"/>
      <c r="AA83" s="238"/>
      <c r="AB83" s="238"/>
      <c r="AC83" s="238"/>
      <c r="AD83" s="238"/>
      <c r="AE83" s="238"/>
      <c r="AF83" s="238"/>
      <c r="AG83" s="238"/>
      <c r="AH83" s="238"/>
      <c r="AI83" s="238"/>
      <c r="AJ83" s="238"/>
      <c r="AK83" s="238"/>
      <c r="AL83" s="238"/>
      <c r="AM83" s="238"/>
      <c r="AN83" s="238"/>
      <c r="AO83" s="238"/>
      <c r="AP83" s="238"/>
      <c r="AQ83" s="238"/>
      <c r="AR83" s="238"/>
      <c r="AS83" s="238"/>
      <c r="AT83" s="238"/>
      <c r="AU83" s="238"/>
      <c r="AV83" s="238"/>
      <c r="AW83" s="238"/>
      <c r="AX83" s="238"/>
      <c r="AY83" s="238"/>
      <c r="AZ83" s="238"/>
      <c r="BA83" s="238"/>
      <c r="BB83" s="238"/>
      <c r="BC83" s="238"/>
      <c r="BD83" s="238"/>
      <c r="BE83" s="238"/>
      <c r="BF83" s="49">
        <v>2</v>
      </c>
      <c r="BG83" s="110">
        <v>36</v>
      </c>
      <c r="BH83" s="110">
        <v>22</v>
      </c>
      <c r="BI83" s="110">
        <v>28</v>
      </c>
      <c r="BJ83" s="52" t="str">
        <f t="shared" si="30"/>
        <v>22,36</v>
      </c>
      <c r="BK83" s="90"/>
      <c r="BL83" s="102">
        <f t="shared" si="31"/>
        <v>79</v>
      </c>
      <c r="BM83" s="60">
        <f t="shared" si="32"/>
        <v>3</v>
      </c>
      <c r="BN83" s="60">
        <f t="shared" si="33"/>
        <v>7</v>
      </c>
      <c r="BO83" s="90"/>
      <c r="BP83" s="98">
        <v>78</v>
      </c>
      <c r="BQ83" s="245">
        <v>1</v>
      </c>
      <c r="BR83" s="110">
        <v>0</v>
      </c>
      <c r="BS83" s="110" t="s">
        <v>609</v>
      </c>
      <c r="BT83" s="110" t="s">
        <v>458</v>
      </c>
      <c r="BU83" s="110">
        <v>1</v>
      </c>
      <c r="BV83" s="245">
        <v>20.2</v>
      </c>
      <c r="BW83" s="110">
        <v>100</v>
      </c>
      <c r="BX83" s="245">
        <v>201.858499999999</v>
      </c>
      <c r="BY83" s="245">
        <v>405.66500000000002</v>
      </c>
      <c r="BZ83" s="90"/>
      <c r="CA83" s="90"/>
      <c r="CB83" s="90"/>
      <c r="CC83" s="90"/>
      <c r="CD83" s="90"/>
      <c r="CE83" s="90"/>
      <c r="CF83" s="90"/>
      <c r="CG83" s="90"/>
      <c r="CH83" s="90"/>
      <c r="CI83" s="90"/>
      <c r="CJ83" s="90"/>
      <c r="CK83" s="90"/>
      <c r="CL83" s="90"/>
      <c r="CM83" s="90"/>
      <c r="CN83" s="90"/>
      <c r="CO83" s="90"/>
      <c r="CP83" s="90"/>
      <c r="CQ83" s="90"/>
      <c r="CR83" s="90"/>
      <c r="CS83" s="90"/>
      <c r="CT83" s="90"/>
      <c r="CU83" s="90"/>
      <c r="CV83" s="90"/>
      <c r="CW83" s="90"/>
      <c r="CX83" s="90"/>
      <c r="CY83" s="90"/>
      <c r="CZ83" s="90"/>
      <c r="DA83" s="90"/>
      <c r="DB83" s="90"/>
      <c r="DC83" s="90"/>
      <c r="DD83" s="90"/>
      <c r="DE83" s="90"/>
      <c r="DF83" s="90"/>
      <c r="DG83" s="90"/>
      <c r="DH83" s="90"/>
      <c r="DI83" s="90"/>
      <c r="DJ83" s="90"/>
      <c r="DK83" s="90"/>
    </row>
    <row r="84" spans="1:115" ht="11.25" customHeight="1" x14ac:dyDescent="0.25">
      <c r="A84" s="90"/>
      <c r="B84" s="29">
        <f>COUNT('51'!#REF!)</f>
        <v>0</v>
      </c>
      <c r="C84" s="29">
        <f>ROW()</f>
        <v>84</v>
      </c>
      <c r="D84" s="29">
        <f>ROW()</f>
        <v>84</v>
      </c>
      <c r="E84" s="29">
        <f>ROW()</f>
        <v>84</v>
      </c>
      <c r="F84" s="29">
        <f>ROW()</f>
        <v>84</v>
      </c>
      <c r="G84" s="29">
        <f>ROW()</f>
        <v>84</v>
      </c>
      <c r="H84" s="29">
        <f>ROW()</f>
        <v>84</v>
      </c>
      <c r="I84" s="29">
        <f>ROW()</f>
        <v>84</v>
      </c>
      <c r="J84" s="29">
        <f>ROW()</f>
        <v>84</v>
      </c>
      <c r="K84" s="29">
        <f>ROW()</f>
        <v>84</v>
      </c>
      <c r="L84" s="29">
        <f>ROW()</f>
        <v>84</v>
      </c>
      <c r="M84" s="29">
        <f>ROW()</f>
        <v>84</v>
      </c>
      <c r="N84" s="29">
        <f>ROW()</f>
        <v>84</v>
      </c>
      <c r="O84" s="29">
        <f>ROW()</f>
        <v>84</v>
      </c>
      <c r="P84" s="29">
        <f>ROW()</f>
        <v>84</v>
      </c>
      <c r="Q84" s="29">
        <f>ROW()</f>
        <v>84</v>
      </c>
      <c r="R84" s="29">
        <f>ROW()</f>
        <v>84</v>
      </c>
      <c r="S84" s="29">
        <f>ROW()</f>
        <v>84</v>
      </c>
      <c r="T84" s="29">
        <f>ROW()</f>
        <v>84</v>
      </c>
      <c r="U84" s="29">
        <f>ROW()</f>
        <v>84</v>
      </c>
      <c r="V84" s="29">
        <f>ROW()</f>
        <v>84</v>
      </c>
      <c r="W84" s="29">
        <f>ROW()</f>
        <v>84</v>
      </c>
      <c r="X84" s="29">
        <f>ROW()</f>
        <v>84</v>
      </c>
      <c r="Y84" s="29">
        <f>ROW()</f>
        <v>84</v>
      </c>
      <c r="Z84" s="90"/>
      <c r="AA84" s="238"/>
      <c r="AB84" s="238"/>
      <c r="AC84" s="238"/>
      <c r="AD84" s="238"/>
      <c r="AE84" s="238"/>
      <c r="AF84" s="238"/>
      <c r="AG84" s="238"/>
      <c r="AH84" s="238"/>
      <c r="AI84" s="238"/>
      <c r="AJ84" s="238"/>
      <c r="AK84" s="238"/>
      <c r="AL84" s="238"/>
      <c r="AM84" s="238"/>
      <c r="AN84" s="238"/>
      <c r="AO84" s="238"/>
      <c r="AP84" s="238"/>
      <c r="AQ84" s="238"/>
      <c r="AR84" s="238"/>
      <c r="AS84" s="238"/>
      <c r="AT84" s="238"/>
      <c r="AU84" s="238"/>
      <c r="AV84" s="238"/>
      <c r="AW84" s="238"/>
      <c r="AX84" s="238"/>
      <c r="AY84" s="238"/>
      <c r="AZ84" s="238"/>
      <c r="BA84" s="238"/>
      <c r="BB84" s="238"/>
      <c r="BC84" s="238"/>
      <c r="BD84" s="238"/>
      <c r="BE84" s="238"/>
      <c r="BF84" s="49">
        <v>2</v>
      </c>
      <c r="BG84" s="110">
        <v>36</v>
      </c>
      <c r="BH84" s="110">
        <v>23</v>
      </c>
      <c r="BI84" s="110">
        <v>28</v>
      </c>
      <c r="BJ84" s="52" t="str">
        <f t="shared" si="30"/>
        <v>23,36</v>
      </c>
      <c r="BK84" s="90"/>
      <c r="BL84" s="102">
        <f t="shared" si="31"/>
        <v>80</v>
      </c>
      <c r="BM84" s="60">
        <f t="shared" si="32"/>
        <v>3</v>
      </c>
      <c r="BN84" s="60">
        <f t="shared" si="33"/>
        <v>8</v>
      </c>
      <c r="BO84" s="90"/>
      <c r="BP84" s="98">
        <v>79</v>
      </c>
      <c r="BQ84" s="245">
        <v>1</v>
      </c>
      <c r="BR84" s="110">
        <v>1</v>
      </c>
      <c r="BS84" s="110" t="s">
        <v>608</v>
      </c>
      <c r="BT84" s="110" t="s">
        <v>458</v>
      </c>
      <c r="BU84" s="110">
        <v>1</v>
      </c>
      <c r="BV84" s="245">
        <v>20.2</v>
      </c>
      <c r="BW84" s="110">
        <v>100</v>
      </c>
      <c r="BX84" s="245">
        <v>202.83250000000001</v>
      </c>
      <c r="BY84" s="245">
        <v>403.71699999999902</v>
      </c>
      <c r="BZ84" s="90"/>
      <c r="CA84" s="90"/>
      <c r="CB84" s="90"/>
      <c r="CC84" s="90"/>
      <c r="CD84" s="90"/>
      <c r="CE84" s="90"/>
      <c r="CF84" s="90"/>
      <c r="CG84" s="90"/>
      <c r="CH84" s="90"/>
      <c r="CI84" s="90"/>
      <c r="CJ84" s="90"/>
      <c r="CK84" s="90"/>
      <c r="CL84" s="90"/>
      <c r="CM84" s="90"/>
      <c r="CN84" s="90"/>
      <c r="CO84" s="90"/>
      <c r="CP84" s="90"/>
      <c r="CQ84" s="90"/>
      <c r="CR84" s="90"/>
      <c r="CS84" s="90"/>
      <c r="CT84" s="90"/>
      <c r="CU84" s="90"/>
      <c r="CV84" s="90"/>
      <c r="CW84" s="90"/>
      <c r="CX84" s="90"/>
      <c r="CY84" s="90"/>
      <c r="CZ84" s="90"/>
      <c r="DA84" s="90"/>
      <c r="DB84" s="90"/>
      <c r="DC84" s="90"/>
      <c r="DD84" s="90"/>
      <c r="DE84" s="90"/>
      <c r="DF84" s="90"/>
      <c r="DG84" s="90"/>
      <c r="DH84" s="90"/>
      <c r="DI84" s="90"/>
      <c r="DJ84" s="90"/>
      <c r="DK84" s="90"/>
    </row>
    <row r="85" spans="1:115" ht="11.25" customHeight="1" x14ac:dyDescent="0.25">
      <c r="A85" s="90"/>
      <c r="B85" s="29">
        <f>COLUMN()</f>
        <v>2</v>
      </c>
      <c r="C85" s="142" t="str">
        <f t="shared" ref="C85:L94" si="35">_xlfn.CONCAT(COLUMN()-$B85,",",ROW()-C$84)</f>
        <v>1,1</v>
      </c>
      <c r="D85" s="142" t="str">
        <f t="shared" si="35"/>
        <v>2,1</v>
      </c>
      <c r="E85" s="142" t="str">
        <f t="shared" si="35"/>
        <v>3,1</v>
      </c>
      <c r="F85" s="142" t="str">
        <f t="shared" si="35"/>
        <v>4,1</v>
      </c>
      <c r="G85" s="142" t="str">
        <f t="shared" si="35"/>
        <v>5,1</v>
      </c>
      <c r="H85" s="142" t="str">
        <f t="shared" si="35"/>
        <v>6,1</v>
      </c>
      <c r="I85" s="142" t="str">
        <f t="shared" si="35"/>
        <v>7,1</v>
      </c>
      <c r="J85" s="142" t="str">
        <f t="shared" si="35"/>
        <v>8,1</v>
      </c>
      <c r="K85" s="142" t="str">
        <f t="shared" si="35"/>
        <v>9,1</v>
      </c>
      <c r="L85" s="142" t="str">
        <f t="shared" si="35"/>
        <v>10,1</v>
      </c>
      <c r="M85" s="142" t="str">
        <f t="shared" ref="M85:Y94" si="36">_xlfn.CONCAT(COLUMN()-$B85,",",ROW()-M$84)</f>
        <v>11,1</v>
      </c>
      <c r="N85" s="142" t="str">
        <f t="shared" si="36"/>
        <v>12,1</v>
      </c>
      <c r="O85" s="142" t="str">
        <f t="shared" si="36"/>
        <v>13,1</v>
      </c>
      <c r="P85" s="142" t="str">
        <f t="shared" si="36"/>
        <v>14,1</v>
      </c>
      <c r="Q85" s="142" t="str">
        <f t="shared" si="36"/>
        <v>15,1</v>
      </c>
      <c r="R85" s="142" t="str">
        <f t="shared" si="36"/>
        <v>16,1</v>
      </c>
      <c r="S85" s="142" t="str">
        <f t="shared" si="36"/>
        <v>17,1</v>
      </c>
      <c r="T85" s="142" t="str">
        <f t="shared" si="36"/>
        <v>18,1</v>
      </c>
      <c r="U85" s="142" t="str">
        <f t="shared" si="36"/>
        <v>19,1</v>
      </c>
      <c r="V85" s="142" t="str">
        <f t="shared" si="36"/>
        <v>20,1</v>
      </c>
      <c r="W85" s="142" t="str">
        <f t="shared" si="36"/>
        <v>21,1</v>
      </c>
      <c r="X85" s="142" t="str">
        <f t="shared" si="36"/>
        <v>22,1</v>
      </c>
      <c r="Y85" s="142" t="str">
        <f t="shared" si="36"/>
        <v>23,1</v>
      </c>
      <c r="Z85" s="90"/>
      <c r="AA85" s="238"/>
      <c r="AB85" s="238"/>
      <c r="AC85" s="238"/>
      <c r="AD85" s="238"/>
      <c r="AE85" s="238"/>
      <c r="AF85" s="238"/>
      <c r="AG85" s="238"/>
      <c r="AH85" s="238"/>
      <c r="AI85" s="238"/>
      <c r="AJ85" s="238"/>
      <c r="AK85" s="238"/>
      <c r="AL85" s="238"/>
      <c r="AM85" s="238"/>
      <c r="AN85" s="238"/>
      <c r="AO85" s="238"/>
      <c r="AP85" s="238"/>
      <c r="AQ85" s="238"/>
      <c r="AR85" s="238"/>
      <c r="AS85" s="238"/>
      <c r="AT85" s="238"/>
      <c r="AU85" s="238"/>
      <c r="AV85" s="238"/>
      <c r="AW85" s="238"/>
      <c r="AX85" s="238"/>
      <c r="AY85" s="238"/>
      <c r="AZ85" s="238"/>
      <c r="BA85" s="238"/>
      <c r="BB85" s="238"/>
      <c r="BC85" s="238"/>
      <c r="BD85" s="238"/>
      <c r="BE85" s="238"/>
      <c r="BF85" s="49">
        <v>3</v>
      </c>
      <c r="BG85" s="110">
        <v>1</v>
      </c>
      <c r="BH85" s="110">
        <v>4</v>
      </c>
      <c r="BI85" s="110">
        <v>50</v>
      </c>
      <c r="BJ85" s="52" t="str">
        <f t="shared" si="30"/>
        <v>4,1</v>
      </c>
      <c r="BK85" s="90"/>
      <c r="BL85" s="102">
        <f t="shared" si="31"/>
        <v>81</v>
      </c>
      <c r="BM85" s="60">
        <f t="shared" si="32"/>
        <v>3</v>
      </c>
      <c r="BN85" s="60">
        <f t="shared" si="33"/>
        <v>9</v>
      </c>
      <c r="BO85" s="90"/>
      <c r="BP85" s="98">
        <v>80</v>
      </c>
      <c r="BQ85" s="245">
        <v>1</v>
      </c>
      <c r="BR85" s="110">
        <v>2</v>
      </c>
      <c r="BS85" s="110" t="s">
        <v>607</v>
      </c>
      <c r="BT85" s="110" t="s">
        <v>460</v>
      </c>
      <c r="BU85" s="110">
        <v>1</v>
      </c>
      <c r="BV85" s="245">
        <v>0</v>
      </c>
      <c r="BW85" s="110">
        <v>0</v>
      </c>
      <c r="BX85" s="245">
        <v>0</v>
      </c>
      <c r="BY85" s="245">
        <v>0</v>
      </c>
      <c r="BZ85" s="90"/>
      <c r="CA85" s="90"/>
      <c r="CB85" s="90"/>
      <c r="CC85" s="90"/>
      <c r="CD85" s="90"/>
      <c r="CE85" s="90"/>
      <c r="CF85" s="90"/>
      <c r="CG85" s="90"/>
      <c r="CH85" s="90"/>
      <c r="CI85" s="90"/>
      <c r="CJ85" s="90"/>
      <c r="CK85" s="90"/>
      <c r="CL85" s="90"/>
      <c r="CM85" s="90"/>
      <c r="CN85" s="90"/>
      <c r="CO85" s="90"/>
      <c r="CP85" s="90"/>
      <c r="CQ85" s="90"/>
      <c r="CR85" s="90"/>
      <c r="CS85" s="90"/>
      <c r="CT85" s="90"/>
      <c r="CU85" s="90"/>
      <c r="CV85" s="90"/>
      <c r="CW85" s="90"/>
      <c r="CX85" s="90"/>
      <c r="CY85" s="90"/>
      <c r="CZ85" s="90"/>
      <c r="DA85" s="90"/>
      <c r="DB85" s="90"/>
      <c r="DC85" s="90"/>
      <c r="DD85" s="90"/>
      <c r="DE85" s="90"/>
      <c r="DF85" s="90"/>
      <c r="DG85" s="90"/>
      <c r="DH85" s="90"/>
      <c r="DI85" s="90"/>
      <c r="DJ85" s="90"/>
      <c r="DK85" s="90"/>
    </row>
    <row r="86" spans="1:115" ht="11.25" customHeight="1" x14ac:dyDescent="0.25">
      <c r="A86" s="90"/>
      <c r="B86" s="29">
        <f>COLUMN()</f>
        <v>2</v>
      </c>
      <c r="C86" s="142" t="str">
        <f t="shared" si="35"/>
        <v>1,2</v>
      </c>
      <c r="D86" s="142" t="str">
        <f t="shared" si="35"/>
        <v>2,2</v>
      </c>
      <c r="E86" s="142" t="str">
        <f t="shared" si="35"/>
        <v>3,2</v>
      </c>
      <c r="F86" s="142" t="str">
        <f t="shared" si="35"/>
        <v>4,2</v>
      </c>
      <c r="G86" s="142" t="str">
        <f t="shared" si="35"/>
        <v>5,2</v>
      </c>
      <c r="H86" s="142" t="str">
        <f t="shared" si="35"/>
        <v>6,2</v>
      </c>
      <c r="I86" s="142" t="str">
        <f t="shared" si="35"/>
        <v>7,2</v>
      </c>
      <c r="J86" s="142" t="str">
        <f t="shared" si="35"/>
        <v>8,2</v>
      </c>
      <c r="K86" s="142" t="str">
        <f t="shared" si="35"/>
        <v>9,2</v>
      </c>
      <c r="L86" s="142" t="str">
        <f t="shared" si="35"/>
        <v>10,2</v>
      </c>
      <c r="M86" s="142" t="str">
        <f t="shared" si="36"/>
        <v>11,2</v>
      </c>
      <c r="N86" s="142" t="str">
        <f t="shared" si="36"/>
        <v>12,2</v>
      </c>
      <c r="O86" s="142" t="str">
        <f t="shared" si="36"/>
        <v>13,2</v>
      </c>
      <c r="P86" s="142" t="str">
        <f t="shared" si="36"/>
        <v>14,2</v>
      </c>
      <c r="Q86" s="142" t="str">
        <f t="shared" si="36"/>
        <v>15,2</v>
      </c>
      <c r="R86" s="142" t="str">
        <f t="shared" si="36"/>
        <v>16,2</v>
      </c>
      <c r="S86" s="142" t="str">
        <f t="shared" si="36"/>
        <v>17,2</v>
      </c>
      <c r="T86" s="142" t="str">
        <f t="shared" si="36"/>
        <v>18,2</v>
      </c>
      <c r="U86" s="142" t="str">
        <f t="shared" si="36"/>
        <v>19,2</v>
      </c>
      <c r="V86" s="142" t="str">
        <f t="shared" si="36"/>
        <v>20,2</v>
      </c>
      <c r="W86" s="142" t="str">
        <f t="shared" si="36"/>
        <v>21,2</v>
      </c>
      <c r="X86" s="142" t="str">
        <f t="shared" si="36"/>
        <v>22,2</v>
      </c>
      <c r="Y86" s="142" t="str">
        <f t="shared" si="36"/>
        <v>23,2</v>
      </c>
      <c r="Z86" s="90"/>
      <c r="AA86" s="238"/>
      <c r="AB86" s="238"/>
      <c r="AC86" s="238"/>
      <c r="AD86" s="238"/>
      <c r="AE86" s="238"/>
      <c r="AF86" s="238"/>
      <c r="AG86" s="238"/>
      <c r="AH86" s="238"/>
      <c r="AI86" s="238"/>
      <c r="AJ86" s="238"/>
      <c r="AK86" s="238"/>
      <c r="AL86" s="238"/>
      <c r="AM86" s="238"/>
      <c r="AN86" s="238"/>
      <c r="AO86" s="238"/>
      <c r="AP86" s="238"/>
      <c r="AQ86" s="238"/>
      <c r="AR86" s="238"/>
      <c r="AS86" s="238"/>
      <c r="AT86" s="238"/>
      <c r="AU86" s="238"/>
      <c r="AV86" s="238"/>
      <c r="AW86" s="238"/>
      <c r="AX86" s="238"/>
      <c r="AY86" s="238"/>
      <c r="AZ86" s="238"/>
      <c r="BA86" s="238"/>
      <c r="BB86" s="238"/>
      <c r="BC86" s="238"/>
      <c r="BD86" s="238"/>
      <c r="BE86" s="238"/>
      <c r="BF86" s="49">
        <v>3</v>
      </c>
      <c r="BG86" s="110">
        <v>1</v>
      </c>
      <c r="BH86" s="110">
        <v>5</v>
      </c>
      <c r="BI86" s="110">
        <v>50</v>
      </c>
      <c r="BJ86" s="52" t="str">
        <f t="shared" si="30"/>
        <v>5,1</v>
      </c>
      <c r="BK86" s="90"/>
      <c r="BL86" s="102">
        <f t="shared" si="31"/>
        <v>82</v>
      </c>
      <c r="BM86" s="60">
        <f t="shared" si="32"/>
        <v>3</v>
      </c>
      <c r="BN86" s="60">
        <f t="shared" si="33"/>
        <v>10</v>
      </c>
      <c r="BO86" s="90"/>
      <c r="BP86" s="98">
        <v>81</v>
      </c>
      <c r="BQ86" s="245">
        <v>1</v>
      </c>
      <c r="BR86" s="110">
        <v>3</v>
      </c>
      <c r="BS86" s="110" t="s">
        <v>606</v>
      </c>
      <c r="BT86" s="110" t="s">
        <v>458</v>
      </c>
      <c r="BU86" s="110">
        <v>1</v>
      </c>
      <c r="BV86" s="245">
        <v>20.2</v>
      </c>
      <c r="BW86" s="110">
        <v>100</v>
      </c>
      <c r="BX86" s="245">
        <v>202.83250000000001</v>
      </c>
      <c r="BY86" s="245">
        <v>403.71699999999902</v>
      </c>
      <c r="BZ86" s="90"/>
      <c r="CA86" s="90"/>
      <c r="CB86" s="90"/>
      <c r="CC86" s="90"/>
      <c r="CD86" s="90"/>
      <c r="CE86" s="90"/>
      <c r="CF86" s="90"/>
      <c r="CG86" s="90"/>
      <c r="CH86" s="90"/>
      <c r="CI86" s="90"/>
      <c r="CJ86" s="90"/>
      <c r="CK86" s="90"/>
      <c r="CL86" s="90"/>
      <c r="CM86" s="90"/>
      <c r="CN86" s="90"/>
      <c r="CO86" s="90"/>
      <c r="CP86" s="90"/>
      <c r="CQ86" s="90"/>
      <c r="CR86" s="90"/>
      <c r="CS86" s="90"/>
      <c r="CT86" s="90"/>
      <c r="CU86" s="90"/>
      <c r="CV86" s="90"/>
      <c r="CW86" s="90"/>
      <c r="CX86" s="90"/>
      <c r="CY86" s="90"/>
      <c r="CZ86" s="90"/>
      <c r="DA86" s="90"/>
      <c r="DB86" s="90"/>
      <c r="DC86" s="90"/>
      <c r="DD86" s="90"/>
      <c r="DE86" s="90"/>
      <c r="DF86" s="90"/>
      <c r="DG86" s="90"/>
      <c r="DH86" s="90"/>
      <c r="DI86" s="90"/>
      <c r="DJ86" s="90"/>
      <c r="DK86" s="90"/>
    </row>
    <row r="87" spans="1:115" ht="11.25" customHeight="1" x14ac:dyDescent="0.25">
      <c r="A87" s="90"/>
      <c r="B87" s="29">
        <f>COLUMN()</f>
        <v>2</v>
      </c>
      <c r="C87" s="142" t="str">
        <f t="shared" si="35"/>
        <v>1,3</v>
      </c>
      <c r="D87" s="142" t="str">
        <f t="shared" si="35"/>
        <v>2,3</v>
      </c>
      <c r="E87" s="142" t="str">
        <f t="shared" si="35"/>
        <v>3,3</v>
      </c>
      <c r="F87" s="142" t="str">
        <f t="shared" si="35"/>
        <v>4,3</v>
      </c>
      <c r="G87" s="142" t="str">
        <f t="shared" si="35"/>
        <v>5,3</v>
      </c>
      <c r="H87" s="142" t="str">
        <f t="shared" si="35"/>
        <v>6,3</v>
      </c>
      <c r="I87" s="142" t="str">
        <f t="shared" si="35"/>
        <v>7,3</v>
      </c>
      <c r="J87" s="142" t="str">
        <f t="shared" si="35"/>
        <v>8,3</v>
      </c>
      <c r="K87" s="142" t="str">
        <f t="shared" si="35"/>
        <v>9,3</v>
      </c>
      <c r="L87" s="142" t="str">
        <f t="shared" si="35"/>
        <v>10,3</v>
      </c>
      <c r="M87" s="142" t="str">
        <f t="shared" si="36"/>
        <v>11,3</v>
      </c>
      <c r="N87" s="142" t="str">
        <f t="shared" si="36"/>
        <v>12,3</v>
      </c>
      <c r="O87" s="142" t="str">
        <f t="shared" si="36"/>
        <v>13,3</v>
      </c>
      <c r="P87" s="142" t="str">
        <f t="shared" si="36"/>
        <v>14,3</v>
      </c>
      <c r="Q87" s="142" t="str">
        <f t="shared" si="36"/>
        <v>15,3</v>
      </c>
      <c r="R87" s="142" t="str">
        <f t="shared" si="36"/>
        <v>16,3</v>
      </c>
      <c r="S87" s="142" t="str">
        <f t="shared" si="36"/>
        <v>17,3</v>
      </c>
      <c r="T87" s="142" t="str">
        <f t="shared" si="36"/>
        <v>18,3</v>
      </c>
      <c r="U87" s="142" t="str">
        <f t="shared" si="36"/>
        <v>19,3</v>
      </c>
      <c r="V87" s="142" t="str">
        <f t="shared" si="36"/>
        <v>20,3</v>
      </c>
      <c r="W87" s="142" t="str">
        <f t="shared" si="36"/>
        <v>21,3</v>
      </c>
      <c r="X87" s="142" t="str">
        <f t="shared" si="36"/>
        <v>22,3</v>
      </c>
      <c r="Y87" s="142" t="str">
        <f t="shared" si="36"/>
        <v>23,3</v>
      </c>
      <c r="Z87" s="90"/>
      <c r="AA87" s="238"/>
      <c r="AB87" s="238"/>
      <c r="AC87" s="238"/>
      <c r="AD87" s="238"/>
      <c r="AE87" s="238"/>
      <c r="AF87" s="238"/>
      <c r="AG87" s="238"/>
      <c r="AH87" s="238"/>
      <c r="AI87" s="238"/>
      <c r="AJ87" s="238"/>
      <c r="AK87" s="238"/>
      <c r="AL87" s="238"/>
      <c r="AM87" s="238"/>
      <c r="AN87" s="238"/>
      <c r="AO87" s="238"/>
      <c r="AP87" s="238"/>
      <c r="AQ87" s="238"/>
      <c r="AR87" s="238"/>
      <c r="AS87" s="238"/>
      <c r="AT87" s="238"/>
      <c r="AU87" s="238"/>
      <c r="AV87" s="238"/>
      <c r="AW87" s="238"/>
      <c r="AX87" s="238"/>
      <c r="AY87" s="238"/>
      <c r="AZ87" s="238"/>
      <c r="BA87" s="238"/>
      <c r="BB87" s="238"/>
      <c r="BC87" s="238"/>
      <c r="BD87" s="238"/>
      <c r="BE87" s="238"/>
      <c r="BF87" s="49">
        <v>3</v>
      </c>
      <c r="BG87" s="110">
        <v>1</v>
      </c>
      <c r="BH87" s="110">
        <v>6</v>
      </c>
      <c r="BI87" s="110">
        <v>50</v>
      </c>
      <c r="BJ87" s="52" t="str">
        <f t="shared" si="30"/>
        <v>6,1</v>
      </c>
      <c r="BK87" s="90"/>
      <c r="BL87" s="102">
        <f t="shared" si="31"/>
        <v>83</v>
      </c>
      <c r="BM87" s="60">
        <f t="shared" si="32"/>
        <v>3</v>
      </c>
      <c r="BN87" s="60">
        <f t="shared" si="33"/>
        <v>11</v>
      </c>
      <c r="BO87" s="90"/>
      <c r="BP87" s="98">
        <v>82</v>
      </c>
      <c r="BQ87" s="245">
        <v>1</v>
      </c>
      <c r="BR87" s="110">
        <v>4</v>
      </c>
      <c r="BS87" s="110" t="s">
        <v>605</v>
      </c>
      <c r="BT87" s="110" t="s">
        <v>460</v>
      </c>
      <c r="BU87" s="110">
        <v>1</v>
      </c>
      <c r="BV87" s="245">
        <v>0</v>
      </c>
      <c r="BW87" s="110">
        <v>0</v>
      </c>
      <c r="BX87" s="245">
        <v>0</v>
      </c>
      <c r="BY87" s="245">
        <v>0</v>
      </c>
      <c r="BZ87" s="90"/>
      <c r="CA87" s="90"/>
      <c r="CB87" s="90"/>
      <c r="CC87" s="90"/>
      <c r="CD87" s="90"/>
      <c r="CE87" s="90"/>
      <c r="CF87" s="90"/>
      <c r="CG87" s="90"/>
      <c r="CH87" s="90"/>
      <c r="CI87" s="90"/>
      <c r="CJ87" s="90"/>
      <c r="CK87" s="90"/>
      <c r="CL87" s="90"/>
      <c r="CM87" s="90"/>
      <c r="CN87" s="90"/>
      <c r="CO87" s="90"/>
      <c r="CP87" s="90"/>
      <c r="CQ87" s="90"/>
      <c r="CR87" s="90"/>
      <c r="CS87" s="90"/>
      <c r="CT87" s="90"/>
      <c r="CU87" s="90"/>
      <c r="CV87" s="90"/>
      <c r="CW87" s="90"/>
      <c r="CX87" s="90"/>
      <c r="CY87" s="90"/>
      <c r="CZ87" s="90"/>
      <c r="DA87" s="90"/>
      <c r="DB87" s="90"/>
      <c r="DC87" s="90"/>
      <c r="DD87" s="90"/>
      <c r="DE87" s="90"/>
      <c r="DF87" s="90"/>
      <c r="DG87" s="90"/>
      <c r="DH87" s="90"/>
      <c r="DI87" s="90"/>
      <c r="DJ87" s="90"/>
      <c r="DK87" s="90"/>
    </row>
    <row r="88" spans="1:115" ht="11.25" customHeight="1" x14ac:dyDescent="0.25">
      <c r="A88" s="90"/>
      <c r="B88" s="29">
        <f>COLUMN()</f>
        <v>2</v>
      </c>
      <c r="C88" s="142" t="str">
        <f t="shared" si="35"/>
        <v>1,4</v>
      </c>
      <c r="D88" s="142" t="str">
        <f t="shared" si="35"/>
        <v>2,4</v>
      </c>
      <c r="E88" s="142" t="str">
        <f t="shared" si="35"/>
        <v>3,4</v>
      </c>
      <c r="F88" s="142" t="str">
        <f t="shared" si="35"/>
        <v>4,4</v>
      </c>
      <c r="G88" s="142" t="str">
        <f t="shared" si="35"/>
        <v>5,4</v>
      </c>
      <c r="H88" s="142" t="str">
        <f t="shared" si="35"/>
        <v>6,4</v>
      </c>
      <c r="I88" s="142" t="str">
        <f t="shared" si="35"/>
        <v>7,4</v>
      </c>
      <c r="J88" s="142" t="str">
        <f t="shared" si="35"/>
        <v>8,4</v>
      </c>
      <c r="K88" s="142" t="str">
        <f t="shared" si="35"/>
        <v>9,4</v>
      </c>
      <c r="L88" s="142" t="str">
        <f t="shared" si="35"/>
        <v>10,4</v>
      </c>
      <c r="M88" s="142" t="str">
        <f t="shared" si="36"/>
        <v>11,4</v>
      </c>
      <c r="N88" s="142" t="str">
        <f t="shared" si="36"/>
        <v>12,4</v>
      </c>
      <c r="O88" s="142" t="str">
        <f t="shared" si="36"/>
        <v>13,4</v>
      </c>
      <c r="P88" s="142" t="str">
        <f t="shared" si="36"/>
        <v>14,4</v>
      </c>
      <c r="Q88" s="142" t="str">
        <f t="shared" si="36"/>
        <v>15,4</v>
      </c>
      <c r="R88" s="142" t="str">
        <f t="shared" si="36"/>
        <v>16,4</v>
      </c>
      <c r="S88" s="142" t="str">
        <f t="shared" si="36"/>
        <v>17,4</v>
      </c>
      <c r="T88" s="142" t="str">
        <f t="shared" si="36"/>
        <v>18,4</v>
      </c>
      <c r="U88" s="142" t="str">
        <f t="shared" si="36"/>
        <v>19,4</v>
      </c>
      <c r="V88" s="142" t="str">
        <f t="shared" si="36"/>
        <v>20,4</v>
      </c>
      <c r="W88" s="142" t="str">
        <f t="shared" si="36"/>
        <v>21,4</v>
      </c>
      <c r="X88" s="142" t="str">
        <f t="shared" si="36"/>
        <v>22,4</v>
      </c>
      <c r="Y88" s="142" t="str">
        <f t="shared" si="36"/>
        <v>23,4</v>
      </c>
      <c r="Z88" s="90"/>
      <c r="AA88" s="238"/>
      <c r="AB88" s="238"/>
      <c r="AC88" s="238"/>
      <c r="AD88" s="238"/>
      <c r="AE88" s="238"/>
      <c r="AF88" s="238"/>
      <c r="AG88" s="238"/>
      <c r="AH88" s="238"/>
      <c r="AI88" s="238"/>
      <c r="AJ88" s="238"/>
      <c r="AK88" s="238"/>
      <c r="AL88" s="238"/>
      <c r="AM88" s="238"/>
      <c r="AN88" s="238"/>
      <c r="AO88" s="238"/>
      <c r="AP88" s="238"/>
      <c r="AQ88" s="238"/>
      <c r="AR88" s="238"/>
      <c r="AS88" s="238"/>
      <c r="AT88" s="238"/>
      <c r="AU88" s="238"/>
      <c r="AV88" s="238"/>
      <c r="AW88" s="238"/>
      <c r="AX88" s="238"/>
      <c r="AY88" s="238"/>
      <c r="AZ88" s="238"/>
      <c r="BA88" s="238"/>
      <c r="BB88" s="238"/>
      <c r="BC88" s="238"/>
      <c r="BD88" s="238"/>
      <c r="BE88" s="238"/>
      <c r="BF88" s="49">
        <v>3</v>
      </c>
      <c r="BG88" s="110">
        <v>1</v>
      </c>
      <c r="BH88" s="110">
        <v>7</v>
      </c>
      <c r="BI88" s="110">
        <v>50</v>
      </c>
      <c r="BJ88" s="52" t="str">
        <f t="shared" si="30"/>
        <v>7,1</v>
      </c>
      <c r="BK88" s="90"/>
      <c r="BL88" s="102">
        <f t="shared" si="31"/>
        <v>84</v>
      </c>
      <c r="BM88" s="60">
        <f t="shared" si="32"/>
        <v>3</v>
      </c>
      <c r="BN88" s="60">
        <f t="shared" si="33"/>
        <v>12</v>
      </c>
      <c r="BO88" s="90"/>
      <c r="BP88" s="98">
        <v>83</v>
      </c>
      <c r="BQ88" s="245">
        <v>1</v>
      </c>
      <c r="BR88" s="110">
        <v>5</v>
      </c>
      <c r="BS88" s="110" t="s">
        <v>602</v>
      </c>
      <c r="BT88" s="110" t="s">
        <v>458</v>
      </c>
      <c r="BU88" s="110">
        <v>1</v>
      </c>
      <c r="BV88" s="245">
        <v>20.2</v>
      </c>
      <c r="BW88" s="110">
        <v>100</v>
      </c>
      <c r="BX88" s="245">
        <v>202.83250000000001</v>
      </c>
      <c r="BY88" s="245">
        <v>403.71699999999902</v>
      </c>
      <c r="BZ88" s="90"/>
      <c r="CA88" s="90"/>
      <c r="CB88" s="90"/>
      <c r="CC88" s="90"/>
      <c r="CD88" s="90"/>
      <c r="CE88" s="90"/>
      <c r="CF88" s="90"/>
      <c r="CG88" s="90"/>
      <c r="CH88" s="90"/>
      <c r="CI88" s="90"/>
      <c r="CJ88" s="90"/>
      <c r="CK88" s="90"/>
      <c r="CL88" s="90"/>
      <c r="CM88" s="90"/>
      <c r="CN88" s="90"/>
      <c r="CO88" s="90"/>
      <c r="CP88" s="90"/>
      <c r="CQ88" s="90"/>
      <c r="CR88" s="90"/>
      <c r="CS88" s="90"/>
      <c r="CT88" s="90"/>
      <c r="CU88" s="90"/>
      <c r="CV88" s="90"/>
      <c r="CW88" s="90"/>
      <c r="CX88" s="90"/>
      <c r="CY88" s="90"/>
      <c r="CZ88" s="90"/>
      <c r="DA88" s="90"/>
      <c r="DB88" s="90"/>
      <c r="DC88" s="90"/>
      <c r="DD88" s="90"/>
      <c r="DE88" s="90"/>
      <c r="DF88" s="90"/>
      <c r="DG88" s="90"/>
      <c r="DH88" s="90"/>
      <c r="DI88" s="90"/>
      <c r="DJ88" s="90"/>
      <c r="DK88" s="90"/>
    </row>
    <row r="89" spans="1:115" ht="11.25" customHeight="1" x14ac:dyDescent="0.25">
      <c r="A89" s="90"/>
      <c r="B89" s="29">
        <f>COLUMN()</f>
        <v>2</v>
      </c>
      <c r="C89" s="142" t="str">
        <f t="shared" si="35"/>
        <v>1,5</v>
      </c>
      <c r="D89" s="142" t="str">
        <f t="shared" si="35"/>
        <v>2,5</v>
      </c>
      <c r="E89" s="142" t="str">
        <f t="shared" si="35"/>
        <v>3,5</v>
      </c>
      <c r="F89" s="142" t="str">
        <f t="shared" si="35"/>
        <v>4,5</v>
      </c>
      <c r="G89" s="142" t="str">
        <f t="shared" si="35"/>
        <v>5,5</v>
      </c>
      <c r="H89" s="142" t="str">
        <f t="shared" si="35"/>
        <v>6,5</v>
      </c>
      <c r="I89" s="142" t="str">
        <f t="shared" si="35"/>
        <v>7,5</v>
      </c>
      <c r="J89" s="142" t="str">
        <f t="shared" si="35"/>
        <v>8,5</v>
      </c>
      <c r="K89" s="142" t="str">
        <f t="shared" si="35"/>
        <v>9,5</v>
      </c>
      <c r="L89" s="142" t="str">
        <f t="shared" si="35"/>
        <v>10,5</v>
      </c>
      <c r="M89" s="142" t="str">
        <f t="shared" si="36"/>
        <v>11,5</v>
      </c>
      <c r="N89" s="142" t="str">
        <f t="shared" si="36"/>
        <v>12,5</v>
      </c>
      <c r="O89" s="142" t="str">
        <f t="shared" si="36"/>
        <v>13,5</v>
      </c>
      <c r="P89" s="142" t="str">
        <f t="shared" si="36"/>
        <v>14,5</v>
      </c>
      <c r="Q89" s="142" t="str">
        <f t="shared" si="36"/>
        <v>15,5</v>
      </c>
      <c r="R89" s="142" t="str">
        <f t="shared" si="36"/>
        <v>16,5</v>
      </c>
      <c r="S89" s="142" t="str">
        <f t="shared" si="36"/>
        <v>17,5</v>
      </c>
      <c r="T89" s="142" t="str">
        <f t="shared" si="36"/>
        <v>18,5</v>
      </c>
      <c r="U89" s="142" t="str">
        <f t="shared" si="36"/>
        <v>19,5</v>
      </c>
      <c r="V89" s="142" t="str">
        <f t="shared" si="36"/>
        <v>20,5</v>
      </c>
      <c r="W89" s="142" t="str">
        <f t="shared" si="36"/>
        <v>21,5</v>
      </c>
      <c r="X89" s="142" t="str">
        <f t="shared" si="36"/>
        <v>22,5</v>
      </c>
      <c r="Y89" s="142" t="str">
        <f t="shared" si="36"/>
        <v>23,5</v>
      </c>
      <c r="Z89" s="90"/>
      <c r="AA89" s="238"/>
      <c r="AB89" s="238"/>
      <c r="AC89" s="238"/>
      <c r="AD89" s="238"/>
      <c r="AE89" s="238"/>
      <c r="AF89" s="238"/>
      <c r="AG89" s="238"/>
      <c r="AH89" s="238"/>
      <c r="AI89" s="238"/>
      <c r="AJ89" s="238"/>
      <c r="AK89" s="238"/>
      <c r="AL89" s="238"/>
      <c r="AM89" s="238"/>
      <c r="AN89" s="238"/>
      <c r="AO89" s="238"/>
      <c r="AP89" s="238"/>
      <c r="AQ89" s="238"/>
      <c r="AR89" s="238"/>
      <c r="AS89" s="238"/>
      <c r="AT89" s="238"/>
      <c r="AU89" s="238"/>
      <c r="AV89" s="238"/>
      <c r="AW89" s="238"/>
      <c r="AX89" s="238"/>
      <c r="AY89" s="238"/>
      <c r="AZ89" s="238"/>
      <c r="BA89" s="238"/>
      <c r="BB89" s="238"/>
      <c r="BC89" s="238"/>
      <c r="BD89" s="238"/>
      <c r="BE89" s="238"/>
      <c r="BF89" s="49">
        <v>3</v>
      </c>
      <c r="BG89" s="110">
        <v>1</v>
      </c>
      <c r="BH89" s="110">
        <v>8</v>
      </c>
      <c r="BI89" s="110">
        <v>50</v>
      </c>
      <c r="BJ89" s="52" t="str">
        <f t="shared" si="30"/>
        <v>8,1</v>
      </c>
      <c r="BK89" s="90"/>
      <c r="BL89" s="102">
        <f t="shared" si="31"/>
        <v>85</v>
      </c>
      <c r="BM89" s="60">
        <f t="shared" si="32"/>
        <v>3</v>
      </c>
      <c r="BN89" s="60">
        <f t="shared" si="33"/>
        <v>13</v>
      </c>
      <c r="BO89" s="90"/>
      <c r="BP89" s="98">
        <v>84</v>
      </c>
      <c r="BQ89" s="245">
        <v>1</v>
      </c>
      <c r="BR89" s="110">
        <v>6</v>
      </c>
      <c r="BS89" s="110" t="s">
        <v>604</v>
      </c>
      <c r="BT89" s="110" t="s">
        <v>460</v>
      </c>
      <c r="BU89" s="110">
        <v>1</v>
      </c>
      <c r="BV89" s="245">
        <v>0</v>
      </c>
      <c r="BW89" s="110">
        <v>0</v>
      </c>
      <c r="BX89" s="245">
        <v>0</v>
      </c>
      <c r="BY89" s="245">
        <v>0</v>
      </c>
      <c r="BZ89" s="90"/>
      <c r="CA89" s="90"/>
      <c r="CB89" s="90"/>
      <c r="CC89" s="90"/>
      <c r="CD89" s="90"/>
      <c r="CE89" s="90"/>
      <c r="CF89" s="90"/>
      <c r="CG89" s="90"/>
      <c r="CH89" s="90"/>
      <c r="CI89" s="90"/>
      <c r="CJ89" s="90"/>
      <c r="CK89" s="90"/>
      <c r="CL89" s="90"/>
      <c r="CM89" s="90"/>
      <c r="CN89" s="90"/>
      <c r="CO89" s="90"/>
      <c r="CP89" s="90"/>
      <c r="CQ89" s="90"/>
      <c r="CR89" s="90"/>
      <c r="CS89" s="90"/>
      <c r="CT89" s="90"/>
      <c r="CU89" s="90"/>
      <c r="CV89" s="90"/>
      <c r="CW89" s="90"/>
      <c r="CX89" s="90"/>
      <c r="CY89" s="90"/>
      <c r="CZ89" s="90"/>
      <c r="DA89" s="90"/>
      <c r="DB89" s="90"/>
      <c r="DC89" s="90"/>
      <c r="DD89" s="90"/>
      <c r="DE89" s="90"/>
      <c r="DF89" s="90"/>
      <c r="DG89" s="90"/>
      <c r="DH89" s="90"/>
      <c r="DI89" s="90"/>
      <c r="DJ89" s="90"/>
      <c r="DK89" s="90"/>
    </row>
    <row r="90" spans="1:115" ht="11.25" customHeight="1" x14ac:dyDescent="0.25">
      <c r="A90" s="90"/>
      <c r="B90" s="29">
        <f>COLUMN()</f>
        <v>2</v>
      </c>
      <c r="C90" s="142" t="str">
        <f t="shared" si="35"/>
        <v>1,6</v>
      </c>
      <c r="D90" s="142" t="str">
        <f t="shared" si="35"/>
        <v>2,6</v>
      </c>
      <c r="E90" s="142" t="str">
        <f t="shared" si="35"/>
        <v>3,6</v>
      </c>
      <c r="F90" s="142" t="str">
        <f t="shared" si="35"/>
        <v>4,6</v>
      </c>
      <c r="G90" s="142" t="str">
        <f t="shared" si="35"/>
        <v>5,6</v>
      </c>
      <c r="H90" s="142" t="str">
        <f t="shared" si="35"/>
        <v>6,6</v>
      </c>
      <c r="I90" s="142" t="str">
        <f t="shared" si="35"/>
        <v>7,6</v>
      </c>
      <c r="J90" s="142" t="str">
        <f t="shared" si="35"/>
        <v>8,6</v>
      </c>
      <c r="K90" s="142" t="str">
        <f t="shared" si="35"/>
        <v>9,6</v>
      </c>
      <c r="L90" s="142" t="str">
        <f t="shared" si="35"/>
        <v>10,6</v>
      </c>
      <c r="M90" s="142" t="str">
        <f t="shared" si="36"/>
        <v>11,6</v>
      </c>
      <c r="N90" s="142" t="str">
        <f t="shared" si="36"/>
        <v>12,6</v>
      </c>
      <c r="O90" s="142" t="str">
        <f t="shared" si="36"/>
        <v>13,6</v>
      </c>
      <c r="P90" s="142" t="str">
        <f t="shared" si="36"/>
        <v>14,6</v>
      </c>
      <c r="Q90" s="142" t="str">
        <f t="shared" si="36"/>
        <v>15,6</v>
      </c>
      <c r="R90" s="142" t="str">
        <f t="shared" si="36"/>
        <v>16,6</v>
      </c>
      <c r="S90" s="142" t="str">
        <f t="shared" si="36"/>
        <v>17,6</v>
      </c>
      <c r="T90" s="142" t="str">
        <f t="shared" si="36"/>
        <v>18,6</v>
      </c>
      <c r="U90" s="142" t="str">
        <f t="shared" si="36"/>
        <v>19,6</v>
      </c>
      <c r="V90" s="142" t="str">
        <f t="shared" si="36"/>
        <v>20,6</v>
      </c>
      <c r="W90" s="142" t="str">
        <f t="shared" si="36"/>
        <v>21,6</v>
      </c>
      <c r="X90" s="142" t="str">
        <f t="shared" si="36"/>
        <v>22,6</v>
      </c>
      <c r="Y90" s="142" t="str">
        <f t="shared" si="36"/>
        <v>23,6</v>
      </c>
      <c r="Z90" s="90"/>
      <c r="AA90" s="238"/>
      <c r="AB90" s="238"/>
      <c r="AC90" s="238"/>
      <c r="AD90" s="238"/>
      <c r="AE90" s="238"/>
      <c r="AF90" s="238"/>
      <c r="AG90" s="238"/>
      <c r="AH90" s="238"/>
      <c r="AI90" s="238"/>
      <c r="AJ90" s="238"/>
      <c r="AK90" s="238"/>
      <c r="AL90" s="238"/>
      <c r="AM90" s="238"/>
      <c r="AN90" s="238"/>
      <c r="AO90" s="238"/>
      <c r="AP90" s="238"/>
      <c r="AQ90" s="238"/>
      <c r="AR90" s="238"/>
      <c r="AS90" s="238"/>
      <c r="AT90" s="238"/>
      <c r="AU90" s="238"/>
      <c r="AV90" s="238"/>
      <c r="AW90" s="238"/>
      <c r="AX90" s="238"/>
      <c r="AY90" s="238"/>
      <c r="AZ90" s="238"/>
      <c r="BA90" s="238"/>
      <c r="BB90" s="238"/>
      <c r="BC90" s="238"/>
      <c r="BD90" s="238"/>
      <c r="BE90" s="238"/>
      <c r="BF90" s="49">
        <v>3</v>
      </c>
      <c r="BG90" s="110">
        <v>1</v>
      </c>
      <c r="BH90" s="110">
        <v>9</v>
      </c>
      <c r="BI90" s="110">
        <v>50</v>
      </c>
      <c r="BJ90" s="52" t="str">
        <f t="shared" si="30"/>
        <v>9,1</v>
      </c>
      <c r="BK90" s="90"/>
      <c r="BL90" s="102">
        <f t="shared" si="31"/>
        <v>86</v>
      </c>
      <c r="BM90" s="60">
        <f t="shared" si="32"/>
        <v>3</v>
      </c>
      <c r="BN90" s="60">
        <f t="shared" si="33"/>
        <v>14</v>
      </c>
      <c r="BO90" s="90"/>
      <c r="BP90" s="98">
        <v>85</v>
      </c>
      <c r="BQ90" s="245">
        <v>1</v>
      </c>
      <c r="BR90" s="110">
        <v>7</v>
      </c>
      <c r="BS90" s="110" t="s">
        <v>603</v>
      </c>
      <c r="BT90" s="110" t="s">
        <v>460</v>
      </c>
      <c r="BU90" s="110">
        <v>1</v>
      </c>
      <c r="BV90" s="245">
        <v>0</v>
      </c>
      <c r="BW90" s="110">
        <v>0</v>
      </c>
      <c r="BX90" s="245">
        <v>0</v>
      </c>
      <c r="BY90" s="245">
        <v>0</v>
      </c>
      <c r="BZ90" s="90"/>
      <c r="CA90" s="90"/>
      <c r="CB90" s="90"/>
      <c r="CC90" s="90"/>
      <c r="CD90" s="90"/>
      <c r="CE90" s="90"/>
      <c r="CF90" s="90"/>
      <c r="CG90" s="90"/>
      <c r="CH90" s="90"/>
      <c r="CI90" s="90"/>
      <c r="CJ90" s="90"/>
      <c r="CK90" s="90"/>
      <c r="CL90" s="90"/>
      <c r="CM90" s="90"/>
      <c r="CN90" s="90"/>
      <c r="CO90" s="90"/>
      <c r="CP90" s="90"/>
      <c r="CQ90" s="90"/>
      <c r="CR90" s="90"/>
      <c r="CS90" s="90"/>
      <c r="CT90" s="90"/>
      <c r="CU90" s="90"/>
      <c r="CV90" s="90"/>
      <c r="CW90" s="90"/>
      <c r="CX90" s="90"/>
      <c r="CY90" s="90"/>
      <c r="CZ90" s="90"/>
      <c r="DA90" s="90"/>
      <c r="DB90" s="90"/>
      <c r="DC90" s="90"/>
      <c r="DD90" s="90"/>
      <c r="DE90" s="90"/>
      <c r="DF90" s="90"/>
      <c r="DG90" s="90"/>
      <c r="DH90" s="90"/>
      <c r="DI90" s="90"/>
      <c r="DJ90" s="90"/>
      <c r="DK90" s="90"/>
    </row>
    <row r="91" spans="1:115" ht="11.25" customHeight="1" x14ac:dyDescent="0.25">
      <c r="A91" s="90"/>
      <c r="B91" s="29">
        <f>COLUMN()</f>
        <v>2</v>
      </c>
      <c r="C91" s="142" t="str">
        <f t="shared" si="35"/>
        <v>1,7</v>
      </c>
      <c r="D91" s="142" t="str">
        <f t="shared" si="35"/>
        <v>2,7</v>
      </c>
      <c r="E91" s="142" t="str">
        <f t="shared" si="35"/>
        <v>3,7</v>
      </c>
      <c r="F91" s="142" t="str">
        <f t="shared" si="35"/>
        <v>4,7</v>
      </c>
      <c r="G91" s="142" t="str">
        <f t="shared" si="35"/>
        <v>5,7</v>
      </c>
      <c r="H91" s="142" t="str">
        <f t="shared" si="35"/>
        <v>6,7</v>
      </c>
      <c r="I91" s="142" t="str">
        <f t="shared" si="35"/>
        <v>7,7</v>
      </c>
      <c r="J91" s="142" t="str">
        <f t="shared" si="35"/>
        <v>8,7</v>
      </c>
      <c r="K91" s="142" t="str">
        <f t="shared" si="35"/>
        <v>9,7</v>
      </c>
      <c r="L91" s="142" t="str">
        <f t="shared" si="35"/>
        <v>10,7</v>
      </c>
      <c r="M91" s="142" t="str">
        <f t="shared" si="36"/>
        <v>11,7</v>
      </c>
      <c r="N91" s="142" t="str">
        <f t="shared" si="36"/>
        <v>12,7</v>
      </c>
      <c r="O91" s="142" t="str">
        <f t="shared" si="36"/>
        <v>13,7</v>
      </c>
      <c r="P91" s="142" t="str">
        <f t="shared" si="36"/>
        <v>14,7</v>
      </c>
      <c r="Q91" s="142" t="str">
        <f t="shared" si="36"/>
        <v>15,7</v>
      </c>
      <c r="R91" s="142" t="str">
        <f t="shared" si="36"/>
        <v>16,7</v>
      </c>
      <c r="S91" s="142" t="str">
        <f t="shared" si="36"/>
        <v>17,7</v>
      </c>
      <c r="T91" s="142" t="str">
        <f t="shared" si="36"/>
        <v>18,7</v>
      </c>
      <c r="U91" s="142" t="str">
        <f t="shared" si="36"/>
        <v>19,7</v>
      </c>
      <c r="V91" s="142" t="str">
        <f t="shared" si="36"/>
        <v>20,7</v>
      </c>
      <c r="W91" s="142" t="str">
        <f t="shared" si="36"/>
        <v>21,7</v>
      </c>
      <c r="X91" s="142" t="str">
        <f t="shared" si="36"/>
        <v>22,7</v>
      </c>
      <c r="Y91" s="142" t="str">
        <f t="shared" si="36"/>
        <v>23,7</v>
      </c>
      <c r="Z91" s="90"/>
      <c r="AA91" s="238"/>
      <c r="AB91" s="238"/>
      <c r="AC91" s="238"/>
      <c r="AD91" s="238"/>
      <c r="AE91" s="238"/>
      <c r="AF91" s="238"/>
      <c r="AG91" s="238"/>
      <c r="AH91" s="238"/>
      <c r="AI91" s="238"/>
      <c r="AJ91" s="238"/>
      <c r="AK91" s="238"/>
      <c r="AL91" s="238"/>
      <c r="AM91" s="238"/>
      <c r="AN91" s="238"/>
      <c r="AO91" s="238"/>
      <c r="AP91" s="238"/>
      <c r="AQ91" s="238"/>
      <c r="AR91" s="238"/>
      <c r="AS91" s="238"/>
      <c r="AT91" s="238"/>
      <c r="AU91" s="238"/>
      <c r="AV91" s="238"/>
      <c r="AW91" s="238"/>
      <c r="AX91" s="238"/>
      <c r="AY91" s="238"/>
      <c r="AZ91" s="238"/>
      <c r="BA91" s="238"/>
      <c r="BB91" s="238"/>
      <c r="BC91" s="238"/>
      <c r="BD91" s="238"/>
      <c r="BE91" s="238"/>
      <c r="BF91" s="49">
        <v>3</v>
      </c>
      <c r="BG91" s="110">
        <v>1</v>
      </c>
      <c r="BH91" s="110">
        <v>10</v>
      </c>
      <c r="BI91" s="110">
        <v>50</v>
      </c>
      <c r="BJ91" s="52" t="str">
        <f t="shared" si="30"/>
        <v>10,1</v>
      </c>
      <c r="BK91" s="90"/>
      <c r="BL91" s="102">
        <f t="shared" si="31"/>
        <v>87</v>
      </c>
      <c r="BM91" s="60">
        <f t="shared" si="32"/>
        <v>3</v>
      </c>
      <c r="BN91" s="60">
        <f t="shared" si="33"/>
        <v>15</v>
      </c>
      <c r="BO91" s="90"/>
      <c r="BP91" s="98">
        <v>86</v>
      </c>
      <c r="BQ91" s="245">
        <v>1</v>
      </c>
      <c r="BR91" s="110">
        <v>8</v>
      </c>
      <c r="BS91" s="110" t="s">
        <v>602</v>
      </c>
      <c r="BT91" s="110" t="s">
        <v>458</v>
      </c>
      <c r="BU91" s="110">
        <v>1</v>
      </c>
      <c r="BV91" s="245">
        <v>20.2</v>
      </c>
      <c r="BW91" s="110">
        <v>100</v>
      </c>
      <c r="BX91" s="245">
        <v>201.858499999999</v>
      </c>
      <c r="BY91" s="245">
        <v>405.66500000000002</v>
      </c>
      <c r="BZ91" s="90"/>
      <c r="CA91" s="90"/>
      <c r="CB91" s="90"/>
      <c r="CC91" s="90"/>
      <c r="CD91" s="90"/>
      <c r="CE91" s="90"/>
      <c r="CF91" s="90"/>
      <c r="CG91" s="90"/>
      <c r="CH91" s="90"/>
      <c r="CI91" s="90"/>
      <c r="CJ91" s="90"/>
      <c r="CK91" s="90"/>
      <c r="CL91" s="90"/>
      <c r="CM91" s="90"/>
      <c r="CN91" s="90"/>
      <c r="CO91" s="90"/>
      <c r="CP91" s="90"/>
      <c r="CQ91" s="90"/>
      <c r="CR91" s="90"/>
      <c r="CS91" s="90"/>
      <c r="CT91" s="90"/>
      <c r="CU91" s="90"/>
      <c r="CV91" s="90"/>
      <c r="CW91" s="90"/>
      <c r="CX91" s="90"/>
      <c r="CY91" s="90"/>
      <c r="CZ91" s="90"/>
      <c r="DA91" s="90"/>
      <c r="DB91" s="90"/>
      <c r="DC91" s="90"/>
      <c r="DD91" s="90"/>
      <c r="DE91" s="90"/>
      <c r="DF91" s="90"/>
      <c r="DG91" s="90"/>
      <c r="DH91" s="90"/>
      <c r="DI91" s="90"/>
      <c r="DJ91" s="90"/>
      <c r="DK91" s="90"/>
    </row>
    <row r="92" spans="1:115" ht="11.25" customHeight="1" x14ac:dyDescent="0.25">
      <c r="A92" s="90"/>
      <c r="B92" s="29">
        <f>COLUMN()</f>
        <v>2</v>
      </c>
      <c r="C92" s="142" t="str">
        <f t="shared" si="35"/>
        <v>1,8</v>
      </c>
      <c r="D92" s="142" t="str">
        <f t="shared" si="35"/>
        <v>2,8</v>
      </c>
      <c r="E92" s="142" t="str">
        <f t="shared" si="35"/>
        <v>3,8</v>
      </c>
      <c r="F92" s="142" t="str">
        <f t="shared" si="35"/>
        <v>4,8</v>
      </c>
      <c r="G92" s="142" t="str">
        <f t="shared" si="35"/>
        <v>5,8</v>
      </c>
      <c r="H92" s="142" t="str">
        <f t="shared" si="35"/>
        <v>6,8</v>
      </c>
      <c r="I92" s="142" t="str">
        <f t="shared" si="35"/>
        <v>7,8</v>
      </c>
      <c r="J92" s="142" t="str">
        <f t="shared" si="35"/>
        <v>8,8</v>
      </c>
      <c r="K92" s="142" t="str">
        <f t="shared" si="35"/>
        <v>9,8</v>
      </c>
      <c r="L92" s="142" t="str">
        <f t="shared" si="35"/>
        <v>10,8</v>
      </c>
      <c r="M92" s="142" t="str">
        <f t="shared" si="36"/>
        <v>11,8</v>
      </c>
      <c r="N92" s="142" t="str">
        <f t="shared" si="36"/>
        <v>12,8</v>
      </c>
      <c r="O92" s="142" t="str">
        <f t="shared" si="36"/>
        <v>13,8</v>
      </c>
      <c r="P92" s="142" t="str">
        <f t="shared" si="36"/>
        <v>14,8</v>
      </c>
      <c r="Q92" s="142" t="str">
        <f t="shared" si="36"/>
        <v>15,8</v>
      </c>
      <c r="R92" s="142" t="str">
        <f t="shared" si="36"/>
        <v>16,8</v>
      </c>
      <c r="S92" s="142" t="str">
        <f t="shared" si="36"/>
        <v>17,8</v>
      </c>
      <c r="T92" s="142" t="str">
        <f t="shared" si="36"/>
        <v>18,8</v>
      </c>
      <c r="U92" s="142" t="str">
        <f t="shared" si="36"/>
        <v>19,8</v>
      </c>
      <c r="V92" s="142" t="str">
        <f t="shared" si="36"/>
        <v>20,8</v>
      </c>
      <c r="W92" s="142" t="str">
        <f t="shared" si="36"/>
        <v>21,8</v>
      </c>
      <c r="X92" s="142" t="str">
        <f t="shared" si="36"/>
        <v>22,8</v>
      </c>
      <c r="Y92" s="142" t="str">
        <f t="shared" si="36"/>
        <v>23,8</v>
      </c>
      <c r="Z92" s="90"/>
      <c r="AA92" s="238"/>
      <c r="AB92" s="238"/>
      <c r="AC92" s="238"/>
      <c r="AD92" s="238"/>
      <c r="AE92" s="238"/>
      <c r="AF92" s="238"/>
      <c r="AG92" s="238"/>
      <c r="AH92" s="238"/>
      <c r="AI92" s="238"/>
      <c r="AJ92" s="238"/>
      <c r="AK92" s="238"/>
      <c r="AL92" s="238"/>
      <c r="AM92" s="238"/>
      <c r="AN92" s="238"/>
      <c r="AO92" s="238"/>
      <c r="AP92" s="238"/>
      <c r="AQ92" s="238"/>
      <c r="AR92" s="238"/>
      <c r="AS92" s="238"/>
      <c r="AT92" s="238"/>
      <c r="AU92" s="238"/>
      <c r="AV92" s="238"/>
      <c r="AW92" s="238"/>
      <c r="AX92" s="238"/>
      <c r="AY92" s="238"/>
      <c r="AZ92" s="238"/>
      <c r="BA92" s="238"/>
      <c r="BB92" s="238"/>
      <c r="BC92" s="238"/>
      <c r="BD92" s="238"/>
      <c r="BE92" s="238"/>
      <c r="BF92" s="49">
        <v>3</v>
      </c>
      <c r="BG92" s="110">
        <v>1</v>
      </c>
      <c r="BH92" s="110">
        <v>11</v>
      </c>
      <c r="BI92" s="110">
        <v>50</v>
      </c>
      <c r="BJ92" s="52" t="str">
        <f t="shared" si="30"/>
        <v>11,1</v>
      </c>
      <c r="BK92" s="90"/>
      <c r="BL92" s="102">
        <f t="shared" si="31"/>
        <v>88</v>
      </c>
      <c r="BM92" s="60">
        <f t="shared" si="32"/>
        <v>3</v>
      </c>
      <c r="BN92" s="60">
        <f t="shared" si="33"/>
        <v>16</v>
      </c>
      <c r="BO92" s="90"/>
      <c r="BP92" s="98">
        <v>87</v>
      </c>
      <c r="BQ92" s="245">
        <v>1</v>
      </c>
      <c r="BR92" s="110">
        <v>9</v>
      </c>
      <c r="BS92" s="110" t="s">
        <v>597</v>
      </c>
      <c r="BT92" s="110" t="s">
        <v>458</v>
      </c>
      <c r="BU92" s="110">
        <v>1</v>
      </c>
      <c r="BV92" s="245">
        <v>20.2</v>
      </c>
      <c r="BW92" s="110">
        <v>100</v>
      </c>
      <c r="BX92" s="245">
        <v>202.83249999999899</v>
      </c>
      <c r="BY92" s="245">
        <v>403.71699999999998</v>
      </c>
      <c r="BZ92" s="90"/>
      <c r="CA92" s="90"/>
      <c r="CB92" s="90"/>
      <c r="CC92" s="90"/>
      <c r="CD92" s="90"/>
      <c r="CE92" s="90"/>
      <c r="CF92" s="90"/>
      <c r="CG92" s="90"/>
      <c r="CH92" s="90"/>
      <c r="CI92" s="90"/>
      <c r="CJ92" s="90"/>
      <c r="CK92" s="90"/>
      <c r="CL92" s="90"/>
      <c r="CM92" s="90"/>
      <c r="CN92" s="90"/>
      <c r="CO92" s="90"/>
      <c r="CP92" s="90"/>
      <c r="CQ92" s="90"/>
      <c r="CR92" s="90"/>
      <c r="CS92" s="90"/>
      <c r="CT92" s="90"/>
      <c r="CU92" s="90"/>
      <c r="CV92" s="90"/>
      <c r="CW92" s="90"/>
      <c r="CX92" s="90"/>
      <c r="CY92" s="90"/>
      <c r="CZ92" s="90"/>
      <c r="DA92" s="90"/>
      <c r="DB92" s="90"/>
      <c r="DC92" s="90"/>
      <c r="DD92" s="90"/>
      <c r="DE92" s="90"/>
      <c r="DF92" s="90"/>
      <c r="DG92" s="90"/>
      <c r="DH92" s="90"/>
      <c r="DI92" s="90"/>
      <c r="DJ92" s="90"/>
      <c r="DK92" s="90"/>
    </row>
    <row r="93" spans="1:115" ht="11.25" customHeight="1" x14ac:dyDescent="0.25">
      <c r="A93" s="90"/>
      <c r="B93" s="29">
        <f>COLUMN()</f>
        <v>2</v>
      </c>
      <c r="C93" s="142" t="str">
        <f t="shared" si="35"/>
        <v>1,9</v>
      </c>
      <c r="D93" s="142" t="str">
        <f t="shared" si="35"/>
        <v>2,9</v>
      </c>
      <c r="E93" s="142" t="str">
        <f t="shared" si="35"/>
        <v>3,9</v>
      </c>
      <c r="F93" s="142" t="str">
        <f t="shared" si="35"/>
        <v>4,9</v>
      </c>
      <c r="G93" s="142" t="str">
        <f t="shared" si="35"/>
        <v>5,9</v>
      </c>
      <c r="H93" s="142" t="str">
        <f t="shared" si="35"/>
        <v>6,9</v>
      </c>
      <c r="I93" s="142" t="str">
        <f t="shared" si="35"/>
        <v>7,9</v>
      </c>
      <c r="J93" s="142" t="str">
        <f t="shared" si="35"/>
        <v>8,9</v>
      </c>
      <c r="K93" s="142" t="str">
        <f t="shared" si="35"/>
        <v>9,9</v>
      </c>
      <c r="L93" s="142" t="str">
        <f t="shared" si="35"/>
        <v>10,9</v>
      </c>
      <c r="M93" s="142" t="str">
        <f t="shared" si="36"/>
        <v>11,9</v>
      </c>
      <c r="N93" s="142" t="str">
        <f t="shared" si="36"/>
        <v>12,9</v>
      </c>
      <c r="O93" s="142" t="str">
        <f t="shared" si="36"/>
        <v>13,9</v>
      </c>
      <c r="P93" s="142" t="str">
        <f t="shared" si="36"/>
        <v>14,9</v>
      </c>
      <c r="Q93" s="142" t="str">
        <f t="shared" si="36"/>
        <v>15,9</v>
      </c>
      <c r="R93" s="142" t="str">
        <f t="shared" si="36"/>
        <v>16,9</v>
      </c>
      <c r="S93" s="142" t="str">
        <f t="shared" si="36"/>
        <v>17,9</v>
      </c>
      <c r="T93" s="142" t="str">
        <f t="shared" si="36"/>
        <v>18,9</v>
      </c>
      <c r="U93" s="142" t="str">
        <f t="shared" si="36"/>
        <v>19,9</v>
      </c>
      <c r="V93" s="142" t="str">
        <f t="shared" si="36"/>
        <v>20,9</v>
      </c>
      <c r="W93" s="142" t="str">
        <f t="shared" si="36"/>
        <v>21,9</v>
      </c>
      <c r="X93" s="142" t="str">
        <f t="shared" si="36"/>
        <v>22,9</v>
      </c>
      <c r="Y93" s="142" t="str">
        <f t="shared" si="36"/>
        <v>23,9</v>
      </c>
      <c r="Z93" s="90"/>
      <c r="AA93" s="238"/>
      <c r="AB93" s="238"/>
      <c r="AC93" s="238"/>
      <c r="AD93" s="238"/>
      <c r="AE93" s="238"/>
      <c r="AF93" s="238"/>
      <c r="AG93" s="238"/>
      <c r="AH93" s="238"/>
      <c r="AI93" s="238"/>
      <c r="AJ93" s="238"/>
      <c r="AK93" s="238"/>
      <c r="AL93" s="238"/>
      <c r="AM93" s="238"/>
      <c r="AN93" s="238"/>
      <c r="AO93" s="238"/>
      <c r="AP93" s="238"/>
      <c r="AQ93" s="238"/>
      <c r="AR93" s="238"/>
      <c r="AS93" s="238"/>
      <c r="AT93" s="238"/>
      <c r="AU93" s="238"/>
      <c r="AV93" s="238"/>
      <c r="AW93" s="238"/>
      <c r="AX93" s="238"/>
      <c r="AY93" s="238"/>
      <c r="AZ93" s="238"/>
      <c r="BA93" s="238"/>
      <c r="BB93" s="238"/>
      <c r="BC93" s="238"/>
      <c r="BD93" s="238"/>
      <c r="BE93" s="238"/>
      <c r="BF93" s="49">
        <v>3</v>
      </c>
      <c r="BG93" s="110">
        <v>1</v>
      </c>
      <c r="BH93" s="110">
        <v>16</v>
      </c>
      <c r="BI93" s="110">
        <v>50</v>
      </c>
      <c r="BJ93" s="52" t="str">
        <f t="shared" si="30"/>
        <v>16,1</v>
      </c>
      <c r="BK93" s="90"/>
      <c r="BL93" s="102">
        <f t="shared" si="31"/>
        <v>89</v>
      </c>
      <c r="BM93" s="60">
        <f t="shared" si="32"/>
        <v>3</v>
      </c>
      <c r="BN93" s="60">
        <f t="shared" si="33"/>
        <v>17</v>
      </c>
      <c r="BO93" s="90"/>
      <c r="BP93" s="98">
        <v>88</v>
      </c>
      <c r="BQ93" s="245">
        <v>1</v>
      </c>
      <c r="BR93" s="110">
        <v>10</v>
      </c>
      <c r="BS93" s="110" t="s">
        <v>601</v>
      </c>
      <c r="BT93" s="110" t="s">
        <v>460</v>
      </c>
      <c r="BU93" s="110">
        <v>1</v>
      </c>
      <c r="BV93" s="245">
        <v>0</v>
      </c>
      <c r="BW93" s="110">
        <v>0</v>
      </c>
      <c r="BX93" s="245">
        <v>0</v>
      </c>
      <c r="BY93" s="245">
        <v>0</v>
      </c>
      <c r="BZ93" s="90"/>
      <c r="CA93" s="90"/>
      <c r="CB93" s="90"/>
      <c r="CC93" s="90"/>
      <c r="CD93" s="90"/>
      <c r="CE93" s="90"/>
      <c r="CF93" s="90"/>
      <c r="CG93" s="90"/>
      <c r="CH93" s="90"/>
      <c r="CI93" s="90"/>
      <c r="CJ93" s="90"/>
      <c r="CK93" s="90"/>
      <c r="CL93" s="90"/>
      <c r="CM93" s="90"/>
      <c r="CN93" s="90"/>
      <c r="CO93" s="90"/>
      <c r="CP93" s="90"/>
      <c r="CQ93" s="90"/>
      <c r="CR93" s="90"/>
      <c r="CS93" s="90"/>
      <c r="CT93" s="90"/>
      <c r="CU93" s="90"/>
      <c r="CV93" s="90"/>
      <c r="CW93" s="90"/>
      <c r="CX93" s="90"/>
      <c r="CY93" s="90"/>
      <c r="CZ93" s="90"/>
      <c r="DA93" s="90"/>
      <c r="DB93" s="90"/>
      <c r="DC93" s="90"/>
      <c r="DD93" s="90"/>
      <c r="DE93" s="90"/>
      <c r="DF93" s="90"/>
      <c r="DG93" s="90"/>
      <c r="DH93" s="90"/>
      <c r="DI93" s="90"/>
      <c r="DJ93" s="90"/>
      <c r="DK93" s="90"/>
    </row>
    <row r="94" spans="1:115" ht="11.25" customHeight="1" x14ac:dyDescent="0.25">
      <c r="A94" s="90"/>
      <c r="B94" s="29">
        <f>COLUMN()</f>
        <v>2</v>
      </c>
      <c r="C94" s="142" t="str">
        <f t="shared" si="35"/>
        <v>1,10</v>
      </c>
      <c r="D94" s="142" t="str">
        <f t="shared" si="35"/>
        <v>2,10</v>
      </c>
      <c r="E94" s="142" t="str">
        <f t="shared" si="35"/>
        <v>3,10</v>
      </c>
      <c r="F94" s="142" t="str">
        <f t="shared" si="35"/>
        <v>4,10</v>
      </c>
      <c r="G94" s="142" t="str">
        <f t="shared" si="35"/>
        <v>5,10</v>
      </c>
      <c r="H94" s="142" t="str">
        <f t="shared" si="35"/>
        <v>6,10</v>
      </c>
      <c r="I94" s="142" t="str">
        <f t="shared" si="35"/>
        <v>7,10</v>
      </c>
      <c r="J94" s="142" t="str">
        <f t="shared" si="35"/>
        <v>8,10</v>
      </c>
      <c r="K94" s="142" t="str">
        <f t="shared" si="35"/>
        <v>9,10</v>
      </c>
      <c r="L94" s="142" t="str">
        <f t="shared" si="35"/>
        <v>10,10</v>
      </c>
      <c r="M94" s="142" t="str">
        <f t="shared" si="36"/>
        <v>11,10</v>
      </c>
      <c r="N94" s="142" t="str">
        <f t="shared" si="36"/>
        <v>12,10</v>
      </c>
      <c r="O94" s="142" t="str">
        <f t="shared" si="36"/>
        <v>13,10</v>
      </c>
      <c r="P94" s="142" t="str">
        <f t="shared" si="36"/>
        <v>14,10</v>
      </c>
      <c r="Q94" s="142" t="str">
        <f t="shared" si="36"/>
        <v>15,10</v>
      </c>
      <c r="R94" s="142" t="str">
        <f t="shared" si="36"/>
        <v>16,10</v>
      </c>
      <c r="S94" s="142" t="str">
        <f t="shared" si="36"/>
        <v>17,10</v>
      </c>
      <c r="T94" s="142" t="str">
        <f t="shared" si="36"/>
        <v>18,10</v>
      </c>
      <c r="U94" s="142" t="str">
        <f t="shared" si="36"/>
        <v>19,10</v>
      </c>
      <c r="V94" s="142" t="str">
        <f t="shared" si="36"/>
        <v>20,10</v>
      </c>
      <c r="W94" s="142" t="str">
        <f t="shared" si="36"/>
        <v>21,10</v>
      </c>
      <c r="X94" s="142" t="str">
        <f t="shared" si="36"/>
        <v>22,10</v>
      </c>
      <c r="Y94" s="142" t="str">
        <f t="shared" si="36"/>
        <v>23,10</v>
      </c>
      <c r="Z94" s="90"/>
      <c r="AA94" s="238"/>
      <c r="AB94" s="238"/>
      <c r="AC94" s="238"/>
      <c r="AD94" s="238"/>
      <c r="AE94" s="238"/>
      <c r="AF94" s="238"/>
      <c r="AG94" s="238"/>
      <c r="AH94" s="238"/>
      <c r="AI94" s="238"/>
      <c r="AJ94" s="238"/>
      <c r="AK94" s="238"/>
      <c r="AL94" s="238"/>
      <c r="AM94" s="238"/>
      <c r="AN94" s="238"/>
      <c r="AO94" s="238"/>
      <c r="AP94" s="238"/>
      <c r="AQ94" s="238"/>
      <c r="AR94" s="238"/>
      <c r="AS94" s="238"/>
      <c r="AT94" s="238"/>
      <c r="AU94" s="238"/>
      <c r="AV94" s="238"/>
      <c r="AW94" s="238"/>
      <c r="AX94" s="238"/>
      <c r="AY94" s="238"/>
      <c r="AZ94" s="238"/>
      <c r="BA94" s="238"/>
      <c r="BB94" s="238"/>
      <c r="BC94" s="238"/>
      <c r="BD94" s="238"/>
      <c r="BE94" s="238"/>
      <c r="BF94" s="49">
        <v>3</v>
      </c>
      <c r="BG94" s="110">
        <v>1</v>
      </c>
      <c r="BH94" s="110">
        <v>17</v>
      </c>
      <c r="BI94" s="110">
        <v>50</v>
      </c>
      <c r="BJ94" s="52" t="str">
        <f t="shared" si="30"/>
        <v>17,1</v>
      </c>
      <c r="BK94" s="90"/>
      <c r="BL94" s="102">
        <f t="shared" si="31"/>
        <v>90</v>
      </c>
      <c r="BM94" s="60">
        <f t="shared" si="32"/>
        <v>3</v>
      </c>
      <c r="BN94" s="60">
        <f t="shared" si="33"/>
        <v>18</v>
      </c>
      <c r="BO94" s="90"/>
      <c r="BP94" s="98">
        <v>89</v>
      </c>
      <c r="BQ94" s="245">
        <v>1</v>
      </c>
      <c r="BR94" s="110">
        <v>11</v>
      </c>
      <c r="BS94" s="110" t="s">
        <v>600</v>
      </c>
      <c r="BT94" s="110" t="s">
        <v>460</v>
      </c>
      <c r="BU94" s="110">
        <v>1</v>
      </c>
      <c r="BV94" s="245">
        <v>0</v>
      </c>
      <c r="BW94" s="110">
        <v>0</v>
      </c>
      <c r="BX94" s="245">
        <v>0</v>
      </c>
      <c r="BY94" s="245">
        <v>0</v>
      </c>
      <c r="BZ94" s="90"/>
      <c r="CA94" s="90"/>
      <c r="CB94" s="90"/>
      <c r="CC94" s="90"/>
      <c r="CD94" s="90"/>
      <c r="CE94" s="90"/>
      <c r="CF94" s="90"/>
      <c r="CG94" s="90"/>
      <c r="CH94" s="90"/>
      <c r="CI94" s="90"/>
      <c r="CJ94" s="90"/>
      <c r="CK94" s="90"/>
      <c r="CL94" s="90"/>
      <c r="CM94" s="90"/>
      <c r="CN94" s="90"/>
      <c r="CO94" s="90"/>
      <c r="CP94" s="90"/>
      <c r="CQ94" s="90"/>
      <c r="CR94" s="90"/>
      <c r="CS94" s="90"/>
      <c r="CT94" s="90"/>
      <c r="CU94" s="90"/>
      <c r="CV94" s="90"/>
      <c r="CW94" s="90"/>
      <c r="CX94" s="90"/>
      <c r="CY94" s="90"/>
      <c r="CZ94" s="90"/>
      <c r="DA94" s="90"/>
      <c r="DB94" s="90"/>
      <c r="DC94" s="90"/>
      <c r="DD94" s="90"/>
      <c r="DE94" s="90"/>
      <c r="DF94" s="90"/>
      <c r="DG94" s="90"/>
      <c r="DH94" s="90"/>
      <c r="DI94" s="90"/>
      <c r="DJ94" s="90"/>
      <c r="DK94" s="90"/>
    </row>
    <row r="95" spans="1:115" ht="11.25" customHeight="1" x14ac:dyDescent="0.25">
      <c r="A95" s="90"/>
      <c r="B95" s="29">
        <f>COLUMN()</f>
        <v>2</v>
      </c>
      <c r="C95" s="142" t="str">
        <f t="shared" ref="C95:L104" si="37">_xlfn.CONCAT(COLUMN()-$B95,",",ROW()-C$84)</f>
        <v>1,11</v>
      </c>
      <c r="D95" s="142" t="str">
        <f t="shared" si="37"/>
        <v>2,11</v>
      </c>
      <c r="E95" s="142" t="str">
        <f t="shared" si="37"/>
        <v>3,11</v>
      </c>
      <c r="F95" s="142" t="str">
        <f t="shared" si="37"/>
        <v>4,11</v>
      </c>
      <c r="G95" s="142" t="str">
        <f t="shared" si="37"/>
        <v>5,11</v>
      </c>
      <c r="H95" s="142" t="str">
        <f t="shared" si="37"/>
        <v>6,11</v>
      </c>
      <c r="I95" s="142" t="str">
        <f t="shared" si="37"/>
        <v>7,11</v>
      </c>
      <c r="J95" s="142" t="str">
        <f t="shared" si="37"/>
        <v>8,11</v>
      </c>
      <c r="K95" s="142" t="str">
        <f t="shared" si="37"/>
        <v>9,11</v>
      </c>
      <c r="L95" s="142" t="str">
        <f t="shared" si="37"/>
        <v>10,11</v>
      </c>
      <c r="M95" s="142" t="str">
        <f t="shared" ref="M95:Y104" si="38">_xlfn.CONCAT(COLUMN()-$B95,",",ROW()-M$84)</f>
        <v>11,11</v>
      </c>
      <c r="N95" s="142" t="str">
        <f t="shared" si="38"/>
        <v>12,11</v>
      </c>
      <c r="O95" s="142" t="str">
        <f t="shared" si="38"/>
        <v>13,11</v>
      </c>
      <c r="P95" s="142" t="str">
        <f t="shared" si="38"/>
        <v>14,11</v>
      </c>
      <c r="Q95" s="142" t="str">
        <f t="shared" si="38"/>
        <v>15,11</v>
      </c>
      <c r="R95" s="142" t="str">
        <f t="shared" si="38"/>
        <v>16,11</v>
      </c>
      <c r="S95" s="142" t="str">
        <f t="shared" si="38"/>
        <v>17,11</v>
      </c>
      <c r="T95" s="142" t="str">
        <f t="shared" si="38"/>
        <v>18,11</v>
      </c>
      <c r="U95" s="142" t="str">
        <f t="shared" si="38"/>
        <v>19,11</v>
      </c>
      <c r="V95" s="142" t="str">
        <f t="shared" si="38"/>
        <v>20,11</v>
      </c>
      <c r="W95" s="142" t="str">
        <f t="shared" si="38"/>
        <v>21,11</v>
      </c>
      <c r="X95" s="142" t="str">
        <f t="shared" si="38"/>
        <v>22,11</v>
      </c>
      <c r="Y95" s="142" t="str">
        <f t="shared" si="38"/>
        <v>23,11</v>
      </c>
      <c r="Z95" s="90"/>
      <c r="AA95" s="238"/>
      <c r="AB95" s="238"/>
      <c r="AC95" s="238"/>
      <c r="AD95" s="238"/>
      <c r="AE95" s="238"/>
      <c r="AF95" s="238"/>
      <c r="AG95" s="238"/>
      <c r="AH95" s="238"/>
      <c r="AI95" s="238"/>
      <c r="AJ95" s="238"/>
      <c r="AK95" s="238"/>
      <c r="AL95" s="238"/>
      <c r="AM95" s="238"/>
      <c r="AN95" s="238"/>
      <c r="AO95" s="238"/>
      <c r="AP95" s="238"/>
      <c r="AQ95" s="238"/>
      <c r="AR95" s="238"/>
      <c r="AS95" s="238"/>
      <c r="AT95" s="238"/>
      <c r="AU95" s="238"/>
      <c r="AV95" s="238"/>
      <c r="AW95" s="238"/>
      <c r="AX95" s="238"/>
      <c r="AY95" s="238"/>
      <c r="AZ95" s="238"/>
      <c r="BA95" s="238"/>
      <c r="BB95" s="238"/>
      <c r="BC95" s="238"/>
      <c r="BD95" s="238"/>
      <c r="BE95" s="238"/>
      <c r="BF95" s="49">
        <v>3</v>
      </c>
      <c r="BG95" s="110">
        <v>1</v>
      </c>
      <c r="BH95" s="110">
        <v>18</v>
      </c>
      <c r="BI95" s="110">
        <v>50</v>
      </c>
      <c r="BJ95" s="52" t="str">
        <f t="shared" si="30"/>
        <v>18,1</v>
      </c>
      <c r="BK95" s="90"/>
      <c r="BL95" s="102">
        <f t="shared" si="31"/>
        <v>91</v>
      </c>
      <c r="BM95" s="60">
        <f t="shared" si="32"/>
        <v>3</v>
      </c>
      <c r="BN95" s="60">
        <f t="shared" si="33"/>
        <v>19</v>
      </c>
      <c r="BO95" s="90"/>
      <c r="BP95" s="98">
        <v>90</v>
      </c>
      <c r="BQ95" s="245">
        <v>1</v>
      </c>
      <c r="BR95" s="110">
        <v>12</v>
      </c>
      <c r="BS95" s="110" t="s">
        <v>599</v>
      </c>
      <c r="BT95" s="110" t="s">
        <v>460</v>
      </c>
      <c r="BU95" s="110">
        <v>1</v>
      </c>
      <c r="BV95" s="245">
        <v>0</v>
      </c>
      <c r="BW95" s="110">
        <v>0</v>
      </c>
      <c r="BX95" s="245">
        <v>0</v>
      </c>
      <c r="BY95" s="245">
        <v>0</v>
      </c>
      <c r="BZ95" s="90"/>
      <c r="CA95" s="90"/>
      <c r="CB95" s="90"/>
      <c r="CC95" s="90"/>
      <c r="CD95" s="90"/>
      <c r="CE95" s="90"/>
      <c r="CF95" s="90"/>
      <c r="CG95" s="90"/>
      <c r="CH95" s="90"/>
      <c r="CI95" s="90"/>
      <c r="CJ95" s="90"/>
      <c r="CK95" s="90"/>
      <c r="CL95" s="90"/>
      <c r="CM95" s="90"/>
      <c r="CN95" s="90"/>
      <c r="CO95" s="90"/>
      <c r="CP95" s="90"/>
      <c r="CQ95" s="90"/>
      <c r="CR95" s="90"/>
      <c r="CS95" s="90"/>
      <c r="CT95" s="90"/>
      <c r="CU95" s="90"/>
      <c r="CV95" s="90"/>
      <c r="CW95" s="90"/>
      <c r="CX95" s="90"/>
      <c r="CY95" s="90"/>
      <c r="CZ95" s="90"/>
      <c r="DA95" s="90"/>
      <c r="DB95" s="90"/>
      <c r="DC95" s="90"/>
      <c r="DD95" s="90"/>
      <c r="DE95" s="90"/>
      <c r="DF95" s="90"/>
      <c r="DG95" s="90"/>
      <c r="DH95" s="90"/>
      <c r="DI95" s="90"/>
      <c r="DJ95" s="90"/>
      <c r="DK95" s="90"/>
    </row>
    <row r="96" spans="1:115" ht="11.25" customHeight="1" x14ac:dyDescent="0.25">
      <c r="A96" s="90"/>
      <c r="B96" s="29">
        <f>COLUMN()</f>
        <v>2</v>
      </c>
      <c r="C96" s="142" t="str">
        <f t="shared" si="37"/>
        <v>1,12</v>
      </c>
      <c r="D96" s="142" t="str">
        <f t="shared" si="37"/>
        <v>2,12</v>
      </c>
      <c r="E96" s="142" t="str">
        <f t="shared" si="37"/>
        <v>3,12</v>
      </c>
      <c r="F96" s="142" t="str">
        <f t="shared" si="37"/>
        <v>4,12</v>
      </c>
      <c r="G96" s="142" t="str">
        <f t="shared" si="37"/>
        <v>5,12</v>
      </c>
      <c r="H96" s="142" t="str">
        <f t="shared" si="37"/>
        <v>6,12</v>
      </c>
      <c r="I96" s="142" t="str">
        <f t="shared" si="37"/>
        <v>7,12</v>
      </c>
      <c r="J96" s="142" t="str">
        <f t="shared" si="37"/>
        <v>8,12</v>
      </c>
      <c r="K96" s="142" t="str">
        <f t="shared" si="37"/>
        <v>9,12</v>
      </c>
      <c r="L96" s="142" t="str">
        <f t="shared" si="37"/>
        <v>10,12</v>
      </c>
      <c r="M96" s="142" t="str">
        <f t="shared" si="38"/>
        <v>11,12</v>
      </c>
      <c r="N96" s="142" t="str">
        <f t="shared" si="38"/>
        <v>12,12</v>
      </c>
      <c r="O96" s="142" t="str">
        <f t="shared" si="38"/>
        <v>13,12</v>
      </c>
      <c r="P96" s="142" t="str">
        <f t="shared" si="38"/>
        <v>14,12</v>
      </c>
      <c r="Q96" s="142" t="str">
        <f t="shared" si="38"/>
        <v>15,12</v>
      </c>
      <c r="R96" s="142" t="str">
        <f t="shared" si="38"/>
        <v>16,12</v>
      </c>
      <c r="S96" s="142" t="str">
        <f t="shared" si="38"/>
        <v>17,12</v>
      </c>
      <c r="T96" s="142" t="str">
        <f t="shared" si="38"/>
        <v>18,12</v>
      </c>
      <c r="U96" s="142" t="str">
        <f t="shared" si="38"/>
        <v>19,12</v>
      </c>
      <c r="V96" s="142" t="str">
        <f t="shared" si="38"/>
        <v>20,12</v>
      </c>
      <c r="W96" s="142" t="str">
        <f t="shared" si="38"/>
        <v>21,12</v>
      </c>
      <c r="X96" s="142" t="str">
        <f t="shared" si="38"/>
        <v>22,12</v>
      </c>
      <c r="Y96" s="142" t="str">
        <f t="shared" si="38"/>
        <v>23,12</v>
      </c>
      <c r="Z96" s="90"/>
      <c r="AA96" s="238"/>
      <c r="AB96" s="238"/>
      <c r="AC96" s="238"/>
      <c r="AD96" s="238"/>
      <c r="AE96" s="238"/>
      <c r="AF96" s="238"/>
      <c r="AG96" s="238"/>
      <c r="AH96" s="238"/>
      <c r="AI96" s="238"/>
      <c r="AJ96" s="238"/>
      <c r="AK96" s="238"/>
      <c r="AL96" s="238"/>
      <c r="AM96" s="238"/>
      <c r="AN96" s="238"/>
      <c r="AO96" s="238"/>
      <c r="AP96" s="238"/>
      <c r="AQ96" s="238"/>
      <c r="AR96" s="238"/>
      <c r="AS96" s="238"/>
      <c r="AT96" s="238"/>
      <c r="AU96" s="238"/>
      <c r="AV96" s="238"/>
      <c r="AW96" s="238"/>
      <c r="AX96" s="238"/>
      <c r="AY96" s="238"/>
      <c r="AZ96" s="238"/>
      <c r="BA96" s="238"/>
      <c r="BB96" s="238"/>
      <c r="BC96" s="238"/>
      <c r="BD96" s="238"/>
      <c r="BE96" s="238"/>
      <c r="BF96" s="49">
        <v>3</v>
      </c>
      <c r="BG96" s="110">
        <v>1</v>
      </c>
      <c r="BH96" s="110">
        <v>19</v>
      </c>
      <c r="BI96" s="110">
        <v>50</v>
      </c>
      <c r="BJ96" s="52" t="str">
        <f t="shared" si="30"/>
        <v>19,1</v>
      </c>
      <c r="BK96" s="90"/>
      <c r="BL96" s="102">
        <f t="shared" si="31"/>
        <v>92</v>
      </c>
      <c r="BM96" s="60">
        <f t="shared" si="32"/>
        <v>3</v>
      </c>
      <c r="BN96" s="60">
        <f t="shared" si="33"/>
        <v>20</v>
      </c>
      <c r="BO96" s="90"/>
      <c r="BP96" s="98">
        <v>91</v>
      </c>
      <c r="BQ96" s="245">
        <v>1</v>
      </c>
      <c r="BR96" s="110">
        <v>13</v>
      </c>
      <c r="BS96" s="110" t="s">
        <v>598</v>
      </c>
      <c r="BT96" s="110" t="s">
        <v>460</v>
      </c>
      <c r="BU96" s="110">
        <v>1</v>
      </c>
      <c r="BV96" s="245">
        <v>0</v>
      </c>
      <c r="BW96" s="110">
        <v>0</v>
      </c>
      <c r="BX96" s="245">
        <v>0</v>
      </c>
      <c r="BY96" s="245">
        <v>0</v>
      </c>
      <c r="BZ96" s="90"/>
      <c r="CA96" s="90"/>
      <c r="CB96" s="90"/>
      <c r="CC96" s="90"/>
      <c r="CD96" s="90"/>
      <c r="CE96" s="90"/>
      <c r="CF96" s="90"/>
      <c r="CG96" s="90"/>
      <c r="CH96" s="90"/>
      <c r="CI96" s="90"/>
      <c r="CJ96" s="90"/>
      <c r="CK96" s="90"/>
      <c r="CL96" s="90"/>
      <c r="CM96" s="90"/>
      <c r="CN96" s="90"/>
      <c r="CO96" s="90"/>
      <c r="CP96" s="90"/>
      <c r="CQ96" s="90"/>
      <c r="CR96" s="90"/>
      <c r="CS96" s="90"/>
      <c r="CT96" s="90"/>
      <c r="CU96" s="90"/>
      <c r="CV96" s="90"/>
      <c r="CW96" s="90"/>
      <c r="CX96" s="90"/>
      <c r="CY96" s="90"/>
      <c r="CZ96" s="90"/>
      <c r="DA96" s="90"/>
      <c r="DB96" s="90"/>
      <c r="DC96" s="90"/>
      <c r="DD96" s="90"/>
      <c r="DE96" s="90"/>
      <c r="DF96" s="90"/>
      <c r="DG96" s="90"/>
      <c r="DH96" s="90"/>
      <c r="DI96" s="90"/>
      <c r="DJ96" s="90"/>
      <c r="DK96" s="90"/>
    </row>
    <row r="97" spans="1:115" ht="11.25" customHeight="1" x14ac:dyDescent="0.25">
      <c r="A97" s="90"/>
      <c r="B97" s="29">
        <f>COLUMN()</f>
        <v>2</v>
      </c>
      <c r="C97" s="142" t="str">
        <f t="shared" si="37"/>
        <v>1,13</v>
      </c>
      <c r="D97" s="142" t="str">
        <f t="shared" si="37"/>
        <v>2,13</v>
      </c>
      <c r="E97" s="142" t="str">
        <f t="shared" si="37"/>
        <v>3,13</v>
      </c>
      <c r="F97" s="142" t="str">
        <f t="shared" si="37"/>
        <v>4,13</v>
      </c>
      <c r="G97" s="142" t="str">
        <f t="shared" si="37"/>
        <v>5,13</v>
      </c>
      <c r="H97" s="142" t="str">
        <f t="shared" si="37"/>
        <v>6,13</v>
      </c>
      <c r="I97" s="142" t="str">
        <f t="shared" si="37"/>
        <v>7,13</v>
      </c>
      <c r="J97" s="142" t="str">
        <f t="shared" si="37"/>
        <v>8,13</v>
      </c>
      <c r="K97" s="142" t="str">
        <f t="shared" si="37"/>
        <v>9,13</v>
      </c>
      <c r="L97" s="142" t="str">
        <f t="shared" si="37"/>
        <v>10,13</v>
      </c>
      <c r="M97" s="142" t="str">
        <f t="shared" si="38"/>
        <v>11,13</v>
      </c>
      <c r="N97" s="142" t="str">
        <f t="shared" si="38"/>
        <v>12,13</v>
      </c>
      <c r="O97" s="142" t="str">
        <f t="shared" si="38"/>
        <v>13,13</v>
      </c>
      <c r="P97" s="142" t="str">
        <f t="shared" si="38"/>
        <v>14,13</v>
      </c>
      <c r="Q97" s="142" t="str">
        <f t="shared" si="38"/>
        <v>15,13</v>
      </c>
      <c r="R97" s="142" t="str">
        <f t="shared" si="38"/>
        <v>16,13</v>
      </c>
      <c r="S97" s="142" t="str">
        <f t="shared" si="38"/>
        <v>17,13</v>
      </c>
      <c r="T97" s="142" t="str">
        <f t="shared" si="38"/>
        <v>18,13</v>
      </c>
      <c r="U97" s="142" t="str">
        <f t="shared" si="38"/>
        <v>19,13</v>
      </c>
      <c r="V97" s="142" t="str">
        <f t="shared" si="38"/>
        <v>20,13</v>
      </c>
      <c r="W97" s="142" t="str">
        <f t="shared" si="38"/>
        <v>21,13</v>
      </c>
      <c r="X97" s="142" t="str">
        <f t="shared" si="38"/>
        <v>22,13</v>
      </c>
      <c r="Y97" s="142" t="str">
        <f t="shared" si="38"/>
        <v>23,13</v>
      </c>
      <c r="Z97" s="90"/>
      <c r="AA97" s="238"/>
      <c r="AB97" s="238"/>
      <c r="AC97" s="238"/>
      <c r="AD97" s="238"/>
      <c r="AE97" s="238"/>
      <c r="AF97" s="238"/>
      <c r="AG97" s="238"/>
      <c r="AH97" s="238"/>
      <c r="AI97" s="238"/>
      <c r="AJ97" s="238"/>
      <c r="AK97" s="238"/>
      <c r="AL97" s="238"/>
      <c r="AM97" s="238"/>
      <c r="AN97" s="238"/>
      <c r="AO97" s="238"/>
      <c r="AP97" s="238"/>
      <c r="AQ97" s="238"/>
      <c r="AR97" s="238"/>
      <c r="AS97" s="238"/>
      <c r="AT97" s="238"/>
      <c r="AU97" s="238"/>
      <c r="AV97" s="238"/>
      <c r="AW97" s="238"/>
      <c r="AX97" s="238"/>
      <c r="AY97" s="238"/>
      <c r="AZ97" s="238"/>
      <c r="BA97" s="238"/>
      <c r="BB97" s="238"/>
      <c r="BC97" s="238"/>
      <c r="BD97" s="238"/>
      <c r="BE97" s="238"/>
      <c r="BF97" s="49">
        <v>3</v>
      </c>
      <c r="BG97" s="110">
        <v>1</v>
      </c>
      <c r="BH97" s="110">
        <v>20</v>
      </c>
      <c r="BI97" s="110">
        <v>50</v>
      </c>
      <c r="BJ97" s="52" t="str">
        <f t="shared" si="30"/>
        <v>20,1</v>
      </c>
      <c r="BK97" s="90"/>
      <c r="BL97" s="102">
        <f t="shared" si="31"/>
        <v>93</v>
      </c>
      <c r="BM97" s="60">
        <f t="shared" si="32"/>
        <v>3</v>
      </c>
      <c r="BN97" s="60">
        <f t="shared" si="33"/>
        <v>21</v>
      </c>
      <c r="BO97" s="90"/>
      <c r="BP97" s="98">
        <v>92</v>
      </c>
      <c r="BQ97" s="245">
        <v>1</v>
      </c>
      <c r="BR97" s="110">
        <v>14</v>
      </c>
      <c r="BS97" s="110" t="s">
        <v>597</v>
      </c>
      <c r="BT97" s="110" t="s">
        <v>458</v>
      </c>
      <c r="BU97" s="110">
        <v>1</v>
      </c>
      <c r="BV97" s="245">
        <v>20.2</v>
      </c>
      <c r="BW97" s="110">
        <v>100</v>
      </c>
      <c r="BX97" s="245">
        <v>201.85849999999999</v>
      </c>
      <c r="BY97" s="245">
        <v>405.664999999999</v>
      </c>
      <c r="BZ97" s="90"/>
      <c r="CA97" s="90"/>
      <c r="CB97" s="90"/>
      <c r="CC97" s="90"/>
      <c r="CD97" s="90"/>
      <c r="CE97" s="90"/>
      <c r="CF97" s="90"/>
      <c r="CG97" s="90"/>
      <c r="CH97" s="90"/>
      <c r="CI97" s="90"/>
      <c r="CJ97" s="90"/>
      <c r="CK97" s="90"/>
      <c r="CL97" s="90"/>
      <c r="CM97" s="90"/>
      <c r="CN97" s="90"/>
      <c r="CO97" s="90"/>
      <c r="CP97" s="90"/>
      <c r="CQ97" s="90"/>
      <c r="CR97" s="90"/>
      <c r="CS97" s="90"/>
      <c r="CT97" s="90"/>
      <c r="CU97" s="90"/>
      <c r="CV97" s="90"/>
      <c r="CW97" s="90"/>
      <c r="CX97" s="90"/>
      <c r="CY97" s="90"/>
      <c r="CZ97" s="90"/>
      <c r="DA97" s="90"/>
      <c r="DB97" s="90"/>
      <c r="DC97" s="90"/>
      <c r="DD97" s="90"/>
      <c r="DE97" s="90"/>
      <c r="DF97" s="90"/>
      <c r="DG97" s="90"/>
      <c r="DH97" s="90"/>
      <c r="DI97" s="90"/>
      <c r="DJ97" s="90"/>
      <c r="DK97" s="90"/>
    </row>
    <row r="98" spans="1:115" ht="11.25" customHeight="1" x14ac:dyDescent="0.25">
      <c r="A98" s="90"/>
      <c r="B98" s="29">
        <f>COLUMN()</f>
        <v>2</v>
      </c>
      <c r="C98" s="142" t="str">
        <f t="shared" si="37"/>
        <v>1,14</v>
      </c>
      <c r="D98" s="142" t="str">
        <f t="shared" si="37"/>
        <v>2,14</v>
      </c>
      <c r="E98" s="142" t="str">
        <f t="shared" si="37"/>
        <v>3,14</v>
      </c>
      <c r="F98" s="142" t="str">
        <f t="shared" si="37"/>
        <v>4,14</v>
      </c>
      <c r="G98" s="142" t="str">
        <f t="shared" si="37"/>
        <v>5,14</v>
      </c>
      <c r="H98" s="142" t="str">
        <f t="shared" si="37"/>
        <v>6,14</v>
      </c>
      <c r="I98" s="142" t="str">
        <f t="shared" si="37"/>
        <v>7,14</v>
      </c>
      <c r="J98" s="142" t="str">
        <f t="shared" si="37"/>
        <v>8,14</v>
      </c>
      <c r="K98" s="142" t="str">
        <f t="shared" si="37"/>
        <v>9,14</v>
      </c>
      <c r="L98" s="142" t="str">
        <f t="shared" si="37"/>
        <v>10,14</v>
      </c>
      <c r="M98" s="142" t="str">
        <f t="shared" si="38"/>
        <v>11,14</v>
      </c>
      <c r="N98" s="142" t="str">
        <f t="shared" si="38"/>
        <v>12,14</v>
      </c>
      <c r="O98" s="142" t="str">
        <f t="shared" si="38"/>
        <v>13,14</v>
      </c>
      <c r="P98" s="142" t="str">
        <f t="shared" si="38"/>
        <v>14,14</v>
      </c>
      <c r="Q98" s="142" t="str">
        <f t="shared" si="38"/>
        <v>15,14</v>
      </c>
      <c r="R98" s="142" t="str">
        <f t="shared" si="38"/>
        <v>16,14</v>
      </c>
      <c r="S98" s="142" t="str">
        <f t="shared" si="38"/>
        <v>17,14</v>
      </c>
      <c r="T98" s="142" t="str">
        <f t="shared" si="38"/>
        <v>18,14</v>
      </c>
      <c r="U98" s="142" t="str">
        <f t="shared" si="38"/>
        <v>19,14</v>
      </c>
      <c r="V98" s="142" t="str">
        <f t="shared" si="38"/>
        <v>20,14</v>
      </c>
      <c r="W98" s="142" t="str">
        <f t="shared" si="38"/>
        <v>21,14</v>
      </c>
      <c r="X98" s="142" t="str">
        <f t="shared" si="38"/>
        <v>22,14</v>
      </c>
      <c r="Y98" s="142" t="str">
        <f t="shared" si="38"/>
        <v>23,14</v>
      </c>
      <c r="Z98" s="90"/>
      <c r="AA98" s="238"/>
      <c r="AB98" s="238"/>
      <c r="AC98" s="238"/>
      <c r="AD98" s="238"/>
      <c r="AE98" s="238"/>
      <c r="AF98" s="238"/>
      <c r="AG98" s="238"/>
      <c r="AH98" s="238"/>
      <c r="AI98" s="238"/>
      <c r="AJ98" s="238"/>
      <c r="AK98" s="238"/>
      <c r="AL98" s="238"/>
      <c r="AM98" s="238"/>
      <c r="AN98" s="238"/>
      <c r="AO98" s="238"/>
      <c r="AP98" s="238"/>
      <c r="AQ98" s="238"/>
      <c r="AR98" s="238"/>
      <c r="AS98" s="238"/>
      <c r="AT98" s="238"/>
      <c r="AU98" s="238"/>
      <c r="AV98" s="238"/>
      <c r="AW98" s="238"/>
      <c r="AX98" s="238"/>
      <c r="AY98" s="238"/>
      <c r="AZ98" s="238"/>
      <c r="BA98" s="238"/>
      <c r="BB98" s="238"/>
      <c r="BC98" s="238"/>
      <c r="BD98" s="238"/>
      <c r="BE98" s="238"/>
      <c r="BF98" s="49">
        <v>3</v>
      </c>
      <c r="BG98" s="110">
        <v>1</v>
      </c>
      <c r="BH98" s="110">
        <v>21</v>
      </c>
      <c r="BI98" s="110">
        <v>50</v>
      </c>
      <c r="BJ98" s="52" t="str">
        <f t="shared" si="30"/>
        <v>21,1</v>
      </c>
      <c r="BK98" s="90"/>
      <c r="BL98" s="102">
        <f t="shared" si="31"/>
        <v>94</v>
      </c>
      <c r="BM98" s="60">
        <f t="shared" si="32"/>
        <v>3</v>
      </c>
      <c r="BN98" s="60">
        <f t="shared" si="33"/>
        <v>22</v>
      </c>
      <c r="BO98" s="90"/>
      <c r="BP98" s="98">
        <v>93</v>
      </c>
      <c r="BQ98" s="245">
        <v>1</v>
      </c>
      <c r="BR98" s="110">
        <v>15</v>
      </c>
      <c r="BS98" s="110" t="s">
        <v>596</v>
      </c>
      <c r="BT98" s="110" t="s">
        <v>458</v>
      </c>
      <c r="BU98" s="110">
        <v>1</v>
      </c>
      <c r="BV98" s="245">
        <v>20.2</v>
      </c>
      <c r="BW98" s="110">
        <v>100</v>
      </c>
      <c r="BX98" s="245">
        <v>202.83249999999899</v>
      </c>
      <c r="BY98" s="245">
        <v>403.71699999999998</v>
      </c>
      <c r="BZ98" s="90"/>
      <c r="CA98" s="90"/>
      <c r="CB98" s="90"/>
      <c r="CC98" s="90"/>
      <c r="CD98" s="90"/>
      <c r="CE98" s="90"/>
      <c r="CF98" s="90"/>
      <c r="CG98" s="90"/>
      <c r="CH98" s="90"/>
      <c r="CI98" s="90"/>
      <c r="CJ98" s="90"/>
      <c r="CK98" s="90"/>
      <c r="CL98" s="90"/>
      <c r="CM98" s="90"/>
      <c r="CN98" s="90"/>
      <c r="CO98" s="90"/>
      <c r="CP98" s="90"/>
      <c r="CQ98" s="90"/>
      <c r="CR98" s="90"/>
      <c r="CS98" s="90"/>
      <c r="CT98" s="90"/>
      <c r="CU98" s="90"/>
      <c r="CV98" s="90"/>
      <c r="CW98" s="90"/>
      <c r="CX98" s="90"/>
      <c r="CY98" s="90"/>
      <c r="CZ98" s="90"/>
      <c r="DA98" s="90"/>
      <c r="DB98" s="90"/>
      <c r="DC98" s="90"/>
      <c r="DD98" s="90"/>
      <c r="DE98" s="90"/>
      <c r="DF98" s="90"/>
      <c r="DG98" s="90"/>
      <c r="DH98" s="90"/>
      <c r="DI98" s="90"/>
      <c r="DJ98" s="90"/>
      <c r="DK98" s="90"/>
    </row>
    <row r="99" spans="1:115" ht="11.25" customHeight="1" x14ac:dyDescent="0.25">
      <c r="A99" s="90"/>
      <c r="B99" s="29">
        <f>COLUMN()</f>
        <v>2</v>
      </c>
      <c r="C99" s="142" t="str">
        <f t="shared" si="37"/>
        <v>1,15</v>
      </c>
      <c r="D99" s="142" t="str">
        <f t="shared" si="37"/>
        <v>2,15</v>
      </c>
      <c r="E99" s="142" t="str">
        <f t="shared" si="37"/>
        <v>3,15</v>
      </c>
      <c r="F99" s="142" t="str">
        <f t="shared" si="37"/>
        <v>4,15</v>
      </c>
      <c r="G99" s="142" t="str">
        <f t="shared" si="37"/>
        <v>5,15</v>
      </c>
      <c r="H99" s="142" t="str">
        <f t="shared" si="37"/>
        <v>6,15</v>
      </c>
      <c r="I99" s="142" t="str">
        <f t="shared" si="37"/>
        <v>7,15</v>
      </c>
      <c r="J99" s="142" t="str">
        <f t="shared" si="37"/>
        <v>8,15</v>
      </c>
      <c r="K99" s="142" t="str">
        <f t="shared" si="37"/>
        <v>9,15</v>
      </c>
      <c r="L99" s="142" t="str">
        <f t="shared" si="37"/>
        <v>10,15</v>
      </c>
      <c r="M99" s="142" t="str">
        <f t="shared" si="38"/>
        <v>11,15</v>
      </c>
      <c r="N99" s="142" t="str">
        <f t="shared" si="38"/>
        <v>12,15</v>
      </c>
      <c r="O99" s="142" t="str">
        <f t="shared" si="38"/>
        <v>13,15</v>
      </c>
      <c r="P99" s="142" t="str">
        <f t="shared" si="38"/>
        <v>14,15</v>
      </c>
      <c r="Q99" s="142" t="str">
        <f t="shared" si="38"/>
        <v>15,15</v>
      </c>
      <c r="R99" s="142" t="str">
        <f t="shared" si="38"/>
        <v>16,15</v>
      </c>
      <c r="S99" s="142" t="str">
        <f t="shared" si="38"/>
        <v>17,15</v>
      </c>
      <c r="T99" s="142" t="str">
        <f t="shared" si="38"/>
        <v>18,15</v>
      </c>
      <c r="U99" s="142" t="str">
        <f t="shared" si="38"/>
        <v>19,15</v>
      </c>
      <c r="V99" s="142" t="str">
        <f t="shared" si="38"/>
        <v>20,15</v>
      </c>
      <c r="W99" s="142" t="str">
        <f t="shared" si="38"/>
        <v>21,15</v>
      </c>
      <c r="X99" s="142" t="str">
        <f t="shared" si="38"/>
        <v>22,15</v>
      </c>
      <c r="Y99" s="142" t="str">
        <f t="shared" si="38"/>
        <v>23,15</v>
      </c>
      <c r="Z99" s="90"/>
      <c r="AA99" s="238"/>
      <c r="AB99" s="238"/>
      <c r="AC99" s="238"/>
      <c r="AD99" s="238"/>
      <c r="AE99" s="238"/>
      <c r="AF99" s="238"/>
      <c r="AG99" s="238"/>
      <c r="AH99" s="238"/>
      <c r="AI99" s="238"/>
      <c r="AJ99" s="238"/>
      <c r="AK99" s="238"/>
      <c r="AL99" s="238"/>
      <c r="AM99" s="238"/>
      <c r="AN99" s="238"/>
      <c r="AO99" s="238"/>
      <c r="AP99" s="238"/>
      <c r="AQ99" s="238"/>
      <c r="AR99" s="238"/>
      <c r="AS99" s="238"/>
      <c r="AT99" s="238"/>
      <c r="AU99" s="238"/>
      <c r="AV99" s="238"/>
      <c r="AW99" s="238"/>
      <c r="AX99" s="238"/>
      <c r="AY99" s="238"/>
      <c r="AZ99" s="238"/>
      <c r="BA99" s="238"/>
      <c r="BB99" s="238"/>
      <c r="BC99" s="238"/>
      <c r="BD99" s="238"/>
      <c r="BE99" s="238"/>
      <c r="BF99" s="49">
        <v>3</v>
      </c>
      <c r="BG99" s="110">
        <v>33</v>
      </c>
      <c r="BH99" s="110">
        <v>1</v>
      </c>
      <c r="BI99" s="110">
        <v>28</v>
      </c>
      <c r="BJ99" s="52" t="str">
        <f t="shared" si="30"/>
        <v>1,33</v>
      </c>
      <c r="BK99" s="90"/>
      <c r="BL99" s="102">
        <f t="shared" si="31"/>
        <v>95</v>
      </c>
      <c r="BM99" s="60">
        <f t="shared" si="32"/>
        <v>3</v>
      </c>
      <c r="BN99" s="60">
        <f t="shared" si="33"/>
        <v>23</v>
      </c>
      <c r="BO99" s="90"/>
      <c r="BP99" s="98">
        <v>94</v>
      </c>
      <c r="BQ99" s="245">
        <v>1</v>
      </c>
      <c r="BR99" s="110">
        <v>16</v>
      </c>
      <c r="BS99" s="110" t="s">
        <v>595</v>
      </c>
      <c r="BT99" s="110" t="s">
        <v>460</v>
      </c>
      <c r="BU99" s="110">
        <v>1</v>
      </c>
      <c r="BV99" s="245">
        <v>0</v>
      </c>
      <c r="BW99" s="110">
        <v>0</v>
      </c>
      <c r="BX99" s="245">
        <v>0</v>
      </c>
      <c r="BY99" s="245">
        <v>0</v>
      </c>
      <c r="BZ99" s="90"/>
      <c r="CA99" s="90"/>
      <c r="CB99" s="90"/>
      <c r="CC99" s="90"/>
      <c r="CD99" s="90"/>
      <c r="CE99" s="90"/>
      <c r="CF99" s="90"/>
      <c r="CG99" s="90"/>
      <c r="CH99" s="90"/>
      <c r="CI99" s="90"/>
      <c r="CJ99" s="90"/>
      <c r="CK99" s="90"/>
      <c r="CL99" s="90"/>
      <c r="CM99" s="90"/>
      <c r="CN99" s="90"/>
      <c r="CO99" s="90"/>
      <c r="CP99" s="90"/>
      <c r="CQ99" s="90"/>
      <c r="CR99" s="90"/>
      <c r="CS99" s="90"/>
      <c r="CT99" s="90"/>
      <c r="CU99" s="90"/>
      <c r="CV99" s="90"/>
      <c r="CW99" s="90"/>
      <c r="CX99" s="90"/>
      <c r="CY99" s="90"/>
      <c r="CZ99" s="90"/>
      <c r="DA99" s="90"/>
      <c r="DB99" s="90"/>
      <c r="DC99" s="90"/>
      <c r="DD99" s="90"/>
      <c r="DE99" s="90"/>
      <c r="DF99" s="90"/>
      <c r="DG99" s="90"/>
      <c r="DH99" s="90"/>
      <c r="DI99" s="90"/>
      <c r="DJ99" s="90"/>
      <c r="DK99" s="90"/>
    </row>
    <row r="100" spans="1:115" ht="11.25" customHeight="1" x14ac:dyDescent="0.25">
      <c r="A100" s="90"/>
      <c r="B100" s="29">
        <f>COLUMN()</f>
        <v>2</v>
      </c>
      <c r="C100" s="142" t="str">
        <f t="shared" si="37"/>
        <v>1,16</v>
      </c>
      <c r="D100" s="142" t="str">
        <f t="shared" si="37"/>
        <v>2,16</v>
      </c>
      <c r="E100" s="142" t="str">
        <f t="shared" si="37"/>
        <v>3,16</v>
      </c>
      <c r="F100" s="142" t="str">
        <f t="shared" si="37"/>
        <v>4,16</v>
      </c>
      <c r="G100" s="142" t="str">
        <f t="shared" si="37"/>
        <v>5,16</v>
      </c>
      <c r="H100" s="142" t="str">
        <f t="shared" si="37"/>
        <v>6,16</v>
      </c>
      <c r="I100" s="142" t="str">
        <f t="shared" si="37"/>
        <v>7,16</v>
      </c>
      <c r="J100" s="142" t="str">
        <f t="shared" si="37"/>
        <v>8,16</v>
      </c>
      <c r="K100" s="142" t="str">
        <f t="shared" si="37"/>
        <v>9,16</v>
      </c>
      <c r="L100" s="142" t="str">
        <f t="shared" si="37"/>
        <v>10,16</v>
      </c>
      <c r="M100" s="142" t="str">
        <f t="shared" si="38"/>
        <v>11,16</v>
      </c>
      <c r="N100" s="142" t="str">
        <f t="shared" si="38"/>
        <v>12,16</v>
      </c>
      <c r="O100" s="142" t="str">
        <f t="shared" si="38"/>
        <v>13,16</v>
      </c>
      <c r="P100" s="142" t="str">
        <f t="shared" si="38"/>
        <v>14,16</v>
      </c>
      <c r="Q100" s="142" t="str">
        <f t="shared" si="38"/>
        <v>15,16</v>
      </c>
      <c r="R100" s="142" t="str">
        <f t="shared" si="38"/>
        <v>16,16</v>
      </c>
      <c r="S100" s="142" t="str">
        <f t="shared" si="38"/>
        <v>17,16</v>
      </c>
      <c r="T100" s="142" t="str">
        <f t="shared" si="38"/>
        <v>18,16</v>
      </c>
      <c r="U100" s="142" t="str">
        <f t="shared" si="38"/>
        <v>19,16</v>
      </c>
      <c r="V100" s="142" t="str">
        <f t="shared" si="38"/>
        <v>20,16</v>
      </c>
      <c r="W100" s="142" t="str">
        <f t="shared" si="38"/>
        <v>21,16</v>
      </c>
      <c r="X100" s="142" t="str">
        <f t="shared" si="38"/>
        <v>22,16</v>
      </c>
      <c r="Y100" s="142" t="str">
        <f t="shared" si="38"/>
        <v>23,16</v>
      </c>
      <c r="Z100" s="90"/>
      <c r="AA100" s="238"/>
      <c r="AB100" s="238"/>
      <c r="AC100" s="238"/>
      <c r="AD100" s="238"/>
      <c r="AE100" s="238"/>
      <c r="AF100" s="238"/>
      <c r="AG100" s="238"/>
      <c r="AH100" s="238"/>
      <c r="AI100" s="238"/>
      <c r="AJ100" s="238"/>
      <c r="AK100" s="238"/>
      <c r="AL100" s="238"/>
      <c r="AM100" s="238"/>
      <c r="AN100" s="238"/>
      <c r="AO100" s="238"/>
      <c r="AP100" s="238"/>
      <c r="AQ100" s="238"/>
      <c r="AR100" s="238"/>
      <c r="AS100" s="238"/>
      <c r="AT100" s="238"/>
      <c r="AU100" s="238"/>
      <c r="AV100" s="238"/>
      <c r="AW100" s="238"/>
      <c r="AX100" s="238"/>
      <c r="AY100" s="238"/>
      <c r="AZ100" s="238"/>
      <c r="BA100" s="238"/>
      <c r="BB100" s="238"/>
      <c r="BC100" s="238"/>
      <c r="BD100" s="238"/>
      <c r="BE100" s="238"/>
      <c r="BF100" s="49">
        <v>3</v>
      </c>
      <c r="BG100" s="110">
        <v>33</v>
      </c>
      <c r="BH100" s="110">
        <v>2</v>
      </c>
      <c r="BI100" s="110">
        <v>28</v>
      </c>
      <c r="BJ100" s="52" t="str">
        <f t="shared" si="30"/>
        <v>2,33</v>
      </c>
      <c r="BK100" s="90"/>
      <c r="BL100" s="102">
        <f t="shared" si="31"/>
        <v>96</v>
      </c>
      <c r="BM100" s="60">
        <f t="shared" si="32"/>
        <v>3</v>
      </c>
      <c r="BN100" s="60">
        <f t="shared" si="33"/>
        <v>24</v>
      </c>
      <c r="BO100" s="90"/>
      <c r="BP100" s="98">
        <v>95</v>
      </c>
      <c r="BQ100" s="245">
        <v>1</v>
      </c>
      <c r="BR100" s="110">
        <v>17</v>
      </c>
      <c r="BS100" s="110" t="s">
        <v>594</v>
      </c>
      <c r="BT100" s="110" t="s">
        <v>460</v>
      </c>
      <c r="BU100" s="110">
        <v>1</v>
      </c>
      <c r="BV100" s="245">
        <v>0</v>
      </c>
      <c r="BW100" s="110">
        <v>0</v>
      </c>
      <c r="BX100" s="245">
        <v>0</v>
      </c>
      <c r="BY100" s="245">
        <v>0</v>
      </c>
      <c r="BZ100" s="90"/>
      <c r="CA100" s="90"/>
      <c r="CB100" s="90"/>
      <c r="CC100" s="90"/>
      <c r="CD100" s="90"/>
      <c r="CE100" s="90"/>
      <c r="CF100" s="90"/>
      <c r="CG100" s="90"/>
      <c r="CH100" s="90"/>
      <c r="CI100" s="90"/>
      <c r="CJ100" s="90"/>
      <c r="CK100" s="90"/>
      <c r="CL100" s="90"/>
      <c r="CM100" s="90"/>
      <c r="CN100" s="90"/>
      <c r="CO100" s="90"/>
      <c r="CP100" s="90"/>
      <c r="CQ100" s="90"/>
      <c r="CR100" s="90"/>
      <c r="CS100" s="90"/>
      <c r="CT100" s="90"/>
      <c r="CU100" s="90"/>
      <c r="CV100" s="90"/>
      <c r="CW100" s="90"/>
      <c r="CX100" s="90"/>
      <c r="CY100" s="90"/>
      <c r="CZ100" s="90"/>
      <c r="DA100" s="90"/>
      <c r="DB100" s="90"/>
      <c r="DC100" s="90"/>
      <c r="DD100" s="90"/>
      <c r="DE100" s="90"/>
      <c r="DF100" s="90"/>
      <c r="DG100" s="90"/>
      <c r="DH100" s="90"/>
      <c r="DI100" s="90"/>
      <c r="DJ100" s="90"/>
      <c r="DK100" s="90"/>
    </row>
    <row r="101" spans="1:115" ht="11.25" customHeight="1" x14ac:dyDescent="0.25">
      <c r="A101" s="90"/>
      <c r="B101" s="29">
        <f>COLUMN()</f>
        <v>2</v>
      </c>
      <c r="C101" s="142" t="str">
        <f t="shared" si="37"/>
        <v>1,17</v>
      </c>
      <c r="D101" s="142" t="str">
        <f t="shared" si="37"/>
        <v>2,17</v>
      </c>
      <c r="E101" s="142" t="str">
        <f t="shared" si="37"/>
        <v>3,17</v>
      </c>
      <c r="F101" s="142" t="str">
        <f t="shared" si="37"/>
        <v>4,17</v>
      </c>
      <c r="G101" s="142" t="str">
        <f t="shared" si="37"/>
        <v>5,17</v>
      </c>
      <c r="H101" s="142" t="str">
        <f t="shared" si="37"/>
        <v>6,17</v>
      </c>
      <c r="I101" s="142" t="str">
        <f t="shared" si="37"/>
        <v>7,17</v>
      </c>
      <c r="J101" s="142" t="str">
        <f t="shared" si="37"/>
        <v>8,17</v>
      </c>
      <c r="K101" s="142" t="str">
        <f t="shared" si="37"/>
        <v>9,17</v>
      </c>
      <c r="L101" s="142" t="str">
        <f t="shared" si="37"/>
        <v>10,17</v>
      </c>
      <c r="M101" s="142" t="str">
        <f t="shared" si="38"/>
        <v>11,17</v>
      </c>
      <c r="N101" s="142" t="str">
        <f t="shared" si="38"/>
        <v>12,17</v>
      </c>
      <c r="O101" s="142" t="str">
        <f t="shared" si="38"/>
        <v>13,17</v>
      </c>
      <c r="P101" s="142" t="str">
        <f t="shared" si="38"/>
        <v>14,17</v>
      </c>
      <c r="Q101" s="142" t="str">
        <f t="shared" si="38"/>
        <v>15,17</v>
      </c>
      <c r="R101" s="142" t="str">
        <f t="shared" si="38"/>
        <v>16,17</v>
      </c>
      <c r="S101" s="142" t="str">
        <f t="shared" si="38"/>
        <v>17,17</v>
      </c>
      <c r="T101" s="142" t="str">
        <f t="shared" si="38"/>
        <v>18,17</v>
      </c>
      <c r="U101" s="142" t="str">
        <f t="shared" si="38"/>
        <v>19,17</v>
      </c>
      <c r="V101" s="142" t="str">
        <f t="shared" si="38"/>
        <v>20,17</v>
      </c>
      <c r="W101" s="142" t="str">
        <f t="shared" si="38"/>
        <v>21,17</v>
      </c>
      <c r="X101" s="142" t="str">
        <f t="shared" si="38"/>
        <v>22,17</v>
      </c>
      <c r="Y101" s="142" t="str">
        <f t="shared" si="38"/>
        <v>23,17</v>
      </c>
      <c r="Z101" s="90"/>
      <c r="AA101" s="238"/>
      <c r="AB101" s="238"/>
      <c r="AC101" s="238"/>
      <c r="AD101" s="238"/>
      <c r="AE101" s="238"/>
      <c r="AF101" s="238"/>
      <c r="AG101" s="238"/>
      <c r="AH101" s="238"/>
      <c r="AI101" s="238"/>
      <c r="AJ101" s="238"/>
      <c r="AK101" s="238"/>
      <c r="AL101" s="238"/>
      <c r="AM101" s="238"/>
      <c r="AN101" s="238"/>
      <c r="AO101" s="238"/>
      <c r="AP101" s="238"/>
      <c r="AQ101" s="238"/>
      <c r="AR101" s="238"/>
      <c r="AS101" s="238"/>
      <c r="AT101" s="238"/>
      <c r="AU101" s="238"/>
      <c r="AV101" s="238"/>
      <c r="AW101" s="238"/>
      <c r="AX101" s="238"/>
      <c r="AY101" s="238"/>
      <c r="AZ101" s="238"/>
      <c r="BA101" s="238"/>
      <c r="BB101" s="238"/>
      <c r="BC101" s="238"/>
      <c r="BD101" s="238"/>
      <c r="BE101" s="238"/>
      <c r="BF101" s="49">
        <v>3</v>
      </c>
      <c r="BG101" s="110">
        <v>33</v>
      </c>
      <c r="BH101" s="110">
        <v>3</v>
      </c>
      <c r="BI101" s="110">
        <v>28</v>
      </c>
      <c r="BJ101" s="52" t="str">
        <f t="shared" si="30"/>
        <v>3,33</v>
      </c>
      <c r="BK101" s="90"/>
      <c r="BL101" s="102">
        <f t="shared" si="31"/>
        <v>97</v>
      </c>
      <c r="BM101" s="60">
        <f t="shared" si="32"/>
        <v>3</v>
      </c>
      <c r="BN101" s="60">
        <f t="shared" si="33"/>
        <v>25</v>
      </c>
      <c r="BO101" s="90"/>
      <c r="BP101" s="98">
        <v>96</v>
      </c>
      <c r="BQ101" s="245">
        <v>1</v>
      </c>
      <c r="BR101" s="110">
        <v>18</v>
      </c>
      <c r="BS101" s="110" t="s">
        <v>593</v>
      </c>
      <c r="BT101" s="110" t="s">
        <v>460</v>
      </c>
      <c r="BU101" s="110">
        <v>1</v>
      </c>
      <c r="BV101" s="245">
        <v>0</v>
      </c>
      <c r="BW101" s="110">
        <v>0</v>
      </c>
      <c r="BX101" s="245">
        <v>0</v>
      </c>
      <c r="BY101" s="245">
        <v>0</v>
      </c>
      <c r="BZ101" s="90"/>
      <c r="CA101" s="90"/>
      <c r="CB101" s="90"/>
      <c r="CC101" s="90"/>
      <c r="CD101" s="90"/>
      <c r="CE101" s="90"/>
      <c r="CF101" s="90"/>
      <c r="CG101" s="90"/>
      <c r="CH101" s="90"/>
      <c r="CI101" s="90"/>
      <c r="CJ101" s="90"/>
      <c r="CK101" s="90"/>
      <c r="CL101" s="90"/>
      <c r="CM101" s="90"/>
      <c r="CN101" s="90"/>
      <c r="CO101" s="90"/>
      <c r="CP101" s="90"/>
      <c r="CQ101" s="90"/>
      <c r="CR101" s="90"/>
      <c r="CS101" s="90"/>
      <c r="CT101" s="90"/>
      <c r="CU101" s="90"/>
      <c r="CV101" s="90"/>
      <c r="CW101" s="90"/>
      <c r="CX101" s="90"/>
      <c r="CY101" s="90"/>
      <c r="CZ101" s="90"/>
      <c r="DA101" s="90"/>
      <c r="DB101" s="90"/>
      <c r="DC101" s="90"/>
      <c r="DD101" s="90"/>
      <c r="DE101" s="90"/>
      <c r="DF101" s="90"/>
      <c r="DG101" s="90"/>
      <c r="DH101" s="90"/>
      <c r="DI101" s="90"/>
      <c r="DJ101" s="90"/>
      <c r="DK101" s="90"/>
    </row>
    <row r="102" spans="1:115" ht="11.25" customHeight="1" x14ac:dyDescent="0.25">
      <c r="A102" s="90"/>
      <c r="B102" s="29">
        <f>COLUMN()</f>
        <v>2</v>
      </c>
      <c r="C102" s="142" t="str">
        <f t="shared" si="37"/>
        <v>1,18</v>
      </c>
      <c r="D102" s="142" t="str">
        <f t="shared" si="37"/>
        <v>2,18</v>
      </c>
      <c r="E102" s="142" t="str">
        <f t="shared" si="37"/>
        <v>3,18</v>
      </c>
      <c r="F102" s="142" t="str">
        <f t="shared" si="37"/>
        <v>4,18</v>
      </c>
      <c r="G102" s="142" t="str">
        <f t="shared" si="37"/>
        <v>5,18</v>
      </c>
      <c r="H102" s="142" t="str">
        <f t="shared" si="37"/>
        <v>6,18</v>
      </c>
      <c r="I102" s="142" t="str">
        <f t="shared" si="37"/>
        <v>7,18</v>
      </c>
      <c r="J102" s="142" t="str">
        <f t="shared" si="37"/>
        <v>8,18</v>
      </c>
      <c r="K102" s="142" t="str">
        <f t="shared" si="37"/>
        <v>9,18</v>
      </c>
      <c r="L102" s="142" t="str">
        <f t="shared" si="37"/>
        <v>10,18</v>
      </c>
      <c r="M102" s="142" t="str">
        <f t="shared" si="38"/>
        <v>11,18</v>
      </c>
      <c r="N102" s="142" t="str">
        <f t="shared" si="38"/>
        <v>12,18</v>
      </c>
      <c r="O102" s="142" t="str">
        <f t="shared" si="38"/>
        <v>13,18</v>
      </c>
      <c r="P102" s="142" t="str">
        <f t="shared" si="38"/>
        <v>14,18</v>
      </c>
      <c r="Q102" s="142" t="str">
        <f t="shared" si="38"/>
        <v>15,18</v>
      </c>
      <c r="R102" s="142" t="str">
        <f t="shared" si="38"/>
        <v>16,18</v>
      </c>
      <c r="S102" s="142" t="str">
        <f t="shared" si="38"/>
        <v>17,18</v>
      </c>
      <c r="T102" s="142" t="str">
        <f t="shared" si="38"/>
        <v>18,18</v>
      </c>
      <c r="U102" s="142" t="str">
        <f t="shared" si="38"/>
        <v>19,18</v>
      </c>
      <c r="V102" s="142" t="str">
        <f t="shared" si="38"/>
        <v>20,18</v>
      </c>
      <c r="W102" s="142" t="str">
        <f t="shared" si="38"/>
        <v>21,18</v>
      </c>
      <c r="X102" s="142" t="str">
        <f t="shared" si="38"/>
        <v>22,18</v>
      </c>
      <c r="Y102" s="142" t="str">
        <f t="shared" si="38"/>
        <v>23,18</v>
      </c>
      <c r="Z102" s="90"/>
      <c r="AA102" s="238"/>
      <c r="AB102" s="238"/>
      <c r="AC102" s="238"/>
      <c r="AD102" s="238"/>
      <c r="AE102" s="238"/>
      <c r="AF102" s="238"/>
      <c r="AG102" s="238"/>
      <c r="AH102" s="238"/>
      <c r="AI102" s="238"/>
      <c r="AJ102" s="238"/>
      <c r="AK102" s="238"/>
      <c r="AL102" s="238"/>
      <c r="AM102" s="238"/>
      <c r="AN102" s="238"/>
      <c r="AO102" s="238"/>
      <c r="AP102" s="238"/>
      <c r="AQ102" s="238"/>
      <c r="AR102" s="238"/>
      <c r="AS102" s="238"/>
      <c r="AT102" s="238"/>
      <c r="AU102" s="238"/>
      <c r="AV102" s="238"/>
      <c r="AW102" s="238"/>
      <c r="AX102" s="238"/>
      <c r="AY102" s="238"/>
      <c r="AZ102" s="238"/>
      <c r="BA102" s="238"/>
      <c r="BB102" s="238"/>
      <c r="BC102" s="238"/>
      <c r="BD102" s="238"/>
      <c r="BE102" s="238"/>
      <c r="BF102" s="49">
        <v>3</v>
      </c>
      <c r="BG102" s="110">
        <v>33</v>
      </c>
      <c r="BH102" s="110">
        <v>4</v>
      </c>
      <c r="BI102" s="110">
        <v>28</v>
      </c>
      <c r="BJ102" s="52" t="str">
        <f t="shared" si="30"/>
        <v>4,33</v>
      </c>
      <c r="BK102" s="90"/>
      <c r="BL102" s="102">
        <f t="shared" si="31"/>
        <v>98</v>
      </c>
      <c r="BM102" s="60">
        <f t="shared" si="32"/>
        <v>3</v>
      </c>
      <c r="BN102" s="60">
        <f t="shared" si="33"/>
        <v>26</v>
      </c>
      <c r="BO102" s="90"/>
      <c r="BP102" s="98">
        <v>97</v>
      </c>
      <c r="BQ102" s="245">
        <v>1</v>
      </c>
      <c r="BR102" s="110">
        <v>19</v>
      </c>
      <c r="BS102" s="110" t="s">
        <v>587</v>
      </c>
      <c r="BT102" s="110" t="s">
        <v>458</v>
      </c>
      <c r="BU102" s="110">
        <v>1</v>
      </c>
      <c r="BV102" s="245">
        <v>20.2</v>
      </c>
      <c r="BW102" s="110">
        <v>100</v>
      </c>
      <c r="BX102" s="245">
        <v>201.85849999999999</v>
      </c>
      <c r="BY102" s="245">
        <v>405.66500000000002</v>
      </c>
      <c r="BZ102" s="90"/>
      <c r="CA102" s="90"/>
      <c r="CB102" s="90"/>
      <c r="CC102" s="90"/>
      <c r="CD102" s="90"/>
      <c r="CE102" s="90"/>
      <c r="CF102" s="90"/>
      <c r="CG102" s="90"/>
      <c r="CH102" s="90"/>
      <c r="CI102" s="90"/>
      <c r="CJ102" s="90"/>
      <c r="CK102" s="90"/>
      <c r="CL102" s="90"/>
      <c r="CM102" s="90"/>
      <c r="CN102" s="90"/>
      <c r="CO102" s="90"/>
      <c r="CP102" s="90"/>
      <c r="CQ102" s="90"/>
      <c r="CR102" s="90"/>
      <c r="CS102" s="90"/>
      <c r="CT102" s="90"/>
      <c r="CU102" s="90"/>
      <c r="CV102" s="90"/>
      <c r="CW102" s="90"/>
      <c r="CX102" s="90"/>
      <c r="CY102" s="90"/>
      <c r="CZ102" s="90"/>
      <c r="DA102" s="90"/>
      <c r="DB102" s="90"/>
      <c r="DC102" s="90"/>
      <c r="DD102" s="90"/>
      <c r="DE102" s="90"/>
      <c r="DF102" s="90"/>
      <c r="DG102" s="90"/>
      <c r="DH102" s="90"/>
      <c r="DI102" s="90"/>
      <c r="DJ102" s="90"/>
      <c r="DK102" s="90"/>
    </row>
    <row r="103" spans="1:115" ht="11.25" customHeight="1" x14ac:dyDescent="0.25">
      <c r="A103" s="90"/>
      <c r="B103" s="29">
        <f>COLUMN()</f>
        <v>2</v>
      </c>
      <c r="C103" s="142" t="str">
        <f t="shared" si="37"/>
        <v>1,19</v>
      </c>
      <c r="D103" s="142" t="str">
        <f t="shared" si="37"/>
        <v>2,19</v>
      </c>
      <c r="E103" s="142" t="str">
        <f t="shared" si="37"/>
        <v>3,19</v>
      </c>
      <c r="F103" s="142" t="str">
        <f t="shared" si="37"/>
        <v>4,19</v>
      </c>
      <c r="G103" s="142" t="str">
        <f t="shared" si="37"/>
        <v>5,19</v>
      </c>
      <c r="H103" s="142" t="str">
        <f t="shared" si="37"/>
        <v>6,19</v>
      </c>
      <c r="I103" s="142" t="str">
        <f t="shared" si="37"/>
        <v>7,19</v>
      </c>
      <c r="J103" s="142" t="str">
        <f t="shared" si="37"/>
        <v>8,19</v>
      </c>
      <c r="K103" s="142" t="str">
        <f t="shared" si="37"/>
        <v>9,19</v>
      </c>
      <c r="L103" s="142" t="str">
        <f t="shared" si="37"/>
        <v>10,19</v>
      </c>
      <c r="M103" s="142" t="str">
        <f t="shared" si="38"/>
        <v>11,19</v>
      </c>
      <c r="N103" s="142" t="str">
        <f t="shared" si="38"/>
        <v>12,19</v>
      </c>
      <c r="O103" s="142" t="str">
        <f t="shared" si="38"/>
        <v>13,19</v>
      </c>
      <c r="P103" s="142" t="str">
        <f t="shared" si="38"/>
        <v>14,19</v>
      </c>
      <c r="Q103" s="142" t="str">
        <f t="shared" si="38"/>
        <v>15,19</v>
      </c>
      <c r="R103" s="142" t="str">
        <f t="shared" si="38"/>
        <v>16,19</v>
      </c>
      <c r="S103" s="142" t="str">
        <f t="shared" si="38"/>
        <v>17,19</v>
      </c>
      <c r="T103" s="142" t="str">
        <f t="shared" si="38"/>
        <v>18,19</v>
      </c>
      <c r="U103" s="142" t="str">
        <f t="shared" si="38"/>
        <v>19,19</v>
      </c>
      <c r="V103" s="142" t="str">
        <f t="shared" si="38"/>
        <v>20,19</v>
      </c>
      <c r="W103" s="142" t="str">
        <f t="shared" si="38"/>
        <v>21,19</v>
      </c>
      <c r="X103" s="142" t="str">
        <f t="shared" si="38"/>
        <v>22,19</v>
      </c>
      <c r="Y103" s="142" t="str">
        <f t="shared" si="38"/>
        <v>23,19</v>
      </c>
      <c r="Z103" s="90"/>
      <c r="AA103" s="238"/>
      <c r="AB103" s="238"/>
      <c r="AC103" s="238"/>
      <c r="AD103" s="238"/>
      <c r="AE103" s="238"/>
      <c r="AF103" s="238"/>
      <c r="AG103" s="238"/>
      <c r="AH103" s="238"/>
      <c r="AI103" s="238"/>
      <c r="AJ103" s="238"/>
      <c r="AK103" s="238"/>
      <c r="AL103" s="238"/>
      <c r="AM103" s="238"/>
      <c r="AN103" s="238"/>
      <c r="AO103" s="238"/>
      <c r="AP103" s="238"/>
      <c r="AQ103" s="238"/>
      <c r="AR103" s="238"/>
      <c r="AS103" s="238"/>
      <c r="AT103" s="238"/>
      <c r="AU103" s="238"/>
      <c r="AV103" s="238"/>
      <c r="AW103" s="238"/>
      <c r="AX103" s="238"/>
      <c r="AY103" s="238"/>
      <c r="AZ103" s="238"/>
      <c r="BA103" s="238"/>
      <c r="BB103" s="238"/>
      <c r="BC103" s="238"/>
      <c r="BD103" s="238"/>
      <c r="BE103" s="238"/>
      <c r="BF103" s="49">
        <v>3</v>
      </c>
      <c r="BG103" s="110">
        <v>33</v>
      </c>
      <c r="BH103" s="110">
        <v>5</v>
      </c>
      <c r="BI103" s="110">
        <v>28</v>
      </c>
      <c r="BJ103" s="52" t="str">
        <f t="shared" si="30"/>
        <v>5,33</v>
      </c>
      <c r="BK103" s="90"/>
      <c r="BL103" s="102">
        <f t="shared" si="31"/>
        <v>99</v>
      </c>
      <c r="BM103" s="60">
        <f t="shared" si="32"/>
        <v>3</v>
      </c>
      <c r="BN103" s="60">
        <f t="shared" si="33"/>
        <v>27</v>
      </c>
      <c r="BO103" s="90"/>
      <c r="BP103" s="98">
        <v>98</v>
      </c>
      <c r="BQ103" s="245">
        <v>1</v>
      </c>
      <c r="BR103" s="110">
        <v>20</v>
      </c>
      <c r="BS103" s="110" t="s">
        <v>592</v>
      </c>
      <c r="BT103" s="110" t="s">
        <v>460</v>
      </c>
      <c r="BU103" s="110">
        <v>1</v>
      </c>
      <c r="BV103" s="245">
        <v>0</v>
      </c>
      <c r="BW103" s="110">
        <v>0</v>
      </c>
      <c r="BX103" s="245">
        <v>0</v>
      </c>
      <c r="BY103" s="245">
        <v>0</v>
      </c>
      <c r="BZ103" s="90"/>
      <c r="CA103" s="90"/>
      <c r="CB103" s="90"/>
      <c r="CC103" s="90"/>
      <c r="CD103" s="90"/>
      <c r="CE103" s="90"/>
      <c r="CF103" s="90"/>
      <c r="CG103" s="90"/>
      <c r="CH103" s="90"/>
      <c r="CI103" s="90"/>
      <c r="CJ103" s="90"/>
      <c r="CK103" s="90"/>
      <c r="CL103" s="90"/>
      <c r="CM103" s="90"/>
      <c r="CN103" s="90"/>
      <c r="CO103" s="90"/>
      <c r="CP103" s="90"/>
      <c r="CQ103" s="90"/>
      <c r="CR103" s="90"/>
      <c r="CS103" s="90"/>
      <c r="CT103" s="90"/>
      <c r="CU103" s="90"/>
      <c r="CV103" s="90"/>
      <c r="CW103" s="90"/>
      <c r="CX103" s="90"/>
      <c r="CY103" s="90"/>
      <c r="CZ103" s="90"/>
      <c r="DA103" s="90"/>
      <c r="DB103" s="90"/>
      <c r="DC103" s="90"/>
      <c r="DD103" s="90"/>
      <c r="DE103" s="90"/>
      <c r="DF103" s="90"/>
      <c r="DG103" s="90"/>
      <c r="DH103" s="90"/>
      <c r="DI103" s="90"/>
      <c r="DJ103" s="90"/>
      <c r="DK103" s="90"/>
    </row>
    <row r="104" spans="1:115" ht="11.25" customHeight="1" x14ac:dyDescent="0.25">
      <c r="A104" s="90"/>
      <c r="B104" s="29">
        <f>COLUMN()</f>
        <v>2</v>
      </c>
      <c r="C104" s="142" t="str">
        <f t="shared" si="37"/>
        <v>1,20</v>
      </c>
      <c r="D104" s="142" t="str">
        <f t="shared" si="37"/>
        <v>2,20</v>
      </c>
      <c r="E104" s="142" t="str">
        <f t="shared" si="37"/>
        <v>3,20</v>
      </c>
      <c r="F104" s="142" t="str">
        <f t="shared" si="37"/>
        <v>4,20</v>
      </c>
      <c r="G104" s="142" t="str">
        <f t="shared" si="37"/>
        <v>5,20</v>
      </c>
      <c r="H104" s="142" t="str">
        <f t="shared" si="37"/>
        <v>6,20</v>
      </c>
      <c r="I104" s="142" t="str">
        <f t="shared" si="37"/>
        <v>7,20</v>
      </c>
      <c r="J104" s="142" t="str">
        <f t="shared" si="37"/>
        <v>8,20</v>
      </c>
      <c r="K104" s="142" t="str">
        <f t="shared" si="37"/>
        <v>9,20</v>
      </c>
      <c r="L104" s="142" t="str">
        <f t="shared" si="37"/>
        <v>10,20</v>
      </c>
      <c r="M104" s="142" t="str">
        <f t="shared" si="38"/>
        <v>11,20</v>
      </c>
      <c r="N104" s="142" t="str">
        <f t="shared" si="38"/>
        <v>12,20</v>
      </c>
      <c r="O104" s="142" t="str">
        <f t="shared" si="38"/>
        <v>13,20</v>
      </c>
      <c r="P104" s="142" t="str">
        <f t="shared" si="38"/>
        <v>14,20</v>
      </c>
      <c r="Q104" s="142" t="str">
        <f t="shared" si="38"/>
        <v>15,20</v>
      </c>
      <c r="R104" s="142" t="str">
        <f t="shared" si="38"/>
        <v>16,20</v>
      </c>
      <c r="S104" s="142" t="str">
        <f t="shared" si="38"/>
        <v>17,20</v>
      </c>
      <c r="T104" s="142" t="str">
        <f t="shared" si="38"/>
        <v>18,20</v>
      </c>
      <c r="U104" s="142" t="str">
        <f t="shared" si="38"/>
        <v>19,20</v>
      </c>
      <c r="V104" s="142" t="str">
        <f t="shared" si="38"/>
        <v>20,20</v>
      </c>
      <c r="W104" s="142" t="str">
        <f t="shared" si="38"/>
        <v>21,20</v>
      </c>
      <c r="X104" s="142" t="str">
        <f t="shared" si="38"/>
        <v>22,20</v>
      </c>
      <c r="Y104" s="142" t="str">
        <f t="shared" si="38"/>
        <v>23,20</v>
      </c>
      <c r="Z104" s="90"/>
      <c r="AA104" s="238"/>
      <c r="AB104" s="238"/>
      <c r="AC104" s="238"/>
      <c r="AD104" s="238"/>
      <c r="AE104" s="238"/>
      <c r="AF104" s="238"/>
      <c r="AG104" s="238"/>
      <c r="AH104" s="238"/>
      <c r="AI104" s="238"/>
      <c r="AJ104" s="238"/>
      <c r="AK104" s="238"/>
      <c r="AL104" s="238"/>
      <c r="AM104" s="238"/>
      <c r="AN104" s="238"/>
      <c r="AO104" s="238"/>
      <c r="AP104" s="238"/>
      <c r="AQ104" s="238"/>
      <c r="AR104" s="238"/>
      <c r="AS104" s="238"/>
      <c r="AT104" s="238"/>
      <c r="AU104" s="238"/>
      <c r="AV104" s="238"/>
      <c r="AW104" s="238"/>
      <c r="AX104" s="238"/>
      <c r="AY104" s="238"/>
      <c r="AZ104" s="238"/>
      <c r="BA104" s="238"/>
      <c r="BB104" s="238"/>
      <c r="BC104" s="238"/>
      <c r="BD104" s="238"/>
      <c r="BE104" s="238"/>
      <c r="BF104" s="49">
        <v>3</v>
      </c>
      <c r="BG104" s="110">
        <v>33</v>
      </c>
      <c r="BH104" s="110">
        <v>6</v>
      </c>
      <c r="BI104" s="110">
        <v>28</v>
      </c>
      <c r="BJ104" s="52" t="str">
        <f t="shared" si="30"/>
        <v>6,33</v>
      </c>
      <c r="BK104" s="90"/>
      <c r="BL104" s="102">
        <f t="shared" si="31"/>
        <v>100</v>
      </c>
      <c r="BM104" s="60">
        <f t="shared" si="32"/>
        <v>3</v>
      </c>
      <c r="BN104" s="60">
        <f t="shared" si="33"/>
        <v>28</v>
      </c>
      <c r="BO104" s="90"/>
      <c r="BP104" s="98">
        <v>99</v>
      </c>
      <c r="BQ104" s="245">
        <v>1</v>
      </c>
      <c r="BR104" s="110">
        <v>21</v>
      </c>
      <c r="BS104" s="110" t="s">
        <v>591</v>
      </c>
      <c r="BT104" s="110" t="s">
        <v>458</v>
      </c>
      <c r="BU104" s="110">
        <v>1</v>
      </c>
      <c r="BV104" s="245">
        <v>20.2</v>
      </c>
      <c r="BW104" s="110">
        <v>100</v>
      </c>
      <c r="BX104" s="245">
        <v>202.83249999999899</v>
      </c>
      <c r="BY104" s="245">
        <v>403.71699999999998</v>
      </c>
      <c r="BZ104" s="90"/>
      <c r="CA104" s="90"/>
      <c r="CB104" s="90"/>
      <c r="CC104" s="90"/>
      <c r="CD104" s="90"/>
      <c r="CE104" s="90"/>
      <c r="CF104" s="90"/>
      <c r="CG104" s="90"/>
      <c r="CH104" s="90"/>
      <c r="CI104" s="90"/>
      <c r="CJ104" s="90"/>
      <c r="CK104" s="90"/>
      <c r="CL104" s="90"/>
      <c r="CM104" s="90"/>
      <c r="CN104" s="90"/>
      <c r="CO104" s="90"/>
      <c r="CP104" s="90"/>
      <c r="CQ104" s="90"/>
      <c r="CR104" s="90"/>
      <c r="CS104" s="90"/>
      <c r="CT104" s="90"/>
      <c r="CU104" s="90"/>
      <c r="CV104" s="90"/>
      <c r="CW104" s="90"/>
      <c r="CX104" s="90"/>
      <c r="CY104" s="90"/>
      <c r="CZ104" s="90"/>
      <c r="DA104" s="90"/>
      <c r="DB104" s="90"/>
      <c r="DC104" s="90"/>
      <c r="DD104" s="90"/>
      <c r="DE104" s="90"/>
      <c r="DF104" s="90"/>
      <c r="DG104" s="90"/>
      <c r="DH104" s="90"/>
      <c r="DI104" s="90"/>
      <c r="DJ104" s="90"/>
      <c r="DK104" s="90"/>
    </row>
    <row r="105" spans="1:115" ht="11.25" customHeight="1" x14ac:dyDescent="0.25">
      <c r="A105" s="90"/>
      <c r="B105" s="29">
        <f>COLUMN()</f>
        <v>2</v>
      </c>
      <c r="C105" s="142" t="str">
        <f t="shared" ref="C105:L114" si="39">_xlfn.CONCAT(COLUMN()-$B105,",",ROW()-C$84)</f>
        <v>1,21</v>
      </c>
      <c r="D105" s="142" t="str">
        <f t="shared" si="39"/>
        <v>2,21</v>
      </c>
      <c r="E105" s="142" t="str">
        <f t="shared" si="39"/>
        <v>3,21</v>
      </c>
      <c r="F105" s="142" t="str">
        <f t="shared" si="39"/>
        <v>4,21</v>
      </c>
      <c r="G105" s="142" t="str">
        <f t="shared" si="39"/>
        <v>5,21</v>
      </c>
      <c r="H105" s="142" t="str">
        <f t="shared" si="39"/>
        <v>6,21</v>
      </c>
      <c r="I105" s="142" t="str">
        <f t="shared" si="39"/>
        <v>7,21</v>
      </c>
      <c r="J105" s="142" t="str">
        <f t="shared" si="39"/>
        <v>8,21</v>
      </c>
      <c r="K105" s="142" t="str">
        <f t="shared" si="39"/>
        <v>9,21</v>
      </c>
      <c r="L105" s="142" t="str">
        <f t="shared" si="39"/>
        <v>10,21</v>
      </c>
      <c r="M105" s="142" t="str">
        <f t="shared" ref="M105:Y114" si="40">_xlfn.CONCAT(COLUMN()-$B105,",",ROW()-M$84)</f>
        <v>11,21</v>
      </c>
      <c r="N105" s="142" t="str">
        <f t="shared" si="40"/>
        <v>12,21</v>
      </c>
      <c r="O105" s="142" t="str">
        <f t="shared" si="40"/>
        <v>13,21</v>
      </c>
      <c r="P105" s="142" t="str">
        <f t="shared" si="40"/>
        <v>14,21</v>
      </c>
      <c r="Q105" s="142" t="str">
        <f t="shared" si="40"/>
        <v>15,21</v>
      </c>
      <c r="R105" s="142" t="str">
        <f t="shared" si="40"/>
        <v>16,21</v>
      </c>
      <c r="S105" s="142" t="str">
        <f t="shared" si="40"/>
        <v>17,21</v>
      </c>
      <c r="T105" s="142" t="str">
        <f t="shared" si="40"/>
        <v>18,21</v>
      </c>
      <c r="U105" s="142" t="str">
        <f t="shared" si="40"/>
        <v>19,21</v>
      </c>
      <c r="V105" s="142" t="str">
        <f t="shared" si="40"/>
        <v>20,21</v>
      </c>
      <c r="W105" s="142" t="str">
        <f t="shared" si="40"/>
        <v>21,21</v>
      </c>
      <c r="X105" s="142" t="str">
        <f t="shared" si="40"/>
        <v>22,21</v>
      </c>
      <c r="Y105" s="142" t="str">
        <f t="shared" si="40"/>
        <v>23,21</v>
      </c>
      <c r="Z105" s="90"/>
      <c r="AA105" s="238"/>
      <c r="AB105" s="238"/>
      <c r="AC105" s="238"/>
      <c r="AD105" s="238"/>
      <c r="AE105" s="238"/>
      <c r="AF105" s="238"/>
      <c r="AG105" s="238"/>
      <c r="AH105" s="238"/>
      <c r="AI105" s="238"/>
      <c r="AJ105" s="238"/>
      <c r="AK105" s="238"/>
      <c r="AL105" s="238"/>
      <c r="AM105" s="238"/>
      <c r="AN105" s="238"/>
      <c r="AO105" s="238"/>
      <c r="AP105" s="238"/>
      <c r="AQ105" s="238"/>
      <c r="AR105" s="238"/>
      <c r="AS105" s="238"/>
      <c r="AT105" s="238"/>
      <c r="AU105" s="238"/>
      <c r="AV105" s="238"/>
      <c r="AW105" s="238"/>
      <c r="AX105" s="238"/>
      <c r="AY105" s="238"/>
      <c r="AZ105" s="238"/>
      <c r="BA105" s="238"/>
      <c r="BB105" s="238"/>
      <c r="BC105" s="238"/>
      <c r="BD105" s="238"/>
      <c r="BE105" s="238"/>
      <c r="BF105" s="49">
        <v>3</v>
      </c>
      <c r="BG105" s="110">
        <v>33</v>
      </c>
      <c r="BH105" s="110">
        <v>7</v>
      </c>
      <c r="BI105" s="110">
        <v>28</v>
      </c>
      <c r="BJ105" s="52" t="str">
        <f t="shared" si="30"/>
        <v>7,33</v>
      </c>
      <c r="BK105" s="90"/>
      <c r="BL105" s="102">
        <f t="shared" si="31"/>
        <v>101</v>
      </c>
      <c r="BM105" s="60">
        <f t="shared" si="32"/>
        <v>3</v>
      </c>
      <c r="BN105" s="60">
        <f t="shared" si="33"/>
        <v>29</v>
      </c>
      <c r="BO105" s="90"/>
      <c r="BP105" s="98">
        <v>100</v>
      </c>
      <c r="BQ105" s="245">
        <v>1</v>
      </c>
      <c r="BR105" s="110">
        <v>22</v>
      </c>
      <c r="BS105" s="110" t="s">
        <v>590</v>
      </c>
      <c r="BT105" s="110" t="s">
        <v>458</v>
      </c>
      <c r="BU105" s="110">
        <v>1</v>
      </c>
      <c r="BV105" s="245">
        <v>20.2</v>
      </c>
      <c r="BW105" s="110">
        <v>100</v>
      </c>
      <c r="BX105" s="245">
        <v>201.85849999999999</v>
      </c>
      <c r="BY105" s="245">
        <v>405.664999999999</v>
      </c>
      <c r="BZ105" s="90"/>
      <c r="CA105" s="90"/>
      <c r="CB105" s="90"/>
      <c r="CC105" s="90"/>
      <c r="CD105" s="90"/>
      <c r="CE105" s="90"/>
      <c r="CF105" s="90"/>
      <c r="CG105" s="90"/>
      <c r="CH105" s="90"/>
      <c r="CI105" s="90"/>
      <c r="CJ105" s="90"/>
      <c r="CK105" s="90"/>
      <c r="CL105" s="90"/>
      <c r="CM105" s="90"/>
      <c r="CN105" s="90"/>
      <c r="CO105" s="90"/>
      <c r="CP105" s="90"/>
      <c r="CQ105" s="90"/>
      <c r="CR105" s="90"/>
      <c r="CS105" s="90"/>
      <c r="CT105" s="90"/>
      <c r="CU105" s="90"/>
      <c r="CV105" s="90"/>
      <c r="CW105" s="90"/>
      <c r="CX105" s="90"/>
      <c r="CY105" s="90"/>
      <c r="CZ105" s="90"/>
      <c r="DA105" s="90"/>
      <c r="DB105" s="90"/>
      <c r="DC105" s="90"/>
      <c r="DD105" s="90"/>
      <c r="DE105" s="90"/>
      <c r="DF105" s="90"/>
      <c r="DG105" s="90"/>
      <c r="DH105" s="90"/>
      <c r="DI105" s="90"/>
      <c r="DJ105" s="90"/>
      <c r="DK105" s="90"/>
    </row>
    <row r="106" spans="1:115" ht="11.25" customHeight="1" x14ac:dyDescent="0.25">
      <c r="A106" s="90"/>
      <c r="B106" s="29">
        <f>COLUMN()</f>
        <v>2</v>
      </c>
      <c r="C106" s="142" t="str">
        <f t="shared" si="39"/>
        <v>1,22</v>
      </c>
      <c r="D106" s="142" t="str">
        <f t="shared" si="39"/>
        <v>2,22</v>
      </c>
      <c r="E106" s="142" t="str">
        <f t="shared" si="39"/>
        <v>3,22</v>
      </c>
      <c r="F106" s="142" t="str">
        <f t="shared" si="39"/>
        <v>4,22</v>
      </c>
      <c r="G106" s="142" t="str">
        <f t="shared" si="39"/>
        <v>5,22</v>
      </c>
      <c r="H106" s="142" t="str">
        <f t="shared" si="39"/>
        <v>6,22</v>
      </c>
      <c r="I106" s="142" t="str">
        <f t="shared" si="39"/>
        <v>7,22</v>
      </c>
      <c r="J106" s="142" t="str">
        <f t="shared" si="39"/>
        <v>8,22</v>
      </c>
      <c r="K106" s="142" t="str">
        <f t="shared" si="39"/>
        <v>9,22</v>
      </c>
      <c r="L106" s="142" t="str">
        <f t="shared" si="39"/>
        <v>10,22</v>
      </c>
      <c r="M106" s="142" t="str">
        <f t="shared" si="40"/>
        <v>11,22</v>
      </c>
      <c r="N106" s="142" t="str">
        <f t="shared" si="40"/>
        <v>12,22</v>
      </c>
      <c r="O106" s="142" t="str">
        <f t="shared" si="40"/>
        <v>13,22</v>
      </c>
      <c r="P106" s="142" t="str">
        <f t="shared" si="40"/>
        <v>14,22</v>
      </c>
      <c r="Q106" s="142" t="str">
        <f t="shared" si="40"/>
        <v>15,22</v>
      </c>
      <c r="R106" s="142" t="str">
        <f t="shared" si="40"/>
        <v>16,22</v>
      </c>
      <c r="S106" s="142" t="str">
        <f t="shared" si="40"/>
        <v>17,22</v>
      </c>
      <c r="T106" s="142" t="str">
        <f t="shared" si="40"/>
        <v>18,22</v>
      </c>
      <c r="U106" s="142" t="str">
        <f t="shared" si="40"/>
        <v>19,22</v>
      </c>
      <c r="V106" s="142" t="str">
        <f t="shared" si="40"/>
        <v>20,22</v>
      </c>
      <c r="W106" s="142" t="str">
        <f t="shared" si="40"/>
        <v>21,22</v>
      </c>
      <c r="X106" s="142" t="str">
        <f t="shared" si="40"/>
        <v>22,22</v>
      </c>
      <c r="Y106" s="142" t="str">
        <f t="shared" si="40"/>
        <v>23,22</v>
      </c>
      <c r="Z106" s="90"/>
      <c r="AA106" s="238"/>
      <c r="AB106" s="238"/>
      <c r="AC106" s="238"/>
      <c r="AD106" s="238"/>
      <c r="AE106" s="238"/>
      <c r="AF106" s="238"/>
      <c r="AG106" s="238"/>
      <c r="AH106" s="238"/>
      <c r="AI106" s="238"/>
      <c r="AJ106" s="238"/>
      <c r="AK106" s="238"/>
      <c r="AL106" s="238"/>
      <c r="AM106" s="238"/>
      <c r="AN106" s="238"/>
      <c r="AO106" s="238"/>
      <c r="AP106" s="238"/>
      <c r="AQ106" s="238"/>
      <c r="AR106" s="238"/>
      <c r="AS106" s="238"/>
      <c r="AT106" s="238"/>
      <c r="AU106" s="238"/>
      <c r="AV106" s="238"/>
      <c r="AW106" s="238"/>
      <c r="AX106" s="238"/>
      <c r="AY106" s="238"/>
      <c r="AZ106" s="238"/>
      <c r="BA106" s="238"/>
      <c r="BB106" s="238"/>
      <c r="BC106" s="238"/>
      <c r="BD106" s="238"/>
      <c r="BE106" s="238"/>
      <c r="BF106" s="49">
        <v>3</v>
      </c>
      <c r="BG106" s="110">
        <v>34</v>
      </c>
      <c r="BH106" s="110">
        <v>8</v>
      </c>
      <c r="BI106" s="110">
        <v>28</v>
      </c>
      <c r="BJ106" s="52" t="str">
        <f t="shared" si="30"/>
        <v>8,34</v>
      </c>
      <c r="BK106" s="90"/>
      <c r="BL106" s="102">
        <f t="shared" si="31"/>
        <v>102</v>
      </c>
      <c r="BM106" s="60">
        <f t="shared" si="32"/>
        <v>3</v>
      </c>
      <c r="BN106" s="60">
        <f t="shared" si="33"/>
        <v>30</v>
      </c>
      <c r="BO106" s="90"/>
      <c r="BP106" s="98">
        <v>101</v>
      </c>
      <c r="BQ106" s="245">
        <v>1</v>
      </c>
      <c r="BR106" s="110">
        <v>23</v>
      </c>
      <c r="BS106" s="110" t="s">
        <v>589</v>
      </c>
      <c r="BT106" s="110" t="s">
        <v>460</v>
      </c>
      <c r="BU106" s="110">
        <v>1</v>
      </c>
      <c r="BV106" s="245">
        <v>0</v>
      </c>
      <c r="BW106" s="110">
        <v>0</v>
      </c>
      <c r="BX106" s="245">
        <v>0</v>
      </c>
      <c r="BY106" s="245">
        <v>0</v>
      </c>
      <c r="BZ106" s="90"/>
      <c r="CA106" s="90"/>
      <c r="CB106" s="90"/>
      <c r="CC106" s="90"/>
      <c r="CD106" s="90"/>
      <c r="CE106" s="90"/>
      <c r="CF106" s="90"/>
      <c r="CG106" s="90"/>
      <c r="CH106" s="90"/>
      <c r="CI106" s="90"/>
      <c r="CJ106" s="90"/>
      <c r="CK106" s="90"/>
      <c r="CL106" s="90"/>
      <c r="CM106" s="90"/>
      <c r="CN106" s="90"/>
      <c r="CO106" s="90"/>
      <c r="CP106" s="90"/>
      <c r="CQ106" s="90"/>
      <c r="CR106" s="90"/>
      <c r="CS106" s="90"/>
      <c r="CT106" s="90"/>
      <c r="CU106" s="90"/>
      <c r="CV106" s="90"/>
      <c r="CW106" s="90"/>
      <c r="CX106" s="90"/>
      <c r="CY106" s="90"/>
      <c r="CZ106" s="90"/>
      <c r="DA106" s="90"/>
      <c r="DB106" s="90"/>
      <c r="DC106" s="90"/>
      <c r="DD106" s="90"/>
      <c r="DE106" s="90"/>
      <c r="DF106" s="90"/>
      <c r="DG106" s="90"/>
      <c r="DH106" s="90"/>
      <c r="DI106" s="90"/>
      <c r="DJ106" s="90"/>
      <c r="DK106" s="90"/>
    </row>
    <row r="107" spans="1:115" ht="11.25" customHeight="1" x14ac:dyDescent="0.25">
      <c r="A107" s="90"/>
      <c r="B107" s="29">
        <f>COLUMN()</f>
        <v>2</v>
      </c>
      <c r="C107" s="142" t="str">
        <f t="shared" si="39"/>
        <v>1,23</v>
      </c>
      <c r="D107" s="142" t="str">
        <f t="shared" si="39"/>
        <v>2,23</v>
      </c>
      <c r="E107" s="142" t="str">
        <f t="shared" si="39"/>
        <v>3,23</v>
      </c>
      <c r="F107" s="142" t="str">
        <f t="shared" si="39"/>
        <v>4,23</v>
      </c>
      <c r="G107" s="142" t="str">
        <f t="shared" si="39"/>
        <v>5,23</v>
      </c>
      <c r="H107" s="142" t="str">
        <f t="shared" si="39"/>
        <v>6,23</v>
      </c>
      <c r="I107" s="142" t="str">
        <f t="shared" si="39"/>
        <v>7,23</v>
      </c>
      <c r="J107" s="142" t="str">
        <f t="shared" si="39"/>
        <v>8,23</v>
      </c>
      <c r="K107" s="142" t="str">
        <f t="shared" si="39"/>
        <v>9,23</v>
      </c>
      <c r="L107" s="142" t="str">
        <f t="shared" si="39"/>
        <v>10,23</v>
      </c>
      <c r="M107" s="142" t="str">
        <f t="shared" si="40"/>
        <v>11,23</v>
      </c>
      <c r="N107" s="142" t="str">
        <f t="shared" si="40"/>
        <v>12,23</v>
      </c>
      <c r="O107" s="142" t="str">
        <f t="shared" si="40"/>
        <v>13,23</v>
      </c>
      <c r="P107" s="142" t="str">
        <f t="shared" si="40"/>
        <v>14,23</v>
      </c>
      <c r="Q107" s="142" t="str">
        <f t="shared" si="40"/>
        <v>15,23</v>
      </c>
      <c r="R107" s="142" t="str">
        <f t="shared" si="40"/>
        <v>16,23</v>
      </c>
      <c r="S107" s="142" t="str">
        <f t="shared" si="40"/>
        <v>17,23</v>
      </c>
      <c r="T107" s="142" t="str">
        <f t="shared" si="40"/>
        <v>18,23</v>
      </c>
      <c r="U107" s="142" t="str">
        <f t="shared" si="40"/>
        <v>19,23</v>
      </c>
      <c r="V107" s="142" t="str">
        <f t="shared" si="40"/>
        <v>20,23</v>
      </c>
      <c r="W107" s="142" t="str">
        <f t="shared" si="40"/>
        <v>21,23</v>
      </c>
      <c r="X107" s="142" t="str">
        <f t="shared" si="40"/>
        <v>22,23</v>
      </c>
      <c r="Y107" s="142" t="str">
        <f t="shared" si="40"/>
        <v>23,23</v>
      </c>
      <c r="Z107" s="90"/>
      <c r="AA107" s="238"/>
      <c r="AB107" s="238"/>
      <c r="AC107" s="238"/>
      <c r="AD107" s="238"/>
      <c r="AE107" s="238"/>
      <c r="AF107" s="238"/>
      <c r="AG107" s="238"/>
      <c r="AH107" s="238"/>
      <c r="AI107" s="238"/>
      <c r="AJ107" s="238"/>
      <c r="AK107" s="238"/>
      <c r="AL107" s="238"/>
      <c r="AM107" s="238"/>
      <c r="AN107" s="238"/>
      <c r="AO107" s="238"/>
      <c r="AP107" s="238"/>
      <c r="AQ107" s="238"/>
      <c r="AR107" s="238"/>
      <c r="AS107" s="238"/>
      <c r="AT107" s="238"/>
      <c r="AU107" s="238"/>
      <c r="AV107" s="238"/>
      <c r="AW107" s="238"/>
      <c r="AX107" s="238"/>
      <c r="AY107" s="238"/>
      <c r="AZ107" s="238"/>
      <c r="BA107" s="238"/>
      <c r="BB107" s="238"/>
      <c r="BC107" s="238"/>
      <c r="BD107" s="238"/>
      <c r="BE107" s="238"/>
      <c r="BF107" s="49">
        <v>3</v>
      </c>
      <c r="BG107" s="110">
        <v>34</v>
      </c>
      <c r="BH107" s="110">
        <v>9</v>
      </c>
      <c r="BI107" s="110">
        <v>28</v>
      </c>
      <c r="BJ107" s="52" t="str">
        <f t="shared" si="30"/>
        <v>9,34</v>
      </c>
      <c r="BK107" s="90"/>
      <c r="BL107" s="102">
        <f t="shared" si="31"/>
        <v>103</v>
      </c>
      <c r="BM107" s="60">
        <f t="shared" si="32"/>
        <v>3</v>
      </c>
      <c r="BN107" s="60">
        <f t="shared" si="33"/>
        <v>31</v>
      </c>
      <c r="BO107" s="90"/>
      <c r="BP107" s="98">
        <v>102</v>
      </c>
      <c r="BQ107" s="245">
        <v>1</v>
      </c>
      <c r="BR107" s="110">
        <v>24</v>
      </c>
      <c r="BS107" s="110" t="s">
        <v>588</v>
      </c>
      <c r="BT107" s="110" t="s">
        <v>460</v>
      </c>
      <c r="BU107" s="110">
        <v>1</v>
      </c>
      <c r="BV107" s="245">
        <v>0</v>
      </c>
      <c r="BW107" s="110">
        <v>0</v>
      </c>
      <c r="BX107" s="245">
        <v>0</v>
      </c>
      <c r="BY107" s="245">
        <v>0</v>
      </c>
      <c r="BZ107" s="90"/>
      <c r="CA107" s="90"/>
      <c r="CB107" s="90"/>
      <c r="CC107" s="90"/>
      <c r="CD107" s="90"/>
      <c r="CE107" s="90"/>
      <c r="CF107" s="90"/>
      <c r="CG107" s="90"/>
      <c r="CH107" s="90"/>
      <c r="CI107" s="90"/>
      <c r="CJ107" s="90"/>
      <c r="CK107" s="90"/>
      <c r="CL107" s="90"/>
      <c r="CM107" s="90"/>
      <c r="CN107" s="90"/>
      <c r="CO107" s="90"/>
      <c r="CP107" s="90"/>
      <c r="CQ107" s="90"/>
      <c r="CR107" s="90"/>
      <c r="CS107" s="90"/>
      <c r="CT107" s="90"/>
      <c r="CU107" s="90"/>
      <c r="CV107" s="90"/>
      <c r="CW107" s="90"/>
      <c r="CX107" s="90"/>
      <c r="CY107" s="90"/>
      <c r="CZ107" s="90"/>
      <c r="DA107" s="90"/>
      <c r="DB107" s="90"/>
      <c r="DC107" s="90"/>
      <c r="DD107" s="90"/>
      <c r="DE107" s="90"/>
      <c r="DF107" s="90"/>
      <c r="DG107" s="90"/>
      <c r="DH107" s="90"/>
      <c r="DI107" s="90"/>
      <c r="DJ107" s="90"/>
      <c r="DK107" s="90"/>
    </row>
    <row r="108" spans="1:115" ht="11.25" customHeight="1" x14ac:dyDescent="0.25">
      <c r="A108" s="90"/>
      <c r="B108" s="29">
        <f>COLUMN()</f>
        <v>2</v>
      </c>
      <c r="C108" s="142" t="str">
        <f t="shared" si="39"/>
        <v>1,24</v>
      </c>
      <c r="D108" s="142" t="str">
        <f t="shared" si="39"/>
        <v>2,24</v>
      </c>
      <c r="E108" s="142" t="str">
        <f t="shared" si="39"/>
        <v>3,24</v>
      </c>
      <c r="F108" s="142" t="str">
        <f t="shared" si="39"/>
        <v>4,24</v>
      </c>
      <c r="G108" s="142" t="str">
        <f t="shared" si="39"/>
        <v>5,24</v>
      </c>
      <c r="H108" s="142" t="str">
        <f t="shared" si="39"/>
        <v>6,24</v>
      </c>
      <c r="I108" s="142" t="str">
        <f t="shared" si="39"/>
        <v>7,24</v>
      </c>
      <c r="J108" s="142" t="str">
        <f t="shared" si="39"/>
        <v>8,24</v>
      </c>
      <c r="K108" s="142" t="str">
        <f t="shared" si="39"/>
        <v>9,24</v>
      </c>
      <c r="L108" s="142" t="str">
        <f t="shared" si="39"/>
        <v>10,24</v>
      </c>
      <c r="M108" s="142" t="str">
        <f t="shared" si="40"/>
        <v>11,24</v>
      </c>
      <c r="N108" s="142" t="str">
        <f t="shared" si="40"/>
        <v>12,24</v>
      </c>
      <c r="O108" s="142" t="str">
        <f t="shared" si="40"/>
        <v>13,24</v>
      </c>
      <c r="P108" s="142" t="str">
        <f t="shared" si="40"/>
        <v>14,24</v>
      </c>
      <c r="Q108" s="142" t="str">
        <f t="shared" si="40"/>
        <v>15,24</v>
      </c>
      <c r="R108" s="142" t="str">
        <f t="shared" si="40"/>
        <v>16,24</v>
      </c>
      <c r="S108" s="142" t="str">
        <f t="shared" si="40"/>
        <v>17,24</v>
      </c>
      <c r="T108" s="142" t="str">
        <f t="shared" si="40"/>
        <v>18,24</v>
      </c>
      <c r="U108" s="142" t="str">
        <f t="shared" si="40"/>
        <v>19,24</v>
      </c>
      <c r="V108" s="142" t="str">
        <f t="shared" si="40"/>
        <v>20,24</v>
      </c>
      <c r="W108" s="142" t="str">
        <f t="shared" si="40"/>
        <v>21,24</v>
      </c>
      <c r="X108" s="142" t="str">
        <f t="shared" si="40"/>
        <v>22,24</v>
      </c>
      <c r="Y108" s="142" t="str">
        <f t="shared" si="40"/>
        <v>23,24</v>
      </c>
      <c r="Z108" s="90"/>
      <c r="AA108" s="238"/>
      <c r="AB108" s="238"/>
      <c r="AC108" s="238"/>
      <c r="AD108" s="238"/>
      <c r="AE108" s="238"/>
      <c r="AF108" s="238"/>
      <c r="AG108" s="238"/>
      <c r="AH108" s="238"/>
      <c r="AI108" s="238"/>
      <c r="AJ108" s="238"/>
      <c r="AK108" s="238"/>
      <c r="AL108" s="238"/>
      <c r="AM108" s="238"/>
      <c r="AN108" s="238"/>
      <c r="AO108" s="238"/>
      <c r="AP108" s="238"/>
      <c r="AQ108" s="238"/>
      <c r="AR108" s="238"/>
      <c r="AS108" s="238"/>
      <c r="AT108" s="238"/>
      <c r="AU108" s="238"/>
      <c r="AV108" s="238"/>
      <c r="AW108" s="238"/>
      <c r="AX108" s="238"/>
      <c r="AY108" s="238"/>
      <c r="AZ108" s="238"/>
      <c r="BA108" s="238"/>
      <c r="BB108" s="238"/>
      <c r="BC108" s="238"/>
      <c r="BD108" s="238"/>
      <c r="BE108" s="238"/>
      <c r="BF108" s="49">
        <v>3</v>
      </c>
      <c r="BG108" s="110">
        <v>34</v>
      </c>
      <c r="BH108" s="110">
        <v>10</v>
      </c>
      <c r="BI108" s="110">
        <v>28</v>
      </c>
      <c r="BJ108" s="52" t="str">
        <f t="shared" si="30"/>
        <v>10,34</v>
      </c>
      <c r="BK108" s="90"/>
      <c r="BL108" s="102">
        <f t="shared" si="31"/>
        <v>104</v>
      </c>
      <c r="BM108" s="60">
        <f t="shared" si="32"/>
        <v>3</v>
      </c>
      <c r="BN108" s="60">
        <f t="shared" si="33"/>
        <v>32</v>
      </c>
      <c r="BO108" s="90"/>
      <c r="BP108" s="98">
        <v>103</v>
      </c>
      <c r="BQ108" s="245">
        <v>1</v>
      </c>
      <c r="BR108" s="110">
        <v>25</v>
      </c>
      <c r="BS108" s="110" t="s">
        <v>587</v>
      </c>
      <c r="BT108" s="110" t="s">
        <v>458</v>
      </c>
      <c r="BU108" s="110">
        <v>1</v>
      </c>
      <c r="BV108" s="245">
        <v>20.2</v>
      </c>
      <c r="BW108" s="110">
        <v>100</v>
      </c>
      <c r="BX108" s="245">
        <v>202.83250000000001</v>
      </c>
      <c r="BY108" s="245">
        <v>403.71699999999998</v>
      </c>
      <c r="BZ108" s="90"/>
      <c r="CA108" s="90"/>
      <c r="CB108" s="90"/>
      <c r="CC108" s="90"/>
      <c r="CD108" s="90"/>
      <c r="CE108" s="90"/>
      <c r="CF108" s="90"/>
      <c r="CG108" s="90"/>
      <c r="CH108" s="90"/>
      <c r="CI108" s="90"/>
      <c r="CJ108" s="90"/>
      <c r="CK108" s="90"/>
      <c r="CL108" s="90"/>
      <c r="CM108" s="90"/>
      <c r="CN108" s="90"/>
      <c r="CO108" s="90"/>
      <c r="CP108" s="90"/>
      <c r="CQ108" s="90"/>
      <c r="CR108" s="90"/>
      <c r="CS108" s="90"/>
      <c r="CT108" s="90"/>
      <c r="CU108" s="90"/>
      <c r="CV108" s="90"/>
      <c r="CW108" s="90"/>
      <c r="CX108" s="90"/>
      <c r="CY108" s="90"/>
      <c r="CZ108" s="90"/>
      <c r="DA108" s="90"/>
      <c r="DB108" s="90"/>
      <c r="DC108" s="90"/>
      <c r="DD108" s="90"/>
      <c r="DE108" s="90"/>
      <c r="DF108" s="90"/>
      <c r="DG108" s="90"/>
      <c r="DH108" s="90"/>
      <c r="DI108" s="90"/>
      <c r="DJ108" s="90"/>
      <c r="DK108" s="90"/>
    </row>
    <row r="109" spans="1:115" ht="11.25" customHeight="1" x14ac:dyDescent="0.25">
      <c r="A109" s="90"/>
      <c r="B109" s="29">
        <f>COLUMN()</f>
        <v>2</v>
      </c>
      <c r="C109" s="142" t="str">
        <f t="shared" si="39"/>
        <v>1,25</v>
      </c>
      <c r="D109" s="142" t="str">
        <f t="shared" si="39"/>
        <v>2,25</v>
      </c>
      <c r="E109" s="142" t="str">
        <f t="shared" si="39"/>
        <v>3,25</v>
      </c>
      <c r="F109" s="142" t="str">
        <f t="shared" si="39"/>
        <v>4,25</v>
      </c>
      <c r="G109" s="142" t="str">
        <f t="shared" si="39"/>
        <v>5,25</v>
      </c>
      <c r="H109" s="142" t="str">
        <f t="shared" si="39"/>
        <v>6,25</v>
      </c>
      <c r="I109" s="142" t="str">
        <f t="shared" si="39"/>
        <v>7,25</v>
      </c>
      <c r="J109" s="142" t="str">
        <f t="shared" si="39"/>
        <v>8,25</v>
      </c>
      <c r="K109" s="142" t="str">
        <f t="shared" si="39"/>
        <v>9,25</v>
      </c>
      <c r="L109" s="142" t="str">
        <f t="shared" si="39"/>
        <v>10,25</v>
      </c>
      <c r="M109" s="142" t="str">
        <f t="shared" si="40"/>
        <v>11,25</v>
      </c>
      <c r="N109" s="142" t="str">
        <f t="shared" si="40"/>
        <v>12,25</v>
      </c>
      <c r="O109" s="142" t="str">
        <f t="shared" si="40"/>
        <v>13,25</v>
      </c>
      <c r="P109" s="142" t="str">
        <f t="shared" si="40"/>
        <v>14,25</v>
      </c>
      <c r="Q109" s="142" t="str">
        <f t="shared" si="40"/>
        <v>15,25</v>
      </c>
      <c r="R109" s="142" t="str">
        <f t="shared" si="40"/>
        <v>16,25</v>
      </c>
      <c r="S109" s="142" t="str">
        <f t="shared" si="40"/>
        <v>17,25</v>
      </c>
      <c r="T109" s="142" t="str">
        <f t="shared" si="40"/>
        <v>18,25</v>
      </c>
      <c r="U109" s="142" t="str">
        <f t="shared" si="40"/>
        <v>19,25</v>
      </c>
      <c r="V109" s="142" t="str">
        <f t="shared" si="40"/>
        <v>20,25</v>
      </c>
      <c r="W109" s="142" t="str">
        <f t="shared" si="40"/>
        <v>21,25</v>
      </c>
      <c r="X109" s="142" t="str">
        <f t="shared" si="40"/>
        <v>22,25</v>
      </c>
      <c r="Y109" s="142" t="str">
        <f t="shared" si="40"/>
        <v>23,25</v>
      </c>
      <c r="Z109" s="90"/>
      <c r="AA109" s="238"/>
      <c r="AB109" s="238"/>
      <c r="AC109" s="238"/>
      <c r="AD109" s="238"/>
      <c r="AE109" s="238"/>
      <c r="AF109" s="238"/>
      <c r="AG109" s="238"/>
      <c r="AH109" s="238"/>
      <c r="AI109" s="238"/>
      <c r="AJ109" s="238"/>
      <c r="AK109" s="238"/>
      <c r="AL109" s="238"/>
      <c r="AM109" s="238"/>
      <c r="AN109" s="238"/>
      <c r="AO109" s="238"/>
      <c r="AP109" s="238"/>
      <c r="AQ109" s="238"/>
      <c r="AR109" s="238"/>
      <c r="AS109" s="238"/>
      <c r="AT109" s="238"/>
      <c r="AU109" s="238"/>
      <c r="AV109" s="238"/>
      <c r="AW109" s="238"/>
      <c r="AX109" s="238"/>
      <c r="AY109" s="238"/>
      <c r="AZ109" s="238"/>
      <c r="BA109" s="238"/>
      <c r="BB109" s="238"/>
      <c r="BC109" s="238"/>
      <c r="BD109" s="238"/>
      <c r="BE109" s="238"/>
      <c r="BF109" s="49">
        <v>3</v>
      </c>
      <c r="BG109" s="110">
        <v>34</v>
      </c>
      <c r="BH109" s="110">
        <v>11</v>
      </c>
      <c r="BI109" s="110">
        <v>28</v>
      </c>
      <c r="BJ109" s="52" t="str">
        <f t="shared" si="30"/>
        <v>11,34</v>
      </c>
      <c r="BK109" s="90"/>
      <c r="BL109" s="102">
        <f t="shared" si="31"/>
        <v>105</v>
      </c>
      <c r="BM109" s="60">
        <f t="shared" si="32"/>
        <v>3</v>
      </c>
      <c r="BN109" s="60">
        <f t="shared" si="33"/>
        <v>33</v>
      </c>
      <c r="BO109" s="90"/>
      <c r="BP109" s="98">
        <v>104</v>
      </c>
      <c r="BQ109" s="245">
        <v>1</v>
      </c>
      <c r="BR109" s="110">
        <v>26</v>
      </c>
      <c r="BS109" s="110" t="s">
        <v>586</v>
      </c>
      <c r="BT109" s="110" t="s">
        <v>460</v>
      </c>
      <c r="BU109" s="110">
        <v>1</v>
      </c>
      <c r="BV109" s="245">
        <v>0</v>
      </c>
      <c r="BW109" s="110">
        <v>0</v>
      </c>
      <c r="BX109" s="245">
        <v>0</v>
      </c>
      <c r="BY109" s="245">
        <v>0</v>
      </c>
      <c r="BZ109" s="90"/>
      <c r="CA109" s="90"/>
      <c r="CB109" s="90"/>
      <c r="CC109" s="90"/>
      <c r="CD109" s="90"/>
      <c r="CE109" s="90"/>
      <c r="CF109" s="90"/>
      <c r="CG109" s="90"/>
      <c r="CH109" s="90"/>
      <c r="CI109" s="90"/>
      <c r="CJ109" s="90"/>
      <c r="CK109" s="90"/>
      <c r="CL109" s="90"/>
      <c r="CM109" s="90"/>
      <c r="CN109" s="90"/>
      <c r="CO109" s="90"/>
      <c r="CP109" s="90"/>
      <c r="CQ109" s="90"/>
      <c r="CR109" s="90"/>
      <c r="CS109" s="90"/>
      <c r="CT109" s="90"/>
      <c r="CU109" s="90"/>
      <c r="CV109" s="90"/>
      <c r="CW109" s="90"/>
      <c r="CX109" s="90"/>
      <c r="CY109" s="90"/>
      <c r="CZ109" s="90"/>
      <c r="DA109" s="90"/>
      <c r="DB109" s="90"/>
      <c r="DC109" s="90"/>
      <c r="DD109" s="90"/>
      <c r="DE109" s="90"/>
      <c r="DF109" s="90"/>
      <c r="DG109" s="90"/>
      <c r="DH109" s="90"/>
      <c r="DI109" s="90"/>
      <c r="DJ109" s="90"/>
      <c r="DK109" s="90"/>
    </row>
    <row r="110" spans="1:115" ht="11.25" customHeight="1" x14ac:dyDescent="0.25">
      <c r="A110" s="90"/>
      <c r="B110" s="29">
        <f>COLUMN()</f>
        <v>2</v>
      </c>
      <c r="C110" s="142" t="str">
        <f t="shared" si="39"/>
        <v>1,26</v>
      </c>
      <c r="D110" s="142" t="str">
        <f t="shared" si="39"/>
        <v>2,26</v>
      </c>
      <c r="E110" s="142" t="str">
        <f t="shared" si="39"/>
        <v>3,26</v>
      </c>
      <c r="F110" s="142" t="str">
        <f t="shared" si="39"/>
        <v>4,26</v>
      </c>
      <c r="G110" s="142" t="str">
        <f t="shared" si="39"/>
        <v>5,26</v>
      </c>
      <c r="H110" s="142" t="str">
        <f t="shared" si="39"/>
        <v>6,26</v>
      </c>
      <c r="I110" s="142" t="str">
        <f t="shared" si="39"/>
        <v>7,26</v>
      </c>
      <c r="J110" s="142" t="str">
        <f t="shared" si="39"/>
        <v>8,26</v>
      </c>
      <c r="K110" s="142" t="str">
        <f t="shared" si="39"/>
        <v>9,26</v>
      </c>
      <c r="L110" s="142" t="str">
        <f t="shared" si="39"/>
        <v>10,26</v>
      </c>
      <c r="M110" s="142" t="str">
        <f t="shared" si="40"/>
        <v>11,26</v>
      </c>
      <c r="N110" s="142" t="str">
        <f t="shared" si="40"/>
        <v>12,26</v>
      </c>
      <c r="O110" s="142" t="str">
        <f t="shared" si="40"/>
        <v>13,26</v>
      </c>
      <c r="P110" s="142" t="str">
        <f t="shared" si="40"/>
        <v>14,26</v>
      </c>
      <c r="Q110" s="142" t="str">
        <f t="shared" si="40"/>
        <v>15,26</v>
      </c>
      <c r="R110" s="142" t="str">
        <f t="shared" si="40"/>
        <v>16,26</v>
      </c>
      <c r="S110" s="142" t="str">
        <f t="shared" si="40"/>
        <v>17,26</v>
      </c>
      <c r="T110" s="142" t="str">
        <f t="shared" si="40"/>
        <v>18,26</v>
      </c>
      <c r="U110" s="142" t="str">
        <f t="shared" si="40"/>
        <v>19,26</v>
      </c>
      <c r="V110" s="142" t="str">
        <f t="shared" si="40"/>
        <v>20,26</v>
      </c>
      <c r="W110" s="142" t="str">
        <f t="shared" si="40"/>
        <v>21,26</v>
      </c>
      <c r="X110" s="142" t="str">
        <f t="shared" si="40"/>
        <v>22,26</v>
      </c>
      <c r="Y110" s="142" t="str">
        <f t="shared" si="40"/>
        <v>23,26</v>
      </c>
      <c r="Z110" s="90"/>
      <c r="AA110" s="238"/>
      <c r="AB110" s="238"/>
      <c r="AC110" s="238"/>
      <c r="AD110" s="238"/>
      <c r="AE110" s="238"/>
      <c r="AF110" s="238"/>
      <c r="AG110" s="238"/>
      <c r="AH110" s="238"/>
      <c r="AI110" s="238"/>
      <c r="AJ110" s="238"/>
      <c r="AK110" s="238"/>
      <c r="AL110" s="238"/>
      <c r="AM110" s="238"/>
      <c r="AN110" s="238"/>
      <c r="AO110" s="238"/>
      <c r="AP110" s="238"/>
      <c r="AQ110" s="238"/>
      <c r="AR110" s="238"/>
      <c r="AS110" s="238"/>
      <c r="AT110" s="238"/>
      <c r="AU110" s="238"/>
      <c r="AV110" s="238"/>
      <c r="AW110" s="238"/>
      <c r="AX110" s="238"/>
      <c r="AY110" s="238"/>
      <c r="AZ110" s="238"/>
      <c r="BA110" s="238"/>
      <c r="BB110" s="238"/>
      <c r="BC110" s="238"/>
      <c r="BD110" s="238"/>
      <c r="BE110" s="238"/>
      <c r="BF110" s="49">
        <v>3</v>
      </c>
      <c r="BG110" s="110">
        <v>34</v>
      </c>
      <c r="BH110" s="110">
        <v>12</v>
      </c>
      <c r="BI110" s="110">
        <v>28</v>
      </c>
      <c r="BJ110" s="52" t="str">
        <f t="shared" si="30"/>
        <v>12,34</v>
      </c>
      <c r="BK110" s="90"/>
      <c r="BL110" s="102">
        <f t="shared" si="31"/>
        <v>106</v>
      </c>
      <c r="BM110" s="60">
        <f t="shared" si="32"/>
        <v>3</v>
      </c>
      <c r="BN110" s="60">
        <f t="shared" si="33"/>
        <v>34</v>
      </c>
      <c r="BO110" s="90"/>
      <c r="BP110" s="98">
        <v>105</v>
      </c>
      <c r="BQ110" s="245">
        <v>1</v>
      </c>
      <c r="BR110" s="110">
        <v>27</v>
      </c>
      <c r="BS110" s="110" t="s">
        <v>585</v>
      </c>
      <c r="BT110" s="110" t="s">
        <v>458</v>
      </c>
      <c r="BU110" s="110">
        <v>1</v>
      </c>
      <c r="BV110" s="245">
        <v>20.2</v>
      </c>
      <c r="BW110" s="110">
        <v>100</v>
      </c>
      <c r="BX110" s="245">
        <v>201.85849999999999</v>
      </c>
      <c r="BY110" s="245">
        <v>405.66500000000002</v>
      </c>
      <c r="BZ110" s="90"/>
      <c r="CA110" s="90"/>
      <c r="CB110" s="90"/>
      <c r="CC110" s="90"/>
      <c r="CD110" s="90"/>
      <c r="CE110" s="90"/>
      <c r="CF110" s="90"/>
      <c r="CG110" s="90"/>
      <c r="CH110" s="90"/>
      <c r="CI110" s="90"/>
      <c r="CJ110" s="90"/>
      <c r="CK110" s="90"/>
      <c r="CL110" s="90"/>
      <c r="CM110" s="90"/>
      <c r="CN110" s="90"/>
      <c r="CO110" s="90"/>
      <c r="CP110" s="90"/>
      <c r="CQ110" s="90"/>
      <c r="CR110" s="90"/>
      <c r="CS110" s="90"/>
      <c r="CT110" s="90"/>
      <c r="CU110" s="90"/>
      <c r="CV110" s="90"/>
      <c r="CW110" s="90"/>
      <c r="CX110" s="90"/>
      <c r="CY110" s="90"/>
      <c r="CZ110" s="90"/>
      <c r="DA110" s="90"/>
      <c r="DB110" s="90"/>
      <c r="DC110" s="90"/>
      <c r="DD110" s="90"/>
      <c r="DE110" s="90"/>
      <c r="DF110" s="90"/>
      <c r="DG110" s="90"/>
      <c r="DH110" s="90"/>
      <c r="DI110" s="90"/>
      <c r="DJ110" s="90"/>
      <c r="DK110" s="90"/>
    </row>
    <row r="111" spans="1:115" ht="11.25" customHeight="1" x14ac:dyDescent="0.25">
      <c r="A111" s="90"/>
      <c r="B111" s="29">
        <f>COLUMN()</f>
        <v>2</v>
      </c>
      <c r="C111" s="142" t="str">
        <f t="shared" si="39"/>
        <v>1,27</v>
      </c>
      <c r="D111" s="142" t="str">
        <f t="shared" si="39"/>
        <v>2,27</v>
      </c>
      <c r="E111" s="142" t="str">
        <f t="shared" si="39"/>
        <v>3,27</v>
      </c>
      <c r="F111" s="142" t="str">
        <f t="shared" si="39"/>
        <v>4,27</v>
      </c>
      <c r="G111" s="142" t="str">
        <f t="shared" si="39"/>
        <v>5,27</v>
      </c>
      <c r="H111" s="142" t="str">
        <f t="shared" si="39"/>
        <v>6,27</v>
      </c>
      <c r="I111" s="142" t="str">
        <f t="shared" si="39"/>
        <v>7,27</v>
      </c>
      <c r="J111" s="142" t="str">
        <f t="shared" si="39"/>
        <v>8,27</v>
      </c>
      <c r="K111" s="142" t="str">
        <f t="shared" si="39"/>
        <v>9,27</v>
      </c>
      <c r="L111" s="142" t="str">
        <f t="shared" si="39"/>
        <v>10,27</v>
      </c>
      <c r="M111" s="142" t="str">
        <f t="shared" si="40"/>
        <v>11,27</v>
      </c>
      <c r="N111" s="142" t="str">
        <f t="shared" si="40"/>
        <v>12,27</v>
      </c>
      <c r="O111" s="142" t="str">
        <f t="shared" si="40"/>
        <v>13,27</v>
      </c>
      <c r="P111" s="142" t="str">
        <f t="shared" si="40"/>
        <v>14,27</v>
      </c>
      <c r="Q111" s="142" t="str">
        <f t="shared" si="40"/>
        <v>15,27</v>
      </c>
      <c r="R111" s="142" t="str">
        <f t="shared" si="40"/>
        <v>16,27</v>
      </c>
      <c r="S111" s="142" t="str">
        <f t="shared" si="40"/>
        <v>17,27</v>
      </c>
      <c r="T111" s="142" t="str">
        <f t="shared" si="40"/>
        <v>18,27</v>
      </c>
      <c r="U111" s="142" t="str">
        <f t="shared" si="40"/>
        <v>19,27</v>
      </c>
      <c r="V111" s="142" t="str">
        <f t="shared" si="40"/>
        <v>20,27</v>
      </c>
      <c r="W111" s="142" t="str">
        <f t="shared" si="40"/>
        <v>21,27</v>
      </c>
      <c r="X111" s="142" t="str">
        <f t="shared" si="40"/>
        <v>22,27</v>
      </c>
      <c r="Y111" s="142" t="str">
        <f t="shared" si="40"/>
        <v>23,27</v>
      </c>
      <c r="Z111" s="90"/>
      <c r="AA111" s="238"/>
      <c r="AB111" s="238"/>
      <c r="AC111" s="238"/>
      <c r="AD111" s="238"/>
      <c r="AE111" s="238"/>
      <c r="AF111" s="238"/>
      <c r="AG111" s="238"/>
      <c r="AH111" s="238"/>
      <c r="AI111" s="238"/>
      <c r="AJ111" s="238"/>
      <c r="AK111" s="238"/>
      <c r="AL111" s="238"/>
      <c r="AM111" s="238"/>
      <c r="AN111" s="238"/>
      <c r="AO111" s="238"/>
      <c r="AP111" s="238"/>
      <c r="AQ111" s="238"/>
      <c r="AR111" s="238"/>
      <c r="AS111" s="238"/>
      <c r="AT111" s="238"/>
      <c r="AU111" s="238"/>
      <c r="AV111" s="238"/>
      <c r="AW111" s="238"/>
      <c r="AX111" s="238"/>
      <c r="AY111" s="238"/>
      <c r="AZ111" s="238"/>
      <c r="BA111" s="238"/>
      <c r="BB111" s="238"/>
      <c r="BC111" s="238"/>
      <c r="BD111" s="238"/>
      <c r="BE111" s="238"/>
      <c r="BF111" s="49">
        <v>3</v>
      </c>
      <c r="BG111" s="110">
        <v>34</v>
      </c>
      <c r="BH111" s="110">
        <v>13</v>
      </c>
      <c r="BI111" s="110">
        <v>28</v>
      </c>
      <c r="BJ111" s="52" t="str">
        <f t="shared" si="30"/>
        <v>13,34</v>
      </c>
      <c r="BK111" s="90"/>
      <c r="BL111" s="102">
        <f t="shared" si="31"/>
        <v>107</v>
      </c>
      <c r="BM111" s="60">
        <f t="shared" si="32"/>
        <v>3</v>
      </c>
      <c r="BN111" s="60">
        <f t="shared" si="33"/>
        <v>35</v>
      </c>
      <c r="BO111" s="90"/>
      <c r="BP111" s="98">
        <v>106</v>
      </c>
      <c r="BQ111" s="245">
        <v>1</v>
      </c>
      <c r="BR111" s="110">
        <v>28</v>
      </c>
      <c r="BS111" s="110" t="s">
        <v>584</v>
      </c>
      <c r="BT111" s="110" t="s">
        <v>460</v>
      </c>
      <c r="BU111" s="110">
        <v>1</v>
      </c>
      <c r="BV111" s="245">
        <v>0</v>
      </c>
      <c r="BW111" s="110">
        <v>0</v>
      </c>
      <c r="BX111" s="245">
        <v>0</v>
      </c>
      <c r="BY111" s="245">
        <v>0</v>
      </c>
      <c r="BZ111" s="90"/>
      <c r="CA111" s="90"/>
      <c r="CB111" s="90"/>
      <c r="CC111" s="90"/>
      <c r="CD111" s="90"/>
      <c r="CE111" s="90"/>
      <c r="CF111" s="90"/>
      <c r="CG111" s="90"/>
      <c r="CH111" s="90"/>
      <c r="CI111" s="90"/>
      <c r="CJ111" s="90"/>
      <c r="CK111" s="90"/>
      <c r="CL111" s="90"/>
      <c r="CM111" s="90"/>
      <c r="CN111" s="90"/>
      <c r="CO111" s="90"/>
      <c r="CP111" s="90"/>
      <c r="CQ111" s="90"/>
      <c r="CR111" s="90"/>
      <c r="CS111" s="90"/>
      <c r="CT111" s="90"/>
      <c r="CU111" s="90"/>
      <c r="CV111" s="90"/>
      <c r="CW111" s="90"/>
      <c r="CX111" s="90"/>
      <c r="CY111" s="90"/>
      <c r="CZ111" s="90"/>
      <c r="DA111" s="90"/>
      <c r="DB111" s="90"/>
      <c r="DC111" s="90"/>
      <c r="DD111" s="90"/>
      <c r="DE111" s="90"/>
      <c r="DF111" s="90"/>
      <c r="DG111" s="90"/>
      <c r="DH111" s="90"/>
      <c r="DI111" s="90"/>
      <c r="DJ111" s="90"/>
      <c r="DK111" s="90"/>
    </row>
    <row r="112" spans="1:115" ht="11.25" customHeight="1" x14ac:dyDescent="0.25">
      <c r="A112" s="90"/>
      <c r="B112" s="29">
        <f>COLUMN()</f>
        <v>2</v>
      </c>
      <c r="C112" s="142" t="str">
        <f t="shared" si="39"/>
        <v>1,28</v>
      </c>
      <c r="D112" s="142" t="str">
        <f t="shared" si="39"/>
        <v>2,28</v>
      </c>
      <c r="E112" s="142" t="str">
        <f t="shared" si="39"/>
        <v>3,28</v>
      </c>
      <c r="F112" s="142" t="str">
        <f t="shared" si="39"/>
        <v>4,28</v>
      </c>
      <c r="G112" s="142" t="str">
        <f t="shared" si="39"/>
        <v>5,28</v>
      </c>
      <c r="H112" s="142" t="str">
        <f t="shared" si="39"/>
        <v>6,28</v>
      </c>
      <c r="I112" s="142" t="str">
        <f t="shared" si="39"/>
        <v>7,28</v>
      </c>
      <c r="J112" s="142" t="str">
        <f t="shared" si="39"/>
        <v>8,28</v>
      </c>
      <c r="K112" s="142" t="str">
        <f t="shared" si="39"/>
        <v>9,28</v>
      </c>
      <c r="L112" s="142" t="str">
        <f t="shared" si="39"/>
        <v>10,28</v>
      </c>
      <c r="M112" s="142" t="str">
        <f t="shared" si="40"/>
        <v>11,28</v>
      </c>
      <c r="N112" s="142" t="str">
        <f t="shared" si="40"/>
        <v>12,28</v>
      </c>
      <c r="O112" s="142" t="str">
        <f t="shared" si="40"/>
        <v>13,28</v>
      </c>
      <c r="P112" s="142" t="str">
        <f t="shared" si="40"/>
        <v>14,28</v>
      </c>
      <c r="Q112" s="142" t="str">
        <f t="shared" si="40"/>
        <v>15,28</v>
      </c>
      <c r="R112" s="142" t="str">
        <f t="shared" si="40"/>
        <v>16,28</v>
      </c>
      <c r="S112" s="142" t="str">
        <f t="shared" si="40"/>
        <v>17,28</v>
      </c>
      <c r="T112" s="142" t="str">
        <f t="shared" si="40"/>
        <v>18,28</v>
      </c>
      <c r="U112" s="142" t="str">
        <f t="shared" si="40"/>
        <v>19,28</v>
      </c>
      <c r="V112" s="142" t="str">
        <f t="shared" si="40"/>
        <v>20,28</v>
      </c>
      <c r="W112" s="142" t="str">
        <f t="shared" si="40"/>
        <v>21,28</v>
      </c>
      <c r="X112" s="142" t="str">
        <f t="shared" si="40"/>
        <v>22,28</v>
      </c>
      <c r="Y112" s="142" t="str">
        <f t="shared" si="40"/>
        <v>23,28</v>
      </c>
      <c r="Z112" s="90"/>
      <c r="AA112" s="238"/>
      <c r="AB112" s="238"/>
      <c r="AC112" s="238"/>
      <c r="AD112" s="238"/>
      <c r="AE112" s="238"/>
      <c r="AF112" s="238"/>
      <c r="AG112" s="238"/>
      <c r="AH112" s="238"/>
      <c r="AI112" s="238"/>
      <c r="AJ112" s="238"/>
      <c r="AK112" s="238"/>
      <c r="AL112" s="238"/>
      <c r="AM112" s="238"/>
      <c r="AN112" s="238"/>
      <c r="AO112" s="238"/>
      <c r="AP112" s="238"/>
      <c r="AQ112" s="238"/>
      <c r="AR112" s="238"/>
      <c r="AS112" s="238"/>
      <c r="AT112" s="238"/>
      <c r="AU112" s="238"/>
      <c r="AV112" s="238"/>
      <c r="AW112" s="238"/>
      <c r="AX112" s="238"/>
      <c r="AY112" s="238"/>
      <c r="AZ112" s="238"/>
      <c r="BA112" s="238"/>
      <c r="BB112" s="238"/>
      <c r="BC112" s="238"/>
      <c r="BD112" s="238"/>
      <c r="BE112" s="238"/>
      <c r="BF112" s="49">
        <v>3</v>
      </c>
      <c r="BG112" s="110">
        <v>35</v>
      </c>
      <c r="BH112" s="110">
        <v>14</v>
      </c>
      <c r="BI112" s="110">
        <v>28</v>
      </c>
      <c r="BJ112" s="52" t="str">
        <f t="shared" si="30"/>
        <v>14,35</v>
      </c>
      <c r="BK112" s="90"/>
      <c r="BL112" s="102">
        <f t="shared" si="31"/>
        <v>108</v>
      </c>
      <c r="BM112" s="60">
        <f t="shared" si="32"/>
        <v>3</v>
      </c>
      <c r="BN112" s="60">
        <f t="shared" si="33"/>
        <v>36</v>
      </c>
      <c r="BO112" s="90"/>
      <c r="BP112" s="98">
        <v>107</v>
      </c>
      <c r="BQ112" s="245">
        <v>1</v>
      </c>
      <c r="BR112" s="110">
        <v>29</v>
      </c>
      <c r="BS112" s="110" t="s">
        <v>583</v>
      </c>
      <c r="BT112" s="110" t="s">
        <v>458</v>
      </c>
      <c r="BU112" s="110">
        <v>1</v>
      </c>
      <c r="BV112" s="245">
        <v>20.2</v>
      </c>
      <c r="BW112" s="110">
        <v>100</v>
      </c>
      <c r="BX112" s="245">
        <v>202.83250000000001</v>
      </c>
      <c r="BY112" s="245">
        <v>403.71699999999998</v>
      </c>
      <c r="BZ112" s="90"/>
      <c r="CA112" s="90"/>
      <c r="CB112" s="90"/>
      <c r="CC112" s="90"/>
      <c r="CD112" s="90"/>
      <c r="CE112" s="90"/>
      <c r="CF112" s="90"/>
      <c r="CG112" s="90"/>
      <c r="CH112" s="90"/>
      <c r="CI112" s="90"/>
      <c r="CJ112" s="90"/>
      <c r="CK112" s="90"/>
      <c r="CL112" s="90"/>
      <c r="CM112" s="90"/>
      <c r="CN112" s="90"/>
      <c r="CO112" s="90"/>
      <c r="CP112" s="90"/>
      <c r="CQ112" s="90"/>
      <c r="CR112" s="90"/>
      <c r="CS112" s="90"/>
      <c r="CT112" s="90"/>
      <c r="CU112" s="90"/>
      <c r="CV112" s="90"/>
      <c r="CW112" s="90"/>
      <c r="CX112" s="90"/>
      <c r="CY112" s="90"/>
      <c r="CZ112" s="90"/>
      <c r="DA112" s="90"/>
      <c r="DB112" s="90"/>
      <c r="DC112" s="90"/>
      <c r="DD112" s="90"/>
      <c r="DE112" s="90"/>
      <c r="DF112" s="90"/>
      <c r="DG112" s="90"/>
      <c r="DH112" s="90"/>
      <c r="DI112" s="90"/>
      <c r="DJ112" s="90"/>
      <c r="DK112" s="90"/>
    </row>
    <row r="113" spans="1:115" ht="11.25" customHeight="1" x14ac:dyDescent="0.25">
      <c r="A113" s="90"/>
      <c r="B113" s="29">
        <f>COLUMN()</f>
        <v>2</v>
      </c>
      <c r="C113" s="142" t="str">
        <f t="shared" si="39"/>
        <v>1,29</v>
      </c>
      <c r="D113" s="142" t="str">
        <f t="shared" si="39"/>
        <v>2,29</v>
      </c>
      <c r="E113" s="142" t="str">
        <f t="shared" si="39"/>
        <v>3,29</v>
      </c>
      <c r="F113" s="142" t="str">
        <f t="shared" si="39"/>
        <v>4,29</v>
      </c>
      <c r="G113" s="142" t="str">
        <f t="shared" si="39"/>
        <v>5,29</v>
      </c>
      <c r="H113" s="142" t="str">
        <f t="shared" si="39"/>
        <v>6,29</v>
      </c>
      <c r="I113" s="142" t="str">
        <f t="shared" si="39"/>
        <v>7,29</v>
      </c>
      <c r="J113" s="142" t="str">
        <f t="shared" si="39"/>
        <v>8,29</v>
      </c>
      <c r="K113" s="142" t="str">
        <f t="shared" si="39"/>
        <v>9,29</v>
      </c>
      <c r="L113" s="142" t="str">
        <f t="shared" si="39"/>
        <v>10,29</v>
      </c>
      <c r="M113" s="142" t="str">
        <f t="shared" si="40"/>
        <v>11,29</v>
      </c>
      <c r="N113" s="142" t="str">
        <f t="shared" si="40"/>
        <v>12,29</v>
      </c>
      <c r="O113" s="142" t="str">
        <f t="shared" si="40"/>
        <v>13,29</v>
      </c>
      <c r="P113" s="142" t="str">
        <f t="shared" si="40"/>
        <v>14,29</v>
      </c>
      <c r="Q113" s="142" t="str">
        <f t="shared" si="40"/>
        <v>15,29</v>
      </c>
      <c r="R113" s="142" t="str">
        <f t="shared" si="40"/>
        <v>16,29</v>
      </c>
      <c r="S113" s="142" t="str">
        <f t="shared" si="40"/>
        <v>17,29</v>
      </c>
      <c r="T113" s="142" t="str">
        <f t="shared" si="40"/>
        <v>18,29</v>
      </c>
      <c r="U113" s="142" t="str">
        <f t="shared" si="40"/>
        <v>19,29</v>
      </c>
      <c r="V113" s="142" t="str">
        <f t="shared" si="40"/>
        <v>20,29</v>
      </c>
      <c r="W113" s="142" t="str">
        <f t="shared" si="40"/>
        <v>21,29</v>
      </c>
      <c r="X113" s="142" t="str">
        <f t="shared" si="40"/>
        <v>22,29</v>
      </c>
      <c r="Y113" s="142" t="str">
        <f t="shared" si="40"/>
        <v>23,29</v>
      </c>
      <c r="Z113" s="90"/>
      <c r="AA113" s="238"/>
      <c r="AB113" s="238"/>
      <c r="AC113" s="238"/>
      <c r="AD113" s="238"/>
      <c r="AE113" s="238"/>
      <c r="AF113" s="238"/>
      <c r="AG113" s="238"/>
      <c r="AH113" s="238"/>
      <c r="AI113" s="238"/>
      <c r="AJ113" s="238"/>
      <c r="AK113" s="238"/>
      <c r="AL113" s="238"/>
      <c r="AM113" s="238"/>
      <c r="AN113" s="238"/>
      <c r="AO113" s="238"/>
      <c r="AP113" s="238"/>
      <c r="AQ113" s="238"/>
      <c r="AR113" s="238"/>
      <c r="AS113" s="238"/>
      <c r="AT113" s="238"/>
      <c r="AU113" s="238"/>
      <c r="AV113" s="238"/>
      <c r="AW113" s="238"/>
      <c r="AX113" s="238"/>
      <c r="AY113" s="238"/>
      <c r="AZ113" s="238"/>
      <c r="BA113" s="238"/>
      <c r="BB113" s="238"/>
      <c r="BC113" s="238"/>
      <c r="BD113" s="238"/>
      <c r="BE113" s="238"/>
      <c r="BF113" s="49">
        <v>3</v>
      </c>
      <c r="BG113" s="110">
        <v>35</v>
      </c>
      <c r="BH113" s="110">
        <v>15</v>
      </c>
      <c r="BI113" s="110">
        <v>28</v>
      </c>
      <c r="BJ113" s="52" t="str">
        <f t="shared" si="30"/>
        <v>15,35</v>
      </c>
      <c r="BK113" s="90"/>
      <c r="BL113" s="102">
        <f t="shared" si="31"/>
        <v>109</v>
      </c>
      <c r="BM113" s="60">
        <f t="shared" si="32"/>
        <v>4</v>
      </c>
      <c r="BN113" s="60">
        <f t="shared" si="33"/>
        <v>1</v>
      </c>
      <c r="BO113" s="90"/>
      <c r="BP113" s="98">
        <v>108</v>
      </c>
      <c r="BQ113" s="245">
        <v>1</v>
      </c>
      <c r="BR113" s="110">
        <v>30</v>
      </c>
      <c r="BS113" s="110" t="s">
        <v>582</v>
      </c>
      <c r="BT113" s="110" t="s">
        <v>458</v>
      </c>
      <c r="BU113" s="110">
        <v>1</v>
      </c>
      <c r="BV113" s="245">
        <v>20.2</v>
      </c>
      <c r="BW113" s="110">
        <v>100</v>
      </c>
      <c r="BX113" s="245">
        <v>201.85849999999999</v>
      </c>
      <c r="BY113" s="245">
        <v>405.66500000000002</v>
      </c>
      <c r="BZ113" s="90"/>
      <c r="CA113" s="90"/>
      <c r="CB113" s="90"/>
      <c r="CC113" s="90"/>
      <c r="CD113" s="90"/>
      <c r="CE113" s="90"/>
      <c r="CF113" s="90"/>
      <c r="CG113" s="90"/>
      <c r="CH113" s="90"/>
      <c r="CI113" s="90"/>
      <c r="CJ113" s="90"/>
      <c r="CK113" s="90"/>
      <c r="CL113" s="90"/>
      <c r="CM113" s="90"/>
      <c r="CN113" s="90"/>
      <c r="CO113" s="90"/>
      <c r="CP113" s="90"/>
      <c r="CQ113" s="90"/>
      <c r="CR113" s="90"/>
      <c r="CS113" s="90"/>
      <c r="CT113" s="90"/>
      <c r="CU113" s="90"/>
      <c r="CV113" s="90"/>
      <c r="CW113" s="90"/>
      <c r="CX113" s="90"/>
      <c r="CY113" s="90"/>
      <c r="CZ113" s="90"/>
      <c r="DA113" s="90"/>
      <c r="DB113" s="90"/>
      <c r="DC113" s="90"/>
      <c r="DD113" s="90"/>
      <c r="DE113" s="90"/>
      <c r="DF113" s="90"/>
      <c r="DG113" s="90"/>
      <c r="DH113" s="90"/>
      <c r="DI113" s="90"/>
      <c r="DJ113" s="90"/>
      <c r="DK113" s="90"/>
    </row>
    <row r="114" spans="1:115" ht="11.25" customHeight="1" x14ac:dyDescent="0.25">
      <c r="A114" s="90"/>
      <c r="B114" s="29">
        <f>COLUMN()</f>
        <v>2</v>
      </c>
      <c r="C114" s="142" t="str">
        <f t="shared" si="39"/>
        <v>1,30</v>
      </c>
      <c r="D114" s="142" t="str">
        <f t="shared" si="39"/>
        <v>2,30</v>
      </c>
      <c r="E114" s="142" t="str">
        <f t="shared" si="39"/>
        <v>3,30</v>
      </c>
      <c r="F114" s="142" t="str">
        <f t="shared" si="39"/>
        <v>4,30</v>
      </c>
      <c r="G114" s="142" t="str">
        <f t="shared" si="39"/>
        <v>5,30</v>
      </c>
      <c r="H114" s="142" t="str">
        <f t="shared" si="39"/>
        <v>6,30</v>
      </c>
      <c r="I114" s="142" t="str">
        <f t="shared" si="39"/>
        <v>7,30</v>
      </c>
      <c r="J114" s="142" t="str">
        <f t="shared" si="39"/>
        <v>8,30</v>
      </c>
      <c r="K114" s="142" t="str">
        <f t="shared" si="39"/>
        <v>9,30</v>
      </c>
      <c r="L114" s="142" t="str">
        <f t="shared" si="39"/>
        <v>10,30</v>
      </c>
      <c r="M114" s="142" t="str">
        <f t="shared" si="40"/>
        <v>11,30</v>
      </c>
      <c r="N114" s="142" t="str">
        <f t="shared" si="40"/>
        <v>12,30</v>
      </c>
      <c r="O114" s="142" t="str">
        <f t="shared" si="40"/>
        <v>13,30</v>
      </c>
      <c r="P114" s="142" t="str">
        <f t="shared" si="40"/>
        <v>14,30</v>
      </c>
      <c r="Q114" s="142" t="str">
        <f t="shared" si="40"/>
        <v>15,30</v>
      </c>
      <c r="R114" s="142" t="str">
        <f t="shared" si="40"/>
        <v>16,30</v>
      </c>
      <c r="S114" s="142" t="str">
        <f t="shared" si="40"/>
        <v>17,30</v>
      </c>
      <c r="T114" s="142" t="str">
        <f t="shared" si="40"/>
        <v>18,30</v>
      </c>
      <c r="U114" s="142" t="str">
        <f t="shared" si="40"/>
        <v>19,30</v>
      </c>
      <c r="V114" s="142" t="str">
        <f t="shared" si="40"/>
        <v>20,30</v>
      </c>
      <c r="W114" s="142" t="str">
        <f t="shared" si="40"/>
        <v>21,30</v>
      </c>
      <c r="X114" s="142" t="str">
        <f t="shared" si="40"/>
        <v>22,30</v>
      </c>
      <c r="Y114" s="142" t="str">
        <f t="shared" si="40"/>
        <v>23,30</v>
      </c>
      <c r="Z114" s="90"/>
      <c r="AA114" s="238"/>
      <c r="AB114" s="238"/>
      <c r="AC114" s="238"/>
      <c r="AD114" s="238"/>
      <c r="AE114" s="238"/>
      <c r="AF114" s="238"/>
      <c r="AG114" s="238"/>
      <c r="AH114" s="238"/>
      <c r="AI114" s="238"/>
      <c r="AJ114" s="238"/>
      <c r="AK114" s="238"/>
      <c r="AL114" s="238"/>
      <c r="AM114" s="238"/>
      <c r="AN114" s="238"/>
      <c r="AO114" s="238"/>
      <c r="AP114" s="238"/>
      <c r="AQ114" s="238"/>
      <c r="AR114" s="238"/>
      <c r="AS114" s="238"/>
      <c r="AT114" s="238"/>
      <c r="AU114" s="238"/>
      <c r="AV114" s="238"/>
      <c r="AW114" s="238"/>
      <c r="AX114" s="238"/>
      <c r="AY114" s="238"/>
      <c r="AZ114" s="238"/>
      <c r="BA114" s="238"/>
      <c r="BB114" s="238"/>
      <c r="BC114" s="238"/>
      <c r="BD114" s="238"/>
      <c r="BE114" s="238"/>
      <c r="BF114" s="49">
        <v>3</v>
      </c>
      <c r="BG114" s="110">
        <v>35</v>
      </c>
      <c r="BH114" s="110">
        <v>16</v>
      </c>
      <c r="BI114" s="110">
        <v>28</v>
      </c>
      <c r="BJ114" s="52" t="str">
        <f t="shared" si="30"/>
        <v>16,35</v>
      </c>
      <c r="BK114" s="90"/>
      <c r="BL114" s="102">
        <f t="shared" si="31"/>
        <v>110</v>
      </c>
      <c r="BM114" s="60">
        <f t="shared" si="32"/>
        <v>4</v>
      </c>
      <c r="BN114" s="60">
        <f t="shared" si="33"/>
        <v>2</v>
      </c>
      <c r="BO114" s="90"/>
      <c r="BP114" s="98">
        <v>109</v>
      </c>
      <c r="BQ114" s="245">
        <v>1</v>
      </c>
      <c r="BR114" s="110">
        <v>31</v>
      </c>
      <c r="BS114" s="110" t="s">
        <v>581</v>
      </c>
      <c r="BT114" s="110" t="s">
        <v>460</v>
      </c>
      <c r="BU114" s="110">
        <v>1</v>
      </c>
      <c r="BV114" s="245">
        <v>0</v>
      </c>
      <c r="BW114" s="110">
        <v>0</v>
      </c>
      <c r="BX114" s="245">
        <v>0</v>
      </c>
      <c r="BY114" s="245">
        <v>0</v>
      </c>
      <c r="BZ114" s="90"/>
      <c r="CA114" s="90"/>
      <c r="CB114" s="90"/>
      <c r="CC114" s="90"/>
      <c r="CD114" s="90"/>
      <c r="CE114" s="90"/>
      <c r="CF114" s="90"/>
      <c r="CG114" s="90"/>
      <c r="CH114" s="90"/>
      <c r="CI114" s="90"/>
      <c r="CJ114" s="90"/>
      <c r="CK114" s="90"/>
      <c r="CL114" s="90"/>
      <c r="CM114" s="90"/>
      <c r="CN114" s="90"/>
      <c r="CO114" s="90"/>
      <c r="CP114" s="90"/>
      <c r="CQ114" s="90"/>
      <c r="CR114" s="90"/>
      <c r="CS114" s="90"/>
      <c r="CT114" s="90"/>
      <c r="CU114" s="90"/>
      <c r="CV114" s="90"/>
      <c r="CW114" s="90"/>
      <c r="CX114" s="90"/>
      <c r="CY114" s="90"/>
      <c r="CZ114" s="90"/>
      <c r="DA114" s="90"/>
      <c r="DB114" s="90"/>
      <c r="DC114" s="90"/>
      <c r="DD114" s="90"/>
      <c r="DE114" s="90"/>
      <c r="DF114" s="90"/>
      <c r="DG114" s="90"/>
      <c r="DH114" s="90"/>
      <c r="DI114" s="90"/>
      <c r="DJ114" s="90"/>
      <c r="DK114" s="90"/>
    </row>
    <row r="115" spans="1:115" ht="11.25" customHeight="1" x14ac:dyDescent="0.25">
      <c r="A115" s="90"/>
      <c r="B115" s="29">
        <f>COLUMN()</f>
        <v>2</v>
      </c>
      <c r="C115" s="142" t="str">
        <f t="shared" ref="C115:L120" si="41">_xlfn.CONCAT(COLUMN()-$B115,",",ROW()-C$84)</f>
        <v>1,31</v>
      </c>
      <c r="D115" s="142" t="str">
        <f t="shared" si="41"/>
        <v>2,31</v>
      </c>
      <c r="E115" s="142" t="str">
        <f t="shared" si="41"/>
        <v>3,31</v>
      </c>
      <c r="F115" s="142" t="str">
        <f t="shared" si="41"/>
        <v>4,31</v>
      </c>
      <c r="G115" s="142" t="str">
        <f t="shared" si="41"/>
        <v>5,31</v>
      </c>
      <c r="H115" s="142" t="str">
        <f t="shared" si="41"/>
        <v>6,31</v>
      </c>
      <c r="I115" s="142" t="str">
        <f t="shared" si="41"/>
        <v>7,31</v>
      </c>
      <c r="J115" s="142" t="str">
        <f t="shared" si="41"/>
        <v>8,31</v>
      </c>
      <c r="K115" s="142" t="str">
        <f t="shared" si="41"/>
        <v>9,31</v>
      </c>
      <c r="L115" s="142" t="str">
        <f t="shared" si="41"/>
        <v>10,31</v>
      </c>
      <c r="M115" s="142" t="str">
        <f t="shared" ref="M115:Y120" si="42">_xlfn.CONCAT(COLUMN()-$B115,",",ROW()-M$84)</f>
        <v>11,31</v>
      </c>
      <c r="N115" s="142" t="str">
        <f t="shared" si="42"/>
        <v>12,31</v>
      </c>
      <c r="O115" s="142" t="str">
        <f t="shared" si="42"/>
        <v>13,31</v>
      </c>
      <c r="P115" s="142" t="str">
        <f t="shared" si="42"/>
        <v>14,31</v>
      </c>
      <c r="Q115" s="142" t="str">
        <f t="shared" si="42"/>
        <v>15,31</v>
      </c>
      <c r="R115" s="142" t="str">
        <f t="shared" si="42"/>
        <v>16,31</v>
      </c>
      <c r="S115" s="142" t="str">
        <f t="shared" si="42"/>
        <v>17,31</v>
      </c>
      <c r="T115" s="142" t="str">
        <f t="shared" si="42"/>
        <v>18,31</v>
      </c>
      <c r="U115" s="142" t="str">
        <f t="shared" si="42"/>
        <v>19,31</v>
      </c>
      <c r="V115" s="142" t="str">
        <f t="shared" si="42"/>
        <v>20,31</v>
      </c>
      <c r="W115" s="142" t="str">
        <f t="shared" si="42"/>
        <v>21,31</v>
      </c>
      <c r="X115" s="142" t="str">
        <f t="shared" si="42"/>
        <v>22,31</v>
      </c>
      <c r="Y115" s="142" t="str">
        <f t="shared" si="42"/>
        <v>23,31</v>
      </c>
      <c r="Z115" s="90"/>
      <c r="AA115" s="238"/>
      <c r="AB115" s="238"/>
      <c r="AC115" s="238"/>
      <c r="AD115" s="238"/>
      <c r="AE115" s="238"/>
      <c r="AF115" s="238"/>
      <c r="AG115" s="238"/>
      <c r="AH115" s="238"/>
      <c r="AI115" s="238"/>
      <c r="AJ115" s="238"/>
      <c r="AK115" s="238"/>
      <c r="AL115" s="238"/>
      <c r="AM115" s="238"/>
      <c r="AN115" s="238"/>
      <c r="AO115" s="238"/>
      <c r="AP115" s="238"/>
      <c r="AQ115" s="238"/>
      <c r="AR115" s="238"/>
      <c r="AS115" s="238"/>
      <c r="AT115" s="238"/>
      <c r="AU115" s="238"/>
      <c r="AV115" s="238"/>
      <c r="AW115" s="238"/>
      <c r="AX115" s="238"/>
      <c r="AY115" s="238"/>
      <c r="AZ115" s="238"/>
      <c r="BA115" s="238"/>
      <c r="BB115" s="238"/>
      <c r="BC115" s="238"/>
      <c r="BD115" s="238"/>
      <c r="BE115" s="238"/>
      <c r="BF115" s="49">
        <v>3</v>
      </c>
      <c r="BG115" s="110">
        <v>35</v>
      </c>
      <c r="BH115" s="110">
        <v>17</v>
      </c>
      <c r="BI115" s="110">
        <v>28</v>
      </c>
      <c r="BJ115" s="52" t="str">
        <f t="shared" si="30"/>
        <v>17,35</v>
      </c>
      <c r="BK115" s="90"/>
      <c r="BL115" s="102">
        <f t="shared" si="31"/>
        <v>111</v>
      </c>
      <c r="BM115" s="60">
        <f t="shared" si="32"/>
        <v>4</v>
      </c>
      <c r="BN115" s="60">
        <f t="shared" si="33"/>
        <v>3</v>
      </c>
      <c r="BO115" s="90"/>
      <c r="BP115" s="238"/>
      <c r="BQ115" s="238"/>
      <c r="BR115" s="238"/>
      <c r="BS115" s="238"/>
      <c r="BT115" s="238"/>
      <c r="BU115" s="238"/>
      <c r="BV115" s="239"/>
      <c r="BW115" s="238"/>
      <c r="BX115" s="239"/>
      <c r="BY115" s="239"/>
      <c r="BZ115" s="90"/>
      <c r="CA115" s="90"/>
      <c r="CB115" s="90"/>
      <c r="CC115" s="90"/>
      <c r="CD115" s="90"/>
      <c r="CE115" s="90"/>
      <c r="CF115" s="90"/>
      <c r="CG115" s="90"/>
      <c r="CH115" s="90"/>
      <c r="CI115" s="90"/>
      <c r="CJ115" s="90"/>
      <c r="CK115" s="90"/>
      <c r="CL115" s="90"/>
      <c r="CM115" s="90"/>
      <c r="CN115" s="90"/>
      <c r="CO115" s="90"/>
      <c r="CP115" s="90"/>
      <c r="CQ115" s="90"/>
      <c r="CR115" s="90"/>
      <c r="CS115" s="90"/>
      <c r="CT115" s="90"/>
      <c r="CU115" s="90"/>
      <c r="CV115" s="90"/>
      <c r="CW115" s="90"/>
      <c r="CX115" s="90"/>
      <c r="CY115" s="90"/>
      <c r="CZ115" s="90"/>
      <c r="DA115" s="90"/>
      <c r="DB115" s="90"/>
      <c r="DC115" s="90"/>
      <c r="DD115" s="90"/>
      <c r="DE115" s="90"/>
      <c r="DF115" s="90"/>
      <c r="DG115" s="90"/>
      <c r="DH115" s="90"/>
      <c r="DI115" s="90"/>
      <c r="DJ115" s="90"/>
      <c r="DK115" s="90"/>
    </row>
    <row r="116" spans="1:115" ht="11.25" customHeight="1" x14ac:dyDescent="0.25">
      <c r="A116" s="90"/>
      <c r="B116" s="29">
        <f>COLUMN()</f>
        <v>2</v>
      </c>
      <c r="C116" s="142" t="str">
        <f t="shared" si="41"/>
        <v>1,32</v>
      </c>
      <c r="D116" s="142" t="str">
        <f t="shared" si="41"/>
        <v>2,32</v>
      </c>
      <c r="E116" s="142" t="str">
        <f t="shared" si="41"/>
        <v>3,32</v>
      </c>
      <c r="F116" s="142" t="str">
        <f t="shared" si="41"/>
        <v>4,32</v>
      </c>
      <c r="G116" s="142" t="str">
        <f t="shared" si="41"/>
        <v>5,32</v>
      </c>
      <c r="H116" s="142" t="str">
        <f t="shared" si="41"/>
        <v>6,32</v>
      </c>
      <c r="I116" s="142" t="str">
        <f t="shared" si="41"/>
        <v>7,32</v>
      </c>
      <c r="J116" s="142" t="str">
        <f t="shared" si="41"/>
        <v>8,32</v>
      </c>
      <c r="K116" s="142" t="str">
        <f t="shared" si="41"/>
        <v>9,32</v>
      </c>
      <c r="L116" s="142" t="str">
        <f t="shared" si="41"/>
        <v>10,32</v>
      </c>
      <c r="M116" s="142" t="str">
        <f t="shared" si="42"/>
        <v>11,32</v>
      </c>
      <c r="N116" s="142" t="str">
        <f t="shared" si="42"/>
        <v>12,32</v>
      </c>
      <c r="O116" s="142" t="str">
        <f t="shared" si="42"/>
        <v>13,32</v>
      </c>
      <c r="P116" s="142" t="str">
        <f t="shared" si="42"/>
        <v>14,32</v>
      </c>
      <c r="Q116" s="142" t="str">
        <f t="shared" si="42"/>
        <v>15,32</v>
      </c>
      <c r="R116" s="142" t="str">
        <f t="shared" si="42"/>
        <v>16,32</v>
      </c>
      <c r="S116" s="142" t="str">
        <f t="shared" si="42"/>
        <v>17,32</v>
      </c>
      <c r="T116" s="142" t="str">
        <f t="shared" si="42"/>
        <v>18,32</v>
      </c>
      <c r="U116" s="142" t="str">
        <f t="shared" si="42"/>
        <v>19,32</v>
      </c>
      <c r="V116" s="142" t="str">
        <f t="shared" si="42"/>
        <v>20,32</v>
      </c>
      <c r="W116" s="142" t="str">
        <f t="shared" si="42"/>
        <v>21,32</v>
      </c>
      <c r="X116" s="142" t="str">
        <f t="shared" si="42"/>
        <v>22,32</v>
      </c>
      <c r="Y116" s="142" t="str">
        <f t="shared" si="42"/>
        <v>23,32</v>
      </c>
      <c r="Z116" s="90"/>
      <c r="AA116" s="238"/>
      <c r="AB116" s="238"/>
      <c r="AC116" s="238"/>
      <c r="AD116" s="238"/>
      <c r="AE116" s="238"/>
      <c r="AF116" s="238"/>
      <c r="AG116" s="238"/>
      <c r="AH116" s="238"/>
      <c r="AI116" s="238"/>
      <c r="AJ116" s="238"/>
      <c r="AK116" s="238"/>
      <c r="AL116" s="238"/>
      <c r="AM116" s="238"/>
      <c r="AN116" s="238"/>
      <c r="AO116" s="238"/>
      <c r="AP116" s="238"/>
      <c r="AQ116" s="238"/>
      <c r="AR116" s="238"/>
      <c r="AS116" s="238"/>
      <c r="AT116" s="238"/>
      <c r="AU116" s="238"/>
      <c r="AV116" s="238"/>
      <c r="AW116" s="238"/>
      <c r="AX116" s="238"/>
      <c r="AY116" s="238"/>
      <c r="AZ116" s="238"/>
      <c r="BA116" s="238"/>
      <c r="BB116" s="238"/>
      <c r="BC116" s="238"/>
      <c r="BD116" s="238"/>
      <c r="BE116" s="238"/>
      <c r="BF116" s="49">
        <v>3</v>
      </c>
      <c r="BG116" s="110">
        <v>35</v>
      </c>
      <c r="BH116" s="110">
        <v>18</v>
      </c>
      <c r="BI116" s="110">
        <v>28</v>
      </c>
      <c r="BJ116" s="52" t="str">
        <f t="shared" si="30"/>
        <v>18,35</v>
      </c>
      <c r="BK116" s="90"/>
      <c r="BL116" s="102">
        <f t="shared" si="31"/>
        <v>112</v>
      </c>
      <c r="BM116" s="60">
        <f t="shared" si="32"/>
        <v>4</v>
      </c>
      <c r="BN116" s="60">
        <f t="shared" si="33"/>
        <v>4</v>
      </c>
      <c r="BO116" s="90"/>
      <c r="BP116" s="238"/>
      <c r="BQ116" s="238"/>
      <c r="BR116" s="238"/>
      <c r="BS116" s="238"/>
      <c r="BT116" s="238"/>
      <c r="BU116" s="238"/>
      <c r="BV116" s="239"/>
      <c r="BW116" s="238"/>
      <c r="BX116" s="239"/>
      <c r="BY116" s="239"/>
      <c r="BZ116" s="90"/>
      <c r="CA116" s="90"/>
      <c r="CB116" s="90"/>
      <c r="CC116" s="90"/>
      <c r="CD116" s="90"/>
      <c r="CE116" s="90"/>
      <c r="CF116" s="90"/>
      <c r="CG116" s="90"/>
      <c r="CH116" s="90"/>
      <c r="CI116" s="90"/>
      <c r="CJ116" s="90"/>
      <c r="CK116" s="90"/>
      <c r="CL116" s="90"/>
      <c r="CM116" s="90"/>
      <c r="CN116" s="90"/>
      <c r="CO116" s="90"/>
      <c r="CP116" s="90"/>
      <c r="CQ116" s="90"/>
      <c r="CR116" s="90"/>
      <c r="CS116" s="90"/>
      <c r="CT116" s="90"/>
      <c r="CU116" s="90"/>
      <c r="CV116" s="90"/>
      <c r="CW116" s="90"/>
      <c r="CX116" s="90"/>
      <c r="CY116" s="90"/>
      <c r="CZ116" s="90"/>
      <c r="DA116" s="90"/>
      <c r="DB116" s="90"/>
      <c r="DC116" s="90"/>
      <c r="DD116" s="90"/>
      <c r="DE116" s="90"/>
      <c r="DF116" s="90"/>
      <c r="DG116" s="90"/>
      <c r="DH116" s="90"/>
      <c r="DI116" s="90"/>
      <c r="DJ116" s="90"/>
      <c r="DK116" s="90"/>
    </row>
    <row r="117" spans="1:115" ht="11.25" customHeight="1" x14ac:dyDescent="0.25">
      <c r="A117" s="90"/>
      <c r="B117" s="29">
        <f>COLUMN()</f>
        <v>2</v>
      </c>
      <c r="C117" s="142" t="str">
        <f t="shared" si="41"/>
        <v>1,33</v>
      </c>
      <c r="D117" s="142" t="str">
        <f t="shared" si="41"/>
        <v>2,33</v>
      </c>
      <c r="E117" s="142" t="str">
        <f t="shared" si="41"/>
        <v>3,33</v>
      </c>
      <c r="F117" s="142" t="str">
        <f t="shared" si="41"/>
        <v>4,33</v>
      </c>
      <c r="G117" s="142" t="str">
        <f t="shared" si="41"/>
        <v>5,33</v>
      </c>
      <c r="H117" s="142" t="str">
        <f t="shared" si="41"/>
        <v>6,33</v>
      </c>
      <c r="I117" s="142" t="str">
        <f t="shared" si="41"/>
        <v>7,33</v>
      </c>
      <c r="J117" s="142" t="str">
        <f t="shared" si="41"/>
        <v>8,33</v>
      </c>
      <c r="K117" s="142" t="str">
        <f t="shared" si="41"/>
        <v>9,33</v>
      </c>
      <c r="L117" s="142" t="str">
        <f t="shared" si="41"/>
        <v>10,33</v>
      </c>
      <c r="M117" s="142" t="str">
        <f t="shared" si="42"/>
        <v>11,33</v>
      </c>
      <c r="N117" s="142" t="str">
        <f t="shared" si="42"/>
        <v>12,33</v>
      </c>
      <c r="O117" s="142" t="str">
        <f t="shared" si="42"/>
        <v>13,33</v>
      </c>
      <c r="P117" s="142" t="str">
        <f t="shared" si="42"/>
        <v>14,33</v>
      </c>
      <c r="Q117" s="142" t="str">
        <f t="shared" si="42"/>
        <v>15,33</v>
      </c>
      <c r="R117" s="142" t="str">
        <f t="shared" si="42"/>
        <v>16,33</v>
      </c>
      <c r="S117" s="142" t="str">
        <f t="shared" si="42"/>
        <v>17,33</v>
      </c>
      <c r="T117" s="142" t="str">
        <f t="shared" si="42"/>
        <v>18,33</v>
      </c>
      <c r="U117" s="142" t="str">
        <f t="shared" si="42"/>
        <v>19,33</v>
      </c>
      <c r="V117" s="142" t="str">
        <f t="shared" si="42"/>
        <v>20,33</v>
      </c>
      <c r="W117" s="142" t="str">
        <f t="shared" si="42"/>
        <v>21,33</v>
      </c>
      <c r="X117" s="142" t="str">
        <f t="shared" si="42"/>
        <v>22,33</v>
      </c>
      <c r="Y117" s="142" t="str">
        <f t="shared" si="42"/>
        <v>23,33</v>
      </c>
      <c r="Z117" s="90"/>
      <c r="AA117" s="238"/>
      <c r="AB117" s="238"/>
      <c r="AC117" s="238"/>
      <c r="AD117" s="238"/>
      <c r="AE117" s="238"/>
      <c r="AF117" s="238"/>
      <c r="AG117" s="238"/>
      <c r="AH117" s="238"/>
      <c r="AI117" s="238"/>
      <c r="AJ117" s="238"/>
      <c r="AK117" s="238"/>
      <c r="AL117" s="238"/>
      <c r="AM117" s="238"/>
      <c r="AN117" s="238"/>
      <c r="AO117" s="238"/>
      <c r="AP117" s="238"/>
      <c r="AQ117" s="238"/>
      <c r="AR117" s="238"/>
      <c r="AS117" s="238"/>
      <c r="AT117" s="238"/>
      <c r="AU117" s="238"/>
      <c r="AV117" s="238"/>
      <c r="AW117" s="238"/>
      <c r="AX117" s="238"/>
      <c r="AY117" s="238"/>
      <c r="AZ117" s="238"/>
      <c r="BA117" s="238"/>
      <c r="BB117" s="238"/>
      <c r="BC117" s="238"/>
      <c r="BD117" s="238"/>
      <c r="BE117" s="238"/>
      <c r="BF117" s="49">
        <v>3</v>
      </c>
      <c r="BG117" s="110">
        <v>35</v>
      </c>
      <c r="BH117" s="110">
        <v>19</v>
      </c>
      <c r="BI117" s="110">
        <v>28</v>
      </c>
      <c r="BJ117" s="52" t="str">
        <f t="shared" si="30"/>
        <v>19,35</v>
      </c>
      <c r="BK117" s="90"/>
      <c r="BL117" s="102">
        <f t="shared" si="31"/>
        <v>113</v>
      </c>
      <c r="BM117" s="60">
        <f t="shared" si="32"/>
        <v>4</v>
      </c>
      <c r="BN117" s="60">
        <f t="shared" si="33"/>
        <v>5</v>
      </c>
      <c r="BO117" s="90"/>
      <c r="BP117" s="238"/>
      <c r="BQ117" s="238"/>
      <c r="BR117" s="238"/>
      <c r="BS117" s="238"/>
      <c r="BT117" s="238"/>
      <c r="BU117" s="238"/>
      <c r="BV117" s="239"/>
      <c r="BW117" s="238"/>
      <c r="BX117" s="239"/>
      <c r="BY117" s="239"/>
      <c r="BZ117" s="90"/>
      <c r="CA117" s="90"/>
      <c r="CB117" s="90"/>
      <c r="CC117" s="90"/>
      <c r="CD117" s="90"/>
      <c r="CE117" s="90"/>
      <c r="CF117" s="90"/>
      <c r="CG117" s="90"/>
      <c r="CH117" s="90"/>
      <c r="CI117" s="90"/>
      <c r="CJ117" s="90"/>
      <c r="CK117" s="90"/>
      <c r="CL117" s="90"/>
      <c r="CM117" s="90"/>
      <c r="CN117" s="90"/>
      <c r="CO117" s="90"/>
      <c r="CP117" s="90"/>
      <c r="CQ117" s="90"/>
      <c r="CR117" s="90"/>
      <c r="CS117" s="90"/>
      <c r="CT117" s="90"/>
      <c r="CU117" s="90"/>
      <c r="CV117" s="90"/>
      <c r="CW117" s="90"/>
      <c r="CX117" s="90"/>
      <c r="CY117" s="90"/>
      <c r="CZ117" s="90"/>
      <c r="DA117" s="90"/>
      <c r="DB117" s="90"/>
      <c r="DC117" s="90"/>
      <c r="DD117" s="90"/>
      <c r="DE117" s="90"/>
      <c r="DF117" s="90"/>
      <c r="DG117" s="90"/>
      <c r="DH117" s="90"/>
      <c r="DI117" s="90"/>
      <c r="DJ117" s="90"/>
      <c r="DK117" s="90"/>
    </row>
    <row r="118" spans="1:115" ht="11.25" customHeight="1" x14ac:dyDescent="0.25">
      <c r="A118" s="90"/>
      <c r="B118" s="29">
        <f>COLUMN()</f>
        <v>2</v>
      </c>
      <c r="C118" s="142" t="str">
        <f t="shared" si="41"/>
        <v>1,34</v>
      </c>
      <c r="D118" s="142" t="str">
        <f t="shared" si="41"/>
        <v>2,34</v>
      </c>
      <c r="E118" s="142" t="str">
        <f t="shared" si="41"/>
        <v>3,34</v>
      </c>
      <c r="F118" s="142" t="str">
        <f t="shared" si="41"/>
        <v>4,34</v>
      </c>
      <c r="G118" s="142" t="str">
        <f t="shared" si="41"/>
        <v>5,34</v>
      </c>
      <c r="H118" s="142" t="str">
        <f t="shared" si="41"/>
        <v>6,34</v>
      </c>
      <c r="I118" s="142" t="str">
        <f t="shared" si="41"/>
        <v>7,34</v>
      </c>
      <c r="J118" s="142" t="str">
        <f t="shared" si="41"/>
        <v>8,34</v>
      </c>
      <c r="K118" s="142" t="str">
        <f t="shared" si="41"/>
        <v>9,34</v>
      </c>
      <c r="L118" s="142" t="str">
        <f t="shared" si="41"/>
        <v>10,34</v>
      </c>
      <c r="M118" s="142" t="str">
        <f t="shared" si="42"/>
        <v>11,34</v>
      </c>
      <c r="N118" s="142" t="str">
        <f t="shared" si="42"/>
        <v>12,34</v>
      </c>
      <c r="O118" s="142" t="str">
        <f t="shared" si="42"/>
        <v>13,34</v>
      </c>
      <c r="P118" s="142" t="str">
        <f t="shared" si="42"/>
        <v>14,34</v>
      </c>
      <c r="Q118" s="142" t="str">
        <f t="shared" si="42"/>
        <v>15,34</v>
      </c>
      <c r="R118" s="142" t="str">
        <f t="shared" si="42"/>
        <v>16,34</v>
      </c>
      <c r="S118" s="142" t="str">
        <f t="shared" si="42"/>
        <v>17,34</v>
      </c>
      <c r="T118" s="142" t="str">
        <f t="shared" si="42"/>
        <v>18,34</v>
      </c>
      <c r="U118" s="142" t="str">
        <f t="shared" si="42"/>
        <v>19,34</v>
      </c>
      <c r="V118" s="142" t="str">
        <f t="shared" si="42"/>
        <v>20,34</v>
      </c>
      <c r="W118" s="142" t="str">
        <f t="shared" si="42"/>
        <v>21,34</v>
      </c>
      <c r="X118" s="142" t="str">
        <f t="shared" si="42"/>
        <v>22,34</v>
      </c>
      <c r="Y118" s="142" t="str">
        <f t="shared" si="42"/>
        <v>23,34</v>
      </c>
      <c r="Z118" s="90"/>
      <c r="AA118" s="238"/>
      <c r="AB118" s="238"/>
      <c r="AC118" s="238"/>
      <c r="AD118" s="238"/>
      <c r="AE118" s="238"/>
      <c r="AF118" s="238"/>
      <c r="AG118" s="238"/>
      <c r="AH118" s="238"/>
      <c r="AI118" s="238"/>
      <c r="AJ118" s="238"/>
      <c r="AK118" s="238"/>
      <c r="AL118" s="238"/>
      <c r="AM118" s="238"/>
      <c r="AN118" s="238"/>
      <c r="AO118" s="238"/>
      <c r="AP118" s="238"/>
      <c r="AQ118" s="238"/>
      <c r="AR118" s="238"/>
      <c r="AS118" s="238"/>
      <c r="AT118" s="238"/>
      <c r="AU118" s="238"/>
      <c r="AV118" s="238"/>
      <c r="AW118" s="238"/>
      <c r="AX118" s="238"/>
      <c r="AY118" s="238"/>
      <c r="AZ118" s="238"/>
      <c r="BA118" s="238"/>
      <c r="BB118" s="238"/>
      <c r="BC118" s="238"/>
      <c r="BD118" s="238"/>
      <c r="BE118" s="238"/>
      <c r="BF118" s="49">
        <v>3</v>
      </c>
      <c r="BG118" s="110">
        <v>35</v>
      </c>
      <c r="BH118" s="110">
        <v>20</v>
      </c>
      <c r="BI118" s="110">
        <v>28</v>
      </c>
      <c r="BJ118" s="52" t="str">
        <f t="shared" si="30"/>
        <v>20,35</v>
      </c>
      <c r="BK118" s="90"/>
      <c r="BL118" s="102">
        <f t="shared" si="31"/>
        <v>114</v>
      </c>
      <c r="BM118" s="60">
        <f t="shared" si="32"/>
        <v>4</v>
      </c>
      <c r="BN118" s="60">
        <f t="shared" si="33"/>
        <v>6</v>
      </c>
      <c r="BO118" s="90"/>
      <c r="BP118" s="238"/>
      <c r="BQ118" s="238"/>
      <c r="BR118" s="238"/>
      <c r="BS118" s="238"/>
      <c r="BT118" s="238"/>
      <c r="BU118" s="238"/>
      <c r="BV118" s="239"/>
      <c r="BW118" s="238"/>
      <c r="BX118" s="239"/>
      <c r="BY118" s="239"/>
      <c r="BZ118" s="90"/>
      <c r="CA118" s="90"/>
      <c r="CB118" s="90"/>
      <c r="CC118" s="90"/>
      <c r="CD118" s="90"/>
      <c r="CE118" s="90"/>
      <c r="CF118" s="90"/>
      <c r="CG118" s="90"/>
      <c r="CH118" s="90"/>
      <c r="CI118" s="90"/>
      <c r="CJ118" s="90"/>
      <c r="CK118" s="90"/>
      <c r="CL118" s="90"/>
      <c r="CM118" s="90"/>
      <c r="CN118" s="90"/>
      <c r="CO118" s="90"/>
      <c r="CP118" s="90"/>
      <c r="CQ118" s="90"/>
      <c r="CR118" s="90"/>
      <c r="CS118" s="90"/>
      <c r="CT118" s="90"/>
      <c r="CU118" s="90"/>
      <c r="CV118" s="90"/>
      <c r="CW118" s="90"/>
      <c r="CX118" s="90"/>
      <c r="CY118" s="90"/>
      <c r="CZ118" s="90"/>
      <c r="DA118" s="90"/>
      <c r="DB118" s="90"/>
      <c r="DC118" s="90"/>
      <c r="DD118" s="90"/>
      <c r="DE118" s="90"/>
      <c r="DF118" s="90"/>
      <c r="DG118" s="90"/>
      <c r="DH118" s="90"/>
      <c r="DI118" s="90"/>
      <c r="DJ118" s="90"/>
      <c r="DK118" s="90"/>
    </row>
    <row r="119" spans="1:115" ht="11.25" customHeight="1" x14ac:dyDescent="0.25">
      <c r="A119" s="90"/>
      <c r="B119" s="29">
        <f>COLUMN()</f>
        <v>2</v>
      </c>
      <c r="C119" s="142" t="str">
        <f t="shared" si="41"/>
        <v>1,35</v>
      </c>
      <c r="D119" s="142" t="str">
        <f t="shared" si="41"/>
        <v>2,35</v>
      </c>
      <c r="E119" s="142" t="str">
        <f t="shared" si="41"/>
        <v>3,35</v>
      </c>
      <c r="F119" s="142" t="str">
        <f t="shared" si="41"/>
        <v>4,35</v>
      </c>
      <c r="G119" s="142" t="str">
        <f t="shared" si="41"/>
        <v>5,35</v>
      </c>
      <c r="H119" s="142" t="str">
        <f t="shared" si="41"/>
        <v>6,35</v>
      </c>
      <c r="I119" s="142" t="str">
        <f t="shared" si="41"/>
        <v>7,35</v>
      </c>
      <c r="J119" s="142" t="str">
        <f t="shared" si="41"/>
        <v>8,35</v>
      </c>
      <c r="K119" s="142" t="str">
        <f t="shared" si="41"/>
        <v>9,35</v>
      </c>
      <c r="L119" s="142" t="str">
        <f t="shared" si="41"/>
        <v>10,35</v>
      </c>
      <c r="M119" s="142" t="str">
        <f t="shared" si="42"/>
        <v>11,35</v>
      </c>
      <c r="N119" s="142" t="str">
        <f t="shared" si="42"/>
        <v>12,35</v>
      </c>
      <c r="O119" s="142" t="str">
        <f t="shared" si="42"/>
        <v>13,35</v>
      </c>
      <c r="P119" s="142" t="str">
        <f t="shared" si="42"/>
        <v>14,35</v>
      </c>
      <c r="Q119" s="142" t="str">
        <f t="shared" si="42"/>
        <v>15,35</v>
      </c>
      <c r="R119" s="142" t="str">
        <f t="shared" si="42"/>
        <v>16,35</v>
      </c>
      <c r="S119" s="142" t="str">
        <f t="shared" si="42"/>
        <v>17,35</v>
      </c>
      <c r="T119" s="142" t="str">
        <f t="shared" si="42"/>
        <v>18,35</v>
      </c>
      <c r="U119" s="142" t="str">
        <f t="shared" si="42"/>
        <v>19,35</v>
      </c>
      <c r="V119" s="142" t="str">
        <f t="shared" si="42"/>
        <v>20,35</v>
      </c>
      <c r="W119" s="142" t="str">
        <f t="shared" si="42"/>
        <v>21,35</v>
      </c>
      <c r="X119" s="142" t="str">
        <f t="shared" si="42"/>
        <v>22,35</v>
      </c>
      <c r="Y119" s="142" t="str">
        <f t="shared" si="42"/>
        <v>23,35</v>
      </c>
      <c r="Z119" s="90"/>
      <c r="AA119" s="238"/>
      <c r="AB119" s="238"/>
      <c r="AC119" s="238"/>
      <c r="AD119" s="238"/>
      <c r="AE119" s="238"/>
      <c r="AF119" s="238"/>
      <c r="AG119" s="238"/>
      <c r="AH119" s="238"/>
      <c r="AI119" s="238"/>
      <c r="AJ119" s="238"/>
      <c r="AK119" s="238"/>
      <c r="AL119" s="238"/>
      <c r="AM119" s="238"/>
      <c r="AN119" s="238"/>
      <c r="AO119" s="238"/>
      <c r="AP119" s="238"/>
      <c r="AQ119" s="238"/>
      <c r="AR119" s="238"/>
      <c r="AS119" s="238"/>
      <c r="AT119" s="238"/>
      <c r="AU119" s="238"/>
      <c r="AV119" s="238"/>
      <c r="AW119" s="238"/>
      <c r="AX119" s="238"/>
      <c r="AY119" s="238"/>
      <c r="AZ119" s="238"/>
      <c r="BA119" s="238"/>
      <c r="BB119" s="238"/>
      <c r="BC119" s="238"/>
      <c r="BD119" s="238"/>
      <c r="BE119" s="238"/>
      <c r="BF119" s="49">
        <v>3</v>
      </c>
      <c r="BG119" s="110">
        <v>36</v>
      </c>
      <c r="BH119" s="110">
        <v>21</v>
      </c>
      <c r="BI119" s="110">
        <v>28</v>
      </c>
      <c r="BJ119" s="52" t="str">
        <f t="shared" si="30"/>
        <v>21,36</v>
      </c>
      <c r="BK119" s="90"/>
      <c r="BL119" s="102">
        <f t="shared" si="31"/>
        <v>115</v>
      </c>
      <c r="BM119" s="60">
        <f t="shared" si="32"/>
        <v>4</v>
      </c>
      <c r="BN119" s="60">
        <f t="shared" si="33"/>
        <v>7</v>
      </c>
      <c r="BO119" s="90"/>
      <c r="BP119" s="238"/>
      <c r="BQ119" s="238"/>
      <c r="BR119" s="238"/>
      <c r="BS119" s="238"/>
      <c r="BT119" s="238"/>
      <c r="BU119" s="238"/>
      <c r="BV119" s="239"/>
      <c r="BW119" s="238"/>
      <c r="BX119" s="239"/>
      <c r="BY119" s="239"/>
      <c r="BZ119" s="90"/>
      <c r="CA119" s="90"/>
      <c r="CB119" s="90"/>
      <c r="CC119" s="90"/>
      <c r="CD119" s="90"/>
      <c r="CE119" s="90"/>
      <c r="CF119" s="90"/>
      <c r="CG119" s="90"/>
      <c r="CH119" s="90"/>
      <c r="CI119" s="90"/>
      <c r="CJ119" s="90"/>
      <c r="CK119" s="90"/>
      <c r="CL119" s="90"/>
      <c r="CM119" s="90"/>
      <c r="CN119" s="90"/>
      <c r="CO119" s="90"/>
      <c r="CP119" s="90"/>
      <c r="CQ119" s="90"/>
      <c r="CR119" s="90"/>
      <c r="CS119" s="90"/>
      <c r="CT119" s="90"/>
      <c r="CU119" s="90"/>
      <c r="CV119" s="90"/>
      <c r="CW119" s="90"/>
      <c r="CX119" s="90"/>
      <c r="CY119" s="90"/>
      <c r="CZ119" s="90"/>
      <c r="DA119" s="90"/>
      <c r="DB119" s="90"/>
      <c r="DC119" s="90"/>
      <c r="DD119" s="90"/>
      <c r="DE119" s="90"/>
      <c r="DF119" s="90"/>
      <c r="DG119" s="90"/>
      <c r="DH119" s="90"/>
      <c r="DI119" s="90"/>
      <c r="DJ119" s="90"/>
      <c r="DK119" s="90"/>
    </row>
    <row r="120" spans="1:115" ht="11.25" customHeight="1" x14ac:dyDescent="0.25">
      <c r="A120" s="90"/>
      <c r="B120" s="29">
        <f>COLUMN()</f>
        <v>2</v>
      </c>
      <c r="C120" s="142" t="str">
        <f t="shared" si="41"/>
        <v>1,36</v>
      </c>
      <c r="D120" s="142" t="str">
        <f t="shared" si="41"/>
        <v>2,36</v>
      </c>
      <c r="E120" s="142" t="str">
        <f t="shared" si="41"/>
        <v>3,36</v>
      </c>
      <c r="F120" s="142" t="str">
        <f t="shared" si="41"/>
        <v>4,36</v>
      </c>
      <c r="G120" s="142" t="str">
        <f t="shared" si="41"/>
        <v>5,36</v>
      </c>
      <c r="H120" s="142" t="str">
        <f t="shared" si="41"/>
        <v>6,36</v>
      </c>
      <c r="I120" s="142" t="str">
        <f t="shared" si="41"/>
        <v>7,36</v>
      </c>
      <c r="J120" s="142" t="str">
        <f t="shared" si="41"/>
        <v>8,36</v>
      </c>
      <c r="K120" s="142" t="str">
        <f t="shared" si="41"/>
        <v>9,36</v>
      </c>
      <c r="L120" s="142" t="str">
        <f t="shared" si="41"/>
        <v>10,36</v>
      </c>
      <c r="M120" s="142" t="str">
        <f t="shared" si="42"/>
        <v>11,36</v>
      </c>
      <c r="N120" s="142" t="str">
        <f t="shared" si="42"/>
        <v>12,36</v>
      </c>
      <c r="O120" s="142" t="str">
        <f t="shared" si="42"/>
        <v>13,36</v>
      </c>
      <c r="P120" s="142" t="str">
        <f t="shared" si="42"/>
        <v>14,36</v>
      </c>
      <c r="Q120" s="142" t="str">
        <f t="shared" si="42"/>
        <v>15,36</v>
      </c>
      <c r="R120" s="142" t="str">
        <f t="shared" si="42"/>
        <v>16,36</v>
      </c>
      <c r="S120" s="142" t="str">
        <f t="shared" si="42"/>
        <v>17,36</v>
      </c>
      <c r="T120" s="142" t="str">
        <f t="shared" si="42"/>
        <v>18,36</v>
      </c>
      <c r="U120" s="142" t="str">
        <f t="shared" si="42"/>
        <v>19,36</v>
      </c>
      <c r="V120" s="142" t="str">
        <f t="shared" si="42"/>
        <v>20,36</v>
      </c>
      <c r="W120" s="142" t="str">
        <f t="shared" si="42"/>
        <v>21,36</v>
      </c>
      <c r="X120" s="142" t="str">
        <f t="shared" si="42"/>
        <v>22,36</v>
      </c>
      <c r="Y120" s="142" t="str">
        <f t="shared" si="42"/>
        <v>23,36</v>
      </c>
      <c r="Z120" s="90"/>
      <c r="AA120" s="238"/>
      <c r="AB120" s="238"/>
      <c r="AC120" s="238"/>
      <c r="AD120" s="238"/>
      <c r="AE120" s="238"/>
      <c r="AF120" s="238"/>
      <c r="AG120" s="238"/>
      <c r="AH120" s="238"/>
      <c r="AI120" s="238"/>
      <c r="AJ120" s="238"/>
      <c r="AK120" s="238"/>
      <c r="AL120" s="238"/>
      <c r="AM120" s="238"/>
      <c r="AN120" s="238"/>
      <c r="AO120" s="238"/>
      <c r="AP120" s="238"/>
      <c r="AQ120" s="238"/>
      <c r="AR120" s="238"/>
      <c r="AS120" s="238"/>
      <c r="AT120" s="238"/>
      <c r="AU120" s="238"/>
      <c r="AV120" s="238"/>
      <c r="AW120" s="238"/>
      <c r="AX120" s="238"/>
      <c r="AY120" s="238"/>
      <c r="AZ120" s="238"/>
      <c r="BA120" s="238"/>
      <c r="BB120" s="238"/>
      <c r="BC120" s="238"/>
      <c r="BD120" s="238"/>
      <c r="BE120" s="238"/>
      <c r="BF120" s="49">
        <v>3</v>
      </c>
      <c r="BG120" s="110">
        <v>36</v>
      </c>
      <c r="BH120" s="110">
        <v>22</v>
      </c>
      <c r="BI120" s="110">
        <v>28</v>
      </c>
      <c r="BJ120" s="52" t="str">
        <f t="shared" si="30"/>
        <v>22,36</v>
      </c>
      <c r="BK120" s="90"/>
      <c r="BL120" s="102">
        <f t="shared" si="31"/>
        <v>116</v>
      </c>
      <c r="BM120" s="60">
        <f t="shared" si="32"/>
        <v>4</v>
      </c>
      <c r="BN120" s="60">
        <f t="shared" si="33"/>
        <v>8</v>
      </c>
      <c r="BO120" s="90"/>
      <c r="BP120" s="238"/>
      <c r="BQ120" s="238"/>
      <c r="BR120" s="238"/>
      <c r="BS120" s="238"/>
      <c r="BT120" s="238"/>
      <c r="BU120" s="238"/>
      <c r="BV120" s="239"/>
      <c r="BW120" s="238"/>
      <c r="BX120" s="239"/>
      <c r="BY120" s="239"/>
      <c r="BZ120" s="90"/>
      <c r="CA120" s="90"/>
      <c r="CB120" s="90"/>
      <c r="CC120" s="90"/>
      <c r="CD120" s="90"/>
      <c r="CE120" s="90"/>
      <c r="CF120" s="90"/>
      <c r="CG120" s="90"/>
      <c r="CH120" s="90"/>
      <c r="CI120" s="90"/>
      <c r="CJ120" s="90"/>
      <c r="CK120" s="90"/>
      <c r="CL120" s="90"/>
      <c r="CM120" s="90"/>
      <c r="CN120" s="90"/>
      <c r="CO120" s="90"/>
      <c r="CP120" s="90"/>
      <c r="CQ120" s="90"/>
      <c r="CR120" s="90"/>
      <c r="CS120" s="90"/>
      <c r="CT120" s="90"/>
      <c r="CU120" s="90"/>
      <c r="CV120" s="90"/>
      <c r="CW120" s="90"/>
      <c r="CX120" s="90"/>
      <c r="CY120" s="90"/>
      <c r="CZ120" s="90"/>
      <c r="DA120" s="90"/>
      <c r="DB120" s="90"/>
      <c r="DC120" s="90"/>
      <c r="DD120" s="90"/>
      <c r="DE120" s="90"/>
      <c r="DF120" s="90"/>
      <c r="DG120" s="90"/>
      <c r="DH120" s="90"/>
      <c r="DI120" s="90"/>
      <c r="DJ120" s="90"/>
      <c r="DK120" s="90"/>
    </row>
    <row r="121" spans="1:115" ht="11.25" customHeight="1" x14ac:dyDescent="0.25">
      <c r="A121" s="90"/>
      <c r="B121" s="90"/>
      <c r="C121" s="90"/>
      <c r="D121" s="90"/>
      <c r="E121" s="90"/>
      <c r="F121" s="90"/>
      <c r="G121" s="90"/>
      <c r="H121" s="90"/>
      <c r="I121" s="90"/>
      <c r="J121" s="90"/>
      <c r="K121" s="90"/>
      <c r="L121" s="90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  <c r="Y121" s="90"/>
      <c r="Z121" s="90"/>
      <c r="AA121" s="238"/>
      <c r="AB121" s="238"/>
      <c r="AC121" s="238"/>
      <c r="AD121" s="238"/>
      <c r="AE121" s="238"/>
      <c r="AF121" s="238"/>
      <c r="AG121" s="238"/>
      <c r="AH121" s="238"/>
      <c r="AI121" s="238"/>
      <c r="AJ121" s="238"/>
      <c r="AK121" s="238"/>
      <c r="AL121" s="238"/>
      <c r="AM121" s="238"/>
      <c r="AN121" s="238"/>
      <c r="AO121" s="238"/>
      <c r="AP121" s="238"/>
      <c r="AQ121" s="238"/>
      <c r="AR121" s="238"/>
      <c r="AS121" s="238"/>
      <c r="AT121" s="238"/>
      <c r="AU121" s="238"/>
      <c r="AV121" s="238"/>
      <c r="AW121" s="238"/>
      <c r="AX121" s="238"/>
      <c r="AY121" s="238"/>
      <c r="AZ121" s="238"/>
      <c r="BA121" s="238"/>
      <c r="BB121" s="238"/>
      <c r="BC121" s="238"/>
      <c r="BD121" s="238"/>
      <c r="BE121" s="238"/>
      <c r="BF121" s="49">
        <v>3</v>
      </c>
      <c r="BG121" s="110">
        <v>36</v>
      </c>
      <c r="BH121" s="110">
        <v>23</v>
      </c>
      <c r="BI121" s="110">
        <v>28</v>
      </c>
      <c r="BJ121" s="52" t="str">
        <f t="shared" si="30"/>
        <v>23,36</v>
      </c>
      <c r="BK121" s="90"/>
      <c r="BL121" s="102">
        <f t="shared" si="31"/>
        <v>117</v>
      </c>
      <c r="BM121" s="60">
        <f t="shared" si="32"/>
        <v>4</v>
      </c>
      <c r="BN121" s="60">
        <f t="shared" si="33"/>
        <v>9</v>
      </c>
      <c r="BO121" s="90"/>
      <c r="BP121" s="238"/>
      <c r="BQ121" s="238"/>
      <c r="BR121" s="238"/>
      <c r="BS121" s="238"/>
      <c r="BT121" s="238"/>
      <c r="BU121" s="238"/>
      <c r="BV121" s="239"/>
      <c r="BW121" s="238"/>
      <c r="BX121" s="239"/>
      <c r="BY121" s="239"/>
      <c r="BZ121" s="90"/>
      <c r="CA121" s="90"/>
      <c r="CB121" s="90"/>
      <c r="CC121" s="90"/>
      <c r="CD121" s="90"/>
      <c r="CE121" s="90"/>
      <c r="CF121" s="90"/>
      <c r="CG121" s="90"/>
      <c r="CH121" s="90"/>
      <c r="CI121" s="90"/>
      <c r="CJ121" s="90"/>
      <c r="CK121" s="90"/>
      <c r="CL121" s="90"/>
      <c r="CM121" s="90"/>
      <c r="CN121" s="90"/>
      <c r="CO121" s="90"/>
      <c r="CP121" s="90"/>
      <c r="CQ121" s="90"/>
      <c r="CR121" s="90"/>
      <c r="CS121" s="90"/>
      <c r="CT121" s="90"/>
      <c r="CU121" s="90"/>
      <c r="CV121" s="90"/>
      <c r="CW121" s="90"/>
      <c r="CX121" s="90"/>
      <c r="CY121" s="90"/>
      <c r="CZ121" s="90"/>
      <c r="DA121" s="90"/>
      <c r="DB121" s="90"/>
      <c r="DC121" s="90"/>
      <c r="DD121" s="90"/>
      <c r="DE121" s="90"/>
      <c r="DF121" s="90"/>
      <c r="DG121" s="90"/>
      <c r="DH121" s="90"/>
      <c r="DI121" s="90"/>
      <c r="DJ121" s="90"/>
      <c r="DK121" s="90"/>
    </row>
    <row r="122" spans="1:115" ht="11.25" customHeight="1" x14ac:dyDescent="0.25">
      <c r="A122" s="90"/>
      <c r="B122" s="90"/>
      <c r="C122" s="90"/>
      <c r="D122" s="90"/>
      <c r="E122" s="90"/>
      <c r="F122" s="90"/>
      <c r="G122" s="90"/>
      <c r="H122" s="90"/>
      <c r="I122" s="90"/>
      <c r="J122" s="90"/>
      <c r="K122" s="90"/>
      <c r="L122" s="90"/>
      <c r="M122" s="90"/>
      <c r="N122" s="90"/>
      <c r="O122" s="90"/>
      <c r="P122" s="90"/>
      <c r="Q122" s="90"/>
      <c r="R122" s="90"/>
      <c r="S122" s="90"/>
      <c r="T122" s="90"/>
      <c r="U122" s="90"/>
      <c r="V122" s="90"/>
      <c r="W122" s="90"/>
      <c r="X122" s="90"/>
      <c r="Y122" s="90"/>
      <c r="Z122" s="90"/>
      <c r="AA122" s="238"/>
      <c r="AB122" s="238"/>
      <c r="AC122" s="238"/>
      <c r="AD122" s="238"/>
      <c r="AE122" s="238"/>
      <c r="AF122" s="238"/>
      <c r="AG122" s="238"/>
      <c r="AH122" s="238"/>
      <c r="AI122" s="238"/>
      <c r="AJ122" s="238"/>
      <c r="AK122" s="238"/>
      <c r="AL122" s="238"/>
      <c r="AM122" s="238"/>
      <c r="AN122" s="238"/>
      <c r="AO122" s="238"/>
      <c r="AP122" s="238"/>
      <c r="AQ122" s="238"/>
      <c r="AR122" s="238"/>
      <c r="AS122" s="238"/>
      <c r="AT122" s="238"/>
      <c r="AU122" s="238"/>
      <c r="AV122" s="238"/>
      <c r="AW122" s="238"/>
      <c r="AX122" s="238"/>
      <c r="AY122" s="238"/>
      <c r="AZ122" s="238"/>
      <c r="BA122" s="238"/>
      <c r="BB122" s="238"/>
      <c r="BC122" s="238"/>
      <c r="BD122" s="238"/>
      <c r="BE122" s="238"/>
      <c r="BF122" s="49">
        <v>4</v>
      </c>
      <c r="BG122" s="110">
        <v>1</v>
      </c>
      <c r="BH122" s="110">
        <v>4</v>
      </c>
      <c r="BI122" s="110">
        <v>50</v>
      </c>
      <c r="BJ122" s="52" t="str">
        <f t="shared" si="30"/>
        <v>4,1</v>
      </c>
      <c r="BK122" s="90"/>
      <c r="BL122" s="102">
        <f t="shared" si="31"/>
        <v>118</v>
      </c>
      <c r="BM122" s="60">
        <f t="shared" si="32"/>
        <v>4</v>
      </c>
      <c r="BN122" s="60">
        <f t="shared" si="33"/>
        <v>10</v>
      </c>
      <c r="BO122" s="90"/>
      <c r="BP122" s="238"/>
      <c r="BQ122" s="238"/>
      <c r="BR122" s="238"/>
      <c r="BS122" s="238"/>
      <c r="BT122" s="238"/>
      <c r="BU122" s="238"/>
      <c r="BV122" s="239"/>
      <c r="BW122" s="238"/>
      <c r="BX122" s="239"/>
      <c r="BY122" s="239"/>
      <c r="BZ122" s="90"/>
      <c r="CA122" s="90"/>
      <c r="CB122" s="90"/>
      <c r="CC122" s="90"/>
      <c r="CD122" s="90"/>
      <c r="CE122" s="90"/>
      <c r="CF122" s="90"/>
      <c r="CG122" s="90"/>
      <c r="CH122" s="90"/>
      <c r="CI122" s="90"/>
      <c r="CJ122" s="90"/>
      <c r="CK122" s="90"/>
      <c r="CL122" s="90"/>
      <c r="CM122" s="90"/>
      <c r="CN122" s="90"/>
      <c r="CO122" s="90"/>
      <c r="CP122" s="90"/>
      <c r="CQ122" s="90"/>
      <c r="CR122" s="90"/>
      <c r="CS122" s="90"/>
      <c r="CT122" s="90"/>
      <c r="CU122" s="90"/>
      <c r="CV122" s="90"/>
      <c r="CW122" s="90"/>
      <c r="CX122" s="90"/>
      <c r="CY122" s="90"/>
      <c r="CZ122" s="90"/>
      <c r="DA122" s="90"/>
      <c r="DB122" s="90"/>
      <c r="DC122" s="90"/>
      <c r="DD122" s="90"/>
      <c r="DE122" s="90"/>
      <c r="DF122" s="90"/>
      <c r="DG122" s="90"/>
      <c r="DH122" s="90"/>
      <c r="DI122" s="90"/>
      <c r="DJ122" s="90"/>
      <c r="DK122" s="90"/>
    </row>
    <row r="123" spans="1:115" ht="11.25" customHeight="1" x14ac:dyDescent="0.25">
      <c r="A123" s="90"/>
      <c r="B123" s="90"/>
      <c r="C123" s="90"/>
      <c r="D123" s="90"/>
      <c r="E123" s="90"/>
      <c r="F123" s="90"/>
      <c r="G123" s="90"/>
      <c r="H123" s="90"/>
      <c r="I123" s="90"/>
      <c r="J123" s="90"/>
      <c r="K123" s="90"/>
      <c r="L123" s="90"/>
      <c r="M123" s="90"/>
      <c r="N123" s="90"/>
      <c r="O123" s="90"/>
      <c r="P123" s="90"/>
      <c r="Q123" s="90"/>
      <c r="R123" s="90"/>
      <c r="S123" s="90"/>
      <c r="T123" s="90"/>
      <c r="U123" s="90"/>
      <c r="V123" s="90"/>
      <c r="W123" s="90"/>
      <c r="X123" s="90"/>
      <c r="Y123" s="90"/>
      <c r="Z123" s="90"/>
      <c r="AA123" s="238"/>
      <c r="AB123" s="238"/>
      <c r="AC123" s="238"/>
      <c r="AD123" s="238"/>
      <c r="AE123" s="238"/>
      <c r="AF123" s="238"/>
      <c r="AG123" s="238"/>
      <c r="AH123" s="238"/>
      <c r="AI123" s="238"/>
      <c r="AJ123" s="238"/>
      <c r="AK123" s="238"/>
      <c r="AL123" s="238"/>
      <c r="AM123" s="238"/>
      <c r="AN123" s="238"/>
      <c r="AO123" s="238"/>
      <c r="AP123" s="238"/>
      <c r="AQ123" s="238"/>
      <c r="AR123" s="238"/>
      <c r="AS123" s="238"/>
      <c r="AT123" s="238"/>
      <c r="AU123" s="238"/>
      <c r="AV123" s="238"/>
      <c r="AW123" s="238"/>
      <c r="AX123" s="238"/>
      <c r="AY123" s="238"/>
      <c r="AZ123" s="238"/>
      <c r="BA123" s="238"/>
      <c r="BB123" s="238"/>
      <c r="BC123" s="238"/>
      <c r="BD123" s="238"/>
      <c r="BE123" s="238"/>
      <c r="BF123" s="49">
        <v>4</v>
      </c>
      <c r="BG123" s="110">
        <v>1</v>
      </c>
      <c r="BH123" s="110">
        <v>5</v>
      </c>
      <c r="BI123" s="110">
        <v>50</v>
      </c>
      <c r="BJ123" s="52" t="str">
        <f t="shared" si="30"/>
        <v>5,1</v>
      </c>
      <c r="BK123" s="90"/>
      <c r="BL123" s="102">
        <f t="shared" si="31"/>
        <v>119</v>
      </c>
      <c r="BM123" s="60">
        <f t="shared" si="32"/>
        <v>4</v>
      </c>
      <c r="BN123" s="60">
        <f t="shared" si="33"/>
        <v>11</v>
      </c>
      <c r="BO123" s="90"/>
      <c r="BP123" s="238"/>
      <c r="BQ123" s="238"/>
      <c r="BR123" s="238"/>
      <c r="BS123" s="238"/>
      <c r="BT123" s="238"/>
      <c r="BU123" s="238"/>
      <c r="BV123" s="239"/>
      <c r="BW123" s="238"/>
      <c r="BX123" s="239"/>
      <c r="BY123" s="239"/>
      <c r="BZ123" s="90"/>
      <c r="CA123" s="90"/>
      <c r="CB123" s="90"/>
      <c r="CC123" s="90"/>
      <c r="CD123" s="90"/>
      <c r="CE123" s="90"/>
      <c r="CF123" s="90"/>
      <c r="CG123" s="90"/>
      <c r="CH123" s="90"/>
      <c r="CI123" s="90"/>
      <c r="CJ123" s="90"/>
      <c r="CK123" s="90"/>
      <c r="CL123" s="90"/>
      <c r="CM123" s="90"/>
      <c r="CN123" s="90"/>
      <c r="CO123" s="90"/>
      <c r="CP123" s="90"/>
      <c r="CQ123" s="90"/>
      <c r="CR123" s="90"/>
      <c r="CS123" s="90"/>
      <c r="CT123" s="90"/>
      <c r="CU123" s="90"/>
      <c r="CV123" s="90"/>
      <c r="CW123" s="90"/>
      <c r="CX123" s="90"/>
      <c r="CY123" s="90"/>
      <c r="CZ123" s="90"/>
      <c r="DA123" s="90"/>
      <c r="DB123" s="90"/>
      <c r="DC123" s="90"/>
      <c r="DD123" s="90"/>
      <c r="DE123" s="90"/>
      <c r="DF123" s="90"/>
      <c r="DG123" s="90"/>
      <c r="DH123" s="90"/>
      <c r="DI123" s="90"/>
      <c r="DJ123" s="90"/>
      <c r="DK123" s="90"/>
    </row>
    <row r="124" spans="1:115" ht="11.25" customHeight="1" x14ac:dyDescent="0.25">
      <c r="A124" s="90"/>
      <c r="B124" s="90"/>
      <c r="C124" s="90"/>
      <c r="D124" s="90"/>
      <c r="E124" s="90"/>
      <c r="F124" s="90"/>
      <c r="G124" s="90"/>
      <c r="H124" s="90"/>
      <c r="I124" s="90"/>
      <c r="J124" s="90"/>
      <c r="K124" s="90"/>
      <c r="L124" s="90"/>
      <c r="M124" s="90"/>
      <c r="N124" s="90"/>
      <c r="O124" s="90"/>
      <c r="P124" s="90"/>
      <c r="Q124" s="90"/>
      <c r="R124" s="90"/>
      <c r="S124" s="90"/>
      <c r="T124" s="90"/>
      <c r="U124" s="90"/>
      <c r="V124" s="90"/>
      <c r="W124" s="90"/>
      <c r="X124" s="90"/>
      <c r="Y124" s="90"/>
      <c r="Z124" s="90"/>
      <c r="AA124" s="238"/>
      <c r="AB124" s="238"/>
      <c r="AC124" s="238"/>
      <c r="AD124" s="238"/>
      <c r="AE124" s="238"/>
      <c r="AF124" s="238"/>
      <c r="AG124" s="238"/>
      <c r="AH124" s="238"/>
      <c r="AI124" s="238"/>
      <c r="AJ124" s="238"/>
      <c r="AK124" s="238"/>
      <c r="AL124" s="238"/>
      <c r="AM124" s="238"/>
      <c r="AN124" s="238"/>
      <c r="AO124" s="238"/>
      <c r="AP124" s="238"/>
      <c r="AQ124" s="238"/>
      <c r="AR124" s="238"/>
      <c r="AS124" s="238"/>
      <c r="AT124" s="238"/>
      <c r="AU124" s="238"/>
      <c r="AV124" s="238"/>
      <c r="AW124" s="238"/>
      <c r="AX124" s="238"/>
      <c r="AY124" s="238"/>
      <c r="AZ124" s="238"/>
      <c r="BA124" s="238"/>
      <c r="BB124" s="238"/>
      <c r="BC124" s="238"/>
      <c r="BD124" s="238"/>
      <c r="BE124" s="238"/>
      <c r="BF124" s="49">
        <v>4</v>
      </c>
      <c r="BG124" s="110">
        <v>1</v>
      </c>
      <c r="BH124" s="110">
        <v>6</v>
      </c>
      <c r="BI124" s="110">
        <v>50</v>
      </c>
      <c r="BJ124" s="52" t="str">
        <f t="shared" si="30"/>
        <v>6,1</v>
      </c>
      <c r="BK124" s="90"/>
      <c r="BL124" s="102">
        <f t="shared" si="31"/>
        <v>120</v>
      </c>
      <c r="BM124" s="60">
        <f t="shared" si="32"/>
        <v>4</v>
      </c>
      <c r="BN124" s="60">
        <f t="shared" si="33"/>
        <v>12</v>
      </c>
      <c r="BO124" s="90"/>
      <c r="BP124" s="238"/>
      <c r="BQ124" s="238"/>
      <c r="BR124" s="238"/>
      <c r="BS124" s="238"/>
      <c r="BT124" s="238"/>
      <c r="BU124" s="238"/>
      <c r="BV124" s="239"/>
      <c r="BW124" s="238"/>
      <c r="BX124" s="239"/>
      <c r="BY124" s="239"/>
      <c r="BZ124" s="90"/>
      <c r="CA124" s="90"/>
      <c r="CB124" s="90"/>
      <c r="CC124" s="90"/>
      <c r="CD124" s="90"/>
      <c r="CE124" s="90"/>
      <c r="CF124" s="90"/>
      <c r="CG124" s="90"/>
      <c r="CH124" s="90"/>
      <c r="CI124" s="90"/>
      <c r="CJ124" s="90"/>
      <c r="CK124" s="90"/>
      <c r="CL124" s="90"/>
      <c r="CM124" s="90"/>
      <c r="CN124" s="90"/>
      <c r="CO124" s="90"/>
      <c r="CP124" s="90"/>
      <c r="CQ124" s="90"/>
      <c r="CR124" s="90"/>
      <c r="CS124" s="90"/>
      <c r="CT124" s="90"/>
      <c r="CU124" s="90"/>
      <c r="CV124" s="90"/>
      <c r="CW124" s="90"/>
      <c r="CX124" s="90"/>
      <c r="CY124" s="90"/>
      <c r="CZ124" s="90"/>
      <c r="DA124" s="90"/>
      <c r="DB124" s="90"/>
      <c r="DC124" s="90"/>
      <c r="DD124" s="90"/>
      <c r="DE124" s="90"/>
      <c r="DF124" s="90"/>
      <c r="DG124" s="90"/>
      <c r="DH124" s="90"/>
      <c r="DI124" s="90"/>
      <c r="DJ124" s="90"/>
      <c r="DK124" s="90"/>
    </row>
    <row r="125" spans="1:115" ht="11.25" customHeight="1" x14ac:dyDescent="0.25">
      <c r="A125" s="90"/>
      <c r="B125" s="90"/>
      <c r="C125" s="90"/>
      <c r="D125" s="90"/>
      <c r="E125" s="90"/>
      <c r="F125" s="90"/>
      <c r="G125" s="90"/>
      <c r="H125" s="90"/>
      <c r="I125" s="90"/>
      <c r="J125" s="90"/>
      <c r="K125" s="90"/>
      <c r="L125" s="90"/>
      <c r="M125" s="90"/>
      <c r="N125" s="90"/>
      <c r="O125" s="90"/>
      <c r="P125" s="90"/>
      <c r="Q125" s="90"/>
      <c r="R125" s="90"/>
      <c r="S125" s="90"/>
      <c r="T125" s="90"/>
      <c r="U125" s="90"/>
      <c r="V125" s="90"/>
      <c r="W125" s="90"/>
      <c r="X125" s="90"/>
      <c r="Y125" s="90"/>
      <c r="Z125" s="90"/>
      <c r="AA125" s="238"/>
      <c r="AB125" s="238"/>
      <c r="AC125" s="238"/>
      <c r="AD125" s="238"/>
      <c r="AE125" s="238"/>
      <c r="AF125" s="238"/>
      <c r="AG125" s="238"/>
      <c r="AH125" s="238"/>
      <c r="AI125" s="238"/>
      <c r="AJ125" s="238"/>
      <c r="AK125" s="238"/>
      <c r="AL125" s="238"/>
      <c r="AM125" s="238"/>
      <c r="AN125" s="238"/>
      <c r="AO125" s="238"/>
      <c r="AP125" s="238"/>
      <c r="AQ125" s="238"/>
      <c r="AR125" s="238"/>
      <c r="AS125" s="238"/>
      <c r="AT125" s="238"/>
      <c r="AU125" s="238"/>
      <c r="AV125" s="238"/>
      <c r="AW125" s="238"/>
      <c r="AX125" s="238"/>
      <c r="AY125" s="238"/>
      <c r="AZ125" s="238"/>
      <c r="BA125" s="238"/>
      <c r="BB125" s="238"/>
      <c r="BC125" s="238"/>
      <c r="BD125" s="238"/>
      <c r="BE125" s="238"/>
      <c r="BF125" s="49">
        <v>4</v>
      </c>
      <c r="BG125" s="110">
        <v>1</v>
      </c>
      <c r="BH125" s="110">
        <v>7</v>
      </c>
      <c r="BI125" s="110">
        <v>50</v>
      </c>
      <c r="BJ125" s="52" t="str">
        <f t="shared" si="30"/>
        <v>7,1</v>
      </c>
      <c r="BK125" s="90"/>
      <c r="BL125" s="102">
        <f t="shared" si="31"/>
        <v>121</v>
      </c>
      <c r="BM125" s="60">
        <f t="shared" si="32"/>
        <v>4</v>
      </c>
      <c r="BN125" s="60">
        <f t="shared" si="33"/>
        <v>13</v>
      </c>
      <c r="BO125" s="90"/>
      <c r="BP125" s="238"/>
      <c r="BQ125" s="238"/>
      <c r="BR125" s="238"/>
      <c r="BS125" s="238"/>
      <c r="BT125" s="238"/>
      <c r="BU125" s="238"/>
      <c r="BV125" s="239"/>
      <c r="BW125" s="238"/>
      <c r="BX125" s="239"/>
      <c r="BY125" s="239"/>
      <c r="BZ125" s="90"/>
      <c r="CA125" s="90"/>
      <c r="CB125" s="90"/>
      <c r="CC125" s="90"/>
      <c r="CD125" s="90"/>
      <c r="CE125" s="90"/>
      <c r="CF125" s="90"/>
      <c r="CG125" s="90"/>
      <c r="CH125" s="90"/>
      <c r="CI125" s="90"/>
      <c r="CJ125" s="90"/>
      <c r="CK125" s="90"/>
      <c r="CL125" s="90"/>
      <c r="CM125" s="90"/>
      <c r="CN125" s="90"/>
      <c r="CO125" s="90"/>
      <c r="CP125" s="90"/>
      <c r="CQ125" s="90"/>
      <c r="CR125" s="90"/>
      <c r="CS125" s="90"/>
      <c r="CT125" s="90"/>
      <c r="CU125" s="90"/>
      <c r="CV125" s="90"/>
      <c r="CW125" s="90"/>
      <c r="CX125" s="90"/>
      <c r="CY125" s="90"/>
      <c r="CZ125" s="90"/>
      <c r="DA125" s="90"/>
      <c r="DB125" s="90"/>
      <c r="DC125" s="90"/>
      <c r="DD125" s="90"/>
      <c r="DE125" s="90"/>
      <c r="DF125" s="90"/>
      <c r="DG125" s="90"/>
      <c r="DH125" s="90"/>
      <c r="DI125" s="90"/>
      <c r="DJ125" s="90"/>
      <c r="DK125" s="90"/>
    </row>
    <row r="126" spans="1:115" ht="11.25" customHeight="1" x14ac:dyDescent="0.25">
      <c r="A126" s="90"/>
      <c r="B126" s="90"/>
      <c r="C126" s="90"/>
      <c r="D126" s="90"/>
      <c r="E126" s="90"/>
      <c r="F126" s="90"/>
      <c r="G126" s="90"/>
      <c r="H126" s="90"/>
      <c r="I126" s="90"/>
      <c r="J126" s="90"/>
      <c r="K126" s="90"/>
      <c r="L126" s="90"/>
      <c r="M126" s="90"/>
      <c r="N126" s="90"/>
      <c r="O126" s="90"/>
      <c r="P126" s="90"/>
      <c r="Q126" s="90"/>
      <c r="R126" s="90"/>
      <c r="S126" s="90"/>
      <c r="T126" s="90"/>
      <c r="U126" s="90"/>
      <c r="V126" s="90"/>
      <c r="W126" s="90"/>
      <c r="X126" s="90"/>
      <c r="Y126" s="90"/>
      <c r="Z126" s="90"/>
      <c r="AA126" s="238"/>
      <c r="AB126" s="238"/>
      <c r="AC126" s="238"/>
      <c r="AD126" s="238"/>
      <c r="AE126" s="238"/>
      <c r="AF126" s="238"/>
      <c r="AG126" s="238"/>
      <c r="AH126" s="238"/>
      <c r="AI126" s="238"/>
      <c r="AJ126" s="238"/>
      <c r="AK126" s="238"/>
      <c r="AL126" s="238"/>
      <c r="AM126" s="238"/>
      <c r="AN126" s="238"/>
      <c r="AO126" s="238"/>
      <c r="AP126" s="238"/>
      <c r="AQ126" s="238"/>
      <c r="AR126" s="238"/>
      <c r="AS126" s="238"/>
      <c r="AT126" s="238"/>
      <c r="AU126" s="238"/>
      <c r="AV126" s="238"/>
      <c r="AW126" s="238"/>
      <c r="AX126" s="238"/>
      <c r="AY126" s="238"/>
      <c r="AZ126" s="238"/>
      <c r="BA126" s="238"/>
      <c r="BB126" s="238"/>
      <c r="BC126" s="238"/>
      <c r="BD126" s="238"/>
      <c r="BE126" s="238"/>
      <c r="BF126" s="49">
        <v>4</v>
      </c>
      <c r="BG126" s="110">
        <v>1</v>
      </c>
      <c r="BH126" s="110">
        <v>8</v>
      </c>
      <c r="BI126" s="110">
        <v>50</v>
      </c>
      <c r="BJ126" s="52" t="str">
        <f t="shared" si="30"/>
        <v>8,1</v>
      </c>
      <c r="BK126" s="90"/>
      <c r="BL126" s="102">
        <f t="shared" si="31"/>
        <v>122</v>
      </c>
      <c r="BM126" s="60">
        <f t="shared" si="32"/>
        <v>4</v>
      </c>
      <c r="BN126" s="60">
        <f t="shared" si="33"/>
        <v>14</v>
      </c>
      <c r="BO126" s="90"/>
      <c r="BP126" s="238"/>
      <c r="BQ126" s="238"/>
      <c r="BR126" s="238"/>
      <c r="BS126" s="238"/>
      <c r="BT126" s="238"/>
      <c r="BU126" s="238"/>
      <c r="BV126" s="239"/>
      <c r="BW126" s="238"/>
      <c r="BX126" s="239"/>
      <c r="BY126" s="239"/>
      <c r="BZ126" s="90"/>
      <c r="CA126" s="90"/>
      <c r="CB126" s="90"/>
      <c r="CC126" s="90"/>
      <c r="CD126" s="90"/>
      <c r="CE126" s="90"/>
      <c r="CF126" s="90"/>
      <c r="CG126" s="90"/>
      <c r="CH126" s="90"/>
      <c r="CI126" s="90"/>
      <c r="CJ126" s="90"/>
      <c r="CK126" s="90"/>
      <c r="CL126" s="90"/>
      <c r="CM126" s="90"/>
      <c r="CN126" s="90"/>
      <c r="CO126" s="90"/>
      <c r="CP126" s="90"/>
      <c r="CQ126" s="90"/>
      <c r="CR126" s="90"/>
      <c r="CS126" s="90"/>
      <c r="CT126" s="90"/>
      <c r="CU126" s="90"/>
      <c r="CV126" s="90"/>
      <c r="CW126" s="90"/>
      <c r="CX126" s="90"/>
      <c r="CY126" s="90"/>
      <c r="CZ126" s="90"/>
      <c r="DA126" s="90"/>
      <c r="DB126" s="90"/>
      <c r="DC126" s="90"/>
      <c r="DD126" s="90"/>
      <c r="DE126" s="90"/>
      <c r="DF126" s="90"/>
      <c r="DG126" s="90"/>
      <c r="DH126" s="90"/>
      <c r="DI126" s="90"/>
      <c r="DJ126" s="90"/>
      <c r="DK126" s="90"/>
    </row>
    <row r="127" spans="1:115" ht="11.25" customHeight="1" x14ac:dyDescent="0.25">
      <c r="A127" s="90"/>
      <c r="B127" s="90"/>
      <c r="C127" s="90"/>
      <c r="D127" s="90"/>
      <c r="E127" s="90"/>
      <c r="F127" s="90"/>
      <c r="G127" s="90"/>
      <c r="H127" s="90"/>
      <c r="I127" s="90"/>
      <c r="J127" s="90"/>
      <c r="K127" s="90"/>
      <c r="L127" s="90"/>
      <c r="M127" s="90"/>
      <c r="N127" s="90"/>
      <c r="O127" s="90"/>
      <c r="P127" s="90"/>
      <c r="Q127" s="90"/>
      <c r="R127" s="90"/>
      <c r="S127" s="90"/>
      <c r="T127" s="90"/>
      <c r="U127" s="90"/>
      <c r="V127" s="90"/>
      <c r="W127" s="90"/>
      <c r="X127" s="90"/>
      <c r="Y127" s="90"/>
      <c r="Z127" s="90"/>
      <c r="AA127" s="238"/>
      <c r="AB127" s="238"/>
      <c r="AC127" s="238"/>
      <c r="AD127" s="238"/>
      <c r="AE127" s="238"/>
      <c r="AF127" s="238"/>
      <c r="AG127" s="238"/>
      <c r="AH127" s="238"/>
      <c r="AI127" s="238"/>
      <c r="AJ127" s="238"/>
      <c r="AK127" s="238"/>
      <c r="AL127" s="238"/>
      <c r="AM127" s="238"/>
      <c r="AN127" s="238"/>
      <c r="AO127" s="238"/>
      <c r="AP127" s="238"/>
      <c r="AQ127" s="238"/>
      <c r="AR127" s="238"/>
      <c r="AS127" s="238"/>
      <c r="AT127" s="238"/>
      <c r="AU127" s="238"/>
      <c r="AV127" s="238"/>
      <c r="AW127" s="238"/>
      <c r="AX127" s="238"/>
      <c r="AY127" s="238"/>
      <c r="AZ127" s="238"/>
      <c r="BA127" s="238"/>
      <c r="BB127" s="238"/>
      <c r="BC127" s="238"/>
      <c r="BD127" s="238"/>
      <c r="BE127" s="238"/>
      <c r="BF127" s="49">
        <v>4</v>
      </c>
      <c r="BG127" s="110">
        <v>1</v>
      </c>
      <c r="BH127" s="110">
        <v>9</v>
      </c>
      <c r="BI127" s="110">
        <v>50</v>
      </c>
      <c r="BJ127" s="52" t="str">
        <f t="shared" si="30"/>
        <v>9,1</v>
      </c>
      <c r="BK127" s="90"/>
      <c r="BL127" s="102">
        <f t="shared" si="31"/>
        <v>123</v>
      </c>
      <c r="BM127" s="60">
        <f t="shared" si="32"/>
        <v>4</v>
      </c>
      <c r="BN127" s="60">
        <f t="shared" si="33"/>
        <v>15</v>
      </c>
      <c r="BO127" s="90"/>
      <c r="BP127" s="238"/>
      <c r="BQ127" s="238"/>
      <c r="BR127" s="238"/>
      <c r="BS127" s="238"/>
      <c r="BT127" s="238"/>
      <c r="BU127" s="238"/>
      <c r="BV127" s="239"/>
      <c r="BW127" s="238"/>
      <c r="BX127" s="239"/>
      <c r="BY127" s="239"/>
      <c r="BZ127" s="90"/>
      <c r="CA127" s="90"/>
      <c r="CB127" s="90"/>
      <c r="CC127" s="90"/>
      <c r="CD127" s="90"/>
      <c r="CE127" s="90"/>
      <c r="CF127" s="90"/>
      <c r="CG127" s="90"/>
      <c r="CH127" s="90"/>
      <c r="CI127" s="90"/>
      <c r="CJ127" s="90"/>
      <c r="CK127" s="90"/>
      <c r="CL127" s="90"/>
      <c r="CM127" s="90"/>
      <c r="CN127" s="90"/>
      <c r="CO127" s="90"/>
      <c r="CP127" s="90"/>
      <c r="CQ127" s="90"/>
      <c r="CR127" s="90"/>
      <c r="CS127" s="90"/>
      <c r="CT127" s="90"/>
      <c r="CU127" s="90"/>
      <c r="CV127" s="90"/>
      <c r="CW127" s="90"/>
      <c r="CX127" s="90"/>
      <c r="CY127" s="90"/>
      <c r="CZ127" s="90"/>
      <c r="DA127" s="90"/>
      <c r="DB127" s="90"/>
      <c r="DC127" s="90"/>
      <c r="DD127" s="90"/>
      <c r="DE127" s="90"/>
      <c r="DF127" s="90"/>
      <c r="DG127" s="90"/>
      <c r="DH127" s="90"/>
      <c r="DI127" s="90"/>
      <c r="DJ127" s="90"/>
      <c r="DK127" s="90"/>
    </row>
    <row r="128" spans="1:115" ht="11.25" customHeight="1" x14ac:dyDescent="0.25">
      <c r="A128" s="90"/>
      <c r="B128" s="90"/>
      <c r="C128" s="90"/>
      <c r="D128" s="90"/>
      <c r="E128" s="90"/>
      <c r="F128" s="90"/>
      <c r="G128" s="90"/>
      <c r="H128" s="90"/>
      <c r="I128" s="90"/>
      <c r="J128" s="90"/>
      <c r="K128" s="90"/>
      <c r="L128" s="90"/>
      <c r="M128" s="90"/>
      <c r="N128" s="90"/>
      <c r="O128" s="90"/>
      <c r="P128" s="90"/>
      <c r="Q128" s="90"/>
      <c r="R128" s="90"/>
      <c r="S128" s="90"/>
      <c r="T128" s="90"/>
      <c r="U128" s="90"/>
      <c r="V128" s="90"/>
      <c r="W128" s="90"/>
      <c r="X128" s="90"/>
      <c r="Y128" s="90"/>
      <c r="Z128" s="90"/>
      <c r="AA128" s="238"/>
      <c r="AB128" s="238"/>
      <c r="AC128" s="238"/>
      <c r="AD128" s="238"/>
      <c r="AE128" s="238"/>
      <c r="AF128" s="238"/>
      <c r="AG128" s="238"/>
      <c r="AH128" s="238"/>
      <c r="AI128" s="238"/>
      <c r="AJ128" s="238"/>
      <c r="AK128" s="238"/>
      <c r="AL128" s="238"/>
      <c r="AM128" s="238"/>
      <c r="AN128" s="238"/>
      <c r="AO128" s="238"/>
      <c r="AP128" s="238"/>
      <c r="AQ128" s="238"/>
      <c r="AR128" s="238"/>
      <c r="AS128" s="238"/>
      <c r="AT128" s="238"/>
      <c r="AU128" s="238"/>
      <c r="AV128" s="238"/>
      <c r="AW128" s="238"/>
      <c r="AX128" s="238"/>
      <c r="AY128" s="238"/>
      <c r="AZ128" s="238"/>
      <c r="BA128" s="238"/>
      <c r="BB128" s="238"/>
      <c r="BC128" s="238"/>
      <c r="BD128" s="238"/>
      <c r="BE128" s="238"/>
      <c r="BF128" s="49">
        <v>4</v>
      </c>
      <c r="BG128" s="110">
        <v>1</v>
      </c>
      <c r="BH128" s="110">
        <v>10</v>
      </c>
      <c r="BI128" s="110">
        <v>50</v>
      </c>
      <c r="BJ128" s="52" t="str">
        <f t="shared" si="30"/>
        <v>10,1</v>
      </c>
      <c r="BK128" s="90"/>
      <c r="BL128" s="102">
        <f t="shared" si="31"/>
        <v>124</v>
      </c>
      <c r="BM128" s="60">
        <f t="shared" si="32"/>
        <v>4</v>
      </c>
      <c r="BN128" s="60">
        <f t="shared" si="33"/>
        <v>16</v>
      </c>
      <c r="BO128" s="90"/>
      <c r="BP128" s="238"/>
      <c r="BQ128" s="238"/>
      <c r="BR128" s="238"/>
      <c r="BS128" s="238"/>
      <c r="BT128" s="238"/>
      <c r="BU128" s="238"/>
      <c r="BV128" s="239"/>
      <c r="BW128" s="238"/>
      <c r="BX128" s="239"/>
      <c r="BY128" s="239"/>
      <c r="BZ128" s="90"/>
      <c r="CA128" s="90"/>
      <c r="CB128" s="90"/>
      <c r="CC128" s="90"/>
      <c r="CD128" s="90"/>
      <c r="CE128" s="90"/>
      <c r="CF128" s="90"/>
      <c r="CG128" s="90"/>
      <c r="CH128" s="90"/>
      <c r="CI128" s="90"/>
      <c r="CJ128" s="90"/>
      <c r="CK128" s="90"/>
      <c r="CL128" s="90"/>
      <c r="CM128" s="90"/>
      <c r="CN128" s="90"/>
      <c r="CO128" s="90"/>
      <c r="CP128" s="90"/>
      <c r="CQ128" s="90"/>
      <c r="CR128" s="90"/>
      <c r="CS128" s="90"/>
      <c r="CT128" s="90"/>
      <c r="CU128" s="90"/>
      <c r="CV128" s="90"/>
      <c r="CW128" s="90"/>
      <c r="CX128" s="90"/>
      <c r="CY128" s="90"/>
      <c r="CZ128" s="90"/>
      <c r="DA128" s="90"/>
      <c r="DB128" s="90"/>
      <c r="DC128" s="90"/>
      <c r="DD128" s="90"/>
      <c r="DE128" s="90"/>
      <c r="DF128" s="90"/>
      <c r="DG128" s="90"/>
      <c r="DH128" s="90"/>
      <c r="DI128" s="90"/>
      <c r="DJ128" s="90"/>
      <c r="DK128" s="90"/>
    </row>
    <row r="129" spans="1:115" ht="11.25" customHeight="1" x14ac:dyDescent="0.25">
      <c r="A129" s="90"/>
      <c r="B129" s="90"/>
      <c r="C129" s="90"/>
      <c r="D129" s="90"/>
      <c r="E129" s="90"/>
      <c r="F129" s="90"/>
      <c r="G129" s="90"/>
      <c r="H129" s="90"/>
      <c r="I129" s="90"/>
      <c r="J129" s="90"/>
      <c r="K129" s="90"/>
      <c r="L129" s="90"/>
      <c r="M129" s="90"/>
      <c r="N129" s="90"/>
      <c r="O129" s="90"/>
      <c r="P129" s="90"/>
      <c r="Q129" s="90"/>
      <c r="R129" s="90"/>
      <c r="S129" s="90"/>
      <c r="T129" s="90"/>
      <c r="U129" s="90"/>
      <c r="V129" s="90"/>
      <c r="W129" s="90"/>
      <c r="X129" s="90"/>
      <c r="Y129" s="90"/>
      <c r="Z129" s="90"/>
      <c r="AA129" s="238"/>
      <c r="AB129" s="238"/>
      <c r="AC129" s="238"/>
      <c r="AD129" s="238"/>
      <c r="AE129" s="238"/>
      <c r="AF129" s="238"/>
      <c r="AG129" s="238"/>
      <c r="AH129" s="238"/>
      <c r="AI129" s="238"/>
      <c r="AJ129" s="238"/>
      <c r="AK129" s="238"/>
      <c r="AL129" s="238"/>
      <c r="AM129" s="238"/>
      <c r="AN129" s="238"/>
      <c r="AO129" s="238"/>
      <c r="AP129" s="238"/>
      <c r="AQ129" s="238"/>
      <c r="AR129" s="238"/>
      <c r="AS129" s="238"/>
      <c r="AT129" s="238"/>
      <c r="AU129" s="238"/>
      <c r="AV129" s="238"/>
      <c r="AW129" s="238"/>
      <c r="AX129" s="238"/>
      <c r="AY129" s="238"/>
      <c r="AZ129" s="238"/>
      <c r="BA129" s="238"/>
      <c r="BB129" s="238"/>
      <c r="BC129" s="238"/>
      <c r="BD129" s="238"/>
      <c r="BE129" s="238"/>
      <c r="BF129" s="49">
        <v>4</v>
      </c>
      <c r="BG129" s="110">
        <v>1</v>
      </c>
      <c r="BH129" s="110">
        <v>11</v>
      </c>
      <c r="BI129" s="110">
        <v>50</v>
      </c>
      <c r="BJ129" s="52" t="str">
        <f t="shared" si="30"/>
        <v>11,1</v>
      </c>
      <c r="BK129" s="90"/>
      <c r="BL129" s="102">
        <f t="shared" si="31"/>
        <v>125</v>
      </c>
      <c r="BM129" s="60">
        <f t="shared" si="32"/>
        <v>4</v>
      </c>
      <c r="BN129" s="60">
        <f t="shared" si="33"/>
        <v>17</v>
      </c>
      <c r="BO129" s="90"/>
      <c r="BP129" s="238"/>
      <c r="BQ129" s="238"/>
      <c r="BR129" s="238"/>
      <c r="BS129" s="238"/>
      <c r="BT129" s="238"/>
      <c r="BU129" s="238"/>
      <c r="BV129" s="239"/>
      <c r="BW129" s="238"/>
      <c r="BX129" s="239"/>
      <c r="BY129" s="239"/>
      <c r="BZ129" s="90"/>
      <c r="CA129" s="90"/>
      <c r="CB129" s="90"/>
      <c r="CC129" s="90"/>
      <c r="CD129" s="90"/>
      <c r="CE129" s="90"/>
      <c r="CF129" s="90"/>
      <c r="CG129" s="90"/>
      <c r="CH129" s="90"/>
      <c r="CI129" s="90"/>
      <c r="CJ129" s="90"/>
      <c r="CK129" s="90"/>
      <c r="CL129" s="90"/>
      <c r="CM129" s="90"/>
      <c r="CN129" s="90"/>
      <c r="CO129" s="90"/>
      <c r="CP129" s="90"/>
      <c r="CQ129" s="90"/>
      <c r="CR129" s="90"/>
      <c r="CS129" s="90"/>
      <c r="CT129" s="90"/>
      <c r="CU129" s="90"/>
      <c r="CV129" s="90"/>
      <c r="CW129" s="90"/>
      <c r="CX129" s="90"/>
      <c r="CY129" s="90"/>
      <c r="CZ129" s="90"/>
      <c r="DA129" s="90"/>
      <c r="DB129" s="90"/>
      <c r="DC129" s="90"/>
      <c r="DD129" s="90"/>
      <c r="DE129" s="90"/>
      <c r="DF129" s="90"/>
      <c r="DG129" s="90"/>
      <c r="DH129" s="90"/>
      <c r="DI129" s="90"/>
      <c r="DJ129" s="90"/>
      <c r="DK129" s="90"/>
    </row>
    <row r="130" spans="1:115" ht="11.25" customHeight="1" x14ac:dyDescent="0.25">
      <c r="A130" s="90"/>
      <c r="B130" s="90"/>
      <c r="C130" s="90"/>
      <c r="D130" s="90"/>
      <c r="E130" s="90"/>
      <c r="F130" s="90"/>
      <c r="G130" s="90"/>
      <c r="H130" s="90"/>
      <c r="I130" s="90"/>
      <c r="J130" s="90"/>
      <c r="K130" s="90"/>
      <c r="L130" s="90"/>
      <c r="M130" s="90"/>
      <c r="N130" s="90"/>
      <c r="O130" s="90"/>
      <c r="P130" s="90"/>
      <c r="Q130" s="90"/>
      <c r="R130" s="90"/>
      <c r="S130" s="90"/>
      <c r="T130" s="90"/>
      <c r="U130" s="90"/>
      <c r="V130" s="90"/>
      <c r="W130" s="90"/>
      <c r="X130" s="90"/>
      <c r="Y130" s="90"/>
      <c r="Z130" s="90"/>
      <c r="AA130" s="238"/>
      <c r="AB130" s="238"/>
      <c r="AC130" s="238"/>
      <c r="AD130" s="238"/>
      <c r="AE130" s="238"/>
      <c r="AF130" s="238"/>
      <c r="AG130" s="238"/>
      <c r="AH130" s="238"/>
      <c r="AI130" s="238"/>
      <c r="AJ130" s="238"/>
      <c r="AK130" s="238"/>
      <c r="AL130" s="238"/>
      <c r="AM130" s="238"/>
      <c r="AN130" s="238"/>
      <c r="AO130" s="238"/>
      <c r="AP130" s="238"/>
      <c r="AQ130" s="238"/>
      <c r="AR130" s="238"/>
      <c r="AS130" s="238"/>
      <c r="AT130" s="238"/>
      <c r="AU130" s="238"/>
      <c r="AV130" s="238"/>
      <c r="AW130" s="238"/>
      <c r="AX130" s="238"/>
      <c r="AY130" s="238"/>
      <c r="AZ130" s="238"/>
      <c r="BA130" s="238"/>
      <c r="BB130" s="238"/>
      <c r="BC130" s="238"/>
      <c r="BD130" s="238"/>
      <c r="BE130" s="238"/>
      <c r="BF130" s="49">
        <v>4</v>
      </c>
      <c r="BG130" s="110">
        <v>1</v>
      </c>
      <c r="BH130" s="110">
        <v>12</v>
      </c>
      <c r="BI130" s="110">
        <v>50.09</v>
      </c>
      <c r="BJ130" s="52" t="str">
        <f t="shared" si="30"/>
        <v>12,1</v>
      </c>
      <c r="BK130" s="90"/>
      <c r="BL130" s="102">
        <f t="shared" si="31"/>
        <v>126</v>
      </c>
      <c r="BM130" s="60">
        <f t="shared" si="32"/>
        <v>4</v>
      </c>
      <c r="BN130" s="60">
        <f t="shared" si="33"/>
        <v>18</v>
      </c>
      <c r="BO130" s="90"/>
      <c r="BP130" s="238"/>
      <c r="BQ130" s="238"/>
      <c r="BR130" s="238"/>
      <c r="BS130" s="238"/>
      <c r="BT130" s="238"/>
      <c r="BU130" s="238"/>
      <c r="BV130" s="239"/>
      <c r="BW130" s="238"/>
      <c r="BX130" s="239"/>
      <c r="BY130" s="239"/>
      <c r="BZ130" s="90"/>
      <c r="CA130" s="90"/>
      <c r="CB130" s="90"/>
      <c r="CC130" s="90"/>
      <c r="CD130" s="90"/>
      <c r="CE130" s="90"/>
      <c r="CF130" s="90"/>
      <c r="CG130" s="90"/>
      <c r="CH130" s="90"/>
      <c r="CI130" s="90"/>
      <c r="CJ130" s="90"/>
      <c r="CK130" s="90"/>
      <c r="CL130" s="90"/>
      <c r="CM130" s="90"/>
      <c r="CN130" s="90"/>
      <c r="CO130" s="90"/>
      <c r="CP130" s="90"/>
      <c r="CQ130" s="90"/>
      <c r="CR130" s="90"/>
      <c r="CS130" s="90"/>
      <c r="CT130" s="90"/>
      <c r="CU130" s="90"/>
      <c r="CV130" s="90"/>
      <c r="CW130" s="90"/>
      <c r="CX130" s="90"/>
      <c r="CY130" s="90"/>
      <c r="CZ130" s="90"/>
      <c r="DA130" s="90"/>
      <c r="DB130" s="90"/>
      <c r="DC130" s="90"/>
      <c r="DD130" s="90"/>
      <c r="DE130" s="90"/>
      <c r="DF130" s="90"/>
      <c r="DG130" s="90"/>
      <c r="DH130" s="90"/>
      <c r="DI130" s="90"/>
      <c r="DJ130" s="90"/>
      <c r="DK130" s="90"/>
    </row>
    <row r="131" spans="1:115" ht="11.25" customHeight="1" x14ac:dyDescent="0.25">
      <c r="A131" s="90"/>
      <c r="B131" s="90"/>
      <c r="C131" s="90"/>
      <c r="D131" s="90"/>
      <c r="E131" s="90"/>
      <c r="F131" s="90"/>
      <c r="G131" s="90"/>
      <c r="H131" s="90"/>
      <c r="I131" s="90"/>
      <c r="J131" s="90"/>
      <c r="K131" s="90"/>
      <c r="L131" s="90"/>
      <c r="M131" s="90"/>
      <c r="N131" s="90"/>
      <c r="O131" s="90"/>
      <c r="P131" s="90"/>
      <c r="Q131" s="90"/>
      <c r="R131" s="90"/>
      <c r="S131" s="90"/>
      <c r="T131" s="90"/>
      <c r="U131" s="90"/>
      <c r="V131" s="90"/>
      <c r="W131" s="90"/>
      <c r="X131" s="90"/>
      <c r="Y131" s="90"/>
      <c r="Z131" s="90"/>
      <c r="AA131" s="238"/>
      <c r="AB131" s="238"/>
      <c r="AC131" s="238"/>
      <c r="AD131" s="238"/>
      <c r="AE131" s="238"/>
      <c r="AF131" s="238"/>
      <c r="AG131" s="238"/>
      <c r="AH131" s="238"/>
      <c r="AI131" s="238"/>
      <c r="AJ131" s="238"/>
      <c r="AK131" s="238"/>
      <c r="AL131" s="238"/>
      <c r="AM131" s="238"/>
      <c r="AN131" s="238"/>
      <c r="AO131" s="238"/>
      <c r="AP131" s="238"/>
      <c r="AQ131" s="238"/>
      <c r="AR131" s="238"/>
      <c r="AS131" s="238"/>
      <c r="AT131" s="238"/>
      <c r="AU131" s="238"/>
      <c r="AV131" s="238"/>
      <c r="AW131" s="238"/>
      <c r="AX131" s="238"/>
      <c r="AY131" s="238"/>
      <c r="AZ131" s="238"/>
      <c r="BA131" s="238"/>
      <c r="BB131" s="238"/>
      <c r="BC131" s="238"/>
      <c r="BD131" s="238"/>
      <c r="BE131" s="238"/>
      <c r="BF131" s="49">
        <v>4</v>
      </c>
      <c r="BG131" s="110">
        <v>1</v>
      </c>
      <c r="BH131" s="110">
        <v>13</v>
      </c>
      <c r="BI131" s="110">
        <v>50.14</v>
      </c>
      <c r="BJ131" s="52" t="str">
        <f t="shared" si="30"/>
        <v>13,1</v>
      </c>
      <c r="BK131" s="90"/>
      <c r="BL131" s="102">
        <f t="shared" si="31"/>
        <v>127</v>
      </c>
      <c r="BM131" s="60">
        <f t="shared" si="32"/>
        <v>4</v>
      </c>
      <c r="BN131" s="60">
        <f t="shared" si="33"/>
        <v>19</v>
      </c>
      <c r="BO131" s="90"/>
      <c r="BP131" s="238"/>
      <c r="BQ131" s="238"/>
      <c r="BR131" s="238"/>
      <c r="BS131" s="238"/>
      <c r="BT131" s="238"/>
      <c r="BU131" s="238"/>
      <c r="BV131" s="239"/>
      <c r="BW131" s="238"/>
      <c r="BX131" s="239"/>
      <c r="BY131" s="239"/>
      <c r="BZ131" s="90"/>
      <c r="CA131" s="90"/>
      <c r="CB131" s="90"/>
      <c r="CC131" s="90"/>
      <c r="CD131" s="90"/>
      <c r="CE131" s="90"/>
      <c r="CF131" s="90"/>
      <c r="CG131" s="90"/>
      <c r="CH131" s="90"/>
      <c r="CI131" s="90"/>
      <c r="CJ131" s="90"/>
      <c r="CK131" s="90"/>
      <c r="CL131" s="90"/>
      <c r="CM131" s="90"/>
      <c r="CN131" s="90"/>
      <c r="CO131" s="90"/>
      <c r="CP131" s="90"/>
      <c r="CQ131" s="90"/>
      <c r="CR131" s="90"/>
      <c r="CS131" s="90"/>
      <c r="CT131" s="90"/>
      <c r="CU131" s="90"/>
      <c r="CV131" s="90"/>
      <c r="CW131" s="90"/>
      <c r="CX131" s="90"/>
      <c r="CY131" s="90"/>
      <c r="CZ131" s="90"/>
      <c r="DA131" s="90"/>
      <c r="DB131" s="90"/>
      <c r="DC131" s="90"/>
      <c r="DD131" s="90"/>
      <c r="DE131" s="90"/>
      <c r="DF131" s="90"/>
      <c r="DG131" s="90"/>
      <c r="DH131" s="90"/>
      <c r="DI131" s="90"/>
      <c r="DJ131" s="90"/>
      <c r="DK131" s="90"/>
    </row>
    <row r="132" spans="1:115" ht="11.25" customHeight="1" x14ac:dyDescent="0.25">
      <c r="A132" s="90"/>
      <c r="B132" s="90"/>
      <c r="C132" s="90"/>
      <c r="D132" s="90"/>
      <c r="E132" s="90"/>
      <c r="F132" s="90"/>
      <c r="G132" s="90"/>
      <c r="H132" s="90"/>
      <c r="I132" s="90"/>
      <c r="J132" s="90"/>
      <c r="K132" s="90"/>
      <c r="L132" s="90"/>
      <c r="M132" s="90"/>
      <c r="N132" s="90"/>
      <c r="O132" s="90"/>
      <c r="P132" s="90"/>
      <c r="Q132" s="90"/>
      <c r="R132" s="90"/>
      <c r="S132" s="90"/>
      <c r="T132" s="90"/>
      <c r="U132" s="90"/>
      <c r="V132" s="90"/>
      <c r="W132" s="90"/>
      <c r="X132" s="90"/>
      <c r="Y132" s="90"/>
      <c r="Z132" s="90"/>
      <c r="AA132" s="238"/>
      <c r="AB132" s="238"/>
      <c r="AC132" s="238"/>
      <c r="AD132" s="238"/>
      <c r="AE132" s="238"/>
      <c r="AF132" s="238"/>
      <c r="AG132" s="238"/>
      <c r="AH132" s="238"/>
      <c r="AI132" s="238"/>
      <c r="AJ132" s="238"/>
      <c r="AK132" s="238"/>
      <c r="AL132" s="238"/>
      <c r="AM132" s="238"/>
      <c r="AN132" s="238"/>
      <c r="AO132" s="238"/>
      <c r="AP132" s="238"/>
      <c r="AQ132" s="238"/>
      <c r="AR132" s="238"/>
      <c r="AS132" s="238"/>
      <c r="AT132" s="238"/>
      <c r="AU132" s="238"/>
      <c r="AV132" s="238"/>
      <c r="AW132" s="238"/>
      <c r="AX132" s="238"/>
      <c r="AY132" s="238"/>
      <c r="AZ132" s="238"/>
      <c r="BA132" s="238"/>
      <c r="BB132" s="238"/>
      <c r="BC132" s="238"/>
      <c r="BD132" s="238"/>
      <c r="BE132" s="238"/>
      <c r="BF132" s="49">
        <v>4</v>
      </c>
      <c r="BG132" s="110">
        <v>1</v>
      </c>
      <c r="BH132" s="110">
        <v>14</v>
      </c>
      <c r="BI132" s="110">
        <v>50.14</v>
      </c>
      <c r="BJ132" s="52" t="str">
        <f t="shared" si="30"/>
        <v>14,1</v>
      </c>
      <c r="BK132" s="90"/>
      <c r="BL132" s="102">
        <f t="shared" si="31"/>
        <v>128</v>
      </c>
      <c r="BM132" s="60">
        <f t="shared" si="32"/>
        <v>4</v>
      </c>
      <c r="BN132" s="60">
        <f t="shared" si="33"/>
        <v>20</v>
      </c>
      <c r="BO132" s="90"/>
      <c r="BP132" s="238"/>
      <c r="BQ132" s="238"/>
      <c r="BR132" s="238"/>
      <c r="BS132" s="238"/>
      <c r="BT132" s="238"/>
      <c r="BU132" s="238"/>
      <c r="BV132" s="239"/>
      <c r="BW132" s="238"/>
      <c r="BX132" s="239"/>
      <c r="BY132" s="239"/>
      <c r="BZ132" s="90"/>
      <c r="CA132" s="90"/>
      <c r="CB132" s="90"/>
      <c r="CC132" s="90"/>
      <c r="CD132" s="90"/>
      <c r="CE132" s="90"/>
      <c r="CF132" s="90"/>
      <c r="CG132" s="90"/>
      <c r="CH132" s="90"/>
      <c r="CI132" s="90"/>
      <c r="CJ132" s="90"/>
      <c r="CK132" s="90"/>
      <c r="CL132" s="90"/>
      <c r="CM132" s="90"/>
      <c r="CN132" s="90"/>
      <c r="CO132" s="90"/>
      <c r="CP132" s="90"/>
      <c r="CQ132" s="90"/>
      <c r="CR132" s="90"/>
      <c r="CS132" s="90"/>
      <c r="CT132" s="90"/>
      <c r="CU132" s="90"/>
      <c r="CV132" s="90"/>
      <c r="CW132" s="90"/>
      <c r="CX132" s="90"/>
      <c r="CY132" s="90"/>
      <c r="CZ132" s="90"/>
      <c r="DA132" s="90"/>
      <c r="DB132" s="90"/>
      <c r="DC132" s="90"/>
      <c r="DD132" s="90"/>
      <c r="DE132" s="90"/>
      <c r="DF132" s="90"/>
      <c r="DG132" s="90"/>
      <c r="DH132" s="90"/>
      <c r="DI132" s="90"/>
      <c r="DJ132" s="90"/>
      <c r="DK132" s="90"/>
    </row>
    <row r="133" spans="1:115" ht="11.25" customHeight="1" x14ac:dyDescent="0.25">
      <c r="A133" s="90"/>
      <c r="B133" s="90"/>
      <c r="C133" s="90"/>
      <c r="D133" s="90"/>
      <c r="E133" s="90"/>
      <c r="F133" s="90"/>
      <c r="G133" s="90"/>
      <c r="H133" s="90"/>
      <c r="I133" s="90"/>
      <c r="J133" s="90"/>
      <c r="K133" s="90"/>
      <c r="L133" s="90"/>
      <c r="M133" s="90"/>
      <c r="N133" s="90"/>
      <c r="O133" s="90"/>
      <c r="P133" s="90"/>
      <c r="Q133" s="90"/>
      <c r="R133" s="90"/>
      <c r="S133" s="90"/>
      <c r="T133" s="90"/>
      <c r="U133" s="90"/>
      <c r="V133" s="90"/>
      <c r="W133" s="90"/>
      <c r="X133" s="90"/>
      <c r="Y133" s="90"/>
      <c r="Z133" s="90"/>
      <c r="AA133" s="238"/>
      <c r="AB133" s="238"/>
      <c r="AC133" s="238"/>
      <c r="AD133" s="238"/>
      <c r="AE133" s="238"/>
      <c r="AF133" s="238"/>
      <c r="AG133" s="238"/>
      <c r="AH133" s="238"/>
      <c r="AI133" s="238"/>
      <c r="AJ133" s="238"/>
      <c r="AK133" s="238"/>
      <c r="AL133" s="238"/>
      <c r="AM133" s="238"/>
      <c r="AN133" s="238"/>
      <c r="AO133" s="238"/>
      <c r="AP133" s="238"/>
      <c r="AQ133" s="238"/>
      <c r="AR133" s="238"/>
      <c r="AS133" s="238"/>
      <c r="AT133" s="238"/>
      <c r="AU133" s="238"/>
      <c r="AV133" s="238"/>
      <c r="AW133" s="238"/>
      <c r="AX133" s="238"/>
      <c r="AY133" s="238"/>
      <c r="AZ133" s="238"/>
      <c r="BA133" s="238"/>
      <c r="BB133" s="238"/>
      <c r="BC133" s="238"/>
      <c r="BD133" s="238"/>
      <c r="BE133" s="238"/>
      <c r="BF133" s="49">
        <v>4</v>
      </c>
      <c r="BG133" s="110">
        <v>1</v>
      </c>
      <c r="BH133" s="110">
        <v>15</v>
      </c>
      <c r="BI133" s="110">
        <v>50.09</v>
      </c>
      <c r="BJ133" s="52" t="str">
        <f t="shared" ref="BJ133:BJ196" si="43">_xlfn.CONCAT(BH133,",",BG133)</f>
        <v>15,1</v>
      </c>
      <c r="BK133" s="90"/>
      <c r="BL133" s="102">
        <f t="shared" ref="BL133:BL196" si="44">IF(ROW()&lt;=$BL$4,ROW()-ROW(BL$4),"")</f>
        <v>129</v>
      </c>
      <c r="BM133" s="60">
        <f t="shared" si="32"/>
        <v>4</v>
      </c>
      <c r="BN133" s="60">
        <f t="shared" si="33"/>
        <v>21</v>
      </c>
      <c r="BO133" s="90"/>
      <c r="BP133" s="238"/>
      <c r="BQ133" s="238"/>
      <c r="BR133" s="238"/>
      <c r="BS133" s="238"/>
      <c r="BT133" s="238"/>
      <c r="BU133" s="238"/>
      <c r="BV133" s="239"/>
      <c r="BW133" s="238"/>
      <c r="BX133" s="239"/>
      <c r="BY133" s="239"/>
      <c r="BZ133" s="90"/>
      <c r="CA133" s="90"/>
      <c r="CB133" s="90"/>
      <c r="CC133" s="90"/>
      <c r="CD133" s="90"/>
      <c r="CE133" s="90"/>
      <c r="CF133" s="90"/>
      <c r="CG133" s="90"/>
      <c r="CH133" s="90"/>
      <c r="CI133" s="90"/>
      <c r="CJ133" s="90"/>
      <c r="CK133" s="90"/>
      <c r="CL133" s="90"/>
      <c r="CM133" s="90"/>
      <c r="CN133" s="90"/>
      <c r="CO133" s="90"/>
      <c r="CP133" s="90"/>
      <c r="CQ133" s="90"/>
      <c r="CR133" s="90"/>
      <c r="CS133" s="90"/>
      <c r="CT133" s="90"/>
      <c r="CU133" s="90"/>
      <c r="CV133" s="90"/>
      <c r="CW133" s="90"/>
      <c r="CX133" s="90"/>
      <c r="CY133" s="90"/>
      <c r="CZ133" s="90"/>
      <c r="DA133" s="90"/>
      <c r="DB133" s="90"/>
      <c r="DC133" s="90"/>
      <c r="DD133" s="90"/>
      <c r="DE133" s="90"/>
      <c r="DF133" s="90"/>
      <c r="DG133" s="90"/>
      <c r="DH133" s="90"/>
      <c r="DI133" s="90"/>
      <c r="DJ133" s="90"/>
      <c r="DK133" s="90"/>
    </row>
    <row r="134" spans="1:115" ht="11.25" customHeight="1" x14ac:dyDescent="0.25">
      <c r="A134" s="90"/>
      <c r="B134" s="90"/>
      <c r="C134" s="90"/>
      <c r="D134" s="90"/>
      <c r="E134" s="90"/>
      <c r="F134" s="90"/>
      <c r="G134" s="90"/>
      <c r="H134" s="90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  <c r="Y134" s="90"/>
      <c r="Z134" s="90"/>
      <c r="AA134" s="238"/>
      <c r="AB134" s="238"/>
      <c r="AC134" s="238"/>
      <c r="AD134" s="238"/>
      <c r="AE134" s="238"/>
      <c r="AF134" s="238"/>
      <c r="AG134" s="238"/>
      <c r="AH134" s="238"/>
      <c r="AI134" s="238"/>
      <c r="AJ134" s="238"/>
      <c r="AK134" s="238"/>
      <c r="AL134" s="238"/>
      <c r="AM134" s="238"/>
      <c r="AN134" s="238"/>
      <c r="AO134" s="238"/>
      <c r="AP134" s="238"/>
      <c r="AQ134" s="238"/>
      <c r="AR134" s="238"/>
      <c r="AS134" s="238"/>
      <c r="AT134" s="238"/>
      <c r="AU134" s="238"/>
      <c r="AV134" s="238"/>
      <c r="AW134" s="238"/>
      <c r="AX134" s="238"/>
      <c r="AY134" s="238"/>
      <c r="AZ134" s="238"/>
      <c r="BA134" s="238"/>
      <c r="BB134" s="238"/>
      <c r="BC134" s="238"/>
      <c r="BD134" s="238"/>
      <c r="BE134" s="238"/>
      <c r="BF134" s="49">
        <v>4</v>
      </c>
      <c r="BG134" s="110">
        <v>1</v>
      </c>
      <c r="BH134" s="110">
        <v>16</v>
      </c>
      <c r="BI134" s="110">
        <v>50</v>
      </c>
      <c r="BJ134" s="52" t="str">
        <f t="shared" si="43"/>
        <v>16,1</v>
      </c>
      <c r="BK134" s="90"/>
      <c r="BL134" s="102">
        <f t="shared" si="44"/>
        <v>130</v>
      </c>
      <c r="BM134" s="60">
        <f t="shared" ref="BM134:BM197" si="45">IF(ISNUMBER(BL134),INT(BL133/$BN$4)+1,"")</f>
        <v>4</v>
      </c>
      <c r="BN134" s="60">
        <f t="shared" ref="BN134:BN197" si="46">IF(ISNUMBER(BL134),IF(BM133&lt;&gt;BM134,1,BN133+1),"")</f>
        <v>22</v>
      </c>
      <c r="BO134" s="90"/>
      <c r="BP134" s="238"/>
      <c r="BQ134" s="238"/>
      <c r="BR134" s="238"/>
      <c r="BS134" s="238"/>
      <c r="BT134" s="238"/>
      <c r="BU134" s="238"/>
      <c r="BV134" s="239"/>
      <c r="BW134" s="238"/>
      <c r="BX134" s="239"/>
      <c r="BY134" s="239"/>
      <c r="BZ134" s="90"/>
      <c r="CA134" s="90"/>
      <c r="CB134" s="90"/>
      <c r="CC134" s="90"/>
      <c r="CD134" s="90"/>
      <c r="CE134" s="90"/>
      <c r="CF134" s="90"/>
      <c r="CG134" s="90"/>
      <c r="CH134" s="90"/>
      <c r="CI134" s="90"/>
      <c r="CJ134" s="90"/>
      <c r="CK134" s="90"/>
      <c r="CL134" s="90"/>
      <c r="CM134" s="90"/>
      <c r="CN134" s="90"/>
      <c r="CO134" s="90"/>
      <c r="CP134" s="90"/>
      <c r="CQ134" s="90"/>
      <c r="CR134" s="90"/>
      <c r="CS134" s="90"/>
      <c r="CT134" s="90"/>
      <c r="CU134" s="90"/>
      <c r="CV134" s="90"/>
      <c r="CW134" s="90"/>
      <c r="CX134" s="90"/>
      <c r="CY134" s="90"/>
      <c r="CZ134" s="90"/>
      <c r="DA134" s="90"/>
      <c r="DB134" s="90"/>
      <c r="DC134" s="90"/>
      <c r="DD134" s="90"/>
      <c r="DE134" s="90"/>
      <c r="DF134" s="90"/>
      <c r="DG134" s="90"/>
      <c r="DH134" s="90"/>
      <c r="DI134" s="90"/>
      <c r="DJ134" s="90"/>
      <c r="DK134" s="90"/>
    </row>
    <row r="135" spans="1:115" ht="11.25" customHeight="1" x14ac:dyDescent="0.25">
      <c r="A135" s="90"/>
      <c r="B135" s="90"/>
      <c r="C135" s="90"/>
      <c r="D135" s="90"/>
      <c r="E135" s="90"/>
      <c r="F135" s="90"/>
      <c r="G135" s="90"/>
      <c r="H135" s="90"/>
      <c r="I135" s="90"/>
      <c r="J135" s="90"/>
      <c r="K135" s="90"/>
      <c r="L135" s="90"/>
      <c r="M135" s="90"/>
      <c r="N135" s="90"/>
      <c r="O135" s="90"/>
      <c r="P135" s="90"/>
      <c r="Q135" s="90"/>
      <c r="R135" s="90"/>
      <c r="S135" s="90"/>
      <c r="T135" s="90"/>
      <c r="U135" s="90"/>
      <c r="V135" s="90"/>
      <c r="W135" s="90"/>
      <c r="X135" s="90"/>
      <c r="Y135" s="90"/>
      <c r="Z135" s="90"/>
      <c r="AA135" s="238"/>
      <c r="AB135" s="238"/>
      <c r="AC135" s="238"/>
      <c r="AD135" s="238"/>
      <c r="AE135" s="238"/>
      <c r="AF135" s="238"/>
      <c r="AG135" s="238"/>
      <c r="AH135" s="238"/>
      <c r="AI135" s="238"/>
      <c r="AJ135" s="238"/>
      <c r="AK135" s="238"/>
      <c r="AL135" s="238"/>
      <c r="AM135" s="238"/>
      <c r="AN135" s="238"/>
      <c r="AO135" s="238"/>
      <c r="AP135" s="238"/>
      <c r="AQ135" s="238"/>
      <c r="AR135" s="238"/>
      <c r="AS135" s="238"/>
      <c r="AT135" s="238"/>
      <c r="AU135" s="238"/>
      <c r="AV135" s="238"/>
      <c r="AW135" s="238"/>
      <c r="AX135" s="238"/>
      <c r="AY135" s="238"/>
      <c r="AZ135" s="238"/>
      <c r="BA135" s="238"/>
      <c r="BB135" s="238"/>
      <c r="BC135" s="238"/>
      <c r="BD135" s="238"/>
      <c r="BE135" s="238"/>
      <c r="BF135" s="49">
        <v>4</v>
      </c>
      <c r="BG135" s="110">
        <v>1</v>
      </c>
      <c r="BH135" s="110">
        <v>17</v>
      </c>
      <c r="BI135" s="110">
        <v>50</v>
      </c>
      <c r="BJ135" s="52" t="str">
        <f t="shared" si="43"/>
        <v>17,1</v>
      </c>
      <c r="BK135" s="90"/>
      <c r="BL135" s="102">
        <f t="shared" si="44"/>
        <v>131</v>
      </c>
      <c r="BM135" s="60">
        <f t="shared" si="45"/>
        <v>4</v>
      </c>
      <c r="BN135" s="60">
        <f t="shared" si="46"/>
        <v>23</v>
      </c>
      <c r="BO135" s="90"/>
      <c r="BP135" s="238"/>
      <c r="BQ135" s="238"/>
      <c r="BR135" s="238"/>
      <c r="BS135" s="238"/>
      <c r="BT135" s="238"/>
      <c r="BU135" s="238"/>
      <c r="BV135" s="239"/>
      <c r="BW135" s="238"/>
      <c r="BX135" s="239"/>
      <c r="BY135" s="239"/>
      <c r="BZ135" s="90"/>
      <c r="CA135" s="90"/>
      <c r="CB135" s="90"/>
      <c r="CC135" s="90"/>
      <c r="CD135" s="90"/>
      <c r="CE135" s="90"/>
      <c r="CF135" s="90"/>
      <c r="CG135" s="90"/>
      <c r="CH135" s="90"/>
      <c r="CI135" s="90"/>
      <c r="CJ135" s="90"/>
      <c r="CK135" s="90"/>
      <c r="CL135" s="90"/>
      <c r="CM135" s="90"/>
      <c r="CN135" s="90"/>
      <c r="CO135" s="90"/>
      <c r="CP135" s="90"/>
      <c r="CQ135" s="90"/>
      <c r="CR135" s="90"/>
      <c r="CS135" s="90"/>
      <c r="CT135" s="90"/>
      <c r="CU135" s="90"/>
      <c r="CV135" s="90"/>
      <c r="CW135" s="90"/>
      <c r="CX135" s="90"/>
      <c r="CY135" s="90"/>
      <c r="CZ135" s="90"/>
      <c r="DA135" s="90"/>
      <c r="DB135" s="90"/>
      <c r="DC135" s="90"/>
      <c r="DD135" s="90"/>
      <c r="DE135" s="90"/>
      <c r="DF135" s="90"/>
      <c r="DG135" s="90"/>
      <c r="DH135" s="90"/>
      <c r="DI135" s="90"/>
      <c r="DJ135" s="90"/>
      <c r="DK135" s="90"/>
    </row>
    <row r="136" spans="1:115" ht="11.25" customHeight="1" x14ac:dyDescent="0.25">
      <c r="A136" s="90"/>
      <c r="B136" s="90"/>
      <c r="C136" s="90"/>
      <c r="D136" s="90"/>
      <c r="E136" s="90"/>
      <c r="F136" s="90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  <c r="T136" s="90"/>
      <c r="U136" s="90"/>
      <c r="V136" s="90"/>
      <c r="W136" s="90"/>
      <c r="X136" s="90"/>
      <c r="Y136" s="90"/>
      <c r="Z136" s="90"/>
      <c r="AA136" s="238"/>
      <c r="AB136" s="238"/>
      <c r="AC136" s="238"/>
      <c r="AD136" s="238"/>
      <c r="AE136" s="238"/>
      <c r="AF136" s="238"/>
      <c r="AG136" s="238"/>
      <c r="AH136" s="238"/>
      <c r="AI136" s="238"/>
      <c r="AJ136" s="238"/>
      <c r="AK136" s="238"/>
      <c r="AL136" s="238"/>
      <c r="AM136" s="238"/>
      <c r="AN136" s="238"/>
      <c r="AO136" s="238"/>
      <c r="AP136" s="238"/>
      <c r="AQ136" s="238"/>
      <c r="AR136" s="238"/>
      <c r="AS136" s="238"/>
      <c r="AT136" s="238"/>
      <c r="AU136" s="238"/>
      <c r="AV136" s="238"/>
      <c r="AW136" s="238"/>
      <c r="AX136" s="238"/>
      <c r="AY136" s="238"/>
      <c r="AZ136" s="238"/>
      <c r="BA136" s="238"/>
      <c r="BB136" s="238"/>
      <c r="BC136" s="238"/>
      <c r="BD136" s="238"/>
      <c r="BE136" s="238"/>
      <c r="BF136" s="49">
        <v>4</v>
      </c>
      <c r="BG136" s="110">
        <v>1</v>
      </c>
      <c r="BH136" s="110">
        <v>18</v>
      </c>
      <c r="BI136" s="110">
        <v>50</v>
      </c>
      <c r="BJ136" s="52" t="str">
        <f t="shared" si="43"/>
        <v>18,1</v>
      </c>
      <c r="BK136" s="90"/>
      <c r="BL136" s="102">
        <f t="shared" si="44"/>
        <v>132</v>
      </c>
      <c r="BM136" s="60">
        <f t="shared" si="45"/>
        <v>4</v>
      </c>
      <c r="BN136" s="60">
        <f t="shared" si="46"/>
        <v>24</v>
      </c>
      <c r="BO136" s="90"/>
      <c r="BP136" s="238"/>
      <c r="BQ136" s="238"/>
      <c r="BR136" s="238"/>
      <c r="BS136" s="238"/>
      <c r="BT136" s="238"/>
      <c r="BU136" s="238"/>
      <c r="BV136" s="239"/>
      <c r="BW136" s="238"/>
      <c r="BX136" s="239"/>
      <c r="BY136" s="239"/>
      <c r="BZ136" s="90"/>
      <c r="CA136" s="90"/>
      <c r="CB136" s="90"/>
      <c r="CC136" s="90"/>
      <c r="CD136" s="90"/>
      <c r="CE136" s="90"/>
      <c r="CF136" s="90"/>
      <c r="CG136" s="90"/>
      <c r="CH136" s="90"/>
      <c r="CI136" s="90"/>
      <c r="CJ136" s="90"/>
      <c r="CK136" s="90"/>
      <c r="CL136" s="90"/>
      <c r="CM136" s="90"/>
      <c r="CN136" s="90"/>
      <c r="CO136" s="90"/>
      <c r="CP136" s="90"/>
      <c r="CQ136" s="90"/>
      <c r="CR136" s="90"/>
      <c r="CS136" s="90"/>
      <c r="CT136" s="90"/>
      <c r="CU136" s="90"/>
      <c r="CV136" s="90"/>
      <c r="CW136" s="90"/>
      <c r="CX136" s="90"/>
      <c r="CY136" s="90"/>
      <c r="CZ136" s="90"/>
      <c r="DA136" s="90"/>
      <c r="DB136" s="90"/>
      <c r="DC136" s="90"/>
      <c r="DD136" s="90"/>
      <c r="DE136" s="90"/>
      <c r="DF136" s="90"/>
      <c r="DG136" s="90"/>
      <c r="DH136" s="90"/>
      <c r="DI136" s="90"/>
      <c r="DJ136" s="90"/>
      <c r="DK136" s="90"/>
    </row>
    <row r="137" spans="1:115" ht="11.25" customHeight="1" x14ac:dyDescent="0.25">
      <c r="A137" s="90"/>
      <c r="B137" s="90"/>
      <c r="C137" s="90"/>
      <c r="D137" s="90"/>
      <c r="E137" s="90"/>
      <c r="F137" s="90"/>
      <c r="G137" s="90"/>
      <c r="H137" s="90"/>
      <c r="I137" s="90"/>
      <c r="J137" s="90"/>
      <c r="K137" s="90"/>
      <c r="L137" s="90"/>
      <c r="M137" s="90"/>
      <c r="N137" s="90"/>
      <c r="O137" s="90"/>
      <c r="P137" s="90"/>
      <c r="Q137" s="90"/>
      <c r="R137" s="90"/>
      <c r="S137" s="90"/>
      <c r="T137" s="90"/>
      <c r="U137" s="90"/>
      <c r="V137" s="90"/>
      <c r="W137" s="90"/>
      <c r="X137" s="90"/>
      <c r="Y137" s="90"/>
      <c r="Z137" s="90"/>
      <c r="AA137" s="238"/>
      <c r="AB137" s="238"/>
      <c r="AC137" s="238"/>
      <c r="AD137" s="238"/>
      <c r="AE137" s="238"/>
      <c r="AF137" s="238"/>
      <c r="AG137" s="238"/>
      <c r="AH137" s="238"/>
      <c r="AI137" s="238"/>
      <c r="AJ137" s="238"/>
      <c r="AK137" s="238"/>
      <c r="AL137" s="238"/>
      <c r="AM137" s="238"/>
      <c r="AN137" s="238"/>
      <c r="AO137" s="238"/>
      <c r="AP137" s="238"/>
      <c r="AQ137" s="238"/>
      <c r="AR137" s="238"/>
      <c r="AS137" s="238"/>
      <c r="AT137" s="238"/>
      <c r="AU137" s="238"/>
      <c r="AV137" s="238"/>
      <c r="AW137" s="238"/>
      <c r="AX137" s="238"/>
      <c r="AY137" s="238"/>
      <c r="AZ137" s="238"/>
      <c r="BA137" s="238"/>
      <c r="BB137" s="238"/>
      <c r="BC137" s="238"/>
      <c r="BD137" s="238"/>
      <c r="BE137" s="238"/>
      <c r="BF137" s="49">
        <v>4</v>
      </c>
      <c r="BG137" s="110">
        <v>1</v>
      </c>
      <c r="BH137" s="110">
        <v>19</v>
      </c>
      <c r="BI137" s="110">
        <v>50</v>
      </c>
      <c r="BJ137" s="52" t="str">
        <f t="shared" si="43"/>
        <v>19,1</v>
      </c>
      <c r="BK137" s="90"/>
      <c r="BL137" s="102">
        <f t="shared" si="44"/>
        <v>133</v>
      </c>
      <c r="BM137" s="60">
        <f t="shared" si="45"/>
        <v>4</v>
      </c>
      <c r="BN137" s="60">
        <f t="shared" si="46"/>
        <v>25</v>
      </c>
      <c r="BO137" s="90"/>
      <c r="BP137" s="238"/>
      <c r="BQ137" s="238"/>
      <c r="BR137" s="238"/>
      <c r="BS137" s="238"/>
      <c r="BT137" s="238"/>
      <c r="BU137" s="238"/>
      <c r="BV137" s="239"/>
      <c r="BW137" s="238"/>
      <c r="BX137" s="239"/>
      <c r="BY137" s="239"/>
      <c r="BZ137" s="90"/>
      <c r="CA137" s="90"/>
      <c r="CB137" s="90"/>
      <c r="CC137" s="90"/>
      <c r="CD137" s="90"/>
      <c r="CE137" s="90"/>
      <c r="CF137" s="90"/>
      <c r="CG137" s="90"/>
      <c r="CH137" s="90"/>
      <c r="CI137" s="90"/>
      <c r="CJ137" s="90"/>
      <c r="CK137" s="90"/>
      <c r="CL137" s="90"/>
      <c r="CM137" s="90"/>
      <c r="CN137" s="90"/>
      <c r="CO137" s="90"/>
      <c r="CP137" s="90"/>
      <c r="CQ137" s="90"/>
      <c r="CR137" s="90"/>
      <c r="CS137" s="90"/>
      <c r="CT137" s="90"/>
      <c r="CU137" s="90"/>
      <c r="CV137" s="90"/>
      <c r="CW137" s="90"/>
      <c r="CX137" s="90"/>
      <c r="CY137" s="90"/>
      <c r="CZ137" s="90"/>
      <c r="DA137" s="90"/>
      <c r="DB137" s="90"/>
      <c r="DC137" s="90"/>
      <c r="DD137" s="90"/>
      <c r="DE137" s="90"/>
      <c r="DF137" s="90"/>
      <c r="DG137" s="90"/>
      <c r="DH137" s="90"/>
      <c r="DI137" s="90"/>
      <c r="DJ137" s="90"/>
      <c r="DK137" s="90"/>
    </row>
    <row r="138" spans="1:115" ht="11.25" customHeight="1" x14ac:dyDescent="0.25">
      <c r="A138" s="90"/>
      <c r="B138" s="90"/>
      <c r="C138" s="90"/>
      <c r="D138" s="90"/>
      <c r="E138" s="90"/>
      <c r="F138" s="90"/>
      <c r="G138" s="90"/>
      <c r="H138" s="90"/>
      <c r="I138" s="90"/>
      <c r="J138" s="90"/>
      <c r="K138" s="90"/>
      <c r="L138" s="90"/>
      <c r="M138" s="90"/>
      <c r="N138" s="90"/>
      <c r="O138" s="90"/>
      <c r="P138" s="90"/>
      <c r="Q138" s="90"/>
      <c r="R138" s="90"/>
      <c r="S138" s="90"/>
      <c r="T138" s="90"/>
      <c r="U138" s="90"/>
      <c r="V138" s="90"/>
      <c r="W138" s="90"/>
      <c r="X138" s="90"/>
      <c r="Y138" s="90"/>
      <c r="Z138" s="90"/>
      <c r="AA138" s="238"/>
      <c r="AB138" s="238"/>
      <c r="AC138" s="238"/>
      <c r="AD138" s="238"/>
      <c r="AE138" s="238"/>
      <c r="AF138" s="238"/>
      <c r="AG138" s="238"/>
      <c r="AH138" s="238"/>
      <c r="AI138" s="238"/>
      <c r="AJ138" s="238"/>
      <c r="AK138" s="238"/>
      <c r="AL138" s="238"/>
      <c r="AM138" s="238"/>
      <c r="AN138" s="238"/>
      <c r="AO138" s="238"/>
      <c r="AP138" s="238"/>
      <c r="AQ138" s="238"/>
      <c r="AR138" s="238"/>
      <c r="AS138" s="238"/>
      <c r="AT138" s="238"/>
      <c r="AU138" s="238"/>
      <c r="AV138" s="238"/>
      <c r="AW138" s="238"/>
      <c r="AX138" s="238"/>
      <c r="AY138" s="238"/>
      <c r="AZ138" s="238"/>
      <c r="BA138" s="238"/>
      <c r="BB138" s="238"/>
      <c r="BC138" s="238"/>
      <c r="BD138" s="238"/>
      <c r="BE138" s="238"/>
      <c r="BF138" s="49">
        <v>4</v>
      </c>
      <c r="BG138" s="110">
        <v>1</v>
      </c>
      <c r="BH138" s="110">
        <v>20</v>
      </c>
      <c r="BI138" s="110">
        <v>50</v>
      </c>
      <c r="BJ138" s="52" t="str">
        <f t="shared" si="43"/>
        <v>20,1</v>
      </c>
      <c r="BK138" s="90"/>
      <c r="BL138" s="102">
        <f t="shared" si="44"/>
        <v>134</v>
      </c>
      <c r="BM138" s="60">
        <f t="shared" si="45"/>
        <v>4</v>
      </c>
      <c r="BN138" s="60">
        <f t="shared" si="46"/>
        <v>26</v>
      </c>
      <c r="BO138" s="90"/>
      <c r="BP138" s="238"/>
      <c r="BQ138" s="238"/>
      <c r="BR138" s="238"/>
      <c r="BS138" s="238"/>
      <c r="BT138" s="238"/>
      <c r="BU138" s="238"/>
      <c r="BV138" s="239"/>
      <c r="BW138" s="238"/>
      <c r="BX138" s="239"/>
      <c r="BY138" s="239"/>
      <c r="BZ138" s="90"/>
      <c r="CA138" s="90"/>
      <c r="CB138" s="90"/>
      <c r="CC138" s="90"/>
      <c r="CD138" s="90"/>
      <c r="CE138" s="90"/>
      <c r="CF138" s="90"/>
      <c r="CG138" s="90"/>
      <c r="CH138" s="90"/>
      <c r="CI138" s="90"/>
      <c r="CJ138" s="90"/>
      <c r="CK138" s="90"/>
      <c r="CL138" s="90"/>
      <c r="CM138" s="90"/>
      <c r="CN138" s="90"/>
      <c r="CO138" s="90"/>
      <c r="CP138" s="90"/>
      <c r="CQ138" s="90"/>
      <c r="CR138" s="90"/>
      <c r="CS138" s="90"/>
      <c r="CT138" s="90"/>
      <c r="CU138" s="90"/>
      <c r="CV138" s="90"/>
      <c r="CW138" s="90"/>
      <c r="CX138" s="90"/>
      <c r="CY138" s="90"/>
      <c r="CZ138" s="90"/>
      <c r="DA138" s="90"/>
      <c r="DB138" s="90"/>
      <c r="DC138" s="90"/>
      <c r="DD138" s="90"/>
      <c r="DE138" s="90"/>
      <c r="DF138" s="90"/>
      <c r="DG138" s="90"/>
      <c r="DH138" s="90"/>
      <c r="DI138" s="90"/>
      <c r="DJ138" s="90"/>
      <c r="DK138" s="90"/>
    </row>
    <row r="139" spans="1:115" ht="11.25" customHeight="1" x14ac:dyDescent="0.25">
      <c r="A139" s="90"/>
      <c r="B139" s="90"/>
      <c r="C139" s="90"/>
      <c r="D139" s="90"/>
      <c r="E139" s="90"/>
      <c r="F139" s="90"/>
      <c r="G139" s="90"/>
      <c r="H139" s="90"/>
      <c r="I139" s="90"/>
      <c r="J139" s="90"/>
      <c r="K139" s="90"/>
      <c r="L139" s="90"/>
      <c r="M139" s="90"/>
      <c r="N139" s="90"/>
      <c r="O139" s="90"/>
      <c r="P139" s="90"/>
      <c r="Q139" s="90"/>
      <c r="R139" s="90"/>
      <c r="S139" s="90"/>
      <c r="T139" s="90"/>
      <c r="U139" s="90"/>
      <c r="V139" s="90"/>
      <c r="W139" s="90"/>
      <c r="X139" s="90"/>
      <c r="Y139" s="90"/>
      <c r="Z139" s="90"/>
      <c r="AA139" s="238"/>
      <c r="AB139" s="238"/>
      <c r="AC139" s="238"/>
      <c r="AD139" s="238"/>
      <c r="AE139" s="238"/>
      <c r="AF139" s="238"/>
      <c r="AG139" s="238"/>
      <c r="AH139" s="238"/>
      <c r="AI139" s="238"/>
      <c r="AJ139" s="238"/>
      <c r="AK139" s="238"/>
      <c r="AL139" s="238"/>
      <c r="AM139" s="238"/>
      <c r="AN139" s="238"/>
      <c r="AO139" s="238"/>
      <c r="AP139" s="238"/>
      <c r="AQ139" s="238"/>
      <c r="AR139" s="238"/>
      <c r="AS139" s="238"/>
      <c r="AT139" s="238"/>
      <c r="AU139" s="238"/>
      <c r="AV139" s="238"/>
      <c r="AW139" s="238"/>
      <c r="AX139" s="238"/>
      <c r="AY139" s="238"/>
      <c r="AZ139" s="238"/>
      <c r="BA139" s="238"/>
      <c r="BB139" s="238"/>
      <c r="BC139" s="238"/>
      <c r="BD139" s="238"/>
      <c r="BE139" s="238"/>
      <c r="BF139" s="49">
        <v>4</v>
      </c>
      <c r="BG139" s="110">
        <v>1</v>
      </c>
      <c r="BH139" s="110">
        <v>21</v>
      </c>
      <c r="BI139" s="110">
        <v>50</v>
      </c>
      <c r="BJ139" s="52" t="str">
        <f t="shared" si="43"/>
        <v>21,1</v>
      </c>
      <c r="BK139" s="90"/>
      <c r="BL139" s="102">
        <f t="shared" si="44"/>
        <v>135</v>
      </c>
      <c r="BM139" s="60">
        <f t="shared" si="45"/>
        <v>4</v>
      </c>
      <c r="BN139" s="60">
        <f t="shared" si="46"/>
        <v>27</v>
      </c>
      <c r="BO139" s="90"/>
      <c r="BP139" s="238"/>
      <c r="BQ139" s="238"/>
      <c r="BR139" s="238"/>
      <c r="BS139" s="238"/>
      <c r="BT139" s="238"/>
      <c r="BU139" s="238"/>
      <c r="BV139" s="239"/>
      <c r="BW139" s="238"/>
      <c r="BX139" s="239"/>
      <c r="BY139" s="239"/>
      <c r="BZ139" s="90"/>
      <c r="CA139" s="90"/>
      <c r="CB139" s="90"/>
      <c r="CC139" s="90"/>
      <c r="CD139" s="90"/>
      <c r="CE139" s="90"/>
      <c r="CF139" s="90"/>
      <c r="CG139" s="90"/>
      <c r="CH139" s="90"/>
      <c r="CI139" s="90"/>
      <c r="CJ139" s="90"/>
      <c r="CK139" s="90"/>
      <c r="CL139" s="90"/>
      <c r="CM139" s="90"/>
      <c r="CN139" s="90"/>
      <c r="CO139" s="90"/>
      <c r="CP139" s="90"/>
      <c r="CQ139" s="90"/>
      <c r="CR139" s="90"/>
      <c r="CS139" s="90"/>
      <c r="CT139" s="90"/>
      <c r="CU139" s="90"/>
      <c r="CV139" s="90"/>
      <c r="CW139" s="90"/>
      <c r="CX139" s="90"/>
      <c r="CY139" s="90"/>
      <c r="CZ139" s="90"/>
      <c r="DA139" s="90"/>
      <c r="DB139" s="90"/>
      <c r="DC139" s="90"/>
      <c r="DD139" s="90"/>
      <c r="DE139" s="90"/>
      <c r="DF139" s="90"/>
      <c r="DG139" s="90"/>
      <c r="DH139" s="90"/>
      <c r="DI139" s="90"/>
      <c r="DJ139" s="90"/>
      <c r="DK139" s="90"/>
    </row>
    <row r="140" spans="1:115" ht="11.25" customHeight="1" x14ac:dyDescent="0.25">
      <c r="A140" s="90"/>
      <c r="B140" s="90"/>
      <c r="C140" s="90"/>
      <c r="D140" s="90"/>
      <c r="E140" s="90"/>
      <c r="F140" s="90"/>
      <c r="G140" s="90"/>
      <c r="H140" s="90"/>
      <c r="I140" s="90"/>
      <c r="J140" s="90"/>
      <c r="K140" s="90"/>
      <c r="L140" s="90"/>
      <c r="M140" s="90"/>
      <c r="N140" s="90"/>
      <c r="O140" s="90"/>
      <c r="P140" s="90"/>
      <c r="Q140" s="90"/>
      <c r="R140" s="90"/>
      <c r="S140" s="90"/>
      <c r="T140" s="90"/>
      <c r="U140" s="90"/>
      <c r="V140" s="90"/>
      <c r="W140" s="90"/>
      <c r="X140" s="90"/>
      <c r="Y140" s="90"/>
      <c r="Z140" s="90"/>
      <c r="AA140" s="238"/>
      <c r="AB140" s="238"/>
      <c r="AC140" s="238"/>
      <c r="AD140" s="238"/>
      <c r="AE140" s="238"/>
      <c r="AF140" s="238"/>
      <c r="AG140" s="238"/>
      <c r="AH140" s="238"/>
      <c r="AI140" s="238"/>
      <c r="AJ140" s="238"/>
      <c r="AK140" s="238"/>
      <c r="AL140" s="238"/>
      <c r="AM140" s="238"/>
      <c r="AN140" s="238"/>
      <c r="AO140" s="238"/>
      <c r="AP140" s="238"/>
      <c r="AQ140" s="238"/>
      <c r="AR140" s="238"/>
      <c r="AS140" s="238"/>
      <c r="AT140" s="238"/>
      <c r="AU140" s="238"/>
      <c r="AV140" s="238"/>
      <c r="AW140" s="238"/>
      <c r="AX140" s="238"/>
      <c r="AY140" s="238"/>
      <c r="AZ140" s="238"/>
      <c r="BA140" s="238"/>
      <c r="BB140" s="238"/>
      <c r="BC140" s="238"/>
      <c r="BD140" s="238"/>
      <c r="BE140" s="238"/>
      <c r="BF140" s="49">
        <v>4</v>
      </c>
      <c r="BG140" s="110">
        <v>33</v>
      </c>
      <c r="BH140" s="110">
        <v>1</v>
      </c>
      <c r="BI140" s="110">
        <v>28</v>
      </c>
      <c r="BJ140" s="52" t="str">
        <f t="shared" si="43"/>
        <v>1,33</v>
      </c>
      <c r="BK140" s="90"/>
      <c r="BL140" s="102">
        <f t="shared" si="44"/>
        <v>136</v>
      </c>
      <c r="BM140" s="60">
        <f t="shared" si="45"/>
        <v>4</v>
      </c>
      <c r="BN140" s="60">
        <f t="shared" si="46"/>
        <v>28</v>
      </c>
      <c r="BO140" s="90"/>
      <c r="BP140" s="238"/>
      <c r="BQ140" s="238"/>
      <c r="BR140" s="238"/>
      <c r="BS140" s="238"/>
      <c r="BT140" s="238"/>
      <c r="BU140" s="238"/>
      <c r="BV140" s="239"/>
      <c r="BW140" s="238"/>
      <c r="BX140" s="239"/>
      <c r="BY140" s="239"/>
      <c r="BZ140" s="90"/>
      <c r="CA140" s="90"/>
      <c r="CB140" s="90"/>
      <c r="CC140" s="90"/>
      <c r="CD140" s="90"/>
      <c r="CE140" s="90"/>
      <c r="CF140" s="90"/>
      <c r="CG140" s="90"/>
      <c r="CH140" s="90"/>
      <c r="CI140" s="90"/>
      <c r="CJ140" s="90"/>
      <c r="CK140" s="90"/>
      <c r="CL140" s="90"/>
      <c r="CM140" s="90"/>
      <c r="CN140" s="90"/>
      <c r="CO140" s="90"/>
      <c r="CP140" s="90"/>
      <c r="CQ140" s="90"/>
      <c r="CR140" s="90"/>
      <c r="CS140" s="90"/>
      <c r="CT140" s="90"/>
      <c r="CU140" s="90"/>
      <c r="CV140" s="90"/>
      <c r="CW140" s="90"/>
      <c r="CX140" s="90"/>
      <c r="CY140" s="90"/>
      <c r="CZ140" s="90"/>
      <c r="DA140" s="90"/>
      <c r="DB140" s="90"/>
      <c r="DC140" s="90"/>
      <c r="DD140" s="90"/>
      <c r="DE140" s="90"/>
      <c r="DF140" s="90"/>
      <c r="DG140" s="90"/>
      <c r="DH140" s="90"/>
      <c r="DI140" s="90"/>
      <c r="DJ140" s="90"/>
      <c r="DK140" s="90"/>
    </row>
    <row r="141" spans="1:115" ht="11.25" customHeight="1" x14ac:dyDescent="0.25">
      <c r="A141" s="90"/>
      <c r="B141" s="90"/>
      <c r="C141" s="90"/>
      <c r="D141" s="90"/>
      <c r="E141" s="90"/>
      <c r="F141" s="90"/>
      <c r="G141" s="90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90"/>
      <c r="T141" s="90"/>
      <c r="U141" s="90"/>
      <c r="V141" s="90"/>
      <c r="W141" s="90"/>
      <c r="X141" s="90"/>
      <c r="Y141" s="90"/>
      <c r="Z141" s="90"/>
      <c r="AA141" s="238"/>
      <c r="AB141" s="238"/>
      <c r="AC141" s="238"/>
      <c r="AD141" s="238"/>
      <c r="AE141" s="238"/>
      <c r="AF141" s="238"/>
      <c r="AG141" s="238"/>
      <c r="AH141" s="238"/>
      <c r="AI141" s="238"/>
      <c r="AJ141" s="238"/>
      <c r="AK141" s="238"/>
      <c r="AL141" s="238"/>
      <c r="AM141" s="238"/>
      <c r="AN141" s="238"/>
      <c r="AO141" s="238"/>
      <c r="AP141" s="238"/>
      <c r="AQ141" s="238"/>
      <c r="AR141" s="238"/>
      <c r="AS141" s="238"/>
      <c r="AT141" s="238"/>
      <c r="AU141" s="238"/>
      <c r="AV141" s="238"/>
      <c r="AW141" s="238"/>
      <c r="AX141" s="238"/>
      <c r="AY141" s="238"/>
      <c r="AZ141" s="238"/>
      <c r="BA141" s="238"/>
      <c r="BB141" s="238"/>
      <c r="BC141" s="238"/>
      <c r="BD141" s="238"/>
      <c r="BE141" s="238"/>
      <c r="BF141" s="49">
        <v>4</v>
      </c>
      <c r="BG141" s="110">
        <v>33</v>
      </c>
      <c r="BH141" s="110">
        <v>2</v>
      </c>
      <c r="BI141" s="110">
        <v>28</v>
      </c>
      <c r="BJ141" s="52" t="str">
        <f t="shared" si="43"/>
        <v>2,33</v>
      </c>
      <c r="BK141" s="90"/>
      <c r="BL141" s="102">
        <f t="shared" si="44"/>
        <v>137</v>
      </c>
      <c r="BM141" s="60">
        <f t="shared" si="45"/>
        <v>4</v>
      </c>
      <c r="BN141" s="60">
        <f t="shared" si="46"/>
        <v>29</v>
      </c>
      <c r="BO141" s="90"/>
      <c r="BP141" s="238"/>
      <c r="BQ141" s="238"/>
      <c r="BR141" s="238"/>
      <c r="BS141" s="238"/>
      <c r="BT141" s="238"/>
      <c r="BU141" s="238"/>
      <c r="BV141" s="239"/>
      <c r="BW141" s="238"/>
      <c r="BX141" s="239"/>
      <c r="BY141" s="239"/>
      <c r="BZ141" s="90"/>
      <c r="CA141" s="90"/>
      <c r="CB141" s="90"/>
      <c r="CC141" s="90"/>
      <c r="CD141" s="90"/>
      <c r="CE141" s="90"/>
      <c r="CF141" s="90"/>
      <c r="CG141" s="90"/>
      <c r="CH141" s="90"/>
      <c r="CI141" s="90"/>
      <c r="CJ141" s="90"/>
      <c r="CK141" s="90"/>
      <c r="CL141" s="90"/>
      <c r="CM141" s="90"/>
      <c r="CN141" s="90"/>
      <c r="CO141" s="90"/>
      <c r="CP141" s="90"/>
      <c r="CQ141" s="90"/>
      <c r="CR141" s="90"/>
      <c r="CS141" s="90"/>
      <c r="CT141" s="90"/>
      <c r="CU141" s="90"/>
      <c r="CV141" s="90"/>
      <c r="CW141" s="90"/>
      <c r="CX141" s="90"/>
      <c r="CY141" s="90"/>
      <c r="CZ141" s="90"/>
      <c r="DA141" s="90"/>
      <c r="DB141" s="90"/>
      <c r="DC141" s="90"/>
      <c r="DD141" s="90"/>
      <c r="DE141" s="90"/>
      <c r="DF141" s="90"/>
      <c r="DG141" s="90"/>
      <c r="DH141" s="90"/>
      <c r="DI141" s="90"/>
      <c r="DJ141" s="90"/>
      <c r="DK141" s="90"/>
    </row>
    <row r="142" spans="1:115" ht="11.25" customHeight="1" x14ac:dyDescent="0.25">
      <c r="A142" s="90"/>
      <c r="B142" s="90"/>
      <c r="C142" s="90"/>
      <c r="D142" s="90"/>
      <c r="E142" s="90"/>
      <c r="F142" s="90"/>
      <c r="G142" s="90"/>
      <c r="H142" s="90"/>
      <c r="I142" s="90"/>
      <c r="J142" s="90"/>
      <c r="K142" s="90"/>
      <c r="L142" s="90"/>
      <c r="M142" s="90"/>
      <c r="N142" s="90"/>
      <c r="O142" s="90"/>
      <c r="P142" s="90"/>
      <c r="Q142" s="90"/>
      <c r="R142" s="90"/>
      <c r="S142" s="90"/>
      <c r="T142" s="90"/>
      <c r="U142" s="90"/>
      <c r="V142" s="90"/>
      <c r="W142" s="90"/>
      <c r="X142" s="90"/>
      <c r="Y142" s="90"/>
      <c r="Z142" s="90"/>
      <c r="AA142" s="238"/>
      <c r="AB142" s="238"/>
      <c r="AC142" s="238"/>
      <c r="AD142" s="238"/>
      <c r="AE142" s="238"/>
      <c r="AF142" s="238"/>
      <c r="AG142" s="238"/>
      <c r="AH142" s="238"/>
      <c r="AI142" s="238"/>
      <c r="AJ142" s="238"/>
      <c r="AK142" s="238"/>
      <c r="AL142" s="238"/>
      <c r="AM142" s="238"/>
      <c r="AN142" s="238"/>
      <c r="AO142" s="238"/>
      <c r="AP142" s="238"/>
      <c r="AQ142" s="238"/>
      <c r="AR142" s="238"/>
      <c r="AS142" s="238"/>
      <c r="AT142" s="238"/>
      <c r="AU142" s="238"/>
      <c r="AV142" s="238"/>
      <c r="AW142" s="238"/>
      <c r="AX142" s="238"/>
      <c r="AY142" s="238"/>
      <c r="AZ142" s="238"/>
      <c r="BA142" s="238"/>
      <c r="BB142" s="238"/>
      <c r="BC142" s="238"/>
      <c r="BD142" s="238"/>
      <c r="BE142" s="238"/>
      <c r="BF142" s="49">
        <v>4</v>
      </c>
      <c r="BG142" s="110">
        <v>33</v>
      </c>
      <c r="BH142" s="110">
        <v>3</v>
      </c>
      <c r="BI142" s="110">
        <v>28</v>
      </c>
      <c r="BJ142" s="52" t="str">
        <f t="shared" si="43"/>
        <v>3,33</v>
      </c>
      <c r="BK142" s="90"/>
      <c r="BL142" s="102">
        <f t="shared" si="44"/>
        <v>138</v>
      </c>
      <c r="BM142" s="60">
        <f t="shared" si="45"/>
        <v>4</v>
      </c>
      <c r="BN142" s="60">
        <f t="shared" si="46"/>
        <v>30</v>
      </c>
      <c r="BO142" s="90"/>
      <c r="BP142" s="238"/>
      <c r="BQ142" s="238"/>
      <c r="BR142" s="238"/>
      <c r="BS142" s="238"/>
      <c r="BT142" s="238"/>
      <c r="BU142" s="238"/>
      <c r="BV142" s="239"/>
      <c r="BW142" s="238"/>
      <c r="BX142" s="239"/>
      <c r="BY142" s="239"/>
      <c r="BZ142" s="90"/>
      <c r="CA142" s="90"/>
      <c r="CB142" s="90"/>
      <c r="CC142" s="90"/>
      <c r="CD142" s="90"/>
      <c r="CE142" s="90"/>
      <c r="CF142" s="90"/>
      <c r="CG142" s="90"/>
      <c r="CH142" s="90"/>
      <c r="CI142" s="90"/>
      <c r="CJ142" s="90"/>
      <c r="CK142" s="90"/>
      <c r="CL142" s="90"/>
      <c r="CM142" s="90"/>
      <c r="CN142" s="90"/>
      <c r="CO142" s="90"/>
      <c r="CP142" s="90"/>
      <c r="CQ142" s="90"/>
      <c r="CR142" s="90"/>
      <c r="CS142" s="90"/>
      <c r="CT142" s="90"/>
      <c r="CU142" s="90"/>
      <c r="CV142" s="90"/>
      <c r="CW142" s="90"/>
      <c r="CX142" s="90"/>
      <c r="CY142" s="90"/>
      <c r="CZ142" s="90"/>
      <c r="DA142" s="90"/>
      <c r="DB142" s="90"/>
      <c r="DC142" s="90"/>
      <c r="DD142" s="90"/>
      <c r="DE142" s="90"/>
      <c r="DF142" s="90"/>
      <c r="DG142" s="90"/>
      <c r="DH142" s="90"/>
      <c r="DI142" s="90"/>
      <c r="DJ142" s="90"/>
      <c r="DK142" s="90"/>
    </row>
    <row r="143" spans="1:115" ht="11.25" customHeight="1" x14ac:dyDescent="0.25">
      <c r="A143" s="90"/>
      <c r="B143" s="90"/>
      <c r="C143" s="90"/>
      <c r="D143" s="90"/>
      <c r="E143" s="90"/>
      <c r="F143" s="90"/>
      <c r="G143" s="90"/>
      <c r="H143" s="90"/>
      <c r="I143" s="90"/>
      <c r="J143" s="90"/>
      <c r="K143" s="90"/>
      <c r="L143" s="90"/>
      <c r="M143" s="90"/>
      <c r="N143" s="90"/>
      <c r="O143" s="90"/>
      <c r="P143" s="90"/>
      <c r="Q143" s="90"/>
      <c r="R143" s="90"/>
      <c r="S143" s="90"/>
      <c r="T143" s="90"/>
      <c r="U143" s="90"/>
      <c r="V143" s="90"/>
      <c r="W143" s="90"/>
      <c r="X143" s="90"/>
      <c r="Y143" s="90"/>
      <c r="Z143" s="90"/>
      <c r="AA143" s="238"/>
      <c r="AB143" s="238"/>
      <c r="AC143" s="238"/>
      <c r="AD143" s="238"/>
      <c r="AE143" s="238"/>
      <c r="AF143" s="238"/>
      <c r="AG143" s="238"/>
      <c r="AH143" s="238"/>
      <c r="AI143" s="238"/>
      <c r="AJ143" s="238"/>
      <c r="AK143" s="238"/>
      <c r="AL143" s="238"/>
      <c r="AM143" s="238"/>
      <c r="AN143" s="238"/>
      <c r="AO143" s="238"/>
      <c r="AP143" s="238"/>
      <c r="AQ143" s="238"/>
      <c r="AR143" s="238"/>
      <c r="AS143" s="238"/>
      <c r="AT143" s="238"/>
      <c r="AU143" s="238"/>
      <c r="AV143" s="238"/>
      <c r="AW143" s="238"/>
      <c r="AX143" s="238"/>
      <c r="AY143" s="238"/>
      <c r="AZ143" s="238"/>
      <c r="BA143" s="238"/>
      <c r="BB143" s="238"/>
      <c r="BC143" s="238"/>
      <c r="BD143" s="238"/>
      <c r="BE143" s="238"/>
      <c r="BF143" s="49">
        <v>4</v>
      </c>
      <c r="BG143" s="110">
        <v>33</v>
      </c>
      <c r="BH143" s="110">
        <v>4</v>
      </c>
      <c r="BI143" s="110">
        <v>28</v>
      </c>
      <c r="BJ143" s="52" t="str">
        <f t="shared" si="43"/>
        <v>4,33</v>
      </c>
      <c r="BK143" s="90"/>
      <c r="BL143" s="102">
        <f t="shared" si="44"/>
        <v>139</v>
      </c>
      <c r="BM143" s="60">
        <f t="shared" si="45"/>
        <v>4</v>
      </c>
      <c r="BN143" s="60">
        <f t="shared" si="46"/>
        <v>31</v>
      </c>
      <c r="BO143" s="90"/>
      <c r="BP143" s="238"/>
      <c r="BQ143" s="238"/>
      <c r="BR143" s="238"/>
      <c r="BS143" s="238"/>
      <c r="BT143" s="238"/>
      <c r="BU143" s="238"/>
      <c r="BV143" s="239"/>
      <c r="BW143" s="238"/>
      <c r="BX143" s="239"/>
      <c r="BY143" s="239"/>
      <c r="BZ143" s="90"/>
      <c r="CA143" s="90"/>
      <c r="CB143" s="90"/>
      <c r="CC143" s="90"/>
      <c r="CD143" s="90"/>
      <c r="CE143" s="90"/>
      <c r="CF143" s="90"/>
      <c r="CG143" s="90"/>
      <c r="CH143" s="90"/>
      <c r="CI143" s="90"/>
      <c r="CJ143" s="90"/>
      <c r="CK143" s="90"/>
      <c r="CL143" s="90"/>
      <c r="CM143" s="90"/>
      <c r="CN143" s="90"/>
      <c r="CO143" s="90"/>
      <c r="CP143" s="90"/>
      <c r="CQ143" s="90"/>
      <c r="CR143" s="90"/>
      <c r="CS143" s="90"/>
      <c r="CT143" s="90"/>
      <c r="CU143" s="90"/>
      <c r="CV143" s="90"/>
      <c r="CW143" s="90"/>
      <c r="CX143" s="90"/>
      <c r="CY143" s="90"/>
      <c r="CZ143" s="90"/>
      <c r="DA143" s="90"/>
      <c r="DB143" s="90"/>
      <c r="DC143" s="90"/>
      <c r="DD143" s="90"/>
      <c r="DE143" s="90"/>
      <c r="DF143" s="90"/>
      <c r="DG143" s="90"/>
      <c r="DH143" s="90"/>
      <c r="DI143" s="90"/>
      <c r="DJ143" s="90"/>
      <c r="DK143" s="90"/>
    </row>
    <row r="144" spans="1:115" ht="11.25" customHeight="1" x14ac:dyDescent="0.25">
      <c r="A144" s="90"/>
      <c r="B144" s="90"/>
      <c r="C144" s="90"/>
      <c r="D144" s="90"/>
      <c r="E144" s="90"/>
      <c r="F144" s="90"/>
      <c r="G144" s="90"/>
      <c r="H144" s="90"/>
      <c r="I144" s="90"/>
      <c r="J144" s="90"/>
      <c r="K144" s="90"/>
      <c r="L144" s="90"/>
      <c r="M144" s="90"/>
      <c r="N144" s="90"/>
      <c r="O144" s="90"/>
      <c r="P144" s="90"/>
      <c r="Q144" s="90"/>
      <c r="R144" s="90"/>
      <c r="S144" s="90"/>
      <c r="T144" s="90"/>
      <c r="U144" s="90"/>
      <c r="V144" s="90"/>
      <c r="W144" s="90"/>
      <c r="X144" s="90"/>
      <c r="Y144" s="90"/>
      <c r="Z144" s="90"/>
      <c r="AA144" s="238"/>
      <c r="AB144" s="238"/>
      <c r="AC144" s="238"/>
      <c r="AD144" s="238"/>
      <c r="AE144" s="238"/>
      <c r="AF144" s="238"/>
      <c r="AG144" s="238"/>
      <c r="AH144" s="238"/>
      <c r="AI144" s="238"/>
      <c r="AJ144" s="238"/>
      <c r="AK144" s="238"/>
      <c r="AL144" s="238"/>
      <c r="AM144" s="238"/>
      <c r="AN144" s="238"/>
      <c r="AO144" s="238"/>
      <c r="AP144" s="238"/>
      <c r="AQ144" s="238"/>
      <c r="AR144" s="238"/>
      <c r="AS144" s="238"/>
      <c r="AT144" s="238"/>
      <c r="AU144" s="238"/>
      <c r="AV144" s="238"/>
      <c r="AW144" s="238"/>
      <c r="AX144" s="238"/>
      <c r="AY144" s="238"/>
      <c r="AZ144" s="238"/>
      <c r="BA144" s="238"/>
      <c r="BB144" s="238"/>
      <c r="BC144" s="238"/>
      <c r="BD144" s="238"/>
      <c r="BE144" s="238"/>
      <c r="BF144" s="49">
        <v>4</v>
      </c>
      <c r="BG144" s="110">
        <v>33</v>
      </c>
      <c r="BH144" s="110">
        <v>5</v>
      </c>
      <c r="BI144" s="110">
        <v>28</v>
      </c>
      <c r="BJ144" s="52" t="str">
        <f t="shared" si="43"/>
        <v>5,33</v>
      </c>
      <c r="BK144" s="90"/>
      <c r="BL144" s="102">
        <f t="shared" si="44"/>
        <v>140</v>
      </c>
      <c r="BM144" s="60">
        <f t="shared" si="45"/>
        <v>4</v>
      </c>
      <c r="BN144" s="60">
        <f t="shared" si="46"/>
        <v>32</v>
      </c>
      <c r="BO144" s="90"/>
      <c r="BP144" s="238"/>
      <c r="BQ144" s="238"/>
      <c r="BR144" s="238"/>
      <c r="BS144" s="238"/>
      <c r="BT144" s="238"/>
      <c r="BU144" s="238"/>
      <c r="BV144" s="239"/>
      <c r="BW144" s="238"/>
      <c r="BX144" s="239"/>
      <c r="BY144" s="239"/>
      <c r="BZ144" s="90"/>
      <c r="CA144" s="90"/>
      <c r="CB144" s="90"/>
      <c r="CC144" s="90"/>
      <c r="CD144" s="90"/>
      <c r="CE144" s="90"/>
      <c r="CF144" s="90"/>
      <c r="CG144" s="90"/>
      <c r="CH144" s="90"/>
      <c r="CI144" s="90"/>
      <c r="CJ144" s="90"/>
      <c r="CK144" s="90"/>
      <c r="CL144" s="90"/>
      <c r="CM144" s="90"/>
      <c r="CN144" s="90"/>
      <c r="CO144" s="90"/>
      <c r="CP144" s="90"/>
      <c r="CQ144" s="90"/>
      <c r="CR144" s="90"/>
      <c r="CS144" s="90"/>
      <c r="CT144" s="90"/>
      <c r="CU144" s="90"/>
      <c r="CV144" s="90"/>
      <c r="CW144" s="90"/>
      <c r="CX144" s="90"/>
      <c r="CY144" s="90"/>
      <c r="CZ144" s="90"/>
      <c r="DA144" s="90"/>
      <c r="DB144" s="90"/>
      <c r="DC144" s="90"/>
      <c r="DD144" s="90"/>
      <c r="DE144" s="90"/>
      <c r="DF144" s="90"/>
      <c r="DG144" s="90"/>
      <c r="DH144" s="90"/>
      <c r="DI144" s="90"/>
      <c r="DJ144" s="90"/>
      <c r="DK144" s="90"/>
    </row>
    <row r="145" spans="1:115" ht="11.25" customHeight="1" x14ac:dyDescent="0.25">
      <c r="A145" s="90"/>
      <c r="B145" s="90"/>
      <c r="C145" s="90"/>
      <c r="D145" s="90"/>
      <c r="E145" s="90"/>
      <c r="F145" s="90"/>
      <c r="G145" s="90"/>
      <c r="H145" s="90"/>
      <c r="I145" s="90"/>
      <c r="J145" s="90"/>
      <c r="K145" s="90"/>
      <c r="L145" s="90"/>
      <c r="M145" s="90"/>
      <c r="N145" s="90"/>
      <c r="O145" s="90"/>
      <c r="P145" s="90"/>
      <c r="Q145" s="90"/>
      <c r="R145" s="90"/>
      <c r="S145" s="90"/>
      <c r="T145" s="90"/>
      <c r="U145" s="90"/>
      <c r="V145" s="90"/>
      <c r="W145" s="90"/>
      <c r="X145" s="90"/>
      <c r="Y145" s="90"/>
      <c r="Z145" s="90"/>
      <c r="AA145" s="238"/>
      <c r="AB145" s="238"/>
      <c r="AC145" s="238"/>
      <c r="AD145" s="238"/>
      <c r="AE145" s="238"/>
      <c r="AF145" s="238"/>
      <c r="AG145" s="238"/>
      <c r="AH145" s="238"/>
      <c r="AI145" s="238"/>
      <c r="AJ145" s="238"/>
      <c r="AK145" s="238"/>
      <c r="AL145" s="238"/>
      <c r="AM145" s="238"/>
      <c r="AN145" s="238"/>
      <c r="AO145" s="238"/>
      <c r="AP145" s="238"/>
      <c r="AQ145" s="238"/>
      <c r="AR145" s="238"/>
      <c r="AS145" s="238"/>
      <c r="AT145" s="238"/>
      <c r="AU145" s="238"/>
      <c r="AV145" s="238"/>
      <c r="AW145" s="238"/>
      <c r="AX145" s="238"/>
      <c r="AY145" s="238"/>
      <c r="AZ145" s="238"/>
      <c r="BA145" s="238"/>
      <c r="BB145" s="238"/>
      <c r="BC145" s="238"/>
      <c r="BD145" s="238"/>
      <c r="BE145" s="238"/>
      <c r="BF145" s="49">
        <v>4</v>
      </c>
      <c r="BG145" s="110">
        <v>33</v>
      </c>
      <c r="BH145" s="110">
        <v>6</v>
      </c>
      <c r="BI145" s="110">
        <v>28</v>
      </c>
      <c r="BJ145" s="52" t="str">
        <f t="shared" si="43"/>
        <v>6,33</v>
      </c>
      <c r="BK145" s="90"/>
      <c r="BL145" s="102">
        <f t="shared" si="44"/>
        <v>141</v>
      </c>
      <c r="BM145" s="60">
        <f t="shared" si="45"/>
        <v>4</v>
      </c>
      <c r="BN145" s="60">
        <f t="shared" si="46"/>
        <v>33</v>
      </c>
      <c r="BO145" s="90"/>
      <c r="BP145" s="238"/>
      <c r="BQ145" s="238"/>
      <c r="BR145" s="238"/>
      <c r="BS145" s="238"/>
      <c r="BT145" s="238"/>
      <c r="BU145" s="238"/>
      <c r="BV145" s="239"/>
      <c r="BW145" s="238"/>
      <c r="BX145" s="239"/>
      <c r="BY145" s="239"/>
      <c r="BZ145" s="90"/>
      <c r="CA145" s="90"/>
      <c r="CB145" s="90"/>
      <c r="CC145" s="90"/>
      <c r="CD145" s="90"/>
      <c r="CE145" s="90"/>
      <c r="CF145" s="90"/>
      <c r="CG145" s="90"/>
      <c r="CH145" s="90"/>
      <c r="CI145" s="90"/>
      <c r="CJ145" s="90"/>
      <c r="CK145" s="90"/>
      <c r="CL145" s="90"/>
      <c r="CM145" s="90"/>
      <c r="CN145" s="90"/>
      <c r="CO145" s="90"/>
      <c r="CP145" s="90"/>
      <c r="CQ145" s="90"/>
      <c r="CR145" s="90"/>
      <c r="CS145" s="90"/>
      <c r="CT145" s="90"/>
      <c r="CU145" s="90"/>
      <c r="CV145" s="90"/>
      <c r="CW145" s="90"/>
      <c r="CX145" s="90"/>
      <c r="CY145" s="90"/>
      <c r="CZ145" s="90"/>
      <c r="DA145" s="90"/>
      <c r="DB145" s="90"/>
      <c r="DC145" s="90"/>
      <c r="DD145" s="90"/>
      <c r="DE145" s="90"/>
      <c r="DF145" s="90"/>
      <c r="DG145" s="90"/>
      <c r="DH145" s="90"/>
      <c r="DI145" s="90"/>
      <c r="DJ145" s="90"/>
      <c r="DK145" s="90"/>
    </row>
    <row r="146" spans="1:115" ht="11.25" customHeight="1" x14ac:dyDescent="0.25">
      <c r="A146" s="90"/>
      <c r="B146" s="90"/>
      <c r="C146" s="90"/>
      <c r="D146" s="90"/>
      <c r="E146" s="90"/>
      <c r="F146" s="90"/>
      <c r="G146" s="90"/>
      <c r="H146" s="90"/>
      <c r="I146" s="90"/>
      <c r="J146" s="90"/>
      <c r="K146" s="90"/>
      <c r="L146" s="90"/>
      <c r="M146" s="90"/>
      <c r="N146" s="90"/>
      <c r="O146" s="90"/>
      <c r="P146" s="90"/>
      <c r="Q146" s="90"/>
      <c r="R146" s="90"/>
      <c r="S146" s="90"/>
      <c r="T146" s="90"/>
      <c r="U146" s="90"/>
      <c r="V146" s="90"/>
      <c r="W146" s="90"/>
      <c r="X146" s="90"/>
      <c r="Y146" s="90"/>
      <c r="Z146" s="90"/>
      <c r="AA146" s="238"/>
      <c r="AB146" s="238"/>
      <c r="AC146" s="238"/>
      <c r="AD146" s="238"/>
      <c r="AE146" s="238"/>
      <c r="AF146" s="238"/>
      <c r="AG146" s="238"/>
      <c r="AH146" s="238"/>
      <c r="AI146" s="238"/>
      <c r="AJ146" s="238"/>
      <c r="AK146" s="238"/>
      <c r="AL146" s="238"/>
      <c r="AM146" s="238"/>
      <c r="AN146" s="238"/>
      <c r="AO146" s="238"/>
      <c r="AP146" s="238"/>
      <c r="AQ146" s="238"/>
      <c r="AR146" s="238"/>
      <c r="AS146" s="238"/>
      <c r="AT146" s="238"/>
      <c r="AU146" s="238"/>
      <c r="AV146" s="238"/>
      <c r="AW146" s="238"/>
      <c r="AX146" s="238"/>
      <c r="AY146" s="238"/>
      <c r="AZ146" s="238"/>
      <c r="BA146" s="238"/>
      <c r="BB146" s="238"/>
      <c r="BC146" s="238"/>
      <c r="BD146" s="238"/>
      <c r="BE146" s="238"/>
      <c r="BF146" s="49">
        <v>4</v>
      </c>
      <c r="BG146" s="110">
        <v>33</v>
      </c>
      <c r="BH146" s="110">
        <v>7</v>
      </c>
      <c r="BI146" s="110">
        <v>28</v>
      </c>
      <c r="BJ146" s="52" t="str">
        <f t="shared" si="43"/>
        <v>7,33</v>
      </c>
      <c r="BK146" s="90"/>
      <c r="BL146" s="102">
        <f t="shared" si="44"/>
        <v>142</v>
      </c>
      <c r="BM146" s="60">
        <f t="shared" si="45"/>
        <v>4</v>
      </c>
      <c r="BN146" s="60">
        <f t="shared" si="46"/>
        <v>34</v>
      </c>
      <c r="BO146" s="90"/>
      <c r="BP146" s="238"/>
      <c r="BQ146" s="238"/>
      <c r="BR146" s="238"/>
      <c r="BS146" s="238"/>
      <c r="BT146" s="238"/>
      <c r="BU146" s="238"/>
      <c r="BV146" s="239"/>
      <c r="BW146" s="238"/>
      <c r="BX146" s="239"/>
      <c r="BY146" s="239"/>
      <c r="BZ146" s="90"/>
      <c r="CA146" s="90"/>
      <c r="CB146" s="90"/>
      <c r="CC146" s="90"/>
      <c r="CD146" s="90"/>
      <c r="CE146" s="90"/>
      <c r="CF146" s="90"/>
      <c r="CG146" s="90"/>
      <c r="CH146" s="90"/>
      <c r="CI146" s="90"/>
      <c r="CJ146" s="90"/>
      <c r="CK146" s="90"/>
      <c r="CL146" s="90"/>
      <c r="CM146" s="90"/>
      <c r="CN146" s="90"/>
      <c r="CO146" s="90"/>
      <c r="CP146" s="90"/>
      <c r="CQ146" s="90"/>
      <c r="CR146" s="90"/>
      <c r="CS146" s="90"/>
      <c r="CT146" s="90"/>
      <c r="CU146" s="90"/>
      <c r="CV146" s="90"/>
      <c r="CW146" s="90"/>
      <c r="CX146" s="90"/>
      <c r="CY146" s="90"/>
      <c r="CZ146" s="90"/>
      <c r="DA146" s="90"/>
      <c r="DB146" s="90"/>
      <c r="DC146" s="90"/>
      <c r="DD146" s="90"/>
      <c r="DE146" s="90"/>
      <c r="DF146" s="90"/>
      <c r="DG146" s="90"/>
      <c r="DH146" s="90"/>
      <c r="DI146" s="90"/>
      <c r="DJ146" s="90"/>
      <c r="DK146" s="90"/>
    </row>
    <row r="147" spans="1:115" ht="11.25" customHeight="1" x14ac:dyDescent="0.25">
      <c r="A147" s="90"/>
      <c r="B147" s="90"/>
      <c r="C147" s="90"/>
      <c r="D147" s="90"/>
      <c r="E147" s="90"/>
      <c r="F147" s="90"/>
      <c r="G147" s="90"/>
      <c r="H147" s="90"/>
      <c r="I147" s="90"/>
      <c r="J147" s="90"/>
      <c r="K147" s="90"/>
      <c r="L147" s="90"/>
      <c r="M147" s="90"/>
      <c r="N147" s="90"/>
      <c r="O147" s="90"/>
      <c r="P147" s="90"/>
      <c r="Q147" s="90"/>
      <c r="R147" s="90"/>
      <c r="S147" s="90"/>
      <c r="T147" s="90"/>
      <c r="U147" s="90"/>
      <c r="V147" s="90"/>
      <c r="W147" s="90"/>
      <c r="X147" s="90"/>
      <c r="Y147" s="90"/>
      <c r="Z147" s="90"/>
      <c r="AA147" s="238"/>
      <c r="AB147" s="238"/>
      <c r="AC147" s="238"/>
      <c r="AD147" s="238"/>
      <c r="AE147" s="238"/>
      <c r="AF147" s="238"/>
      <c r="AG147" s="238"/>
      <c r="AH147" s="238"/>
      <c r="AI147" s="238"/>
      <c r="AJ147" s="238"/>
      <c r="AK147" s="238"/>
      <c r="AL147" s="238"/>
      <c r="AM147" s="238"/>
      <c r="AN147" s="238"/>
      <c r="AO147" s="238"/>
      <c r="AP147" s="238"/>
      <c r="AQ147" s="238"/>
      <c r="AR147" s="238"/>
      <c r="AS147" s="238"/>
      <c r="AT147" s="238"/>
      <c r="AU147" s="238"/>
      <c r="AV147" s="238"/>
      <c r="AW147" s="238"/>
      <c r="AX147" s="238"/>
      <c r="AY147" s="238"/>
      <c r="AZ147" s="238"/>
      <c r="BA147" s="238"/>
      <c r="BB147" s="238"/>
      <c r="BC147" s="238"/>
      <c r="BD147" s="238"/>
      <c r="BE147" s="238"/>
      <c r="BF147" s="49">
        <v>4</v>
      </c>
      <c r="BG147" s="110">
        <v>34</v>
      </c>
      <c r="BH147" s="110">
        <v>8</v>
      </c>
      <c r="BI147" s="110">
        <v>28</v>
      </c>
      <c r="BJ147" s="52" t="str">
        <f t="shared" si="43"/>
        <v>8,34</v>
      </c>
      <c r="BK147" s="90"/>
      <c r="BL147" s="102">
        <f t="shared" si="44"/>
        <v>143</v>
      </c>
      <c r="BM147" s="60">
        <f t="shared" si="45"/>
        <v>4</v>
      </c>
      <c r="BN147" s="60">
        <f t="shared" si="46"/>
        <v>35</v>
      </c>
      <c r="BO147" s="90"/>
      <c r="BP147" s="238"/>
      <c r="BQ147" s="238"/>
      <c r="BR147" s="238"/>
      <c r="BS147" s="238"/>
      <c r="BT147" s="238"/>
      <c r="BU147" s="238"/>
      <c r="BV147" s="239"/>
      <c r="BW147" s="238"/>
      <c r="BX147" s="239"/>
      <c r="BY147" s="239"/>
      <c r="BZ147" s="90"/>
      <c r="CA147" s="90"/>
      <c r="CB147" s="90"/>
      <c r="CC147" s="90"/>
      <c r="CD147" s="90"/>
      <c r="CE147" s="90"/>
      <c r="CF147" s="90"/>
      <c r="CG147" s="90"/>
      <c r="CH147" s="90"/>
      <c r="CI147" s="90"/>
      <c r="CJ147" s="90"/>
      <c r="CK147" s="90"/>
      <c r="CL147" s="90"/>
      <c r="CM147" s="90"/>
      <c r="CN147" s="90"/>
      <c r="CO147" s="90"/>
      <c r="CP147" s="90"/>
      <c r="CQ147" s="90"/>
      <c r="CR147" s="90"/>
      <c r="CS147" s="90"/>
      <c r="CT147" s="90"/>
      <c r="CU147" s="90"/>
      <c r="CV147" s="90"/>
      <c r="CW147" s="90"/>
      <c r="CX147" s="90"/>
      <c r="CY147" s="90"/>
      <c r="CZ147" s="90"/>
      <c r="DA147" s="90"/>
      <c r="DB147" s="90"/>
      <c r="DC147" s="90"/>
      <c r="DD147" s="90"/>
      <c r="DE147" s="90"/>
      <c r="DF147" s="90"/>
      <c r="DG147" s="90"/>
      <c r="DH147" s="90"/>
      <c r="DI147" s="90"/>
      <c r="DJ147" s="90"/>
      <c r="DK147" s="90"/>
    </row>
    <row r="148" spans="1:115" ht="11.25" customHeight="1" x14ac:dyDescent="0.25">
      <c r="A148" s="90"/>
      <c r="B148" s="90"/>
      <c r="C148" s="90"/>
      <c r="D148" s="90"/>
      <c r="E148" s="90"/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  <c r="T148" s="90"/>
      <c r="U148" s="90"/>
      <c r="V148" s="90"/>
      <c r="W148" s="90"/>
      <c r="X148" s="90"/>
      <c r="Y148" s="90"/>
      <c r="Z148" s="90"/>
      <c r="AA148" s="238"/>
      <c r="AB148" s="238"/>
      <c r="AC148" s="238"/>
      <c r="AD148" s="238"/>
      <c r="AE148" s="238"/>
      <c r="AF148" s="238"/>
      <c r="AG148" s="238"/>
      <c r="AH148" s="238"/>
      <c r="AI148" s="238"/>
      <c r="AJ148" s="238"/>
      <c r="AK148" s="238"/>
      <c r="AL148" s="238"/>
      <c r="AM148" s="238"/>
      <c r="AN148" s="238"/>
      <c r="AO148" s="238"/>
      <c r="AP148" s="238"/>
      <c r="AQ148" s="238"/>
      <c r="AR148" s="238"/>
      <c r="AS148" s="238"/>
      <c r="AT148" s="238"/>
      <c r="AU148" s="238"/>
      <c r="AV148" s="238"/>
      <c r="AW148" s="238"/>
      <c r="AX148" s="238"/>
      <c r="AY148" s="238"/>
      <c r="AZ148" s="238"/>
      <c r="BA148" s="238"/>
      <c r="BB148" s="238"/>
      <c r="BC148" s="238"/>
      <c r="BD148" s="238"/>
      <c r="BE148" s="238"/>
      <c r="BF148" s="49">
        <v>4</v>
      </c>
      <c r="BG148" s="110">
        <v>34</v>
      </c>
      <c r="BH148" s="110">
        <v>9</v>
      </c>
      <c r="BI148" s="110">
        <v>28</v>
      </c>
      <c r="BJ148" s="52" t="str">
        <f t="shared" si="43"/>
        <v>9,34</v>
      </c>
      <c r="BK148" s="90"/>
      <c r="BL148" s="102">
        <f t="shared" si="44"/>
        <v>144</v>
      </c>
      <c r="BM148" s="60">
        <f t="shared" si="45"/>
        <v>4</v>
      </c>
      <c r="BN148" s="60">
        <f t="shared" si="46"/>
        <v>36</v>
      </c>
      <c r="BO148" s="90"/>
      <c r="BP148" s="238"/>
      <c r="BQ148" s="238"/>
      <c r="BR148" s="238"/>
      <c r="BS148" s="238"/>
      <c r="BT148" s="238"/>
      <c r="BU148" s="238"/>
      <c r="BV148" s="239"/>
      <c r="BW148" s="238"/>
      <c r="BX148" s="239"/>
      <c r="BY148" s="239"/>
      <c r="BZ148" s="90"/>
      <c r="CA148" s="90"/>
      <c r="CB148" s="90"/>
      <c r="CC148" s="90"/>
      <c r="CD148" s="90"/>
      <c r="CE148" s="90"/>
      <c r="CF148" s="90"/>
      <c r="CG148" s="90"/>
      <c r="CH148" s="90"/>
      <c r="CI148" s="90"/>
      <c r="CJ148" s="90"/>
      <c r="CK148" s="90"/>
      <c r="CL148" s="90"/>
      <c r="CM148" s="90"/>
      <c r="CN148" s="90"/>
      <c r="CO148" s="90"/>
      <c r="CP148" s="90"/>
      <c r="CQ148" s="90"/>
      <c r="CR148" s="90"/>
      <c r="CS148" s="90"/>
      <c r="CT148" s="90"/>
      <c r="CU148" s="90"/>
      <c r="CV148" s="90"/>
      <c r="CW148" s="90"/>
      <c r="CX148" s="90"/>
      <c r="CY148" s="90"/>
      <c r="CZ148" s="90"/>
      <c r="DA148" s="90"/>
      <c r="DB148" s="90"/>
      <c r="DC148" s="90"/>
      <c r="DD148" s="90"/>
      <c r="DE148" s="90"/>
      <c r="DF148" s="90"/>
      <c r="DG148" s="90"/>
      <c r="DH148" s="90"/>
      <c r="DI148" s="90"/>
      <c r="DJ148" s="90"/>
      <c r="DK148" s="90"/>
    </row>
    <row r="149" spans="1:115" ht="11.25" customHeight="1" x14ac:dyDescent="0.25">
      <c r="A149" s="90"/>
      <c r="B149" s="90"/>
      <c r="C149" s="90"/>
      <c r="D149" s="90"/>
      <c r="E149" s="90"/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90"/>
      <c r="T149" s="90"/>
      <c r="U149" s="90"/>
      <c r="V149" s="90"/>
      <c r="W149" s="90"/>
      <c r="X149" s="90"/>
      <c r="Y149" s="90"/>
      <c r="Z149" s="90"/>
      <c r="AA149" s="238"/>
      <c r="AB149" s="238"/>
      <c r="AC149" s="238"/>
      <c r="AD149" s="238"/>
      <c r="AE149" s="238"/>
      <c r="AF149" s="238"/>
      <c r="AG149" s="238"/>
      <c r="AH149" s="238"/>
      <c r="AI149" s="238"/>
      <c r="AJ149" s="238"/>
      <c r="AK149" s="238"/>
      <c r="AL149" s="238"/>
      <c r="AM149" s="238"/>
      <c r="AN149" s="238"/>
      <c r="AO149" s="238"/>
      <c r="AP149" s="238"/>
      <c r="AQ149" s="238"/>
      <c r="AR149" s="238"/>
      <c r="AS149" s="238"/>
      <c r="AT149" s="238"/>
      <c r="AU149" s="238"/>
      <c r="AV149" s="238"/>
      <c r="AW149" s="238"/>
      <c r="AX149" s="238"/>
      <c r="AY149" s="238"/>
      <c r="AZ149" s="238"/>
      <c r="BA149" s="238"/>
      <c r="BB149" s="238"/>
      <c r="BC149" s="238"/>
      <c r="BD149" s="238"/>
      <c r="BE149" s="238"/>
      <c r="BF149" s="49">
        <v>4</v>
      </c>
      <c r="BG149" s="110">
        <v>34</v>
      </c>
      <c r="BH149" s="110">
        <v>10</v>
      </c>
      <c r="BI149" s="110">
        <v>28</v>
      </c>
      <c r="BJ149" s="52" t="str">
        <f t="shared" si="43"/>
        <v>10,34</v>
      </c>
      <c r="BK149" s="90"/>
      <c r="BL149" s="102">
        <f t="shared" si="44"/>
        <v>145</v>
      </c>
      <c r="BM149" s="60">
        <f t="shared" si="45"/>
        <v>5</v>
      </c>
      <c r="BN149" s="60">
        <f t="shared" si="46"/>
        <v>1</v>
      </c>
      <c r="BO149" s="90"/>
      <c r="BP149" s="238"/>
      <c r="BQ149" s="238"/>
      <c r="BR149" s="238"/>
      <c r="BS149" s="238"/>
      <c r="BT149" s="238"/>
      <c r="BU149" s="238"/>
      <c r="BV149" s="239"/>
      <c r="BW149" s="238"/>
      <c r="BX149" s="239"/>
      <c r="BY149" s="239"/>
      <c r="BZ149" s="90"/>
      <c r="CA149" s="90"/>
      <c r="CB149" s="90"/>
      <c r="CC149" s="90"/>
      <c r="CD149" s="90"/>
      <c r="CE149" s="90"/>
      <c r="CF149" s="90"/>
      <c r="CG149" s="90"/>
      <c r="CH149" s="90"/>
      <c r="CI149" s="90"/>
      <c r="CJ149" s="90"/>
      <c r="CK149" s="90"/>
      <c r="CL149" s="90"/>
      <c r="CM149" s="90"/>
      <c r="CN149" s="90"/>
      <c r="CO149" s="90"/>
      <c r="CP149" s="90"/>
      <c r="CQ149" s="90"/>
      <c r="CR149" s="90"/>
      <c r="CS149" s="90"/>
      <c r="CT149" s="90"/>
      <c r="CU149" s="90"/>
      <c r="CV149" s="90"/>
      <c r="CW149" s="90"/>
      <c r="CX149" s="90"/>
      <c r="CY149" s="90"/>
      <c r="CZ149" s="90"/>
      <c r="DA149" s="90"/>
      <c r="DB149" s="90"/>
      <c r="DC149" s="90"/>
      <c r="DD149" s="90"/>
      <c r="DE149" s="90"/>
      <c r="DF149" s="90"/>
      <c r="DG149" s="90"/>
      <c r="DH149" s="90"/>
      <c r="DI149" s="90"/>
      <c r="DJ149" s="90"/>
      <c r="DK149" s="90"/>
    </row>
    <row r="150" spans="1:115" ht="11.25" customHeight="1" x14ac:dyDescent="0.25">
      <c r="A150" s="90"/>
      <c r="B150" s="90"/>
      <c r="C150" s="90"/>
      <c r="D150" s="90"/>
      <c r="E150" s="90"/>
      <c r="F150" s="90"/>
      <c r="G150" s="90"/>
      <c r="H150" s="90"/>
      <c r="I150" s="90"/>
      <c r="J150" s="90"/>
      <c r="K150" s="90"/>
      <c r="L150" s="90"/>
      <c r="M150" s="90"/>
      <c r="N150" s="90"/>
      <c r="O150" s="90"/>
      <c r="P150" s="90"/>
      <c r="Q150" s="90"/>
      <c r="R150" s="90"/>
      <c r="S150" s="90"/>
      <c r="T150" s="90"/>
      <c r="U150" s="90"/>
      <c r="V150" s="90"/>
      <c r="W150" s="90"/>
      <c r="X150" s="90"/>
      <c r="Y150" s="90"/>
      <c r="Z150" s="90"/>
      <c r="AA150" s="238"/>
      <c r="AB150" s="238"/>
      <c r="AC150" s="238"/>
      <c r="AD150" s="238"/>
      <c r="AE150" s="238"/>
      <c r="AF150" s="238"/>
      <c r="AG150" s="238"/>
      <c r="AH150" s="238"/>
      <c r="AI150" s="238"/>
      <c r="AJ150" s="238"/>
      <c r="AK150" s="238"/>
      <c r="AL150" s="238"/>
      <c r="AM150" s="238"/>
      <c r="AN150" s="238"/>
      <c r="AO150" s="238"/>
      <c r="AP150" s="238"/>
      <c r="AQ150" s="238"/>
      <c r="AR150" s="238"/>
      <c r="AS150" s="238"/>
      <c r="AT150" s="238"/>
      <c r="AU150" s="238"/>
      <c r="AV150" s="238"/>
      <c r="AW150" s="238"/>
      <c r="AX150" s="238"/>
      <c r="AY150" s="238"/>
      <c r="AZ150" s="238"/>
      <c r="BA150" s="238"/>
      <c r="BB150" s="238"/>
      <c r="BC150" s="238"/>
      <c r="BD150" s="238"/>
      <c r="BE150" s="238"/>
      <c r="BF150" s="49">
        <v>4</v>
      </c>
      <c r="BG150" s="110">
        <v>34</v>
      </c>
      <c r="BH150" s="110">
        <v>11</v>
      </c>
      <c r="BI150" s="110">
        <v>28</v>
      </c>
      <c r="BJ150" s="52" t="str">
        <f t="shared" si="43"/>
        <v>11,34</v>
      </c>
      <c r="BK150" s="90"/>
      <c r="BL150" s="102">
        <f t="shared" si="44"/>
        <v>146</v>
      </c>
      <c r="BM150" s="60">
        <f t="shared" si="45"/>
        <v>5</v>
      </c>
      <c r="BN150" s="60">
        <f t="shared" si="46"/>
        <v>2</v>
      </c>
      <c r="BO150" s="90"/>
      <c r="BP150" s="238"/>
      <c r="BQ150" s="238"/>
      <c r="BR150" s="238"/>
      <c r="BS150" s="238"/>
      <c r="BT150" s="238"/>
      <c r="BU150" s="238"/>
      <c r="BV150" s="239"/>
      <c r="BW150" s="238"/>
      <c r="BX150" s="239"/>
      <c r="BY150" s="239"/>
      <c r="BZ150" s="90"/>
      <c r="CA150" s="90"/>
      <c r="CB150" s="90"/>
      <c r="CC150" s="90"/>
      <c r="CD150" s="90"/>
      <c r="CE150" s="90"/>
      <c r="CF150" s="90"/>
      <c r="CG150" s="90"/>
      <c r="CH150" s="90"/>
      <c r="CI150" s="90"/>
      <c r="CJ150" s="90"/>
      <c r="CK150" s="90"/>
      <c r="CL150" s="90"/>
      <c r="CM150" s="90"/>
      <c r="CN150" s="90"/>
      <c r="CO150" s="90"/>
      <c r="CP150" s="90"/>
      <c r="CQ150" s="90"/>
      <c r="CR150" s="90"/>
      <c r="CS150" s="90"/>
      <c r="CT150" s="90"/>
      <c r="CU150" s="90"/>
      <c r="CV150" s="90"/>
      <c r="CW150" s="90"/>
      <c r="CX150" s="90"/>
      <c r="CY150" s="90"/>
      <c r="CZ150" s="90"/>
      <c r="DA150" s="90"/>
      <c r="DB150" s="90"/>
      <c r="DC150" s="90"/>
      <c r="DD150" s="90"/>
      <c r="DE150" s="90"/>
      <c r="DF150" s="90"/>
      <c r="DG150" s="90"/>
      <c r="DH150" s="90"/>
      <c r="DI150" s="90"/>
      <c r="DJ150" s="90"/>
      <c r="DK150" s="90"/>
    </row>
    <row r="151" spans="1:115" ht="11.25" customHeight="1" x14ac:dyDescent="0.25">
      <c r="A151" s="90"/>
      <c r="B151" s="90"/>
      <c r="C151" s="90"/>
      <c r="D151" s="90"/>
      <c r="E151" s="90"/>
      <c r="F151" s="90"/>
      <c r="G151" s="90"/>
      <c r="H151" s="90"/>
      <c r="I151" s="90"/>
      <c r="J151" s="90"/>
      <c r="K151" s="90"/>
      <c r="L151" s="90"/>
      <c r="M151" s="90"/>
      <c r="N151" s="90"/>
      <c r="O151" s="90"/>
      <c r="P151" s="90"/>
      <c r="Q151" s="90"/>
      <c r="R151" s="90"/>
      <c r="S151" s="90"/>
      <c r="T151" s="90"/>
      <c r="U151" s="90"/>
      <c r="V151" s="90"/>
      <c r="W151" s="90"/>
      <c r="X151" s="90"/>
      <c r="Y151" s="90"/>
      <c r="Z151" s="90"/>
      <c r="AA151" s="238"/>
      <c r="AB151" s="238"/>
      <c r="AC151" s="238"/>
      <c r="AD151" s="238"/>
      <c r="AE151" s="238"/>
      <c r="AF151" s="238"/>
      <c r="AG151" s="238"/>
      <c r="AH151" s="238"/>
      <c r="AI151" s="238"/>
      <c r="AJ151" s="238"/>
      <c r="AK151" s="238"/>
      <c r="AL151" s="238"/>
      <c r="AM151" s="238"/>
      <c r="AN151" s="238"/>
      <c r="AO151" s="238"/>
      <c r="AP151" s="238"/>
      <c r="AQ151" s="238"/>
      <c r="AR151" s="238"/>
      <c r="AS151" s="238"/>
      <c r="AT151" s="238"/>
      <c r="AU151" s="238"/>
      <c r="AV151" s="238"/>
      <c r="AW151" s="238"/>
      <c r="AX151" s="238"/>
      <c r="AY151" s="238"/>
      <c r="AZ151" s="238"/>
      <c r="BA151" s="238"/>
      <c r="BB151" s="238"/>
      <c r="BC151" s="238"/>
      <c r="BD151" s="238"/>
      <c r="BE151" s="238"/>
      <c r="BF151" s="49">
        <v>4</v>
      </c>
      <c r="BG151" s="110">
        <v>34</v>
      </c>
      <c r="BH151" s="110">
        <v>12</v>
      </c>
      <c r="BI151" s="110">
        <v>28</v>
      </c>
      <c r="BJ151" s="52" t="str">
        <f t="shared" si="43"/>
        <v>12,34</v>
      </c>
      <c r="BK151" s="90"/>
      <c r="BL151" s="102">
        <f t="shared" si="44"/>
        <v>147</v>
      </c>
      <c r="BM151" s="60">
        <f t="shared" si="45"/>
        <v>5</v>
      </c>
      <c r="BN151" s="60">
        <f t="shared" si="46"/>
        <v>3</v>
      </c>
      <c r="BO151" s="90"/>
      <c r="BP151" s="238"/>
      <c r="BQ151" s="238"/>
      <c r="BR151" s="238"/>
      <c r="BS151" s="238"/>
      <c r="BT151" s="238"/>
      <c r="BU151" s="238"/>
      <c r="BV151" s="239"/>
      <c r="BW151" s="238"/>
      <c r="BX151" s="239"/>
      <c r="BY151" s="239"/>
      <c r="BZ151" s="90"/>
      <c r="CA151" s="90"/>
      <c r="CB151" s="90"/>
      <c r="CC151" s="90"/>
      <c r="CD151" s="90"/>
      <c r="CE151" s="90"/>
      <c r="CF151" s="90"/>
      <c r="CG151" s="90"/>
      <c r="CH151" s="90"/>
      <c r="CI151" s="90"/>
      <c r="CJ151" s="90"/>
      <c r="CK151" s="90"/>
      <c r="CL151" s="90"/>
      <c r="CM151" s="90"/>
      <c r="CN151" s="90"/>
      <c r="CO151" s="90"/>
      <c r="CP151" s="90"/>
      <c r="CQ151" s="90"/>
      <c r="CR151" s="90"/>
      <c r="CS151" s="90"/>
      <c r="CT151" s="90"/>
      <c r="CU151" s="90"/>
      <c r="CV151" s="90"/>
      <c r="CW151" s="90"/>
      <c r="CX151" s="90"/>
      <c r="CY151" s="90"/>
      <c r="CZ151" s="90"/>
      <c r="DA151" s="90"/>
      <c r="DB151" s="90"/>
      <c r="DC151" s="90"/>
      <c r="DD151" s="90"/>
      <c r="DE151" s="90"/>
      <c r="DF151" s="90"/>
      <c r="DG151" s="90"/>
      <c r="DH151" s="90"/>
      <c r="DI151" s="90"/>
      <c r="DJ151" s="90"/>
      <c r="DK151" s="90"/>
    </row>
    <row r="152" spans="1:115" ht="11.25" customHeight="1" x14ac:dyDescent="0.25">
      <c r="A152" s="90"/>
      <c r="B152" s="90"/>
      <c r="C152" s="90"/>
      <c r="D152" s="90"/>
      <c r="E152" s="90"/>
      <c r="F152" s="90"/>
      <c r="G152" s="90"/>
      <c r="H152" s="90"/>
      <c r="I152" s="90"/>
      <c r="J152" s="90"/>
      <c r="K152" s="90"/>
      <c r="L152" s="90"/>
      <c r="M152" s="90"/>
      <c r="N152" s="90"/>
      <c r="O152" s="90"/>
      <c r="P152" s="90"/>
      <c r="Q152" s="90"/>
      <c r="R152" s="90"/>
      <c r="S152" s="90"/>
      <c r="T152" s="90"/>
      <c r="U152" s="90"/>
      <c r="V152" s="90"/>
      <c r="W152" s="90"/>
      <c r="X152" s="90"/>
      <c r="Y152" s="90"/>
      <c r="Z152" s="90"/>
      <c r="AA152" s="238"/>
      <c r="AB152" s="238"/>
      <c r="AC152" s="238"/>
      <c r="AD152" s="238"/>
      <c r="AE152" s="238"/>
      <c r="AF152" s="238"/>
      <c r="AG152" s="238"/>
      <c r="AH152" s="238"/>
      <c r="AI152" s="238"/>
      <c r="AJ152" s="238"/>
      <c r="AK152" s="238"/>
      <c r="AL152" s="238"/>
      <c r="AM152" s="238"/>
      <c r="AN152" s="238"/>
      <c r="AO152" s="238"/>
      <c r="AP152" s="238"/>
      <c r="AQ152" s="238"/>
      <c r="AR152" s="238"/>
      <c r="AS152" s="238"/>
      <c r="AT152" s="238"/>
      <c r="AU152" s="238"/>
      <c r="AV152" s="238"/>
      <c r="AW152" s="238"/>
      <c r="AX152" s="238"/>
      <c r="AY152" s="238"/>
      <c r="AZ152" s="238"/>
      <c r="BA152" s="238"/>
      <c r="BB152" s="238"/>
      <c r="BC152" s="238"/>
      <c r="BD152" s="238"/>
      <c r="BE152" s="238"/>
      <c r="BF152" s="49">
        <v>4</v>
      </c>
      <c r="BG152" s="110">
        <v>34</v>
      </c>
      <c r="BH152" s="110">
        <v>13</v>
      </c>
      <c r="BI152" s="110">
        <v>28</v>
      </c>
      <c r="BJ152" s="52" t="str">
        <f t="shared" si="43"/>
        <v>13,34</v>
      </c>
      <c r="BK152" s="90"/>
      <c r="BL152" s="102">
        <f t="shared" si="44"/>
        <v>148</v>
      </c>
      <c r="BM152" s="60">
        <f t="shared" si="45"/>
        <v>5</v>
      </c>
      <c r="BN152" s="60">
        <f t="shared" si="46"/>
        <v>4</v>
      </c>
      <c r="BO152" s="90"/>
      <c r="BP152" s="238"/>
      <c r="BQ152" s="238"/>
      <c r="BR152" s="238"/>
      <c r="BS152" s="238"/>
      <c r="BT152" s="238"/>
      <c r="BU152" s="238"/>
      <c r="BV152" s="239"/>
      <c r="BW152" s="238"/>
      <c r="BX152" s="239"/>
      <c r="BY152" s="239"/>
      <c r="BZ152" s="90"/>
      <c r="CA152" s="90"/>
      <c r="CB152" s="90"/>
      <c r="CC152" s="90"/>
      <c r="CD152" s="90"/>
      <c r="CE152" s="90"/>
      <c r="CF152" s="90"/>
      <c r="CG152" s="90"/>
      <c r="CH152" s="90"/>
      <c r="CI152" s="90"/>
      <c r="CJ152" s="90"/>
      <c r="CK152" s="90"/>
      <c r="CL152" s="90"/>
      <c r="CM152" s="90"/>
      <c r="CN152" s="90"/>
      <c r="CO152" s="90"/>
      <c r="CP152" s="90"/>
      <c r="CQ152" s="90"/>
      <c r="CR152" s="90"/>
      <c r="CS152" s="90"/>
      <c r="CT152" s="90"/>
      <c r="CU152" s="90"/>
      <c r="CV152" s="90"/>
      <c r="CW152" s="90"/>
      <c r="CX152" s="90"/>
      <c r="CY152" s="90"/>
      <c r="CZ152" s="90"/>
      <c r="DA152" s="90"/>
      <c r="DB152" s="90"/>
      <c r="DC152" s="90"/>
      <c r="DD152" s="90"/>
      <c r="DE152" s="90"/>
      <c r="DF152" s="90"/>
      <c r="DG152" s="90"/>
      <c r="DH152" s="90"/>
      <c r="DI152" s="90"/>
      <c r="DJ152" s="90"/>
      <c r="DK152" s="90"/>
    </row>
    <row r="153" spans="1:115" ht="11.25" customHeight="1" x14ac:dyDescent="0.25">
      <c r="A153" s="90"/>
      <c r="B153" s="90"/>
      <c r="C153" s="90"/>
      <c r="D153" s="90"/>
      <c r="E153" s="90"/>
      <c r="F153" s="90"/>
      <c r="G153" s="90"/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  <c r="S153" s="90"/>
      <c r="T153" s="90"/>
      <c r="U153" s="90"/>
      <c r="V153" s="90"/>
      <c r="W153" s="90"/>
      <c r="X153" s="90"/>
      <c r="Y153" s="90"/>
      <c r="Z153" s="90"/>
      <c r="AA153" s="238"/>
      <c r="AB153" s="238"/>
      <c r="AC153" s="238"/>
      <c r="AD153" s="238"/>
      <c r="AE153" s="238"/>
      <c r="AF153" s="238"/>
      <c r="AG153" s="238"/>
      <c r="AH153" s="238"/>
      <c r="AI153" s="238"/>
      <c r="AJ153" s="238"/>
      <c r="AK153" s="238"/>
      <c r="AL153" s="238"/>
      <c r="AM153" s="238"/>
      <c r="AN153" s="238"/>
      <c r="AO153" s="238"/>
      <c r="AP153" s="238"/>
      <c r="AQ153" s="238"/>
      <c r="AR153" s="238"/>
      <c r="AS153" s="238"/>
      <c r="AT153" s="238"/>
      <c r="AU153" s="238"/>
      <c r="AV153" s="238"/>
      <c r="AW153" s="238"/>
      <c r="AX153" s="238"/>
      <c r="AY153" s="238"/>
      <c r="AZ153" s="238"/>
      <c r="BA153" s="238"/>
      <c r="BB153" s="238"/>
      <c r="BC153" s="238"/>
      <c r="BD153" s="238"/>
      <c r="BE153" s="238"/>
      <c r="BF153" s="49">
        <v>4</v>
      </c>
      <c r="BG153" s="110">
        <v>35</v>
      </c>
      <c r="BH153" s="110">
        <v>14</v>
      </c>
      <c r="BI153" s="110">
        <v>28</v>
      </c>
      <c r="BJ153" s="52" t="str">
        <f t="shared" si="43"/>
        <v>14,35</v>
      </c>
      <c r="BK153" s="90"/>
      <c r="BL153" s="102">
        <f t="shared" si="44"/>
        <v>149</v>
      </c>
      <c r="BM153" s="60">
        <f t="shared" si="45"/>
        <v>5</v>
      </c>
      <c r="BN153" s="60">
        <f t="shared" si="46"/>
        <v>5</v>
      </c>
      <c r="BO153" s="90"/>
      <c r="BP153" s="238"/>
      <c r="BQ153" s="238"/>
      <c r="BR153" s="238"/>
      <c r="BS153" s="238"/>
      <c r="BT153" s="238"/>
      <c r="BU153" s="238"/>
      <c r="BV153" s="239"/>
      <c r="BW153" s="238"/>
      <c r="BX153" s="239"/>
      <c r="BY153" s="239"/>
      <c r="BZ153" s="90"/>
      <c r="CA153" s="90"/>
      <c r="CB153" s="90"/>
      <c r="CC153" s="90"/>
      <c r="CD153" s="90"/>
      <c r="CE153" s="90"/>
      <c r="CF153" s="90"/>
      <c r="CG153" s="90"/>
      <c r="CH153" s="90"/>
      <c r="CI153" s="90"/>
      <c r="CJ153" s="90"/>
      <c r="CK153" s="90"/>
      <c r="CL153" s="90"/>
      <c r="CM153" s="90"/>
      <c r="CN153" s="90"/>
      <c r="CO153" s="90"/>
      <c r="CP153" s="90"/>
      <c r="CQ153" s="90"/>
      <c r="CR153" s="90"/>
      <c r="CS153" s="90"/>
      <c r="CT153" s="90"/>
      <c r="CU153" s="90"/>
      <c r="CV153" s="90"/>
      <c r="CW153" s="90"/>
      <c r="CX153" s="90"/>
      <c r="CY153" s="90"/>
      <c r="CZ153" s="90"/>
      <c r="DA153" s="90"/>
      <c r="DB153" s="90"/>
      <c r="DC153" s="90"/>
      <c r="DD153" s="90"/>
      <c r="DE153" s="90"/>
      <c r="DF153" s="90"/>
      <c r="DG153" s="90"/>
      <c r="DH153" s="90"/>
      <c r="DI153" s="90"/>
      <c r="DJ153" s="90"/>
      <c r="DK153" s="90"/>
    </row>
    <row r="154" spans="1:115" ht="11.25" customHeight="1" x14ac:dyDescent="0.25">
      <c r="A154" s="90"/>
      <c r="B154" s="90"/>
      <c r="C154" s="90"/>
      <c r="D154" s="90"/>
      <c r="E154" s="90"/>
      <c r="F154" s="90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  <c r="T154" s="90"/>
      <c r="U154" s="90"/>
      <c r="V154" s="90"/>
      <c r="W154" s="90"/>
      <c r="X154" s="90"/>
      <c r="Y154" s="90"/>
      <c r="Z154" s="90"/>
      <c r="AA154" s="238"/>
      <c r="AB154" s="238"/>
      <c r="AC154" s="238"/>
      <c r="AD154" s="238"/>
      <c r="AE154" s="238"/>
      <c r="AF154" s="238"/>
      <c r="AG154" s="238"/>
      <c r="AH154" s="238"/>
      <c r="AI154" s="238"/>
      <c r="AJ154" s="238"/>
      <c r="AK154" s="238"/>
      <c r="AL154" s="238"/>
      <c r="AM154" s="238"/>
      <c r="AN154" s="238"/>
      <c r="AO154" s="238"/>
      <c r="AP154" s="238"/>
      <c r="AQ154" s="238"/>
      <c r="AR154" s="238"/>
      <c r="AS154" s="238"/>
      <c r="AT154" s="238"/>
      <c r="AU154" s="238"/>
      <c r="AV154" s="238"/>
      <c r="AW154" s="238"/>
      <c r="AX154" s="238"/>
      <c r="AY154" s="238"/>
      <c r="AZ154" s="238"/>
      <c r="BA154" s="238"/>
      <c r="BB154" s="238"/>
      <c r="BC154" s="238"/>
      <c r="BD154" s="238"/>
      <c r="BE154" s="238"/>
      <c r="BF154" s="49">
        <v>4</v>
      </c>
      <c r="BG154" s="110">
        <v>35</v>
      </c>
      <c r="BH154" s="110">
        <v>15</v>
      </c>
      <c r="BI154" s="110">
        <v>28</v>
      </c>
      <c r="BJ154" s="52" t="str">
        <f t="shared" si="43"/>
        <v>15,35</v>
      </c>
      <c r="BK154" s="90"/>
      <c r="BL154" s="102">
        <f t="shared" si="44"/>
        <v>150</v>
      </c>
      <c r="BM154" s="60">
        <f t="shared" si="45"/>
        <v>5</v>
      </c>
      <c r="BN154" s="60">
        <f t="shared" si="46"/>
        <v>6</v>
      </c>
      <c r="BO154" s="90"/>
      <c r="BP154" s="238"/>
      <c r="BQ154" s="238"/>
      <c r="BR154" s="238"/>
      <c r="BS154" s="238"/>
      <c r="BT154" s="238"/>
      <c r="BU154" s="238"/>
      <c r="BV154" s="239"/>
      <c r="BW154" s="238"/>
      <c r="BX154" s="239"/>
      <c r="BY154" s="239"/>
      <c r="BZ154" s="90"/>
      <c r="CA154" s="90"/>
      <c r="CB154" s="90"/>
      <c r="CC154" s="90"/>
      <c r="CD154" s="90"/>
      <c r="CE154" s="90"/>
      <c r="CF154" s="90"/>
      <c r="CG154" s="90"/>
      <c r="CH154" s="90"/>
      <c r="CI154" s="90"/>
      <c r="CJ154" s="90"/>
      <c r="CK154" s="90"/>
      <c r="CL154" s="90"/>
      <c r="CM154" s="90"/>
      <c r="CN154" s="90"/>
      <c r="CO154" s="90"/>
      <c r="CP154" s="90"/>
      <c r="CQ154" s="90"/>
      <c r="CR154" s="90"/>
      <c r="CS154" s="90"/>
      <c r="CT154" s="90"/>
      <c r="CU154" s="90"/>
      <c r="CV154" s="90"/>
      <c r="CW154" s="90"/>
      <c r="CX154" s="90"/>
      <c r="CY154" s="90"/>
      <c r="CZ154" s="90"/>
      <c r="DA154" s="90"/>
      <c r="DB154" s="90"/>
      <c r="DC154" s="90"/>
      <c r="DD154" s="90"/>
      <c r="DE154" s="90"/>
      <c r="DF154" s="90"/>
      <c r="DG154" s="90"/>
      <c r="DH154" s="90"/>
      <c r="DI154" s="90"/>
      <c r="DJ154" s="90"/>
      <c r="DK154" s="90"/>
    </row>
    <row r="155" spans="1:115" ht="11.25" customHeight="1" x14ac:dyDescent="0.25">
      <c r="A155" s="90"/>
      <c r="B155" s="90"/>
      <c r="C155" s="90"/>
      <c r="D155" s="90"/>
      <c r="E155" s="90"/>
      <c r="F155" s="90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  <c r="Z155" s="90"/>
      <c r="AA155" s="238"/>
      <c r="AB155" s="238"/>
      <c r="AC155" s="238"/>
      <c r="AD155" s="238"/>
      <c r="AE155" s="238"/>
      <c r="AF155" s="238"/>
      <c r="AG155" s="238"/>
      <c r="AH155" s="238"/>
      <c r="AI155" s="238"/>
      <c r="AJ155" s="238"/>
      <c r="AK155" s="238"/>
      <c r="AL155" s="238"/>
      <c r="AM155" s="238"/>
      <c r="AN155" s="238"/>
      <c r="AO155" s="238"/>
      <c r="AP155" s="238"/>
      <c r="AQ155" s="238"/>
      <c r="AR155" s="238"/>
      <c r="AS155" s="238"/>
      <c r="AT155" s="238"/>
      <c r="AU155" s="238"/>
      <c r="AV155" s="238"/>
      <c r="AW155" s="238"/>
      <c r="AX155" s="238"/>
      <c r="AY155" s="238"/>
      <c r="AZ155" s="238"/>
      <c r="BA155" s="238"/>
      <c r="BB155" s="238"/>
      <c r="BC155" s="238"/>
      <c r="BD155" s="238"/>
      <c r="BE155" s="238"/>
      <c r="BF155" s="49">
        <v>4</v>
      </c>
      <c r="BG155" s="110">
        <v>35</v>
      </c>
      <c r="BH155" s="110">
        <v>16</v>
      </c>
      <c r="BI155" s="110">
        <v>28</v>
      </c>
      <c r="BJ155" s="52" t="str">
        <f t="shared" si="43"/>
        <v>16,35</v>
      </c>
      <c r="BK155" s="90"/>
      <c r="BL155" s="102">
        <f t="shared" si="44"/>
        <v>151</v>
      </c>
      <c r="BM155" s="60">
        <f t="shared" si="45"/>
        <v>5</v>
      </c>
      <c r="BN155" s="60">
        <f t="shared" si="46"/>
        <v>7</v>
      </c>
      <c r="BO155" s="90"/>
      <c r="BP155" s="238"/>
      <c r="BQ155" s="238"/>
      <c r="BR155" s="238"/>
      <c r="BS155" s="238"/>
      <c r="BT155" s="238"/>
      <c r="BU155" s="238"/>
      <c r="BV155" s="239"/>
      <c r="BW155" s="238"/>
      <c r="BX155" s="239"/>
      <c r="BY155" s="239"/>
      <c r="BZ155" s="90"/>
      <c r="CA155" s="90"/>
      <c r="CB155" s="90"/>
      <c r="CC155" s="90"/>
      <c r="CD155" s="90"/>
      <c r="CE155" s="90"/>
      <c r="CF155" s="90"/>
      <c r="CG155" s="90"/>
      <c r="CH155" s="90"/>
      <c r="CI155" s="90"/>
      <c r="CJ155" s="90"/>
      <c r="CK155" s="90"/>
      <c r="CL155" s="90"/>
      <c r="CM155" s="90"/>
      <c r="CN155" s="90"/>
      <c r="CO155" s="90"/>
      <c r="CP155" s="90"/>
      <c r="CQ155" s="90"/>
      <c r="CR155" s="90"/>
      <c r="CS155" s="90"/>
      <c r="CT155" s="90"/>
      <c r="CU155" s="90"/>
      <c r="CV155" s="90"/>
      <c r="CW155" s="90"/>
      <c r="CX155" s="90"/>
      <c r="CY155" s="90"/>
      <c r="CZ155" s="90"/>
      <c r="DA155" s="90"/>
      <c r="DB155" s="90"/>
      <c r="DC155" s="90"/>
      <c r="DD155" s="90"/>
      <c r="DE155" s="90"/>
      <c r="DF155" s="90"/>
      <c r="DG155" s="90"/>
      <c r="DH155" s="90"/>
      <c r="DI155" s="90"/>
      <c r="DJ155" s="90"/>
      <c r="DK155" s="90"/>
    </row>
    <row r="156" spans="1:115" ht="11.25" customHeight="1" x14ac:dyDescent="0.25">
      <c r="A156" s="90"/>
      <c r="B156" s="90"/>
      <c r="C156" s="90"/>
      <c r="D156" s="90"/>
      <c r="E156" s="90"/>
      <c r="F156" s="90"/>
      <c r="G156" s="90"/>
      <c r="H156" s="90"/>
      <c r="I156" s="90"/>
      <c r="J156" s="90"/>
      <c r="K156" s="90"/>
      <c r="L156" s="90"/>
      <c r="M156" s="90"/>
      <c r="N156" s="90"/>
      <c r="O156" s="90"/>
      <c r="P156" s="90"/>
      <c r="Q156" s="90"/>
      <c r="R156" s="90"/>
      <c r="S156" s="90"/>
      <c r="T156" s="90"/>
      <c r="U156" s="90"/>
      <c r="V156" s="90"/>
      <c r="W156" s="90"/>
      <c r="X156" s="90"/>
      <c r="Y156" s="90"/>
      <c r="Z156" s="90"/>
      <c r="AA156" s="238"/>
      <c r="AB156" s="238"/>
      <c r="AC156" s="238"/>
      <c r="AD156" s="238"/>
      <c r="AE156" s="238"/>
      <c r="AF156" s="238"/>
      <c r="AG156" s="238"/>
      <c r="AH156" s="238"/>
      <c r="AI156" s="238"/>
      <c r="AJ156" s="238"/>
      <c r="AK156" s="238"/>
      <c r="AL156" s="238"/>
      <c r="AM156" s="238"/>
      <c r="AN156" s="238"/>
      <c r="AO156" s="238"/>
      <c r="AP156" s="238"/>
      <c r="AQ156" s="238"/>
      <c r="AR156" s="238"/>
      <c r="AS156" s="238"/>
      <c r="AT156" s="238"/>
      <c r="AU156" s="238"/>
      <c r="AV156" s="238"/>
      <c r="AW156" s="238"/>
      <c r="AX156" s="238"/>
      <c r="AY156" s="238"/>
      <c r="AZ156" s="238"/>
      <c r="BA156" s="238"/>
      <c r="BB156" s="238"/>
      <c r="BC156" s="238"/>
      <c r="BD156" s="238"/>
      <c r="BE156" s="238"/>
      <c r="BF156" s="49">
        <v>4</v>
      </c>
      <c r="BG156" s="110">
        <v>35</v>
      </c>
      <c r="BH156" s="110">
        <v>17</v>
      </c>
      <c r="BI156" s="110">
        <v>28</v>
      </c>
      <c r="BJ156" s="52" t="str">
        <f t="shared" si="43"/>
        <v>17,35</v>
      </c>
      <c r="BK156" s="90"/>
      <c r="BL156" s="102">
        <f t="shared" si="44"/>
        <v>152</v>
      </c>
      <c r="BM156" s="60">
        <f t="shared" si="45"/>
        <v>5</v>
      </c>
      <c r="BN156" s="60">
        <f t="shared" si="46"/>
        <v>8</v>
      </c>
      <c r="BO156" s="90"/>
      <c r="BP156" s="238"/>
      <c r="BQ156" s="238"/>
      <c r="BR156" s="238"/>
      <c r="BS156" s="238"/>
      <c r="BT156" s="238"/>
      <c r="BU156" s="238"/>
      <c r="BV156" s="239"/>
      <c r="BW156" s="238"/>
      <c r="BX156" s="239"/>
      <c r="BY156" s="239"/>
      <c r="BZ156" s="90"/>
      <c r="CA156" s="90"/>
      <c r="CB156" s="90"/>
      <c r="CC156" s="90"/>
      <c r="CD156" s="90"/>
      <c r="CE156" s="90"/>
      <c r="CF156" s="90"/>
      <c r="CG156" s="90"/>
      <c r="CH156" s="90"/>
      <c r="CI156" s="90"/>
      <c r="CJ156" s="90"/>
      <c r="CK156" s="90"/>
      <c r="CL156" s="90"/>
      <c r="CM156" s="90"/>
      <c r="CN156" s="90"/>
      <c r="CO156" s="90"/>
      <c r="CP156" s="90"/>
      <c r="CQ156" s="90"/>
      <c r="CR156" s="90"/>
      <c r="CS156" s="90"/>
      <c r="CT156" s="90"/>
      <c r="CU156" s="90"/>
      <c r="CV156" s="90"/>
      <c r="CW156" s="90"/>
      <c r="CX156" s="90"/>
      <c r="CY156" s="90"/>
      <c r="CZ156" s="90"/>
      <c r="DA156" s="90"/>
      <c r="DB156" s="90"/>
      <c r="DC156" s="90"/>
      <c r="DD156" s="90"/>
      <c r="DE156" s="90"/>
      <c r="DF156" s="90"/>
      <c r="DG156" s="90"/>
      <c r="DH156" s="90"/>
      <c r="DI156" s="90"/>
      <c r="DJ156" s="90"/>
      <c r="DK156" s="90"/>
    </row>
    <row r="157" spans="1:115" ht="11.25" customHeight="1" x14ac:dyDescent="0.25">
      <c r="A157" s="90"/>
      <c r="B157" s="90"/>
      <c r="C157" s="90"/>
      <c r="D157" s="90"/>
      <c r="E157" s="90"/>
      <c r="F157" s="90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90"/>
      <c r="T157" s="90"/>
      <c r="U157" s="90"/>
      <c r="V157" s="90"/>
      <c r="W157" s="90"/>
      <c r="X157" s="90"/>
      <c r="Y157" s="90"/>
      <c r="Z157" s="90"/>
      <c r="AA157" s="238"/>
      <c r="AB157" s="238"/>
      <c r="AC157" s="238"/>
      <c r="AD157" s="238"/>
      <c r="AE157" s="238"/>
      <c r="AF157" s="238"/>
      <c r="AG157" s="238"/>
      <c r="AH157" s="238"/>
      <c r="AI157" s="238"/>
      <c r="AJ157" s="238"/>
      <c r="AK157" s="238"/>
      <c r="AL157" s="238"/>
      <c r="AM157" s="238"/>
      <c r="AN157" s="238"/>
      <c r="AO157" s="238"/>
      <c r="AP157" s="238"/>
      <c r="AQ157" s="238"/>
      <c r="AR157" s="238"/>
      <c r="AS157" s="238"/>
      <c r="AT157" s="238"/>
      <c r="AU157" s="238"/>
      <c r="AV157" s="238"/>
      <c r="AW157" s="238"/>
      <c r="AX157" s="238"/>
      <c r="AY157" s="238"/>
      <c r="AZ157" s="238"/>
      <c r="BA157" s="238"/>
      <c r="BB157" s="238"/>
      <c r="BC157" s="238"/>
      <c r="BD157" s="238"/>
      <c r="BE157" s="238"/>
      <c r="BF157" s="49">
        <v>4</v>
      </c>
      <c r="BG157" s="110">
        <v>35</v>
      </c>
      <c r="BH157" s="110">
        <v>18</v>
      </c>
      <c r="BI157" s="110">
        <v>28</v>
      </c>
      <c r="BJ157" s="52" t="str">
        <f t="shared" si="43"/>
        <v>18,35</v>
      </c>
      <c r="BK157" s="90"/>
      <c r="BL157" s="102">
        <f t="shared" si="44"/>
        <v>153</v>
      </c>
      <c r="BM157" s="60">
        <f t="shared" si="45"/>
        <v>5</v>
      </c>
      <c r="BN157" s="60">
        <f t="shared" si="46"/>
        <v>9</v>
      </c>
      <c r="BO157" s="90"/>
      <c r="BP157" s="238"/>
      <c r="BQ157" s="238"/>
      <c r="BR157" s="238"/>
      <c r="BS157" s="238"/>
      <c r="BT157" s="238"/>
      <c r="BU157" s="238"/>
      <c r="BV157" s="239"/>
      <c r="BW157" s="238"/>
      <c r="BX157" s="239"/>
      <c r="BY157" s="239"/>
      <c r="BZ157" s="90"/>
      <c r="CA157" s="90"/>
      <c r="CB157" s="90"/>
      <c r="CC157" s="90"/>
      <c r="CD157" s="90"/>
      <c r="CE157" s="90"/>
      <c r="CF157" s="90"/>
      <c r="CG157" s="90"/>
      <c r="CH157" s="90"/>
      <c r="CI157" s="90"/>
      <c r="CJ157" s="90"/>
      <c r="CK157" s="90"/>
      <c r="CL157" s="90"/>
      <c r="CM157" s="90"/>
      <c r="CN157" s="90"/>
      <c r="CO157" s="90"/>
      <c r="CP157" s="90"/>
      <c r="CQ157" s="90"/>
      <c r="CR157" s="90"/>
      <c r="CS157" s="90"/>
      <c r="CT157" s="90"/>
      <c r="CU157" s="90"/>
      <c r="CV157" s="90"/>
      <c r="CW157" s="90"/>
      <c r="CX157" s="90"/>
      <c r="CY157" s="90"/>
      <c r="CZ157" s="90"/>
      <c r="DA157" s="90"/>
      <c r="DB157" s="90"/>
      <c r="DC157" s="90"/>
      <c r="DD157" s="90"/>
      <c r="DE157" s="90"/>
      <c r="DF157" s="90"/>
      <c r="DG157" s="90"/>
      <c r="DH157" s="90"/>
      <c r="DI157" s="90"/>
      <c r="DJ157" s="90"/>
      <c r="DK157" s="90"/>
    </row>
    <row r="158" spans="1:115" ht="11.25" customHeight="1" x14ac:dyDescent="0.25">
      <c r="A158" s="90"/>
      <c r="B158" s="90"/>
      <c r="C158" s="90"/>
      <c r="D158" s="90"/>
      <c r="E158" s="90"/>
      <c r="F158" s="90"/>
      <c r="G158" s="90"/>
      <c r="H158" s="90"/>
      <c r="I158" s="90"/>
      <c r="J158" s="90"/>
      <c r="K158" s="90"/>
      <c r="L158" s="90"/>
      <c r="M158" s="90"/>
      <c r="N158" s="90"/>
      <c r="O158" s="90"/>
      <c r="P158" s="90"/>
      <c r="Q158" s="90"/>
      <c r="R158" s="90"/>
      <c r="S158" s="90"/>
      <c r="T158" s="90"/>
      <c r="U158" s="90"/>
      <c r="V158" s="90"/>
      <c r="W158" s="90"/>
      <c r="X158" s="90"/>
      <c r="Y158" s="90"/>
      <c r="Z158" s="90"/>
      <c r="AA158" s="238"/>
      <c r="AB158" s="238"/>
      <c r="AC158" s="238"/>
      <c r="AD158" s="238"/>
      <c r="AE158" s="238"/>
      <c r="AF158" s="238"/>
      <c r="AG158" s="238"/>
      <c r="AH158" s="238"/>
      <c r="AI158" s="238"/>
      <c r="AJ158" s="238"/>
      <c r="AK158" s="238"/>
      <c r="AL158" s="238"/>
      <c r="AM158" s="238"/>
      <c r="AN158" s="238"/>
      <c r="AO158" s="238"/>
      <c r="AP158" s="238"/>
      <c r="AQ158" s="238"/>
      <c r="AR158" s="238"/>
      <c r="AS158" s="238"/>
      <c r="AT158" s="238"/>
      <c r="AU158" s="238"/>
      <c r="AV158" s="238"/>
      <c r="AW158" s="238"/>
      <c r="AX158" s="238"/>
      <c r="AY158" s="238"/>
      <c r="AZ158" s="238"/>
      <c r="BA158" s="238"/>
      <c r="BB158" s="238"/>
      <c r="BC158" s="238"/>
      <c r="BD158" s="238"/>
      <c r="BE158" s="238"/>
      <c r="BF158" s="49">
        <v>4</v>
      </c>
      <c r="BG158" s="110">
        <v>35</v>
      </c>
      <c r="BH158" s="110">
        <v>19</v>
      </c>
      <c r="BI158" s="110">
        <v>28</v>
      </c>
      <c r="BJ158" s="52" t="str">
        <f t="shared" si="43"/>
        <v>19,35</v>
      </c>
      <c r="BK158" s="90"/>
      <c r="BL158" s="102">
        <f t="shared" si="44"/>
        <v>154</v>
      </c>
      <c r="BM158" s="60">
        <f t="shared" si="45"/>
        <v>5</v>
      </c>
      <c r="BN158" s="60">
        <f t="shared" si="46"/>
        <v>10</v>
      </c>
      <c r="BO158" s="90"/>
      <c r="BP158" s="238"/>
      <c r="BQ158" s="238"/>
      <c r="BR158" s="238"/>
      <c r="BS158" s="238"/>
      <c r="BT158" s="238"/>
      <c r="BU158" s="238"/>
      <c r="BV158" s="239"/>
      <c r="BW158" s="238"/>
      <c r="BX158" s="239"/>
      <c r="BY158" s="239"/>
      <c r="BZ158" s="90"/>
      <c r="CA158" s="90"/>
      <c r="CB158" s="90"/>
      <c r="CC158" s="90"/>
      <c r="CD158" s="90"/>
      <c r="CE158" s="90"/>
      <c r="CF158" s="90"/>
      <c r="CG158" s="90"/>
      <c r="CH158" s="90"/>
      <c r="CI158" s="90"/>
      <c r="CJ158" s="90"/>
      <c r="CK158" s="90"/>
      <c r="CL158" s="90"/>
      <c r="CM158" s="90"/>
      <c r="CN158" s="90"/>
      <c r="CO158" s="90"/>
      <c r="CP158" s="90"/>
      <c r="CQ158" s="90"/>
      <c r="CR158" s="90"/>
      <c r="CS158" s="90"/>
      <c r="CT158" s="90"/>
      <c r="CU158" s="90"/>
      <c r="CV158" s="90"/>
      <c r="CW158" s="90"/>
      <c r="CX158" s="90"/>
      <c r="CY158" s="90"/>
      <c r="CZ158" s="90"/>
      <c r="DA158" s="90"/>
      <c r="DB158" s="90"/>
      <c r="DC158" s="90"/>
      <c r="DD158" s="90"/>
      <c r="DE158" s="90"/>
      <c r="DF158" s="90"/>
      <c r="DG158" s="90"/>
      <c r="DH158" s="90"/>
      <c r="DI158" s="90"/>
      <c r="DJ158" s="90"/>
      <c r="DK158" s="90"/>
    </row>
    <row r="159" spans="1:115" ht="11.25" customHeight="1" x14ac:dyDescent="0.25">
      <c r="A159" s="90"/>
      <c r="B159" s="90"/>
      <c r="C159" s="90"/>
      <c r="D159" s="90"/>
      <c r="E159" s="90"/>
      <c r="F159" s="90"/>
      <c r="G159" s="90"/>
      <c r="H159" s="90"/>
      <c r="I159" s="90"/>
      <c r="J159" s="90"/>
      <c r="K159" s="90"/>
      <c r="L159" s="90"/>
      <c r="M159" s="90"/>
      <c r="N159" s="90"/>
      <c r="O159" s="90"/>
      <c r="P159" s="90"/>
      <c r="Q159" s="90"/>
      <c r="R159" s="90"/>
      <c r="S159" s="90"/>
      <c r="T159" s="90"/>
      <c r="U159" s="90"/>
      <c r="V159" s="90"/>
      <c r="W159" s="90"/>
      <c r="X159" s="90"/>
      <c r="Y159" s="90"/>
      <c r="Z159" s="90"/>
      <c r="AA159" s="238"/>
      <c r="AB159" s="238"/>
      <c r="AC159" s="238"/>
      <c r="AD159" s="238"/>
      <c r="AE159" s="238"/>
      <c r="AF159" s="238"/>
      <c r="AG159" s="238"/>
      <c r="AH159" s="238"/>
      <c r="AI159" s="238"/>
      <c r="AJ159" s="238"/>
      <c r="AK159" s="238"/>
      <c r="AL159" s="238"/>
      <c r="AM159" s="238"/>
      <c r="AN159" s="238"/>
      <c r="AO159" s="238"/>
      <c r="AP159" s="238"/>
      <c r="AQ159" s="238"/>
      <c r="AR159" s="238"/>
      <c r="AS159" s="238"/>
      <c r="AT159" s="238"/>
      <c r="AU159" s="238"/>
      <c r="AV159" s="238"/>
      <c r="AW159" s="238"/>
      <c r="AX159" s="238"/>
      <c r="AY159" s="238"/>
      <c r="AZ159" s="238"/>
      <c r="BA159" s="238"/>
      <c r="BB159" s="238"/>
      <c r="BC159" s="238"/>
      <c r="BD159" s="238"/>
      <c r="BE159" s="238"/>
      <c r="BF159" s="49">
        <v>4</v>
      </c>
      <c r="BG159" s="110">
        <v>35</v>
      </c>
      <c r="BH159" s="110">
        <v>20</v>
      </c>
      <c r="BI159" s="110">
        <v>28</v>
      </c>
      <c r="BJ159" s="52" t="str">
        <f t="shared" si="43"/>
        <v>20,35</v>
      </c>
      <c r="BK159" s="90"/>
      <c r="BL159" s="102">
        <f t="shared" si="44"/>
        <v>155</v>
      </c>
      <c r="BM159" s="60">
        <f t="shared" si="45"/>
        <v>5</v>
      </c>
      <c r="BN159" s="60">
        <f t="shared" si="46"/>
        <v>11</v>
      </c>
      <c r="BO159" s="90"/>
      <c r="BP159" s="238"/>
      <c r="BQ159" s="238"/>
      <c r="BR159" s="238"/>
      <c r="BS159" s="238"/>
      <c r="BT159" s="238"/>
      <c r="BU159" s="238"/>
      <c r="BV159" s="239"/>
      <c r="BW159" s="238"/>
      <c r="BX159" s="239"/>
      <c r="BY159" s="239"/>
      <c r="BZ159" s="90"/>
      <c r="CA159" s="90"/>
      <c r="CB159" s="90"/>
      <c r="CC159" s="90"/>
      <c r="CD159" s="90"/>
      <c r="CE159" s="90"/>
      <c r="CF159" s="90"/>
      <c r="CG159" s="90"/>
      <c r="CH159" s="90"/>
      <c r="CI159" s="90"/>
      <c r="CJ159" s="90"/>
      <c r="CK159" s="90"/>
      <c r="CL159" s="90"/>
      <c r="CM159" s="90"/>
      <c r="CN159" s="90"/>
      <c r="CO159" s="90"/>
      <c r="CP159" s="90"/>
      <c r="CQ159" s="90"/>
      <c r="CR159" s="90"/>
      <c r="CS159" s="90"/>
      <c r="CT159" s="90"/>
      <c r="CU159" s="90"/>
      <c r="CV159" s="90"/>
      <c r="CW159" s="90"/>
      <c r="CX159" s="90"/>
      <c r="CY159" s="90"/>
      <c r="CZ159" s="90"/>
      <c r="DA159" s="90"/>
      <c r="DB159" s="90"/>
      <c r="DC159" s="90"/>
      <c r="DD159" s="90"/>
      <c r="DE159" s="90"/>
      <c r="DF159" s="90"/>
      <c r="DG159" s="90"/>
      <c r="DH159" s="90"/>
      <c r="DI159" s="90"/>
      <c r="DJ159" s="90"/>
      <c r="DK159" s="90"/>
    </row>
    <row r="160" spans="1:115" ht="11.25" customHeight="1" x14ac:dyDescent="0.25">
      <c r="A160" s="90"/>
      <c r="B160" s="90"/>
      <c r="C160" s="90"/>
      <c r="D160" s="90"/>
      <c r="E160" s="90"/>
      <c r="F160" s="90"/>
      <c r="G160" s="90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  <c r="S160" s="90"/>
      <c r="T160" s="90"/>
      <c r="U160" s="90"/>
      <c r="V160" s="90"/>
      <c r="W160" s="90"/>
      <c r="X160" s="90"/>
      <c r="Y160" s="90"/>
      <c r="Z160" s="90"/>
      <c r="AA160" s="238"/>
      <c r="AB160" s="238"/>
      <c r="AC160" s="238"/>
      <c r="AD160" s="238"/>
      <c r="AE160" s="238"/>
      <c r="AF160" s="238"/>
      <c r="AG160" s="238"/>
      <c r="AH160" s="238"/>
      <c r="AI160" s="238"/>
      <c r="AJ160" s="238"/>
      <c r="AK160" s="238"/>
      <c r="AL160" s="238"/>
      <c r="AM160" s="238"/>
      <c r="AN160" s="238"/>
      <c r="AO160" s="238"/>
      <c r="AP160" s="238"/>
      <c r="AQ160" s="238"/>
      <c r="AR160" s="238"/>
      <c r="AS160" s="238"/>
      <c r="AT160" s="238"/>
      <c r="AU160" s="238"/>
      <c r="AV160" s="238"/>
      <c r="AW160" s="238"/>
      <c r="AX160" s="238"/>
      <c r="AY160" s="238"/>
      <c r="AZ160" s="238"/>
      <c r="BA160" s="238"/>
      <c r="BB160" s="238"/>
      <c r="BC160" s="238"/>
      <c r="BD160" s="238"/>
      <c r="BE160" s="238"/>
      <c r="BF160" s="49">
        <v>4</v>
      </c>
      <c r="BG160" s="110">
        <v>36</v>
      </c>
      <c r="BH160" s="110">
        <v>21</v>
      </c>
      <c r="BI160" s="110">
        <v>28</v>
      </c>
      <c r="BJ160" s="52" t="str">
        <f t="shared" si="43"/>
        <v>21,36</v>
      </c>
      <c r="BK160" s="90"/>
      <c r="BL160" s="102">
        <f t="shared" si="44"/>
        <v>156</v>
      </c>
      <c r="BM160" s="60">
        <f t="shared" si="45"/>
        <v>5</v>
      </c>
      <c r="BN160" s="60">
        <f t="shared" si="46"/>
        <v>12</v>
      </c>
      <c r="BO160" s="90"/>
      <c r="BP160" s="238"/>
      <c r="BQ160" s="238"/>
      <c r="BR160" s="238"/>
      <c r="BS160" s="238"/>
      <c r="BT160" s="238"/>
      <c r="BU160" s="238"/>
      <c r="BV160" s="239"/>
      <c r="BW160" s="238"/>
      <c r="BX160" s="239"/>
      <c r="BY160" s="239"/>
      <c r="BZ160" s="90"/>
      <c r="CA160" s="90"/>
      <c r="CB160" s="90"/>
      <c r="CC160" s="90"/>
      <c r="CD160" s="90"/>
      <c r="CE160" s="90"/>
      <c r="CF160" s="90"/>
      <c r="CG160" s="90"/>
      <c r="CH160" s="90"/>
      <c r="CI160" s="90"/>
      <c r="CJ160" s="90"/>
      <c r="CK160" s="90"/>
      <c r="CL160" s="90"/>
      <c r="CM160" s="90"/>
      <c r="CN160" s="90"/>
      <c r="CO160" s="90"/>
      <c r="CP160" s="90"/>
      <c r="CQ160" s="90"/>
      <c r="CR160" s="90"/>
      <c r="CS160" s="90"/>
      <c r="CT160" s="90"/>
      <c r="CU160" s="90"/>
      <c r="CV160" s="90"/>
      <c r="CW160" s="90"/>
      <c r="CX160" s="90"/>
      <c r="CY160" s="90"/>
      <c r="CZ160" s="90"/>
      <c r="DA160" s="90"/>
      <c r="DB160" s="90"/>
      <c r="DC160" s="90"/>
      <c r="DD160" s="90"/>
      <c r="DE160" s="90"/>
      <c r="DF160" s="90"/>
      <c r="DG160" s="90"/>
      <c r="DH160" s="90"/>
      <c r="DI160" s="90"/>
      <c r="DJ160" s="90"/>
      <c r="DK160" s="90"/>
    </row>
    <row r="161" spans="1:115" ht="11.25" customHeight="1" x14ac:dyDescent="0.25">
      <c r="A161" s="90"/>
      <c r="B161" s="90"/>
      <c r="C161" s="90"/>
      <c r="D161" s="90"/>
      <c r="E161" s="90"/>
      <c r="F161" s="90"/>
      <c r="G161" s="90"/>
      <c r="H161" s="90"/>
      <c r="I161" s="90"/>
      <c r="J161" s="90"/>
      <c r="K161" s="90"/>
      <c r="L161" s="90"/>
      <c r="M161" s="90"/>
      <c r="N161" s="90"/>
      <c r="O161" s="90"/>
      <c r="P161" s="90"/>
      <c r="Q161" s="90"/>
      <c r="R161" s="90"/>
      <c r="S161" s="90"/>
      <c r="T161" s="90"/>
      <c r="U161" s="90"/>
      <c r="V161" s="90"/>
      <c r="W161" s="90"/>
      <c r="X161" s="90"/>
      <c r="Y161" s="90"/>
      <c r="Z161" s="90"/>
      <c r="AA161" s="238"/>
      <c r="AB161" s="238"/>
      <c r="AC161" s="238"/>
      <c r="AD161" s="238"/>
      <c r="AE161" s="238"/>
      <c r="AF161" s="238"/>
      <c r="AG161" s="238"/>
      <c r="AH161" s="238"/>
      <c r="AI161" s="238"/>
      <c r="AJ161" s="238"/>
      <c r="AK161" s="238"/>
      <c r="AL161" s="238"/>
      <c r="AM161" s="238"/>
      <c r="AN161" s="238"/>
      <c r="AO161" s="238"/>
      <c r="AP161" s="238"/>
      <c r="AQ161" s="238"/>
      <c r="AR161" s="238"/>
      <c r="AS161" s="238"/>
      <c r="AT161" s="238"/>
      <c r="AU161" s="238"/>
      <c r="AV161" s="238"/>
      <c r="AW161" s="238"/>
      <c r="AX161" s="238"/>
      <c r="AY161" s="238"/>
      <c r="AZ161" s="238"/>
      <c r="BA161" s="238"/>
      <c r="BB161" s="238"/>
      <c r="BC161" s="238"/>
      <c r="BD161" s="238"/>
      <c r="BE161" s="238"/>
      <c r="BF161" s="49">
        <v>4</v>
      </c>
      <c r="BG161" s="110">
        <v>36</v>
      </c>
      <c r="BH161" s="110">
        <v>22</v>
      </c>
      <c r="BI161" s="110">
        <v>28</v>
      </c>
      <c r="BJ161" s="52" t="str">
        <f t="shared" si="43"/>
        <v>22,36</v>
      </c>
      <c r="BK161" s="90"/>
      <c r="BL161" s="102">
        <f t="shared" si="44"/>
        <v>157</v>
      </c>
      <c r="BM161" s="60">
        <f t="shared" si="45"/>
        <v>5</v>
      </c>
      <c r="BN161" s="60">
        <f t="shared" si="46"/>
        <v>13</v>
      </c>
      <c r="BO161" s="90"/>
      <c r="BP161" s="238"/>
      <c r="BQ161" s="238"/>
      <c r="BR161" s="238"/>
      <c r="BS161" s="238"/>
      <c r="BT161" s="238"/>
      <c r="BU161" s="238"/>
      <c r="BV161" s="239"/>
      <c r="BW161" s="238"/>
      <c r="BX161" s="239"/>
      <c r="BY161" s="239"/>
      <c r="BZ161" s="90"/>
      <c r="CA161" s="90"/>
      <c r="CB161" s="90"/>
      <c r="CC161" s="90"/>
      <c r="CD161" s="90"/>
      <c r="CE161" s="90"/>
      <c r="CF161" s="90"/>
      <c r="CG161" s="90"/>
      <c r="CH161" s="90"/>
      <c r="CI161" s="90"/>
      <c r="CJ161" s="90"/>
      <c r="CK161" s="90"/>
      <c r="CL161" s="90"/>
      <c r="CM161" s="90"/>
      <c r="CN161" s="90"/>
      <c r="CO161" s="90"/>
      <c r="CP161" s="90"/>
      <c r="CQ161" s="90"/>
      <c r="CR161" s="90"/>
      <c r="CS161" s="90"/>
      <c r="CT161" s="90"/>
      <c r="CU161" s="90"/>
      <c r="CV161" s="90"/>
      <c r="CW161" s="90"/>
      <c r="CX161" s="90"/>
      <c r="CY161" s="90"/>
      <c r="CZ161" s="90"/>
      <c r="DA161" s="90"/>
      <c r="DB161" s="90"/>
      <c r="DC161" s="90"/>
      <c r="DD161" s="90"/>
      <c r="DE161" s="90"/>
      <c r="DF161" s="90"/>
      <c r="DG161" s="90"/>
      <c r="DH161" s="90"/>
      <c r="DI161" s="90"/>
      <c r="DJ161" s="90"/>
      <c r="DK161" s="90"/>
    </row>
    <row r="162" spans="1:115" ht="11.25" customHeight="1" x14ac:dyDescent="0.25">
      <c r="A162" s="90"/>
      <c r="B162" s="90"/>
      <c r="C162" s="90"/>
      <c r="D162" s="90"/>
      <c r="E162" s="90"/>
      <c r="F162" s="90"/>
      <c r="G162" s="90"/>
      <c r="H162" s="90"/>
      <c r="I162" s="90"/>
      <c r="J162" s="90"/>
      <c r="K162" s="90"/>
      <c r="L162" s="90"/>
      <c r="M162" s="90"/>
      <c r="N162" s="90"/>
      <c r="O162" s="90"/>
      <c r="P162" s="90"/>
      <c r="Q162" s="90"/>
      <c r="R162" s="90"/>
      <c r="S162" s="90"/>
      <c r="T162" s="90"/>
      <c r="U162" s="90"/>
      <c r="V162" s="90"/>
      <c r="W162" s="90"/>
      <c r="X162" s="90"/>
      <c r="Y162" s="90"/>
      <c r="Z162" s="90"/>
      <c r="AA162" s="238"/>
      <c r="AB162" s="238"/>
      <c r="AC162" s="238"/>
      <c r="AD162" s="238"/>
      <c r="AE162" s="238"/>
      <c r="AF162" s="238"/>
      <c r="AG162" s="238"/>
      <c r="AH162" s="238"/>
      <c r="AI162" s="238"/>
      <c r="AJ162" s="238"/>
      <c r="AK162" s="238"/>
      <c r="AL162" s="238"/>
      <c r="AM162" s="238"/>
      <c r="AN162" s="238"/>
      <c r="AO162" s="238"/>
      <c r="AP162" s="238"/>
      <c r="AQ162" s="238"/>
      <c r="AR162" s="238"/>
      <c r="AS162" s="238"/>
      <c r="AT162" s="238"/>
      <c r="AU162" s="238"/>
      <c r="AV162" s="238"/>
      <c r="AW162" s="238"/>
      <c r="AX162" s="238"/>
      <c r="AY162" s="238"/>
      <c r="AZ162" s="238"/>
      <c r="BA162" s="238"/>
      <c r="BB162" s="238"/>
      <c r="BC162" s="238"/>
      <c r="BD162" s="238"/>
      <c r="BE162" s="238"/>
      <c r="BF162" s="49">
        <v>4</v>
      </c>
      <c r="BG162" s="110">
        <v>36</v>
      </c>
      <c r="BH162" s="110">
        <v>23</v>
      </c>
      <c r="BI162" s="110">
        <v>28</v>
      </c>
      <c r="BJ162" s="52" t="str">
        <f t="shared" si="43"/>
        <v>23,36</v>
      </c>
      <c r="BK162" s="90"/>
      <c r="BL162" s="102">
        <f t="shared" si="44"/>
        <v>158</v>
      </c>
      <c r="BM162" s="60">
        <f t="shared" si="45"/>
        <v>5</v>
      </c>
      <c r="BN162" s="60">
        <f t="shared" si="46"/>
        <v>14</v>
      </c>
      <c r="BO162" s="90"/>
      <c r="BP162" s="238"/>
      <c r="BQ162" s="238"/>
      <c r="BR162" s="238"/>
      <c r="BS162" s="238"/>
      <c r="BT162" s="238"/>
      <c r="BU162" s="238"/>
      <c r="BV162" s="239"/>
      <c r="BW162" s="238"/>
      <c r="BX162" s="239"/>
      <c r="BY162" s="239"/>
      <c r="BZ162" s="90"/>
      <c r="CA162" s="90"/>
      <c r="CB162" s="90"/>
      <c r="CC162" s="90"/>
      <c r="CD162" s="90"/>
      <c r="CE162" s="90"/>
      <c r="CF162" s="90"/>
      <c r="CG162" s="90"/>
      <c r="CH162" s="90"/>
      <c r="CI162" s="90"/>
      <c r="CJ162" s="90"/>
      <c r="CK162" s="90"/>
      <c r="CL162" s="90"/>
      <c r="CM162" s="90"/>
      <c r="CN162" s="90"/>
      <c r="CO162" s="90"/>
      <c r="CP162" s="90"/>
      <c r="CQ162" s="90"/>
      <c r="CR162" s="90"/>
      <c r="CS162" s="90"/>
      <c r="CT162" s="90"/>
      <c r="CU162" s="90"/>
      <c r="CV162" s="90"/>
      <c r="CW162" s="90"/>
      <c r="CX162" s="90"/>
      <c r="CY162" s="90"/>
      <c r="CZ162" s="90"/>
      <c r="DA162" s="90"/>
      <c r="DB162" s="90"/>
      <c r="DC162" s="90"/>
      <c r="DD162" s="90"/>
      <c r="DE162" s="90"/>
      <c r="DF162" s="90"/>
      <c r="DG162" s="90"/>
      <c r="DH162" s="90"/>
      <c r="DI162" s="90"/>
      <c r="DJ162" s="90"/>
      <c r="DK162" s="90"/>
    </row>
    <row r="163" spans="1:115" ht="11.25" customHeight="1" x14ac:dyDescent="0.25">
      <c r="A163" s="90"/>
      <c r="B163" s="90"/>
      <c r="C163" s="90"/>
      <c r="D163" s="90"/>
      <c r="E163" s="90"/>
      <c r="F163" s="90"/>
      <c r="G163" s="90"/>
      <c r="H163" s="90"/>
      <c r="I163" s="90"/>
      <c r="J163" s="90"/>
      <c r="K163" s="90"/>
      <c r="L163" s="90"/>
      <c r="M163" s="90"/>
      <c r="N163" s="90"/>
      <c r="O163" s="90"/>
      <c r="P163" s="90"/>
      <c r="Q163" s="90"/>
      <c r="R163" s="90"/>
      <c r="S163" s="90"/>
      <c r="T163" s="90"/>
      <c r="U163" s="90"/>
      <c r="V163" s="90"/>
      <c r="W163" s="90"/>
      <c r="X163" s="90"/>
      <c r="Y163" s="90"/>
      <c r="Z163" s="90"/>
      <c r="AA163" s="238"/>
      <c r="AB163" s="238"/>
      <c r="AC163" s="238"/>
      <c r="AD163" s="238"/>
      <c r="AE163" s="238"/>
      <c r="AF163" s="238"/>
      <c r="AG163" s="238"/>
      <c r="AH163" s="238"/>
      <c r="AI163" s="238"/>
      <c r="AJ163" s="238"/>
      <c r="AK163" s="238"/>
      <c r="AL163" s="238"/>
      <c r="AM163" s="238"/>
      <c r="AN163" s="238"/>
      <c r="AO163" s="238"/>
      <c r="AP163" s="238"/>
      <c r="AQ163" s="238"/>
      <c r="AR163" s="238"/>
      <c r="AS163" s="238"/>
      <c r="AT163" s="238"/>
      <c r="AU163" s="238"/>
      <c r="AV163" s="238"/>
      <c r="AW163" s="238"/>
      <c r="AX163" s="238"/>
      <c r="AY163" s="238"/>
      <c r="AZ163" s="238"/>
      <c r="BA163" s="238"/>
      <c r="BB163" s="238"/>
      <c r="BC163" s="238"/>
      <c r="BD163" s="238"/>
      <c r="BE163" s="238"/>
      <c r="BF163" s="49">
        <v>5</v>
      </c>
      <c r="BG163" s="110">
        <v>1</v>
      </c>
      <c r="BH163" s="110">
        <v>4</v>
      </c>
      <c r="BI163" s="110">
        <v>50</v>
      </c>
      <c r="BJ163" s="52" t="str">
        <f t="shared" si="43"/>
        <v>4,1</v>
      </c>
      <c r="BK163" s="90"/>
      <c r="BL163" s="102">
        <f t="shared" si="44"/>
        <v>159</v>
      </c>
      <c r="BM163" s="60">
        <f t="shared" si="45"/>
        <v>5</v>
      </c>
      <c r="BN163" s="60">
        <f t="shared" si="46"/>
        <v>15</v>
      </c>
      <c r="BO163" s="90"/>
      <c r="BP163" s="238"/>
      <c r="BQ163" s="238"/>
      <c r="BR163" s="238"/>
      <c r="BS163" s="238"/>
      <c r="BT163" s="238"/>
      <c r="BU163" s="238"/>
      <c r="BV163" s="239"/>
      <c r="BW163" s="238"/>
      <c r="BX163" s="239"/>
      <c r="BY163" s="239"/>
      <c r="BZ163" s="90"/>
      <c r="CA163" s="90"/>
      <c r="CB163" s="90"/>
      <c r="CC163" s="90"/>
      <c r="CD163" s="90"/>
      <c r="CE163" s="90"/>
      <c r="CF163" s="90"/>
      <c r="CG163" s="90"/>
      <c r="CH163" s="90"/>
      <c r="CI163" s="90"/>
      <c r="CJ163" s="90"/>
      <c r="CK163" s="90"/>
      <c r="CL163" s="90"/>
      <c r="CM163" s="90"/>
      <c r="CN163" s="90"/>
      <c r="CO163" s="90"/>
      <c r="CP163" s="90"/>
      <c r="CQ163" s="90"/>
      <c r="CR163" s="90"/>
      <c r="CS163" s="90"/>
      <c r="CT163" s="90"/>
      <c r="CU163" s="90"/>
      <c r="CV163" s="90"/>
      <c r="CW163" s="90"/>
      <c r="CX163" s="90"/>
      <c r="CY163" s="90"/>
      <c r="CZ163" s="90"/>
      <c r="DA163" s="90"/>
      <c r="DB163" s="90"/>
      <c r="DC163" s="90"/>
      <c r="DD163" s="90"/>
      <c r="DE163" s="90"/>
      <c r="DF163" s="90"/>
      <c r="DG163" s="90"/>
      <c r="DH163" s="90"/>
      <c r="DI163" s="90"/>
      <c r="DJ163" s="90"/>
      <c r="DK163" s="90"/>
    </row>
    <row r="164" spans="1:115" ht="11.25" customHeight="1" x14ac:dyDescent="0.25">
      <c r="A164" s="90"/>
      <c r="B164" s="90"/>
      <c r="C164" s="90"/>
      <c r="D164" s="90"/>
      <c r="E164" s="90"/>
      <c r="F164" s="90"/>
      <c r="G164" s="90"/>
      <c r="H164" s="90"/>
      <c r="I164" s="90"/>
      <c r="J164" s="90"/>
      <c r="K164" s="90"/>
      <c r="L164" s="90"/>
      <c r="M164" s="90"/>
      <c r="N164" s="90"/>
      <c r="O164" s="90"/>
      <c r="P164" s="90"/>
      <c r="Q164" s="90"/>
      <c r="R164" s="90"/>
      <c r="S164" s="90"/>
      <c r="T164" s="90"/>
      <c r="U164" s="90"/>
      <c r="V164" s="90"/>
      <c r="W164" s="90"/>
      <c r="X164" s="90"/>
      <c r="Y164" s="90"/>
      <c r="Z164" s="90"/>
      <c r="AA164" s="238"/>
      <c r="AB164" s="238"/>
      <c r="AC164" s="238"/>
      <c r="AD164" s="238"/>
      <c r="AE164" s="238"/>
      <c r="AF164" s="238"/>
      <c r="AG164" s="238"/>
      <c r="AH164" s="238"/>
      <c r="AI164" s="238"/>
      <c r="AJ164" s="238"/>
      <c r="AK164" s="238"/>
      <c r="AL164" s="238"/>
      <c r="AM164" s="238"/>
      <c r="AN164" s="238"/>
      <c r="AO164" s="238"/>
      <c r="AP164" s="238"/>
      <c r="AQ164" s="238"/>
      <c r="AR164" s="238"/>
      <c r="AS164" s="238"/>
      <c r="AT164" s="238"/>
      <c r="AU164" s="238"/>
      <c r="AV164" s="238"/>
      <c r="AW164" s="238"/>
      <c r="AX164" s="238"/>
      <c r="AY164" s="238"/>
      <c r="AZ164" s="238"/>
      <c r="BA164" s="238"/>
      <c r="BB164" s="238"/>
      <c r="BC164" s="238"/>
      <c r="BD164" s="238"/>
      <c r="BE164" s="238"/>
      <c r="BF164" s="49">
        <v>5</v>
      </c>
      <c r="BG164" s="110">
        <v>1</v>
      </c>
      <c r="BH164" s="110">
        <v>5</v>
      </c>
      <c r="BI164" s="110">
        <v>50</v>
      </c>
      <c r="BJ164" s="52" t="str">
        <f t="shared" si="43"/>
        <v>5,1</v>
      </c>
      <c r="BK164" s="90"/>
      <c r="BL164" s="102">
        <f t="shared" si="44"/>
        <v>160</v>
      </c>
      <c r="BM164" s="60">
        <f t="shared" si="45"/>
        <v>5</v>
      </c>
      <c r="BN164" s="60">
        <f t="shared" si="46"/>
        <v>16</v>
      </c>
      <c r="BO164" s="90"/>
      <c r="BP164" s="238"/>
      <c r="BQ164" s="238"/>
      <c r="BR164" s="238"/>
      <c r="BS164" s="238"/>
      <c r="BT164" s="238"/>
      <c r="BU164" s="238"/>
      <c r="BV164" s="239"/>
      <c r="BW164" s="238"/>
      <c r="BX164" s="239"/>
      <c r="BY164" s="239"/>
      <c r="BZ164" s="90"/>
      <c r="CA164" s="90"/>
      <c r="CB164" s="90"/>
      <c r="CC164" s="90"/>
      <c r="CD164" s="90"/>
      <c r="CE164" s="90"/>
      <c r="CF164" s="90"/>
      <c r="CG164" s="90"/>
      <c r="CH164" s="90"/>
      <c r="CI164" s="90"/>
      <c r="CJ164" s="90"/>
      <c r="CK164" s="90"/>
      <c r="CL164" s="90"/>
      <c r="CM164" s="90"/>
      <c r="CN164" s="90"/>
      <c r="CO164" s="90"/>
      <c r="CP164" s="90"/>
      <c r="CQ164" s="90"/>
      <c r="CR164" s="90"/>
      <c r="CS164" s="90"/>
      <c r="CT164" s="90"/>
      <c r="CU164" s="90"/>
      <c r="CV164" s="90"/>
      <c r="CW164" s="90"/>
      <c r="CX164" s="90"/>
      <c r="CY164" s="90"/>
      <c r="CZ164" s="90"/>
      <c r="DA164" s="90"/>
      <c r="DB164" s="90"/>
      <c r="DC164" s="90"/>
      <c r="DD164" s="90"/>
      <c r="DE164" s="90"/>
      <c r="DF164" s="90"/>
      <c r="DG164" s="90"/>
      <c r="DH164" s="90"/>
      <c r="DI164" s="90"/>
      <c r="DJ164" s="90"/>
      <c r="DK164" s="90"/>
    </row>
    <row r="165" spans="1:115" ht="11.25" customHeight="1" x14ac:dyDescent="0.25">
      <c r="A165" s="90"/>
      <c r="B165" s="90"/>
      <c r="C165" s="90"/>
      <c r="D165" s="90"/>
      <c r="E165" s="90"/>
      <c r="F165" s="90"/>
      <c r="G165" s="90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90"/>
      <c r="T165" s="90"/>
      <c r="U165" s="90"/>
      <c r="V165" s="90"/>
      <c r="W165" s="90"/>
      <c r="X165" s="90"/>
      <c r="Y165" s="90"/>
      <c r="Z165" s="90"/>
      <c r="AA165" s="238"/>
      <c r="AB165" s="238"/>
      <c r="AC165" s="238"/>
      <c r="AD165" s="238"/>
      <c r="AE165" s="238"/>
      <c r="AF165" s="238"/>
      <c r="AG165" s="238"/>
      <c r="AH165" s="238"/>
      <c r="AI165" s="238"/>
      <c r="AJ165" s="238"/>
      <c r="AK165" s="238"/>
      <c r="AL165" s="238"/>
      <c r="AM165" s="238"/>
      <c r="AN165" s="238"/>
      <c r="AO165" s="238"/>
      <c r="AP165" s="238"/>
      <c r="AQ165" s="238"/>
      <c r="AR165" s="238"/>
      <c r="AS165" s="238"/>
      <c r="AT165" s="238"/>
      <c r="AU165" s="238"/>
      <c r="AV165" s="238"/>
      <c r="AW165" s="238"/>
      <c r="AX165" s="238"/>
      <c r="AY165" s="238"/>
      <c r="AZ165" s="238"/>
      <c r="BA165" s="238"/>
      <c r="BB165" s="238"/>
      <c r="BC165" s="238"/>
      <c r="BD165" s="238"/>
      <c r="BE165" s="238"/>
      <c r="BF165" s="49">
        <v>5</v>
      </c>
      <c r="BG165" s="110">
        <v>1</v>
      </c>
      <c r="BH165" s="110">
        <v>6</v>
      </c>
      <c r="BI165" s="110">
        <v>50</v>
      </c>
      <c r="BJ165" s="52" t="str">
        <f t="shared" si="43"/>
        <v>6,1</v>
      </c>
      <c r="BK165" s="90"/>
      <c r="BL165" s="102">
        <f t="shared" si="44"/>
        <v>161</v>
      </c>
      <c r="BM165" s="60">
        <f t="shared" si="45"/>
        <v>5</v>
      </c>
      <c r="BN165" s="60">
        <f t="shared" si="46"/>
        <v>17</v>
      </c>
      <c r="BO165" s="90"/>
      <c r="BP165" s="238"/>
      <c r="BQ165" s="238"/>
      <c r="BR165" s="238"/>
      <c r="BS165" s="238"/>
      <c r="BT165" s="238"/>
      <c r="BU165" s="238"/>
      <c r="BV165" s="239"/>
      <c r="BW165" s="238"/>
      <c r="BX165" s="239"/>
      <c r="BY165" s="239"/>
      <c r="BZ165" s="90"/>
      <c r="CA165" s="90"/>
      <c r="CB165" s="90"/>
      <c r="CC165" s="90"/>
      <c r="CD165" s="90"/>
      <c r="CE165" s="90"/>
      <c r="CF165" s="90"/>
      <c r="CG165" s="90"/>
      <c r="CH165" s="90"/>
      <c r="CI165" s="90"/>
      <c r="CJ165" s="90"/>
      <c r="CK165" s="90"/>
      <c r="CL165" s="90"/>
      <c r="CM165" s="90"/>
      <c r="CN165" s="90"/>
      <c r="CO165" s="90"/>
      <c r="CP165" s="90"/>
      <c r="CQ165" s="90"/>
      <c r="CR165" s="90"/>
      <c r="CS165" s="90"/>
      <c r="CT165" s="90"/>
      <c r="CU165" s="90"/>
      <c r="CV165" s="90"/>
      <c r="CW165" s="90"/>
      <c r="CX165" s="90"/>
      <c r="CY165" s="90"/>
      <c r="CZ165" s="90"/>
      <c r="DA165" s="90"/>
      <c r="DB165" s="90"/>
      <c r="DC165" s="90"/>
      <c r="DD165" s="90"/>
      <c r="DE165" s="90"/>
      <c r="DF165" s="90"/>
      <c r="DG165" s="90"/>
      <c r="DH165" s="90"/>
      <c r="DI165" s="90"/>
      <c r="DJ165" s="90"/>
      <c r="DK165" s="90"/>
    </row>
    <row r="166" spans="1:115" ht="11.25" customHeight="1" x14ac:dyDescent="0.25">
      <c r="A166" s="90"/>
      <c r="B166" s="90"/>
      <c r="C166" s="90"/>
      <c r="D166" s="90"/>
      <c r="E166" s="90"/>
      <c r="F166" s="90"/>
      <c r="G166" s="90"/>
      <c r="H166" s="90"/>
      <c r="I166" s="90"/>
      <c r="J166" s="90"/>
      <c r="K166" s="90"/>
      <c r="L166" s="90"/>
      <c r="M166" s="90"/>
      <c r="N166" s="90"/>
      <c r="O166" s="90"/>
      <c r="P166" s="90"/>
      <c r="Q166" s="90"/>
      <c r="R166" s="90"/>
      <c r="S166" s="90"/>
      <c r="T166" s="90"/>
      <c r="U166" s="90"/>
      <c r="V166" s="90"/>
      <c r="W166" s="90"/>
      <c r="X166" s="90"/>
      <c r="Y166" s="90"/>
      <c r="Z166" s="90"/>
      <c r="AA166" s="238"/>
      <c r="AB166" s="238"/>
      <c r="AC166" s="238"/>
      <c r="AD166" s="238"/>
      <c r="AE166" s="238"/>
      <c r="AF166" s="238"/>
      <c r="AG166" s="238"/>
      <c r="AH166" s="238"/>
      <c r="AI166" s="238"/>
      <c r="AJ166" s="238"/>
      <c r="AK166" s="238"/>
      <c r="AL166" s="238"/>
      <c r="AM166" s="238"/>
      <c r="AN166" s="238"/>
      <c r="AO166" s="238"/>
      <c r="AP166" s="238"/>
      <c r="AQ166" s="238"/>
      <c r="AR166" s="238"/>
      <c r="AS166" s="238"/>
      <c r="AT166" s="238"/>
      <c r="AU166" s="238"/>
      <c r="AV166" s="238"/>
      <c r="AW166" s="238"/>
      <c r="AX166" s="238"/>
      <c r="AY166" s="238"/>
      <c r="AZ166" s="238"/>
      <c r="BA166" s="238"/>
      <c r="BB166" s="238"/>
      <c r="BC166" s="238"/>
      <c r="BD166" s="238"/>
      <c r="BE166" s="238"/>
      <c r="BF166" s="49">
        <v>5</v>
      </c>
      <c r="BG166" s="110">
        <v>1</v>
      </c>
      <c r="BH166" s="110">
        <v>7</v>
      </c>
      <c r="BI166" s="110">
        <v>50</v>
      </c>
      <c r="BJ166" s="52" t="str">
        <f t="shared" si="43"/>
        <v>7,1</v>
      </c>
      <c r="BK166" s="90"/>
      <c r="BL166" s="102">
        <f t="shared" si="44"/>
        <v>162</v>
      </c>
      <c r="BM166" s="60">
        <f t="shared" si="45"/>
        <v>5</v>
      </c>
      <c r="BN166" s="60">
        <f t="shared" si="46"/>
        <v>18</v>
      </c>
      <c r="BO166" s="90"/>
      <c r="BP166" s="238"/>
      <c r="BQ166" s="238"/>
      <c r="BR166" s="238"/>
      <c r="BS166" s="238"/>
      <c r="BT166" s="238"/>
      <c r="BU166" s="238"/>
      <c r="BV166" s="239"/>
      <c r="BW166" s="238"/>
      <c r="BX166" s="239"/>
      <c r="BY166" s="239"/>
      <c r="BZ166" s="90"/>
      <c r="CA166" s="90"/>
      <c r="CB166" s="90"/>
      <c r="CC166" s="90"/>
      <c r="CD166" s="90"/>
      <c r="CE166" s="90"/>
      <c r="CF166" s="90"/>
      <c r="CG166" s="90"/>
      <c r="CH166" s="90"/>
      <c r="CI166" s="90"/>
      <c r="CJ166" s="90"/>
      <c r="CK166" s="90"/>
      <c r="CL166" s="90"/>
      <c r="CM166" s="90"/>
      <c r="CN166" s="90"/>
      <c r="CO166" s="90"/>
      <c r="CP166" s="90"/>
      <c r="CQ166" s="90"/>
      <c r="CR166" s="90"/>
      <c r="CS166" s="90"/>
      <c r="CT166" s="90"/>
      <c r="CU166" s="90"/>
      <c r="CV166" s="90"/>
      <c r="CW166" s="90"/>
      <c r="CX166" s="90"/>
      <c r="CY166" s="90"/>
      <c r="CZ166" s="90"/>
      <c r="DA166" s="90"/>
      <c r="DB166" s="90"/>
      <c r="DC166" s="90"/>
      <c r="DD166" s="90"/>
      <c r="DE166" s="90"/>
      <c r="DF166" s="90"/>
      <c r="DG166" s="90"/>
      <c r="DH166" s="90"/>
      <c r="DI166" s="90"/>
      <c r="DJ166" s="90"/>
      <c r="DK166" s="90"/>
    </row>
    <row r="167" spans="1:115" ht="11.25" customHeight="1" x14ac:dyDescent="0.25">
      <c r="A167" s="90"/>
      <c r="B167" s="90"/>
      <c r="C167" s="90"/>
      <c r="D167" s="90"/>
      <c r="E167" s="90"/>
      <c r="F167" s="90"/>
      <c r="G167" s="90"/>
      <c r="H167" s="90"/>
      <c r="I167" s="90"/>
      <c r="J167" s="90"/>
      <c r="K167" s="90"/>
      <c r="L167" s="90"/>
      <c r="M167" s="90"/>
      <c r="N167" s="90"/>
      <c r="O167" s="90"/>
      <c r="P167" s="90"/>
      <c r="Q167" s="90"/>
      <c r="R167" s="90"/>
      <c r="S167" s="90"/>
      <c r="T167" s="90"/>
      <c r="U167" s="90"/>
      <c r="V167" s="90"/>
      <c r="W167" s="90"/>
      <c r="X167" s="90"/>
      <c r="Y167" s="90"/>
      <c r="Z167" s="90"/>
      <c r="AA167" s="238"/>
      <c r="AB167" s="238"/>
      <c r="AC167" s="238"/>
      <c r="AD167" s="238"/>
      <c r="AE167" s="238"/>
      <c r="AF167" s="238"/>
      <c r="AG167" s="238"/>
      <c r="AH167" s="238"/>
      <c r="AI167" s="238"/>
      <c r="AJ167" s="238"/>
      <c r="AK167" s="238"/>
      <c r="AL167" s="238"/>
      <c r="AM167" s="238"/>
      <c r="AN167" s="238"/>
      <c r="AO167" s="238"/>
      <c r="AP167" s="238"/>
      <c r="AQ167" s="238"/>
      <c r="AR167" s="238"/>
      <c r="AS167" s="238"/>
      <c r="AT167" s="238"/>
      <c r="AU167" s="238"/>
      <c r="AV167" s="238"/>
      <c r="AW167" s="238"/>
      <c r="AX167" s="238"/>
      <c r="AY167" s="238"/>
      <c r="AZ167" s="238"/>
      <c r="BA167" s="238"/>
      <c r="BB167" s="238"/>
      <c r="BC167" s="238"/>
      <c r="BD167" s="238"/>
      <c r="BE167" s="238"/>
      <c r="BF167" s="49">
        <v>5</v>
      </c>
      <c r="BG167" s="110">
        <v>1</v>
      </c>
      <c r="BH167" s="110">
        <v>8</v>
      </c>
      <c r="BI167" s="110">
        <v>50</v>
      </c>
      <c r="BJ167" s="52" t="str">
        <f t="shared" si="43"/>
        <v>8,1</v>
      </c>
      <c r="BK167" s="90"/>
      <c r="BL167" s="102">
        <f t="shared" si="44"/>
        <v>163</v>
      </c>
      <c r="BM167" s="60">
        <f t="shared" si="45"/>
        <v>5</v>
      </c>
      <c r="BN167" s="60">
        <f t="shared" si="46"/>
        <v>19</v>
      </c>
      <c r="BO167" s="90"/>
      <c r="BP167" s="238"/>
      <c r="BQ167" s="238"/>
      <c r="BR167" s="238"/>
      <c r="BS167" s="238"/>
      <c r="BT167" s="238"/>
      <c r="BU167" s="238"/>
      <c r="BV167" s="239"/>
      <c r="BW167" s="238"/>
      <c r="BX167" s="239"/>
      <c r="BY167" s="239"/>
      <c r="BZ167" s="90"/>
      <c r="CA167" s="90"/>
      <c r="CB167" s="90"/>
      <c r="CC167" s="90"/>
      <c r="CD167" s="90"/>
      <c r="CE167" s="90"/>
      <c r="CF167" s="90"/>
      <c r="CG167" s="90"/>
      <c r="CH167" s="90"/>
      <c r="CI167" s="90"/>
      <c r="CJ167" s="90"/>
      <c r="CK167" s="90"/>
      <c r="CL167" s="90"/>
      <c r="CM167" s="90"/>
      <c r="CN167" s="90"/>
      <c r="CO167" s="90"/>
      <c r="CP167" s="90"/>
      <c r="CQ167" s="90"/>
      <c r="CR167" s="90"/>
      <c r="CS167" s="90"/>
      <c r="CT167" s="90"/>
      <c r="CU167" s="90"/>
      <c r="CV167" s="90"/>
      <c r="CW167" s="90"/>
      <c r="CX167" s="90"/>
      <c r="CY167" s="90"/>
      <c r="CZ167" s="90"/>
      <c r="DA167" s="90"/>
      <c r="DB167" s="90"/>
      <c r="DC167" s="90"/>
      <c r="DD167" s="90"/>
      <c r="DE167" s="90"/>
      <c r="DF167" s="90"/>
      <c r="DG167" s="90"/>
      <c r="DH167" s="90"/>
      <c r="DI167" s="90"/>
      <c r="DJ167" s="90"/>
      <c r="DK167" s="90"/>
    </row>
    <row r="168" spans="1:115" ht="11.25" customHeight="1" x14ac:dyDescent="0.25">
      <c r="A168" s="90"/>
      <c r="B168" s="90"/>
      <c r="C168" s="90"/>
      <c r="D168" s="90"/>
      <c r="E168" s="90"/>
      <c r="F168" s="90"/>
      <c r="G168" s="90"/>
      <c r="H168" s="90"/>
      <c r="I168" s="90"/>
      <c r="J168" s="90"/>
      <c r="K168" s="90"/>
      <c r="L168" s="90"/>
      <c r="M168" s="90"/>
      <c r="N168" s="90"/>
      <c r="O168" s="90"/>
      <c r="P168" s="90"/>
      <c r="Q168" s="90"/>
      <c r="R168" s="90"/>
      <c r="S168" s="90"/>
      <c r="T168" s="90"/>
      <c r="U168" s="90"/>
      <c r="V168" s="90"/>
      <c r="W168" s="90"/>
      <c r="X168" s="90"/>
      <c r="Y168" s="90"/>
      <c r="Z168" s="90"/>
      <c r="AA168" s="238"/>
      <c r="AB168" s="238"/>
      <c r="AC168" s="238"/>
      <c r="AD168" s="238"/>
      <c r="AE168" s="238"/>
      <c r="AF168" s="238"/>
      <c r="AG168" s="238"/>
      <c r="AH168" s="238"/>
      <c r="AI168" s="238"/>
      <c r="AJ168" s="238"/>
      <c r="AK168" s="238"/>
      <c r="AL168" s="238"/>
      <c r="AM168" s="238"/>
      <c r="AN168" s="238"/>
      <c r="AO168" s="238"/>
      <c r="AP168" s="238"/>
      <c r="AQ168" s="238"/>
      <c r="AR168" s="238"/>
      <c r="AS168" s="238"/>
      <c r="AT168" s="238"/>
      <c r="AU168" s="238"/>
      <c r="AV168" s="238"/>
      <c r="AW168" s="238"/>
      <c r="AX168" s="238"/>
      <c r="AY168" s="238"/>
      <c r="AZ168" s="238"/>
      <c r="BA168" s="238"/>
      <c r="BB168" s="238"/>
      <c r="BC168" s="238"/>
      <c r="BD168" s="238"/>
      <c r="BE168" s="238"/>
      <c r="BF168" s="49">
        <v>5</v>
      </c>
      <c r="BG168" s="110">
        <v>1</v>
      </c>
      <c r="BH168" s="110">
        <v>9</v>
      </c>
      <c r="BI168" s="110">
        <v>50</v>
      </c>
      <c r="BJ168" s="52" t="str">
        <f t="shared" si="43"/>
        <v>9,1</v>
      </c>
      <c r="BK168" s="90"/>
      <c r="BL168" s="102">
        <f t="shared" si="44"/>
        <v>164</v>
      </c>
      <c r="BM168" s="60">
        <f t="shared" si="45"/>
        <v>5</v>
      </c>
      <c r="BN168" s="60">
        <f t="shared" si="46"/>
        <v>20</v>
      </c>
      <c r="BO168" s="90"/>
      <c r="BP168" s="238"/>
      <c r="BQ168" s="238"/>
      <c r="BR168" s="238"/>
      <c r="BS168" s="238"/>
      <c r="BT168" s="238"/>
      <c r="BU168" s="238"/>
      <c r="BV168" s="239"/>
      <c r="BW168" s="238"/>
      <c r="BX168" s="239"/>
      <c r="BY168" s="239"/>
      <c r="BZ168" s="90"/>
      <c r="CA168" s="90"/>
      <c r="CB168" s="90"/>
      <c r="CC168" s="90"/>
      <c r="CD168" s="90"/>
      <c r="CE168" s="90"/>
      <c r="CF168" s="90"/>
      <c r="CG168" s="90"/>
      <c r="CH168" s="90"/>
      <c r="CI168" s="90"/>
      <c r="CJ168" s="90"/>
      <c r="CK168" s="90"/>
      <c r="CL168" s="90"/>
      <c r="CM168" s="90"/>
      <c r="CN168" s="90"/>
      <c r="CO168" s="90"/>
      <c r="CP168" s="90"/>
      <c r="CQ168" s="90"/>
      <c r="CR168" s="90"/>
      <c r="CS168" s="90"/>
      <c r="CT168" s="90"/>
      <c r="CU168" s="90"/>
      <c r="CV168" s="90"/>
      <c r="CW168" s="90"/>
      <c r="CX168" s="90"/>
      <c r="CY168" s="90"/>
      <c r="CZ168" s="90"/>
      <c r="DA168" s="90"/>
      <c r="DB168" s="90"/>
      <c r="DC168" s="90"/>
      <c r="DD168" s="90"/>
      <c r="DE168" s="90"/>
      <c r="DF168" s="90"/>
      <c r="DG168" s="90"/>
      <c r="DH168" s="90"/>
      <c r="DI168" s="90"/>
      <c r="DJ168" s="90"/>
      <c r="DK168" s="90"/>
    </row>
    <row r="169" spans="1:115" ht="11.25" customHeight="1" x14ac:dyDescent="0.25">
      <c r="A169" s="90"/>
      <c r="B169" s="90"/>
      <c r="C169" s="90"/>
      <c r="D169" s="90"/>
      <c r="E169" s="90"/>
      <c r="F169" s="90"/>
      <c r="G169" s="90"/>
      <c r="H169" s="90"/>
      <c r="I169" s="90"/>
      <c r="J169" s="90"/>
      <c r="K169" s="90"/>
      <c r="L169" s="90"/>
      <c r="M169" s="90"/>
      <c r="N169" s="90"/>
      <c r="O169" s="90"/>
      <c r="P169" s="90"/>
      <c r="Q169" s="90"/>
      <c r="R169" s="90"/>
      <c r="S169" s="90"/>
      <c r="T169" s="90"/>
      <c r="U169" s="90"/>
      <c r="V169" s="90"/>
      <c r="W169" s="90"/>
      <c r="X169" s="90"/>
      <c r="Y169" s="90"/>
      <c r="Z169" s="90"/>
      <c r="AA169" s="238"/>
      <c r="AB169" s="238"/>
      <c r="AC169" s="238"/>
      <c r="AD169" s="238"/>
      <c r="AE169" s="238"/>
      <c r="AF169" s="238"/>
      <c r="AG169" s="238"/>
      <c r="AH169" s="238"/>
      <c r="AI169" s="238"/>
      <c r="AJ169" s="238"/>
      <c r="AK169" s="238"/>
      <c r="AL169" s="238"/>
      <c r="AM169" s="238"/>
      <c r="AN169" s="238"/>
      <c r="AO169" s="238"/>
      <c r="AP169" s="238"/>
      <c r="AQ169" s="238"/>
      <c r="AR169" s="238"/>
      <c r="AS169" s="238"/>
      <c r="AT169" s="238"/>
      <c r="AU169" s="238"/>
      <c r="AV169" s="238"/>
      <c r="AW169" s="238"/>
      <c r="AX169" s="238"/>
      <c r="AY169" s="238"/>
      <c r="AZ169" s="238"/>
      <c r="BA169" s="238"/>
      <c r="BB169" s="238"/>
      <c r="BC169" s="238"/>
      <c r="BD169" s="238"/>
      <c r="BE169" s="238"/>
      <c r="BF169" s="49">
        <v>5</v>
      </c>
      <c r="BG169" s="110">
        <v>1</v>
      </c>
      <c r="BH169" s="110">
        <v>10</v>
      </c>
      <c r="BI169" s="110">
        <v>50</v>
      </c>
      <c r="BJ169" s="52" t="str">
        <f t="shared" si="43"/>
        <v>10,1</v>
      </c>
      <c r="BK169" s="90"/>
      <c r="BL169" s="102">
        <f t="shared" si="44"/>
        <v>165</v>
      </c>
      <c r="BM169" s="60">
        <f t="shared" si="45"/>
        <v>5</v>
      </c>
      <c r="BN169" s="60">
        <f t="shared" si="46"/>
        <v>21</v>
      </c>
      <c r="BO169" s="90"/>
      <c r="BP169" s="238"/>
      <c r="BQ169" s="238"/>
      <c r="BR169" s="238"/>
      <c r="BS169" s="238"/>
      <c r="BT169" s="238"/>
      <c r="BU169" s="238"/>
      <c r="BV169" s="239"/>
      <c r="BW169" s="238"/>
      <c r="BX169" s="239"/>
      <c r="BY169" s="239"/>
      <c r="BZ169" s="90"/>
      <c r="CA169" s="90"/>
      <c r="CB169" s="90"/>
      <c r="CC169" s="90"/>
      <c r="CD169" s="90"/>
      <c r="CE169" s="90"/>
      <c r="CF169" s="90"/>
      <c r="CG169" s="90"/>
      <c r="CH169" s="90"/>
      <c r="CI169" s="90"/>
      <c r="CJ169" s="90"/>
      <c r="CK169" s="90"/>
      <c r="CL169" s="90"/>
      <c r="CM169" s="90"/>
      <c r="CN169" s="90"/>
      <c r="CO169" s="90"/>
      <c r="CP169" s="90"/>
      <c r="CQ169" s="90"/>
      <c r="CR169" s="90"/>
      <c r="CS169" s="90"/>
      <c r="CT169" s="90"/>
      <c r="CU169" s="90"/>
      <c r="CV169" s="90"/>
      <c r="CW169" s="90"/>
      <c r="CX169" s="90"/>
      <c r="CY169" s="90"/>
      <c r="CZ169" s="90"/>
      <c r="DA169" s="90"/>
      <c r="DB169" s="90"/>
      <c r="DC169" s="90"/>
      <c r="DD169" s="90"/>
      <c r="DE169" s="90"/>
      <c r="DF169" s="90"/>
      <c r="DG169" s="90"/>
      <c r="DH169" s="90"/>
      <c r="DI169" s="90"/>
      <c r="DJ169" s="90"/>
      <c r="DK169" s="90"/>
    </row>
    <row r="170" spans="1:115" ht="11.25" customHeight="1" x14ac:dyDescent="0.25">
      <c r="A170" s="90"/>
      <c r="B170" s="90"/>
      <c r="C170" s="90"/>
      <c r="D170" s="90"/>
      <c r="E170" s="90"/>
      <c r="F170" s="90"/>
      <c r="G170" s="90"/>
      <c r="H170" s="90"/>
      <c r="I170" s="90"/>
      <c r="J170" s="90"/>
      <c r="K170" s="90"/>
      <c r="L170" s="90"/>
      <c r="M170" s="90"/>
      <c r="N170" s="90"/>
      <c r="O170" s="90"/>
      <c r="P170" s="90"/>
      <c r="Q170" s="90"/>
      <c r="R170" s="90"/>
      <c r="S170" s="90"/>
      <c r="T170" s="90"/>
      <c r="U170" s="90"/>
      <c r="V170" s="90"/>
      <c r="W170" s="90"/>
      <c r="X170" s="90"/>
      <c r="Y170" s="90"/>
      <c r="Z170" s="90"/>
      <c r="AA170" s="238"/>
      <c r="AB170" s="238"/>
      <c r="AC170" s="238"/>
      <c r="AD170" s="238"/>
      <c r="AE170" s="238"/>
      <c r="AF170" s="238"/>
      <c r="AG170" s="238"/>
      <c r="AH170" s="238"/>
      <c r="AI170" s="238"/>
      <c r="AJ170" s="238"/>
      <c r="AK170" s="238"/>
      <c r="AL170" s="238"/>
      <c r="AM170" s="238"/>
      <c r="AN170" s="238"/>
      <c r="AO170" s="238"/>
      <c r="AP170" s="238"/>
      <c r="AQ170" s="238"/>
      <c r="AR170" s="238"/>
      <c r="AS170" s="238"/>
      <c r="AT170" s="238"/>
      <c r="AU170" s="238"/>
      <c r="AV170" s="238"/>
      <c r="AW170" s="238"/>
      <c r="AX170" s="238"/>
      <c r="AY170" s="238"/>
      <c r="AZ170" s="238"/>
      <c r="BA170" s="238"/>
      <c r="BB170" s="238"/>
      <c r="BC170" s="238"/>
      <c r="BD170" s="238"/>
      <c r="BE170" s="238"/>
      <c r="BF170" s="49">
        <v>5</v>
      </c>
      <c r="BG170" s="110">
        <v>1</v>
      </c>
      <c r="BH170" s="110">
        <v>11</v>
      </c>
      <c r="BI170" s="110">
        <v>50</v>
      </c>
      <c r="BJ170" s="52" t="str">
        <f t="shared" si="43"/>
        <v>11,1</v>
      </c>
      <c r="BK170" s="90"/>
      <c r="BL170" s="102">
        <f t="shared" si="44"/>
        <v>166</v>
      </c>
      <c r="BM170" s="60">
        <f t="shared" si="45"/>
        <v>5</v>
      </c>
      <c r="BN170" s="60">
        <f t="shared" si="46"/>
        <v>22</v>
      </c>
      <c r="BO170" s="90"/>
      <c r="BP170" s="238"/>
      <c r="BQ170" s="238"/>
      <c r="BR170" s="238"/>
      <c r="BS170" s="238"/>
      <c r="BT170" s="238"/>
      <c r="BU170" s="238"/>
      <c r="BV170" s="239"/>
      <c r="BW170" s="238"/>
      <c r="BX170" s="239"/>
      <c r="BY170" s="239"/>
      <c r="BZ170" s="90"/>
      <c r="CA170" s="90"/>
      <c r="CB170" s="90"/>
      <c r="CC170" s="90"/>
      <c r="CD170" s="90"/>
      <c r="CE170" s="90"/>
      <c r="CF170" s="90"/>
      <c r="CG170" s="90"/>
      <c r="CH170" s="90"/>
      <c r="CI170" s="90"/>
      <c r="CJ170" s="90"/>
      <c r="CK170" s="90"/>
      <c r="CL170" s="90"/>
      <c r="CM170" s="90"/>
      <c r="CN170" s="90"/>
      <c r="CO170" s="90"/>
      <c r="CP170" s="90"/>
      <c r="CQ170" s="90"/>
      <c r="CR170" s="90"/>
      <c r="CS170" s="90"/>
      <c r="CT170" s="90"/>
      <c r="CU170" s="90"/>
      <c r="CV170" s="90"/>
      <c r="CW170" s="90"/>
      <c r="CX170" s="90"/>
      <c r="CY170" s="90"/>
      <c r="CZ170" s="90"/>
      <c r="DA170" s="90"/>
      <c r="DB170" s="90"/>
      <c r="DC170" s="90"/>
      <c r="DD170" s="90"/>
      <c r="DE170" s="90"/>
      <c r="DF170" s="90"/>
      <c r="DG170" s="90"/>
      <c r="DH170" s="90"/>
      <c r="DI170" s="90"/>
      <c r="DJ170" s="90"/>
      <c r="DK170" s="90"/>
    </row>
    <row r="171" spans="1:115" ht="11.25" customHeight="1" x14ac:dyDescent="0.25">
      <c r="A171" s="90"/>
      <c r="B171" s="90"/>
      <c r="C171" s="90"/>
      <c r="D171" s="90"/>
      <c r="E171" s="90"/>
      <c r="F171" s="90"/>
      <c r="G171" s="90"/>
      <c r="H171" s="90"/>
      <c r="I171" s="90"/>
      <c r="J171" s="90"/>
      <c r="K171" s="90"/>
      <c r="L171" s="90"/>
      <c r="M171" s="90"/>
      <c r="N171" s="90"/>
      <c r="O171" s="90"/>
      <c r="P171" s="90"/>
      <c r="Q171" s="90"/>
      <c r="R171" s="90"/>
      <c r="S171" s="90"/>
      <c r="T171" s="90"/>
      <c r="U171" s="90"/>
      <c r="V171" s="90"/>
      <c r="W171" s="90"/>
      <c r="X171" s="90"/>
      <c r="Y171" s="90"/>
      <c r="Z171" s="90"/>
      <c r="AA171" s="238"/>
      <c r="AB171" s="238"/>
      <c r="AC171" s="238"/>
      <c r="AD171" s="238"/>
      <c r="AE171" s="238"/>
      <c r="AF171" s="238"/>
      <c r="AG171" s="238"/>
      <c r="AH171" s="238"/>
      <c r="AI171" s="238"/>
      <c r="AJ171" s="238"/>
      <c r="AK171" s="238"/>
      <c r="AL171" s="238"/>
      <c r="AM171" s="238"/>
      <c r="AN171" s="238"/>
      <c r="AO171" s="238"/>
      <c r="AP171" s="238"/>
      <c r="AQ171" s="238"/>
      <c r="AR171" s="238"/>
      <c r="AS171" s="238"/>
      <c r="AT171" s="238"/>
      <c r="AU171" s="238"/>
      <c r="AV171" s="238"/>
      <c r="AW171" s="238"/>
      <c r="AX171" s="238"/>
      <c r="AY171" s="238"/>
      <c r="AZ171" s="238"/>
      <c r="BA171" s="238"/>
      <c r="BB171" s="238"/>
      <c r="BC171" s="238"/>
      <c r="BD171" s="238"/>
      <c r="BE171" s="238"/>
      <c r="BF171" s="49">
        <v>5</v>
      </c>
      <c r="BG171" s="110">
        <v>1</v>
      </c>
      <c r="BH171" s="110">
        <v>12</v>
      </c>
      <c r="BI171" s="110">
        <v>50.09</v>
      </c>
      <c r="BJ171" s="52" t="str">
        <f t="shared" si="43"/>
        <v>12,1</v>
      </c>
      <c r="BK171" s="90"/>
      <c r="BL171" s="102">
        <f t="shared" si="44"/>
        <v>167</v>
      </c>
      <c r="BM171" s="60">
        <f t="shared" si="45"/>
        <v>5</v>
      </c>
      <c r="BN171" s="60">
        <f t="shared" si="46"/>
        <v>23</v>
      </c>
      <c r="BO171" s="90"/>
      <c r="BP171" s="238"/>
      <c r="BQ171" s="238"/>
      <c r="BR171" s="238"/>
      <c r="BS171" s="238"/>
      <c r="BT171" s="238"/>
      <c r="BU171" s="238"/>
      <c r="BV171" s="239"/>
      <c r="BW171" s="238"/>
      <c r="BX171" s="239"/>
      <c r="BY171" s="239"/>
      <c r="BZ171" s="90"/>
      <c r="CA171" s="90"/>
      <c r="CB171" s="90"/>
      <c r="CC171" s="90"/>
      <c r="CD171" s="90"/>
      <c r="CE171" s="90"/>
      <c r="CF171" s="90"/>
      <c r="CG171" s="90"/>
      <c r="CH171" s="90"/>
      <c r="CI171" s="90"/>
      <c r="CJ171" s="90"/>
      <c r="CK171" s="90"/>
      <c r="CL171" s="90"/>
      <c r="CM171" s="90"/>
      <c r="CN171" s="90"/>
      <c r="CO171" s="90"/>
      <c r="CP171" s="90"/>
      <c r="CQ171" s="90"/>
      <c r="CR171" s="90"/>
      <c r="CS171" s="90"/>
      <c r="CT171" s="90"/>
      <c r="CU171" s="90"/>
      <c r="CV171" s="90"/>
      <c r="CW171" s="90"/>
      <c r="CX171" s="90"/>
      <c r="CY171" s="90"/>
      <c r="CZ171" s="90"/>
      <c r="DA171" s="90"/>
      <c r="DB171" s="90"/>
      <c r="DC171" s="90"/>
      <c r="DD171" s="90"/>
      <c r="DE171" s="90"/>
      <c r="DF171" s="90"/>
      <c r="DG171" s="90"/>
      <c r="DH171" s="90"/>
      <c r="DI171" s="90"/>
      <c r="DJ171" s="90"/>
      <c r="DK171" s="90"/>
    </row>
    <row r="172" spans="1:115" ht="11.25" customHeight="1" x14ac:dyDescent="0.25">
      <c r="A172" s="90"/>
      <c r="B172" s="90"/>
      <c r="C172" s="90"/>
      <c r="D172" s="90"/>
      <c r="E172" s="90"/>
      <c r="F172" s="90"/>
      <c r="G172" s="90"/>
      <c r="H172" s="90"/>
      <c r="I172" s="90"/>
      <c r="J172" s="90"/>
      <c r="K172" s="90"/>
      <c r="L172" s="90"/>
      <c r="M172" s="90"/>
      <c r="N172" s="90"/>
      <c r="O172" s="90"/>
      <c r="P172" s="90"/>
      <c r="Q172" s="90"/>
      <c r="R172" s="90"/>
      <c r="S172" s="90"/>
      <c r="T172" s="90"/>
      <c r="U172" s="90"/>
      <c r="V172" s="90"/>
      <c r="W172" s="90"/>
      <c r="X172" s="90"/>
      <c r="Y172" s="90"/>
      <c r="Z172" s="90"/>
      <c r="AA172" s="238"/>
      <c r="AB172" s="238"/>
      <c r="AC172" s="238"/>
      <c r="AD172" s="238"/>
      <c r="AE172" s="238"/>
      <c r="AF172" s="238"/>
      <c r="AG172" s="238"/>
      <c r="AH172" s="238"/>
      <c r="AI172" s="238"/>
      <c r="AJ172" s="238"/>
      <c r="AK172" s="238"/>
      <c r="AL172" s="238"/>
      <c r="AM172" s="238"/>
      <c r="AN172" s="238"/>
      <c r="AO172" s="238"/>
      <c r="AP172" s="238"/>
      <c r="AQ172" s="238"/>
      <c r="AR172" s="238"/>
      <c r="AS172" s="238"/>
      <c r="AT172" s="238"/>
      <c r="AU172" s="238"/>
      <c r="AV172" s="238"/>
      <c r="AW172" s="238"/>
      <c r="AX172" s="238"/>
      <c r="AY172" s="238"/>
      <c r="AZ172" s="238"/>
      <c r="BA172" s="238"/>
      <c r="BB172" s="238"/>
      <c r="BC172" s="238"/>
      <c r="BD172" s="238"/>
      <c r="BE172" s="238"/>
      <c r="BF172" s="49">
        <v>5</v>
      </c>
      <c r="BG172" s="110">
        <v>1</v>
      </c>
      <c r="BH172" s="110">
        <v>13</v>
      </c>
      <c r="BI172" s="110">
        <v>50.14</v>
      </c>
      <c r="BJ172" s="52" t="str">
        <f t="shared" si="43"/>
        <v>13,1</v>
      </c>
      <c r="BK172" s="90"/>
      <c r="BL172" s="102">
        <f t="shared" si="44"/>
        <v>168</v>
      </c>
      <c r="BM172" s="60">
        <f t="shared" si="45"/>
        <v>5</v>
      </c>
      <c r="BN172" s="60">
        <f t="shared" si="46"/>
        <v>24</v>
      </c>
      <c r="BO172" s="90"/>
      <c r="BP172" s="238"/>
      <c r="BQ172" s="238"/>
      <c r="BR172" s="238"/>
      <c r="BS172" s="238"/>
      <c r="BT172" s="238"/>
      <c r="BU172" s="238"/>
      <c r="BV172" s="239"/>
      <c r="BW172" s="238"/>
      <c r="BX172" s="239"/>
      <c r="BY172" s="239"/>
      <c r="BZ172" s="90"/>
      <c r="CA172" s="90"/>
      <c r="CB172" s="90"/>
      <c r="CC172" s="90"/>
      <c r="CD172" s="90"/>
      <c r="CE172" s="90"/>
      <c r="CF172" s="90"/>
      <c r="CG172" s="90"/>
      <c r="CH172" s="90"/>
      <c r="CI172" s="90"/>
      <c r="CJ172" s="90"/>
      <c r="CK172" s="90"/>
      <c r="CL172" s="90"/>
      <c r="CM172" s="90"/>
      <c r="CN172" s="90"/>
      <c r="CO172" s="90"/>
      <c r="CP172" s="90"/>
      <c r="CQ172" s="90"/>
      <c r="CR172" s="90"/>
      <c r="CS172" s="90"/>
      <c r="CT172" s="90"/>
      <c r="CU172" s="90"/>
      <c r="CV172" s="90"/>
      <c r="CW172" s="90"/>
      <c r="CX172" s="90"/>
      <c r="CY172" s="90"/>
      <c r="CZ172" s="90"/>
      <c r="DA172" s="90"/>
      <c r="DB172" s="90"/>
      <c r="DC172" s="90"/>
      <c r="DD172" s="90"/>
      <c r="DE172" s="90"/>
      <c r="DF172" s="90"/>
      <c r="DG172" s="90"/>
      <c r="DH172" s="90"/>
      <c r="DI172" s="90"/>
      <c r="DJ172" s="90"/>
      <c r="DK172" s="90"/>
    </row>
    <row r="173" spans="1:115" ht="11.25" customHeight="1" x14ac:dyDescent="0.25">
      <c r="A173" s="90"/>
      <c r="B173" s="90"/>
      <c r="C173" s="90"/>
      <c r="D173" s="90"/>
      <c r="E173" s="90"/>
      <c r="F173" s="90"/>
      <c r="G173" s="90"/>
      <c r="H173" s="90"/>
      <c r="I173" s="90"/>
      <c r="J173" s="90"/>
      <c r="K173" s="90"/>
      <c r="L173" s="90"/>
      <c r="M173" s="90"/>
      <c r="N173" s="90"/>
      <c r="O173" s="90"/>
      <c r="P173" s="90"/>
      <c r="Q173" s="90"/>
      <c r="R173" s="90"/>
      <c r="S173" s="90"/>
      <c r="T173" s="90"/>
      <c r="U173" s="90"/>
      <c r="V173" s="90"/>
      <c r="W173" s="90"/>
      <c r="X173" s="90"/>
      <c r="Y173" s="90"/>
      <c r="Z173" s="90"/>
      <c r="AA173" s="238"/>
      <c r="AB173" s="238"/>
      <c r="AC173" s="238"/>
      <c r="AD173" s="238"/>
      <c r="AE173" s="238"/>
      <c r="AF173" s="238"/>
      <c r="AG173" s="238"/>
      <c r="AH173" s="238"/>
      <c r="AI173" s="238"/>
      <c r="AJ173" s="238"/>
      <c r="AK173" s="238"/>
      <c r="AL173" s="238"/>
      <c r="AM173" s="238"/>
      <c r="AN173" s="238"/>
      <c r="AO173" s="238"/>
      <c r="AP173" s="238"/>
      <c r="AQ173" s="238"/>
      <c r="AR173" s="238"/>
      <c r="AS173" s="238"/>
      <c r="AT173" s="238"/>
      <c r="AU173" s="238"/>
      <c r="AV173" s="238"/>
      <c r="AW173" s="238"/>
      <c r="AX173" s="238"/>
      <c r="AY173" s="238"/>
      <c r="AZ173" s="238"/>
      <c r="BA173" s="238"/>
      <c r="BB173" s="238"/>
      <c r="BC173" s="238"/>
      <c r="BD173" s="238"/>
      <c r="BE173" s="238"/>
      <c r="BF173" s="49">
        <v>5</v>
      </c>
      <c r="BG173" s="110">
        <v>1</v>
      </c>
      <c r="BH173" s="110">
        <v>14</v>
      </c>
      <c r="BI173" s="110">
        <v>50.14</v>
      </c>
      <c r="BJ173" s="52" t="str">
        <f t="shared" si="43"/>
        <v>14,1</v>
      </c>
      <c r="BK173" s="90"/>
      <c r="BL173" s="102">
        <f t="shared" si="44"/>
        <v>169</v>
      </c>
      <c r="BM173" s="60">
        <f t="shared" si="45"/>
        <v>5</v>
      </c>
      <c r="BN173" s="60">
        <f t="shared" si="46"/>
        <v>25</v>
      </c>
      <c r="BO173" s="90"/>
      <c r="BP173" s="238"/>
      <c r="BQ173" s="238"/>
      <c r="BR173" s="238"/>
      <c r="BS173" s="238"/>
      <c r="BT173" s="238"/>
      <c r="BU173" s="238"/>
      <c r="BV173" s="239"/>
      <c r="BW173" s="238"/>
      <c r="BX173" s="239"/>
      <c r="BY173" s="239"/>
      <c r="BZ173" s="90"/>
      <c r="CA173" s="90"/>
      <c r="CB173" s="90"/>
      <c r="CC173" s="90"/>
      <c r="CD173" s="90"/>
      <c r="CE173" s="90"/>
      <c r="CF173" s="90"/>
      <c r="CG173" s="90"/>
      <c r="CH173" s="90"/>
      <c r="CI173" s="90"/>
      <c r="CJ173" s="90"/>
      <c r="CK173" s="90"/>
      <c r="CL173" s="90"/>
      <c r="CM173" s="90"/>
      <c r="CN173" s="90"/>
      <c r="CO173" s="90"/>
      <c r="CP173" s="90"/>
      <c r="CQ173" s="90"/>
      <c r="CR173" s="90"/>
      <c r="CS173" s="90"/>
      <c r="CT173" s="90"/>
      <c r="CU173" s="90"/>
      <c r="CV173" s="90"/>
      <c r="CW173" s="90"/>
      <c r="CX173" s="90"/>
      <c r="CY173" s="90"/>
      <c r="CZ173" s="90"/>
      <c r="DA173" s="90"/>
      <c r="DB173" s="90"/>
      <c r="DC173" s="90"/>
      <c r="DD173" s="90"/>
      <c r="DE173" s="90"/>
      <c r="DF173" s="90"/>
      <c r="DG173" s="90"/>
      <c r="DH173" s="90"/>
      <c r="DI173" s="90"/>
      <c r="DJ173" s="90"/>
      <c r="DK173" s="90"/>
    </row>
    <row r="174" spans="1:115" ht="11.25" customHeight="1" x14ac:dyDescent="0.25">
      <c r="A174" s="90"/>
      <c r="B174" s="90"/>
      <c r="C174" s="90"/>
      <c r="D174" s="90"/>
      <c r="E174" s="90"/>
      <c r="F174" s="90"/>
      <c r="G174" s="90"/>
      <c r="H174" s="90"/>
      <c r="I174" s="90"/>
      <c r="J174" s="90"/>
      <c r="K174" s="90"/>
      <c r="L174" s="90"/>
      <c r="M174" s="90"/>
      <c r="N174" s="90"/>
      <c r="O174" s="90"/>
      <c r="P174" s="90"/>
      <c r="Q174" s="90"/>
      <c r="R174" s="90"/>
      <c r="S174" s="90"/>
      <c r="T174" s="90"/>
      <c r="U174" s="90"/>
      <c r="V174" s="90"/>
      <c r="W174" s="90"/>
      <c r="X174" s="90"/>
      <c r="Y174" s="90"/>
      <c r="Z174" s="90"/>
      <c r="AA174" s="238"/>
      <c r="AB174" s="238"/>
      <c r="AC174" s="238"/>
      <c r="AD174" s="238"/>
      <c r="AE174" s="238"/>
      <c r="AF174" s="238"/>
      <c r="AG174" s="238"/>
      <c r="AH174" s="238"/>
      <c r="AI174" s="238"/>
      <c r="AJ174" s="238"/>
      <c r="AK174" s="238"/>
      <c r="AL174" s="238"/>
      <c r="AM174" s="238"/>
      <c r="AN174" s="238"/>
      <c r="AO174" s="238"/>
      <c r="AP174" s="238"/>
      <c r="AQ174" s="238"/>
      <c r="AR174" s="238"/>
      <c r="AS174" s="238"/>
      <c r="AT174" s="238"/>
      <c r="AU174" s="238"/>
      <c r="AV174" s="238"/>
      <c r="AW174" s="238"/>
      <c r="AX174" s="238"/>
      <c r="AY174" s="238"/>
      <c r="AZ174" s="238"/>
      <c r="BA174" s="238"/>
      <c r="BB174" s="238"/>
      <c r="BC174" s="238"/>
      <c r="BD174" s="238"/>
      <c r="BE174" s="238"/>
      <c r="BF174" s="49">
        <v>5</v>
      </c>
      <c r="BG174" s="110">
        <v>1</v>
      </c>
      <c r="BH174" s="110">
        <v>15</v>
      </c>
      <c r="BI174" s="110">
        <v>50.09</v>
      </c>
      <c r="BJ174" s="52" t="str">
        <f t="shared" si="43"/>
        <v>15,1</v>
      </c>
      <c r="BK174" s="90"/>
      <c r="BL174" s="102">
        <f t="shared" si="44"/>
        <v>170</v>
      </c>
      <c r="BM174" s="60">
        <f t="shared" si="45"/>
        <v>5</v>
      </c>
      <c r="BN174" s="60">
        <f t="shared" si="46"/>
        <v>26</v>
      </c>
      <c r="BO174" s="90"/>
      <c r="BP174" s="238"/>
      <c r="BQ174" s="238"/>
      <c r="BR174" s="238"/>
      <c r="BS174" s="238"/>
      <c r="BT174" s="238"/>
      <c r="BU174" s="238"/>
      <c r="BV174" s="239"/>
      <c r="BW174" s="238"/>
      <c r="BX174" s="239"/>
      <c r="BY174" s="239"/>
      <c r="BZ174" s="90"/>
      <c r="CA174" s="90"/>
      <c r="CB174" s="90"/>
      <c r="CC174" s="90"/>
      <c r="CD174" s="90"/>
      <c r="CE174" s="90"/>
      <c r="CF174" s="90"/>
      <c r="CG174" s="90"/>
      <c r="CH174" s="90"/>
      <c r="CI174" s="90"/>
      <c r="CJ174" s="90"/>
      <c r="CK174" s="90"/>
      <c r="CL174" s="90"/>
      <c r="CM174" s="90"/>
      <c r="CN174" s="90"/>
      <c r="CO174" s="90"/>
      <c r="CP174" s="90"/>
      <c r="CQ174" s="90"/>
      <c r="CR174" s="90"/>
      <c r="CS174" s="90"/>
      <c r="CT174" s="90"/>
      <c r="CU174" s="90"/>
      <c r="CV174" s="90"/>
      <c r="CW174" s="90"/>
      <c r="CX174" s="90"/>
      <c r="CY174" s="90"/>
      <c r="CZ174" s="90"/>
      <c r="DA174" s="90"/>
      <c r="DB174" s="90"/>
      <c r="DC174" s="90"/>
      <c r="DD174" s="90"/>
      <c r="DE174" s="90"/>
      <c r="DF174" s="90"/>
      <c r="DG174" s="90"/>
      <c r="DH174" s="90"/>
      <c r="DI174" s="90"/>
      <c r="DJ174" s="90"/>
      <c r="DK174" s="90"/>
    </row>
    <row r="175" spans="1:115" ht="11.25" customHeight="1" x14ac:dyDescent="0.25">
      <c r="A175" s="90"/>
      <c r="B175" s="90"/>
      <c r="C175" s="90"/>
      <c r="D175" s="90"/>
      <c r="E175" s="90"/>
      <c r="F175" s="90"/>
      <c r="G175" s="90"/>
      <c r="H175" s="90"/>
      <c r="I175" s="90"/>
      <c r="J175" s="90"/>
      <c r="K175" s="90"/>
      <c r="L175" s="90"/>
      <c r="M175" s="90"/>
      <c r="N175" s="90"/>
      <c r="O175" s="90"/>
      <c r="P175" s="90"/>
      <c r="Q175" s="90"/>
      <c r="R175" s="90"/>
      <c r="S175" s="90"/>
      <c r="T175" s="90"/>
      <c r="U175" s="90"/>
      <c r="V175" s="90"/>
      <c r="W175" s="90"/>
      <c r="X175" s="90"/>
      <c r="Y175" s="90"/>
      <c r="Z175" s="90"/>
      <c r="AA175" s="238"/>
      <c r="AB175" s="238"/>
      <c r="AC175" s="238"/>
      <c r="AD175" s="238"/>
      <c r="AE175" s="238"/>
      <c r="AF175" s="238"/>
      <c r="AG175" s="238"/>
      <c r="AH175" s="238"/>
      <c r="AI175" s="238"/>
      <c r="AJ175" s="238"/>
      <c r="AK175" s="238"/>
      <c r="AL175" s="238"/>
      <c r="AM175" s="238"/>
      <c r="AN175" s="238"/>
      <c r="AO175" s="238"/>
      <c r="AP175" s="238"/>
      <c r="AQ175" s="238"/>
      <c r="AR175" s="238"/>
      <c r="AS175" s="238"/>
      <c r="AT175" s="238"/>
      <c r="AU175" s="238"/>
      <c r="AV175" s="238"/>
      <c r="AW175" s="238"/>
      <c r="AX175" s="238"/>
      <c r="AY175" s="238"/>
      <c r="AZ175" s="238"/>
      <c r="BA175" s="238"/>
      <c r="BB175" s="238"/>
      <c r="BC175" s="238"/>
      <c r="BD175" s="238"/>
      <c r="BE175" s="238"/>
      <c r="BF175" s="49">
        <v>5</v>
      </c>
      <c r="BG175" s="110">
        <v>1</v>
      </c>
      <c r="BH175" s="110">
        <v>16</v>
      </c>
      <c r="BI175" s="110">
        <v>50</v>
      </c>
      <c r="BJ175" s="52" t="str">
        <f t="shared" si="43"/>
        <v>16,1</v>
      </c>
      <c r="BK175" s="90"/>
      <c r="BL175" s="102">
        <f t="shared" si="44"/>
        <v>171</v>
      </c>
      <c r="BM175" s="60">
        <f t="shared" si="45"/>
        <v>5</v>
      </c>
      <c r="BN175" s="60">
        <f t="shared" si="46"/>
        <v>27</v>
      </c>
      <c r="BO175" s="90"/>
      <c r="BP175" s="238"/>
      <c r="BQ175" s="238"/>
      <c r="BR175" s="238"/>
      <c r="BS175" s="238"/>
      <c r="BT175" s="238"/>
      <c r="BU175" s="238"/>
      <c r="BV175" s="239"/>
      <c r="BW175" s="238"/>
      <c r="BX175" s="239"/>
      <c r="BY175" s="239"/>
      <c r="BZ175" s="90"/>
      <c r="CA175" s="90"/>
      <c r="CB175" s="90"/>
      <c r="CC175" s="90"/>
      <c r="CD175" s="90"/>
      <c r="CE175" s="90"/>
      <c r="CF175" s="90"/>
      <c r="CG175" s="90"/>
      <c r="CH175" s="90"/>
      <c r="CI175" s="90"/>
      <c r="CJ175" s="90"/>
      <c r="CK175" s="90"/>
      <c r="CL175" s="90"/>
      <c r="CM175" s="90"/>
      <c r="CN175" s="90"/>
      <c r="CO175" s="90"/>
      <c r="CP175" s="90"/>
      <c r="CQ175" s="90"/>
      <c r="CR175" s="90"/>
      <c r="CS175" s="90"/>
      <c r="CT175" s="90"/>
      <c r="CU175" s="90"/>
      <c r="CV175" s="90"/>
      <c r="CW175" s="90"/>
      <c r="CX175" s="90"/>
      <c r="CY175" s="90"/>
      <c r="CZ175" s="90"/>
      <c r="DA175" s="90"/>
      <c r="DB175" s="90"/>
      <c r="DC175" s="90"/>
      <c r="DD175" s="90"/>
      <c r="DE175" s="90"/>
      <c r="DF175" s="90"/>
      <c r="DG175" s="90"/>
      <c r="DH175" s="90"/>
      <c r="DI175" s="90"/>
      <c r="DJ175" s="90"/>
      <c r="DK175" s="90"/>
    </row>
    <row r="176" spans="1:115" ht="11.25" customHeight="1" x14ac:dyDescent="0.25">
      <c r="A176" s="90"/>
      <c r="B176" s="90"/>
      <c r="C176" s="90"/>
      <c r="D176" s="90"/>
      <c r="E176" s="90"/>
      <c r="F176" s="90"/>
      <c r="G176" s="90"/>
      <c r="H176" s="90"/>
      <c r="I176" s="90"/>
      <c r="J176" s="90"/>
      <c r="K176" s="90"/>
      <c r="L176" s="90"/>
      <c r="M176" s="90"/>
      <c r="N176" s="90"/>
      <c r="O176" s="90"/>
      <c r="P176" s="90"/>
      <c r="Q176" s="90"/>
      <c r="R176" s="90"/>
      <c r="S176" s="90"/>
      <c r="T176" s="90"/>
      <c r="U176" s="90"/>
      <c r="V176" s="90"/>
      <c r="W176" s="90"/>
      <c r="X176" s="90"/>
      <c r="Y176" s="90"/>
      <c r="Z176" s="90"/>
      <c r="AA176" s="238"/>
      <c r="AB176" s="238"/>
      <c r="AC176" s="238"/>
      <c r="AD176" s="238"/>
      <c r="AE176" s="238"/>
      <c r="AF176" s="238"/>
      <c r="AG176" s="238"/>
      <c r="AH176" s="238"/>
      <c r="AI176" s="238"/>
      <c r="AJ176" s="238"/>
      <c r="AK176" s="238"/>
      <c r="AL176" s="238"/>
      <c r="AM176" s="238"/>
      <c r="AN176" s="238"/>
      <c r="AO176" s="238"/>
      <c r="AP176" s="238"/>
      <c r="AQ176" s="238"/>
      <c r="AR176" s="238"/>
      <c r="AS176" s="238"/>
      <c r="AT176" s="238"/>
      <c r="AU176" s="238"/>
      <c r="AV176" s="238"/>
      <c r="AW176" s="238"/>
      <c r="AX176" s="238"/>
      <c r="AY176" s="238"/>
      <c r="AZ176" s="238"/>
      <c r="BA176" s="238"/>
      <c r="BB176" s="238"/>
      <c r="BC176" s="238"/>
      <c r="BD176" s="238"/>
      <c r="BE176" s="238"/>
      <c r="BF176" s="49">
        <v>5</v>
      </c>
      <c r="BG176" s="110">
        <v>1</v>
      </c>
      <c r="BH176" s="110">
        <v>17</v>
      </c>
      <c r="BI176" s="110">
        <v>50</v>
      </c>
      <c r="BJ176" s="52" t="str">
        <f t="shared" si="43"/>
        <v>17,1</v>
      </c>
      <c r="BK176" s="90"/>
      <c r="BL176" s="102">
        <f t="shared" si="44"/>
        <v>172</v>
      </c>
      <c r="BM176" s="60">
        <f t="shared" si="45"/>
        <v>5</v>
      </c>
      <c r="BN176" s="60">
        <f t="shared" si="46"/>
        <v>28</v>
      </c>
      <c r="BO176" s="90"/>
      <c r="BP176" s="238"/>
      <c r="BQ176" s="238"/>
      <c r="BR176" s="238"/>
      <c r="BS176" s="238"/>
      <c r="BT176" s="238"/>
      <c r="BU176" s="238"/>
      <c r="BV176" s="239"/>
      <c r="BW176" s="238"/>
      <c r="BX176" s="239"/>
      <c r="BY176" s="239"/>
      <c r="BZ176" s="90"/>
      <c r="CA176" s="90"/>
      <c r="CB176" s="90"/>
      <c r="CC176" s="90"/>
      <c r="CD176" s="90"/>
      <c r="CE176" s="90"/>
      <c r="CF176" s="90"/>
      <c r="CG176" s="90"/>
      <c r="CH176" s="90"/>
      <c r="CI176" s="90"/>
      <c r="CJ176" s="90"/>
      <c r="CK176" s="90"/>
      <c r="CL176" s="90"/>
      <c r="CM176" s="90"/>
      <c r="CN176" s="90"/>
      <c r="CO176" s="90"/>
      <c r="CP176" s="90"/>
      <c r="CQ176" s="90"/>
      <c r="CR176" s="90"/>
      <c r="CS176" s="90"/>
      <c r="CT176" s="90"/>
      <c r="CU176" s="90"/>
      <c r="CV176" s="90"/>
      <c r="CW176" s="90"/>
      <c r="CX176" s="90"/>
      <c r="CY176" s="90"/>
      <c r="CZ176" s="90"/>
      <c r="DA176" s="90"/>
      <c r="DB176" s="90"/>
      <c r="DC176" s="90"/>
      <c r="DD176" s="90"/>
      <c r="DE176" s="90"/>
      <c r="DF176" s="90"/>
      <c r="DG176" s="90"/>
      <c r="DH176" s="90"/>
      <c r="DI176" s="90"/>
      <c r="DJ176" s="90"/>
      <c r="DK176" s="90"/>
    </row>
    <row r="177" spans="1:115" ht="11.25" customHeight="1" x14ac:dyDescent="0.25">
      <c r="A177" s="90"/>
      <c r="B177" s="90"/>
      <c r="C177" s="90"/>
      <c r="D177" s="90"/>
      <c r="E177" s="90"/>
      <c r="F177" s="90"/>
      <c r="G177" s="90"/>
      <c r="H177" s="90"/>
      <c r="I177" s="90"/>
      <c r="J177" s="90"/>
      <c r="K177" s="90"/>
      <c r="L177" s="90"/>
      <c r="M177" s="90"/>
      <c r="N177" s="90"/>
      <c r="O177" s="90"/>
      <c r="P177" s="90"/>
      <c r="Q177" s="90"/>
      <c r="R177" s="90"/>
      <c r="S177" s="90"/>
      <c r="T177" s="90"/>
      <c r="U177" s="90"/>
      <c r="V177" s="90"/>
      <c r="W177" s="90"/>
      <c r="X177" s="90"/>
      <c r="Y177" s="90"/>
      <c r="Z177" s="90"/>
      <c r="AA177" s="238"/>
      <c r="AB177" s="238"/>
      <c r="AC177" s="238"/>
      <c r="AD177" s="238"/>
      <c r="AE177" s="238"/>
      <c r="AF177" s="238"/>
      <c r="AG177" s="238"/>
      <c r="AH177" s="238"/>
      <c r="AI177" s="238"/>
      <c r="AJ177" s="238"/>
      <c r="AK177" s="238"/>
      <c r="AL177" s="238"/>
      <c r="AM177" s="238"/>
      <c r="AN177" s="238"/>
      <c r="AO177" s="238"/>
      <c r="AP177" s="238"/>
      <c r="AQ177" s="238"/>
      <c r="AR177" s="238"/>
      <c r="AS177" s="238"/>
      <c r="AT177" s="238"/>
      <c r="AU177" s="238"/>
      <c r="AV177" s="238"/>
      <c r="AW177" s="238"/>
      <c r="AX177" s="238"/>
      <c r="AY177" s="238"/>
      <c r="AZ177" s="238"/>
      <c r="BA177" s="238"/>
      <c r="BB177" s="238"/>
      <c r="BC177" s="238"/>
      <c r="BD177" s="238"/>
      <c r="BE177" s="238"/>
      <c r="BF177" s="49">
        <v>5</v>
      </c>
      <c r="BG177" s="110">
        <v>1</v>
      </c>
      <c r="BH177" s="110">
        <v>18</v>
      </c>
      <c r="BI177" s="110">
        <v>50</v>
      </c>
      <c r="BJ177" s="52" t="str">
        <f t="shared" si="43"/>
        <v>18,1</v>
      </c>
      <c r="BK177" s="90"/>
      <c r="BL177" s="102">
        <f t="shared" si="44"/>
        <v>173</v>
      </c>
      <c r="BM177" s="60">
        <f t="shared" si="45"/>
        <v>5</v>
      </c>
      <c r="BN177" s="60">
        <f t="shared" si="46"/>
        <v>29</v>
      </c>
      <c r="BO177" s="90"/>
      <c r="BP177" s="238"/>
      <c r="BQ177" s="238"/>
      <c r="BR177" s="238"/>
      <c r="BS177" s="238"/>
      <c r="BT177" s="238"/>
      <c r="BU177" s="238"/>
      <c r="BV177" s="239"/>
      <c r="BW177" s="238"/>
      <c r="BX177" s="239"/>
      <c r="BY177" s="239"/>
      <c r="BZ177" s="90"/>
      <c r="CA177" s="90"/>
      <c r="CB177" s="90"/>
      <c r="CC177" s="90"/>
      <c r="CD177" s="90"/>
      <c r="CE177" s="90"/>
      <c r="CF177" s="90"/>
      <c r="CG177" s="90"/>
      <c r="CH177" s="90"/>
      <c r="CI177" s="90"/>
      <c r="CJ177" s="90"/>
      <c r="CK177" s="90"/>
      <c r="CL177" s="90"/>
      <c r="CM177" s="90"/>
      <c r="CN177" s="90"/>
      <c r="CO177" s="90"/>
      <c r="CP177" s="90"/>
      <c r="CQ177" s="90"/>
      <c r="CR177" s="90"/>
      <c r="CS177" s="90"/>
      <c r="CT177" s="90"/>
      <c r="CU177" s="90"/>
      <c r="CV177" s="90"/>
      <c r="CW177" s="90"/>
      <c r="CX177" s="90"/>
      <c r="CY177" s="90"/>
      <c r="CZ177" s="90"/>
      <c r="DA177" s="90"/>
      <c r="DB177" s="90"/>
      <c r="DC177" s="90"/>
      <c r="DD177" s="90"/>
      <c r="DE177" s="90"/>
      <c r="DF177" s="90"/>
      <c r="DG177" s="90"/>
      <c r="DH177" s="90"/>
      <c r="DI177" s="90"/>
      <c r="DJ177" s="90"/>
      <c r="DK177" s="90"/>
    </row>
    <row r="178" spans="1:115" ht="11.25" customHeight="1" x14ac:dyDescent="0.25">
      <c r="A178" s="90"/>
      <c r="B178" s="90"/>
      <c r="C178" s="90"/>
      <c r="D178" s="90"/>
      <c r="E178" s="90"/>
      <c r="F178" s="90"/>
      <c r="G178" s="90"/>
      <c r="H178" s="90"/>
      <c r="I178" s="90"/>
      <c r="J178" s="90"/>
      <c r="K178" s="90"/>
      <c r="L178" s="90"/>
      <c r="M178" s="90"/>
      <c r="N178" s="90"/>
      <c r="O178" s="90"/>
      <c r="P178" s="90"/>
      <c r="Q178" s="90"/>
      <c r="R178" s="90"/>
      <c r="S178" s="90"/>
      <c r="T178" s="90"/>
      <c r="U178" s="90"/>
      <c r="V178" s="90"/>
      <c r="W178" s="90"/>
      <c r="X178" s="90"/>
      <c r="Y178" s="90"/>
      <c r="Z178" s="90"/>
      <c r="AA178" s="238"/>
      <c r="AB178" s="238"/>
      <c r="AC178" s="238"/>
      <c r="AD178" s="238"/>
      <c r="AE178" s="238"/>
      <c r="AF178" s="238"/>
      <c r="AG178" s="238"/>
      <c r="AH178" s="238"/>
      <c r="AI178" s="238"/>
      <c r="AJ178" s="238"/>
      <c r="AK178" s="238"/>
      <c r="AL178" s="238"/>
      <c r="AM178" s="238"/>
      <c r="AN178" s="238"/>
      <c r="AO178" s="238"/>
      <c r="AP178" s="238"/>
      <c r="AQ178" s="238"/>
      <c r="AR178" s="238"/>
      <c r="AS178" s="238"/>
      <c r="AT178" s="238"/>
      <c r="AU178" s="238"/>
      <c r="AV178" s="238"/>
      <c r="AW178" s="238"/>
      <c r="AX178" s="238"/>
      <c r="AY178" s="238"/>
      <c r="AZ178" s="238"/>
      <c r="BA178" s="238"/>
      <c r="BB178" s="238"/>
      <c r="BC178" s="238"/>
      <c r="BD178" s="238"/>
      <c r="BE178" s="238"/>
      <c r="BF178" s="49">
        <v>5</v>
      </c>
      <c r="BG178" s="110">
        <v>1</v>
      </c>
      <c r="BH178" s="110">
        <v>19</v>
      </c>
      <c r="BI178" s="110">
        <v>50</v>
      </c>
      <c r="BJ178" s="52" t="str">
        <f t="shared" si="43"/>
        <v>19,1</v>
      </c>
      <c r="BK178" s="90"/>
      <c r="BL178" s="102">
        <f t="shared" si="44"/>
        <v>174</v>
      </c>
      <c r="BM178" s="60">
        <f t="shared" si="45"/>
        <v>5</v>
      </c>
      <c r="BN178" s="60">
        <f t="shared" si="46"/>
        <v>30</v>
      </c>
      <c r="BO178" s="90"/>
      <c r="BP178" s="238"/>
      <c r="BQ178" s="238"/>
      <c r="BR178" s="238"/>
      <c r="BS178" s="238"/>
      <c r="BT178" s="238"/>
      <c r="BU178" s="238"/>
      <c r="BV178" s="239"/>
      <c r="BW178" s="238"/>
      <c r="BX178" s="239"/>
      <c r="BY178" s="239"/>
      <c r="BZ178" s="90"/>
      <c r="CA178" s="90"/>
      <c r="CB178" s="90"/>
      <c r="CC178" s="90"/>
      <c r="CD178" s="90"/>
      <c r="CE178" s="90"/>
      <c r="CF178" s="90"/>
      <c r="CG178" s="90"/>
      <c r="CH178" s="90"/>
      <c r="CI178" s="90"/>
      <c r="CJ178" s="90"/>
      <c r="CK178" s="90"/>
      <c r="CL178" s="90"/>
      <c r="CM178" s="90"/>
      <c r="CN178" s="90"/>
      <c r="CO178" s="90"/>
      <c r="CP178" s="90"/>
      <c r="CQ178" s="90"/>
      <c r="CR178" s="90"/>
      <c r="CS178" s="90"/>
      <c r="CT178" s="90"/>
      <c r="CU178" s="90"/>
      <c r="CV178" s="90"/>
      <c r="CW178" s="90"/>
      <c r="CX178" s="90"/>
      <c r="CY178" s="90"/>
      <c r="CZ178" s="90"/>
      <c r="DA178" s="90"/>
      <c r="DB178" s="90"/>
      <c r="DC178" s="90"/>
      <c r="DD178" s="90"/>
      <c r="DE178" s="90"/>
      <c r="DF178" s="90"/>
      <c r="DG178" s="90"/>
      <c r="DH178" s="90"/>
      <c r="DI178" s="90"/>
      <c r="DJ178" s="90"/>
      <c r="DK178" s="90"/>
    </row>
    <row r="179" spans="1:115" ht="11.25" customHeight="1" x14ac:dyDescent="0.25">
      <c r="A179" s="90"/>
      <c r="B179" s="90"/>
      <c r="C179" s="90"/>
      <c r="D179" s="90"/>
      <c r="E179" s="90"/>
      <c r="F179" s="90"/>
      <c r="G179" s="90"/>
      <c r="H179" s="90"/>
      <c r="I179" s="90"/>
      <c r="J179" s="90"/>
      <c r="K179" s="90"/>
      <c r="L179" s="90"/>
      <c r="M179" s="90"/>
      <c r="N179" s="90"/>
      <c r="O179" s="90"/>
      <c r="P179" s="90"/>
      <c r="Q179" s="90"/>
      <c r="R179" s="90"/>
      <c r="S179" s="90"/>
      <c r="T179" s="90"/>
      <c r="U179" s="90"/>
      <c r="V179" s="90"/>
      <c r="W179" s="90"/>
      <c r="X179" s="90"/>
      <c r="Y179" s="90"/>
      <c r="Z179" s="90"/>
      <c r="AA179" s="238"/>
      <c r="AB179" s="238"/>
      <c r="AC179" s="238"/>
      <c r="AD179" s="238"/>
      <c r="AE179" s="238"/>
      <c r="AF179" s="238"/>
      <c r="AG179" s="238"/>
      <c r="AH179" s="238"/>
      <c r="AI179" s="238"/>
      <c r="AJ179" s="238"/>
      <c r="AK179" s="238"/>
      <c r="AL179" s="238"/>
      <c r="AM179" s="238"/>
      <c r="AN179" s="238"/>
      <c r="AO179" s="238"/>
      <c r="AP179" s="238"/>
      <c r="AQ179" s="238"/>
      <c r="AR179" s="238"/>
      <c r="AS179" s="238"/>
      <c r="AT179" s="238"/>
      <c r="AU179" s="238"/>
      <c r="AV179" s="238"/>
      <c r="AW179" s="238"/>
      <c r="AX179" s="238"/>
      <c r="AY179" s="238"/>
      <c r="AZ179" s="238"/>
      <c r="BA179" s="238"/>
      <c r="BB179" s="238"/>
      <c r="BC179" s="238"/>
      <c r="BD179" s="238"/>
      <c r="BE179" s="238"/>
      <c r="BF179" s="49">
        <v>5</v>
      </c>
      <c r="BG179" s="110">
        <v>1</v>
      </c>
      <c r="BH179" s="110">
        <v>20</v>
      </c>
      <c r="BI179" s="110">
        <v>50</v>
      </c>
      <c r="BJ179" s="52" t="str">
        <f t="shared" si="43"/>
        <v>20,1</v>
      </c>
      <c r="BK179" s="90"/>
      <c r="BL179" s="102">
        <f t="shared" si="44"/>
        <v>175</v>
      </c>
      <c r="BM179" s="60">
        <f t="shared" si="45"/>
        <v>5</v>
      </c>
      <c r="BN179" s="60">
        <f t="shared" si="46"/>
        <v>31</v>
      </c>
      <c r="BO179" s="90"/>
      <c r="BP179" s="238"/>
      <c r="BQ179" s="238"/>
      <c r="BR179" s="238"/>
      <c r="BS179" s="238"/>
      <c r="BT179" s="238"/>
      <c r="BU179" s="238"/>
      <c r="BV179" s="239"/>
      <c r="BW179" s="238"/>
      <c r="BX179" s="239"/>
      <c r="BY179" s="239"/>
      <c r="BZ179" s="90"/>
      <c r="CA179" s="90"/>
      <c r="CB179" s="90"/>
      <c r="CC179" s="90"/>
      <c r="CD179" s="90"/>
      <c r="CE179" s="90"/>
      <c r="CF179" s="90"/>
      <c r="CG179" s="90"/>
      <c r="CH179" s="90"/>
      <c r="CI179" s="90"/>
      <c r="CJ179" s="90"/>
      <c r="CK179" s="90"/>
      <c r="CL179" s="90"/>
      <c r="CM179" s="90"/>
      <c r="CN179" s="90"/>
      <c r="CO179" s="90"/>
      <c r="CP179" s="90"/>
      <c r="CQ179" s="90"/>
      <c r="CR179" s="90"/>
      <c r="CS179" s="90"/>
      <c r="CT179" s="90"/>
      <c r="CU179" s="90"/>
      <c r="CV179" s="90"/>
      <c r="CW179" s="90"/>
      <c r="CX179" s="90"/>
      <c r="CY179" s="90"/>
      <c r="CZ179" s="90"/>
      <c r="DA179" s="90"/>
      <c r="DB179" s="90"/>
      <c r="DC179" s="90"/>
      <c r="DD179" s="90"/>
      <c r="DE179" s="90"/>
      <c r="DF179" s="90"/>
      <c r="DG179" s="90"/>
      <c r="DH179" s="90"/>
      <c r="DI179" s="90"/>
      <c r="DJ179" s="90"/>
      <c r="DK179" s="90"/>
    </row>
    <row r="180" spans="1:115" ht="11.25" customHeight="1" x14ac:dyDescent="0.25">
      <c r="A180" s="90"/>
      <c r="B180" s="90"/>
      <c r="C180" s="90"/>
      <c r="D180" s="90"/>
      <c r="E180" s="90"/>
      <c r="F180" s="90"/>
      <c r="G180" s="90"/>
      <c r="H180" s="90"/>
      <c r="I180" s="90"/>
      <c r="J180" s="90"/>
      <c r="K180" s="90"/>
      <c r="L180" s="90"/>
      <c r="M180" s="90"/>
      <c r="N180" s="90"/>
      <c r="O180" s="90"/>
      <c r="P180" s="90"/>
      <c r="Q180" s="90"/>
      <c r="R180" s="90"/>
      <c r="S180" s="90"/>
      <c r="T180" s="90"/>
      <c r="U180" s="90"/>
      <c r="V180" s="90"/>
      <c r="W180" s="90"/>
      <c r="X180" s="90"/>
      <c r="Y180" s="90"/>
      <c r="Z180" s="90"/>
      <c r="AA180" s="238"/>
      <c r="AB180" s="238"/>
      <c r="AC180" s="238"/>
      <c r="AD180" s="238"/>
      <c r="AE180" s="238"/>
      <c r="AF180" s="238"/>
      <c r="AG180" s="238"/>
      <c r="AH180" s="238"/>
      <c r="AI180" s="238"/>
      <c r="AJ180" s="238"/>
      <c r="AK180" s="238"/>
      <c r="AL180" s="238"/>
      <c r="AM180" s="238"/>
      <c r="AN180" s="238"/>
      <c r="AO180" s="238"/>
      <c r="AP180" s="238"/>
      <c r="AQ180" s="238"/>
      <c r="AR180" s="238"/>
      <c r="AS180" s="238"/>
      <c r="AT180" s="238"/>
      <c r="AU180" s="238"/>
      <c r="AV180" s="238"/>
      <c r="AW180" s="238"/>
      <c r="AX180" s="238"/>
      <c r="AY180" s="238"/>
      <c r="AZ180" s="238"/>
      <c r="BA180" s="238"/>
      <c r="BB180" s="238"/>
      <c r="BC180" s="238"/>
      <c r="BD180" s="238"/>
      <c r="BE180" s="238"/>
      <c r="BF180" s="49">
        <v>5</v>
      </c>
      <c r="BG180" s="110">
        <v>1</v>
      </c>
      <c r="BH180" s="110">
        <v>21</v>
      </c>
      <c r="BI180" s="110">
        <v>50</v>
      </c>
      <c r="BJ180" s="52" t="str">
        <f t="shared" si="43"/>
        <v>21,1</v>
      </c>
      <c r="BK180" s="90"/>
      <c r="BL180" s="102">
        <f t="shared" si="44"/>
        <v>176</v>
      </c>
      <c r="BM180" s="60">
        <f t="shared" si="45"/>
        <v>5</v>
      </c>
      <c r="BN180" s="60">
        <f t="shared" si="46"/>
        <v>32</v>
      </c>
      <c r="BO180" s="90"/>
      <c r="BP180" s="238"/>
      <c r="BQ180" s="238"/>
      <c r="BR180" s="238"/>
      <c r="BS180" s="238"/>
      <c r="BT180" s="238"/>
      <c r="BU180" s="238"/>
      <c r="BV180" s="239"/>
      <c r="BW180" s="238"/>
      <c r="BX180" s="239"/>
      <c r="BY180" s="239"/>
      <c r="BZ180" s="90"/>
      <c r="CA180" s="90"/>
      <c r="CB180" s="90"/>
      <c r="CC180" s="90"/>
      <c r="CD180" s="90"/>
      <c r="CE180" s="90"/>
      <c r="CF180" s="90"/>
      <c r="CG180" s="90"/>
      <c r="CH180" s="90"/>
      <c r="CI180" s="90"/>
      <c r="CJ180" s="90"/>
      <c r="CK180" s="90"/>
      <c r="CL180" s="90"/>
      <c r="CM180" s="90"/>
      <c r="CN180" s="90"/>
      <c r="CO180" s="90"/>
      <c r="CP180" s="90"/>
      <c r="CQ180" s="90"/>
      <c r="CR180" s="90"/>
      <c r="CS180" s="90"/>
      <c r="CT180" s="90"/>
      <c r="CU180" s="90"/>
      <c r="CV180" s="90"/>
      <c r="CW180" s="90"/>
      <c r="CX180" s="90"/>
      <c r="CY180" s="90"/>
      <c r="CZ180" s="90"/>
      <c r="DA180" s="90"/>
      <c r="DB180" s="90"/>
      <c r="DC180" s="90"/>
      <c r="DD180" s="90"/>
      <c r="DE180" s="90"/>
      <c r="DF180" s="90"/>
      <c r="DG180" s="90"/>
      <c r="DH180" s="90"/>
      <c r="DI180" s="90"/>
      <c r="DJ180" s="90"/>
      <c r="DK180" s="90"/>
    </row>
    <row r="181" spans="1:115" ht="11.25" customHeight="1" x14ac:dyDescent="0.25">
      <c r="A181" s="90"/>
      <c r="B181" s="90"/>
      <c r="C181" s="90"/>
      <c r="D181" s="90"/>
      <c r="E181" s="90"/>
      <c r="F181" s="90"/>
      <c r="G181" s="90"/>
      <c r="H181" s="90"/>
      <c r="I181" s="90"/>
      <c r="J181" s="90"/>
      <c r="K181" s="90"/>
      <c r="L181" s="90"/>
      <c r="M181" s="90"/>
      <c r="N181" s="90"/>
      <c r="O181" s="90"/>
      <c r="P181" s="90"/>
      <c r="Q181" s="90"/>
      <c r="R181" s="90"/>
      <c r="S181" s="90"/>
      <c r="T181" s="90"/>
      <c r="U181" s="90"/>
      <c r="V181" s="90"/>
      <c r="W181" s="90"/>
      <c r="X181" s="90"/>
      <c r="Y181" s="90"/>
      <c r="Z181" s="90"/>
      <c r="AA181" s="238"/>
      <c r="AB181" s="238"/>
      <c r="AC181" s="238"/>
      <c r="AD181" s="238"/>
      <c r="AE181" s="238"/>
      <c r="AF181" s="238"/>
      <c r="AG181" s="238"/>
      <c r="AH181" s="238"/>
      <c r="AI181" s="238"/>
      <c r="AJ181" s="238"/>
      <c r="AK181" s="238"/>
      <c r="AL181" s="238"/>
      <c r="AM181" s="238"/>
      <c r="AN181" s="238"/>
      <c r="AO181" s="238"/>
      <c r="AP181" s="238"/>
      <c r="AQ181" s="238"/>
      <c r="AR181" s="238"/>
      <c r="AS181" s="238"/>
      <c r="AT181" s="238"/>
      <c r="AU181" s="238"/>
      <c r="AV181" s="238"/>
      <c r="AW181" s="238"/>
      <c r="AX181" s="238"/>
      <c r="AY181" s="238"/>
      <c r="AZ181" s="238"/>
      <c r="BA181" s="238"/>
      <c r="BB181" s="238"/>
      <c r="BC181" s="238"/>
      <c r="BD181" s="238"/>
      <c r="BE181" s="238"/>
      <c r="BF181" s="49">
        <v>5</v>
      </c>
      <c r="BG181" s="110">
        <v>33</v>
      </c>
      <c r="BH181" s="110">
        <v>1</v>
      </c>
      <c r="BI181" s="110">
        <v>28</v>
      </c>
      <c r="BJ181" s="52" t="str">
        <f t="shared" si="43"/>
        <v>1,33</v>
      </c>
      <c r="BK181" s="90"/>
      <c r="BL181" s="102">
        <f t="shared" si="44"/>
        <v>177</v>
      </c>
      <c r="BM181" s="60">
        <f t="shared" si="45"/>
        <v>5</v>
      </c>
      <c r="BN181" s="60">
        <f t="shared" si="46"/>
        <v>33</v>
      </c>
      <c r="BO181" s="90"/>
      <c r="BP181" s="238"/>
      <c r="BQ181" s="238"/>
      <c r="BR181" s="238"/>
      <c r="BS181" s="238"/>
      <c r="BT181" s="238"/>
      <c r="BU181" s="238"/>
      <c r="BV181" s="239"/>
      <c r="BW181" s="238"/>
      <c r="BX181" s="239"/>
      <c r="BY181" s="239"/>
      <c r="BZ181" s="90"/>
      <c r="CA181" s="90"/>
      <c r="CB181" s="90"/>
      <c r="CC181" s="90"/>
      <c r="CD181" s="90"/>
      <c r="CE181" s="90"/>
      <c r="CF181" s="90"/>
      <c r="CG181" s="90"/>
      <c r="CH181" s="90"/>
      <c r="CI181" s="90"/>
      <c r="CJ181" s="90"/>
      <c r="CK181" s="90"/>
      <c r="CL181" s="90"/>
      <c r="CM181" s="90"/>
      <c r="CN181" s="90"/>
      <c r="CO181" s="90"/>
      <c r="CP181" s="90"/>
      <c r="CQ181" s="90"/>
      <c r="CR181" s="90"/>
      <c r="CS181" s="90"/>
      <c r="CT181" s="90"/>
      <c r="CU181" s="90"/>
      <c r="CV181" s="90"/>
      <c r="CW181" s="90"/>
      <c r="CX181" s="90"/>
      <c r="CY181" s="90"/>
      <c r="CZ181" s="90"/>
      <c r="DA181" s="90"/>
      <c r="DB181" s="90"/>
      <c r="DC181" s="90"/>
      <c r="DD181" s="90"/>
      <c r="DE181" s="90"/>
      <c r="DF181" s="90"/>
      <c r="DG181" s="90"/>
      <c r="DH181" s="90"/>
      <c r="DI181" s="90"/>
      <c r="DJ181" s="90"/>
      <c r="DK181" s="90"/>
    </row>
    <row r="182" spans="1:115" ht="11.25" customHeight="1" x14ac:dyDescent="0.25">
      <c r="A182" s="90"/>
      <c r="B182" s="90"/>
      <c r="C182" s="90"/>
      <c r="D182" s="90"/>
      <c r="E182" s="90"/>
      <c r="F182" s="90"/>
      <c r="G182" s="90"/>
      <c r="H182" s="90"/>
      <c r="I182" s="90"/>
      <c r="J182" s="90"/>
      <c r="K182" s="90"/>
      <c r="L182" s="90"/>
      <c r="M182" s="90"/>
      <c r="N182" s="90"/>
      <c r="O182" s="90"/>
      <c r="P182" s="90"/>
      <c r="Q182" s="90"/>
      <c r="R182" s="90"/>
      <c r="S182" s="90"/>
      <c r="T182" s="90"/>
      <c r="U182" s="90"/>
      <c r="V182" s="90"/>
      <c r="W182" s="90"/>
      <c r="X182" s="90"/>
      <c r="Y182" s="90"/>
      <c r="Z182" s="90"/>
      <c r="AA182" s="238"/>
      <c r="AB182" s="238"/>
      <c r="AC182" s="238"/>
      <c r="AD182" s="238"/>
      <c r="AE182" s="238"/>
      <c r="AF182" s="238"/>
      <c r="AG182" s="238"/>
      <c r="AH182" s="238"/>
      <c r="AI182" s="238"/>
      <c r="AJ182" s="238"/>
      <c r="AK182" s="238"/>
      <c r="AL182" s="238"/>
      <c r="AM182" s="238"/>
      <c r="AN182" s="238"/>
      <c r="AO182" s="238"/>
      <c r="AP182" s="238"/>
      <c r="AQ182" s="238"/>
      <c r="AR182" s="238"/>
      <c r="AS182" s="238"/>
      <c r="AT182" s="238"/>
      <c r="AU182" s="238"/>
      <c r="AV182" s="238"/>
      <c r="AW182" s="238"/>
      <c r="AX182" s="238"/>
      <c r="AY182" s="238"/>
      <c r="AZ182" s="238"/>
      <c r="BA182" s="238"/>
      <c r="BB182" s="238"/>
      <c r="BC182" s="238"/>
      <c r="BD182" s="238"/>
      <c r="BE182" s="238"/>
      <c r="BF182" s="49">
        <v>5</v>
      </c>
      <c r="BG182" s="110">
        <v>33</v>
      </c>
      <c r="BH182" s="110">
        <v>2</v>
      </c>
      <c r="BI182" s="110">
        <v>28</v>
      </c>
      <c r="BJ182" s="52" t="str">
        <f t="shared" si="43"/>
        <v>2,33</v>
      </c>
      <c r="BK182" s="90"/>
      <c r="BL182" s="102">
        <f t="shared" si="44"/>
        <v>178</v>
      </c>
      <c r="BM182" s="60">
        <f t="shared" si="45"/>
        <v>5</v>
      </c>
      <c r="BN182" s="60">
        <f t="shared" si="46"/>
        <v>34</v>
      </c>
      <c r="BO182" s="90"/>
      <c r="BP182" s="238"/>
      <c r="BQ182" s="238"/>
      <c r="BR182" s="238"/>
      <c r="BS182" s="238"/>
      <c r="BT182" s="238"/>
      <c r="BU182" s="238"/>
      <c r="BV182" s="239"/>
      <c r="BW182" s="238"/>
      <c r="BX182" s="239"/>
      <c r="BY182" s="239"/>
      <c r="BZ182" s="90"/>
      <c r="CA182" s="90"/>
      <c r="CB182" s="90"/>
      <c r="CC182" s="90"/>
      <c r="CD182" s="90"/>
      <c r="CE182" s="90"/>
      <c r="CF182" s="90"/>
      <c r="CG182" s="90"/>
      <c r="CH182" s="90"/>
      <c r="CI182" s="90"/>
      <c r="CJ182" s="90"/>
      <c r="CK182" s="90"/>
      <c r="CL182" s="90"/>
      <c r="CM182" s="90"/>
      <c r="CN182" s="90"/>
      <c r="CO182" s="90"/>
      <c r="CP182" s="90"/>
      <c r="CQ182" s="90"/>
      <c r="CR182" s="90"/>
      <c r="CS182" s="90"/>
      <c r="CT182" s="90"/>
      <c r="CU182" s="90"/>
      <c r="CV182" s="90"/>
      <c r="CW182" s="90"/>
      <c r="CX182" s="90"/>
      <c r="CY182" s="90"/>
      <c r="CZ182" s="90"/>
      <c r="DA182" s="90"/>
      <c r="DB182" s="90"/>
      <c r="DC182" s="90"/>
      <c r="DD182" s="90"/>
      <c r="DE182" s="90"/>
      <c r="DF182" s="90"/>
      <c r="DG182" s="90"/>
      <c r="DH182" s="90"/>
      <c r="DI182" s="90"/>
      <c r="DJ182" s="90"/>
      <c r="DK182" s="90"/>
    </row>
    <row r="183" spans="1:115" ht="11.25" customHeight="1" x14ac:dyDescent="0.25">
      <c r="A183" s="90"/>
      <c r="B183" s="90"/>
      <c r="C183" s="90"/>
      <c r="D183" s="90"/>
      <c r="E183" s="90"/>
      <c r="F183" s="90"/>
      <c r="G183" s="90"/>
      <c r="H183" s="90"/>
      <c r="I183" s="90"/>
      <c r="J183" s="90"/>
      <c r="K183" s="90"/>
      <c r="L183" s="90"/>
      <c r="M183" s="90"/>
      <c r="N183" s="90"/>
      <c r="O183" s="90"/>
      <c r="P183" s="90"/>
      <c r="Q183" s="90"/>
      <c r="R183" s="90"/>
      <c r="S183" s="90"/>
      <c r="T183" s="90"/>
      <c r="U183" s="90"/>
      <c r="V183" s="90"/>
      <c r="W183" s="90"/>
      <c r="X183" s="90"/>
      <c r="Y183" s="90"/>
      <c r="Z183" s="90"/>
      <c r="AA183" s="238"/>
      <c r="AB183" s="238"/>
      <c r="AC183" s="238"/>
      <c r="AD183" s="238"/>
      <c r="AE183" s="238"/>
      <c r="AF183" s="238"/>
      <c r="AG183" s="238"/>
      <c r="AH183" s="238"/>
      <c r="AI183" s="238"/>
      <c r="AJ183" s="238"/>
      <c r="AK183" s="238"/>
      <c r="AL183" s="238"/>
      <c r="AM183" s="238"/>
      <c r="AN183" s="238"/>
      <c r="AO183" s="238"/>
      <c r="AP183" s="238"/>
      <c r="AQ183" s="238"/>
      <c r="AR183" s="238"/>
      <c r="AS183" s="238"/>
      <c r="AT183" s="238"/>
      <c r="AU183" s="238"/>
      <c r="AV183" s="238"/>
      <c r="AW183" s="238"/>
      <c r="AX183" s="238"/>
      <c r="AY183" s="238"/>
      <c r="AZ183" s="238"/>
      <c r="BA183" s="238"/>
      <c r="BB183" s="238"/>
      <c r="BC183" s="238"/>
      <c r="BD183" s="238"/>
      <c r="BE183" s="238"/>
      <c r="BF183" s="49">
        <v>5</v>
      </c>
      <c r="BG183" s="110">
        <v>33</v>
      </c>
      <c r="BH183" s="110">
        <v>3</v>
      </c>
      <c r="BI183" s="110">
        <v>28</v>
      </c>
      <c r="BJ183" s="52" t="str">
        <f t="shared" si="43"/>
        <v>3,33</v>
      </c>
      <c r="BK183" s="90"/>
      <c r="BL183" s="102">
        <f t="shared" si="44"/>
        <v>179</v>
      </c>
      <c r="BM183" s="60">
        <f t="shared" si="45"/>
        <v>5</v>
      </c>
      <c r="BN183" s="60">
        <f t="shared" si="46"/>
        <v>35</v>
      </c>
      <c r="BO183" s="90"/>
      <c r="BP183" s="238"/>
      <c r="BQ183" s="238"/>
      <c r="BR183" s="238"/>
      <c r="BS183" s="238"/>
      <c r="BT183" s="238"/>
      <c r="BU183" s="238"/>
      <c r="BV183" s="239"/>
      <c r="BW183" s="238"/>
      <c r="BX183" s="239"/>
      <c r="BY183" s="239"/>
      <c r="BZ183" s="90"/>
      <c r="CA183" s="90"/>
      <c r="CB183" s="90"/>
      <c r="CC183" s="90"/>
      <c r="CD183" s="90"/>
      <c r="CE183" s="90"/>
      <c r="CF183" s="90"/>
      <c r="CG183" s="90"/>
      <c r="CH183" s="90"/>
      <c r="CI183" s="90"/>
      <c r="CJ183" s="90"/>
      <c r="CK183" s="90"/>
      <c r="CL183" s="90"/>
      <c r="CM183" s="90"/>
      <c r="CN183" s="90"/>
      <c r="CO183" s="90"/>
      <c r="CP183" s="90"/>
      <c r="CQ183" s="90"/>
      <c r="CR183" s="90"/>
      <c r="CS183" s="90"/>
      <c r="CT183" s="90"/>
      <c r="CU183" s="90"/>
      <c r="CV183" s="90"/>
      <c r="CW183" s="90"/>
      <c r="CX183" s="90"/>
      <c r="CY183" s="90"/>
      <c r="CZ183" s="90"/>
      <c r="DA183" s="90"/>
      <c r="DB183" s="90"/>
      <c r="DC183" s="90"/>
      <c r="DD183" s="90"/>
      <c r="DE183" s="90"/>
      <c r="DF183" s="90"/>
      <c r="DG183" s="90"/>
      <c r="DH183" s="90"/>
      <c r="DI183" s="90"/>
      <c r="DJ183" s="90"/>
      <c r="DK183" s="90"/>
    </row>
    <row r="184" spans="1:115" ht="11.25" customHeight="1" x14ac:dyDescent="0.25">
      <c r="A184" s="90"/>
      <c r="B184" s="90"/>
      <c r="C184" s="90"/>
      <c r="D184" s="90"/>
      <c r="E184" s="90"/>
      <c r="F184" s="90"/>
      <c r="G184" s="90"/>
      <c r="H184" s="90"/>
      <c r="I184" s="90"/>
      <c r="J184" s="90"/>
      <c r="K184" s="90"/>
      <c r="L184" s="90"/>
      <c r="M184" s="90"/>
      <c r="N184" s="90"/>
      <c r="O184" s="90"/>
      <c r="P184" s="90"/>
      <c r="Q184" s="90"/>
      <c r="R184" s="90"/>
      <c r="S184" s="90"/>
      <c r="T184" s="90"/>
      <c r="U184" s="90"/>
      <c r="V184" s="90"/>
      <c r="W184" s="90"/>
      <c r="X184" s="90"/>
      <c r="Y184" s="90"/>
      <c r="Z184" s="90"/>
      <c r="AA184" s="238"/>
      <c r="AB184" s="238"/>
      <c r="AC184" s="238"/>
      <c r="AD184" s="238"/>
      <c r="AE184" s="238"/>
      <c r="AF184" s="238"/>
      <c r="AG184" s="238"/>
      <c r="AH184" s="238"/>
      <c r="AI184" s="238"/>
      <c r="AJ184" s="238"/>
      <c r="AK184" s="238"/>
      <c r="AL184" s="238"/>
      <c r="AM184" s="238"/>
      <c r="AN184" s="238"/>
      <c r="AO184" s="238"/>
      <c r="AP184" s="238"/>
      <c r="AQ184" s="238"/>
      <c r="AR184" s="238"/>
      <c r="AS184" s="238"/>
      <c r="AT184" s="238"/>
      <c r="AU184" s="238"/>
      <c r="AV184" s="238"/>
      <c r="AW184" s="238"/>
      <c r="AX184" s="238"/>
      <c r="AY184" s="238"/>
      <c r="AZ184" s="238"/>
      <c r="BA184" s="238"/>
      <c r="BB184" s="238"/>
      <c r="BC184" s="238"/>
      <c r="BD184" s="238"/>
      <c r="BE184" s="238"/>
      <c r="BF184" s="49">
        <v>5</v>
      </c>
      <c r="BG184" s="110">
        <v>33</v>
      </c>
      <c r="BH184" s="110">
        <v>4</v>
      </c>
      <c r="BI184" s="110">
        <v>28</v>
      </c>
      <c r="BJ184" s="52" t="str">
        <f t="shared" si="43"/>
        <v>4,33</v>
      </c>
      <c r="BK184" s="90"/>
      <c r="BL184" s="102">
        <f t="shared" si="44"/>
        <v>180</v>
      </c>
      <c r="BM184" s="60">
        <f t="shared" si="45"/>
        <v>5</v>
      </c>
      <c r="BN184" s="60">
        <f t="shared" si="46"/>
        <v>36</v>
      </c>
      <c r="BO184" s="90"/>
      <c r="BP184" s="238"/>
      <c r="BQ184" s="238"/>
      <c r="BR184" s="238"/>
      <c r="BS184" s="238"/>
      <c r="BT184" s="238"/>
      <c r="BU184" s="238"/>
      <c r="BV184" s="239"/>
      <c r="BW184" s="238"/>
      <c r="BX184" s="239"/>
      <c r="BY184" s="239"/>
      <c r="BZ184" s="90"/>
      <c r="CA184" s="90"/>
      <c r="CB184" s="90"/>
      <c r="CC184" s="90"/>
      <c r="CD184" s="90"/>
      <c r="CE184" s="90"/>
      <c r="CF184" s="90"/>
      <c r="CG184" s="90"/>
      <c r="CH184" s="90"/>
      <c r="CI184" s="90"/>
      <c r="CJ184" s="90"/>
      <c r="CK184" s="90"/>
      <c r="CL184" s="90"/>
      <c r="CM184" s="90"/>
      <c r="CN184" s="90"/>
      <c r="CO184" s="90"/>
      <c r="CP184" s="90"/>
      <c r="CQ184" s="90"/>
      <c r="CR184" s="90"/>
      <c r="CS184" s="90"/>
      <c r="CT184" s="90"/>
      <c r="CU184" s="90"/>
      <c r="CV184" s="90"/>
      <c r="CW184" s="90"/>
      <c r="CX184" s="90"/>
      <c r="CY184" s="90"/>
      <c r="CZ184" s="90"/>
      <c r="DA184" s="90"/>
      <c r="DB184" s="90"/>
      <c r="DC184" s="90"/>
      <c r="DD184" s="90"/>
      <c r="DE184" s="90"/>
      <c r="DF184" s="90"/>
      <c r="DG184" s="90"/>
      <c r="DH184" s="90"/>
      <c r="DI184" s="90"/>
      <c r="DJ184" s="90"/>
      <c r="DK184" s="90"/>
    </row>
    <row r="185" spans="1:115" ht="11.25" customHeight="1" x14ac:dyDescent="0.25">
      <c r="A185" s="90"/>
      <c r="B185" s="90"/>
      <c r="C185" s="90"/>
      <c r="D185" s="90"/>
      <c r="E185" s="90"/>
      <c r="F185" s="90"/>
      <c r="G185" s="90"/>
      <c r="H185" s="90"/>
      <c r="I185" s="90"/>
      <c r="J185" s="90"/>
      <c r="K185" s="90"/>
      <c r="L185" s="90"/>
      <c r="M185" s="90"/>
      <c r="N185" s="90"/>
      <c r="O185" s="90"/>
      <c r="P185" s="90"/>
      <c r="Q185" s="90"/>
      <c r="R185" s="90"/>
      <c r="S185" s="90"/>
      <c r="T185" s="90"/>
      <c r="U185" s="90"/>
      <c r="V185" s="90"/>
      <c r="W185" s="90"/>
      <c r="X185" s="90"/>
      <c r="Y185" s="90"/>
      <c r="Z185" s="90"/>
      <c r="AA185" s="238"/>
      <c r="AB185" s="238"/>
      <c r="AC185" s="238"/>
      <c r="AD185" s="238"/>
      <c r="AE185" s="238"/>
      <c r="AF185" s="238"/>
      <c r="AG185" s="238"/>
      <c r="AH185" s="238"/>
      <c r="AI185" s="238"/>
      <c r="AJ185" s="238"/>
      <c r="AK185" s="238"/>
      <c r="AL185" s="238"/>
      <c r="AM185" s="238"/>
      <c r="AN185" s="238"/>
      <c r="AO185" s="238"/>
      <c r="AP185" s="238"/>
      <c r="AQ185" s="238"/>
      <c r="AR185" s="238"/>
      <c r="AS185" s="238"/>
      <c r="AT185" s="238"/>
      <c r="AU185" s="238"/>
      <c r="AV185" s="238"/>
      <c r="AW185" s="238"/>
      <c r="AX185" s="238"/>
      <c r="AY185" s="238"/>
      <c r="AZ185" s="238"/>
      <c r="BA185" s="238"/>
      <c r="BB185" s="238"/>
      <c r="BC185" s="238"/>
      <c r="BD185" s="238"/>
      <c r="BE185" s="238"/>
      <c r="BF185" s="49">
        <v>5</v>
      </c>
      <c r="BG185" s="110">
        <v>33</v>
      </c>
      <c r="BH185" s="110">
        <v>5</v>
      </c>
      <c r="BI185" s="110">
        <v>28</v>
      </c>
      <c r="BJ185" s="52" t="str">
        <f t="shared" si="43"/>
        <v>5,33</v>
      </c>
      <c r="BK185" s="90"/>
      <c r="BL185" s="102">
        <f t="shared" si="44"/>
        <v>181</v>
      </c>
      <c r="BM185" s="60">
        <f t="shared" si="45"/>
        <v>6</v>
      </c>
      <c r="BN185" s="60">
        <f t="shared" si="46"/>
        <v>1</v>
      </c>
      <c r="BO185" s="90"/>
      <c r="BP185" s="238"/>
      <c r="BQ185" s="238"/>
      <c r="BR185" s="238"/>
      <c r="BS185" s="238"/>
      <c r="BT185" s="238"/>
      <c r="BU185" s="238"/>
      <c r="BV185" s="239"/>
      <c r="BW185" s="238"/>
      <c r="BX185" s="239"/>
      <c r="BY185" s="239"/>
      <c r="BZ185" s="90"/>
      <c r="CA185" s="90"/>
      <c r="CB185" s="90"/>
      <c r="CC185" s="90"/>
      <c r="CD185" s="90"/>
      <c r="CE185" s="90"/>
      <c r="CF185" s="90"/>
      <c r="CG185" s="90"/>
      <c r="CH185" s="90"/>
      <c r="CI185" s="90"/>
      <c r="CJ185" s="90"/>
      <c r="CK185" s="90"/>
      <c r="CL185" s="90"/>
      <c r="CM185" s="90"/>
      <c r="CN185" s="90"/>
      <c r="CO185" s="90"/>
      <c r="CP185" s="90"/>
      <c r="CQ185" s="90"/>
      <c r="CR185" s="90"/>
      <c r="CS185" s="90"/>
      <c r="CT185" s="90"/>
      <c r="CU185" s="90"/>
      <c r="CV185" s="90"/>
      <c r="CW185" s="90"/>
      <c r="CX185" s="90"/>
      <c r="CY185" s="90"/>
      <c r="CZ185" s="90"/>
      <c r="DA185" s="90"/>
      <c r="DB185" s="90"/>
      <c r="DC185" s="90"/>
      <c r="DD185" s="90"/>
      <c r="DE185" s="90"/>
      <c r="DF185" s="90"/>
      <c r="DG185" s="90"/>
      <c r="DH185" s="90"/>
      <c r="DI185" s="90"/>
      <c r="DJ185" s="90"/>
      <c r="DK185" s="90"/>
    </row>
    <row r="186" spans="1:115" ht="11.25" customHeight="1" x14ac:dyDescent="0.25">
      <c r="A186" s="90"/>
      <c r="B186" s="90"/>
      <c r="C186" s="90"/>
      <c r="D186" s="90"/>
      <c r="E186" s="90"/>
      <c r="F186" s="90"/>
      <c r="G186" s="90"/>
      <c r="H186" s="90"/>
      <c r="I186" s="90"/>
      <c r="J186" s="90"/>
      <c r="K186" s="90"/>
      <c r="L186" s="90"/>
      <c r="M186" s="90"/>
      <c r="N186" s="90"/>
      <c r="O186" s="90"/>
      <c r="P186" s="90"/>
      <c r="Q186" s="90"/>
      <c r="R186" s="90"/>
      <c r="S186" s="90"/>
      <c r="T186" s="90"/>
      <c r="U186" s="90"/>
      <c r="V186" s="90"/>
      <c r="W186" s="90"/>
      <c r="X186" s="90"/>
      <c r="Y186" s="90"/>
      <c r="Z186" s="90"/>
      <c r="AA186" s="238"/>
      <c r="AB186" s="238"/>
      <c r="AC186" s="238"/>
      <c r="AD186" s="238"/>
      <c r="AE186" s="238"/>
      <c r="AF186" s="238"/>
      <c r="AG186" s="238"/>
      <c r="AH186" s="238"/>
      <c r="AI186" s="238"/>
      <c r="AJ186" s="238"/>
      <c r="AK186" s="238"/>
      <c r="AL186" s="238"/>
      <c r="AM186" s="238"/>
      <c r="AN186" s="238"/>
      <c r="AO186" s="238"/>
      <c r="AP186" s="238"/>
      <c r="AQ186" s="238"/>
      <c r="AR186" s="238"/>
      <c r="AS186" s="238"/>
      <c r="AT186" s="238"/>
      <c r="AU186" s="238"/>
      <c r="AV186" s="238"/>
      <c r="AW186" s="238"/>
      <c r="AX186" s="238"/>
      <c r="AY186" s="238"/>
      <c r="AZ186" s="238"/>
      <c r="BA186" s="238"/>
      <c r="BB186" s="238"/>
      <c r="BC186" s="238"/>
      <c r="BD186" s="238"/>
      <c r="BE186" s="238"/>
      <c r="BF186" s="49">
        <v>5</v>
      </c>
      <c r="BG186" s="110">
        <v>33</v>
      </c>
      <c r="BH186" s="110">
        <v>6</v>
      </c>
      <c r="BI186" s="110">
        <v>28</v>
      </c>
      <c r="BJ186" s="52" t="str">
        <f t="shared" si="43"/>
        <v>6,33</v>
      </c>
      <c r="BK186" s="90"/>
      <c r="BL186" s="102">
        <f t="shared" si="44"/>
        <v>182</v>
      </c>
      <c r="BM186" s="60">
        <f t="shared" si="45"/>
        <v>6</v>
      </c>
      <c r="BN186" s="60">
        <f t="shared" si="46"/>
        <v>2</v>
      </c>
      <c r="BO186" s="90"/>
      <c r="BP186" s="238"/>
      <c r="BQ186" s="238"/>
      <c r="BR186" s="238"/>
      <c r="BS186" s="238"/>
      <c r="BT186" s="238"/>
      <c r="BU186" s="238"/>
      <c r="BV186" s="239"/>
      <c r="BW186" s="238"/>
      <c r="BX186" s="239"/>
      <c r="BY186" s="239"/>
      <c r="BZ186" s="90"/>
      <c r="CA186" s="90"/>
      <c r="CB186" s="90"/>
      <c r="CC186" s="90"/>
      <c r="CD186" s="90"/>
      <c r="CE186" s="90"/>
      <c r="CF186" s="90"/>
      <c r="CG186" s="90"/>
      <c r="CH186" s="90"/>
      <c r="CI186" s="90"/>
      <c r="CJ186" s="90"/>
      <c r="CK186" s="90"/>
      <c r="CL186" s="90"/>
      <c r="CM186" s="90"/>
      <c r="CN186" s="90"/>
      <c r="CO186" s="90"/>
      <c r="CP186" s="90"/>
      <c r="CQ186" s="90"/>
      <c r="CR186" s="90"/>
      <c r="CS186" s="90"/>
      <c r="CT186" s="90"/>
      <c r="CU186" s="90"/>
      <c r="CV186" s="90"/>
      <c r="CW186" s="90"/>
      <c r="CX186" s="90"/>
      <c r="CY186" s="90"/>
      <c r="CZ186" s="90"/>
      <c r="DA186" s="90"/>
      <c r="DB186" s="90"/>
      <c r="DC186" s="90"/>
      <c r="DD186" s="90"/>
      <c r="DE186" s="90"/>
      <c r="DF186" s="90"/>
      <c r="DG186" s="90"/>
      <c r="DH186" s="90"/>
      <c r="DI186" s="90"/>
      <c r="DJ186" s="90"/>
      <c r="DK186" s="90"/>
    </row>
    <row r="187" spans="1:115" ht="11.25" customHeight="1" x14ac:dyDescent="0.25">
      <c r="A187" s="90"/>
      <c r="B187" s="90"/>
      <c r="C187" s="90"/>
      <c r="D187" s="90"/>
      <c r="E187" s="90"/>
      <c r="F187" s="90"/>
      <c r="G187" s="90"/>
      <c r="H187" s="90"/>
      <c r="I187" s="90"/>
      <c r="J187" s="90"/>
      <c r="K187" s="90"/>
      <c r="L187" s="90"/>
      <c r="M187" s="90"/>
      <c r="N187" s="90"/>
      <c r="O187" s="90"/>
      <c r="P187" s="90"/>
      <c r="Q187" s="90"/>
      <c r="R187" s="90"/>
      <c r="S187" s="90"/>
      <c r="T187" s="90"/>
      <c r="U187" s="90"/>
      <c r="V187" s="90"/>
      <c r="W187" s="90"/>
      <c r="X187" s="90"/>
      <c r="Y187" s="90"/>
      <c r="Z187" s="90"/>
      <c r="AA187" s="238"/>
      <c r="AB187" s="238"/>
      <c r="AC187" s="238"/>
      <c r="AD187" s="238"/>
      <c r="AE187" s="238"/>
      <c r="AF187" s="238"/>
      <c r="AG187" s="238"/>
      <c r="AH187" s="238"/>
      <c r="AI187" s="238"/>
      <c r="AJ187" s="238"/>
      <c r="AK187" s="238"/>
      <c r="AL187" s="238"/>
      <c r="AM187" s="238"/>
      <c r="AN187" s="238"/>
      <c r="AO187" s="238"/>
      <c r="AP187" s="238"/>
      <c r="AQ187" s="238"/>
      <c r="AR187" s="238"/>
      <c r="AS187" s="238"/>
      <c r="AT187" s="238"/>
      <c r="AU187" s="238"/>
      <c r="AV187" s="238"/>
      <c r="AW187" s="238"/>
      <c r="AX187" s="238"/>
      <c r="AY187" s="238"/>
      <c r="AZ187" s="238"/>
      <c r="BA187" s="238"/>
      <c r="BB187" s="238"/>
      <c r="BC187" s="238"/>
      <c r="BD187" s="238"/>
      <c r="BE187" s="238"/>
      <c r="BF187" s="49">
        <v>5</v>
      </c>
      <c r="BG187" s="110">
        <v>33</v>
      </c>
      <c r="BH187" s="110">
        <v>7</v>
      </c>
      <c r="BI187" s="110">
        <v>28</v>
      </c>
      <c r="BJ187" s="52" t="str">
        <f t="shared" si="43"/>
        <v>7,33</v>
      </c>
      <c r="BK187" s="90"/>
      <c r="BL187" s="102">
        <f t="shared" si="44"/>
        <v>183</v>
      </c>
      <c r="BM187" s="60">
        <f t="shared" si="45"/>
        <v>6</v>
      </c>
      <c r="BN187" s="60">
        <f t="shared" si="46"/>
        <v>3</v>
      </c>
      <c r="BO187" s="90"/>
      <c r="BP187" s="238"/>
      <c r="BQ187" s="238"/>
      <c r="BR187" s="238"/>
      <c r="BS187" s="238"/>
      <c r="BT187" s="238"/>
      <c r="BU187" s="238"/>
      <c r="BV187" s="239"/>
      <c r="BW187" s="238"/>
      <c r="BX187" s="239"/>
      <c r="BY187" s="239"/>
      <c r="BZ187" s="90"/>
      <c r="CA187" s="90"/>
      <c r="CB187" s="90"/>
      <c r="CC187" s="90"/>
      <c r="CD187" s="90"/>
      <c r="CE187" s="90"/>
      <c r="CF187" s="90"/>
      <c r="CG187" s="90"/>
      <c r="CH187" s="90"/>
      <c r="CI187" s="90"/>
      <c r="CJ187" s="90"/>
      <c r="CK187" s="90"/>
      <c r="CL187" s="90"/>
      <c r="CM187" s="90"/>
      <c r="CN187" s="90"/>
      <c r="CO187" s="90"/>
      <c r="CP187" s="90"/>
      <c r="CQ187" s="90"/>
      <c r="CR187" s="90"/>
      <c r="CS187" s="90"/>
      <c r="CT187" s="90"/>
      <c r="CU187" s="90"/>
      <c r="CV187" s="90"/>
      <c r="CW187" s="90"/>
      <c r="CX187" s="90"/>
      <c r="CY187" s="90"/>
      <c r="CZ187" s="90"/>
      <c r="DA187" s="90"/>
      <c r="DB187" s="90"/>
      <c r="DC187" s="90"/>
      <c r="DD187" s="90"/>
      <c r="DE187" s="90"/>
      <c r="DF187" s="90"/>
      <c r="DG187" s="90"/>
      <c r="DH187" s="90"/>
      <c r="DI187" s="90"/>
      <c r="DJ187" s="90"/>
      <c r="DK187" s="90"/>
    </row>
    <row r="188" spans="1:115" ht="11.25" customHeight="1" x14ac:dyDescent="0.25">
      <c r="A188" s="90"/>
      <c r="B188" s="90"/>
      <c r="C188" s="90"/>
      <c r="D188" s="90"/>
      <c r="E188" s="90"/>
      <c r="F188" s="90"/>
      <c r="G188" s="90"/>
      <c r="H188" s="90"/>
      <c r="I188" s="90"/>
      <c r="J188" s="90"/>
      <c r="K188" s="90"/>
      <c r="L188" s="90"/>
      <c r="M188" s="90"/>
      <c r="N188" s="90"/>
      <c r="O188" s="90"/>
      <c r="P188" s="90"/>
      <c r="Q188" s="90"/>
      <c r="R188" s="90"/>
      <c r="S188" s="90"/>
      <c r="T188" s="90"/>
      <c r="U188" s="90"/>
      <c r="V188" s="90"/>
      <c r="W188" s="90"/>
      <c r="X188" s="90"/>
      <c r="Y188" s="90"/>
      <c r="Z188" s="90"/>
      <c r="AA188" s="238"/>
      <c r="AB188" s="238"/>
      <c r="AC188" s="238"/>
      <c r="AD188" s="238"/>
      <c r="AE188" s="238"/>
      <c r="AF188" s="238"/>
      <c r="AG188" s="238"/>
      <c r="AH188" s="238"/>
      <c r="AI188" s="238"/>
      <c r="AJ188" s="238"/>
      <c r="AK188" s="238"/>
      <c r="AL188" s="238"/>
      <c r="AM188" s="238"/>
      <c r="AN188" s="238"/>
      <c r="AO188" s="238"/>
      <c r="AP188" s="238"/>
      <c r="AQ188" s="238"/>
      <c r="AR188" s="238"/>
      <c r="AS188" s="238"/>
      <c r="AT188" s="238"/>
      <c r="AU188" s="238"/>
      <c r="AV188" s="238"/>
      <c r="AW188" s="238"/>
      <c r="AX188" s="238"/>
      <c r="AY188" s="238"/>
      <c r="AZ188" s="238"/>
      <c r="BA188" s="238"/>
      <c r="BB188" s="238"/>
      <c r="BC188" s="238"/>
      <c r="BD188" s="238"/>
      <c r="BE188" s="238"/>
      <c r="BF188" s="49">
        <v>5</v>
      </c>
      <c r="BG188" s="110">
        <v>34</v>
      </c>
      <c r="BH188" s="110">
        <v>8</v>
      </c>
      <c r="BI188" s="110">
        <v>28</v>
      </c>
      <c r="BJ188" s="52" t="str">
        <f t="shared" si="43"/>
        <v>8,34</v>
      </c>
      <c r="BK188" s="90"/>
      <c r="BL188" s="102">
        <f t="shared" si="44"/>
        <v>184</v>
      </c>
      <c r="BM188" s="60">
        <f t="shared" si="45"/>
        <v>6</v>
      </c>
      <c r="BN188" s="60">
        <f t="shared" si="46"/>
        <v>4</v>
      </c>
      <c r="BO188" s="90"/>
      <c r="BP188" s="238"/>
      <c r="BQ188" s="238"/>
      <c r="BR188" s="238"/>
      <c r="BS188" s="238"/>
      <c r="BT188" s="238"/>
      <c r="BU188" s="238"/>
      <c r="BV188" s="239"/>
      <c r="BW188" s="238"/>
      <c r="BX188" s="239"/>
      <c r="BY188" s="239"/>
      <c r="BZ188" s="90"/>
      <c r="CA188" s="90"/>
      <c r="CB188" s="90"/>
      <c r="CC188" s="90"/>
      <c r="CD188" s="90"/>
      <c r="CE188" s="90"/>
      <c r="CF188" s="90"/>
      <c r="CG188" s="90"/>
      <c r="CH188" s="90"/>
      <c r="CI188" s="90"/>
      <c r="CJ188" s="90"/>
      <c r="CK188" s="90"/>
      <c r="CL188" s="90"/>
      <c r="CM188" s="90"/>
      <c r="CN188" s="90"/>
      <c r="CO188" s="90"/>
      <c r="CP188" s="90"/>
      <c r="CQ188" s="90"/>
      <c r="CR188" s="90"/>
      <c r="CS188" s="90"/>
      <c r="CT188" s="90"/>
      <c r="CU188" s="90"/>
      <c r="CV188" s="90"/>
      <c r="CW188" s="90"/>
      <c r="CX188" s="90"/>
      <c r="CY188" s="90"/>
      <c r="CZ188" s="90"/>
      <c r="DA188" s="90"/>
      <c r="DB188" s="90"/>
      <c r="DC188" s="90"/>
      <c r="DD188" s="90"/>
      <c r="DE188" s="90"/>
      <c r="DF188" s="90"/>
      <c r="DG188" s="90"/>
      <c r="DH188" s="90"/>
      <c r="DI188" s="90"/>
      <c r="DJ188" s="90"/>
      <c r="DK188" s="90"/>
    </row>
    <row r="189" spans="1:115" ht="11.25" customHeight="1" x14ac:dyDescent="0.25">
      <c r="A189" s="90"/>
      <c r="B189" s="90"/>
      <c r="C189" s="90"/>
      <c r="D189" s="90"/>
      <c r="E189" s="90"/>
      <c r="F189" s="90"/>
      <c r="G189" s="90"/>
      <c r="H189" s="90"/>
      <c r="I189" s="90"/>
      <c r="J189" s="90"/>
      <c r="K189" s="90"/>
      <c r="L189" s="90"/>
      <c r="M189" s="90"/>
      <c r="N189" s="90"/>
      <c r="O189" s="90"/>
      <c r="P189" s="90"/>
      <c r="Q189" s="90"/>
      <c r="R189" s="90"/>
      <c r="S189" s="90"/>
      <c r="T189" s="90"/>
      <c r="U189" s="90"/>
      <c r="V189" s="90"/>
      <c r="W189" s="90"/>
      <c r="X189" s="90"/>
      <c r="Y189" s="90"/>
      <c r="Z189" s="90"/>
      <c r="AA189" s="238"/>
      <c r="AB189" s="238"/>
      <c r="AC189" s="238"/>
      <c r="AD189" s="238"/>
      <c r="AE189" s="238"/>
      <c r="AF189" s="238"/>
      <c r="AG189" s="238"/>
      <c r="AH189" s="238"/>
      <c r="AI189" s="238"/>
      <c r="AJ189" s="238"/>
      <c r="AK189" s="238"/>
      <c r="AL189" s="238"/>
      <c r="AM189" s="238"/>
      <c r="AN189" s="238"/>
      <c r="AO189" s="238"/>
      <c r="AP189" s="238"/>
      <c r="AQ189" s="238"/>
      <c r="AR189" s="238"/>
      <c r="AS189" s="238"/>
      <c r="AT189" s="238"/>
      <c r="AU189" s="238"/>
      <c r="AV189" s="238"/>
      <c r="AW189" s="238"/>
      <c r="AX189" s="238"/>
      <c r="AY189" s="238"/>
      <c r="AZ189" s="238"/>
      <c r="BA189" s="238"/>
      <c r="BB189" s="238"/>
      <c r="BC189" s="238"/>
      <c r="BD189" s="238"/>
      <c r="BE189" s="238"/>
      <c r="BF189" s="49">
        <v>5</v>
      </c>
      <c r="BG189" s="110">
        <v>34</v>
      </c>
      <c r="BH189" s="110">
        <v>9</v>
      </c>
      <c r="BI189" s="110">
        <v>28</v>
      </c>
      <c r="BJ189" s="52" t="str">
        <f t="shared" si="43"/>
        <v>9,34</v>
      </c>
      <c r="BK189" s="90"/>
      <c r="BL189" s="102">
        <f t="shared" si="44"/>
        <v>185</v>
      </c>
      <c r="BM189" s="60">
        <f t="shared" si="45"/>
        <v>6</v>
      </c>
      <c r="BN189" s="60">
        <f t="shared" si="46"/>
        <v>5</v>
      </c>
      <c r="BO189" s="90"/>
      <c r="BP189" s="238"/>
      <c r="BQ189" s="238"/>
      <c r="BR189" s="238"/>
      <c r="BS189" s="238"/>
      <c r="BT189" s="238"/>
      <c r="BU189" s="238"/>
      <c r="BV189" s="239"/>
      <c r="BW189" s="238"/>
      <c r="BX189" s="239"/>
      <c r="BY189" s="239"/>
      <c r="BZ189" s="90"/>
      <c r="CA189" s="90"/>
      <c r="CB189" s="90"/>
      <c r="CC189" s="90"/>
      <c r="CD189" s="90"/>
      <c r="CE189" s="90"/>
      <c r="CF189" s="90"/>
      <c r="CG189" s="90"/>
      <c r="CH189" s="90"/>
      <c r="CI189" s="90"/>
      <c r="CJ189" s="90"/>
      <c r="CK189" s="90"/>
      <c r="CL189" s="90"/>
      <c r="CM189" s="90"/>
      <c r="CN189" s="90"/>
      <c r="CO189" s="90"/>
      <c r="CP189" s="90"/>
      <c r="CQ189" s="90"/>
      <c r="CR189" s="90"/>
      <c r="CS189" s="90"/>
      <c r="CT189" s="90"/>
      <c r="CU189" s="90"/>
      <c r="CV189" s="90"/>
      <c r="CW189" s="90"/>
      <c r="CX189" s="90"/>
      <c r="CY189" s="90"/>
      <c r="CZ189" s="90"/>
      <c r="DA189" s="90"/>
      <c r="DB189" s="90"/>
      <c r="DC189" s="90"/>
      <c r="DD189" s="90"/>
      <c r="DE189" s="90"/>
      <c r="DF189" s="90"/>
      <c r="DG189" s="90"/>
      <c r="DH189" s="90"/>
      <c r="DI189" s="90"/>
      <c r="DJ189" s="90"/>
      <c r="DK189" s="90"/>
    </row>
    <row r="190" spans="1:115" ht="11.25" customHeight="1" x14ac:dyDescent="0.25">
      <c r="A190" s="90"/>
      <c r="B190" s="90"/>
      <c r="C190" s="90"/>
      <c r="D190" s="90"/>
      <c r="E190" s="90"/>
      <c r="F190" s="90"/>
      <c r="G190" s="90"/>
      <c r="H190" s="90"/>
      <c r="I190" s="90"/>
      <c r="J190" s="90"/>
      <c r="K190" s="90"/>
      <c r="L190" s="90"/>
      <c r="M190" s="90"/>
      <c r="N190" s="90"/>
      <c r="O190" s="90"/>
      <c r="P190" s="90"/>
      <c r="Q190" s="90"/>
      <c r="R190" s="90"/>
      <c r="S190" s="90"/>
      <c r="T190" s="90"/>
      <c r="U190" s="90"/>
      <c r="V190" s="90"/>
      <c r="W190" s="90"/>
      <c r="X190" s="90"/>
      <c r="Y190" s="90"/>
      <c r="Z190" s="90"/>
      <c r="AA190" s="238"/>
      <c r="AB190" s="238"/>
      <c r="AC190" s="238"/>
      <c r="AD190" s="238"/>
      <c r="AE190" s="238"/>
      <c r="AF190" s="238"/>
      <c r="AG190" s="238"/>
      <c r="AH190" s="238"/>
      <c r="AI190" s="238"/>
      <c r="AJ190" s="238"/>
      <c r="AK190" s="238"/>
      <c r="AL190" s="238"/>
      <c r="AM190" s="238"/>
      <c r="AN190" s="238"/>
      <c r="AO190" s="238"/>
      <c r="AP190" s="238"/>
      <c r="AQ190" s="238"/>
      <c r="AR190" s="238"/>
      <c r="AS190" s="238"/>
      <c r="AT190" s="238"/>
      <c r="AU190" s="238"/>
      <c r="AV190" s="238"/>
      <c r="AW190" s="238"/>
      <c r="AX190" s="238"/>
      <c r="AY190" s="238"/>
      <c r="AZ190" s="238"/>
      <c r="BA190" s="238"/>
      <c r="BB190" s="238"/>
      <c r="BC190" s="238"/>
      <c r="BD190" s="238"/>
      <c r="BE190" s="238"/>
      <c r="BF190" s="49">
        <v>5</v>
      </c>
      <c r="BG190" s="110">
        <v>34</v>
      </c>
      <c r="BH190" s="110">
        <v>10</v>
      </c>
      <c r="BI190" s="110">
        <v>28</v>
      </c>
      <c r="BJ190" s="52" t="str">
        <f t="shared" si="43"/>
        <v>10,34</v>
      </c>
      <c r="BK190" s="90"/>
      <c r="BL190" s="102">
        <f t="shared" si="44"/>
        <v>186</v>
      </c>
      <c r="BM190" s="60">
        <f t="shared" si="45"/>
        <v>6</v>
      </c>
      <c r="BN190" s="60">
        <f t="shared" si="46"/>
        <v>6</v>
      </c>
      <c r="BO190" s="90"/>
      <c r="BP190" s="238"/>
      <c r="BQ190" s="238"/>
      <c r="BR190" s="238"/>
      <c r="BS190" s="238"/>
      <c r="BT190" s="238"/>
      <c r="BU190" s="238"/>
      <c r="BV190" s="239"/>
      <c r="BW190" s="238"/>
      <c r="BX190" s="239"/>
      <c r="BY190" s="239"/>
      <c r="BZ190" s="90"/>
      <c r="CA190" s="90"/>
      <c r="CB190" s="90"/>
      <c r="CC190" s="90"/>
      <c r="CD190" s="90"/>
      <c r="CE190" s="90"/>
      <c r="CF190" s="90"/>
      <c r="CG190" s="90"/>
      <c r="CH190" s="90"/>
      <c r="CI190" s="90"/>
      <c r="CJ190" s="90"/>
      <c r="CK190" s="90"/>
      <c r="CL190" s="90"/>
      <c r="CM190" s="90"/>
      <c r="CN190" s="90"/>
      <c r="CO190" s="90"/>
      <c r="CP190" s="90"/>
      <c r="CQ190" s="90"/>
      <c r="CR190" s="90"/>
      <c r="CS190" s="90"/>
      <c r="CT190" s="90"/>
      <c r="CU190" s="90"/>
      <c r="CV190" s="90"/>
      <c r="CW190" s="90"/>
      <c r="CX190" s="90"/>
      <c r="CY190" s="90"/>
      <c r="CZ190" s="90"/>
      <c r="DA190" s="90"/>
      <c r="DB190" s="90"/>
      <c r="DC190" s="90"/>
      <c r="DD190" s="90"/>
      <c r="DE190" s="90"/>
      <c r="DF190" s="90"/>
      <c r="DG190" s="90"/>
      <c r="DH190" s="90"/>
      <c r="DI190" s="90"/>
      <c r="DJ190" s="90"/>
      <c r="DK190" s="90"/>
    </row>
    <row r="191" spans="1:115" ht="11.25" customHeight="1" x14ac:dyDescent="0.25">
      <c r="A191" s="90"/>
      <c r="B191" s="90"/>
      <c r="C191" s="90"/>
      <c r="D191" s="90"/>
      <c r="E191" s="90"/>
      <c r="F191" s="90"/>
      <c r="G191" s="90"/>
      <c r="H191" s="90"/>
      <c r="I191" s="90"/>
      <c r="J191" s="90"/>
      <c r="K191" s="90"/>
      <c r="L191" s="90"/>
      <c r="M191" s="90"/>
      <c r="N191" s="90"/>
      <c r="O191" s="90"/>
      <c r="P191" s="90"/>
      <c r="Q191" s="90"/>
      <c r="R191" s="90"/>
      <c r="S191" s="90"/>
      <c r="T191" s="90"/>
      <c r="U191" s="90"/>
      <c r="V191" s="90"/>
      <c r="W191" s="90"/>
      <c r="X191" s="90"/>
      <c r="Y191" s="90"/>
      <c r="Z191" s="90"/>
      <c r="AA191" s="238"/>
      <c r="AB191" s="238"/>
      <c r="AC191" s="238"/>
      <c r="AD191" s="238"/>
      <c r="AE191" s="238"/>
      <c r="AF191" s="238"/>
      <c r="AG191" s="238"/>
      <c r="AH191" s="238"/>
      <c r="AI191" s="238"/>
      <c r="AJ191" s="238"/>
      <c r="AK191" s="238"/>
      <c r="AL191" s="238"/>
      <c r="AM191" s="238"/>
      <c r="AN191" s="238"/>
      <c r="AO191" s="238"/>
      <c r="AP191" s="238"/>
      <c r="AQ191" s="238"/>
      <c r="AR191" s="238"/>
      <c r="AS191" s="238"/>
      <c r="AT191" s="238"/>
      <c r="AU191" s="238"/>
      <c r="AV191" s="238"/>
      <c r="AW191" s="238"/>
      <c r="AX191" s="238"/>
      <c r="AY191" s="238"/>
      <c r="AZ191" s="238"/>
      <c r="BA191" s="238"/>
      <c r="BB191" s="238"/>
      <c r="BC191" s="238"/>
      <c r="BD191" s="238"/>
      <c r="BE191" s="238"/>
      <c r="BF191" s="49">
        <v>5</v>
      </c>
      <c r="BG191" s="110">
        <v>34</v>
      </c>
      <c r="BH191" s="110">
        <v>11</v>
      </c>
      <c r="BI191" s="110">
        <v>28</v>
      </c>
      <c r="BJ191" s="52" t="str">
        <f t="shared" si="43"/>
        <v>11,34</v>
      </c>
      <c r="BK191" s="90"/>
      <c r="BL191" s="102">
        <f t="shared" si="44"/>
        <v>187</v>
      </c>
      <c r="BM191" s="60">
        <f t="shared" si="45"/>
        <v>6</v>
      </c>
      <c r="BN191" s="60">
        <f t="shared" si="46"/>
        <v>7</v>
      </c>
      <c r="BO191" s="90"/>
      <c r="BP191" s="238"/>
      <c r="BQ191" s="238"/>
      <c r="BR191" s="238"/>
      <c r="BS191" s="238"/>
      <c r="BT191" s="238"/>
      <c r="BU191" s="238"/>
      <c r="BV191" s="239"/>
      <c r="BW191" s="238"/>
      <c r="BX191" s="239"/>
      <c r="BY191" s="239"/>
      <c r="BZ191" s="90"/>
      <c r="CA191" s="90"/>
      <c r="CB191" s="90"/>
      <c r="CC191" s="90"/>
      <c r="CD191" s="90"/>
      <c r="CE191" s="90"/>
      <c r="CF191" s="90"/>
      <c r="CG191" s="90"/>
      <c r="CH191" s="90"/>
      <c r="CI191" s="90"/>
      <c r="CJ191" s="90"/>
      <c r="CK191" s="90"/>
      <c r="CL191" s="90"/>
      <c r="CM191" s="90"/>
      <c r="CN191" s="90"/>
      <c r="CO191" s="90"/>
      <c r="CP191" s="90"/>
      <c r="CQ191" s="90"/>
      <c r="CR191" s="90"/>
      <c r="CS191" s="90"/>
      <c r="CT191" s="90"/>
      <c r="CU191" s="90"/>
      <c r="CV191" s="90"/>
      <c r="CW191" s="90"/>
      <c r="CX191" s="90"/>
      <c r="CY191" s="90"/>
      <c r="CZ191" s="90"/>
      <c r="DA191" s="90"/>
      <c r="DB191" s="90"/>
      <c r="DC191" s="90"/>
      <c r="DD191" s="90"/>
      <c r="DE191" s="90"/>
      <c r="DF191" s="90"/>
      <c r="DG191" s="90"/>
      <c r="DH191" s="90"/>
      <c r="DI191" s="90"/>
      <c r="DJ191" s="90"/>
      <c r="DK191" s="90"/>
    </row>
    <row r="192" spans="1:115" ht="11.25" customHeight="1" x14ac:dyDescent="0.25">
      <c r="A192" s="90"/>
      <c r="B192" s="90"/>
      <c r="C192" s="90"/>
      <c r="D192" s="90"/>
      <c r="E192" s="90"/>
      <c r="F192" s="90"/>
      <c r="G192" s="90"/>
      <c r="H192" s="90"/>
      <c r="I192" s="90"/>
      <c r="J192" s="90"/>
      <c r="K192" s="90"/>
      <c r="L192" s="90"/>
      <c r="M192" s="90"/>
      <c r="N192" s="90"/>
      <c r="O192" s="90"/>
      <c r="P192" s="90"/>
      <c r="Q192" s="90"/>
      <c r="R192" s="90"/>
      <c r="S192" s="90"/>
      <c r="T192" s="90"/>
      <c r="U192" s="90"/>
      <c r="V192" s="90"/>
      <c r="W192" s="90"/>
      <c r="X192" s="90"/>
      <c r="Y192" s="90"/>
      <c r="Z192" s="90"/>
      <c r="AA192" s="238"/>
      <c r="AB192" s="238"/>
      <c r="AC192" s="238"/>
      <c r="AD192" s="238"/>
      <c r="AE192" s="238"/>
      <c r="AF192" s="238"/>
      <c r="AG192" s="238"/>
      <c r="AH192" s="238"/>
      <c r="AI192" s="238"/>
      <c r="AJ192" s="238"/>
      <c r="AK192" s="238"/>
      <c r="AL192" s="238"/>
      <c r="AM192" s="238"/>
      <c r="AN192" s="238"/>
      <c r="AO192" s="238"/>
      <c r="AP192" s="238"/>
      <c r="AQ192" s="238"/>
      <c r="AR192" s="238"/>
      <c r="AS192" s="238"/>
      <c r="AT192" s="238"/>
      <c r="AU192" s="238"/>
      <c r="AV192" s="238"/>
      <c r="AW192" s="238"/>
      <c r="AX192" s="238"/>
      <c r="AY192" s="238"/>
      <c r="AZ192" s="238"/>
      <c r="BA192" s="238"/>
      <c r="BB192" s="238"/>
      <c r="BC192" s="238"/>
      <c r="BD192" s="238"/>
      <c r="BE192" s="238"/>
      <c r="BF192" s="49">
        <v>5</v>
      </c>
      <c r="BG192" s="110">
        <v>34</v>
      </c>
      <c r="BH192" s="110">
        <v>12</v>
      </c>
      <c r="BI192" s="110">
        <v>28</v>
      </c>
      <c r="BJ192" s="52" t="str">
        <f t="shared" si="43"/>
        <v>12,34</v>
      </c>
      <c r="BK192" s="90"/>
      <c r="BL192" s="102">
        <f t="shared" si="44"/>
        <v>188</v>
      </c>
      <c r="BM192" s="60">
        <f t="shared" si="45"/>
        <v>6</v>
      </c>
      <c r="BN192" s="60">
        <f t="shared" si="46"/>
        <v>8</v>
      </c>
      <c r="BO192" s="90"/>
      <c r="BP192" s="238"/>
      <c r="BQ192" s="238"/>
      <c r="BR192" s="238"/>
      <c r="BS192" s="238"/>
      <c r="BT192" s="238"/>
      <c r="BU192" s="238"/>
      <c r="BV192" s="239"/>
      <c r="BW192" s="238"/>
      <c r="BX192" s="239"/>
      <c r="BY192" s="239"/>
      <c r="BZ192" s="90"/>
      <c r="CA192" s="90"/>
      <c r="CB192" s="90"/>
      <c r="CC192" s="90"/>
      <c r="CD192" s="90"/>
      <c r="CE192" s="90"/>
      <c r="CF192" s="90"/>
      <c r="CG192" s="90"/>
      <c r="CH192" s="90"/>
      <c r="CI192" s="90"/>
      <c r="CJ192" s="90"/>
      <c r="CK192" s="90"/>
      <c r="CL192" s="90"/>
      <c r="CM192" s="90"/>
      <c r="CN192" s="90"/>
      <c r="CO192" s="90"/>
      <c r="CP192" s="90"/>
      <c r="CQ192" s="90"/>
      <c r="CR192" s="90"/>
      <c r="CS192" s="90"/>
      <c r="CT192" s="90"/>
      <c r="CU192" s="90"/>
      <c r="CV192" s="90"/>
      <c r="CW192" s="90"/>
      <c r="CX192" s="90"/>
      <c r="CY192" s="90"/>
      <c r="CZ192" s="90"/>
      <c r="DA192" s="90"/>
      <c r="DB192" s="90"/>
      <c r="DC192" s="90"/>
      <c r="DD192" s="90"/>
      <c r="DE192" s="90"/>
      <c r="DF192" s="90"/>
      <c r="DG192" s="90"/>
      <c r="DH192" s="90"/>
      <c r="DI192" s="90"/>
      <c r="DJ192" s="90"/>
      <c r="DK192" s="90"/>
    </row>
    <row r="193" spans="1:115" ht="11.25" customHeight="1" x14ac:dyDescent="0.25">
      <c r="A193" s="90"/>
      <c r="B193" s="90"/>
      <c r="C193" s="90"/>
      <c r="D193" s="90"/>
      <c r="E193" s="90"/>
      <c r="F193" s="90"/>
      <c r="G193" s="90"/>
      <c r="H193" s="90"/>
      <c r="I193" s="90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90"/>
      <c r="Z193" s="90"/>
      <c r="AA193" s="238"/>
      <c r="AB193" s="238"/>
      <c r="AC193" s="238"/>
      <c r="AD193" s="238"/>
      <c r="AE193" s="238"/>
      <c r="AF193" s="238"/>
      <c r="AG193" s="238"/>
      <c r="AH193" s="238"/>
      <c r="AI193" s="238"/>
      <c r="AJ193" s="238"/>
      <c r="AK193" s="238"/>
      <c r="AL193" s="238"/>
      <c r="AM193" s="238"/>
      <c r="AN193" s="238"/>
      <c r="AO193" s="238"/>
      <c r="AP193" s="238"/>
      <c r="AQ193" s="238"/>
      <c r="AR193" s="238"/>
      <c r="AS193" s="238"/>
      <c r="AT193" s="238"/>
      <c r="AU193" s="238"/>
      <c r="AV193" s="238"/>
      <c r="AW193" s="238"/>
      <c r="AX193" s="238"/>
      <c r="AY193" s="238"/>
      <c r="AZ193" s="238"/>
      <c r="BA193" s="238"/>
      <c r="BB193" s="238"/>
      <c r="BC193" s="238"/>
      <c r="BD193" s="238"/>
      <c r="BE193" s="238"/>
      <c r="BF193" s="49">
        <v>5</v>
      </c>
      <c r="BG193" s="110">
        <v>34</v>
      </c>
      <c r="BH193" s="110">
        <v>13</v>
      </c>
      <c r="BI193" s="110">
        <v>28</v>
      </c>
      <c r="BJ193" s="52" t="str">
        <f t="shared" si="43"/>
        <v>13,34</v>
      </c>
      <c r="BK193" s="90"/>
      <c r="BL193" s="102">
        <f t="shared" si="44"/>
        <v>189</v>
      </c>
      <c r="BM193" s="60">
        <f t="shared" si="45"/>
        <v>6</v>
      </c>
      <c r="BN193" s="60">
        <f t="shared" si="46"/>
        <v>9</v>
      </c>
      <c r="BO193" s="90"/>
      <c r="BP193" s="238"/>
      <c r="BQ193" s="238"/>
      <c r="BR193" s="238"/>
      <c r="BS193" s="238"/>
      <c r="BT193" s="238"/>
      <c r="BU193" s="238"/>
      <c r="BV193" s="239"/>
      <c r="BW193" s="238"/>
      <c r="BX193" s="239"/>
      <c r="BY193" s="239"/>
      <c r="BZ193" s="90"/>
      <c r="CA193" s="90"/>
      <c r="CB193" s="90"/>
      <c r="CC193" s="90"/>
      <c r="CD193" s="90"/>
      <c r="CE193" s="90"/>
      <c r="CF193" s="90"/>
      <c r="CG193" s="90"/>
      <c r="CH193" s="90"/>
      <c r="CI193" s="90"/>
      <c r="CJ193" s="90"/>
      <c r="CK193" s="90"/>
      <c r="CL193" s="90"/>
      <c r="CM193" s="90"/>
      <c r="CN193" s="90"/>
      <c r="CO193" s="90"/>
      <c r="CP193" s="90"/>
      <c r="CQ193" s="90"/>
      <c r="CR193" s="90"/>
      <c r="CS193" s="90"/>
      <c r="CT193" s="90"/>
      <c r="CU193" s="90"/>
      <c r="CV193" s="90"/>
      <c r="CW193" s="90"/>
      <c r="CX193" s="90"/>
      <c r="CY193" s="90"/>
      <c r="CZ193" s="90"/>
      <c r="DA193" s="90"/>
      <c r="DB193" s="90"/>
      <c r="DC193" s="90"/>
      <c r="DD193" s="90"/>
      <c r="DE193" s="90"/>
      <c r="DF193" s="90"/>
      <c r="DG193" s="90"/>
      <c r="DH193" s="90"/>
      <c r="DI193" s="90"/>
      <c r="DJ193" s="90"/>
      <c r="DK193" s="90"/>
    </row>
    <row r="194" spans="1:115" ht="11.25" customHeight="1" x14ac:dyDescent="0.25">
      <c r="A194" s="90"/>
      <c r="B194" s="90"/>
      <c r="C194" s="90"/>
      <c r="D194" s="90"/>
      <c r="E194" s="90"/>
      <c r="F194" s="90"/>
      <c r="G194" s="90"/>
      <c r="H194" s="90"/>
      <c r="I194" s="90"/>
      <c r="J194" s="90"/>
      <c r="K194" s="90"/>
      <c r="L194" s="90"/>
      <c r="M194" s="90"/>
      <c r="N194" s="90"/>
      <c r="O194" s="90"/>
      <c r="P194" s="90"/>
      <c r="Q194" s="90"/>
      <c r="R194" s="90"/>
      <c r="S194" s="90"/>
      <c r="T194" s="90"/>
      <c r="U194" s="90"/>
      <c r="V194" s="90"/>
      <c r="W194" s="90"/>
      <c r="X194" s="90"/>
      <c r="Y194" s="90"/>
      <c r="Z194" s="90"/>
      <c r="AA194" s="238"/>
      <c r="AB194" s="238"/>
      <c r="AC194" s="238"/>
      <c r="AD194" s="238"/>
      <c r="AE194" s="238"/>
      <c r="AF194" s="238"/>
      <c r="AG194" s="238"/>
      <c r="AH194" s="238"/>
      <c r="AI194" s="238"/>
      <c r="AJ194" s="238"/>
      <c r="AK194" s="238"/>
      <c r="AL194" s="238"/>
      <c r="AM194" s="238"/>
      <c r="AN194" s="238"/>
      <c r="AO194" s="238"/>
      <c r="AP194" s="238"/>
      <c r="AQ194" s="238"/>
      <c r="AR194" s="238"/>
      <c r="AS194" s="238"/>
      <c r="AT194" s="238"/>
      <c r="AU194" s="238"/>
      <c r="AV194" s="238"/>
      <c r="AW194" s="238"/>
      <c r="AX194" s="238"/>
      <c r="AY194" s="238"/>
      <c r="AZ194" s="238"/>
      <c r="BA194" s="238"/>
      <c r="BB194" s="238"/>
      <c r="BC194" s="238"/>
      <c r="BD194" s="238"/>
      <c r="BE194" s="238"/>
      <c r="BF194" s="49">
        <v>5</v>
      </c>
      <c r="BG194" s="110">
        <v>35</v>
      </c>
      <c r="BH194" s="110">
        <v>14</v>
      </c>
      <c r="BI194" s="110">
        <v>28</v>
      </c>
      <c r="BJ194" s="52" t="str">
        <f t="shared" si="43"/>
        <v>14,35</v>
      </c>
      <c r="BK194" s="90"/>
      <c r="BL194" s="102">
        <f t="shared" si="44"/>
        <v>190</v>
      </c>
      <c r="BM194" s="60">
        <f t="shared" si="45"/>
        <v>6</v>
      </c>
      <c r="BN194" s="60">
        <f t="shared" si="46"/>
        <v>10</v>
      </c>
      <c r="BO194" s="90"/>
      <c r="BP194" s="238"/>
      <c r="BQ194" s="238"/>
      <c r="BR194" s="238"/>
      <c r="BS194" s="238"/>
      <c r="BT194" s="238"/>
      <c r="BU194" s="238"/>
      <c r="BV194" s="239"/>
      <c r="BW194" s="238"/>
      <c r="BX194" s="239"/>
      <c r="BY194" s="239"/>
      <c r="BZ194" s="90"/>
      <c r="CA194" s="90"/>
      <c r="CB194" s="90"/>
      <c r="CC194" s="90"/>
      <c r="CD194" s="90"/>
      <c r="CE194" s="90"/>
      <c r="CF194" s="90"/>
      <c r="CG194" s="90"/>
      <c r="CH194" s="90"/>
      <c r="CI194" s="90"/>
      <c r="CJ194" s="90"/>
      <c r="CK194" s="90"/>
      <c r="CL194" s="90"/>
      <c r="CM194" s="90"/>
      <c r="CN194" s="90"/>
      <c r="CO194" s="90"/>
      <c r="CP194" s="90"/>
      <c r="CQ194" s="90"/>
      <c r="CR194" s="90"/>
      <c r="CS194" s="90"/>
      <c r="CT194" s="90"/>
      <c r="CU194" s="90"/>
      <c r="CV194" s="90"/>
      <c r="CW194" s="90"/>
      <c r="CX194" s="90"/>
      <c r="CY194" s="90"/>
      <c r="CZ194" s="90"/>
      <c r="DA194" s="90"/>
      <c r="DB194" s="90"/>
      <c r="DC194" s="90"/>
      <c r="DD194" s="90"/>
      <c r="DE194" s="90"/>
      <c r="DF194" s="90"/>
      <c r="DG194" s="90"/>
      <c r="DH194" s="90"/>
      <c r="DI194" s="90"/>
      <c r="DJ194" s="90"/>
      <c r="DK194" s="90"/>
    </row>
    <row r="195" spans="1:115" ht="11.25" customHeight="1" x14ac:dyDescent="0.25">
      <c r="A195" s="90"/>
      <c r="B195" s="90"/>
      <c r="C195" s="90"/>
      <c r="D195" s="90"/>
      <c r="E195" s="90"/>
      <c r="F195" s="90"/>
      <c r="G195" s="90"/>
      <c r="H195" s="90"/>
      <c r="I195" s="90"/>
      <c r="J195" s="90"/>
      <c r="K195" s="90"/>
      <c r="L195" s="90"/>
      <c r="M195" s="90"/>
      <c r="N195" s="90"/>
      <c r="O195" s="90"/>
      <c r="P195" s="90"/>
      <c r="Q195" s="90"/>
      <c r="R195" s="90"/>
      <c r="S195" s="90"/>
      <c r="T195" s="90"/>
      <c r="U195" s="90"/>
      <c r="V195" s="90"/>
      <c r="W195" s="90"/>
      <c r="X195" s="90"/>
      <c r="Y195" s="90"/>
      <c r="Z195" s="90"/>
      <c r="AA195" s="238"/>
      <c r="AB195" s="238"/>
      <c r="AC195" s="238"/>
      <c r="AD195" s="238"/>
      <c r="AE195" s="238"/>
      <c r="AF195" s="238"/>
      <c r="AG195" s="238"/>
      <c r="AH195" s="238"/>
      <c r="AI195" s="238"/>
      <c r="AJ195" s="238"/>
      <c r="AK195" s="238"/>
      <c r="AL195" s="238"/>
      <c r="AM195" s="238"/>
      <c r="AN195" s="238"/>
      <c r="AO195" s="238"/>
      <c r="AP195" s="238"/>
      <c r="AQ195" s="238"/>
      <c r="AR195" s="238"/>
      <c r="AS195" s="238"/>
      <c r="AT195" s="238"/>
      <c r="AU195" s="238"/>
      <c r="AV195" s="238"/>
      <c r="AW195" s="238"/>
      <c r="AX195" s="238"/>
      <c r="AY195" s="238"/>
      <c r="AZ195" s="238"/>
      <c r="BA195" s="238"/>
      <c r="BB195" s="238"/>
      <c r="BC195" s="238"/>
      <c r="BD195" s="238"/>
      <c r="BE195" s="238"/>
      <c r="BF195" s="49">
        <v>5</v>
      </c>
      <c r="BG195" s="110">
        <v>35</v>
      </c>
      <c r="BH195" s="110">
        <v>15</v>
      </c>
      <c r="BI195" s="110">
        <v>28</v>
      </c>
      <c r="BJ195" s="52" t="str">
        <f t="shared" si="43"/>
        <v>15,35</v>
      </c>
      <c r="BK195" s="90"/>
      <c r="BL195" s="102">
        <f t="shared" si="44"/>
        <v>191</v>
      </c>
      <c r="BM195" s="60">
        <f t="shared" si="45"/>
        <v>6</v>
      </c>
      <c r="BN195" s="60">
        <f t="shared" si="46"/>
        <v>11</v>
      </c>
      <c r="BO195" s="90"/>
      <c r="BP195" s="238"/>
      <c r="BQ195" s="238"/>
      <c r="BR195" s="238"/>
      <c r="BS195" s="238"/>
      <c r="BT195" s="238"/>
      <c r="BU195" s="238"/>
      <c r="BV195" s="239"/>
      <c r="BW195" s="238"/>
      <c r="BX195" s="239"/>
      <c r="BY195" s="239"/>
      <c r="BZ195" s="90"/>
      <c r="CA195" s="90"/>
      <c r="CB195" s="90"/>
      <c r="CC195" s="90"/>
      <c r="CD195" s="90"/>
      <c r="CE195" s="90"/>
      <c r="CF195" s="90"/>
      <c r="CG195" s="90"/>
      <c r="CH195" s="90"/>
      <c r="CI195" s="90"/>
      <c r="CJ195" s="90"/>
      <c r="CK195" s="90"/>
      <c r="CL195" s="90"/>
      <c r="CM195" s="90"/>
      <c r="CN195" s="90"/>
      <c r="CO195" s="90"/>
      <c r="CP195" s="90"/>
      <c r="CQ195" s="90"/>
      <c r="CR195" s="90"/>
      <c r="CS195" s="90"/>
      <c r="CT195" s="90"/>
      <c r="CU195" s="90"/>
      <c r="CV195" s="90"/>
      <c r="CW195" s="90"/>
      <c r="CX195" s="90"/>
      <c r="CY195" s="90"/>
      <c r="CZ195" s="90"/>
      <c r="DA195" s="90"/>
      <c r="DB195" s="90"/>
      <c r="DC195" s="90"/>
      <c r="DD195" s="90"/>
      <c r="DE195" s="90"/>
      <c r="DF195" s="90"/>
      <c r="DG195" s="90"/>
      <c r="DH195" s="90"/>
      <c r="DI195" s="90"/>
      <c r="DJ195" s="90"/>
      <c r="DK195" s="90"/>
    </row>
    <row r="196" spans="1:115" ht="11.25" customHeight="1" x14ac:dyDescent="0.25">
      <c r="A196" s="90"/>
      <c r="B196" s="90"/>
      <c r="C196" s="90"/>
      <c r="D196" s="90"/>
      <c r="E196" s="90"/>
      <c r="F196" s="90"/>
      <c r="G196" s="90"/>
      <c r="H196" s="90"/>
      <c r="I196" s="90"/>
      <c r="J196" s="90"/>
      <c r="K196" s="90"/>
      <c r="L196" s="90"/>
      <c r="M196" s="90"/>
      <c r="N196" s="90"/>
      <c r="O196" s="90"/>
      <c r="P196" s="90"/>
      <c r="Q196" s="90"/>
      <c r="R196" s="90"/>
      <c r="S196" s="90"/>
      <c r="T196" s="90"/>
      <c r="U196" s="90"/>
      <c r="V196" s="90"/>
      <c r="W196" s="90"/>
      <c r="X196" s="90"/>
      <c r="Y196" s="90"/>
      <c r="Z196" s="90"/>
      <c r="AA196" s="238"/>
      <c r="AB196" s="238"/>
      <c r="AC196" s="238"/>
      <c r="AD196" s="238"/>
      <c r="AE196" s="238"/>
      <c r="AF196" s="238"/>
      <c r="AG196" s="238"/>
      <c r="AH196" s="238"/>
      <c r="AI196" s="238"/>
      <c r="AJ196" s="238"/>
      <c r="AK196" s="238"/>
      <c r="AL196" s="238"/>
      <c r="AM196" s="238"/>
      <c r="AN196" s="238"/>
      <c r="AO196" s="238"/>
      <c r="AP196" s="238"/>
      <c r="AQ196" s="238"/>
      <c r="AR196" s="238"/>
      <c r="AS196" s="238"/>
      <c r="AT196" s="238"/>
      <c r="AU196" s="238"/>
      <c r="AV196" s="238"/>
      <c r="AW196" s="238"/>
      <c r="AX196" s="238"/>
      <c r="AY196" s="238"/>
      <c r="AZ196" s="238"/>
      <c r="BA196" s="238"/>
      <c r="BB196" s="238"/>
      <c r="BC196" s="238"/>
      <c r="BD196" s="238"/>
      <c r="BE196" s="238"/>
      <c r="BF196" s="49">
        <v>5</v>
      </c>
      <c r="BG196" s="110">
        <v>35</v>
      </c>
      <c r="BH196" s="110">
        <v>16</v>
      </c>
      <c r="BI196" s="110">
        <v>28</v>
      </c>
      <c r="BJ196" s="52" t="str">
        <f t="shared" si="43"/>
        <v>16,35</v>
      </c>
      <c r="BK196" s="90"/>
      <c r="BL196" s="102">
        <f t="shared" si="44"/>
        <v>192</v>
      </c>
      <c r="BM196" s="60">
        <f t="shared" si="45"/>
        <v>6</v>
      </c>
      <c r="BN196" s="60">
        <f t="shared" si="46"/>
        <v>12</v>
      </c>
      <c r="BO196" s="90"/>
      <c r="BP196" s="238"/>
      <c r="BQ196" s="238"/>
      <c r="BR196" s="238"/>
      <c r="BS196" s="238"/>
      <c r="BT196" s="238"/>
      <c r="BU196" s="238"/>
      <c r="BV196" s="239"/>
      <c r="BW196" s="238"/>
      <c r="BX196" s="239"/>
      <c r="BY196" s="239"/>
      <c r="BZ196" s="90"/>
      <c r="CA196" s="90"/>
      <c r="CB196" s="90"/>
      <c r="CC196" s="90"/>
      <c r="CD196" s="90"/>
      <c r="CE196" s="90"/>
      <c r="CF196" s="90"/>
      <c r="CG196" s="90"/>
      <c r="CH196" s="90"/>
      <c r="CI196" s="90"/>
      <c r="CJ196" s="90"/>
      <c r="CK196" s="90"/>
      <c r="CL196" s="90"/>
      <c r="CM196" s="90"/>
      <c r="CN196" s="90"/>
      <c r="CO196" s="90"/>
      <c r="CP196" s="90"/>
      <c r="CQ196" s="90"/>
      <c r="CR196" s="90"/>
      <c r="CS196" s="90"/>
      <c r="CT196" s="90"/>
      <c r="CU196" s="90"/>
      <c r="CV196" s="90"/>
      <c r="CW196" s="90"/>
      <c r="CX196" s="90"/>
      <c r="CY196" s="90"/>
      <c r="CZ196" s="90"/>
      <c r="DA196" s="90"/>
      <c r="DB196" s="90"/>
      <c r="DC196" s="90"/>
      <c r="DD196" s="90"/>
      <c r="DE196" s="90"/>
      <c r="DF196" s="90"/>
      <c r="DG196" s="90"/>
      <c r="DH196" s="90"/>
      <c r="DI196" s="90"/>
      <c r="DJ196" s="90"/>
      <c r="DK196" s="90"/>
    </row>
    <row r="197" spans="1:115" ht="11.25" customHeight="1" x14ac:dyDescent="0.25">
      <c r="A197" s="90"/>
      <c r="B197" s="90"/>
      <c r="C197" s="90"/>
      <c r="D197" s="90"/>
      <c r="E197" s="90"/>
      <c r="F197" s="90"/>
      <c r="G197" s="90"/>
      <c r="H197" s="90"/>
      <c r="I197" s="90"/>
      <c r="J197" s="90"/>
      <c r="K197" s="90"/>
      <c r="L197" s="90"/>
      <c r="M197" s="90"/>
      <c r="N197" s="90"/>
      <c r="O197" s="90"/>
      <c r="P197" s="90"/>
      <c r="Q197" s="90"/>
      <c r="R197" s="90"/>
      <c r="S197" s="90"/>
      <c r="T197" s="90"/>
      <c r="U197" s="90"/>
      <c r="V197" s="90"/>
      <c r="W197" s="90"/>
      <c r="X197" s="90"/>
      <c r="Y197" s="90"/>
      <c r="Z197" s="90"/>
      <c r="AA197" s="238"/>
      <c r="AB197" s="238"/>
      <c r="AC197" s="238"/>
      <c r="AD197" s="238"/>
      <c r="AE197" s="238"/>
      <c r="AF197" s="238"/>
      <c r="AG197" s="238"/>
      <c r="AH197" s="238"/>
      <c r="AI197" s="238"/>
      <c r="AJ197" s="238"/>
      <c r="AK197" s="238"/>
      <c r="AL197" s="238"/>
      <c r="AM197" s="238"/>
      <c r="AN197" s="238"/>
      <c r="AO197" s="238"/>
      <c r="AP197" s="238"/>
      <c r="AQ197" s="238"/>
      <c r="AR197" s="238"/>
      <c r="AS197" s="238"/>
      <c r="AT197" s="238"/>
      <c r="AU197" s="238"/>
      <c r="AV197" s="238"/>
      <c r="AW197" s="238"/>
      <c r="AX197" s="238"/>
      <c r="AY197" s="238"/>
      <c r="AZ197" s="238"/>
      <c r="BA197" s="238"/>
      <c r="BB197" s="238"/>
      <c r="BC197" s="238"/>
      <c r="BD197" s="238"/>
      <c r="BE197" s="238"/>
      <c r="BF197" s="49">
        <v>5</v>
      </c>
      <c r="BG197" s="110">
        <v>35</v>
      </c>
      <c r="BH197" s="110">
        <v>17</v>
      </c>
      <c r="BI197" s="110">
        <v>28</v>
      </c>
      <c r="BJ197" s="52" t="str">
        <f t="shared" ref="BJ197:BJ260" si="47">_xlfn.CONCAT(BH197,",",BG197)</f>
        <v>17,35</v>
      </c>
      <c r="BK197" s="90"/>
      <c r="BL197" s="102">
        <f t="shared" ref="BL197:BL260" si="48">IF(ROW()&lt;=$BL$4,ROW()-ROW(BL$4),"")</f>
        <v>193</v>
      </c>
      <c r="BM197" s="60">
        <f t="shared" si="45"/>
        <v>6</v>
      </c>
      <c r="BN197" s="60">
        <f t="shared" si="46"/>
        <v>13</v>
      </c>
      <c r="BO197" s="90"/>
      <c r="BP197" s="238"/>
      <c r="BQ197" s="238"/>
      <c r="BR197" s="238"/>
      <c r="BS197" s="238"/>
      <c r="BT197" s="238"/>
      <c r="BU197" s="238"/>
      <c r="BV197" s="239"/>
      <c r="BW197" s="238"/>
      <c r="BX197" s="239"/>
      <c r="BY197" s="239"/>
      <c r="BZ197" s="90"/>
      <c r="CA197" s="90"/>
      <c r="CB197" s="90"/>
      <c r="CC197" s="90"/>
      <c r="CD197" s="90"/>
      <c r="CE197" s="90"/>
      <c r="CF197" s="90"/>
      <c r="CG197" s="90"/>
      <c r="CH197" s="90"/>
      <c r="CI197" s="90"/>
      <c r="CJ197" s="90"/>
      <c r="CK197" s="90"/>
      <c r="CL197" s="90"/>
      <c r="CM197" s="90"/>
      <c r="CN197" s="90"/>
      <c r="CO197" s="90"/>
      <c r="CP197" s="90"/>
      <c r="CQ197" s="90"/>
      <c r="CR197" s="90"/>
      <c r="CS197" s="90"/>
      <c r="CT197" s="90"/>
      <c r="CU197" s="90"/>
      <c r="CV197" s="90"/>
      <c r="CW197" s="90"/>
      <c r="CX197" s="90"/>
      <c r="CY197" s="90"/>
      <c r="CZ197" s="90"/>
      <c r="DA197" s="90"/>
      <c r="DB197" s="90"/>
      <c r="DC197" s="90"/>
      <c r="DD197" s="90"/>
      <c r="DE197" s="90"/>
      <c r="DF197" s="90"/>
      <c r="DG197" s="90"/>
      <c r="DH197" s="90"/>
      <c r="DI197" s="90"/>
      <c r="DJ197" s="90"/>
      <c r="DK197" s="90"/>
    </row>
    <row r="198" spans="1:115" ht="11.25" customHeight="1" x14ac:dyDescent="0.25">
      <c r="A198" s="90"/>
      <c r="B198" s="90"/>
      <c r="C198" s="90"/>
      <c r="D198" s="90"/>
      <c r="E198" s="90"/>
      <c r="F198" s="90"/>
      <c r="G198" s="90"/>
      <c r="H198" s="90"/>
      <c r="I198" s="90"/>
      <c r="J198" s="90"/>
      <c r="K198" s="90"/>
      <c r="L198" s="90"/>
      <c r="M198" s="90"/>
      <c r="N198" s="90"/>
      <c r="O198" s="90"/>
      <c r="P198" s="90"/>
      <c r="Q198" s="90"/>
      <c r="R198" s="90"/>
      <c r="S198" s="90"/>
      <c r="T198" s="90"/>
      <c r="U198" s="90"/>
      <c r="V198" s="90"/>
      <c r="W198" s="90"/>
      <c r="X198" s="90"/>
      <c r="Y198" s="90"/>
      <c r="Z198" s="90"/>
      <c r="AA198" s="238"/>
      <c r="AB198" s="238"/>
      <c r="AC198" s="238"/>
      <c r="AD198" s="238"/>
      <c r="AE198" s="238"/>
      <c r="AF198" s="238"/>
      <c r="AG198" s="238"/>
      <c r="AH198" s="238"/>
      <c r="AI198" s="238"/>
      <c r="AJ198" s="238"/>
      <c r="AK198" s="238"/>
      <c r="AL198" s="238"/>
      <c r="AM198" s="238"/>
      <c r="AN198" s="238"/>
      <c r="AO198" s="238"/>
      <c r="AP198" s="238"/>
      <c r="AQ198" s="238"/>
      <c r="AR198" s="238"/>
      <c r="AS198" s="238"/>
      <c r="AT198" s="238"/>
      <c r="AU198" s="238"/>
      <c r="AV198" s="238"/>
      <c r="AW198" s="238"/>
      <c r="AX198" s="238"/>
      <c r="AY198" s="238"/>
      <c r="AZ198" s="238"/>
      <c r="BA198" s="238"/>
      <c r="BB198" s="238"/>
      <c r="BC198" s="238"/>
      <c r="BD198" s="238"/>
      <c r="BE198" s="238"/>
      <c r="BF198" s="49">
        <v>5</v>
      </c>
      <c r="BG198" s="110">
        <v>35</v>
      </c>
      <c r="BH198" s="110">
        <v>18</v>
      </c>
      <c r="BI198" s="110">
        <v>28</v>
      </c>
      <c r="BJ198" s="52" t="str">
        <f t="shared" si="47"/>
        <v>18,35</v>
      </c>
      <c r="BK198" s="90"/>
      <c r="BL198" s="102">
        <f t="shared" si="48"/>
        <v>194</v>
      </c>
      <c r="BM198" s="60">
        <f t="shared" ref="BM198:BM261" si="49">IF(ISNUMBER(BL198),INT(BL197/$BN$4)+1,"")</f>
        <v>6</v>
      </c>
      <c r="BN198" s="60">
        <f t="shared" ref="BN198:BN261" si="50">IF(ISNUMBER(BL198),IF(BM197&lt;&gt;BM198,1,BN197+1),"")</f>
        <v>14</v>
      </c>
      <c r="BO198" s="90"/>
      <c r="BP198" s="238"/>
      <c r="BQ198" s="238"/>
      <c r="BR198" s="238"/>
      <c r="BS198" s="238"/>
      <c r="BT198" s="238"/>
      <c r="BU198" s="238"/>
      <c r="BV198" s="239"/>
      <c r="BW198" s="238"/>
      <c r="BX198" s="239"/>
      <c r="BY198" s="239"/>
      <c r="BZ198" s="90"/>
      <c r="CA198" s="90"/>
      <c r="CB198" s="90"/>
      <c r="CC198" s="90"/>
      <c r="CD198" s="90"/>
      <c r="CE198" s="90"/>
      <c r="CF198" s="90"/>
      <c r="CG198" s="90"/>
      <c r="CH198" s="90"/>
      <c r="CI198" s="90"/>
      <c r="CJ198" s="90"/>
      <c r="CK198" s="90"/>
      <c r="CL198" s="90"/>
      <c r="CM198" s="90"/>
      <c r="CN198" s="90"/>
      <c r="CO198" s="90"/>
      <c r="CP198" s="90"/>
      <c r="CQ198" s="90"/>
      <c r="CR198" s="90"/>
      <c r="CS198" s="90"/>
      <c r="CT198" s="90"/>
      <c r="CU198" s="90"/>
      <c r="CV198" s="90"/>
      <c r="CW198" s="90"/>
      <c r="CX198" s="90"/>
      <c r="CY198" s="90"/>
      <c r="CZ198" s="90"/>
      <c r="DA198" s="90"/>
      <c r="DB198" s="90"/>
      <c r="DC198" s="90"/>
      <c r="DD198" s="90"/>
      <c r="DE198" s="90"/>
      <c r="DF198" s="90"/>
      <c r="DG198" s="90"/>
      <c r="DH198" s="90"/>
      <c r="DI198" s="90"/>
      <c r="DJ198" s="90"/>
      <c r="DK198" s="90"/>
    </row>
    <row r="199" spans="1:115" ht="11.25" customHeight="1" x14ac:dyDescent="0.25">
      <c r="A199" s="90"/>
      <c r="B199" s="90"/>
      <c r="C199" s="90"/>
      <c r="D199" s="90"/>
      <c r="E199" s="90"/>
      <c r="F199" s="90"/>
      <c r="G199" s="90"/>
      <c r="H199" s="90"/>
      <c r="I199" s="90"/>
      <c r="J199" s="90"/>
      <c r="K199" s="90"/>
      <c r="L199" s="90"/>
      <c r="M199" s="90"/>
      <c r="N199" s="90"/>
      <c r="O199" s="90"/>
      <c r="P199" s="90"/>
      <c r="Q199" s="90"/>
      <c r="R199" s="90"/>
      <c r="S199" s="90"/>
      <c r="T199" s="90"/>
      <c r="U199" s="90"/>
      <c r="V199" s="90"/>
      <c r="W199" s="90"/>
      <c r="X199" s="90"/>
      <c r="Y199" s="90"/>
      <c r="Z199" s="90"/>
      <c r="AA199" s="238"/>
      <c r="AB199" s="238"/>
      <c r="AC199" s="238"/>
      <c r="AD199" s="238"/>
      <c r="AE199" s="238"/>
      <c r="AF199" s="238"/>
      <c r="AG199" s="238"/>
      <c r="AH199" s="238"/>
      <c r="AI199" s="238"/>
      <c r="AJ199" s="238"/>
      <c r="AK199" s="238"/>
      <c r="AL199" s="238"/>
      <c r="AM199" s="238"/>
      <c r="AN199" s="238"/>
      <c r="AO199" s="238"/>
      <c r="AP199" s="238"/>
      <c r="AQ199" s="238"/>
      <c r="AR199" s="238"/>
      <c r="AS199" s="238"/>
      <c r="AT199" s="238"/>
      <c r="AU199" s="238"/>
      <c r="AV199" s="238"/>
      <c r="AW199" s="238"/>
      <c r="AX199" s="238"/>
      <c r="AY199" s="238"/>
      <c r="AZ199" s="238"/>
      <c r="BA199" s="238"/>
      <c r="BB199" s="238"/>
      <c r="BC199" s="238"/>
      <c r="BD199" s="238"/>
      <c r="BE199" s="238"/>
      <c r="BF199" s="49">
        <v>5</v>
      </c>
      <c r="BG199" s="110">
        <v>35</v>
      </c>
      <c r="BH199" s="110">
        <v>19</v>
      </c>
      <c r="BI199" s="110">
        <v>28</v>
      </c>
      <c r="BJ199" s="52" t="str">
        <f t="shared" si="47"/>
        <v>19,35</v>
      </c>
      <c r="BK199" s="90"/>
      <c r="BL199" s="102">
        <f t="shared" si="48"/>
        <v>195</v>
      </c>
      <c r="BM199" s="60">
        <f t="shared" si="49"/>
        <v>6</v>
      </c>
      <c r="BN199" s="60">
        <f t="shared" si="50"/>
        <v>15</v>
      </c>
      <c r="BO199" s="90"/>
      <c r="BP199" s="238"/>
      <c r="BQ199" s="238"/>
      <c r="BR199" s="238"/>
      <c r="BS199" s="238"/>
      <c r="BT199" s="238"/>
      <c r="BU199" s="238"/>
      <c r="BV199" s="239"/>
      <c r="BW199" s="238"/>
      <c r="BX199" s="239"/>
      <c r="BY199" s="239"/>
      <c r="BZ199" s="90"/>
      <c r="CA199" s="90"/>
      <c r="CB199" s="90"/>
      <c r="CC199" s="90"/>
      <c r="CD199" s="90"/>
      <c r="CE199" s="90"/>
      <c r="CF199" s="90"/>
      <c r="CG199" s="90"/>
      <c r="CH199" s="90"/>
      <c r="CI199" s="90"/>
      <c r="CJ199" s="90"/>
      <c r="CK199" s="90"/>
      <c r="CL199" s="90"/>
      <c r="CM199" s="90"/>
      <c r="CN199" s="90"/>
      <c r="CO199" s="90"/>
      <c r="CP199" s="90"/>
      <c r="CQ199" s="90"/>
      <c r="CR199" s="90"/>
      <c r="CS199" s="90"/>
      <c r="CT199" s="90"/>
      <c r="CU199" s="90"/>
      <c r="CV199" s="90"/>
      <c r="CW199" s="90"/>
      <c r="CX199" s="90"/>
      <c r="CY199" s="90"/>
      <c r="CZ199" s="90"/>
      <c r="DA199" s="90"/>
      <c r="DB199" s="90"/>
      <c r="DC199" s="90"/>
      <c r="DD199" s="90"/>
      <c r="DE199" s="90"/>
      <c r="DF199" s="90"/>
      <c r="DG199" s="90"/>
      <c r="DH199" s="90"/>
      <c r="DI199" s="90"/>
      <c r="DJ199" s="90"/>
      <c r="DK199" s="90"/>
    </row>
    <row r="200" spans="1:115" ht="11.25" customHeight="1" x14ac:dyDescent="0.25">
      <c r="A200" s="90"/>
      <c r="B200" s="90"/>
      <c r="C200" s="90"/>
      <c r="D200" s="90"/>
      <c r="E200" s="90"/>
      <c r="F200" s="90"/>
      <c r="G200" s="90"/>
      <c r="H200" s="90"/>
      <c r="I200" s="90"/>
      <c r="J200" s="90"/>
      <c r="K200" s="90"/>
      <c r="L200" s="90"/>
      <c r="M200" s="90"/>
      <c r="N200" s="90"/>
      <c r="O200" s="90"/>
      <c r="P200" s="90"/>
      <c r="Q200" s="90"/>
      <c r="R200" s="90"/>
      <c r="S200" s="90"/>
      <c r="T200" s="90"/>
      <c r="U200" s="90"/>
      <c r="V200" s="90"/>
      <c r="W200" s="90"/>
      <c r="X200" s="90"/>
      <c r="Y200" s="90"/>
      <c r="Z200" s="90"/>
      <c r="AA200" s="238"/>
      <c r="AB200" s="238"/>
      <c r="AC200" s="238"/>
      <c r="AD200" s="238"/>
      <c r="AE200" s="238"/>
      <c r="AF200" s="238"/>
      <c r="AG200" s="238"/>
      <c r="AH200" s="238"/>
      <c r="AI200" s="238"/>
      <c r="AJ200" s="238"/>
      <c r="AK200" s="238"/>
      <c r="AL200" s="238"/>
      <c r="AM200" s="238"/>
      <c r="AN200" s="238"/>
      <c r="AO200" s="238"/>
      <c r="AP200" s="238"/>
      <c r="AQ200" s="238"/>
      <c r="AR200" s="238"/>
      <c r="AS200" s="238"/>
      <c r="AT200" s="238"/>
      <c r="AU200" s="238"/>
      <c r="AV200" s="238"/>
      <c r="AW200" s="238"/>
      <c r="AX200" s="238"/>
      <c r="AY200" s="238"/>
      <c r="AZ200" s="238"/>
      <c r="BA200" s="238"/>
      <c r="BB200" s="238"/>
      <c r="BC200" s="238"/>
      <c r="BD200" s="238"/>
      <c r="BE200" s="238"/>
      <c r="BF200" s="49">
        <v>5</v>
      </c>
      <c r="BG200" s="110">
        <v>35</v>
      </c>
      <c r="BH200" s="110">
        <v>20</v>
      </c>
      <c r="BI200" s="110">
        <v>28</v>
      </c>
      <c r="BJ200" s="52" t="str">
        <f t="shared" si="47"/>
        <v>20,35</v>
      </c>
      <c r="BK200" s="90"/>
      <c r="BL200" s="102">
        <f t="shared" si="48"/>
        <v>196</v>
      </c>
      <c r="BM200" s="60">
        <f t="shared" si="49"/>
        <v>6</v>
      </c>
      <c r="BN200" s="60">
        <f t="shared" si="50"/>
        <v>16</v>
      </c>
      <c r="BO200" s="90"/>
      <c r="BP200" s="238"/>
      <c r="BQ200" s="238"/>
      <c r="BR200" s="238"/>
      <c r="BS200" s="238"/>
      <c r="BT200" s="238"/>
      <c r="BU200" s="238"/>
      <c r="BV200" s="239"/>
      <c r="BW200" s="238"/>
      <c r="BX200" s="239"/>
      <c r="BY200" s="239"/>
      <c r="BZ200" s="90"/>
      <c r="CA200" s="90"/>
      <c r="CB200" s="90"/>
      <c r="CC200" s="90"/>
      <c r="CD200" s="90"/>
      <c r="CE200" s="90"/>
      <c r="CF200" s="90"/>
      <c r="CG200" s="90"/>
      <c r="CH200" s="90"/>
      <c r="CI200" s="90"/>
      <c r="CJ200" s="90"/>
      <c r="CK200" s="90"/>
      <c r="CL200" s="90"/>
      <c r="CM200" s="90"/>
      <c r="CN200" s="90"/>
      <c r="CO200" s="90"/>
      <c r="CP200" s="90"/>
      <c r="CQ200" s="90"/>
      <c r="CR200" s="90"/>
      <c r="CS200" s="90"/>
      <c r="CT200" s="90"/>
      <c r="CU200" s="90"/>
      <c r="CV200" s="90"/>
      <c r="CW200" s="90"/>
      <c r="CX200" s="90"/>
      <c r="CY200" s="90"/>
      <c r="CZ200" s="90"/>
      <c r="DA200" s="90"/>
      <c r="DB200" s="90"/>
      <c r="DC200" s="90"/>
      <c r="DD200" s="90"/>
      <c r="DE200" s="90"/>
      <c r="DF200" s="90"/>
      <c r="DG200" s="90"/>
      <c r="DH200" s="90"/>
      <c r="DI200" s="90"/>
      <c r="DJ200" s="90"/>
      <c r="DK200" s="90"/>
    </row>
    <row r="201" spans="1:115" ht="11.25" customHeight="1" x14ac:dyDescent="0.25">
      <c r="A201" s="90"/>
      <c r="B201" s="90"/>
      <c r="C201" s="90"/>
      <c r="D201" s="90"/>
      <c r="E201" s="90"/>
      <c r="F201" s="90"/>
      <c r="G201" s="90"/>
      <c r="H201" s="90"/>
      <c r="I201" s="90"/>
      <c r="J201" s="90"/>
      <c r="K201" s="90"/>
      <c r="L201" s="90"/>
      <c r="M201" s="90"/>
      <c r="N201" s="90"/>
      <c r="O201" s="90"/>
      <c r="P201" s="90"/>
      <c r="Q201" s="90"/>
      <c r="R201" s="90"/>
      <c r="S201" s="90"/>
      <c r="T201" s="90"/>
      <c r="U201" s="90"/>
      <c r="V201" s="90"/>
      <c r="W201" s="90"/>
      <c r="X201" s="90"/>
      <c r="Y201" s="90"/>
      <c r="Z201" s="90"/>
      <c r="AA201" s="238"/>
      <c r="AB201" s="238"/>
      <c r="AC201" s="238"/>
      <c r="AD201" s="238"/>
      <c r="AE201" s="238"/>
      <c r="AF201" s="238"/>
      <c r="AG201" s="238"/>
      <c r="AH201" s="238"/>
      <c r="AI201" s="238"/>
      <c r="AJ201" s="238"/>
      <c r="AK201" s="238"/>
      <c r="AL201" s="238"/>
      <c r="AM201" s="238"/>
      <c r="AN201" s="238"/>
      <c r="AO201" s="238"/>
      <c r="AP201" s="238"/>
      <c r="AQ201" s="238"/>
      <c r="AR201" s="238"/>
      <c r="AS201" s="238"/>
      <c r="AT201" s="238"/>
      <c r="AU201" s="238"/>
      <c r="AV201" s="238"/>
      <c r="AW201" s="238"/>
      <c r="AX201" s="238"/>
      <c r="AY201" s="238"/>
      <c r="AZ201" s="238"/>
      <c r="BA201" s="238"/>
      <c r="BB201" s="238"/>
      <c r="BC201" s="238"/>
      <c r="BD201" s="238"/>
      <c r="BE201" s="238"/>
      <c r="BF201" s="49">
        <v>5</v>
      </c>
      <c r="BG201" s="110">
        <v>36</v>
      </c>
      <c r="BH201" s="110">
        <v>21</v>
      </c>
      <c r="BI201" s="110">
        <v>28</v>
      </c>
      <c r="BJ201" s="52" t="str">
        <f t="shared" si="47"/>
        <v>21,36</v>
      </c>
      <c r="BK201" s="90"/>
      <c r="BL201" s="102">
        <f t="shared" si="48"/>
        <v>197</v>
      </c>
      <c r="BM201" s="60">
        <f t="shared" si="49"/>
        <v>6</v>
      </c>
      <c r="BN201" s="60">
        <f t="shared" si="50"/>
        <v>17</v>
      </c>
      <c r="BO201" s="90"/>
      <c r="BP201" s="238"/>
      <c r="BQ201" s="238"/>
      <c r="BR201" s="238"/>
      <c r="BS201" s="238"/>
      <c r="BT201" s="238"/>
      <c r="BU201" s="238"/>
      <c r="BV201" s="239"/>
      <c r="BW201" s="238"/>
      <c r="BX201" s="239"/>
      <c r="BY201" s="239"/>
      <c r="BZ201" s="90"/>
      <c r="CA201" s="90"/>
      <c r="CB201" s="90"/>
      <c r="CC201" s="90"/>
      <c r="CD201" s="90"/>
      <c r="CE201" s="90"/>
      <c r="CF201" s="90"/>
      <c r="CG201" s="90"/>
      <c r="CH201" s="90"/>
      <c r="CI201" s="90"/>
      <c r="CJ201" s="90"/>
      <c r="CK201" s="90"/>
      <c r="CL201" s="90"/>
      <c r="CM201" s="90"/>
      <c r="CN201" s="90"/>
      <c r="CO201" s="90"/>
      <c r="CP201" s="90"/>
      <c r="CQ201" s="90"/>
      <c r="CR201" s="90"/>
      <c r="CS201" s="90"/>
      <c r="CT201" s="90"/>
      <c r="CU201" s="90"/>
      <c r="CV201" s="90"/>
      <c r="CW201" s="90"/>
      <c r="CX201" s="90"/>
      <c r="CY201" s="90"/>
      <c r="CZ201" s="90"/>
      <c r="DA201" s="90"/>
      <c r="DB201" s="90"/>
      <c r="DC201" s="90"/>
      <c r="DD201" s="90"/>
      <c r="DE201" s="90"/>
      <c r="DF201" s="90"/>
      <c r="DG201" s="90"/>
      <c r="DH201" s="90"/>
      <c r="DI201" s="90"/>
      <c r="DJ201" s="90"/>
      <c r="DK201" s="90"/>
    </row>
    <row r="202" spans="1:115" ht="11.25" customHeight="1" x14ac:dyDescent="0.25">
      <c r="A202" s="90"/>
      <c r="B202" s="90"/>
      <c r="C202" s="90"/>
      <c r="D202" s="90"/>
      <c r="E202" s="90"/>
      <c r="F202" s="90"/>
      <c r="G202" s="90"/>
      <c r="H202" s="90"/>
      <c r="I202" s="90"/>
      <c r="J202" s="90"/>
      <c r="K202" s="90"/>
      <c r="L202" s="90"/>
      <c r="M202" s="90"/>
      <c r="N202" s="90"/>
      <c r="O202" s="90"/>
      <c r="P202" s="90"/>
      <c r="Q202" s="90"/>
      <c r="R202" s="90"/>
      <c r="S202" s="90"/>
      <c r="T202" s="90"/>
      <c r="U202" s="90"/>
      <c r="V202" s="90"/>
      <c r="W202" s="90"/>
      <c r="X202" s="90"/>
      <c r="Y202" s="90"/>
      <c r="Z202" s="90"/>
      <c r="AA202" s="238"/>
      <c r="AB202" s="238"/>
      <c r="AC202" s="238"/>
      <c r="AD202" s="238"/>
      <c r="AE202" s="238"/>
      <c r="AF202" s="238"/>
      <c r="AG202" s="238"/>
      <c r="AH202" s="238"/>
      <c r="AI202" s="238"/>
      <c r="AJ202" s="238"/>
      <c r="AK202" s="238"/>
      <c r="AL202" s="238"/>
      <c r="AM202" s="238"/>
      <c r="AN202" s="238"/>
      <c r="AO202" s="238"/>
      <c r="AP202" s="238"/>
      <c r="AQ202" s="238"/>
      <c r="AR202" s="238"/>
      <c r="AS202" s="238"/>
      <c r="AT202" s="238"/>
      <c r="AU202" s="238"/>
      <c r="AV202" s="238"/>
      <c r="AW202" s="238"/>
      <c r="AX202" s="238"/>
      <c r="AY202" s="238"/>
      <c r="AZ202" s="238"/>
      <c r="BA202" s="238"/>
      <c r="BB202" s="238"/>
      <c r="BC202" s="238"/>
      <c r="BD202" s="238"/>
      <c r="BE202" s="238"/>
      <c r="BF202" s="49">
        <v>5</v>
      </c>
      <c r="BG202" s="110">
        <v>36</v>
      </c>
      <c r="BH202" s="110">
        <v>22</v>
      </c>
      <c r="BI202" s="110">
        <v>28</v>
      </c>
      <c r="BJ202" s="52" t="str">
        <f t="shared" si="47"/>
        <v>22,36</v>
      </c>
      <c r="BK202" s="90"/>
      <c r="BL202" s="102">
        <f t="shared" si="48"/>
        <v>198</v>
      </c>
      <c r="BM202" s="60">
        <f t="shared" si="49"/>
        <v>6</v>
      </c>
      <c r="BN202" s="60">
        <f t="shared" si="50"/>
        <v>18</v>
      </c>
      <c r="BO202" s="90"/>
      <c r="BP202" s="238"/>
      <c r="BQ202" s="238"/>
      <c r="BR202" s="238"/>
      <c r="BS202" s="238"/>
      <c r="BT202" s="238"/>
      <c r="BU202" s="238"/>
      <c r="BV202" s="239"/>
      <c r="BW202" s="238"/>
      <c r="BX202" s="239"/>
      <c r="BY202" s="239"/>
      <c r="BZ202" s="90"/>
      <c r="CA202" s="90"/>
      <c r="CB202" s="90"/>
      <c r="CC202" s="90"/>
      <c r="CD202" s="90"/>
      <c r="CE202" s="90"/>
      <c r="CF202" s="90"/>
      <c r="CG202" s="90"/>
      <c r="CH202" s="90"/>
      <c r="CI202" s="90"/>
      <c r="CJ202" s="90"/>
      <c r="CK202" s="90"/>
      <c r="CL202" s="90"/>
      <c r="CM202" s="90"/>
      <c r="CN202" s="90"/>
      <c r="CO202" s="90"/>
      <c r="CP202" s="90"/>
      <c r="CQ202" s="90"/>
      <c r="CR202" s="90"/>
      <c r="CS202" s="90"/>
      <c r="CT202" s="90"/>
      <c r="CU202" s="90"/>
      <c r="CV202" s="90"/>
      <c r="CW202" s="90"/>
      <c r="CX202" s="90"/>
      <c r="CY202" s="90"/>
      <c r="CZ202" s="90"/>
      <c r="DA202" s="90"/>
      <c r="DB202" s="90"/>
      <c r="DC202" s="90"/>
      <c r="DD202" s="90"/>
      <c r="DE202" s="90"/>
      <c r="DF202" s="90"/>
      <c r="DG202" s="90"/>
      <c r="DH202" s="90"/>
      <c r="DI202" s="90"/>
      <c r="DJ202" s="90"/>
      <c r="DK202" s="90"/>
    </row>
    <row r="203" spans="1:115" ht="11.25" customHeight="1" x14ac:dyDescent="0.25">
      <c r="A203" s="90"/>
      <c r="B203" s="90"/>
      <c r="C203" s="90"/>
      <c r="D203" s="90"/>
      <c r="E203" s="90"/>
      <c r="F203" s="90"/>
      <c r="G203" s="90"/>
      <c r="H203" s="90"/>
      <c r="I203" s="90"/>
      <c r="J203" s="90"/>
      <c r="K203" s="90"/>
      <c r="L203" s="90"/>
      <c r="M203" s="90"/>
      <c r="N203" s="90"/>
      <c r="O203" s="90"/>
      <c r="P203" s="90"/>
      <c r="Q203" s="90"/>
      <c r="R203" s="90"/>
      <c r="S203" s="90"/>
      <c r="T203" s="90"/>
      <c r="U203" s="90"/>
      <c r="V203" s="90"/>
      <c r="W203" s="90"/>
      <c r="X203" s="90"/>
      <c r="Y203" s="90"/>
      <c r="Z203" s="90"/>
      <c r="AA203" s="238"/>
      <c r="AB203" s="238"/>
      <c r="AC203" s="238"/>
      <c r="AD203" s="238"/>
      <c r="AE203" s="238"/>
      <c r="AF203" s="238"/>
      <c r="AG203" s="238"/>
      <c r="AH203" s="238"/>
      <c r="AI203" s="238"/>
      <c r="AJ203" s="238"/>
      <c r="AK203" s="238"/>
      <c r="AL203" s="238"/>
      <c r="AM203" s="238"/>
      <c r="AN203" s="238"/>
      <c r="AO203" s="238"/>
      <c r="AP203" s="238"/>
      <c r="AQ203" s="238"/>
      <c r="AR203" s="238"/>
      <c r="AS203" s="238"/>
      <c r="AT203" s="238"/>
      <c r="AU203" s="238"/>
      <c r="AV203" s="238"/>
      <c r="AW203" s="238"/>
      <c r="AX203" s="238"/>
      <c r="AY203" s="238"/>
      <c r="AZ203" s="238"/>
      <c r="BA203" s="238"/>
      <c r="BB203" s="238"/>
      <c r="BC203" s="238"/>
      <c r="BD203" s="238"/>
      <c r="BE203" s="238"/>
      <c r="BF203" s="49">
        <v>5</v>
      </c>
      <c r="BG203" s="110">
        <v>36</v>
      </c>
      <c r="BH203" s="110">
        <v>23</v>
      </c>
      <c r="BI203" s="110">
        <v>28</v>
      </c>
      <c r="BJ203" s="52" t="str">
        <f t="shared" si="47"/>
        <v>23,36</v>
      </c>
      <c r="BK203" s="90"/>
      <c r="BL203" s="102">
        <f t="shared" si="48"/>
        <v>199</v>
      </c>
      <c r="BM203" s="60">
        <f t="shared" si="49"/>
        <v>6</v>
      </c>
      <c r="BN203" s="60">
        <f t="shared" si="50"/>
        <v>19</v>
      </c>
      <c r="BO203" s="90"/>
      <c r="BP203" s="238"/>
      <c r="BQ203" s="238"/>
      <c r="BR203" s="238"/>
      <c r="BS203" s="238"/>
      <c r="BT203" s="238"/>
      <c r="BU203" s="238"/>
      <c r="BV203" s="239"/>
      <c r="BW203" s="238"/>
      <c r="BX203" s="239"/>
      <c r="BY203" s="239"/>
      <c r="BZ203" s="90"/>
      <c r="CA203" s="90"/>
      <c r="CB203" s="90"/>
      <c r="CC203" s="90"/>
      <c r="CD203" s="90"/>
      <c r="CE203" s="90"/>
      <c r="CF203" s="90"/>
      <c r="CG203" s="90"/>
      <c r="CH203" s="90"/>
      <c r="CI203" s="90"/>
      <c r="CJ203" s="90"/>
      <c r="CK203" s="90"/>
      <c r="CL203" s="90"/>
      <c r="CM203" s="90"/>
      <c r="CN203" s="90"/>
      <c r="CO203" s="90"/>
      <c r="CP203" s="90"/>
      <c r="CQ203" s="90"/>
      <c r="CR203" s="90"/>
      <c r="CS203" s="90"/>
      <c r="CT203" s="90"/>
      <c r="CU203" s="90"/>
      <c r="CV203" s="90"/>
      <c r="CW203" s="90"/>
      <c r="CX203" s="90"/>
      <c r="CY203" s="90"/>
      <c r="CZ203" s="90"/>
      <c r="DA203" s="90"/>
      <c r="DB203" s="90"/>
      <c r="DC203" s="90"/>
      <c r="DD203" s="90"/>
      <c r="DE203" s="90"/>
      <c r="DF203" s="90"/>
      <c r="DG203" s="90"/>
      <c r="DH203" s="90"/>
      <c r="DI203" s="90"/>
      <c r="DJ203" s="90"/>
      <c r="DK203" s="90"/>
    </row>
    <row r="204" spans="1:115" ht="11.25" customHeight="1" x14ac:dyDescent="0.25">
      <c r="A204" s="90"/>
      <c r="B204" s="90"/>
      <c r="C204" s="90"/>
      <c r="D204" s="90"/>
      <c r="E204" s="90"/>
      <c r="F204" s="90"/>
      <c r="G204" s="90"/>
      <c r="H204" s="90"/>
      <c r="I204" s="90"/>
      <c r="J204" s="90"/>
      <c r="K204" s="90"/>
      <c r="L204" s="90"/>
      <c r="M204" s="90"/>
      <c r="N204" s="90"/>
      <c r="O204" s="90"/>
      <c r="P204" s="90"/>
      <c r="Q204" s="90"/>
      <c r="R204" s="90"/>
      <c r="S204" s="90"/>
      <c r="T204" s="90"/>
      <c r="U204" s="90"/>
      <c r="V204" s="90"/>
      <c r="W204" s="90"/>
      <c r="X204" s="90"/>
      <c r="Y204" s="90"/>
      <c r="Z204" s="90"/>
      <c r="AA204" s="238"/>
      <c r="AB204" s="238"/>
      <c r="AC204" s="238"/>
      <c r="AD204" s="238"/>
      <c r="AE204" s="238"/>
      <c r="AF204" s="238"/>
      <c r="AG204" s="238"/>
      <c r="AH204" s="238"/>
      <c r="AI204" s="238"/>
      <c r="AJ204" s="238"/>
      <c r="AK204" s="238"/>
      <c r="AL204" s="238"/>
      <c r="AM204" s="238"/>
      <c r="AN204" s="238"/>
      <c r="AO204" s="238"/>
      <c r="AP204" s="238"/>
      <c r="AQ204" s="238"/>
      <c r="AR204" s="238"/>
      <c r="AS204" s="238"/>
      <c r="AT204" s="238"/>
      <c r="AU204" s="238"/>
      <c r="AV204" s="238"/>
      <c r="AW204" s="238"/>
      <c r="AX204" s="238"/>
      <c r="AY204" s="238"/>
      <c r="AZ204" s="238"/>
      <c r="BA204" s="238"/>
      <c r="BB204" s="238"/>
      <c r="BC204" s="238"/>
      <c r="BD204" s="238"/>
      <c r="BE204" s="238"/>
      <c r="BF204" s="49">
        <v>6</v>
      </c>
      <c r="BG204" s="110">
        <v>1</v>
      </c>
      <c r="BH204" s="110">
        <v>4</v>
      </c>
      <c r="BI204" s="110">
        <v>50</v>
      </c>
      <c r="BJ204" s="52" t="str">
        <f t="shared" si="47"/>
        <v>4,1</v>
      </c>
      <c r="BK204" s="90"/>
      <c r="BL204" s="102">
        <f t="shared" si="48"/>
        <v>200</v>
      </c>
      <c r="BM204" s="60">
        <f t="shared" si="49"/>
        <v>6</v>
      </c>
      <c r="BN204" s="60">
        <f t="shared" si="50"/>
        <v>20</v>
      </c>
      <c r="BO204" s="90"/>
      <c r="BP204" s="238"/>
      <c r="BQ204" s="238"/>
      <c r="BR204" s="238"/>
      <c r="BS204" s="238"/>
      <c r="BT204" s="238"/>
      <c r="BU204" s="238"/>
      <c r="BV204" s="239"/>
      <c r="BW204" s="238"/>
      <c r="BX204" s="239"/>
      <c r="BY204" s="239"/>
      <c r="BZ204" s="90"/>
      <c r="CA204" s="90"/>
      <c r="CB204" s="90"/>
      <c r="CC204" s="90"/>
      <c r="CD204" s="90"/>
      <c r="CE204" s="90"/>
      <c r="CF204" s="90"/>
      <c r="CG204" s="90"/>
      <c r="CH204" s="90"/>
      <c r="CI204" s="90"/>
      <c r="CJ204" s="90"/>
      <c r="CK204" s="90"/>
      <c r="CL204" s="90"/>
      <c r="CM204" s="90"/>
      <c r="CN204" s="90"/>
      <c r="CO204" s="90"/>
      <c r="CP204" s="90"/>
      <c r="CQ204" s="90"/>
      <c r="CR204" s="90"/>
      <c r="CS204" s="90"/>
      <c r="CT204" s="90"/>
      <c r="CU204" s="90"/>
      <c r="CV204" s="90"/>
      <c r="CW204" s="90"/>
      <c r="CX204" s="90"/>
      <c r="CY204" s="90"/>
      <c r="CZ204" s="90"/>
      <c r="DA204" s="90"/>
      <c r="DB204" s="90"/>
      <c r="DC204" s="90"/>
      <c r="DD204" s="90"/>
      <c r="DE204" s="90"/>
      <c r="DF204" s="90"/>
      <c r="DG204" s="90"/>
      <c r="DH204" s="90"/>
      <c r="DI204" s="90"/>
      <c r="DJ204" s="90"/>
      <c r="DK204" s="90"/>
    </row>
    <row r="205" spans="1:115" ht="11.25" customHeight="1" x14ac:dyDescent="0.25">
      <c r="A205" s="90"/>
      <c r="B205" s="90"/>
      <c r="C205" s="90"/>
      <c r="D205" s="90"/>
      <c r="E205" s="90"/>
      <c r="F205" s="90"/>
      <c r="G205" s="90"/>
      <c r="H205" s="90"/>
      <c r="I205" s="90"/>
      <c r="J205" s="90"/>
      <c r="K205" s="90"/>
      <c r="L205" s="90"/>
      <c r="M205" s="90"/>
      <c r="N205" s="90"/>
      <c r="O205" s="90"/>
      <c r="P205" s="90"/>
      <c r="Q205" s="90"/>
      <c r="R205" s="90"/>
      <c r="S205" s="90"/>
      <c r="T205" s="90"/>
      <c r="U205" s="90"/>
      <c r="V205" s="90"/>
      <c r="W205" s="90"/>
      <c r="X205" s="90"/>
      <c r="Y205" s="90"/>
      <c r="Z205" s="90"/>
      <c r="AA205" s="238"/>
      <c r="AB205" s="238"/>
      <c r="AC205" s="238"/>
      <c r="AD205" s="238"/>
      <c r="AE205" s="238"/>
      <c r="AF205" s="238"/>
      <c r="AG205" s="238"/>
      <c r="AH205" s="238"/>
      <c r="AI205" s="238"/>
      <c r="AJ205" s="238"/>
      <c r="AK205" s="238"/>
      <c r="AL205" s="238"/>
      <c r="AM205" s="238"/>
      <c r="AN205" s="238"/>
      <c r="AO205" s="238"/>
      <c r="AP205" s="238"/>
      <c r="AQ205" s="238"/>
      <c r="AR205" s="238"/>
      <c r="AS205" s="238"/>
      <c r="AT205" s="238"/>
      <c r="AU205" s="238"/>
      <c r="AV205" s="238"/>
      <c r="AW205" s="238"/>
      <c r="AX205" s="238"/>
      <c r="AY205" s="238"/>
      <c r="AZ205" s="238"/>
      <c r="BA205" s="238"/>
      <c r="BB205" s="238"/>
      <c r="BC205" s="238"/>
      <c r="BD205" s="238"/>
      <c r="BE205" s="238"/>
      <c r="BF205" s="49">
        <v>6</v>
      </c>
      <c r="BG205" s="110">
        <v>1</v>
      </c>
      <c r="BH205" s="110">
        <v>5</v>
      </c>
      <c r="BI205" s="110">
        <v>50</v>
      </c>
      <c r="BJ205" s="52" t="str">
        <f t="shared" si="47"/>
        <v>5,1</v>
      </c>
      <c r="BK205" s="90"/>
      <c r="BL205" s="102">
        <f t="shared" si="48"/>
        <v>201</v>
      </c>
      <c r="BM205" s="60">
        <f t="shared" si="49"/>
        <v>6</v>
      </c>
      <c r="BN205" s="60">
        <f t="shared" si="50"/>
        <v>21</v>
      </c>
      <c r="BO205" s="90"/>
      <c r="BP205" s="238"/>
      <c r="BQ205" s="238"/>
      <c r="BR205" s="238"/>
      <c r="BS205" s="238"/>
      <c r="BT205" s="238"/>
      <c r="BU205" s="238"/>
      <c r="BV205" s="239"/>
      <c r="BW205" s="238"/>
      <c r="BX205" s="239"/>
      <c r="BY205" s="239"/>
      <c r="BZ205" s="90"/>
      <c r="CA205" s="90"/>
      <c r="CB205" s="90"/>
      <c r="CC205" s="90"/>
      <c r="CD205" s="90"/>
      <c r="CE205" s="90"/>
      <c r="CF205" s="90"/>
      <c r="CG205" s="90"/>
      <c r="CH205" s="90"/>
      <c r="CI205" s="90"/>
      <c r="CJ205" s="90"/>
      <c r="CK205" s="90"/>
      <c r="CL205" s="90"/>
      <c r="CM205" s="90"/>
      <c r="CN205" s="90"/>
      <c r="CO205" s="90"/>
      <c r="CP205" s="90"/>
      <c r="CQ205" s="90"/>
      <c r="CR205" s="90"/>
      <c r="CS205" s="90"/>
      <c r="CT205" s="90"/>
      <c r="CU205" s="90"/>
      <c r="CV205" s="90"/>
      <c r="CW205" s="90"/>
      <c r="CX205" s="90"/>
      <c r="CY205" s="90"/>
      <c r="CZ205" s="90"/>
      <c r="DA205" s="90"/>
      <c r="DB205" s="90"/>
      <c r="DC205" s="90"/>
      <c r="DD205" s="90"/>
      <c r="DE205" s="90"/>
      <c r="DF205" s="90"/>
      <c r="DG205" s="90"/>
      <c r="DH205" s="90"/>
      <c r="DI205" s="90"/>
      <c r="DJ205" s="90"/>
      <c r="DK205" s="90"/>
    </row>
    <row r="206" spans="1:115" ht="11.25" customHeight="1" x14ac:dyDescent="0.25">
      <c r="A206" s="90"/>
      <c r="B206" s="90"/>
      <c r="C206" s="90"/>
      <c r="D206" s="90"/>
      <c r="E206" s="90"/>
      <c r="F206" s="90"/>
      <c r="G206" s="90"/>
      <c r="H206" s="90"/>
      <c r="I206" s="90"/>
      <c r="J206" s="90"/>
      <c r="K206" s="90"/>
      <c r="L206" s="90"/>
      <c r="M206" s="90"/>
      <c r="N206" s="90"/>
      <c r="O206" s="90"/>
      <c r="P206" s="90"/>
      <c r="Q206" s="90"/>
      <c r="R206" s="90"/>
      <c r="S206" s="90"/>
      <c r="T206" s="90"/>
      <c r="U206" s="90"/>
      <c r="V206" s="90"/>
      <c r="W206" s="90"/>
      <c r="X206" s="90"/>
      <c r="Y206" s="90"/>
      <c r="Z206" s="90"/>
      <c r="AA206" s="238"/>
      <c r="AB206" s="238"/>
      <c r="AC206" s="238"/>
      <c r="AD206" s="238"/>
      <c r="AE206" s="238"/>
      <c r="AF206" s="238"/>
      <c r="AG206" s="238"/>
      <c r="AH206" s="238"/>
      <c r="AI206" s="238"/>
      <c r="AJ206" s="238"/>
      <c r="AK206" s="238"/>
      <c r="AL206" s="238"/>
      <c r="AM206" s="238"/>
      <c r="AN206" s="238"/>
      <c r="AO206" s="238"/>
      <c r="AP206" s="238"/>
      <c r="AQ206" s="238"/>
      <c r="AR206" s="238"/>
      <c r="AS206" s="238"/>
      <c r="AT206" s="238"/>
      <c r="AU206" s="238"/>
      <c r="AV206" s="238"/>
      <c r="AW206" s="238"/>
      <c r="AX206" s="238"/>
      <c r="AY206" s="238"/>
      <c r="AZ206" s="238"/>
      <c r="BA206" s="238"/>
      <c r="BB206" s="238"/>
      <c r="BC206" s="238"/>
      <c r="BD206" s="238"/>
      <c r="BE206" s="238"/>
      <c r="BF206" s="49">
        <v>6</v>
      </c>
      <c r="BG206" s="110">
        <v>1</v>
      </c>
      <c r="BH206" s="110">
        <v>6</v>
      </c>
      <c r="BI206" s="110">
        <v>50</v>
      </c>
      <c r="BJ206" s="52" t="str">
        <f t="shared" si="47"/>
        <v>6,1</v>
      </c>
      <c r="BK206" s="90"/>
      <c r="BL206" s="102">
        <f t="shared" si="48"/>
        <v>202</v>
      </c>
      <c r="BM206" s="60">
        <f t="shared" si="49"/>
        <v>6</v>
      </c>
      <c r="BN206" s="60">
        <f t="shared" si="50"/>
        <v>22</v>
      </c>
      <c r="BO206" s="90"/>
      <c r="BP206" s="238"/>
      <c r="BQ206" s="238"/>
      <c r="BR206" s="238"/>
      <c r="BS206" s="238"/>
      <c r="BT206" s="238"/>
      <c r="BU206" s="238"/>
      <c r="BV206" s="239"/>
      <c r="BW206" s="238"/>
      <c r="BX206" s="239"/>
      <c r="BY206" s="239"/>
      <c r="BZ206" s="90"/>
      <c r="CA206" s="90"/>
      <c r="CB206" s="90"/>
      <c r="CC206" s="90"/>
      <c r="CD206" s="90"/>
      <c r="CE206" s="90"/>
      <c r="CF206" s="90"/>
      <c r="CG206" s="90"/>
      <c r="CH206" s="90"/>
      <c r="CI206" s="90"/>
      <c r="CJ206" s="90"/>
      <c r="CK206" s="90"/>
      <c r="CL206" s="90"/>
      <c r="CM206" s="90"/>
      <c r="CN206" s="90"/>
      <c r="CO206" s="90"/>
      <c r="CP206" s="90"/>
      <c r="CQ206" s="90"/>
      <c r="CR206" s="90"/>
      <c r="CS206" s="90"/>
      <c r="CT206" s="90"/>
      <c r="CU206" s="90"/>
      <c r="CV206" s="90"/>
      <c r="CW206" s="90"/>
      <c r="CX206" s="90"/>
      <c r="CY206" s="90"/>
      <c r="CZ206" s="90"/>
      <c r="DA206" s="90"/>
      <c r="DB206" s="90"/>
      <c r="DC206" s="90"/>
      <c r="DD206" s="90"/>
      <c r="DE206" s="90"/>
      <c r="DF206" s="90"/>
      <c r="DG206" s="90"/>
      <c r="DH206" s="90"/>
      <c r="DI206" s="90"/>
      <c r="DJ206" s="90"/>
      <c r="DK206" s="90"/>
    </row>
    <row r="207" spans="1:115" ht="11.25" customHeight="1" x14ac:dyDescent="0.25">
      <c r="A207" s="90"/>
      <c r="B207" s="90"/>
      <c r="C207" s="90"/>
      <c r="D207" s="90"/>
      <c r="E207" s="90"/>
      <c r="F207" s="90"/>
      <c r="G207" s="90"/>
      <c r="H207" s="90"/>
      <c r="I207" s="90"/>
      <c r="J207" s="90"/>
      <c r="K207" s="90"/>
      <c r="L207" s="90"/>
      <c r="M207" s="90"/>
      <c r="N207" s="90"/>
      <c r="O207" s="90"/>
      <c r="P207" s="90"/>
      <c r="Q207" s="90"/>
      <c r="R207" s="90"/>
      <c r="S207" s="90"/>
      <c r="T207" s="90"/>
      <c r="U207" s="90"/>
      <c r="V207" s="90"/>
      <c r="W207" s="90"/>
      <c r="X207" s="90"/>
      <c r="Y207" s="90"/>
      <c r="Z207" s="90"/>
      <c r="AA207" s="238"/>
      <c r="AB207" s="238"/>
      <c r="AC207" s="238"/>
      <c r="AD207" s="238"/>
      <c r="AE207" s="238"/>
      <c r="AF207" s="238"/>
      <c r="AG207" s="238"/>
      <c r="AH207" s="238"/>
      <c r="AI207" s="238"/>
      <c r="AJ207" s="238"/>
      <c r="AK207" s="238"/>
      <c r="AL207" s="238"/>
      <c r="AM207" s="238"/>
      <c r="AN207" s="238"/>
      <c r="AO207" s="238"/>
      <c r="AP207" s="238"/>
      <c r="AQ207" s="238"/>
      <c r="AR207" s="238"/>
      <c r="AS207" s="238"/>
      <c r="AT207" s="238"/>
      <c r="AU207" s="238"/>
      <c r="AV207" s="238"/>
      <c r="AW207" s="238"/>
      <c r="AX207" s="238"/>
      <c r="AY207" s="238"/>
      <c r="AZ207" s="238"/>
      <c r="BA207" s="238"/>
      <c r="BB207" s="238"/>
      <c r="BC207" s="238"/>
      <c r="BD207" s="238"/>
      <c r="BE207" s="238"/>
      <c r="BF207" s="49">
        <v>6</v>
      </c>
      <c r="BG207" s="110">
        <v>1</v>
      </c>
      <c r="BH207" s="110">
        <v>7</v>
      </c>
      <c r="BI207" s="110">
        <v>50</v>
      </c>
      <c r="BJ207" s="52" t="str">
        <f t="shared" si="47"/>
        <v>7,1</v>
      </c>
      <c r="BK207" s="90"/>
      <c r="BL207" s="102">
        <f t="shared" si="48"/>
        <v>203</v>
      </c>
      <c r="BM207" s="60">
        <f t="shared" si="49"/>
        <v>6</v>
      </c>
      <c r="BN207" s="60">
        <f t="shared" si="50"/>
        <v>23</v>
      </c>
      <c r="BO207" s="90"/>
      <c r="BP207" s="238"/>
      <c r="BQ207" s="238"/>
      <c r="BR207" s="238"/>
      <c r="BS207" s="238"/>
      <c r="BT207" s="238"/>
      <c r="BU207" s="238"/>
      <c r="BV207" s="239"/>
      <c r="BW207" s="238"/>
      <c r="BX207" s="239"/>
      <c r="BY207" s="239"/>
      <c r="BZ207" s="90"/>
      <c r="CA207" s="90"/>
      <c r="CB207" s="90"/>
      <c r="CC207" s="90"/>
      <c r="CD207" s="90"/>
      <c r="CE207" s="90"/>
      <c r="CF207" s="90"/>
      <c r="CG207" s="90"/>
      <c r="CH207" s="90"/>
      <c r="CI207" s="90"/>
      <c r="CJ207" s="90"/>
      <c r="CK207" s="90"/>
      <c r="CL207" s="90"/>
      <c r="CM207" s="90"/>
      <c r="CN207" s="90"/>
      <c r="CO207" s="90"/>
      <c r="CP207" s="90"/>
      <c r="CQ207" s="90"/>
      <c r="CR207" s="90"/>
      <c r="CS207" s="90"/>
      <c r="CT207" s="90"/>
      <c r="CU207" s="90"/>
      <c r="CV207" s="90"/>
      <c r="CW207" s="90"/>
      <c r="CX207" s="90"/>
      <c r="CY207" s="90"/>
      <c r="CZ207" s="90"/>
      <c r="DA207" s="90"/>
      <c r="DB207" s="90"/>
      <c r="DC207" s="90"/>
      <c r="DD207" s="90"/>
      <c r="DE207" s="90"/>
      <c r="DF207" s="90"/>
      <c r="DG207" s="90"/>
      <c r="DH207" s="90"/>
      <c r="DI207" s="90"/>
      <c r="DJ207" s="90"/>
      <c r="DK207" s="90"/>
    </row>
    <row r="208" spans="1:115" ht="11.25" customHeight="1" x14ac:dyDescent="0.25">
      <c r="A208" s="90"/>
      <c r="B208" s="90"/>
      <c r="C208" s="90"/>
      <c r="D208" s="90"/>
      <c r="E208" s="90"/>
      <c r="F208" s="90"/>
      <c r="G208" s="90"/>
      <c r="H208" s="90"/>
      <c r="I208" s="90"/>
      <c r="J208" s="90"/>
      <c r="K208" s="90"/>
      <c r="L208" s="90"/>
      <c r="M208" s="90"/>
      <c r="N208" s="90"/>
      <c r="O208" s="90"/>
      <c r="P208" s="90"/>
      <c r="Q208" s="90"/>
      <c r="R208" s="90"/>
      <c r="S208" s="90"/>
      <c r="T208" s="90"/>
      <c r="U208" s="90"/>
      <c r="V208" s="90"/>
      <c r="W208" s="90"/>
      <c r="X208" s="90"/>
      <c r="Y208" s="90"/>
      <c r="Z208" s="90"/>
      <c r="AA208" s="238"/>
      <c r="AB208" s="238"/>
      <c r="AC208" s="238"/>
      <c r="AD208" s="238"/>
      <c r="AE208" s="238"/>
      <c r="AF208" s="238"/>
      <c r="AG208" s="238"/>
      <c r="AH208" s="238"/>
      <c r="AI208" s="238"/>
      <c r="AJ208" s="238"/>
      <c r="AK208" s="238"/>
      <c r="AL208" s="238"/>
      <c r="AM208" s="238"/>
      <c r="AN208" s="238"/>
      <c r="AO208" s="238"/>
      <c r="AP208" s="238"/>
      <c r="AQ208" s="238"/>
      <c r="AR208" s="238"/>
      <c r="AS208" s="238"/>
      <c r="AT208" s="238"/>
      <c r="AU208" s="238"/>
      <c r="AV208" s="238"/>
      <c r="AW208" s="238"/>
      <c r="AX208" s="238"/>
      <c r="AY208" s="238"/>
      <c r="AZ208" s="238"/>
      <c r="BA208" s="238"/>
      <c r="BB208" s="238"/>
      <c r="BC208" s="238"/>
      <c r="BD208" s="238"/>
      <c r="BE208" s="238"/>
      <c r="BF208" s="49">
        <v>6</v>
      </c>
      <c r="BG208" s="110">
        <v>1</v>
      </c>
      <c r="BH208" s="110">
        <v>8</v>
      </c>
      <c r="BI208" s="110">
        <v>50</v>
      </c>
      <c r="BJ208" s="52" t="str">
        <f t="shared" si="47"/>
        <v>8,1</v>
      </c>
      <c r="BK208" s="90"/>
      <c r="BL208" s="102">
        <f t="shared" si="48"/>
        <v>204</v>
      </c>
      <c r="BM208" s="60">
        <f t="shared" si="49"/>
        <v>6</v>
      </c>
      <c r="BN208" s="60">
        <f t="shared" si="50"/>
        <v>24</v>
      </c>
      <c r="BO208" s="90"/>
      <c r="BP208" s="238"/>
      <c r="BQ208" s="238"/>
      <c r="BR208" s="238"/>
      <c r="BS208" s="238"/>
      <c r="BT208" s="238"/>
      <c r="BU208" s="238"/>
      <c r="BV208" s="239"/>
      <c r="BW208" s="238"/>
      <c r="BX208" s="239"/>
      <c r="BY208" s="239"/>
      <c r="BZ208" s="90"/>
      <c r="CA208" s="90"/>
      <c r="CB208" s="90"/>
      <c r="CC208" s="90"/>
      <c r="CD208" s="90"/>
      <c r="CE208" s="90"/>
      <c r="CF208" s="90"/>
      <c r="CG208" s="90"/>
      <c r="CH208" s="90"/>
      <c r="CI208" s="90"/>
      <c r="CJ208" s="90"/>
      <c r="CK208" s="90"/>
      <c r="CL208" s="90"/>
      <c r="CM208" s="90"/>
      <c r="CN208" s="90"/>
      <c r="CO208" s="90"/>
      <c r="CP208" s="90"/>
      <c r="CQ208" s="90"/>
      <c r="CR208" s="90"/>
      <c r="CS208" s="90"/>
      <c r="CT208" s="90"/>
      <c r="CU208" s="90"/>
      <c r="CV208" s="90"/>
      <c r="CW208" s="90"/>
      <c r="CX208" s="90"/>
      <c r="CY208" s="90"/>
      <c r="CZ208" s="90"/>
      <c r="DA208" s="90"/>
      <c r="DB208" s="90"/>
      <c r="DC208" s="90"/>
      <c r="DD208" s="90"/>
      <c r="DE208" s="90"/>
      <c r="DF208" s="90"/>
      <c r="DG208" s="90"/>
      <c r="DH208" s="90"/>
      <c r="DI208" s="90"/>
      <c r="DJ208" s="90"/>
      <c r="DK208" s="90"/>
    </row>
    <row r="209" spans="1:115" ht="11.25" customHeight="1" x14ac:dyDescent="0.25">
      <c r="A209" s="90"/>
      <c r="B209" s="90"/>
      <c r="C209" s="90"/>
      <c r="D209" s="90"/>
      <c r="E209" s="90"/>
      <c r="F209" s="90"/>
      <c r="G209" s="90"/>
      <c r="H209" s="90"/>
      <c r="I209" s="90"/>
      <c r="J209" s="90"/>
      <c r="K209" s="90"/>
      <c r="L209" s="90"/>
      <c r="M209" s="90"/>
      <c r="N209" s="90"/>
      <c r="O209" s="90"/>
      <c r="P209" s="90"/>
      <c r="Q209" s="90"/>
      <c r="R209" s="90"/>
      <c r="S209" s="90"/>
      <c r="T209" s="90"/>
      <c r="U209" s="90"/>
      <c r="V209" s="90"/>
      <c r="W209" s="90"/>
      <c r="X209" s="90"/>
      <c r="Y209" s="90"/>
      <c r="Z209" s="90"/>
      <c r="AA209" s="238"/>
      <c r="AB209" s="238"/>
      <c r="AC209" s="238"/>
      <c r="AD209" s="238"/>
      <c r="AE209" s="238"/>
      <c r="AF209" s="238"/>
      <c r="AG209" s="238"/>
      <c r="AH209" s="238"/>
      <c r="AI209" s="238"/>
      <c r="AJ209" s="238"/>
      <c r="AK209" s="238"/>
      <c r="AL209" s="238"/>
      <c r="AM209" s="238"/>
      <c r="AN209" s="238"/>
      <c r="AO209" s="238"/>
      <c r="AP209" s="238"/>
      <c r="AQ209" s="238"/>
      <c r="AR209" s="238"/>
      <c r="AS209" s="238"/>
      <c r="AT209" s="238"/>
      <c r="AU209" s="238"/>
      <c r="AV209" s="238"/>
      <c r="AW209" s="238"/>
      <c r="AX209" s="238"/>
      <c r="AY209" s="238"/>
      <c r="AZ209" s="238"/>
      <c r="BA209" s="238"/>
      <c r="BB209" s="238"/>
      <c r="BC209" s="238"/>
      <c r="BD209" s="238"/>
      <c r="BE209" s="238"/>
      <c r="BF209" s="49">
        <v>6</v>
      </c>
      <c r="BG209" s="110">
        <v>1</v>
      </c>
      <c r="BH209" s="110">
        <v>9</v>
      </c>
      <c r="BI209" s="110">
        <v>50</v>
      </c>
      <c r="BJ209" s="52" t="str">
        <f t="shared" si="47"/>
        <v>9,1</v>
      </c>
      <c r="BK209" s="90"/>
      <c r="BL209" s="102">
        <f t="shared" si="48"/>
        <v>205</v>
      </c>
      <c r="BM209" s="60">
        <f t="shared" si="49"/>
        <v>6</v>
      </c>
      <c r="BN209" s="60">
        <f t="shared" si="50"/>
        <v>25</v>
      </c>
      <c r="BO209" s="90"/>
      <c r="BP209" s="238"/>
      <c r="BQ209" s="238"/>
      <c r="BR209" s="238"/>
      <c r="BS209" s="238"/>
      <c r="BT209" s="238"/>
      <c r="BU209" s="238"/>
      <c r="BV209" s="239"/>
      <c r="BW209" s="238"/>
      <c r="BX209" s="239"/>
      <c r="BY209" s="239"/>
      <c r="BZ209" s="90"/>
      <c r="CA209" s="90"/>
      <c r="CB209" s="90"/>
      <c r="CC209" s="90"/>
      <c r="CD209" s="90"/>
      <c r="CE209" s="90"/>
      <c r="CF209" s="90"/>
      <c r="CG209" s="90"/>
      <c r="CH209" s="90"/>
      <c r="CI209" s="90"/>
      <c r="CJ209" s="90"/>
      <c r="CK209" s="90"/>
      <c r="CL209" s="90"/>
      <c r="CM209" s="90"/>
      <c r="CN209" s="90"/>
      <c r="CO209" s="90"/>
      <c r="CP209" s="90"/>
      <c r="CQ209" s="90"/>
      <c r="CR209" s="90"/>
      <c r="CS209" s="90"/>
      <c r="CT209" s="90"/>
      <c r="CU209" s="90"/>
      <c r="CV209" s="90"/>
      <c r="CW209" s="90"/>
      <c r="CX209" s="90"/>
      <c r="CY209" s="90"/>
      <c r="CZ209" s="90"/>
      <c r="DA209" s="90"/>
      <c r="DB209" s="90"/>
      <c r="DC209" s="90"/>
      <c r="DD209" s="90"/>
      <c r="DE209" s="90"/>
      <c r="DF209" s="90"/>
      <c r="DG209" s="90"/>
      <c r="DH209" s="90"/>
      <c r="DI209" s="90"/>
      <c r="DJ209" s="90"/>
      <c r="DK209" s="90"/>
    </row>
    <row r="210" spans="1:115" ht="11.25" customHeight="1" x14ac:dyDescent="0.25">
      <c r="A210" s="90"/>
      <c r="B210" s="90"/>
      <c r="C210" s="90"/>
      <c r="D210" s="90"/>
      <c r="E210" s="90"/>
      <c r="F210" s="90"/>
      <c r="G210" s="90"/>
      <c r="H210" s="90"/>
      <c r="I210" s="90"/>
      <c r="J210" s="90"/>
      <c r="K210" s="90"/>
      <c r="L210" s="90"/>
      <c r="M210" s="90"/>
      <c r="N210" s="90"/>
      <c r="O210" s="90"/>
      <c r="P210" s="90"/>
      <c r="Q210" s="90"/>
      <c r="R210" s="90"/>
      <c r="S210" s="90"/>
      <c r="T210" s="90"/>
      <c r="U210" s="90"/>
      <c r="V210" s="90"/>
      <c r="W210" s="90"/>
      <c r="X210" s="90"/>
      <c r="Y210" s="90"/>
      <c r="Z210" s="90"/>
      <c r="AA210" s="238"/>
      <c r="AB210" s="238"/>
      <c r="AC210" s="238"/>
      <c r="AD210" s="238"/>
      <c r="AE210" s="238"/>
      <c r="AF210" s="238"/>
      <c r="AG210" s="238"/>
      <c r="AH210" s="238"/>
      <c r="AI210" s="238"/>
      <c r="AJ210" s="238"/>
      <c r="AK210" s="238"/>
      <c r="AL210" s="238"/>
      <c r="AM210" s="238"/>
      <c r="AN210" s="238"/>
      <c r="AO210" s="238"/>
      <c r="AP210" s="238"/>
      <c r="AQ210" s="238"/>
      <c r="AR210" s="238"/>
      <c r="AS210" s="238"/>
      <c r="AT210" s="238"/>
      <c r="AU210" s="238"/>
      <c r="AV210" s="238"/>
      <c r="AW210" s="238"/>
      <c r="AX210" s="238"/>
      <c r="AY210" s="238"/>
      <c r="AZ210" s="238"/>
      <c r="BA210" s="238"/>
      <c r="BB210" s="238"/>
      <c r="BC210" s="238"/>
      <c r="BD210" s="238"/>
      <c r="BE210" s="238"/>
      <c r="BF210" s="49">
        <v>6</v>
      </c>
      <c r="BG210" s="110">
        <v>1</v>
      </c>
      <c r="BH210" s="110">
        <v>10</v>
      </c>
      <c r="BI210" s="110">
        <v>50</v>
      </c>
      <c r="BJ210" s="52" t="str">
        <f t="shared" si="47"/>
        <v>10,1</v>
      </c>
      <c r="BK210" s="90"/>
      <c r="BL210" s="102">
        <f t="shared" si="48"/>
        <v>206</v>
      </c>
      <c r="BM210" s="60">
        <f t="shared" si="49"/>
        <v>6</v>
      </c>
      <c r="BN210" s="60">
        <f t="shared" si="50"/>
        <v>26</v>
      </c>
      <c r="BO210" s="90"/>
      <c r="BP210" s="238"/>
      <c r="BQ210" s="238"/>
      <c r="BR210" s="238"/>
      <c r="BS210" s="238"/>
      <c r="BT210" s="238"/>
      <c r="BU210" s="238"/>
      <c r="BV210" s="239"/>
      <c r="BW210" s="238"/>
      <c r="BX210" s="239"/>
      <c r="BY210" s="239"/>
      <c r="BZ210" s="90"/>
      <c r="CA210" s="90"/>
      <c r="CB210" s="90"/>
      <c r="CC210" s="90"/>
      <c r="CD210" s="90"/>
      <c r="CE210" s="90"/>
      <c r="CF210" s="90"/>
      <c r="CG210" s="90"/>
      <c r="CH210" s="90"/>
      <c r="CI210" s="90"/>
      <c r="CJ210" s="90"/>
      <c r="CX210" s="90"/>
      <c r="CY210" s="90"/>
      <c r="CZ210" s="90"/>
      <c r="DA210" s="90"/>
      <c r="DB210" s="90"/>
      <c r="DC210" s="90"/>
      <c r="DD210" s="90"/>
      <c r="DE210" s="90"/>
      <c r="DF210" s="90"/>
      <c r="DG210" s="90"/>
      <c r="DH210" s="90"/>
      <c r="DI210" s="90"/>
      <c r="DJ210" s="90"/>
      <c r="DK210" s="90"/>
    </row>
    <row r="211" spans="1:115" ht="11.25" customHeight="1" x14ac:dyDescent="0.25">
      <c r="A211" s="90"/>
      <c r="B211" s="90"/>
      <c r="C211" s="90"/>
      <c r="D211" s="90"/>
      <c r="E211" s="90"/>
      <c r="F211" s="90"/>
      <c r="G211" s="90"/>
      <c r="H211" s="90"/>
      <c r="I211" s="90"/>
      <c r="J211" s="90"/>
      <c r="K211" s="90"/>
      <c r="L211" s="90"/>
      <c r="M211" s="90"/>
      <c r="N211" s="90"/>
      <c r="O211" s="90"/>
      <c r="P211" s="90"/>
      <c r="Q211" s="90"/>
      <c r="R211" s="90"/>
      <c r="S211" s="90"/>
      <c r="T211" s="90"/>
      <c r="U211" s="90"/>
      <c r="V211" s="90"/>
      <c r="W211" s="90"/>
      <c r="X211" s="90"/>
      <c r="Y211" s="90"/>
      <c r="Z211" s="90"/>
      <c r="AA211" s="238"/>
      <c r="AB211" s="238"/>
      <c r="AC211" s="238"/>
      <c r="AD211" s="238"/>
      <c r="AE211" s="238"/>
      <c r="AF211" s="238"/>
      <c r="AG211" s="238"/>
      <c r="AH211" s="238"/>
      <c r="AI211" s="238"/>
      <c r="AJ211" s="238"/>
      <c r="AK211" s="238"/>
      <c r="AL211" s="238"/>
      <c r="AM211" s="238"/>
      <c r="AN211" s="238"/>
      <c r="AO211" s="238"/>
      <c r="AP211" s="238"/>
      <c r="AQ211" s="238"/>
      <c r="AR211" s="238"/>
      <c r="AS211" s="238"/>
      <c r="AT211" s="238"/>
      <c r="AU211" s="238"/>
      <c r="AV211" s="238"/>
      <c r="AW211" s="238"/>
      <c r="AX211" s="238"/>
      <c r="AY211" s="238"/>
      <c r="AZ211" s="238"/>
      <c r="BA211" s="238"/>
      <c r="BB211" s="238"/>
      <c r="BC211" s="238"/>
      <c r="BD211" s="238"/>
      <c r="BE211" s="238"/>
      <c r="BF211" s="49">
        <v>6</v>
      </c>
      <c r="BG211" s="110">
        <v>1</v>
      </c>
      <c r="BH211" s="110">
        <v>11</v>
      </c>
      <c r="BI211" s="110">
        <v>50</v>
      </c>
      <c r="BJ211" s="52" t="str">
        <f t="shared" si="47"/>
        <v>11,1</v>
      </c>
      <c r="BK211" s="90"/>
      <c r="BL211" s="102">
        <f t="shared" si="48"/>
        <v>207</v>
      </c>
      <c r="BM211" s="60">
        <f t="shared" si="49"/>
        <v>6</v>
      </c>
      <c r="BN211" s="60">
        <f t="shared" si="50"/>
        <v>27</v>
      </c>
      <c r="BO211" s="90"/>
      <c r="BP211" s="238"/>
      <c r="BQ211" s="238"/>
      <c r="BR211" s="238"/>
      <c r="BS211" s="238"/>
      <c r="BT211" s="238"/>
      <c r="BU211" s="238"/>
      <c r="BV211" s="239"/>
      <c r="BW211" s="238"/>
      <c r="BX211" s="239"/>
      <c r="BY211" s="239"/>
      <c r="BZ211" s="90"/>
      <c r="CA211" s="90"/>
      <c r="CB211" s="90"/>
      <c r="CC211" s="90"/>
      <c r="CD211" s="90"/>
      <c r="CE211" s="90"/>
      <c r="CF211" s="90"/>
      <c r="CG211" s="90"/>
      <c r="CH211" s="90"/>
      <c r="CI211" s="90"/>
      <c r="CJ211" s="90"/>
      <c r="CX211" s="90"/>
      <c r="CY211" s="90"/>
      <c r="CZ211" s="90"/>
      <c r="DA211" s="90"/>
      <c r="DB211" s="90"/>
      <c r="DC211" s="90"/>
      <c r="DD211" s="90"/>
      <c r="DE211" s="90"/>
      <c r="DF211" s="90"/>
      <c r="DG211" s="90"/>
      <c r="DH211" s="90"/>
      <c r="DI211" s="90"/>
      <c r="DJ211" s="90"/>
      <c r="DK211" s="90"/>
    </row>
    <row r="212" spans="1:115" ht="11.25" customHeight="1" x14ac:dyDescent="0.25">
      <c r="A212" s="90"/>
      <c r="B212" s="90"/>
      <c r="C212" s="90"/>
      <c r="D212" s="90"/>
      <c r="E212" s="90"/>
      <c r="F212" s="90"/>
      <c r="G212" s="90"/>
      <c r="H212" s="90"/>
      <c r="I212" s="90"/>
      <c r="J212" s="90"/>
      <c r="K212" s="90"/>
      <c r="L212" s="90"/>
      <c r="M212" s="90"/>
      <c r="N212" s="90"/>
      <c r="O212" s="90"/>
      <c r="P212" s="90"/>
      <c r="Q212" s="90"/>
      <c r="R212" s="90"/>
      <c r="S212" s="90"/>
      <c r="T212" s="90"/>
      <c r="U212" s="90"/>
      <c r="V212" s="90"/>
      <c r="W212" s="90"/>
      <c r="X212" s="90"/>
      <c r="Y212" s="90"/>
      <c r="Z212" s="90"/>
      <c r="AA212" s="238"/>
      <c r="AB212" s="238"/>
      <c r="AC212" s="238"/>
      <c r="AD212" s="238"/>
      <c r="AE212" s="238"/>
      <c r="AF212" s="238"/>
      <c r="AG212" s="238"/>
      <c r="AH212" s="238"/>
      <c r="AI212" s="238"/>
      <c r="AJ212" s="238"/>
      <c r="AK212" s="238"/>
      <c r="AL212" s="238"/>
      <c r="AM212" s="238"/>
      <c r="AN212" s="238"/>
      <c r="AO212" s="238"/>
      <c r="AP212" s="238"/>
      <c r="AQ212" s="238"/>
      <c r="AR212" s="238"/>
      <c r="AS212" s="238"/>
      <c r="AT212" s="238"/>
      <c r="AU212" s="238"/>
      <c r="AV212" s="238"/>
      <c r="AW212" s="238"/>
      <c r="AX212" s="238"/>
      <c r="AY212" s="238"/>
      <c r="AZ212" s="238"/>
      <c r="BA212" s="238"/>
      <c r="BB212" s="238"/>
      <c r="BC212" s="238"/>
      <c r="BD212" s="238"/>
      <c r="BE212" s="238"/>
      <c r="BF212" s="49">
        <v>6</v>
      </c>
      <c r="BG212" s="110">
        <v>1</v>
      </c>
      <c r="BH212" s="110">
        <v>12</v>
      </c>
      <c r="BI212" s="110">
        <v>50.09</v>
      </c>
      <c r="BJ212" s="52" t="str">
        <f t="shared" si="47"/>
        <v>12,1</v>
      </c>
      <c r="BK212" s="90"/>
      <c r="BL212" s="102">
        <f t="shared" si="48"/>
        <v>208</v>
      </c>
      <c r="BM212" s="60">
        <f t="shared" si="49"/>
        <v>6</v>
      </c>
      <c r="BN212" s="60">
        <f t="shared" si="50"/>
        <v>28</v>
      </c>
      <c r="BO212" s="90"/>
      <c r="BP212" s="238"/>
      <c r="BQ212" s="238"/>
      <c r="BR212" s="238"/>
      <c r="BS212" s="238"/>
      <c r="BT212" s="238"/>
      <c r="BU212" s="238"/>
      <c r="BV212" s="239"/>
      <c r="BW212" s="238"/>
      <c r="BX212" s="239"/>
      <c r="BY212" s="239"/>
      <c r="BZ212" s="90"/>
      <c r="CA212" s="90"/>
      <c r="CB212" s="90"/>
      <c r="CC212" s="90"/>
      <c r="CD212" s="90"/>
      <c r="CE212" s="90"/>
      <c r="CF212" s="90"/>
      <c r="CG212" s="90"/>
      <c r="CH212" s="90"/>
      <c r="CI212" s="90"/>
      <c r="CJ212" s="90"/>
      <c r="CX212" s="90"/>
      <c r="CY212" s="90"/>
      <c r="CZ212" s="90"/>
      <c r="DA212" s="90"/>
      <c r="DB212" s="90"/>
      <c r="DC212" s="90"/>
      <c r="DD212" s="90"/>
      <c r="DE212" s="90"/>
      <c r="DF212" s="90"/>
      <c r="DG212" s="90"/>
      <c r="DH212" s="90"/>
      <c r="DI212" s="90"/>
      <c r="DJ212" s="90"/>
      <c r="DK212" s="90"/>
    </row>
    <row r="213" spans="1:115" ht="11.25" customHeight="1" x14ac:dyDescent="0.25">
      <c r="A213" s="90"/>
      <c r="B213" s="90"/>
      <c r="C213" s="90"/>
      <c r="D213" s="90"/>
      <c r="E213" s="90"/>
      <c r="F213" s="90"/>
      <c r="G213" s="90"/>
      <c r="H213" s="90"/>
      <c r="I213" s="90"/>
      <c r="J213" s="90"/>
      <c r="K213" s="90"/>
      <c r="L213" s="90"/>
      <c r="M213" s="90"/>
      <c r="N213" s="90"/>
      <c r="O213" s="90"/>
      <c r="P213" s="90"/>
      <c r="Q213" s="90"/>
      <c r="R213" s="90"/>
      <c r="S213" s="90"/>
      <c r="T213" s="90"/>
      <c r="U213" s="90"/>
      <c r="V213" s="90"/>
      <c r="W213" s="90"/>
      <c r="X213" s="90"/>
      <c r="Y213" s="90"/>
      <c r="Z213" s="90"/>
      <c r="AA213" s="238"/>
      <c r="AB213" s="238"/>
      <c r="AC213" s="238"/>
      <c r="AD213" s="238"/>
      <c r="AE213" s="238"/>
      <c r="AF213" s="238"/>
      <c r="AG213" s="238"/>
      <c r="AH213" s="238"/>
      <c r="AI213" s="238"/>
      <c r="AJ213" s="238"/>
      <c r="AK213" s="238"/>
      <c r="AL213" s="238"/>
      <c r="AM213" s="238"/>
      <c r="AN213" s="238"/>
      <c r="AO213" s="238"/>
      <c r="AP213" s="238"/>
      <c r="AQ213" s="238"/>
      <c r="AR213" s="238"/>
      <c r="AS213" s="238"/>
      <c r="AT213" s="238"/>
      <c r="AU213" s="238"/>
      <c r="AV213" s="238"/>
      <c r="AW213" s="238"/>
      <c r="AX213" s="238"/>
      <c r="AY213" s="238"/>
      <c r="AZ213" s="238"/>
      <c r="BA213" s="238"/>
      <c r="BB213" s="238"/>
      <c r="BC213" s="238"/>
      <c r="BD213" s="238"/>
      <c r="BE213" s="238"/>
      <c r="BF213" s="49">
        <v>6</v>
      </c>
      <c r="BG213" s="110">
        <v>1</v>
      </c>
      <c r="BH213" s="110">
        <v>13</v>
      </c>
      <c r="BI213" s="110">
        <v>50.14</v>
      </c>
      <c r="BJ213" s="52" t="str">
        <f t="shared" si="47"/>
        <v>13,1</v>
      </c>
      <c r="BK213" s="90"/>
      <c r="BL213" s="102">
        <f t="shared" si="48"/>
        <v>209</v>
      </c>
      <c r="BM213" s="60">
        <f t="shared" si="49"/>
        <v>6</v>
      </c>
      <c r="BN213" s="60">
        <f t="shared" si="50"/>
        <v>29</v>
      </c>
      <c r="BO213" s="90"/>
      <c r="BP213" s="238"/>
      <c r="BQ213" s="238"/>
      <c r="BR213" s="238"/>
      <c r="BS213" s="238"/>
      <c r="BT213" s="238"/>
      <c r="BU213" s="238"/>
      <c r="BV213" s="239"/>
      <c r="BW213" s="238"/>
      <c r="BX213" s="239"/>
      <c r="BY213" s="239"/>
      <c r="BZ213" s="90"/>
      <c r="CA213" s="90"/>
      <c r="CB213" s="90"/>
      <c r="CC213" s="90"/>
      <c r="CD213" s="90"/>
      <c r="CE213" s="90"/>
      <c r="CF213" s="90"/>
      <c r="CG213" s="90"/>
      <c r="CH213" s="90"/>
      <c r="CI213" s="90"/>
      <c r="CJ213" s="90"/>
      <c r="CX213" s="90"/>
      <c r="CY213" s="90"/>
      <c r="CZ213" s="90"/>
      <c r="DA213" s="90"/>
      <c r="DB213" s="90"/>
      <c r="DC213" s="90"/>
      <c r="DD213" s="90"/>
      <c r="DE213" s="90"/>
      <c r="DF213" s="90"/>
      <c r="DG213" s="90"/>
      <c r="DH213" s="90"/>
      <c r="DI213" s="90"/>
      <c r="DJ213" s="90"/>
      <c r="DK213" s="90"/>
    </row>
    <row r="214" spans="1:115" ht="11.25" customHeight="1" x14ac:dyDescent="0.25">
      <c r="A214" s="90"/>
      <c r="B214" s="90"/>
      <c r="C214" s="90"/>
      <c r="D214" s="90"/>
      <c r="E214" s="90"/>
      <c r="F214" s="90"/>
      <c r="G214" s="90"/>
      <c r="H214" s="90"/>
      <c r="I214" s="90"/>
      <c r="J214" s="90"/>
      <c r="K214" s="90"/>
      <c r="L214" s="90"/>
      <c r="M214" s="90"/>
      <c r="N214" s="90"/>
      <c r="O214" s="90"/>
      <c r="P214" s="90"/>
      <c r="Q214" s="90"/>
      <c r="R214" s="90"/>
      <c r="S214" s="90"/>
      <c r="T214" s="90"/>
      <c r="U214" s="90"/>
      <c r="V214" s="90"/>
      <c r="W214" s="90"/>
      <c r="X214" s="90"/>
      <c r="Y214" s="90"/>
      <c r="Z214" s="90"/>
      <c r="AA214" s="238"/>
      <c r="AB214" s="238"/>
      <c r="AC214" s="238"/>
      <c r="AD214" s="238"/>
      <c r="AE214" s="238"/>
      <c r="AF214" s="238"/>
      <c r="AG214" s="238"/>
      <c r="AH214" s="238"/>
      <c r="AI214" s="238"/>
      <c r="AJ214" s="238"/>
      <c r="AK214" s="238"/>
      <c r="AL214" s="238"/>
      <c r="AM214" s="238"/>
      <c r="AN214" s="238"/>
      <c r="AO214" s="238"/>
      <c r="AP214" s="238"/>
      <c r="AQ214" s="238"/>
      <c r="AR214" s="238"/>
      <c r="AS214" s="238"/>
      <c r="AT214" s="238"/>
      <c r="AU214" s="238"/>
      <c r="AV214" s="238"/>
      <c r="AW214" s="238"/>
      <c r="AX214" s="238"/>
      <c r="AY214" s="238"/>
      <c r="AZ214" s="238"/>
      <c r="BA214" s="238"/>
      <c r="BB214" s="238"/>
      <c r="BC214" s="238"/>
      <c r="BD214" s="238"/>
      <c r="BE214" s="238"/>
      <c r="BF214" s="49">
        <v>6</v>
      </c>
      <c r="BG214" s="110">
        <v>1</v>
      </c>
      <c r="BH214" s="110">
        <v>14</v>
      </c>
      <c r="BI214" s="110">
        <v>50.14</v>
      </c>
      <c r="BJ214" s="52" t="str">
        <f t="shared" si="47"/>
        <v>14,1</v>
      </c>
      <c r="BK214" s="90"/>
      <c r="BL214" s="102">
        <f t="shared" si="48"/>
        <v>210</v>
      </c>
      <c r="BM214" s="60">
        <f t="shared" si="49"/>
        <v>6</v>
      </c>
      <c r="BN214" s="60">
        <f t="shared" si="50"/>
        <v>30</v>
      </c>
      <c r="BO214" s="90"/>
      <c r="BP214" s="238"/>
      <c r="BQ214" s="238"/>
      <c r="BR214" s="238"/>
      <c r="BS214" s="238"/>
      <c r="BT214" s="238"/>
      <c r="BU214" s="238"/>
      <c r="BV214" s="239"/>
      <c r="BW214" s="238"/>
      <c r="BX214" s="239"/>
      <c r="BY214" s="239"/>
      <c r="BZ214" s="90"/>
      <c r="CA214" s="90"/>
      <c r="CB214" s="90"/>
      <c r="CC214" s="90"/>
      <c r="CD214" s="90"/>
      <c r="CE214" s="90"/>
      <c r="CF214" s="90"/>
      <c r="CG214" s="90"/>
      <c r="CH214" s="90"/>
      <c r="CI214" s="90"/>
      <c r="CJ214" s="90"/>
      <c r="CX214" s="90"/>
      <c r="CY214" s="90"/>
      <c r="CZ214" s="90"/>
      <c r="DA214" s="90"/>
      <c r="DB214" s="90"/>
      <c r="DC214" s="90"/>
      <c r="DD214" s="90"/>
      <c r="DE214" s="90"/>
      <c r="DF214" s="90"/>
      <c r="DG214" s="90"/>
      <c r="DH214" s="90"/>
      <c r="DI214" s="90"/>
      <c r="DJ214" s="90"/>
      <c r="DK214" s="90"/>
    </row>
    <row r="215" spans="1:115" ht="11.25" customHeight="1" x14ac:dyDescent="0.25">
      <c r="A215" s="90"/>
      <c r="B215" s="90"/>
      <c r="C215" s="90"/>
      <c r="D215" s="90"/>
      <c r="E215" s="90"/>
      <c r="F215" s="90"/>
      <c r="G215" s="90"/>
      <c r="H215" s="90"/>
      <c r="I215" s="90"/>
      <c r="J215" s="90"/>
      <c r="K215" s="90"/>
      <c r="L215" s="90"/>
      <c r="M215" s="90"/>
      <c r="N215" s="90"/>
      <c r="O215" s="90"/>
      <c r="P215" s="90"/>
      <c r="Q215" s="90"/>
      <c r="R215" s="90"/>
      <c r="S215" s="90"/>
      <c r="T215" s="90"/>
      <c r="U215" s="90"/>
      <c r="V215" s="90"/>
      <c r="W215" s="90"/>
      <c r="X215" s="90"/>
      <c r="Y215" s="90"/>
      <c r="Z215" s="90"/>
      <c r="AA215" s="238"/>
      <c r="AB215" s="238"/>
      <c r="AC215" s="238"/>
      <c r="AD215" s="238"/>
      <c r="AE215" s="238"/>
      <c r="AF215" s="238"/>
      <c r="AG215" s="238"/>
      <c r="AH215" s="238"/>
      <c r="AI215" s="238"/>
      <c r="AJ215" s="238"/>
      <c r="AK215" s="238"/>
      <c r="AL215" s="238"/>
      <c r="AM215" s="238"/>
      <c r="AN215" s="238"/>
      <c r="AO215" s="238"/>
      <c r="AP215" s="238"/>
      <c r="AQ215" s="238"/>
      <c r="AR215" s="238"/>
      <c r="AS215" s="238"/>
      <c r="AT215" s="238"/>
      <c r="AU215" s="238"/>
      <c r="AV215" s="238"/>
      <c r="AW215" s="238"/>
      <c r="AX215" s="238"/>
      <c r="AY215" s="238"/>
      <c r="AZ215" s="238"/>
      <c r="BA215" s="238"/>
      <c r="BB215" s="238"/>
      <c r="BC215" s="238"/>
      <c r="BD215" s="238"/>
      <c r="BE215" s="238"/>
      <c r="BF215" s="49">
        <v>6</v>
      </c>
      <c r="BG215" s="110">
        <v>1</v>
      </c>
      <c r="BH215" s="110">
        <v>15</v>
      </c>
      <c r="BI215" s="110">
        <v>50.09</v>
      </c>
      <c r="BJ215" s="52" t="str">
        <f t="shared" si="47"/>
        <v>15,1</v>
      </c>
      <c r="BK215" s="90"/>
      <c r="BL215" s="102">
        <f t="shared" si="48"/>
        <v>211</v>
      </c>
      <c r="BM215" s="60">
        <f t="shared" si="49"/>
        <v>6</v>
      </c>
      <c r="BN215" s="60">
        <f t="shared" si="50"/>
        <v>31</v>
      </c>
      <c r="BO215" s="90"/>
      <c r="BP215" s="238"/>
      <c r="BQ215" s="238"/>
      <c r="BR215" s="238"/>
      <c r="BS215" s="238"/>
      <c r="BT215" s="238"/>
      <c r="BU215" s="238"/>
      <c r="BV215" s="239"/>
      <c r="BW215" s="238"/>
      <c r="BX215" s="239"/>
      <c r="BY215" s="239"/>
      <c r="BZ215" s="90"/>
      <c r="CA215" s="90"/>
      <c r="CB215" s="90"/>
      <c r="CC215" s="90"/>
      <c r="CD215" s="90"/>
      <c r="CE215" s="90"/>
      <c r="CF215" s="90"/>
      <c r="CG215" s="90"/>
      <c r="CH215" s="90"/>
      <c r="CI215" s="90"/>
      <c r="CJ215" s="90"/>
      <c r="CX215" s="90"/>
      <c r="CY215" s="90"/>
      <c r="CZ215" s="90"/>
      <c r="DA215" s="90"/>
      <c r="DB215" s="90"/>
      <c r="DC215" s="90"/>
      <c r="DD215" s="90"/>
      <c r="DE215" s="90"/>
      <c r="DF215" s="90"/>
      <c r="DG215" s="90"/>
      <c r="DH215" s="90"/>
      <c r="DI215" s="90"/>
      <c r="DJ215" s="90"/>
      <c r="DK215" s="90"/>
    </row>
    <row r="216" spans="1:115" ht="11.25" customHeight="1" x14ac:dyDescent="0.25">
      <c r="A216" s="90"/>
      <c r="B216" s="90"/>
      <c r="C216" s="90"/>
      <c r="D216" s="90"/>
      <c r="E216" s="90"/>
      <c r="F216" s="90"/>
      <c r="G216" s="90"/>
      <c r="H216" s="90"/>
      <c r="I216" s="90"/>
      <c r="J216" s="90"/>
      <c r="K216" s="90"/>
      <c r="L216" s="90"/>
      <c r="M216" s="90"/>
      <c r="N216" s="90"/>
      <c r="O216" s="90"/>
      <c r="P216" s="90"/>
      <c r="Q216" s="90"/>
      <c r="R216" s="90"/>
      <c r="S216" s="90"/>
      <c r="T216" s="90"/>
      <c r="U216" s="90"/>
      <c r="V216" s="90"/>
      <c r="W216" s="90"/>
      <c r="X216" s="90"/>
      <c r="Y216" s="90"/>
      <c r="Z216" s="90"/>
      <c r="AA216" s="238"/>
      <c r="AB216" s="238"/>
      <c r="AC216" s="238"/>
      <c r="AD216" s="238"/>
      <c r="AE216" s="238"/>
      <c r="AF216" s="238"/>
      <c r="AG216" s="238"/>
      <c r="AH216" s="238"/>
      <c r="AI216" s="238"/>
      <c r="AJ216" s="238"/>
      <c r="AK216" s="238"/>
      <c r="AL216" s="238"/>
      <c r="AM216" s="238"/>
      <c r="AN216" s="238"/>
      <c r="AO216" s="238"/>
      <c r="AP216" s="238"/>
      <c r="AQ216" s="238"/>
      <c r="AR216" s="238"/>
      <c r="AS216" s="238"/>
      <c r="AT216" s="238"/>
      <c r="AU216" s="238"/>
      <c r="AV216" s="238"/>
      <c r="AW216" s="238"/>
      <c r="AX216" s="238"/>
      <c r="AY216" s="238"/>
      <c r="AZ216" s="238"/>
      <c r="BA216" s="238"/>
      <c r="BB216" s="238"/>
      <c r="BC216" s="238"/>
      <c r="BD216" s="238"/>
      <c r="BE216" s="238"/>
      <c r="BF216" s="49">
        <v>6</v>
      </c>
      <c r="BG216" s="110">
        <v>1</v>
      </c>
      <c r="BH216" s="110">
        <v>16</v>
      </c>
      <c r="BI216" s="110">
        <v>50</v>
      </c>
      <c r="BJ216" s="52" t="str">
        <f t="shared" si="47"/>
        <v>16,1</v>
      </c>
      <c r="BK216" s="90"/>
      <c r="BL216" s="102">
        <f t="shared" si="48"/>
        <v>212</v>
      </c>
      <c r="BM216" s="60">
        <f t="shared" si="49"/>
        <v>6</v>
      </c>
      <c r="BN216" s="60">
        <f t="shared" si="50"/>
        <v>32</v>
      </c>
      <c r="BO216" s="90"/>
      <c r="BP216" s="238"/>
      <c r="BQ216" s="238"/>
      <c r="BR216" s="238"/>
      <c r="BS216" s="238"/>
      <c r="BT216" s="238"/>
      <c r="BU216" s="238"/>
      <c r="BV216" s="239"/>
      <c r="BW216" s="238"/>
      <c r="BX216" s="239"/>
      <c r="BY216" s="239"/>
      <c r="BZ216" s="90"/>
      <c r="CA216" s="90"/>
      <c r="CB216" s="90"/>
      <c r="CC216" s="90"/>
      <c r="CD216" s="90"/>
      <c r="CE216" s="90"/>
      <c r="CF216" s="90"/>
      <c r="CG216" s="90"/>
      <c r="CH216" s="90"/>
      <c r="CI216" s="90"/>
      <c r="CJ216" s="90"/>
      <c r="CX216" s="90"/>
      <c r="CY216" s="90"/>
      <c r="CZ216" s="90"/>
      <c r="DA216" s="90"/>
      <c r="DB216" s="90"/>
      <c r="DC216" s="90"/>
      <c r="DD216" s="90"/>
      <c r="DE216" s="90"/>
      <c r="DF216" s="90"/>
      <c r="DG216" s="90"/>
      <c r="DH216" s="90"/>
      <c r="DI216" s="90"/>
      <c r="DJ216" s="90"/>
      <c r="DK216" s="90"/>
    </row>
    <row r="217" spans="1:115" ht="11.25" customHeight="1" x14ac:dyDescent="0.25">
      <c r="A217" s="90"/>
      <c r="B217" s="90"/>
      <c r="C217" s="90"/>
      <c r="D217" s="90"/>
      <c r="E217" s="90"/>
      <c r="F217" s="90"/>
      <c r="G217" s="90"/>
      <c r="H217" s="90"/>
      <c r="I217" s="90"/>
      <c r="J217" s="90"/>
      <c r="K217" s="90"/>
      <c r="L217" s="90"/>
      <c r="M217" s="90"/>
      <c r="N217" s="90"/>
      <c r="O217" s="90"/>
      <c r="P217" s="90"/>
      <c r="Q217" s="90"/>
      <c r="R217" s="90"/>
      <c r="S217" s="90"/>
      <c r="T217" s="90"/>
      <c r="U217" s="90"/>
      <c r="V217" s="90"/>
      <c r="W217" s="90"/>
      <c r="X217" s="90"/>
      <c r="Y217" s="90"/>
      <c r="Z217" s="90"/>
      <c r="AA217" s="238"/>
      <c r="AB217" s="238"/>
      <c r="AC217" s="238"/>
      <c r="AD217" s="238"/>
      <c r="AE217" s="238"/>
      <c r="AF217" s="238"/>
      <c r="AG217" s="238"/>
      <c r="AH217" s="238"/>
      <c r="AI217" s="238"/>
      <c r="AJ217" s="238"/>
      <c r="AK217" s="238"/>
      <c r="AL217" s="238"/>
      <c r="AM217" s="238"/>
      <c r="AN217" s="238"/>
      <c r="AO217" s="238"/>
      <c r="AP217" s="238"/>
      <c r="AQ217" s="238"/>
      <c r="AR217" s="238"/>
      <c r="AS217" s="238"/>
      <c r="AT217" s="238"/>
      <c r="AU217" s="238"/>
      <c r="AV217" s="238"/>
      <c r="AW217" s="238"/>
      <c r="AX217" s="238"/>
      <c r="AY217" s="238"/>
      <c r="AZ217" s="238"/>
      <c r="BA217" s="238"/>
      <c r="BB217" s="238"/>
      <c r="BC217" s="238"/>
      <c r="BD217" s="238"/>
      <c r="BE217" s="238"/>
      <c r="BF217" s="49">
        <v>6</v>
      </c>
      <c r="BG217" s="110">
        <v>1</v>
      </c>
      <c r="BH217" s="110">
        <v>17</v>
      </c>
      <c r="BI217" s="110">
        <v>50</v>
      </c>
      <c r="BJ217" s="52" t="str">
        <f t="shared" si="47"/>
        <v>17,1</v>
      </c>
      <c r="BK217" s="90"/>
      <c r="BL217" s="102">
        <f t="shared" si="48"/>
        <v>213</v>
      </c>
      <c r="BM217" s="60">
        <f t="shared" si="49"/>
        <v>6</v>
      </c>
      <c r="BN217" s="60">
        <f t="shared" si="50"/>
        <v>33</v>
      </c>
      <c r="BO217" s="90"/>
      <c r="BP217" s="238"/>
      <c r="BQ217" s="238"/>
      <c r="BR217" s="238"/>
      <c r="BS217" s="238"/>
      <c r="BT217" s="238"/>
      <c r="BU217" s="238"/>
      <c r="BV217" s="239"/>
      <c r="BW217" s="238"/>
      <c r="BX217" s="239"/>
      <c r="BY217" s="239"/>
      <c r="BZ217" s="90"/>
      <c r="CA217" s="90"/>
      <c r="CB217" s="90"/>
      <c r="CC217" s="90"/>
      <c r="CD217" s="90"/>
      <c r="CE217" s="90"/>
      <c r="CF217" s="90"/>
      <c r="CG217" s="90"/>
      <c r="CH217" s="90"/>
      <c r="CI217" s="90"/>
      <c r="CJ217" s="90"/>
      <c r="CX217" s="90"/>
      <c r="CY217" s="90"/>
      <c r="CZ217" s="90"/>
      <c r="DA217" s="90"/>
      <c r="DB217" s="90"/>
      <c r="DC217" s="90"/>
      <c r="DD217" s="90"/>
      <c r="DE217" s="90"/>
      <c r="DF217" s="90"/>
      <c r="DG217" s="90"/>
      <c r="DH217" s="90"/>
      <c r="DI217" s="90"/>
      <c r="DJ217" s="90"/>
      <c r="DK217" s="90"/>
    </row>
    <row r="218" spans="1:115" ht="11.25" customHeight="1" x14ac:dyDescent="0.25">
      <c r="A218" s="90"/>
      <c r="B218" s="90"/>
      <c r="C218" s="90"/>
      <c r="D218" s="90"/>
      <c r="E218" s="90"/>
      <c r="F218" s="90"/>
      <c r="G218" s="90"/>
      <c r="H218" s="90"/>
      <c r="I218" s="90"/>
      <c r="J218" s="90"/>
      <c r="K218" s="90"/>
      <c r="L218" s="90"/>
      <c r="M218" s="90"/>
      <c r="N218" s="90"/>
      <c r="O218" s="90"/>
      <c r="P218" s="90"/>
      <c r="Q218" s="90"/>
      <c r="R218" s="90"/>
      <c r="S218" s="90"/>
      <c r="T218" s="90"/>
      <c r="U218" s="90"/>
      <c r="V218" s="90"/>
      <c r="W218" s="90"/>
      <c r="X218" s="90"/>
      <c r="Y218" s="90"/>
      <c r="Z218" s="90"/>
      <c r="AA218" s="238"/>
      <c r="AB218" s="238"/>
      <c r="AC218" s="238"/>
      <c r="AD218" s="238"/>
      <c r="AE218" s="238"/>
      <c r="AF218" s="238"/>
      <c r="AG218" s="238"/>
      <c r="AH218" s="238"/>
      <c r="AI218" s="238"/>
      <c r="AJ218" s="238"/>
      <c r="AK218" s="238"/>
      <c r="AL218" s="238"/>
      <c r="AM218" s="238"/>
      <c r="AN218" s="238"/>
      <c r="AO218" s="238"/>
      <c r="AP218" s="238"/>
      <c r="AQ218" s="238"/>
      <c r="AR218" s="238"/>
      <c r="AS218" s="238"/>
      <c r="AT218" s="238"/>
      <c r="AU218" s="238"/>
      <c r="AV218" s="238"/>
      <c r="AW218" s="238"/>
      <c r="AX218" s="238"/>
      <c r="AY218" s="238"/>
      <c r="AZ218" s="238"/>
      <c r="BA218" s="238"/>
      <c r="BB218" s="238"/>
      <c r="BC218" s="238"/>
      <c r="BD218" s="238"/>
      <c r="BE218" s="238"/>
      <c r="BF218" s="49">
        <v>6</v>
      </c>
      <c r="BG218" s="110">
        <v>1</v>
      </c>
      <c r="BH218" s="110">
        <v>18</v>
      </c>
      <c r="BI218" s="110">
        <v>50</v>
      </c>
      <c r="BJ218" s="52" t="str">
        <f t="shared" si="47"/>
        <v>18,1</v>
      </c>
      <c r="BK218" s="90"/>
      <c r="BL218" s="102">
        <f t="shared" si="48"/>
        <v>214</v>
      </c>
      <c r="BM218" s="60">
        <f t="shared" si="49"/>
        <v>6</v>
      </c>
      <c r="BN218" s="60">
        <f t="shared" si="50"/>
        <v>34</v>
      </c>
      <c r="BO218" s="90"/>
      <c r="BP218" s="238"/>
      <c r="BQ218" s="238"/>
      <c r="BR218" s="238"/>
      <c r="BS218" s="238"/>
      <c r="BT218" s="238"/>
      <c r="BU218" s="238"/>
      <c r="BV218" s="239"/>
      <c r="BW218" s="238"/>
      <c r="BX218" s="239"/>
      <c r="BY218" s="239"/>
      <c r="BZ218" s="90"/>
      <c r="CA218" s="90"/>
      <c r="CB218" s="90"/>
      <c r="CC218" s="90"/>
      <c r="CD218" s="90"/>
      <c r="CE218" s="90"/>
      <c r="CF218" s="90"/>
      <c r="CG218" s="90"/>
      <c r="CH218" s="90"/>
      <c r="CI218" s="90"/>
      <c r="CJ218" s="90"/>
      <c r="CX218" s="90"/>
      <c r="CY218" s="90"/>
      <c r="CZ218" s="90"/>
      <c r="DA218" s="90"/>
      <c r="DB218" s="90"/>
      <c r="DC218" s="90"/>
      <c r="DD218" s="90"/>
      <c r="DE218" s="90"/>
      <c r="DF218" s="90"/>
      <c r="DG218" s="90"/>
      <c r="DH218" s="90"/>
      <c r="DI218" s="90"/>
      <c r="DJ218" s="90"/>
      <c r="DK218" s="90"/>
    </row>
    <row r="219" spans="1:115" ht="11.25" customHeight="1" x14ac:dyDescent="0.25">
      <c r="A219" s="90"/>
      <c r="B219" s="90"/>
      <c r="C219" s="90"/>
      <c r="D219" s="90"/>
      <c r="E219" s="90"/>
      <c r="F219" s="90"/>
      <c r="G219" s="90"/>
      <c r="H219" s="90"/>
      <c r="I219" s="90"/>
      <c r="J219" s="90"/>
      <c r="K219" s="90"/>
      <c r="L219" s="90"/>
      <c r="M219" s="90"/>
      <c r="N219" s="90"/>
      <c r="O219" s="90"/>
      <c r="P219" s="90"/>
      <c r="Q219" s="90"/>
      <c r="R219" s="90"/>
      <c r="S219" s="90"/>
      <c r="T219" s="90"/>
      <c r="U219" s="90"/>
      <c r="V219" s="90"/>
      <c r="W219" s="90"/>
      <c r="X219" s="90"/>
      <c r="Y219" s="90"/>
      <c r="Z219" s="90"/>
      <c r="AA219" s="238"/>
      <c r="AB219" s="238"/>
      <c r="AC219" s="238"/>
      <c r="AD219" s="238"/>
      <c r="AE219" s="238"/>
      <c r="AF219" s="238"/>
      <c r="AG219" s="238"/>
      <c r="AH219" s="238"/>
      <c r="AI219" s="238"/>
      <c r="AJ219" s="238"/>
      <c r="AK219" s="238"/>
      <c r="AL219" s="238"/>
      <c r="AM219" s="238"/>
      <c r="AN219" s="238"/>
      <c r="AO219" s="238"/>
      <c r="AP219" s="238"/>
      <c r="AQ219" s="238"/>
      <c r="AR219" s="238"/>
      <c r="AS219" s="238"/>
      <c r="AT219" s="238"/>
      <c r="AU219" s="238"/>
      <c r="AV219" s="238"/>
      <c r="AW219" s="238"/>
      <c r="AX219" s="238"/>
      <c r="AY219" s="238"/>
      <c r="AZ219" s="238"/>
      <c r="BA219" s="238"/>
      <c r="BB219" s="238"/>
      <c r="BC219" s="238"/>
      <c r="BD219" s="238"/>
      <c r="BE219" s="238"/>
      <c r="BF219" s="49">
        <v>6</v>
      </c>
      <c r="BG219" s="110">
        <v>1</v>
      </c>
      <c r="BH219" s="110">
        <v>19</v>
      </c>
      <c r="BI219" s="110">
        <v>50</v>
      </c>
      <c r="BJ219" s="52" t="str">
        <f t="shared" si="47"/>
        <v>19,1</v>
      </c>
      <c r="BK219" s="90"/>
      <c r="BL219" s="102">
        <f t="shared" si="48"/>
        <v>215</v>
      </c>
      <c r="BM219" s="60">
        <f t="shared" si="49"/>
        <v>6</v>
      </c>
      <c r="BN219" s="60">
        <f t="shared" si="50"/>
        <v>35</v>
      </c>
      <c r="BO219" s="90"/>
      <c r="BP219" s="238"/>
      <c r="BQ219" s="238"/>
      <c r="BR219" s="238"/>
      <c r="BS219" s="238"/>
      <c r="BT219" s="238"/>
      <c r="BU219" s="238"/>
      <c r="BV219" s="239"/>
      <c r="BW219" s="238"/>
      <c r="BX219" s="239"/>
      <c r="BY219" s="239"/>
      <c r="BZ219" s="90"/>
      <c r="CA219" s="90"/>
      <c r="CB219" s="90"/>
      <c r="CC219" s="90"/>
      <c r="CD219" s="90"/>
      <c r="CE219" s="90"/>
      <c r="CF219" s="90"/>
      <c r="CG219" s="90"/>
      <c r="CH219" s="90"/>
      <c r="CI219" s="90"/>
      <c r="CJ219" s="90"/>
      <c r="CX219" s="90"/>
      <c r="CY219" s="90"/>
      <c r="CZ219" s="90"/>
      <c r="DA219" s="90"/>
      <c r="DB219" s="90"/>
      <c r="DC219" s="90"/>
      <c r="DD219" s="90"/>
      <c r="DE219" s="90"/>
      <c r="DF219" s="90"/>
      <c r="DG219" s="90"/>
      <c r="DH219" s="90"/>
      <c r="DI219" s="90"/>
      <c r="DJ219" s="90"/>
      <c r="DK219" s="90"/>
    </row>
    <row r="220" spans="1:115" ht="11.25" customHeight="1" x14ac:dyDescent="0.25">
      <c r="A220" s="90"/>
      <c r="B220" s="90"/>
      <c r="C220" s="90"/>
      <c r="D220" s="90"/>
      <c r="E220" s="90"/>
      <c r="F220" s="90"/>
      <c r="G220" s="90"/>
      <c r="H220" s="90"/>
      <c r="I220" s="90"/>
      <c r="J220" s="90"/>
      <c r="K220" s="90"/>
      <c r="L220" s="90"/>
      <c r="M220" s="90"/>
      <c r="N220" s="90"/>
      <c r="O220" s="90"/>
      <c r="P220" s="90"/>
      <c r="Q220" s="90"/>
      <c r="R220" s="90"/>
      <c r="S220" s="90"/>
      <c r="T220" s="90"/>
      <c r="U220" s="90"/>
      <c r="V220" s="90"/>
      <c r="W220" s="90"/>
      <c r="X220" s="90"/>
      <c r="Y220" s="90"/>
      <c r="Z220" s="90"/>
      <c r="AA220" s="238"/>
      <c r="AB220" s="238"/>
      <c r="AC220" s="238"/>
      <c r="AD220" s="238"/>
      <c r="AE220" s="238"/>
      <c r="AF220" s="238"/>
      <c r="AG220" s="238"/>
      <c r="AH220" s="238"/>
      <c r="AI220" s="238"/>
      <c r="AJ220" s="238"/>
      <c r="AK220" s="238"/>
      <c r="AL220" s="238"/>
      <c r="AM220" s="238"/>
      <c r="AN220" s="238"/>
      <c r="AO220" s="238"/>
      <c r="AP220" s="238"/>
      <c r="AQ220" s="238"/>
      <c r="AR220" s="238"/>
      <c r="AS220" s="238"/>
      <c r="AT220" s="238"/>
      <c r="AU220" s="238"/>
      <c r="AV220" s="238"/>
      <c r="AW220" s="238"/>
      <c r="AX220" s="238"/>
      <c r="AY220" s="238"/>
      <c r="AZ220" s="238"/>
      <c r="BA220" s="238"/>
      <c r="BB220" s="238"/>
      <c r="BC220" s="238"/>
      <c r="BD220" s="238"/>
      <c r="BE220" s="238"/>
      <c r="BF220" s="49">
        <v>6</v>
      </c>
      <c r="BG220" s="110">
        <v>1</v>
      </c>
      <c r="BH220" s="110">
        <v>20</v>
      </c>
      <c r="BI220" s="110">
        <v>50</v>
      </c>
      <c r="BJ220" s="52" t="str">
        <f t="shared" si="47"/>
        <v>20,1</v>
      </c>
      <c r="BK220" s="90"/>
      <c r="BL220" s="102">
        <f t="shared" si="48"/>
        <v>216</v>
      </c>
      <c r="BM220" s="60">
        <f t="shared" si="49"/>
        <v>6</v>
      </c>
      <c r="BN220" s="60">
        <f t="shared" si="50"/>
        <v>36</v>
      </c>
      <c r="BO220" s="90"/>
      <c r="BP220" s="238"/>
      <c r="BQ220" s="238"/>
      <c r="BR220" s="238"/>
      <c r="BS220" s="238"/>
      <c r="BT220" s="238"/>
      <c r="BU220" s="238"/>
      <c r="BV220" s="239"/>
      <c r="BW220" s="238"/>
      <c r="BX220" s="239"/>
      <c r="BY220" s="239"/>
      <c r="BZ220" s="90"/>
      <c r="CA220" s="90"/>
      <c r="CB220" s="90"/>
      <c r="CC220" s="90"/>
      <c r="CD220" s="90"/>
      <c r="CE220" s="90"/>
      <c r="CF220" s="90"/>
      <c r="CG220" s="90"/>
      <c r="CH220" s="90"/>
      <c r="CI220" s="90"/>
      <c r="CJ220" s="90"/>
      <c r="CX220" s="90"/>
      <c r="CY220" s="90"/>
      <c r="CZ220" s="90"/>
      <c r="DA220" s="90"/>
      <c r="DB220" s="90"/>
      <c r="DC220" s="90"/>
      <c r="DD220" s="90"/>
      <c r="DE220" s="90"/>
      <c r="DF220" s="90"/>
      <c r="DG220" s="90"/>
      <c r="DH220" s="90"/>
      <c r="DI220" s="90"/>
      <c r="DJ220" s="90"/>
      <c r="DK220" s="90"/>
    </row>
    <row r="221" spans="1:115" ht="11.25" customHeight="1" x14ac:dyDescent="0.25">
      <c r="A221" s="90"/>
      <c r="B221" s="90"/>
      <c r="C221" s="90"/>
      <c r="D221" s="90"/>
      <c r="E221" s="90"/>
      <c r="F221" s="90"/>
      <c r="G221" s="90"/>
      <c r="H221" s="90"/>
      <c r="I221" s="90"/>
      <c r="J221" s="90"/>
      <c r="K221" s="90"/>
      <c r="L221" s="90"/>
      <c r="M221" s="90"/>
      <c r="N221" s="90"/>
      <c r="O221" s="90"/>
      <c r="P221" s="90"/>
      <c r="Q221" s="90"/>
      <c r="R221" s="90"/>
      <c r="S221" s="90"/>
      <c r="T221" s="90"/>
      <c r="U221" s="90"/>
      <c r="V221" s="90"/>
      <c r="W221" s="90"/>
      <c r="X221" s="90"/>
      <c r="Y221" s="90"/>
      <c r="Z221" s="90"/>
      <c r="AA221" s="238"/>
      <c r="AB221" s="238"/>
      <c r="AC221" s="238"/>
      <c r="AD221" s="238"/>
      <c r="AE221" s="238"/>
      <c r="AF221" s="238"/>
      <c r="AG221" s="238"/>
      <c r="AH221" s="238"/>
      <c r="AI221" s="238"/>
      <c r="AJ221" s="238"/>
      <c r="AK221" s="238"/>
      <c r="AL221" s="238"/>
      <c r="AM221" s="238"/>
      <c r="AN221" s="238"/>
      <c r="AO221" s="238"/>
      <c r="AP221" s="238"/>
      <c r="AQ221" s="238"/>
      <c r="AR221" s="238"/>
      <c r="AS221" s="238"/>
      <c r="AT221" s="238"/>
      <c r="AU221" s="238"/>
      <c r="AV221" s="238"/>
      <c r="AW221" s="238"/>
      <c r="AX221" s="238"/>
      <c r="AY221" s="238"/>
      <c r="AZ221" s="238"/>
      <c r="BA221" s="238"/>
      <c r="BB221" s="238"/>
      <c r="BC221" s="238"/>
      <c r="BD221" s="238"/>
      <c r="BE221" s="238"/>
      <c r="BF221" s="49">
        <v>6</v>
      </c>
      <c r="BG221" s="110">
        <v>1</v>
      </c>
      <c r="BH221" s="110">
        <v>21</v>
      </c>
      <c r="BI221" s="110">
        <v>50</v>
      </c>
      <c r="BJ221" s="52" t="str">
        <f t="shared" si="47"/>
        <v>21,1</v>
      </c>
      <c r="BK221" s="90"/>
      <c r="BL221" s="102">
        <f t="shared" si="48"/>
        <v>217</v>
      </c>
      <c r="BM221" s="60">
        <f t="shared" si="49"/>
        <v>7</v>
      </c>
      <c r="BN221" s="60">
        <f t="shared" si="50"/>
        <v>1</v>
      </c>
      <c r="BO221" s="90"/>
      <c r="BP221" s="238"/>
      <c r="BQ221" s="238"/>
      <c r="BR221" s="238"/>
      <c r="BS221" s="238"/>
      <c r="BT221" s="238"/>
      <c r="BU221" s="238"/>
      <c r="BV221" s="239"/>
      <c r="BW221" s="238"/>
      <c r="BX221" s="239"/>
      <c r="BY221" s="239"/>
      <c r="BZ221" s="90"/>
      <c r="CA221" s="90"/>
      <c r="CB221" s="90"/>
      <c r="CC221" s="90"/>
      <c r="CD221" s="90"/>
      <c r="CE221" s="90"/>
      <c r="CF221" s="90"/>
      <c r="CG221" s="90"/>
      <c r="CH221" s="90"/>
      <c r="CI221" s="90"/>
      <c r="CJ221" s="90"/>
      <c r="CX221" s="90"/>
      <c r="CY221" s="90"/>
      <c r="CZ221" s="90"/>
      <c r="DA221" s="90"/>
      <c r="DB221" s="90"/>
      <c r="DC221" s="90"/>
      <c r="DD221" s="90"/>
      <c r="DE221" s="90"/>
      <c r="DF221" s="90"/>
      <c r="DG221" s="90"/>
      <c r="DH221" s="90"/>
      <c r="DI221" s="90"/>
      <c r="DJ221" s="90"/>
      <c r="DK221" s="90"/>
    </row>
    <row r="222" spans="1:115" ht="11.25" customHeight="1" x14ac:dyDescent="0.25">
      <c r="A222" s="90"/>
      <c r="B222" s="90"/>
      <c r="C222" s="90"/>
      <c r="D222" s="90"/>
      <c r="E222" s="90"/>
      <c r="F222" s="90"/>
      <c r="G222" s="90"/>
      <c r="H222" s="90"/>
      <c r="I222" s="90"/>
      <c r="J222" s="90"/>
      <c r="K222" s="90"/>
      <c r="L222" s="90"/>
      <c r="M222" s="90"/>
      <c r="N222" s="90"/>
      <c r="O222" s="90"/>
      <c r="P222" s="90"/>
      <c r="Q222" s="90"/>
      <c r="R222" s="90"/>
      <c r="S222" s="90"/>
      <c r="T222" s="90"/>
      <c r="U222" s="90"/>
      <c r="V222" s="90"/>
      <c r="W222" s="90"/>
      <c r="X222" s="90"/>
      <c r="Y222" s="90"/>
      <c r="Z222" s="90"/>
      <c r="AA222" s="238"/>
      <c r="AB222" s="238"/>
      <c r="AC222" s="238"/>
      <c r="AD222" s="238"/>
      <c r="AE222" s="238"/>
      <c r="AF222" s="238"/>
      <c r="AG222" s="238"/>
      <c r="AH222" s="238"/>
      <c r="AI222" s="238"/>
      <c r="AJ222" s="238"/>
      <c r="AK222" s="238"/>
      <c r="AL222" s="238"/>
      <c r="AM222" s="238"/>
      <c r="AN222" s="238"/>
      <c r="AO222" s="238"/>
      <c r="AP222" s="238"/>
      <c r="AQ222" s="238"/>
      <c r="AR222" s="238"/>
      <c r="AS222" s="238"/>
      <c r="AT222" s="238"/>
      <c r="AU222" s="238"/>
      <c r="AV222" s="238"/>
      <c r="AW222" s="238"/>
      <c r="AX222" s="238"/>
      <c r="AY222" s="238"/>
      <c r="AZ222" s="238"/>
      <c r="BA222" s="238"/>
      <c r="BB222" s="238"/>
      <c r="BC222" s="238"/>
      <c r="BD222" s="238"/>
      <c r="BE222" s="238"/>
      <c r="BF222" s="49">
        <v>6</v>
      </c>
      <c r="BG222" s="110">
        <v>33</v>
      </c>
      <c r="BH222" s="110">
        <v>1</v>
      </c>
      <c r="BI222" s="110">
        <v>28</v>
      </c>
      <c r="BJ222" s="52" t="str">
        <f t="shared" si="47"/>
        <v>1,33</v>
      </c>
      <c r="BK222" s="90"/>
      <c r="BL222" s="102">
        <f t="shared" si="48"/>
        <v>218</v>
      </c>
      <c r="BM222" s="60">
        <f t="shared" si="49"/>
        <v>7</v>
      </c>
      <c r="BN222" s="60">
        <f t="shared" si="50"/>
        <v>2</v>
      </c>
      <c r="BO222" s="90"/>
      <c r="BP222" s="238"/>
      <c r="BQ222" s="238"/>
      <c r="BR222" s="238"/>
      <c r="BS222" s="238"/>
      <c r="BT222" s="238"/>
      <c r="BU222" s="238"/>
      <c r="BV222" s="239"/>
      <c r="BW222" s="238"/>
      <c r="BX222" s="239"/>
      <c r="BY222" s="239"/>
      <c r="BZ222" s="90"/>
      <c r="CA222" s="90"/>
      <c r="CB222" s="90"/>
      <c r="CC222" s="90"/>
      <c r="CD222" s="90"/>
      <c r="CE222" s="90"/>
      <c r="CF222" s="90"/>
      <c r="CG222" s="90"/>
      <c r="CH222" s="90"/>
      <c r="CI222" s="90"/>
      <c r="CJ222" s="90"/>
      <c r="CX222" s="90"/>
      <c r="CY222" s="90"/>
      <c r="CZ222" s="90"/>
      <c r="DA222" s="90"/>
      <c r="DB222" s="90"/>
      <c r="DC222" s="90"/>
      <c r="DD222" s="90"/>
      <c r="DE222" s="90"/>
      <c r="DF222" s="90"/>
      <c r="DG222" s="90"/>
      <c r="DH222" s="90"/>
      <c r="DI222" s="90"/>
      <c r="DJ222" s="90"/>
      <c r="DK222" s="90"/>
    </row>
    <row r="223" spans="1:115" ht="11.25" customHeight="1" x14ac:dyDescent="0.25">
      <c r="A223" s="90"/>
      <c r="B223" s="90"/>
      <c r="C223" s="90"/>
      <c r="D223" s="90"/>
      <c r="E223" s="90"/>
      <c r="F223" s="90"/>
      <c r="G223" s="90"/>
      <c r="H223" s="90"/>
      <c r="I223" s="90"/>
      <c r="J223" s="90"/>
      <c r="K223" s="90"/>
      <c r="L223" s="90"/>
      <c r="M223" s="90"/>
      <c r="N223" s="90"/>
      <c r="O223" s="90"/>
      <c r="P223" s="90"/>
      <c r="Q223" s="90"/>
      <c r="R223" s="90"/>
      <c r="S223" s="90"/>
      <c r="T223" s="90"/>
      <c r="U223" s="90"/>
      <c r="V223" s="90"/>
      <c r="W223" s="90"/>
      <c r="X223" s="90"/>
      <c r="Y223" s="90"/>
      <c r="Z223" s="90"/>
      <c r="AA223" s="238"/>
      <c r="AB223" s="238"/>
      <c r="AC223" s="238"/>
      <c r="AD223" s="238"/>
      <c r="AE223" s="238"/>
      <c r="AF223" s="238"/>
      <c r="AG223" s="238"/>
      <c r="AH223" s="238"/>
      <c r="AI223" s="238"/>
      <c r="AJ223" s="238"/>
      <c r="AK223" s="238"/>
      <c r="AL223" s="238"/>
      <c r="AM223" s="238"/>
      <c r="AN223" s="238"/>
      <c r="AO223" s="238"/>
      <c r="AP223" s="238"/>
      <c r="AQ223" s="238"/>
      <c r="AR223" s="238"/>
      <c r="AS223" s="238"/>
      <c r="AT223" s="238"/>
      <c r="AU223" s="238"/>
      <c r="AV223" s="238"/>
      <c r="AW223" s="238"/>
      <c r="AX223" s="238"/>
      <c r="AY223" s="238"/>
      <c r="AZ223" s="238"/>
      <c r="BA223" s="238"/>
      <c r="BB223" s="238"/>
      <c r="BC223" s="238"/>
      <c r="BD223" s="238"/>
      <c r="BE223" s="238"/>
      <c r="BF223" s="49">
        <v>6</v>
      </c>
      <c r="BG223" s="110">
        <v>33</v>
      </c>
      <c r="BH223" s="110">
        <v>2</v>
      </c>
      <c r="BI223" s="110">
        <v>28</v>
      </c>
      <c r="BJ223" s="52" t="str">
        <f t="shared" si="47"/>
        <v>2,33</v>
      </c>
      <c r="BK223" s="90"/>
      <c r="BL223" s="102">
        <f t="shared" si="48"/>
        <v>219</v>
      </c>
      <c r="BM223" s="60">
        <f t="shared" si="49"/>
        <v>7</v>
      </c>
      <c r="BN223" s="60">
        <f t="shared" si="50"/>
        <v>3</v>
      </c>
      <c r="BO223" s="90"/>
      <c r="BP223" s="238"/>
      <c r="BQ223" s="238"/>
      <c r="BR223" s="238"/>
      <c r="BS223" s="238"/>
      <c r="BT223" s="238"/>
      <c r="BU223" s="238"/>
      <c r="BV223" s="239"/>
      <c r="BW223" s="238"/>
      <c r="BX223" s="239"/>
      <c r="BY223" s="239"/>
      <c r="BZ223" s="90"/>
      <c r="CA223" s="90"/>
      <c r="CB223" s="90"/>
      <c r="CC223" s="90"/>
      <c r="CD223" s="90"/>
      <c r="CE223" s="90"/>
      <c r="CF223" s="90"/>
      <c r="CG223" s="90"/>
      <c r="CH223" s="90"/>
      <c r="CI223" s="90"/>
      <c r="CJ223" s="90"/>
      <c r="CX223" s="90"/>
      <c r="CY223" s="90"/>
      <c r="CZ223" s="90"/>
      <c r="DA223" s="90"/>
      <c r="DB223" s="90"/>
      <c r="DC223" s="90"/>
      <c r="DD223" s="90"/>
      <c r="DE223" s="90"/>
      <c r="DF223" s="90"/>
      <c r="DG223" s="90"/>
      <c r="DH223" s="90"/>
      <c r="DI223" s="90"/>
      <c r="DJ223" s="90"/>
      <c r="DK223" s="90"/>
    </row>
    <row r="224" spans="1:115" ht="11.25" customHeight="1" x14ac:dyDescent="0.25">
      <c r="A224" s="90"/>
      <c r="B224" s="90"/>
      <c r="C224" s="90"/>
      <c r="D224" s="90"/>
      <c r="E224" s="90"/>
      <c r="F224" s="90"/>
      <c r="G224" s="90"/>
      <c r="H224" s="90"/>
      <c r="I224" s="90"/>
      <c r="J224" s="90"/>
      <c r="K224" s="90"/>
      <c r="L224" s="90"/>
      <c r="M224" s="90"/>
      <c r="N224" s="90"/>
      <c r="O224" s="90"/>
      <c r="P224" s="90"/>
      <c r="Q224" s="90"/>
      <c r="R224" s="90"/>
      <c r="S224" s="90"/>
      <c r="T224" s="90"/>
      <c r="U224" s="90"/>
      <c r="V224" s="90"/>
      <c r="W224" s="90"/>
      <c r="X224" s="90"/>
      <c r="Y224" s="90"/>
      <c r="Z224" s="90"/>
      <c r="AA224" s="238"/>
      <c r="AB224" s="238"/>
      <c r="AC224" s="238"/>
      <c r="AD224" s="238"/>
      <c r="AE224" s="238"/>
      <c r="AF224" s="238"/>
      <c r="AG224" s="238"/>
      <c r="AH224" s="238"/>
      <c r="AI224" s="238"/>
      <c r="AJ224" s="238"/>
      <c r="AK224" s="238"/>
      <c r="AL224" s="238"/>
      <c r="AM224" s="238"/>
      <c r="AN224" s="238"/>
      <c r="AO224" s="238"/>
      <c r="AP224" s="238"/>
      <c r="AQ224" s="238"/>
      <c r="AR224" s="238"/>
      <c r="AS224" s="238"/>
      <c r="AT224" s="238"/>
      <c r="AU224" s="238"/>
      <c r="AV224" s="238"/>
      <c r="AW224" s="238"/>
      <c r="AX224" s="238"/>
      <c r="AY224" s="238"/>
      <c r="AZ224" s="238"/>
      <c r="BA224" s="238"/>
      <c r="BB224" s="238"/>
      <c r="BC224" s="238"/>
      <c r="BD224" s="238"/>
      <c r="BE224" s="238"/>
      <c r="BF224" s="49">
        <v>6</v>
      </c>
      <c r="BG224" s="110">
        <v>33</v>
      </c>
      <c r="BH224" s="110">
        <v>3</v>
      </c>
      <c r="BI224" s="110">
        <v>28</v>
      </c>
      <c r="BJ224" s="52" t="str">
        <f t="shared" si="47"/>
        <v>3,33</v>
      </c>
      <c r="BK224" s="90"/>
      <c r="BL224" s="102">
        <f t="shared" si="48"/>
        <v>220</v>
      </c>
      <c r="BM224" s="60">
        <f t="shared" si="49"/>
        <v>7</v>
      </c>
      <c r="BN224" s="60">
        <f t="shared" si="50"/>
        <v>4</v>
      </c>
      <c r="BO224" s="90"/>
      <c r="BP224" s="238"/>
      <c r="BQ224" s="238"/>
      <c r="BR224" s="238"/>
      <c r="BS224" s="238"/>
      <c r="BT224" s="238"/>
      <c r="BU224" s="238"/>
      <c r="BV224" s="239"/>
      <c r="BW224" s="238"/>
      <c r="BX224" s="239"/>
      <c r="BY224" s="239"/>
      <c r="BZ224" s="90"/>
      <c r="CA224" s="90"/>
      <c r="CB224" s="90"/>
      <c r="CC224" s="90"/>
      <c r="CD224" s="90"/>
      <c r="CE224" s="90"/>
      <c r="CF224" s="90"/>
      <c r="CG224" s="90"/>
      <c r="CH224" s="90"/>
      <c r="CI224" s="90"/>
      <c r="CJ224" s="90"/>
      <c r="CX224" s="90"/>
      <c r="CY224" s="90"/>
      <c r="CZ224" s="90"/>
      <c r="DA224" s="90"/>
      <c r="DB224" s="90"/>
      <c r="DC224" s="90"/>
      <c r="DD224" s="90"/>
      <c r="DE224" s="90"/>
      <c r="DF224" s="90"/>
      <c r="DG224" s="90"/>
      <c r="DH224" s="90"/>
      <c r="DI224" s="90"/>
      <c r="DJ224" s="90"/>
      <c r="DK224" s="90"/>
    </row>
    <row r="225" spans="1:115" ht="11.25" customHeight="1" x14ac:dyDescent="0.25">
      <c r="A225" s="90"/>
      <c r="B225" s="90"/>
      <c r="C225" s="90"/>
      <c r="D225" s="90"/>
      <c r="E225" s="90"/>
      <c r="F225" s="90"/>
      <c r="G225" s="90"/>
      <c r="H225" s="90"/>
      <c r="I225" s="90"/>
      <c r="J225" s="90"/>
      <c r="K225" s="90"/>
      <c r="L225" s="90"/>
      <c r="M225" s="90"/>
      <c r="N225" s="90"/>
      <c r="O225" s="90"/>
      <c r="P225" s="90"/>
      <c r="Q225" s="90"/>
      <c r="R225" s="90"/>
      <c r="S225" s="90"/>
      <c r="T225" s="90"/>
      <c r="U225" s="90"/>
      <c r="V225" s="90"/>
      <c r="W225" s="90"/>
      <c r="X225" s="90"/>
      <c r="Y225" s="90"/>
      <c r="Z225" s="90"/>
      <c r="AA225" s="238"/>
      <c r="AB225" s="238"/>
      <c r="AC225" s="238"/>
      <c r="AD225" s="238"/>
      <c r="AE225" s="238"/>
      <c r="AF225" s="238"/>
      <c r="AG225" s="238"/>
      <c r="AH225" s="238"/>
      <c r="AI225" s="238"/>
      <c r="AJ225" s="238"/>
      <c r="AK225" s="238"/>
      <c r="AL225" s="238"/>
      <c r="AM225" s="238"/>
      <c r="AN225" s="238"/>
      <c r="AO225" s="238"/>
      <c r="AP225" s="238"/>
      <c r="AQ225" s="238"/>
      <c r="AR225" s="238"/>
      <c r="AS225" s="238"/>
      <c r="AT225" s="238"/>
      <c r="AU225" s="238"/>
      <c r="AV225" s="238"/>
      <c r="AW225" s="238"/>
      <c r="AX225" s="238"/>
      <c r="AY225" s="238"/>
      <c r="AZ225" s="238"/>
      <c r="BA225" s="238"/>
      <c r="BB225" s="238"/>
      <c r="BC225" s="238"/>
      <c r="BD225" s="238"/>
      <c r="BE225" s="238"/>
      <c r="BF225" s="49">
        <v>6</v>
      </c>
      <c r="BG225" s="110">
        <v>33</v>
      </c>
      <c r="BH225" s="110">
        <v>4</v>
      </c>
      <c r="BI225" s="110">
        <v>28</v>
      </c>
      <c r="BJ225" s="52" t="str">
        <f t="shared" si="47"/>
        <v>4,33</v>
      </c>
      <c r="BK225" s="90"/>
      <c r="BL225" s="102">
        <f t="shared" si="48"/>
        <v>221</v>
      </c>
      <c r="BM225" s="60">
        <f t="shared" si="49"/>
        <v>7</v>
      </c>
      <c r="BN225" s="60">
        <f t="shared" si="50"/>
        <v>5</v>
      </c>
      <c r="BO225" s="90"/>
      <c r="BP225" s="238"/>
      <c r="BQ225" s="238"/>
      <c r="BR225" s="238"/>
      <c r="BS225" s="238"/>
      <c r="BT225" s="238"/>
      <c r="BU225" s="238"/>
      <c r="BV225" s="239"/>
      <c r="BW225" s="238"/>
      <c r="BX225" s="239"/>
      <c r="BY225" s="239"/>
      <c r="BZ225" s="90"/>
      <c r="CA225" s="90"/>
      <c r="CB225" s="90"/>
      <c r="CC225" s="90"/>
      <c r="CD225" s="90"/>
      <c r="CE225" s="90"/>
      <c r="CF225" s="90"/>
      <c r="CG225" s="90"/>
      <c r="CH225" s="90"/>
      <c r="CI225" s="90"/>
      <c r="CJ225" s="90"/>
      <c r="CX225" s="90"/>
      <c r="CY225" s="90"/>
      <c r="CZ225" s="90"/>
      <c r="DA225" s="90"/>
      <c r="DB225" s="90"/>
      <c r="DC225" s="90"/>
      <c r="DD225" s="90"/>
      <c r="DE225" s="90"/>
      <c r="DF225" s="90"/>
      <c r="DG225" s="90"/>
      <c r="DH225" s="90"/>
      <c r="DI225" s="90"/>
      <c r="DJ225" s="90"/>
      <c r="DK225" s="90"/>
    </row>
    <row r="226" spans="1:115" ht="11.25" customHeight="1" x14ac:dyDescent="0.25">
      <c r="A226" s="90"/>
      <c r="B226" s="90"/>
      <c r="C226" s="90"/>
      <c r="D226" s="90"/>
      <c r="E226" s="90"/>
      <c r="F226" s="90"/>
      <c r="G226" s="90"/>
      <c r="H226" s="90"/>
      <c r="I226" s="90"/>
      <c r="J226" s="90"/>
      <c r="K226" s="90"/>
      <c r="L226" s="90"/>
      <c r="M226" s="90"/>
      <c r="N226" s="90"/>
      <c r="O226" s="90"/>
      <c r="P226" s="90"/>
      <c r="Q226" s="90"/>
      <c r="R226" s="90"/>
      <c r="S226" s="90"/>
      <c r="T226" s="90"/>
      <c r="U226" s="90"/>
      <c r="V226" s="90"/>
      <c r="W226" s="90"/>
      <c r="X226" s="90"/>
      <c r="Y226" s="90"/>
      <c r="Z226" s="90"/>
      <c r="AA226" s="238"/>
      <c r="AB226" s="238"/>
      <c r="AC226" s="238"/>
      <c r="AD226" s="238"/>
      <c r="AE226" s="238"/>
      <c r="AF226" s="238"/>
      <c r="AG226" s="238"/>
      <c r="AH226" s="238"/>
      <c r="AI226" s="238"/>
      <c r="AJ226" s="238"/>
      <c r="AK226" s="238"/>
      <c r="AL226" s="238"/>
      <c r="AM226" s="238"/>
      <c r="AN226" s="238"/>
      <c r="AO226" s="238"/>
      <c r="AP226" s="238"/>
      <c r="AQ226" s="238"/>
      <c r="AR226" s="238"/>
      <c r="AS226" s="238"/>
      <c r="AT226" s="238"/>
      <c r="AU226" s="238"/>
      <c r="AV226" s="238"/>
      <c r="AW226" s="238"/>
      <c r="AX226" s="238"/>
      <c r="AY226" s="238"/>
      <c r="AZ226" s="238"/>
      <c r="BA226" s="238"/>
      <c r="BB226" s="238"/>
      <c r="BC226" s="238"/>
      <c r="BD226" s="238"/>
      <c r="BE226" s="238"/>
      <c r="BF226" s="49">
        <v>6</v>
      </c>
      <c r="BG226" s="110">
        <v>33</v>
      </c>
      <c r="BH226" s="110">
        <v>5</v>
      </c>
      <c r="BI226" s="110">
        <v>28</v>
      </c>
      <c r="BJ226" s="52" t="str">
        <f t="shared" si="47"/>
        <v>5,33</v>
      </c>
      <c r="BK226" s="90"/>
      <c r="BL226" s="102">
        <f t="shared" si="48"/>
        <v>222</v>
      </c>
      <c r="BM226" s="60">
        <f t="shared" si="49"/>
        <v>7</v>
      </c>
      <c r="BN226" s="60">
        <f t="shared" si="50"/>
        <v>6</v>
      </c>
      <c r="BO226" s="90"/>
      <c r="BP226" s="238"/>
      <c r="BQ226" s="238"/>
      <c r="BR226" s="238"/>
      <c r="BS226" s="238"/>
      <c r="BT226" s="238"/>
      <c r="BU226" s="238"/>
      <c r="BV226" s="239"/>
      <c r="BW226" s="238"/>
      <c r="BX226" s="239"/>
      <c r="BY226" s="239"/>
      <c r="BZ226" s="90"/>
      <c r="CA226" s="90"/>
      <c r="CB226" s="90"/>
      <c r="CC226" s="90"/>
      <c r="CD226" s="90"/>
      <c r="CE226" s="90"/>
      <c r="CF226" s="90"/>
      <c r="CG226" s="90"/>
      <c r="CH226" s="90"/>
      <c r="CI226" s="90"/>
      <c r="CJ226" s="90"/>
      <c r="CX226" s="90"/>
      <c r="CY226" s="90"/>
      <c r="CZ226" s="90"/>
      <c r="DA226" s="90"/>
      <c r="DB226" s="90"/>
      <c r="DC226" s="90"/>
      <c r="DD226" s="90"/>
      <c r="DE226" s="90"/>
      <c r="DF226" s="90"/>
      <c r="DG226" s="90"/>
      <c r="DH226" s="90"/>
      <c r="DI226" s="90"/>
      <c r="DJ226" s="90"/>
      <c r="DK226" s="90"/>
    </row>
    <row r="227" spans="1:115" ht="11.25" customHeight="1" x14ac:dyDescent="0.25">
      <c r="A227" s="90"/>
      <c r="B227" s="90"/>
      <c r="C227" s="90"/>
      <c r="D227" s="90"/>
      <c r="E227" s="90"/>
      <c r="F227" s="90"/>
      <c r="G227" s="90"/>
      <c r="H227" s="90"/>
      <c r="I227" s="90"/>
      <c r="J227" s="90"/>
      <c r="K227" s="90"/>
      <c r="L227" s="90"/>
      <c r="M227" s="90"/>
      <c r="N227" s="90"/>
      <c r="O227" s="90"/>
      <c r="P227" s="90"/>
      <c r="Q227" s="90"/>
      <c r="R227" s="90"/>
      <c r="S227" s="90"/>
      <c r="T227" s="90"/>
      <c r="U227" s="90"/>
      <c r="V227" s="90"/>
      <c r="W227" s="90"/>
      <c r="X227" s="90"/>
      <c r="Y227" s="90"/>
      <c r="Z227" s="90"/>
      <c r="AA227" s="238"/>
      <c r="AB227" s="238"/>
      <c r="AC227" s="238"/>
      <c r="AD227" s="238"/>
      <c r="AE227" s="238"/>
      <c r="AF227" s="238"/>
      <c r="AG227" s="238"/>
      <c r="AH227" s="238"/>
      <c r="AI227" s="238"/>
      <c r="AJ227" s="238"/>
      <c r="AK227" s="238"/>
      <c r="AL227" s="238"/>
      <c r="AM227" s="238"/>
      <c r="AN227" s="238"/>
      <c r="AO227" s="238"/>
      <c r="AP227" s="238"/>
      <c r="AQ227" s="238"/>
      <c r="AR227" s="238"/>
      <c r="AS227" s="238"/>
      <c r="AT227" s="238"/>
      <c r="AU227" s="238"/>
      <c r="AV227" s="238"/>
      <c r="AW227" s="238"/>
      <c r="AX227" s="238"/>
      <c r="AY227" s="238"/>
      <c r="AZ227" s="238"/>
      <c r="BA227" s="238"/>
      <c r="BB227" s="238"/>
      <c r="BC227" s="238"/>
      <c r="BD227" s="238"/>
      <c r="BE227" s="238"/>
      <c r="BF227" s="49">
        <v>6</v>
      </c>
      <c r="BG227" s="110">
        <v>33</v>
      </c>
      <c r="BH227" s="110">
        <v>6</v>
      </c>
      <c r="BI227" s="110">
        <v>28</v>
      </c>
      <c r="BJ227" s="52" t="str">
        <f t="shared" si="47"/>
        <v>6,33</v>
      </c>
      <c r="BK227" s="90"/>
      <c r="BL227" s="102">
        <f t="shared" si="48"/>
        <v>223</v>
      </c>
      <c r="BM227" s="60">
        <f t="shared" si="49"/>
        <v>7</v>
      </c>
      <c r="BN227" s="60">
        <f t="shared" si="50"/>
        <v>7</v>
      </c>
      <c r="BO227" s="90"/>
      <c r="BP227" s="238"/>
      <c r="BQ227" s="238"/>
      <c r="BR227" s="238"/>
      <c r="BS227" s="238"/>
      <c r="BT227" s="238"/>
      <c r="BU227" s="238"/>
      <c r="BV227" s="239"/>
      <c r="BW227" s="238"/>
      <c r="BX227" s="239"/>
      <c r="BY227" s="239"/>
      <c r="BZ227" s="90"/>
      <c r="CA227" s="90"/>
      <c r="CB227" s="90"/>
      <c r="CC227" s="90"/>
      <c r="CD227" s="90"/>
      <c r="CE227" s="90"/>
      <c r="CF227" s="90"/>
      <c r="CG227" s="90"/>
      <c r="CH227" s="90"/>
      <c r="CI227" s="90"/>
      <c r="CJ227" s="90"/>
      <c r="CX227" s="90"/>
      <c r="CY227" s="90"/>
      <c r="CZ227" s="90"/>
      <c r="DA227" s="90"/>
      <c r="DB227" s="90"/>
      <c r="DC227" s="90"/>
      <c r="DD227" s="90"/>
      <c r="DE227" s="90"/>
      <c r="DF227" s="90"/>
      <c r="DG227" s="90"/>
      <c r="DH227" s="90"/>
      <c r="DI227" s="90"/>
      <c r="DJ227" s="90"/>
      <c r="DK227" s="90"/>
    </row>
    <row r="228" spans="1:115" ht="11.25" customHeight="1" x14ac:dyDescent="0.25">
      <c r="A228" s="90"/>
      <c r="B228" s="90"/>
      <c r="C228" s="90"/>
      <c r="D228" s="90"/>
      <c r="E228" s="90"/>
      <c r="F228" s="90"/>
      <c r="G228" s="90"/>
      <c r="H228" s="90"/>
      <c r="I228" s="90"/>
      <c r="J228" s="90"/>
      <c r="K228" s="90"/>
      <c r="L228" s="90"/>
      <c r="M228" s="90"/>
      <c r="N228" s="90"/>
      <c r="O228" s="90"/>
      <c r="P228" s="90"/>
      <c r="Q228" s="90"/>
      <c r="R228" s="90"/>
      <c r="S228" s="90"/>
      <c r="T228" s="90"/>
      <c r="U228" s="90"/>
      <c r="V228" s="90"/>
      <c r="W228" s="90"/>
      <c r="X228" s="90"/>
      <c r="Y228" s="90"/>
      <c r="Z228" s="90"/>
      <c r="AA228" s="238"/>
      <c r="AB228" s="238"/>
      <c r="AC228" s="238"/>
      <c r="AD228" s="238"/>
      <c r="AE228" s="238"/>
      <c r="AF228" s="238"/>
      <c r="AG228" s="238"/>
      <c r="AH228" s="238"/>
      <c r="AI228" s="238"/>
      <c r="AJ228" s="238"/>
      <c r="AK228" s="238"/>
      <c r="AL228" s="238"/>
      <c r="AM228" s="238"/>
      <c r="AN228" s="238"/>
      <c r="AO228" s="238"/>
      <c r="AP228" s="238"/>
      <c r="AQ228" s="238"/>
      <c r="AR228" s="238"/>
      <c r="AS228" s="238"/>
      <c r="AT228" s="238"/>
      <c r="AU228" s="238"/>
      <c r="AV228" s="238"/>
      <c r="AW228" s="238"/>
      <c r="AX228" s="238"/>
      <c r="AY228" s="238"/>
      <c r="AZ228" s="238"/>
      <c r="BA228" s="238"/>
      <c r="BB228" s="238"/>
      <c r="BC228" s="238"/>
      <c r="BD228" s="238"/>
      <c r="BE228" s="238"/>
      <c r="BF228" s="49">
        <v>6</v>
      </c>
      <c r="BG228" s="110">
        <v>33</v>
      </c>
      <c r="BH228" s="110">
        <v>7</v>
      </c>
      <c r="BI228" s="110">
        <v>28</v>
      </c>
      <c r="BJ228" s="52" t="str">
        <f t="shared" si="47"/>
        <v>7,33</v>
      </c>
      <c r="BK228" s="90"/>
      <c r="BL228" s="102">
        <f t="shared" si="48"/>
        <v>224</v>
      </c>
      <c r="BM228" s="60">
        <f t="shared" si="49"/>
        <v>7</v>
      </c>
      <c r="BN228" s="60">
        <f t="shared" si="50"/>
        <v>8</v>
      </c>
      <c r="BO228" s="90"/>
      <c r="BP228" s="238"/>
      <c r="BQ228" s="238"/>
      <c r="BR228" s="238"/>
      <c r="BS228" s="238"/>
      <c r="BT228" s="238"/>
      <c r="BU228" s="238"/>
      <c r="BV228" s="239"/>
      <c r="BW228" s="238"/>
      <c r="BX228" s="239"/>
      <c r="BY228" s="239"/>
      <c r="BZ228" s="90"/>
      <c r="CA228" s="90"/>
      <c r="CB228" s="90"/>
      <c r="CC228" s="90"/>
      <c r="CD228" s="90"/>
      <c r="CE228" s="90"/>
      <c r="CF228" s="90"/>
      <c r="CG228" s="90"/>
      <c r="CH228" s="90"/>
      <c r="CI228" s="90"/>
      <c r="CJ228" s="90"/>
      <c r="CX228" s="90"/>
      <c r="CY228" s="90"/>
      <c r="CZ228" s="90"/>
      <c r="DA228" s="90"/>
      <c r="DB228" s="90"/>
      <c r="DC228" s="90"/>
      <c r="DD228" s="90"/>
      <c r="DE228" s="90"/>
      <c r="DF228" s="90"/>
      <c r="DG228" s="90"/>
      <c r="DH228" s="90"/>
      <c r="DI228" s="90"/>
      <c r="DJ228" s="90"/>
      <c r="DK228" s="90"/>
    </row>
    <row r="229" spans="1:115" ht="11.25" customHeight="1" x14ac:dyDescent="0.25">
      <c r="A229" s="90"/>
      <c r="B229" s="90"/>
      <c r="C229" s="90"/>
      <c r="D229" s="90"/>
      <c r="E229" s="90"/>
      <c r="F229" s="90"/>
      <c r="G229" s="90"/>
      <c r="H229" s="90"/>
      <c r="I229" s="90"/>
      <c r="J229" s="90"/>
      <c r="K229" s="90"/>
      <c r="L229" s="90"/>
      <c r="M229" s="90"/>
      <c r="N229" s="90"/>
      <c r="O229" s="90"/>
      <c r="P229" s="90"/>
      <c r="Q229" s="90"/>
      <c r="R229" s="90"/>
      <c r="S229" s="90"/>
      <c r="T229" s="90"/>
      <c r="U229" s="90"/>
      <c r="V229" s="90"/>
      <c r="W229" s="90"/>
      <c r="X229" s="90"/>
      <c r="Y229" s="90"/>
      <c r="Z229" s="90"/>
      <c r="AA229" s="238"/>
      <c r="AB229" s="238"/>
      <c r="AC229" s="238"/>
      <c r="AD229" s="238"/>
      <c r="AE229" s="238"/>
      <c r="AF229" s="238"/>
      <c r="AG229" s="238"/>
      <c r="AH229" s="238"/>
      <c r="AI229" s="238"/>
      <c r="AJ229" s="238"/>
      <c r="AK229" s="238"/>
      <c r="AL229" s="238"/>
      <c r="AM229" s="238"/>
      <c r="AN229" s="238"/>
      <c r="AO229" s="238"/>
      <c r="AP229" s="238"/>
      <c r="AQ229" s="238"/>
      <c r="AR229" s="238"/>
      <c r="AS229" s="238"/>
      <c r="AT229" s="238"/>
      <c r="AU229" s="238"/>
      <c r="AV229" s="238"/>
      <c r="AW229" s="238"/>
      <c r="AX229" s="238"/>
      <c r="AY229" s="238"/>
      <c r="AZ229" s="238"/>
      <c r="BA229" s="238"/>
      <c r="BB229" s="238"/>
      <c r="BC229" s="238"/>
      <c r="BD229" s="238"/>
      <c r="BE229" s="238"/>
      <c r="BF229" s="49">
        <v>6</v>
      </c>
      <c r="BG229" s="110">
        <v>34</v>
      </c>
      <c r="BH229" s="110">
        <v>8</v>
      </c>
      <c r="BI229" s="110">
        <v>28</v>
      </c>
      <c r="BJ229" s="52" t="str">
        <f t="shared" si="47"/>
        <v>8,34</v>
      </c>
      <c r="BK229" s="90"/>
      <c r="BL229" s="102">
        <f t="shared" si="48"/>
        <v>225</v>
      </c>
      <c r="BM229" s="60">
        <f t="shared" si="49"/>
        <v>7</v>
      </c>
      <c r="BN229" s="60">
        <f t="shared" si="50"/>
        <v>9</v>
      </c>
      <c r="BO229" s="90"/>
      <c r="BP229" s="238"/>
      <c r="BQ229" s="238"/>
      <c r="BR229" s="238"/>
      <c r="BS229" s="238"/>
      <c r="BT229" s="238"/>
      <c r="BU229" s="238"/>
      <c r="BV229" s="239"/>
      <c r="BW229" s="238"/>
      <c r="BX229" s="239"/>
      <c r="BY229" s="239"/>
      <c r="BZ229" s="90"/>
      <c r="CA229" s="90"/>
      <c r="CB229" s="90"/>
      <c r="CC229" s="90"/>
      <c r="CD229" s="90"/>
      <c r="CE229" s="90"/>
      <c r="CF229" s="90"/>
      <c r="CG229" s="90"/>
      <c r="CH229" s="90"/>
      <c r="CI229" s="90"/>
      <c r="CJ229" s="90"/>
      <c r="CX229" s="90"/>
      <c r="CY229" s="90"/>
      <c r="CZ229" s="90"/>
      <c r="DA229" s="90"/>
      <c r="DB229" s="90"/>
      <c r="DC229" s="90"/>
      <c r="DD229" s="90"/>
      <c r="DE229" s="90"/>
      <c r="DF229" s="90"/>
      <c r="DG229" s="90"/>
      <c r="DH229" s="90"/>
      <c r="DI229" s="90"/>
      <c r="DJ229" s="90"/>
      <c r="DK229" s="90"/>
    </row>
    <row r="230" spans="1:115" ht="11.25" customHeight="1" x14ac:dyDescent="0.25">
      <c r="A230" s="90"/>
      <c r="B230" s="90"/>
      <c r="C230" s="90"/>
      <c r="D230" s="90"/>
      <c r="E230" s="90"/>
      <c r="F230" s="90"/>
      <c r="G230" s="90"/>
      <c r="H230" s="90"/>
      <c r="I230" s="90"/>
      <c r="J230" s="90"/>
      <c r="K230" s="90"/>
      <c r="L230" s="90"/>
      <c r="M230" s="90"/>
      <c r="N230" s="90"/>
      <c r="O230" s="90"/>
      <c r="P230" s="90"/>
      <c r="Q230" s="90"/>
      <c r="R230" s="90"/>
      <c r="S230" s="90"/>
      <c r="T230" s="90"/>
      <c r="U230" s="90"/>
      <c r="V230" s="90"/>
      <c r="W230" s="90"/>
      <c r="X230" s="90"/>
      <c r="Y230" s="90"/>
      <c r="Z230" s="90"/>
      <c r="AA230" s="238"/>
      <c r="AB230" s="238"/>
      <c r="AC230" s="238"/>
      <c r="AD230" s="238"/>
      <c r="AE230" s="238"/>
      <c r="AF230" s="238"/>
      <c r="AG230" s="238"/>
      <c r="AH230" s="238"/>
      <c r="AI230" s="238"/>
      <c r="AJ230" s="238"/>
      <c r="AK230" s="238"/>
      <c r="AL230" s="238"/>
      <c r="AM230" s="238"/>
      <c r="AN230" s="238"/>
      <c r="AO230" s="238"/>
      <c r="AP230" s="238"/>
      <c r="AQ230" s="238"/>
      <c r="AR230" s="238"/>
      <c r="AS230" s="238"/>
      <c r="AT230" s="238"/>
      <c r="AU230" s="238"/>
      <c r="AV230" s="238"/>
      <c r="AW230" s="238"/>
      <c r="AX230" s="238"/>
      <c r="AY230" s="238"/>
      <c r="AZ230" s="238"/>
      <c r="BA230" s="238"/>
      <c r="BB230" s="238"/>
      <c r="BC230" s="238"/>
      <c r="BD230" s="238"/>
      <c r="BE230" s="238"/>
      <c r="BF230" s="49">
        <v>6</v>
      </c>
      <c r="BG230" s="110">
        <v>34</v>
      </c>
      <c r="BH230" s="110">
        <v>9</v>
      </c>
      <c r="BI230" s="110">
        <v>28</v>
      </c>
      <c r="BJ230" s="52" t="str">
        <f t="shared" si="47"/>
        <v>9,34</v>
      </c>
      <c r="BK230" s="90"/>
      <c r="BL230" s="102">
        <f t="shared" si="48"/>
        <v>226</v>
      </c>
      <c r="BM230" s="60">
        <f t="shared" si="49"/>
        <v>7</v>
      </c>
      <c r="BN230" s="60">
        <f t="shared" si="50"/>
        <v>10</v>
      </c>
      <c r="BO230" s="90"/>
      <c r="BP230" s="238"/>
      <c r="BQ230" s="238"/>
      <c r="BR230" s="238"/>
      <c r="BS230" s="238"/>
      <c r="BT230" s="238"/>
      <c r="BU230" s="238"/>
      <c r="BV230" s="239"/>
      <c r="BW230" s="238"/>
      <c r="BX230" s="239"/>
      <c r="BY230" s="239"/>
      <c r="BZ230" s="90"/>
      <c r="CA230" s="90"/>
      <c r="CB230" s="90"/>
      <c r="CC230" s="90"/>
      <c r="CD230" s="90"/>
      <c r="CE230" s="90"/>
      <c r="CF230" s="90"/>
      <c r="CG230" s="90"/>
      <c r="CH230" s="90"/>
      <c r="CI230" s="90"/>
      <c r="CJ230" s="90"/>
      <c r="CX230" s="90"/>
      <c r="CY230" s="90"/>
      <c r="CZ230" s="90"/>
      <c r="DA230" s="90"/>
      <c r="DB230" s="90"/>
      <c r="DC230" s="90"/>
      <c r="DD230" s="90"/>
      <c r="DE230" s="90"/>
      <c r="DF230" s="90"/>
      <c r="DG230" s="90"/>
      <c r="DH230" s="90"/>
      <c r="DI230" s="90"/>
      <c r="DJ230" s="90"/>
      <c r="DK230" s="90"/>
    </row>
    <row r="231" spans="1:115" ht="11.25" customHeight="1" x14ac:dyDescent="0.25">
      <c r="A231" s="90"/>
      <c r="B231" s="90"/>
      <c r="C231" s="90"/>
      <c r="D231" s="90"/>
      <c r="E231" s="90"/>
      <c r="F231" s="90"/>
      <c r="G231" s="90"/>
      <c r="H231" s="90"/>
      <c r="I231" s="90"/>
      <c r="J231" s="90"/>
      <c r="K231" s="90"/>
      <c r="L231" s="90"/>
      <c r="M231" s="90"/>
      <c r="N231" s="90"/>
      <c r="O231" s="90"/>
      <c r="P231" s="90"/>
      <c r="Q231" s="90"/>
      <c r="R231" s="90"/>
      <c r="S231" s="90"/>
      <c r="T231" s="90"/>
      <c r="U231" s="90"/>
      <c r="V231" s="90"/>
      <c r="W231" s="90"/>
      <c r="X231" s="90"/>
      <c r="Y231" s="90"/>
      <c r="Z231" s="90"/>
      <c r="AA231" s="238"/>
      <c r="AB231" s="238"/>
      <c r="AC231" s="238"/>
      <c r="AD231" s="238"/>
      <c r="AE231" s="238"/>
      <c r="AF231" s="238"/>
      <c r="AG231" s="238"/>
      <c r="AH231" s="238"/>
      <c r="AI231" s="238"/>
      <c r="AJ231" s="238"/>
      <c r="AK231" s="238"/>
      <c r="AL231" s="238"/>
      <c r="AM231" s="238"/>
      <c r="AN231" s="238"/>
      <c r="AO231" s="238"/>
      <c r="AP231" s="238"/>
      <c r="AQ231" s="238"/>
      <c r="AR231" s="238"/>
      <c r="AS231" s="238"/>
      <c r="AT231" s="238"/>
      <c r="AU231" s="238"/>
      <c r="AV231" s="238"/>
      <c r="AW231" s="238"/>
      <c r="AX231" s="238"/>
      <c r="AY231" s="238"/>
      <c r="AZ231" s="238"/>
      <c r="BA231" s="238"/>
      <c r="BB231" s="238"/>
      <c r="BC231" s="238"/>
      <c r="BD231" s="238"/>
      <c r="BE231" s="238"/>
      <c r="BF231" s="49">
        <v>6</v>
      </c>
      <c r="BG231" s="110">
        <v>34</v>
      </c>
      <c r="BH231" s="110">
        <v>10</v>
      </c>
      <c r="BI231" s="110">
        <v>28</v>
      </c>
      <c r="BJ231" s="52" t="str">
        <f t="shared" si="47"/>
        <v>10,34</v>
      </c>
      <c r="BK231" s="90"/>
      <c r="BL231" s="102">
        <f t="shared" si="48"/>
        <v>227</v>
      </c>
      <c r="BM231" s="60">
        <f t="shared" si="49"/>
        <v>7</v>
      </c>
      <c r="BN231" s="60">
        <f t="shared" si="50"/>
        <v>11</v>
      </c>
      <c r="BO231" s="90"/>
      <c r="BP231" s="238"/>
      <c r="BQ231" s="238"/>
      <c r="BR231" s="238"/>
      <c r="BS231" s="238"/>
      <c r="BT231" s="238"/>
      <c r="BU231" s="238"/>
      <c r="BV231" s="239"/>
      <c r="BW231" s="238"/>
      <c r="BX231" s="239"/>
      <c r="BY231" s="239"/>
      <c r="BZ231" s="90"/>
      <c r="CA231" s="90"/>
      <c r="CB231" s="90"/>
      <c r="CC231" s="90"/>
      <c r="CD231" s="90"/>
      <c r="CE231" s="90"/>
      <c r="CF231" s="90"/>
      <c r="CG231" s="90"/>
      <c r="CH231" s="90"/>
      <c r="CI231" s="90"/>
      <c r="CJ231" s="90"/>
      <c r="CX231" s="90"/>
      <c r="CY231" s="90"/>
      <c r="CZ231" s="90"/>
      <c r="DA231" s="90"/>
      <c r="DB231" s="90"/>
      <c r="DC231" s="90"/>
      <c r="DD231" s="90"/>
      <c r="DE231" s="90"/>
      <c r="DF231" s="90"/>
      <c r="DG231" s="90"/>
      <c r="DH231" s="90"/>
      <c r="DI231" s="90"/>
      <c r="DJ231" s="90"/>
      <c r="DK231" s="90"/>
    </row>
    <row r="232" spans="1:115" ht="11.25" customHeight="1" x14ac:dyDescent="0.25">
      <c r="A232" s="90"/>
      <c r="B232" s="90"/>
      <c r="C232" s="90"/>
      <c r="D232" s="90"/>
      <c r="E232" s="90"/>
      <c r="F232" s="90"/>
      <c r="G232" s="90"/>
      <c r="H232" s="90"/>
      <c r="I232" s="90"/>
      <c r="J232" s="90"/>
      <c r="K232" s="90"/>
      <c r="L232" s="90"/>
      <c r="M232" s="90"/>
      <c r="N232" s="90"/>
      <c r="O232" s="90"/>
      <c r="P232" s="90"/>
      <c r="Q232" s="90"/>
      <c r="R232" s="90"/>
      <c r="S232" s="90"/>
      <c r="T232" s="90"/>
      <c r="U232" s="90"/>
      <c r="V232" s="90"/>
      <c r="W232" s="90"/>
      <c r="X232" s="90"/>
      <c r="Y232" s="90"/>
      <c r="Z232" s="90"/>
      <c r="AA232" s="238"/>
      <c r="AB232" s="238"/>
      <c r="AC232" s="238"/>
      <c r="AD232" s="238"/>
      <c r="AE232" s="238"/>
      <c r="AF232" s="238"/>
      <c r="AG232" s="238"/>
      <c r="AH232" s="238"/>
      <c r="AI232" s="238"/>
      <c r="AJ232" s="238"/>
      <c r="AK232" s="238"/>
      <c r="AL232" s="238"/>
      <c r="AM232" s="238"/>
      <c r="AN232" s="238"/>
      <c r="AO232" s="238"/>
      <c r="AP232" s="238"/>
      <c r="AQ232" s="238"/>
      <c r="AR232" s="238"/>
      <c r="AS232" s="238"/>
      <c r="AT232" s="238"/>
      <c r="AU232" s="238"/>
      <c r="AV232" s="238"/>
      <c r="AW232" s="238"/>
      <c r="AX232" s="238"/>
      <c r="AY232" s="238"/>
      <c r="AZ232" s="238"/>
      <c r="BA232" s="238"/>
      <c r="BB232" s="238"/>
      <c r="BC232" s="238"/>
      <c r="BD232" s="238"/>
      <c r="BE232" s="238"/>
      <c r="BF232" s="49">
        <v>6</v>
      </c>
      <c r="BG232" s="110">
        <v>34</v>
      </c>
      <c r="BH232" s="110">
        <v>11</v>
      </c>
      <c r="BI232" s="110">
        <v>28</v>
      </c>
      <c r="BJ232" s="52" t="str">
        <f t="shared" si="47"/>
        <v>11,34</v>
      </c>
      <c r="BK232" s="90"/>
      <c r="BL232" s="102">
        <f t="shared" si="48"/>
        <v>228</v>
      </c>
      <c r="BM232" s="60">
        <f t="shared" si="49"/>
        <v>7</v>
      </c>
      <c r="BN232" s="60">
        <f t="shared" si="50"/>
        <v>12</v>
      </c>
      <c r="BO232" s="90"/>
      <c r="BP232" s="238"/>
      <c r="BQ232" s="238"/>
      <c r="BR232" s="238"/>
      <c r="BS232" s="238"/>
      <c r="BT232" s="238"/>
      <c r="BU232" s="238"/>
      <c r="BV232" s="239"/>
      <c r="BW232" s="238"/>
      <c r="BX232" s="239"/>
      <c r="BY232" s="239"/>
      <c r="BZ232" s="90"/>
      <c r="CA232" s="90"/>
      <c r="CB232" s="90"/>
      <c r="CC232" s="90"/>
      <c r="CD232" s="90"/>
      <c r="CE232" s="90"/>
      <c r="CF232" s="90"/>
      <c r="CG232" s="90"/>
      <c r="CH232" s="90"/>
      <c r="CI232" s="90"/>
      <c r="CJ232" s="90"/>
      <c r="CX232" s="90"/>
      <c r="CY232" s="90"/>
      <c r="CZ232" s="90"/>
      <c r="DA232" s="90"/>
      <c r="DB232" s="90"/>
      <c r="DC232" s="90"/>
      <c r="DD232" s="90"/>
      <c r="DE232" s="90"/>
      <c r="DF232" s="90"/>
      <c r="DG232" s="90"/>
      <c r="DH232" s="90"/>
      <c r="DI232" s="90"/>
      <c r="DJ232" s="90"/>
      <c r="DK232" s="90"/>
    </row>
    <row r="233" spans="1:115" ht="11.25" customHeight="1" x14ac:dyDescent="0.25">
      <c r="A233" s="90"/>
      <c r="B233" s="90"/>
      <c r="C233" s="90"/>
      <c r="D233" s="90"/>
      <c r="E233" s="90"/>
      <c r="F233" s="90"/>
      <c r="G233" s="90"/>
      <c r="H233" s="90"/>
      <c r="I233" s="90"/>
      <c r="J233" s="90"/>
      <c r="K233" s="90"/>
      <c r="L233" s="90"/>
      <c r="M233" s="90"/>
      <c r="N233" s="90"/>
      <c r="O233" s="90"/>
      <c r="P233" s="90"/>
      <c r="Q233" s="90"/>
      <c r="R233" s="90"/>
      <c r="S233" s="90"/>
      <c r="T233" s="90"/>
      <c r="U233" s="90"/>
      <c r="V233" s="90"/>
      <c r="W233" s="90"/>
      <c r="X233" s="90"/>
      <c r="Y233" s="90"/>
      <c r="Z233" s="90"/>
      <c r="AA233" s="238"/>
      <c r="AB233" s="238"/>
      <c r="AC233" s="238"/>
      <c r="AD233" s="238"/>
      <c r="AE233" s="238"/>
      <c r="AF233" s="238"/>
      <c r="AG233" s="238"/>
      <c r="AH233" s="238"/>
      <c r="AI233" s="238"/>
      <c r="AJ233" s="238"/>
      <c r="AK233" s="238"/>
      <c r="AL233" s="238"/>
      <c r="AM233" s="238"/>
      <c r="AN233" s="238"/>
      <c r="AO233" s="238"/>
      <c r="AP233" s="238"/>
      <c r="AQ233" s="238"/>
      <c r="AR233" s="238"/>
      <c r="AS233" s="238"/>
      <c r="AT233" s="238"/>
      <c r="AU233" s="238"/>
      <c r="AV233" s="238"/>
      <c r="AW233" s="238"/>
      <c r="AX233" s="238"/>
      <c r="AY233" s="238"/>
      <c r="AZ233" s="238"/>
      <c r="BA233" s="238"/>
      <c r="BB233" s="238"/>
      <c r="BC233" s="238"/>
      <c r="BD233" s="238"/>
      <c r="BE233" s="238"/>
      <c r="BF233" s="49">
        <v>6</v>
      </c>
      <c r="BG233" s="110">
        <v>34</v>
      </c>
      <c r="BH233" s="110">
        <v>12</v>
      </c>
      <c r="BI233" s="110">
        <v>28</v>
      </c>
      <c r="BJ233" s="52" t="str">
        <f t="shared" si="47"/>
        <v>12,34</v>
      </c>
      <c r="BK233" s="90"/>
      <c r="BL233" s="102">
        <f t="shared" si="48"/>
        <v>229</v>
      </c>
      <c r="BM233" s="60">
        <f t="shared" si="49"/>
        <v>7</v>
      </c>
      <c r="BN233" s="60">
        <f t="shared" si="50"/>
        <v>13</v>
      </c>
      <c r="BO233" s="90"/>
      <c r="BP233" s="238"/>
      <c r="BQ233" s="238"/>
      <c r="BR233" s="238"/>
      <c r="BS233" s="238"/>
      <c r="BT233" s="238"/>
      <c r="BU233" s="238"/>
      <c r="BV233" s="239"/>
      <c r="BW233" s="238"/>
      <c r="BX233" s="239"/>
      <c r="BY233" s="239"/>
      <c r="BZ233" s="90"/>
      <c r="CA233" s="90"/>
      <c r="CB233" s="90"/>
      <c r="CC233" s="90"/>
      <c r="CD233" s="90"/>
      <c r="CE233" s="90"/>
      <c r="CF233" s="90"/>
      <c r="CG233" s="90"/>
      <c r="CH233" s="90"/>
      <c r="CI233" s="90"/>
      <c r="CJ233" s="90"/>
      <c r="CX233" s="90"/>
      <c r="CY233" s="90"/>
      <c r="CZ233" s="90"/>
      <c r="DA233" s="90"/>
      <c r="DB233" s="90"/>
      <c r="DC233" s="90"/>
      <c r="DD233" s="90"/>
      <c r="DE233" s="90"/>
      <c r="DF233" s="90"/>
      <c r="DG233" s="90"/>
      <c r="DH233" s="90"/>
      <c r="DI233" s="90"/>
      <c r="DJ233" s="90"/>
      <c r="DK233" s="90"/>
    </row>
    <row r="234" spans="1:115" ht="11.25" customHeight="1" x14ac:dyDescent="0.25">
      <c r="A234" s="90"/>
      <c r="B234" s="90"/>
      <c r="C234" s="90"/>
      <c r="D234" s="90"/>
      <c r="E234" s="90"/>
      <c r="F234" s="90"/>
      <c r="G234" s="90"/>
      <c r="H234" s="90"/>
      <c r="I234" s="90"/>
      <c r="J234" s="90"/>
      <c r="K234" s="90"/>
      <c r="L234" s="90"/>
      <c r="M234" s="90"/>
      <c r="N234" s="90"/>
      <c r="O234" s="90"/>
      <c r="P234" s="90"/>
      <c r="Q234" s="90"/>
      <c r="R234" s="90"/>
      <c r="S234" s="90"/>
      <c r="T234" s="90"/>
      <c r="U234" s="90"/>
      <c r="V234" s="90"/>
      <c r="W234" s="90"/>
      <c r="X234" s="90"/>
      <c r="Y234" s="90"/>
      <c r="Z234" s="90"/>
      <c r="AA234" s="238"/>
      <c r="AB234" s="238"/>
      <c r="AC234" s="238"/>
      <c r="AD234" s="238"/>
      <c r="AE234" s="238"/>
      <c r="AF234" s="238"/>
      <c r="AG234" s="238"/>
      <c r="AH234" s="238"/>
      <c r="AI234" s="238"/>
      <c r="AJ234" s="238"/>
      <c r="AK234" s="238"/>
      <c r="AL234" s="238"/>
      <c r="AM234" s="238"/>
      <c r="AN234" s="238"/>
      <c r="AO234" s="238"/>
      <c r="AP234" s="238"/>
      <c r="AQ234" s="238"/>
      <c r="AR234" s="238"/>
      <c r="AS234" s="238"/>
      <c r="AT234" s="238"/>
      <c r="AU234" s="238"/>
      <c r="AV234" s="238"/>
      <c r="AW234" s="238"/>
      <c r="AX234" s="238"/>
      <c r="AY234" s="238"/>
      <c r="AZ234" s="238"/>
      <c r="BA234" s="238"/>
      <c r="BB234" s="238"/>
      <c r="BC234" s="238"/>
      <c r="BD234" s="238"/>
      <c r="BE234" s="238"/>
      <c r="BF234" s="49">
        <v>6</v>
      </c>
      <c r="BG234" s="110">
        <v>34</v>
      </c>
      <c r="BH234" s="110">
        <v>13</v>
      </c>
      <c r="BI234" s="110">
        <v>28</v>
      </c>
      <c r="BJ234" s="52" t="str">
        <f t="shared" si="47"/>
        <v>13,34</v>
      </c>
      <c r="BK234" s="90"/>
      <c r="BL234" s="102">
        <f t="shared" si="48"/>
        <v>230</v>
      </c>
      <c r="BM234" s="60">
        <f t="shared" si="49"/>
        <v>7</v>
      </c>
      <c r="BN234" s="60">
        <f t="shared" si="50"/>
        <v>14</v>
      </c>
      <c r="BO234" s="90"/>
      <c r="BP234" s="238"/>
      <c r="BQ234" s="238"/>
      <c r="BR234" s="238"/>
      <c r="BS234" s="238"/>
      <c r="BT234" s="238"/>
      <c r="BU234" s="238"/>
      <c r="BV234" s="239"/>
      <c r="BW234" s="238"/>
      <c r="BX234" s="239"/>
      <c r="BY234" s="239"/>
      <c r="BZ234" s="90"/>
      <c r="CA234" s="90"/>
      <c r="CB234" s="90"/>
      <c r="CC234" s="90"/>
      <c r="CD234" s="90"/>
      <c r="CE234" s="90"/>
      <c r="CF234" s="90"/>
      <c r="CG234" s="90"/>
      <c r="CH234" s="90"/>
      <c r="CI234" s="90"/>
      <c r="CJ234" s="90"/>
      <c r="CX234" s="90"/>
      <c r="CY234" s="90"/>
      <c r="CZ234" s="90"/>
      <c r="DA234" s="90"/>
      <c r="DB234" s="90"/>
      <c r="DC234" s="90"/>
      <c r="DD234" s="90"/>
      <c r="DE234" s="90"/>
      <c r="DF234" s="90"/>
      <c r="DG234" s="90"/>
      <c r="DH234" s="90"/>
      <c r="DI234" s="90"/>
      <c r="DJ234" s="90"/>
      <c r="DK234" s="90"/>
    </row>
    <row r="235" spans="1:115" ht="11.25" customHeight="1" x14ac:dyDescent="0.25">
      <c r="A235" s="90"/>
      <c r="B235" s="90"/>
      <c r="C235" s="90"/>
      <c r="D235" s="90"/>
      <c r="E235" s="90"/>
      <c r="F235" s="90"/>
      <c r="G235" s="90"/>
      <c r="H235" s="90"/>
      <c r="I235" s="90"/>
      <c r="J235" s="90"/>
      <c r="K235" s="90"/>
      <c r="L235" s="90"/>
      <c r="M235" s="90"/>
      <c r="N235" s="90"/>
      <c r="O235" s="90"/>
      <c r="P235" s="90"/>
      <c r="Q235" s="90"/>
      <c r="R235" s="90"/>
      <c r="S235" s="90"/>
      <c r="T235" s="90"/>
      <c r="U235" s="90"/>
      <c r="V235" s="90"/>
      <c r="W235" s="90"/>
      <c r="X235" s="90"/>
      <c r="Y235" s="90"/>
      <c r="Z235" s="90"/>
      <c r="AA235" s="238"/>
      <c r="AB235" s="238"/>
      <c r="AC235" s="238"/>
      <c r="AD235" s="238"/>
      <c r="AE235" s="238"/>
      <c r="AF235" s="238"/>
      <c r="AG235" s="238"/>
      <c r="AH235" s="238"/>
      <c r="AI235" s="238"/>
      <c r="AJ235" s="238"/>
      <c r="AK235" s="238"/>
      <c r="AL235" s="238"/>
      <c r="AM235" s="238"/>
      <c r="AN235" s="238"/>
      <c r="AO235" s="238"/>
      <c r="AP235" s="238"/>
      <c r="AQ235" s="238"/>
      <c r="AR235" s="238"/>
      <c r="AS235" s="238"/>
      <c r="AT235" s="238"/>
      <c r="AU235" s="238"/>
      <c r="AV235" s="238"/>
      <c r="AW235" s="238"/>
      <c r="AX235" s="238"/>
      <c r="AY235" s="238"/>
      <c r="AZ235" s="238"/>
      <c r="BA235" s="238"/>
      <c r="BB235" s="238"/>
      <c r="BC235" s="238"/>
      <c r="BD235" s="238"/>
      <c r="BE235" s="238"/>
      <c r="BF235" s="49">
        <v>6</v>
      </c>
      <c r="BG235" s="110">
        <v>35</v>
      </c>
      <c r="BH235" s="110">
        <v>14</v>
      </c>
      <c r="BI235" s="110">
        <v>28</v>
      </c>
      <c r="BJ235" s="52" t="str">
        <f t="shared" si="47"/>
        <v>14,35</v>
      </c>
      <c r="BK235" s="90"/>
      <c r="BL235" s="102">
        <f t="shared" si="48"/>
        <v>231</v>
      </c>
      <c r="BM235" s="60">
        <f t="shared" si="49"/>
        <v>7</v>
      </c>
      <c r="BN235" s="60">
        <f t="shared" si="50"/>
        <v>15</v>
      </c>
      <c r="BO235" s="90"/>
      <c r="BP235" s="238"/>
      <c r="BQ235" s="238"/>
      <c r="BR235" s="238"/>
      <c r="BS235" s="238"/>
      <c r="BT235" s="238"/>
      <c r="BU235" s="238"/>
      <c r="BV235" s="239"/>
      <c r="BW235" s="238"/>
      <c r="BX235" s="239"/>
      <c r="BY235" s="239"/>
      <c r="BZ235" s="90"/>
      <c r="CA235" s="90"/>
      <c r="CB235" s="90"/>
      <c r="CC235" s="90"/>
      <c r="CD235" s="90"/>
      <c r="CE235" s="90"/>
      <c r="CF235" s="90"/>
      <c r="CG235" s="90"/>
      <c r="CH235" s="90"/>
      <c r="CI235" s="90"/>
      <c r="CJ235" s="90"/>
      <c r="CX235" s="90"/>
      <c r="CY235" s="90"/>
      <c r="CZ235" s="90"/>
      <c r="DA235" s="90"/>
      <c r="DB235" s="90"/>
      <c r="DC235" s="90"/>
      <c r="DD235" s="90"/>
      <c r="DE235" s="90"/>
      <c r="DF235" s="90"/>
      <c r="DG235" s="90"/>
      <c r="DH235" s="90"/>
      <c r="DI235" s="90"/>
      <c r="DJ235" s="90"/>
      <c r="DK235" s="90"/>
    </row>
    <row r="236" spans="1:115" ht="11.25" customHeight="1" x14ac:dyDescent="0.25">
      <c r="A236" s="90"/>
      <c r="B236" s="90"/>
      <c r="C236" s="90"/>
      <c r="D236" s="90"/>
      <c r="E236" s="90"/>
      <c r="F236" s="90"/>
      <c r="G236" s="90"/>
      <c r="H236" s="90"/>
      <c r="I236" s="90"/>
      <c r="J236" s="90"/>
      <c r="K236" s="90"/>
      <c r="L236" s="90"/>
      <c r="M236" s="90"/>
      <c r="N236" s="90"/>
      <c r="O236" s="90"/>
      <c r="P236" s="90"/>
      <c r="Q236" s="90"/>
      <c r="R236" s="90"/>
      <c r="S236" s="90"/>
      <c r="T236" s="90"/>
      <c r="U236" s="90"/>
      <c r="V236" s="90"/>
      <c r="W236" s="90"/>
      <c r="X236" s="90"/>
      <c r="Y236" s="90"/>
      <c r="Z236" s="90"/>
      <c r="AA236" s="238"/>
      <c r="AB236" s="238"/>
      <c r="AC236" s="238"/>
      <c r="AD236" s="238"/>
      <c r="AE236" s="238"/>
      <c r="AF236" s="238"/>
      <c r="AG236" s="238"/>
      <c r="AH236" s="238"/>
      <c r="AI236" s="238"/>
      <c r="AJ236" s="238"/>
      <c r="AK236" s="238"/>
      <c r="AL236" s="238"/>
      <c r="AM236" s="238"/>
      <c r="AN236" s="238"/>
      <c r="AO236" s="238"/>
      <c r="AP236" s="238"/>
      <c r="AQ236" s="238"/>
      <c r="AR236" s="238"/>
      <c r="AS236" s="238"/>
      <c r="AT236" s="238"/>
      <c r="AU236" s="238"/>
      <c r="AV236" s="238"/>
      <c r="AW236" s="238"/>
      <c r="AX236" s="238"/>
      <c r="AY236" s="238"/>
      <c r="AZ236" s="238"/>
      <c r="BA236" s="238"/>
      <c r="BB236" s="238"/>
      <c r="BC236" s="238"/>
      <c r="BD236" s="238"/>
      <c r="BE236" s="238"/>
      <c r="BF236" s="49">
        <v>6</v>
      </c>
      <c r="BG236" s="110">
        <v>35</v>
      </c>
      <c r="BH236" s="110">
        <v>15</v>
      </c>
      <c r="BI236" s="110">
        <v>28</v>
      </c>
      <c r="BJ236" s="52" t="str">
        <f t="shared" si="47"/>
        <v>15,35</v>
      </c>
      <c r="BK236" s="90"/>
      <c r="BL236" s="102">
        <f t="shared" si="48"/>
        <v>232</v>
      </c>
      <c r="BM236" s="60">
        <f t="shared" si="49"/>
        <v>7</v>
      </c>
      <c r="BN236" s="60">
        <f t="shared" si="50"/>
        <v>16</v>
      </c>
      <c r="BO236" s="90"/>
      <c r="BP236" s="238"/>
      <c r="BQ236" s="238"/>
      <c r="BR236" s="238"/>
      <c r="BS236" s="238"/>
      <c r="BT236" s="238"/>
      <c r="BU236" s="238"/>
      <c r="BV236" s="239"/>
      <c r="BW236" s="238"/>
      <c r="BX236" s="239"/>
      <c r="BY236" s="239"/>
      <c r="BZ236" s="90"/>
      <c r="CA236" s="90"/>
      <c r="CB236" s="90"/>
      <c r="CC236" s="90"/>
      <c r="CD236" s="90"/>
      <c r="CE236" s="90"/>
      <c r="CF236" s="90"/>
      <c r="CG236" s="90"/>
      <c r="CH236" s="90"/>
      <c r="CI236" s="90"/>
      <c r="CJ236" s="90"/>
      <c r="CX236" s="90"/>
      <c r="CY236" s="90"/>
      <c r="CZ236" s="90"/>
      <c r="DA236" s="90"/>
      <c r="DB236" s="90"/>
      <c r="DC236" s="90"/>
      <c r="DD236" s="90"/>
      <c r="DE236" s="90"/>
      <c r="DF236" s="90"/>
      <c r="DG236" s="90"/>
      <c r="DH236" s="90"/>
      <c r="DI236" s="90"/>
      <c r="DJ236" s="90"/>
      <c r="DK236" s="90"/>
    </row>
    <row r="237" spans="1:115" ht="11.25" customHeight="1" x14ac:dyDescent="0.25">
      <c r="A237" s="90"/>
      <c r="B237" s="90"/>
      <c r="C237" s="90"/>
      <c r="D237" s="90"/>
      <c r="E237" s="90"/>
      <c r="F237" s="90"/>
      <c r="G237" s="90"/>
      <c r="H237" s="90"/>
      <c r="I237" s="90"/>
      <c r="J237" s="90"/>
      <c r="K237" s="90"/>
      <c r="L237" s="90"/>
      <c r="M237" s="90"/>
      <c r="N237" s="90"/>
      <c r="O237" s="90"/>
      <c r="P237" s="90"/>
      <c r="Q237" s="90"/>
      <c r="R237" s="90"/>
      <c r="S237" s="90"/>
      <c r="T237" s="90"/>
      <c r="U237" s="90"/>
      <c r="V237" s="90"/>
      <c r="W237" s="90"/>
      <c r="X237" s="90"/>
      <c r="Y237" s="90"/>
      <c r="Z237" s="90"/>
      <c r="AA237" s="238"/>
      <c r="AB237" s="238"/>
      <c r="AC237" s="238"/>
      <c r="AD237" s="238"/>
      <c r="AE237" s="238"/>
      <c r="AF237" s="238"/>
      <c r="AG237" s="238"/>
      <c r="AH237" s="238"/>
      <c r="AI237" s="238"/>
      <c r="AJ237" s="238"/>
      <c r="AK237" s="238"/>
      <c r="AL237" s="238"/>
      <c r="AM237" s="238"/>
      <c r="AN237" s="238"/>
      <c r="AO237" s="238"/>
      <c r="AP237" s="238"/>
      <c r="AQ237" s="238"/>
      <c r="AR237" s="238"/>
      <c r="AS237" s="238"/>
      <c r="AT237" s="238"/>
      <c r="AU237" s="238"/>
      <c r="AV237" s="238"/>
      <c r="AW237" s="238"/>
      <c r="AX237" s="238"/>
      <c r="AY237" s="238"/>
      <c r="AZ237" s="238"/>
      <c r="BA237" s="238"/>
      <c r="BB237" s="238"/>
      <c r="BC237" s="238"/>
      <c r="BD237" s="238"/>
      <c r="BE237" s="238"/>
      <c r="BF237" s="49">
        <v>6</v>
      </c>
      <c r="BG237" s="110">
        <v>35</v>
      </c>
      <c r="BH237" s="110">
        <v>16</v>
      </c>
      <c r="BI237" s="110">
        <v>28</v>
      </c>
      <c r="BJ237" s="52" t="str">
        <f t="shared" si="47"/>
        <v>16,35</v>
      </c>
      <c r="BK237" s="90"/>
      <c r="BL237" s="102">
        <f t="shared" si="48"/>
        <v>233</v>
      </c>
      <c r="BM237" s="60">
        <f t="shared" si="49"/>
        <v>7</v>
      </c>
      <c r="BN237" s="60">
        <f t="shared" si="50"/>
        <v>17</v>
      </c>
      <c r="BO237" s="90"/>
      <c r="BP237" s="238"/>
      <c r="BQ237" s="238"/>
      <c r="BR237" s="238"/>
      <c r="BS237" s="238"/>
      <c r="BT237" s="238"/>
      <c r="BU237" s="238"/>
      <c r="BV237" s="239"/>
      <c r="BW237" s="238"/>
      <c r="BX237" s="239"/>
      <c r="BY237" s="239"/>
      <c r="BZ237" s="90"/>
      <c r="CA237" s="90"/>
      <c r="CB237" s="90"/>
      <c r="CC237" s="90"/>
      <c r="CD237" s="90"/>
      <c r="CE237" s="90"/>
      <c r="CF237" s="90"/>
      <c r="CG237" s="90"/>
      <c r="CH237" s="90"/>
      <c r="CI237" s="90"/>
      <c r="CJ237" s="90"/>
      <c r="CX237" s="90"/>
      <c r="CY237" s="90"/>
      <c r="CZ237" s="90"/>
      <c r="DA237" s="90"/>
      <c r="DB237" s="90"/>
      <c r="DC237" s="90"/>
      <c r="DD237" s="90"/>
      <c r="DE237" s="90"/>
      <c r="DF237" s="90"/>
      <c r="DG237" s="90"/>
      <c r="DH237" s="90"/>
      <c r="DI237" s="90"/>
      <c r="DJ237" s="90"/>
      <c r="DK237" s="90"/>
    </row>
    <row r="238" spans="1:115" ht="11.25" customHeight="1" x14ac:dyDescent="0.25">
      <c r="A238" s="90"/>
      <c r="B238" s="90"/>
      <c r="C238" s="90"/>
      <c r="D238" s="90"/>
      <c r="E238" s="90"/>
      <c r="F238" s="90"/>
      <c r="G238" s="90"/>
      <c r="H238" s="90"/>
      <c r="I238" s="90"/>
      <c r="J238" s="90"/>
      <c r="K238" s="90"/>
      <c r="L238" s="90"/>
      <c r="M238" s="90"/>
      <c r="N238" s="90"/>
      <c r="O238" s="90"/>
      <c r="P238" s="90"/>
      <c r="Q238" s="90"/>
      <c r="R238" s="90"/>
      <c r="S238" s="90"/>
      <c r="T238" s="90"/>
      <c r="U238" s="90"/>
      <c r="V238" s="90"/>
      <c r="W238" s="90"/>
      <c r="X238" s="90"/>
      <c r="Y238" s="90"/>
      <c r="Z238" s="90"/>
      <c r="AA238" s="238"/>
      <c r="AB238" s="238"/>
      <c r="AC238" s="238"/>
      <c r="AD238" s="238"/>
      <c r="AE238" s="238"/>
      <c r="AF238" s="238"/>
      <c r="AG238" s="238"/>
      <c r="AH238" s="238"/>
      <c r="AI238" s="238"/>
      <c r="AJ238" s="238"/>
      <c r="AK238" s="238"/>
      <c r="AL238" s="238"/>
      <c r="AM238" s="238"/>
      <c r="AN238" s="238"/>
      <c r="AO238" s="238"/>
      <c r="AP238" s="238"/>
      <c r="AQ238" s="238"/>
      <c r="AR238" s="238"/>
      <c r="AS238" s="238"/>
      <c r="AT238" s="238"/>
      <c r="AU238" s="238"/>
      <c r="AV238" s="238"/>
      <c r="AW238" s="238"/>
      <c r="AX238" s="238"/>
      <c r="AY238" s="238"/>
      <c r="AZ238" s="238"/>
      <c r="BA238" s="238"/>
      <c r="BB238" s="238"/>
      <c r="BC238" s="238"/>
      <c r="BD238" s="238"/>
      <c r="BE238" s="238"/>
      <c r="BF238" s="49">
        <v>6</v>
      </c>
      <c r="BG238" s="110">
        <v>35</v>
      </c>
      <c r="BH238" s="110">
        <v>17</v>
      </c>
      <c r="BI238" s="110">
        <v>28</v>
      </c>
      <c r="BJ238" s="52" t="str">
        <f t="shared" si="47"/>
        <v>17,35</v>
      </c>
      <c r="BK238" s="90"/>
      <c r="BL238" s="102">
        <f t="shared" si="48"/>
        <v>234</v>
      </c>
      <c r="BM238" s="60">
        <f t="shared" si="49"/>
        <v>7</v>
      </c>
      <c r="BN238" s="60">
        <f t="shared" si="50"/>
        <v>18</v>
      </c>
      <c r="BO238" s="90"/>
      <c r="BP238" s="238"/>
      <c r="BQ238" s="238"/>
      <c r="BR238" s="238"/>
      <c r="BS238" s="238"/>
      <c r="BT238" s="238"/>
      <c r="BU238" s="238"/>
      <c r="BV238" s="239"/>
      <c r="BW238" s="238"/>
      <c r="BX238" s="239"/>
      <c r="BY238" s="239"/>
      <c r="BZ238" s="90"/>
      <c r="CA238" s="90"/>
      <c r="CB238" s="90"/>
      <c r="CC238" s="90"/>
      <c r="CD238" s="90"/>
      <c r="CE238" s="90"/>
      <c r="CF238" s="90"/>
      <c r="CG238" s="90"/>
      <c r="CH238" s="90"/>
      <c r="CI238" s="90"/>
      <c r="CJ238" s="90"/>
      <c r="CX238" s="90"/>
      <c r="CY238" s="90"/>
      <c r="CZ238" s="90"/>
      <c r="DA238" s="90"/>
      <c r="DB238" s="90"/>
      <c r="DC238" s="90"/>
      <c r="DD238" s="90"/>
      <c r="DE238" s="90"/>
      <c r="DF238" s="90"/>
      <c r="DG238" s="90"/>
      <c r="DH238" s="90"/>
      <c r="DI238" s="90"/>
      <c r="DJ238" s="90"/>
      <c r="DK238" s="90"/>
    </row>
    <row r="239" spans="1:115" ht="11.25" customHeight="1" x14ac:dyDescent="0.25">
      <c r="A239" s="90"/>
      <c r="B239" s="90"/>
      <c r="C239" s="90"/>
      <c r="D239" s="90"/>
      <c r="E239" s="90"/>
      <c r="F239" s="90"/>
      <c r="G239" s="90"/>
      <c r="H239" s="90"/>
      <c r="I239" s="90"/>
      <c r="J239" s="90"/>
      <c r="K239" s="90"/>
      <c r="L239" s="90"/>
      <c r="M239" s="90"/>
      <c r="N239" s="90"/>
      <c r="O239" s="90"/>
      <c r="P239" s="90"/>
      <c r="Q239" s="90"/>
      <c r="R239" s="90"/>
      <c r="S239" s="90"/>
      <c r="T239" s="90"/>
      <c r="U239" s="90"/>
      <c r="V239" s="90"/>
      <c r="W239" s="90"/>
      <c r="X239" s="90"/>
      <c r="Y239" s="90"/>
      <c r="Z239" s="90"/>
      <c r="AA239" s="238"/>
      <c r="AB239" s="238"/>
      <c r="AC239" s="238"/>
      <c r="AD239" s="238"/>
      <c r="AE239" s="238"/>
      <c r="AF239" s="238"/>
      <c r="AG239" s="238"/>
      <c r="AH239" s="238"/>
      <c r="AI239" s="238"/>
      <c r="AJ239" s="238"/>
      <c r="AK239" s="238"/>
      <c r="AL239" s="238"/>
      <c r="AM239" s="238"/>
      <c r="AN239" s="238"/>
      <c r="AO239" s="238"/>
      <c r="AP239" s="238"/>
      <c r="AQ239" s="238"/>
      <c r="AR239" s="238"/>
      <c r="AS239" s="238"/>
      <c r="AT239" s="238"/>
      <c r="AU239" s="238"/>
      <c r="AV239" s="238"/>
      <c r="AW239" s="238"/>
      <c r="AX239" s="238"/>
      <c r="AY239" s="238"/>
      <c r="AZ239" s="238"/>
      <c r="BA239" s="238"/>
      <c r="BB239" s="238"/>
      <c r="BC239" s="238"/>
      <c r="BD239" s="238"/>
      <c r="BE239" s="238"/>
      <c r="BF239" s="49">
        <v>6</v>
      </c>
      <c r="BG239" s="110">
        <v>35</v>
      </c>
      <c r="BH239" s="110">
        <v>18</v>
      </c>
      <c r="BI239" s="110">
        <v>28</v>
      </c>
      <c r="BJ239" s="52" t="str">
        <f t="shared" si="47"/>
        <v>18,35</v>
      </c>
      <c r="BK239" s="90"/>
      <c r="BL239" s="102">
        <f t="shared" si="48"/>
        <v>235</v>
      </c>
      <c r="BM239" s="60">
        <f t="shared" si="49"/>
        <v>7</v>
      </c>
      <c r="BN239" s="60">
        <f t="shared" si="50"/>
        <v>19</v>
      </c>
      <c r="BO239" s="90"/>
      <c r="BP239" s="238"/>
      <c r="BQ239" s="238"/>
      <c r="BR239" s="238"/>
      <c r="BS239" s="238"/>
      <c r="BT239" s="238"/>
      <c r="BU239" s="238"/>
      <c r="BV239" s="239"/>
      <c r="BW239" s="238"/>
      <c r="BX239" s="239"/>
      <c r="BY239" s="239"/>
      <c r="BZ239" s="90"/>
      <c r="CA239" s="90"/>
      <c r="CB239" s="90"/>
      <c r="CC239" s="90"/>
      <c r="CD239" s="90"/>
      <c r="CE239" s="90"/>
      <c r="CF239" s="90"/>
      <c r="CG239" s="90"/>
      <c r="CH239" s="90"/>
      <c r="CI239" s="90"/>
      <c r="CJ239" s="90"/>
      <c r="CX239" s="90"/>
      <c r="CY239" s="90"/>
      <c r="CZ239" s="90"/>
      <c r="DA239" s="90"/>
      <c r="DB239" s="90"/>
      <c r="DC239" s="90"/>
      <c r="DD239" s="90"/>
      <c r="DE239" s="90"/>
      <c r="DF239" s="90"/>
      <c r="DG239" s="90"/>
      <c r="DH239" s="90"/>
      <c r="DI239" s="90"/>
      <c r="DJ239" s="90"/>
      <c r="DK239" s="90"/>
    </row>
    <row r="240" spans="1:115" ht="11.25" customHeight="1" x14ac:dyDescent="0.25">
      <c r="A240" s="90"/>
      <c r="B240" s="90"/>
      <c r="C240" s="90"/>
      <c r="D240" s="90"/>
      <c r="E240" s="90"/>
      <c r="F240" s="90"/>
      <c r="G240" s="90"/>
      <c r="H240" s="90"/>
      <c r="I240" s="90"/>
      <c r="J240" s="90"/>
      <c r="K240" s="90"/>
      <c r="L240" s="90"/>
      <c r="M240" s="90"/>
      <c r="N240" s="90"/>
      <c r="O240" s="90"/>
      <c r="P240" s="90"/>
      <c r="Q240" s="90"/>
      <c r="R240" s="90"/>
      <c r="S240" s="90"/>
      <c r="T240" s="90"/>
      <c r="U240" s="90"/>
      <c r="V240" s="90"/>
      <c r="W240" s="90"/>
      <c r="X240" s="90"/>
      <c r="Y240" s="90"/>
      <c r="Z240" s="90"/>
      <c r="AA240" s="238"/>
      <c r="AB240" s="238"/>
      <c r="AC240" s="238"/>
      <c r="AD240" s="238"/>
      <c r="AE240" s="238"/>
      <c r="AF240" s="238"/>
      <c r="AG240" s="238"/>
      <c r="AH240" s="238"/>
      <c r="AI240" s="238"/>
      <c r="AJ240" s="238"/>
      <c r="AK240" s="238"/>
      <c r="AL240" s="238"/>
      <c r="AM240" s="238"/>
      <c r="AN240" s="238"/>
      <c r="AO240" s="238"/>
      <c r="AP240" s="238"/>
      <c r="AQ240" s="238"/>
      <c r="AR240" s="238"/>
      <c r="AS240" s="238"/>
      <c r="AT240" s="238"/>
      <c r="AU240" s="238"/>
      <c r="AV240" s="238"/>
      <c r="AW240" s="238"/>
      <c r="AX240" s="238"/>
      <c r="AY240" s="238"/>
      <c r="AZ240" s="238"/>
      <c r="BA240" s="238"/>
      <c r="BB240" s="238"/>
      <c r="BC240" s="238"/>
      <c r="BD240" s="238"/>
      <c r="BE240" s="238"/>
      <c r="BF240" s="49">
        <v>6</v>
      </c>
      <c r="BG240" s="110">
        <v>35</v>
      </c>
      <c r="BH240" s="110">
        <v>19</v>
      </c>
      <c r="BI240" s="110">
        <v>28</v>
      </c>
      <c r="BJ240" s="52" t="str">
        <f t="shared" si="47"/>
        <v>19,35</v>
      </c>
      <c r="BK240" s="90"/>
      <c r="BL240" s="102">
        <f t="shared" si="48"/>
        <v>236</v>
      </c>
      <c r="BM240" s="60">
        <f t="shared" si="49"/>
        <v>7</v>
      </c>
      <c r="BN240" s="60">
        <f t="shared" si="50"/>
        <v>20</v>
      </c>
      <c r="BO240" s="90"/>
      <c r="BP240" s="238"/>
      <c r="BQ240" s="238"/>
      <c r="BR240" s="238"/>
      <c r="BS240" s="238"/>
      <c r="BT240" s="238"/>
      <c r="BU240" s="238"/>
      <c r="BV240" s="239"/>
      <c r="BW240" s="238"/>
      <c r="BX240" s="239"/>
      <c r="BY240" s="239"/>
      <c r="BZ240" s="90"/>
      <c r="CA240" s="90"/>
      <c r="CB240" s="90"/>
      <c r="CC240" s="90"/>
      <c r="CD240" s="90"/>
      <c r="CE240" s="90"/>
      <c r="CF240" s="90"/>
      <c r="CG240" s="90"/>
      <c r="CH240" s="90"/>
      <c r="CI240" s="90"/>
      <c r="CJ240" s="90"/>
      <c r="CX240" s="90"/>
      <c r="CY240" s="90"/>
      <c r="CZ240" s="90"/>
      <c r="DA240" s="90"/>
      <c r="DB240" s="90"/>
      <c r="DC240" s="90"/>
      <c r="DD240" s="90"/>
      <c r="DE240" s="90"/>
      <c r="DF240" s="90"/>
      <c r="DG240" s="90"/>
      <c r="DH240" s="90"/>
      <c r="DI240" s="90"/>
      <c r="DJ240" s="90"/>
      <c r="DK240" s="90"/>
    </row>
    <row r="241" spans="1:115" ht="11.25" customHeight="1" x14ac:dyDescent="0.25">
      <c r="A241" s="90"/>
      <c r="B241" s="90"/>
      <c r="C241" s="90"/>
      <c r="D241" s="90"/>
      <c r="E241" s="90"/>
      <c r="F241" s="90"/>
      <c r="G241" s="90"/>
      <c r="H241" s="90"/>
      <c r="I241" s="90"/>
      <c r="J241" s="90"/>
      <c r="K241" s="90"/>
      <c r="L241" s="90"/>
      <c r="M241" s="90"/>
      <c r="N241" s="90"/>
      <c r="O241" s="90"/>
      <c r="P241" s="90"/>
      <c r="Q241" s="90"/>
      <c r="R241" s="90"/>
      <c r="S241" s="90"/>
      <c r="T241" s="90"/>
      <c r="U241" s="90"/>
      <c r="V241" s="90"/>
      <c r="W241" s="90"/>
      <c r="X241" s="90"/>
      <c r="Y241" s="90"/>
      <c r="Z241" s="90"/>
      <c r="AA241" s="238"/>
      <c r="AB241" s="238"/>
      <c r="AC241" s="238"/>
      <c r="AD241" s="238"/>
      <c r="AE241" s="238"/>
      <c r="AF241" s="238"/>
      <c r="AG241" s="238"/>
      <c r="AH241" s="238"/>
      <c r="AI241" s="238"/>
      <c r="AJ241" s="238"/>
      <c r="AK241" s="238"/>
      <c r="AL241" s="238"/>
      <c r="AM241" s="238"/>
      <c r="AN241" s="238"/>
      <c r="AO241" s="238"/>
      <c r="AP241" s="238"/>
      <c r="AQ241" s="238"/>
      <c r="AR241" s="238"/>
      <c r="AS241" s="238"/>
      <c r="AT241" s="238"/>
      <c r="AU241" s="238"/>
      <c r="AV241" s="238"/>
      <c r="AW241" s="238"/>
      <c r="AX241" s="238"/>
      <c r="AY241" s="238"/>
      <c r="AZ241" s="238"/>
      <c r="BA241" s="238"/>
      <c r="BB241" s="238"/>
      <c r="BC241" s="238"/>
      <c r="BD241" s="238"/>
      <c r="BE241" s="238"/>
      <c r="BF241" s="49">
        <v>6</v>
      </c>
      <c r="BG241" s="110">
        <v>35</v>
      </c>
      <c r="BH241" s="110">
        <v>20</v>
      </c>
      <c r="BI241" s="110">
        <v>28</v>
      </c>
      <c r="BJ241" s="52" t="str">
        <f t="shared" si="47"/>
        <v>20,35</v>
      </c>
      <c r="BK241" s="90"/>
      <c r="BL241" s="102">
        <f t="shared" si="48"/>
        <v>237</v>
      </c>
      <c r="BM241" s="60">
        <f t="shared" si="49"/>
        <v>7</v>
      </c>
      <c r="BN241" s="60">
        <f t="shared" si="50"/>
        <v>21</v>
      </c>
      <c r="BO241" s="90"/>
      <c r="BP241" s="238"/>
      <c r="BQ241" s="238"/>
      <c r="BR241" s="238"/>
      <c r="BS241" s="238"/>
      <c r="BT241" s="238"/>
      <c r="BU241" s="238"/>
      <c r="BV241" s="239"/>
      <c r="BW241" s="238"/>
      <c r="BX241" s="239"/>
      <c r="BY241" s="239"/>
      <c r="BZ241" s="90"/>
      <c r="CA241" s="90"/>
      <c r="CB241" s="90"/>
      <c r="CC241" s="90"/>
      <c r="CD241" s="90"/>
      <c r="CE241" s="90"/>
      <c r="CF241" s="90"/>
      <c r="CG241" s="90"/>
      <c r="CH241" s="90"/>
      <c r="CI241" s="90"/>
      <c r="CJ241" s="90"/>
      <c r="CX241" s="90"/>
      <c r="CY241" s="90"/>
      <c r="CZ241" s="90"/>
      <c r="DA241" s="90"/>
      <c r="DB241" s="90"/>
      <c r="DC241" s="90"/>
      <c r="DD241" s="90"/>
      <c r="DE241" s="90"/>
      <c r="DF241" s="90"/>
      <c r="DG241" s="90"/>
      <c r="DH241" s="90"/>
      <c r="DI241" s="90"/>
      <c r="DJ241" s="90"/>
      <c r="DK241" s="90"/>
    </row>
    <row r="242" spans="1:115" ht="11.25" customHeight="1" x14ac:dyDescent="0.25">
      <c r="A242" s="90"/>
      <c r="B242" s="90"/>
      <c r="C242" s="90"/>
      <c r="D242" s="90"/>
      <c r="E242" s="90"/>
      <c r="F242" s="90"/>
      <c r="G242" s="90"/>
      <c r="H242" s="90"/>
      <c r="I242" s="90"/>
      <c r="J242" s="90"/>
      <c r="K242" s="90"/>
      <c r="L242" s="90"/>
      <c r="M242" s="90"/>
      <c r="N242" s="90"/>
      <c r="O242" s="90"/>
      <c r="P242" s="90"/>
      <c r="Q242" s="90"/>
      <c r="R242" s="90"/>
      <c r="S242" s="90"/>
      <c r="T242" s="90"/>
      <c r="U242" s="90"/>
      <c r="V242" s="90"/>
      <c r="W242" s="90"/>
      <c r="X242" s="90"/>
      <c r="Y242" s="90"/>
      <c r="Z242" s="90"/>
      <c r="AA242" s="238"/>
      <c r="AB242" s="238"/>
      <c r="AC242" s="238"/>
      <c r="AD242" s="238"/>
      <c r="AE242" s="238"/>
      <c r="AF242" s="238"/>
      <c r="AG242" s="238"/>
      <c r="AH242" s="238"/>
      <c r="AI242" s="238"/>
      <c r="AJ242" s="238"/>
      <c r="AK242" s="238"/>
      <c r="AL242" s="238"/>
      <c r="AM242" s="238"/>
      <c r="AN242" s="238"/>
      <c r="AO242" s="238"/>
      <c r="AP242" s="238"/>
      <c r="AQ242" s="238"/>
      <c r="AR242" s="238"/>
      <c r="AS242" s="238"/>
      <c r="AT242" s="238"/>
      <c r="AU242" s="238"/>
      <c r="AV242" s="238"/>
      <c r="AW242" s="238"/>
      <c r="AX242" s="238"/>
      <c r="AY242" s="238"/>
      <c r="AZ242" s="238"/>
      <c r="BA242" s="238"/>
      <c r="BB242" s="238"/>
      <c r="BC242" s="238"/>
      <c r="BD242" s="238"/>
      <c r="BE242" s="238"/>
      <c r="BF242" s="49">
        <v>6</v>
      </c>
      <c r="BG242" s="110">
        <v>36</v>
      </c>
      <c r="BH242" s="110">
        <v>21</v>
      </c>
      <c r="BI242" s="110">
        <v>28</v>
      </c>
      <c r="BJ242" s="52" t="str">
        <f t="shared" si="47"/>
        <v>21,36</v>
      </c>
      <c r="BK242" s="90"/>
      <c r="BL242" s="102">
        <f t="shared" si="48"/>
        <v>238</v>
      </c>
      <c r="BM242" s="60">
        <f t="shared" si="49"/>
        <v>7</v>
      </c>
      <c r="BN242" s="60">
        <f t="shared" si="50"/>
        <v>22</v>
      </c>
      <c r="BO242" s="90"/>
      <c r="BP242" s="238"/>
      <c r="BQ242" s="238"/>
      <c r="BR242" s="238"/>
      <c r="BS242" s="238"/>
      <c r="BT242" s="238"/>
      <c r="BU242" s="238"/>
      <c r="BV242" s="239"/>
      <c r="BW242" s="238"/>
      <c r="BX242" s="239"/>
      <c r="BY242" s="239"/>
      <c r="BZ242" s="90"/>
      <c r="CA242" s="90"/>
      <c r="CB242" s="90"/>
      <c r="CC242" s="90"/>
      <c r="CD242" s="90"/>
      <c r="CE242" s="90"/>
      <c r="CF242" s="90"/>
      <c r="CG242" s="90"/>
      <c r="CH242" s="90"/>
      <c r="CI242" s="90"/>
      <c r="CJ242" s="90"/>
      <c r="CX242" s="90"/>
      <c r="CY242" s="90"/>
      <c r="CZ242" s="90"/>
      <c r="DA242" s="90"/>
      <c r="DB242" s="90"/>
      <c r="DC242" s="90"/>
      <c r="DD242" s="90"/>
      <c r="DE242" s="90"/>
      <c r="DF242" s="90"/>
      <c r="DG242" s="90"/>
      <c r="DH242" s="90"/>
      <c r="DI242" s="90"/>
      <c r="DJ242" s="90"/>
      <c r="DK242" s="90"/>
    </row>
    <row r="243" spans="1:115" ht="11.25" customHeight="1" x14ac:dyDescent="0.25">
      <c r="A243" s="90"/>
      <c r="B243" s="90"/>
      <c r="C243" s="90"/>
      <c r="D243" s="90"/>
      <c r="E243" s="90"/>
      <c r="F243" s="90"/>
      <c r="G243" s="90"/>
      <c r="H243" s="90"/>
      <c r="I243" s="90"/>
      <c r="J243" s="90"/>
      <c r="K243" s="90"/>
      <c r="L243" s="90"/>
      <c r="M243" s="90"/>
      <c r="N243" s="90"/>
      <c r="O243" s="90"/>
      <c r="P243" s="90"/>
      <c r="Q243" s="90"/>
      <c r="R243" s="90"/>
      <c r="S243" s="90"/>
      <c r="T243" s="90"/>
      <c r="U243" s="90"/>
      <c r="V243" s="90"/>
      <c r="W243" s="90"/>
      <c r="X243" s="90"/>
      <c r="Y243" s="90"/>
      <c r="Z243" s="90"/>
      <c r="AA243" s="238"/>
      <c r="AB243" s="238"/>
      <c r="AC243" s="238"/>
      <c r="AD243" s="238"/>
      <c r="AE243" s="238"/>
      <c r="AF243" s="238"/>
      <c r="AG243" s="238"/>
      <c r="AH243" s="238"/>
      <c r="AI243" s="238"/>
      <c r="AJ243" s="238"/>
      <c r="AK243" s="238"/>
      <c r="AL243" s="238"/>
      <c r="AM243" s="238"/>
      <c r="AN243" s="238"/>
      <c r="AO243" s="238"/>
      <c r="AP243" s="238"/>
      <c r="AQ243" s="238"/>
      <c r="AR243" s="238"/>
      <c r="AS243" s="238"/>
      <c r="AT243" s="238"/>
      <c r="AU243" s="238"/>
      <c r="AV243" s="238"/>
      <c r="AW243" s="238"/>
      <c r="AX243" s="238"/>
      <c r="AY243" s="238"/>
      <c r="AZ243" s="238"/>
      <c r="BA243" s="238"/>
      <c r="BB243" s="238"/>
      <c r="BC243" s="238"/>
      <c r="BD243" s="238"/>
      <c r="BE243" s="238"/>
      <c r="BF243" s="49">
        <v>6</v>
      </c>
      <c r="BG243" s="110">
        <v>36</v>
      </c>
      <c r="BH243" s="110">
        <v>22</v>
      </c>
      <c r="BI243" s="110">
        <v>28</v>
      </c>
      <c r="BJ243" s="52" t="str">
        <f t="shared" si="47"/>
        <v>22,36</v>
      </c>
      <c r="BK243" s="90"/>
      <c r="BL243" s="102">
        <f t="shared" si="48"/>
        <v>239</v>
      </c>
      <c r="BM243" s="60">
        <f t="shared" si="49"/>
        <v>7</v>
      </c>
      <c r="BN243" s="60">
        <f t="shared" si="50"/>
        <v>23</v>
      </c>
      <c r="BO243" s="90"/>
      <c r="BP243" s="238"/>
      <c r="BQ243" s="238"/>
      <c r="BR243" s="238"/>
      <c r="BS243" s="238"/>
      <c r="BT243" s="238"/>
      <c r="BU243" s="238"/>
      <c r="BV243" s="239"/>
      <c r="BW243" s="238"/>
      <c r="BX243" s="239"/>
      <c r="BY243" s="239"/>
      <c r="BZ243" s="90"/>
      <c r="CA243" s="90"/>
      <c r="CB243" s="90"/>
      <c r="CC243" s="90"/>
      <c r="CD243" s="90"/>
      <c r="CE243" s="90"/>
      <c r="CF243" s="90"/>
      <c r="CG243" s="90"/>
      <c r="CH243" s="90"/>
      <c r="CI243" s="90"/>
      <c r="CJ243" s="90"/>
      <c r="CX243" s="90"/>
      <c r="CY243" s="90"/>
      <c r="CZ243" s="90"/>
      <c r="DA243" s="90"/>
      <c r="DB243" s="90"/>
      <c r="DC243" s="90"/>
      <c r="DD243" s="90"/>
      <c r="DE243" s="90"/>
      <c r="DF243" s="90"/>
      <c r="DG243" s="90"/>
      <c r="DH243" s="90"/>
      <c r="DI243" s="90"/>
      <c r="DJ243" s="90"/>
      <c r="DK243" s="90"/>
    </row>
    <row r="244" spans="1:115" ht="11.25" customHeight="1" x14ac:dyDescent="0.25">
      <c r="A244" s="90"/>
      <c r="B244" s="90"/>
      <c r="C244" s="90"/>
      <c r="D244" s="90"/>
      <c r="E244" s="90"/>
      <c r="F244" s="90"/>
      <c r="G244" s="90"/>
      <c r="H244" s="90"/>
      <c r="I244" s="90"/>
      <c r="J244" s="90"/>
      <c r="K244" s="90"/>
      <c r="L244" s="90"/>
      <c r="M244" s="90"/>
      <c r="N244" s="90"/>
      <c r="O244" s="90"/>
      <c r="P244" s="90"/>
      <c r="Q244" s="90"/>
      <c r="R244" s="90"/>
      <c r="S244" s="90"/>
      <c r="T244" s="90"/>
      <c r="U244" s="90"/>
      <c r="V244" s="90"/>
      <c r="W244" s="90"/>
      <c r="X244" s="90"/>
      <c r="Y244" s="90"/>
      <c r="Z244" s="90"/>
      <c r="AA244" s="238"/>
      <c r="AB244" s="238"/>
      <c r="AC244" s="238"/>
      <c r="AD244" s="238"/>
      <c r="AE244" s="238"/>
      <c r="AF244" s="238"/>
      <c r="AG244" s="238"/>
      <c r="AH244" s="238"/>
      <c r="AI244" s="238"/>
      <c r="AJ244" s="238"/>
      <c r="AK244" s="238"/>
      <c r="AL244" s="238"/>
      <c r="AM244" s="238"/>
      <c r="AN244" s="238"/>
      <c r="AO244" s="238"/>
      <c r="AP244" s="238"/>
      <c r="AQ244" s="238"/>
      <c r="AR244" s="238"/>
      <c r="AS244" s="238"/>
      <c r="AT244" s="238"/>
      <c r="AU244" s="238"/>
      <c r="AV244" s="238"/>
      <c r="AW244" s="238"/>
      <c r="AX244" s="238"/>
      <c r="AY244" s="238"/>
      <c r="AZ244" s="238"/>
      <c r="BA244" s="238"/>
      <c r="BB244" s="238"/>
      <c r="BC244" s="238"/>
      <c r="BD244" s="238"/>
      <c r="BE244" s="238"/>
      <c r="BF244" s="49">
        <v>6</v>
      </c>
      <c r="BG244" s="110">
        <v>36</v>
      </c>
      <c r="BH244" s="110">
        <v>23</v>
      </c>
      <c r="BI244" s="110">
        <v>28</v>
      </c>
      <c r="BJ244" s="52" t="str">
        <f t="shared" si="47"/>
        <v>23,36</v>
      </c>
      <c r="BK244" s="90"/>
      <c r="BL244" s="102">
        <f t="shared" si="48"/>
        <v>240</v>
      </c>
      <c r="BM244" s="60">
        <f t="shared" si="49"/>
        <v>7</v>
      </c>
      <c r="BN244" s="60">
        <f t="shared" si="50"/>
        <v>24</v>
      </c>
      <c r="BO244" s="90"/>
      <c r="BP244" s="238"/>
      <c r="BQ244" s="238"/>
      <c r="BR244" s="238"/>
      <c r="BS244" s="238"/>
      <c r="BT244" s="238"/>
      <c r="BU244" s="238"/>
      <c r="BV244" s="239"/>
      <c r="BW244" s="238"/>
      <c r="BX244" s="239"/>
      <c r="BY244" s="239"/>
      <c r="BZ244" s="90"/>
      <c r="CA244" s="90"/>
      <c r="CB244" s="90"/>
      <c r="CC244" s="90"/>
      <c r="CD244" s="90"/>
      <c r="CE244" s="90"/>
      <c r="CF244" s="90"/>
      <c r="CG244" s="90"/>
      <c r="CH244" s="90"/>
      <c r="CI244" s="90"/>
      <c r="CJ244" s="90"/>
      <c r="CX244" s="90"/>
      <c r="CY244" s="90"/>
      <c r="CZ244" s="90"/>
      <c r="DA244" s="90"/>
      <c r="DB244" s="90"/>
      <c r="DC244" s="90"/>
      <c r="DD244" s="90"/>
      <c r="DE244" s="90"/>
      <c r="DF244" s="90"/>
      <c r="DG244" s="90"/>
      <c r="DH244" s="90"/>
      <c r="DI244" s="90"/>
      <c r="DJ244" s="90"/>
      <c r="DK244" s="90"/>
    </row>
    <row r="245" spans="1:115" ht="11.25" customHeight="1" x14ac:dyDescent="0.25">
      <c r="A245" s="90"/>
      <c r="B245" s="90"/>
      <c r="C245" s="90"/>
      <c r="D245" s="90"/>
      <c r="E245" s="90"/>
      <c r="F245" s="90"/>
      <c r="G245" s="90"/>
      <c r="H245" s="90"/>
      <c r="I245" s="90"/>
      <c r="J245" s="90"/>
      <c r="K245" s="90"/>
      <c r="L245" s="90"/>
      <c r="M245" s="90"/>
      <c r="N245" s="90"/>
      <c r="O245" s="90"/>
      <c r="P245" s="90"/>
      <c r="Q245" s="90"/>
      <c r="R245" s="90"/>
      <c r="S245" s="90"/>
      <c r="T245" s="90"/>
      <c r="U245" s="90"/>
      <c r="V245" s="90"/>
      <c r="W245" s="90"/>
      <c r="X245" s="90"/>
      <c r="Y245" s="90"/>
      <c r="Z245" s="90"/>
      <c r="AA245" s="238"/>
      <c r="AB245" s="238"/>
      <c r="AC245" s="238"/>
      <c r="AD245" s="238"/>
      <c r="AE245" s="238"/>
      <c r="AF245" s="238"/>
      <c r="AG245" s="238"/>
      <c r="AH245" s="238"/>
      <c r="AI245" s="238"/>
      <c r="AJ245" s="238"/>
      <c r="AK245" s="238"/>
      <c r="AL245" s="238"/>
      <c r="AM245" s="238"/>
      <c r="AN245" s="238"/>
      <c r="AO245" s="238"/>
      <c r="AP245" s="238"/>
      <c r="AQ245" s="238"/>
      <c r="AR245" s="238"/>
      <c r="AS245" s="238"/>
      <c r="AT245" s="238"/>
      <c r="AU245" s="238"/>
      <c r="AV245" s="238"/>
      <c r="AW245" s="238"/>
      <c r="AX245" s="238"/>
      <c r="AY245" s="238"/>
      <c r="AZ245" s="238"/>
      <c r="BA245" s="238"/>
      <c r="BB245" s="238"/>
      <c r="BC245" s="238"/>
      <c r="BD245" s="238"/>
      <c r="BE245" s="238"/>
      <c r="BF245" s="49">
        <v>7</v>
      </c>
      <c r="BG245" s="110">
        <v>1</v>
      </c>
      <c r="BH245" s="110">
        <v>4</v>
      </c>
      <c r="BI245" s="110">
        <v>50</v>
      </c>
      <c r="BJ245" s="52" t="str">
        <f t="shared" si="47"/>
        <v>4,1</v>
      </c>
      <c r="BK245" s="90"/>
      <c r="BL245" s="102">
        <f t="shared" si="48"/>
        <v>241</v>
      </c>
      <c r="BM245" s="60">
        <f t="shared" si="49"/>
        <v>7</v>
      </c>
      <c r="BN245" s="60">
        <f t="shared" si="50"/>
        <v>25</v>
      </c>
      <c r="BO245" s="90"/>
      <c r="BP245" s="238"/>
      <c r="BQ245" s="238"/>
      <c r="BR245" s="238"/>
      <c r="BS245" s="238"/>
      <c r="BT245" s="238"/>
      <c r="BU245" s="238"/>
      <c r="BV245" s="239"/>
      <c r="BW245" s="238"/>
      <c r="BX245" s="239"/>
      <c r="BY245" s="239"/>
      <c r="BZ245" s="90"/>
      <c r="CA245" s="90"/>
      <c r="CB245" s="90"/>
      <c r="CC245" s="90"/>
      <c r="CD245" s="90"/>
      <c r="CE245" s="90"/>
      <c r="CF245" s="90"/>
      <c r="CG245" s="90"/>
      <c r="CH245" s="90"/>
      <c r="CI245" s="90"/>
      <c r="CJ245" s="90"/>
      <c r="CX245" s="90"/>
      <c r="CY245" s="90"/>
      <c r="CZ245" s="90"/>
      <c r="DA245" s="90"/>
      <c r="DB245" s="90"/>
      <c r="DC245" s="90"/>
      <c r="DD245" s="90"/>
      <c r="DE245" s="90"/>
      <c r="DF245" s="90"/>
      <c r="DG245" s="90"/>
      <c r="DH245" s="90"/>
      <c r="DI245" s="90"/>
      <c r="DJ245" s="90"/>
      <c r="DK245" s="90"/>
    </row>
    <row r="246" spans="1:115" ht="11.25" customHeight="1" x14ac:dyDescent="0.25">
      <c r="A246" s="90"/>
      <c r="B246" s="90"/>
      <c r="C246" s="90"/>
      <c r="D246" s="90"/>
      <c r="E246" s="90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  <c r="R246" s="90"/>
      <c r="S246" s="90"/>
      <c r="T246" s="90"/>
      <c r="U246" s="90"/>
      <c r="V246" s="90"/>
      <c r="W246" s="90"/>
      <c r="X246" s="90"/>
      <c r="Y246" s="90"/>
      <c r="Z246" s="90"/>
      <c r="AA246" s="238"/>
      <c r="AB246" s="238"/>
      <c r="AC246" s="238"/>
      <c r="AD246" s="238"/>
      <c r="AE246" s="238"/>
      <c r="AF246" s="238"/>
      <c r="AG246" s="238"/>
      <c r="AH246" s="238"/>
      <c r="AI246" s="238"/>
      <c r="AJ246" s="238"/>
      <c r="AK246" s="238"/>
      <c r="AL246" s="238"/>
      <c r="AM246" s="238"/>
      <c r="AN246" s="238"/>
      <c r="AO246" s="238"/>
      <c r="AP246" s="238"/>
      <c r="AQ246" s="238"/>
      <c r="AR246" s="238"/>
      <c r="AS246" s="238"/>
      <c r="AT246" s="238"/>
      <c r="AU246" s="238"/>
      <c r="AV246" s="238"/>
      <c r="AW246" s="238"/>
      <c r="AX246" s="238"/>
      <c r="AY246" s="238"/>
      <c r="AZ246" s="238"/>
      <c r="BA246" s="238"/>
      <c r="BB246" s="238"/>
      <c r="BC246" s="238"/>
      <c r="BD246" s="238"/>
      <c r="BE246" s="238"/>
      <c r="BF246" s="49">
        <v>7</v>
      </c>
      <c r="BG246" s="110">
        <v>1</v>
      </c>
      <c r="BH246" s="110">
        <v>5</v>
      </c>
      <c r="BI246" s="110">
        <v>50</v>
      </c>
      <c r="BJ246" s="52" t="str">
        <f t="shared" si="47"/>
        <v>5,1</v>
      </c>
      <c r="BK246" s="90"/>
      <c r="BL246" s="102">
        <f t="shared" si="48"/>
        <v>242</v>
      </c>
      <c r="BM246" s="60">
        <f t="shared" si="49"/>
        <v>7</v>
      </c>
      <c r="BN246" s="60">
        <f t="shared" si="50"/>
        <v>26</v>
      </c>
      <c r="BO246" s="90"/>
      <c r="BP246" s="238"/>
      <c r="BQ246" s="238"/>
      <c r="BR246" s="238"/>
      <c r="BS246" s="238"/>
      <c r="BT246" s="238"/>
      <c r="BU246" s="238"/>
      <c r="BV246" s="239"/>
      <c r="BW246" s="238"/>
      <c r="BX246" s="239"/>
      <c r="BY246" s="239"/>
      <c r="BZ246" s="90"/>
      <c r="CA246" s="90"/>
      <c r="CB246" s="90"/>
      <c r="CC246" s="90"/>
      <c r="CD246" s="90"/>
      <c r="CE246" s="90"/>
      <c r="CF246" s="90"/>
      <c r="CG246" s="90"/>
      <c r="CH246" s="90"/>
      <c r="CI246" s="90"/>
      <c r="CJ246" s="90"/>
      <c r="CX246" s="90"/>
      <c r="CY246" s="90"/>
      <c r="CZ246" s="90"/>
      <c r="DA246" s="90"/>
      <c r="DB246" s="90"/>
      <c r="DC246" s="90"/>
      <c r="DD246" s="90"/>
      <c r="DE246" s="90"/>
      <c r="DF246" s="90"/>
      <c r="DG246" s="90"/>
      <c r="DH246" s="90"/>
      <c r="DI246" s="90"/>
      <c r="DJ246" s="90"/>
      <c r="DK246" s="90"/>
    </row>
    <row r="247" spans="1:115" ht="11.25" customHeight="1" x14ac:dyDescent="0.25">
      <c r="A247" s="90"/>
      <c r="B247" s="90"/>
      <c r="C247" s="90"/>
      <c r="D247" s="90"/>
      <c r="E247" s="90"/>
      <c r="F247" s="90"/>
      <c r="G247" s="90"/>
      <c r="H247" s="90"/>
      <c r="I247" s="90"/>
      <c r="J247" s="90"/>
      <c r="K247" s="90"/>
      <c r="L247" s="90"/>
      <c r="M247" s="90"/>
      <c r="N247" s="90"/>
      <c r="O247" s="90"/>
      <c r="P247" s="90"/>
      <c r="Q247" s="90"/>
      <c r="R247" s="90"/>
      <c r="S247" s="90"/>
      <c r="T247" s="90"/>
      <c r="U247" s="90"/>
      <c r="V247" s="90"/>
      <c r="W247" s="90"/>
      <c r="X247" s="90"/>
      <c r="Y247" s="90"/>
      <c r="Z247" s="90"/>
      <c r="AA247" s="238"/>
      <c r="AB247" s="238"/>
      <c r="AC247" s="238"/>
      <c r="AD247" s="238"/>
      <c r="AE247" s="238"/>
      <c r="AF247" s="238"/>
      <c r="AG247" s="238"/>
      <c r="AH247" s="238"/>
      <c r="AI247" s="238"/>
      <c r="AJ247" s="238"/>
      <c r="AK247" s="238"/>
      <c r="AL247" s="238"/>
      <c r="AM247" s="238"/>
      <c r="AN247" s="238"/>
      <c r="AO247" s="238"/>
      <c r="AP247" s="238"/>
      <c r="AQ247" s="238"/>
      <c r="AR247" s="238"/>
      <c r="AS247" s="238"/>
      <c r="AT247" s="238"/>
      <c r="AU247" s="238"/>
      <c r="AV247" s="238"/>
      <c r="AW247" s="238"/>
      <c r="AX247" s="238"/>
      <c r="AY247" s="238"/>
      <c r="AZ247" s="238"/>
      <c r="BA247" s="238"/>
      <c r="BB247" s="238"/>
      <c r="BC247" s="238"/>
      <c r="BD247" s="238"/>
      <c r="BE247" s="238"/>
      <c r="BF247" s="49">
        <v>7</v>
      </c>
      <c r="BG247" s="110">
        <v>1</v>
      </c>
      <c r="BH247" s="110">
        <v>6</v>
      </c>
      <c r="BI247" s="110">
        <v>50</v>
      </c>
      <c r="BJ247" s="52" t="str">
        <f t="shared" si="47"/>
        <v>6,1</v>
      </c>
      <c r="BK247" s="90"/>
      <c r="BL247" s="102">
        <f t="shared" si="48"/>
        <v>243</v>
      </c>
      <c r="BM247" s="60">
        <f t="shared" si="49"/>
        <v>7</v>
      </c>
      <c r="BN247" s="60">
        <f t="shared" si="50"/>
        <v>27</v>
      </c>
      <c r="BO247" s="90"/>
      <c r="BP247" s="238"/>
      <c r="BQ247" s="238"/>
      <c r="BR247" s="238"/>
      <c r="BS247" s="238"/>
      <c r="BT247" s="238"/>
      <c r="BU247" s="238"/>
      <c r="BV247" s="239"/>
      <c r="BW247" s="238"/>
      <c r="BX247" s="239"/>
      <c r="BY247" s="239"/>
      <c r="BZ247" s="90"/>
      <c r="CA247" s="90"/>
      <c r="CB247" s="90"/>
      <c r="CC247" s="90"/>
      <c r="CD247" s="90"/>
      <c r="CE247" s="90"/>
      <c r="CF247" s="90"/>
      <c r="CG247" s="90"/>
      <c r="CH247" s="90"/>
      <c r="CI247" s="90"/>
      <c r="CJ247" s="90"/>
      <c r="CX247" s="90"/>
      <c r="CY247" s="90"/>
      <c r="CZ247" s="90"/>
      <c r="DA247" s="90"/>
      <c r="DB247" s="90"/>
      <c r="DC247" s="90"/>
      <c r="DD247" s="90"/>
      <c r="DE247" s="90"/>
      <c r="DF247" s="90"/>
      <c r="DG247" s="90"/>
      <c r="DH247" s="90"/>
      <c r="DI247" s="90"/>
      <c r="DJ247" s="90"/>
      <c r="DK247" s="90"/>
    </row>
    <row r="248" spans="1:115" ht="11.25" customHeight="1" x14ac:dyDescent="0.25">
      <c r="A248" s="90"/>
      <c r="B248" s="90"/>
      <c r="C248" s="90"/>
      <c r="D248" s="90"/>
      <c r="E248" s="90"/>
      <c r="F248" s="90"/>
      <c r="G248" s="90"/>
      <c r="H248" s="90"/>
      <c r="I248" s="90"/>
      <c r="J248" s="90"/>
      <c r="K248" s="90"/>
      <c r="L248" s="90"/>
      <c r="M248" s="90"/>
      <c r="N248" s="90"/>
      <c r="O248" s="90"/>
      <c r="P248" s="90"/>
      <c r="Q248" s="90"/>
      <c r="R248" s="90"/>
      <c r="S248" s="90"/>
      <c r="T248" s="90"/>
      <c r="U248" s="90"/>
      <c r="V248" s="90"/>
      <c r="W248" s="90"/>
      <c r="X248" s="90"/>
      <c r="Y248" s="90"/>
      <c r="Z248" s="90"/>
      <c r="AA248" s="238"/>
      <c r="AB248" s="238"/>
      <c r="AC248" s="238"/>
      <c r="AD248" s="238"/>
      <c r="AE248" s="238"/>
      <c r="AF248" s="238"/>
      <c r="AG248" s="238"/>
      <c r="AH248" s="238"/>
      <c r="AI248" s="238"/>
      <c r="AJ248" s="238"/>
      <c r="AK248" s="238"/>
      <c r="AL248" s="238"/>
      <c r="AM248" s="238"/>
      <c r="AN248" s="238"/>
      <c r="AO248" s="238"/>
      <c r="AP248" s="238"/>
      <c r="AQ248" s="238"/>
      <c r="AR248" s="238"/>
      <c r="AS248" s="238"/>
      <c r="AT248" s="238"/>
      <c r="AU248" s="238"/>
      <c r="AV248" s="238"/>
      <c r="AW248" s="238"/>
      <c r="AX248" s="238"/>
      <c r="AY248" s="238"/>
      <c r="AZ248" s="238"/>
      <c r="BA248" s="238"/>
      <c r="BB248" s="238"/>
      <c r="BC248" s="238"/>
      <c r="BD248" s="238"/>
      <c r="BE248" s="238"/>
      <c r="BF248" s="49">
        <v>7</v>
      </c>
      <c r="BG248" s="110">
        <v>1</v>
      </c>
      <c r="BH248" s="110">
        <v>7</v>
      </c>
      <c r="BI248" s="110">
        <v>50</v>
      </c>
      <c r="BJ248" s="52" t="str">
        <f t="shared" si="47"/>
        <v>7,1</v>
      </c>
      <c r="BK248" s="90"/>
      <c r="BL248" s="102">
        <f t="shared" si="48"/>
        <v>244</v>
      </c>
      <c r="BM248" s="60">
        <f t="shared" si="49"/>
        <v>7</v>
      </c>
      <c r="BN248" s="60">
        <f t="shared" si="50"/>
        <v>28</v>
      </c>
      <c r="BO248" s="90"/>
      <c r="BP248" s="238"/>
      <c r="BQ248" s="238"/>
      <c r="BR248" s="238"/>
      <c r="BS248" s="238"/>
      <c r="BT248" s="238"/>
      <c r="BU248" s="238"/>
      <c r="BV248" s="239"/>
      <c r="BW248" s="238"/>
      <c r="BX248" s="239"/>
      <c r="BY248" s="239"/>
      <c r="BZ248" s="90"/>
      <c r="CA248" s="90"/>
      <c r="CB248" s="90"/>
      <c r="CC248" s="90"/>
      <c r="CD248" s="90"/>
      <c r="CE248" s="90"/>
      <c r="CF248" s="90"/>
      <c r="CG248" s="90"/>
      <c r="CH248" s="90"/>
      <c r="CI248" s="90"/>
      <c r="CJ248" s="90"/>
      <c r="CX248" s="90"/>
      <c r="CY248" s="90"/>
      <c r="CZ248" s="90"/>
      <c r="DA248" s="90"/>
      <c r="DB248" s="90"/>
      <c r="DC248" s="90"/>
      <c r="DD248" s="90"/>
      <c r="DE248" s="90"/>
      <c r="DF248" s="90"/>
      <c r="DG248" s="90"/>
      <c r="DH248" s="90"/>
      <c r="DI248" s="90"/>
      <c r="DJ248" s="90"/>
      <c r="DK248" s="90"/>
    </row>
    <row r="249" spans="1:115" ht="11.25" customHeight="1" x14ac:dyDescent="0.25">
      <c r="A249" s="90"/>
      <c r="B249" s="90"/>
      <c r="C249" s="90"/>
      <c r="D249" s="90"/>
      <c r="E249" s="90"/>
      <c r="F249" s="90"/>
      <c r="G249" s="90"/>
      <c r="H249" s="90"/>
      <c r="I249" s="90"/>
      <c r="J249" s="90"/>
      <c r="K249" s="90"/>
      <c r="L249" s="90"/>
      <c r="M249" s="90"/>
      <c r="N249" s="90"/>
      <c r="O249" s="90"/>
      <c r="P249" s="90"/>
      <c r="Q249" s="90"/>
      <c r="R249" s="90"/>
      <c r="S249" s="90"/>
      <c r="T249" s="90"/>
      <c r="U249" s="90"/>
      <c r="V249" s="90"/>
      <c r="W249" s="90"/>
      <c r="X249" s="90"/>
      <c r="Y249" s="90"/>
      <c r="Z249" s="90"/>
      <c r="AA249" s="238"/>
      <c r="AB249" s="238"/>
      <c r="AC249" s="238"/>
      <c r="AD249" s="238"/>
      <c r="AE249" s="238"/>
      <c r="AF249" s="238"/>
      <c r="AG249" s="238"/>
      <c r="AH249" s="238"/>
      <c r="AI249" s="238"/>
      <c r="AJ249" s="238"/>
      <c r="AK249" s="238"/>
      <c r="AL249" s="238"/>
      <c r="AM249" s="238"/>
      <c r="AN249" s="238"/>
      <c r="AO249" s="238"/>
      <c r="AP249" s="238"/>
      <c r="AQ249" s="238"/>
      <c r="AR249" s="238"/>
      <c r="AS249" s="238"/>
      <c r="AT249" s="238"/>
      <c r="AU249" s="238"/>
      <c r="AV249" s="238"/>
      <c r="AW249" s="238"/>
      <c r="AX249" s="238"/>
      <c r="AY249" s="238"/>
      <c r="AZ249" s="238"/>
      <c r="BA249" s="238"/>
      <c r="BB249" s="238"/>
      <c r="BC249" s="238"/>
      <c r="BD249" s="238"/>
      <c r="BE249" s="238"/>
      <c r="BF249" s="49">
        <v>7</v>
      </c>
      <c r="BG249" s="110">
        <v>1</v>
      </c>
      <c r="BH249" s="110">
        <v>8</v>
      </c>
      <c r="BI249" s="110">
        <v>50</v>
      </c>
      <c r="BJ249" s="52" t="str">
        <f t="shared" si="47"/>
        <v>8,1</v>
      </c>
      <c r="BK249" s="90"/>
      <c r="BL249" s="102">
        <f t="shared" si="48"/>
        <v>245</v>
      </c>
      <c r="BM249" s="60">
        <f t="shared" si="49"/>
        <v>7</v>
      </c>
      <c r="BN249" s="60">
        <f t="shared" si="50"/>
        <v>29</v>
      </c>
      <c r="BO249" s="90"/>
      <c r="BP249" s="238"/>
      <c r="BQ249" s="238"/>
      <c r="BR249" s="238"/>
      <c r="BS249" s="238"/>
      <c r="BT249" s="238"/>
      <c r="BU249" s="238"/>
      <c r="BV249" s="239"/>
      <c r="BW249" s="238"/>
      <c r="BX249" s="239"/>
      <c r="BY249" s="239"/>
      <c r="BZ249" s="90"/>
      <c r="CA249" s="90"/>
      <c r="CB249" s="90"/>
      <c r="CC249" s="90"/>
      <c r="CD249" s="90"/>
      <c r="CE249" s="90"/>
      <c r="CF249" s="90"/>
      <c r="CG249" s="90"/>
      <c r="CH249" s="90"/>
      <c r="CI249" s="90"/>
      <c r="CJ249" s="90"/>
      <c r="CX249" s="90"/>
      <c r="CY249" s="90"/>
      <c r="CZ249" s="90"/>
      <c r="DA249" s="90"/>
      <c r="DB249" s="90"/>
      <c r="DC249" s="90"/>
      <c r="DD249" s="90"/>
      <c r="DE249" s="90"/>
      <c r="DF249" s="90"/>
      <c r="DG249" s="90"/>
      <c r="DH249" s="90"/>
      <c r="DI249" s="90"/>
      <c r="DJ249" s="90"/>
      <c r="DK249" s="90"/>
    </row>
    <row r="250" spans="1:115" ht="11.25" customHeight="1" x14ac:dyDescent="0.25">
      <c r="A250" s="90"/>
      <c r="B250" s="90"/>
      <c r="C250" s="90"/>
      <c r="D250" s="90"/>
      <c r="E250" s="90"/>
      <c r="F250" s="90"/>
      <c r="G250" s="90"/>
      <c r="H250" s="90"/>
      <c r="I250" s="90"/>
      <c r="J250" s="90"/>
      <c r="K250" s="90"/>
      <c r="L250" s="90"/>
      <c r="M250" s="90"/>
      <c r="N250" s="90"/>
      <c r="O250" s="90"/>
      <c r="P250" s="90"/>
      <c r="Q250" s="90"/>
      <c r="R250" s="90"/>
      <c r="S250" s="90"/>
      <c r="T250" s="90"/>
      <c r="U250" s="90"/>
      <c r="V250" s="90"/>
      <c r="W250" s="90"/>
      <c r="X250" s="90"/>
      <c r="Y250" s="90"/>
      <c r="Z250" s="90"/>
      <c r="AA250" s="238"/>
      <c r="AB250" s="238"/>
      <c r="AC250" s="238"/>
      <c r="AD250" s="238"/>
      <c r="AE250" s="238"/>
      <c r="AF250" s="238"/>
      <c r="AG250" s="238"/>
      <c r="AH250" s="238"/>
      <c r="AI250" s="238"/>
      <c r="AJ250" s="238"/>
      <c r="AK250" s="238"/>
      <c r="AL250" s="238"/>
      <c r="AM250" s="238"/>
      <c r="AN250" s="238"/>
      <c r="AO250" s="238"/>
      <c r="AP250" s="238"/>
      <c r="AQ250" s="238"/>
      <c r="AR250" s="238"/>
      <c r="AS250" s="238"/>
      <c r="AT250" s="238"/>
      <c r="AU250" s="238"/>
      <c r="AV250" s="238"/>
      <c r="AW250" s="238"/>
      <c r="AX250" s="238"/>
      <c r="AY250" s="238"/>
      <c r="AZ250" s="238"/>
      <c r="BA250" s="238"/>
      <c r="BB250" s="238"/>
      <c r="BC250" s="238"/>
      <c r="BD250" s="238"/>
      <c r="BE250" s="238"/>
      <c r="BF250" s="49">
        <v>7</v>
      </c>
      <c r="BG250" s="110">
        <v>1</v>
      </c>
      <c r="BH250" s="110">
        <v>9</v>
      </c>
      <c r="BI250" s="110">
        <v>50</v>
      </c>
      <c r="BJ250" s="52" t="str">
        <f t="shared" si="47"/>
        <v>9,1</v>
      </c>
      <c r="BK250" s="90"/>
      <c r="BL250" s="102">
        <f t="shared" si="48"/>
        <v>246</v>
      </c>
      <c r="BM250" s="60">
        <f t="shared" si="49"/>
        <v>7</v>
      </c>
      <c r="BN250" s="60">
        <f t="shared" si="50"/>
        <v>30</v>
      </c>
      <c r="BO250" s="90"/>
      <c r="BP250" s="238"/>
      <c r="BQ250" s="238"/>
      <c r="BR250" s="238"/>
      <c r="BS250" s="238"/>
      <c r="BT250" s="238"/>
      <c r="BU250" s="238"/>
      <c r="BV250" s="239"/>
      <c r="BW250" s="238"/>
      <c r="BX250" s="239"/>
      <c r="BY250" s="239"/>
      <c r="BZ250" s="90"/>
      <c r="CA250" s="90"/>
      <c r="CB250" s="90"/>
      <c r="CC250" s="90"/>
      <c r="CD250" s="90"/>
      <c r="CE250" s="90"/>
      <c r="CF250" s="90"/>
      <c r="CG250" s="90"/>
      <c r="CH250" s="90"/>
      <c r="CI250" s="90"/>
      <c r="CJ250" s="90"/>
      <c r="CX250" s="90"/>
      <c r="CY250" s="90"/>
      <c r="CZ250" s="90"/>
      <c r="DA250" s="90"/>
      <c r="DB250" s="90"/>
      <c r="DC250" s="90"/>
      <c r="DD250" s="90"/>
      <c r="DE250" s="90"/>
      <c r="DF250" s="90"/>
      <c r="DG250" s="90"/>
      <c r="DH250" s="90"/>
      <c r="DI250" s="90"/>
      <c r="DJ250" s="90"/>
      <c r="DK250" s="90"/>
    </row>
    <row r="251" spans="1:115" ht="11.25" customHeight="1" x14ac:dyDescent="0.25">
      <c r="A251" s="90"/>
      <c r="B251" s="90"/>
      <c r="C251" s="90"/>
      <c r="D251" s="90"/>
      <c r="E251" s="90"/>
      <c r="F251" s="90"/>
      <c r="G251" s="90"/>
      <c r="H251" s="90"/>
      <c r="I251" s="90"/>
      <c r="J251" s="90"/>
      <c r="K251" s="90"/>
      <c r="L251" s="90"/>
      <c r="M251" s="90"/>
      <c r="N251" s="90"/>
      <c r="O251" s="90"/>
      <c r="P251" s="90"/>
      <c r="Q251" s="90"/>
      <c r="R251" s="90"/>
      <c r="S251" s="90"/>
      <c r="T251" s="90"/>
      <c r="U251" s="90"/>
      <c r="V251" s="90"/>
      <c r="W251" s="90"/>
      <c r="X251" s="90"/>
      <c r="Y251" s="90"/>
      <c r="Z251" s="90"/>
      <c r="AA251" s="238"/>
      <c r="AB251" s="238"/>
      <c r="AC251" s="238"/>
      <c r="AD251" s="238"/>
      <c r="AE251" s="238"/>
      <c r="AF251" s="238"/>
      <c r="AG251" s="238"/>
      <c r="AH251" s="238"/>
      <c r="AI251" s="238"/>
      <c r="AJ251" s="238"/>
      <c r="AK251" s="238"/>
      <c r="AL251" s="238"/>
      <c r="AM251" s="238"/>
      <c r="AN251" s="238"/>
      <c r="AO251" s="238"/>
      <c r="AP251" s="238"/>
      <c r="AQ251" s="238"/>
      <c r="AR251" s="238"/>
      <c r="AS251" s="238"/>
      <c r="AT251" s="238"/>
      <c r="AU251" s="238"/>
      <c r="AV251" s="238"/>
      <c r="AW251" s="238"/>
      <c r="AX251" s="238"/>
      <c r="AY251" s="238"/>
      <c r="AZ251" s="238"/>
      <c r="BA251" s="238"/>
      <c r="BB251" s="238"/>
      <c r="BC251" s="238"/>
      <c r="BD251" s="238"/>
      <c r="BE251" s="238"/>
      <c r="BF251" s="49">
        <v>7</v>
      </c>
      <c r="BG251" s="110">
        <v>1</v>
      </c>
      <c r="BH251" s="110">
        <v>10</v>
      </c>
      <c r="BI251" s="110">
        <v>50</v>
      </c>
      <c r="BJ251" s="52" t="str">
        <f t="shared" si="47"/>
        <v>10,1</v>
      </c>
      <c r="BK251" s="90"/>
      <c r="BL251" s="102">
        <f t="shared" si="48"/>
        <v>247</v>
      </c>
      <c r="BM251" s="60">
        <f t="shared" si="49"/>
        <v>7</v>
      </c>
      <c r="BN251" s="60">
        <f t="shared" si="50"/>
        <v>31</v>
      </c>
      <c r="BO251" s="90"/>
      <c r="BP251" s="238"/>
      <c r="BQ251" s="238"/>
      <c r="BR251" s="238"/>
      <c r="BS251" s="238"/>
      <c r="BT251" s="238"/>
      <c r="BU251" s="238"/>
      <c r="BV251" s="239"/>
      <c r="BW251" s="238"/>
      <c r="BX251" s="239"/>
      <c r="BY251" s="239"/>
      <c r="BZ251" s="90"/>
      <c r="CA251" s="90"/>
      <c r="CB251" s="90"/>
      <c r="CC251" s="90"/>
      <c r="CD251" s="90"/>
      <c r="CE251" s="90"/>
      <c r="CF251" s="90"/>
      <c r="CG251" s="90"/>
      <c r="CH251" s="90"/>
      <c r="CI251" s="90"/>
      <c r="CJ251" s="90"/>
      <c r="CX251" s="90"/>
      <c r="CY251" s="90"/>
      <c r="CZ251" s="90"/>
      <c r="DA251" s="90"/>
      <c r="DB251" s="90"/>
      <c r="DC251" s="90"/>
      <c r="DD251" s="90"/>
      <c r="DE251" s="90"/>
      <c r="DF251" s="90"/>
      <c r="DG251" s="90"/>
      <c r="DH251" s="90"/>
      <c r="DI251" s="90"/>
      <c r="DJ251" s="90"/>
      <c r="DK251" s="90"/>
    </row>
    <row r="252" spans="1:115" ht="11.25" customHeight="1" x14ac:dyDescent="0.25">
      <c r="A252" s="90"/>
      <c r="B252" s="90"/>
      <c r="C252" s="90"/>
      <c r="D252" s="90"/>
      <c r="E252" s="90"/>
      <c r="F252" s="90"/>
      <c r="G252" s="90"/>
      <c r="H252" s="90"/>
      <c r="I252" s="90"/>
      <c r="J252" s="90"/>
      <c r="K252" s="90"/>
      <c r="L252" s="90"/>
      <c r="M252" s="90"/>
      <c r="N252" s="90"/>
      <c r="O252" s="90"/>
      <c r="P252" s="90"/>
      <c r="Q252" s="90"/>
      <c r="R252" s="90"/>
      <c r="S252" s="90"/>
      <c r="T252" s="90"/>
      <c r="U252" s="90"/>
      <c r="V252" s="90"/>
      <c r="W252" s="90"/>
      <c r="X252" s="90"/>
      <c r="Y252" s="90"/>
      <c r="Z252" s="90"/>
      <c r="AA252" s="238"/>
      <c r="AB252" s="238"/>
      <c r="AC252" s="238"/>
      <c r="AD252" s="238"/>
      <c r="AE252" s="238"/>
      <c r="AF252" s="238"/>
      <c r="AG252" s="238"/>
      <c r="AH252" s="238"/>
      <c r="AI252" s="238"/>
      <c r="AJ252" s="238"/>
      <c r="AK252" s="238"/>
      <c r="AL252" s="238"/>
      <c r="AM252" s="238"/>
      <c r="AN252" s="238"/>
      <c r="AO252" s="238"/>
      <c r="AP252" s="238"/>
      <c r="AQ252" s="238"/>
      <c r="AR252" s="238"/>
      <c r="AS252" s="238"/>
      <c r="AT252" s="238"/>
      <c r="AU252" s="238"/>
      <c r="AV252" s="238"/>
      <c r="AW252" s="238"/>
      <c r="AX252" s="238"/>
      <c r="AY252" s="238"/>
      <c r="AZ252" s="238"/>
      <c r="BA252" s="238"/>
      <c r="BB252" s="238"/>
      <c r="BC252" s="238"/>
      <c r="BD252" s="238"/>
      <c r="BE252" s="238"/>
      <c r="BF252" s="49">
        <v>7</v>
      </c>
      <c r="BG252" s="110">
        <v>1</v>
      </c>
      <c r="BH252" s="110">
        <v>11</v>
      </c>
      <c r="BI252" s="110">
        <v>50</v>
      </c>
      <c r="BJ252" s="52" t="str">
        <f t="shared" si="47"/>
        <v>11,1</v>
      </c>
      <c r="BK252" s="90"/>
      <c r="BL252" s="102">
        <f t="shared" si="48"/>
        <v>248</v>
      </c>
      <c r="BM252" s="60">
        <f t="shared" si="49"/>
        <v>7</v>
      </c>
      <c r="BN252" s="60">
        <f t="shared" si="50"/>
        <v>32</v>
      </c>
      <c r="BO252" s="90"/>
      <c r="BP252" s="238"/>
      <c r="BQ252" s="238"/>
      <c r="BR252" s="238"/>
      <c r="BS252" s="238"/>
      <c r="BT252" s="238"/>
      <c r="BU252" s="238"/>
      <c r="BV252" s="239"/>
      <c r="BW252" s="238"/>
      <c r="BX252" s="239"/>
      <c r="BY252" s="239"/>
      <c r="BZ252" s="90"/>
      <c r="CA252" s="90"/>
      <c r="CB252" s="90"/>
      <c r="CC252" s="90"/>
      <c r="CD252" s="90"/>
      <c r="CE252" s="90"/>
      <c r="CF252" s="90"/>
      <c r="CG252" s="90"/>
      <c r="CH252" s="90"/>
      <c r="CI252" s="90"/>
      <c r="CJ252" s="90"/>
      <c r="CX252" s="90"/>
      <c r="CY252" s="90"/>
      <c r="CZ252" s="90"/>
      <c r="DA252" s="90"/>
      <c r="DB252" s="90"/>
      <c r="DC252" s="90"/>
      <c r="DD252" s="90"/>
      <c r="DE252" s="90"/>
      <c r="DF252" s="90"/>
      <c r="DG252" s="90"/>
      <c r="DH252" s="90"/>
      <c r="DI252" s="90"/>
      <c r="DJ252" s="90"/>
      <c r="DK252" s="90"/>
    </row>
    <row r="253" spans="1:115" ht="11.25" customHeight="1" x14ac:dyDescent="0.25">
      <c r="A253" s="90"/>
      <c r="B253" s="90"/>
      <c r="C253" s="90"/>
      <c r="D253" s="90"/>
      <c r="E253" s="90"/>
      <c r="F253" s="90"/>
      <c r="G253" s="90"/>
      <c r="H253" s="90"/>
      <c r="I253" s="90"/>
      <c r="J253" s="90"/>
      <c r="K253" s="90"/>
      <c r="L253" s="90"/>
      <c r="M253" s="90"/>
      <c r="N253" s="90"/>
      <c r="O253" s="90"/>
      <c r="P253" s="90"/>
      <c r="Q253" s="90"/>
      <c r="R253" s="90"/>
      <c r="S253" s="90"/>
      <c r="T253" s="90"/>
      <c r="U253" s="90"/>
      <c r="V253" s="90"/>
      <c r="W253" s="90"/>
      <c r="X253" s="90"/>
      <c r="Y253" s="90"/>
      <c r="Z253" s="90"/>
      <c r="AA253" s="238"/>
      <c r="AB253" s="238"/>
      <c r="AC253" s="238"/>
      <c r="AD253" s="238"/>
      <c r="AE253" s="238"/>
      <c r="AF253" s="238"/>
      <c r="AG253" s="238"/>
      <c r="AH253" s="238"/>
      <c r="AI253" s="238"/>
      <c r="AJ253" s="238"/>
      <c r="AK253" s="238"/>
      <c r="AL253" s="238"/>
      <c r="AM253" s="238"/>
      <c r="AN253" s="238"/>
      <c r="AO253" s="238"/>
      <c r="AP253" s="238"/>
      <c r="AQ253" s="238"/>
      <c r="AR253" s="238"/>
      <c r="AS253" s="238"/>
      <c r="AT253" s="238"/>
      <c r="AU253" s="238"/>
      <c r="AV253" s="238"/>
      <c r="AW253" s="238"/>
      <c r="AX253" s="238"/>
      <c r="AY253" s="238"/>
      <c r="AZ253" s="238"/>
      <c r="BA253" s="238"/>
      <c r="BB253" s="238"/>
      <c r="BC253" s="238"/>
      <c r="BD253" s="238"/>
      <c r="BE253" s="238"/>
      <c r="BF253" s="49">
        <v>7</v>
      </c>
      <c r="BG253" s="110">
        <v>1</v>
      </c>
      <c r="BH253" s="110">
        <v>12</v>
      </c>
      <c r="BI253" s="110">
        <v>50.09</v>
      </c>
      <c r="BJ253" s="52" t="str">
        <f t="shared" si="47"/>
        <v>12,1</v>
      </c>
      <c r="BK253" s="90"/>
      <c r="BL253" s="102">
        <f t="shared" si="48"/>
        <v>249</v>
      </c>
      <c r="BM253" s="60">
        <f t="shared" si="49"/>
        <v>7</v>
      </c>
      <c r="BN253" s="60">
        <f t="shared" si="50"/>
        <v>33</v>
      </c>
      <c r="BO253" s="90"/>
      <c r="BP253" s="238"/>
      <c r="BQ253" s="238"/>
      <c r="BR253" s="238"/>
      <c r="BS253" s="238"/>
      <c r="BT253" s="238"/>
      <c r="BU253" s="238"/>
      <c r="BV253" s="239"/>
      <c r="BW253" s="238"/>
      <c r="BX253" s="239"/>
      <c r="BY253" s="239"/>
      <c r="BZ253" s="90"/>
      <c r="CA253" s="90"/>
      <c r="CB253" s="90"/>
      <c r="CC253" s="90"/>
      <c r="CD253" s="90"/>
      <c r="CE253" s="90"/>
      <c r="CF253" s="90"/>
      <c r="CG253" s="90"/>
      <c r="CH253" s="90"/>
      <c r="CI253" s="90"/>
      <c r="CJ253" s="90"/>
      <c r="CX253" s="90"/>
      <c r="CY253" s="90"/>
      <c r="CZ253" s="90"/>
      <c r="DA253" s="90"/>
      <c r="DB253" s="90"/>
      <c r="DC253" s="90"/>
      <c r="DD253" s="90"/>
      <c r="DE253" s="90"/>
      <c r="DF253" s="90"/>
      <c r="DG253" s="90"/>
      <c r="DH253" s="90"/>
      <c r="DI253" s="90"/>
      <c r="DJ253" s="90"/>
      <c r="DK253" s="90"/>
    </row>
    <row r="254" spans="1:115" ht="11.25" customHeight="1" x14ac:dyDescent="0.25">
      <c r="A254" s="90"/>
      <c r="B254" s="90"/>
      <c r="C254" s="90"/>
      <c r="D254" s="90"/>
      <c r="E254" s="90"/>
      <c r="F254" s="90"/>
      <c r="G254" s="90"/>
      <c r="H254" s="90"/>
      <c r="I254" s="90"/>
      <c r="J254" s="90"/>
      <c r="K254" s="90"/>
      <c r="L254" s="90"/>
      <c r="M254" s="90"/>
      <c r="N254" s="90"/>
      <c r="O254" s="90"/>
      <c r="P254" s="90"/>
      <c r="Q254" s="90"/>
      <c r="R254" s="90"/>
      <c r="S254" s="90"/>
      <c r="T254" s="90"/>
      <c r="U254" s="90"/>
      <c r="V254" s="90"/>
      <c r="W254" s="90"/>
      <c r="X254" s="90"/>
      <c r="Y254" s="90"/>
      <c r="Z254" s="90"/>
      <c r="AA254" s="238"/>
      <c r="AB254" s="238"/>
      <c r="AC254" s="238"/>
      <c r="AD254" s="238"/>
      <c r="AE254" s="238"/>
      <c r="AF254" s="238"/>
      <c r="AG254" s="238"/>
      <c r="AH254" s="238"/>
      <c r="AI254" s="238"/>
      <c r="AJ254" s="238"/>
      <c r="AK254" s="238"/>
      <c r="AL254" s="238"/>
      <c r="AM254" s="238"/>
      <c r="AN254" s="238"/>
      <c r="AO254" s="238"/>
      <c r="AP254" s="238"/>
      <c r="AQ254" s="238"/>
      <c r="AR254" s="238"/>
      <c r="AS254" s="238"/>
      <c r="AT254" s="238"/>
      <c r="AU254" s="238"/>
      <c r="AV254" s="238"/>
      <c r="AW254" s="238"/>
      <c r="AX254" s="238"/>
      <c r="AY254" s="238"/>
      <c r="AZ254" s="238"/>
      <c r="BA254" s="238"/>
      <c r="BB254" s="238"/>
      <c r="BC254" s="238"/>
      <c r="BD254" s="238"/>
      <c r="BE254" s="238"/>
      <c r="BF254" s="49">
        <v>7</v>
      </c>
      <c r="BG254" s="110">
        <v>1</v>
      </c>
      <c r="BH254" s="110">
        <v>13</v>
      </c>
      <c r="BI254" s="110">
        <v>50.14</v>
      </c>
      <c r="BJ254" s="52" t="str">
        <f t="shared" si="47"/>
        <v>13,1</v>
      </c>
      <c r="BK254" s="90"/>
      <c r="BL254" s="102">
        <f t="shared" si="48"/>
        <v>250</v>
      </c>
      <c r="BM254" s="60">
        <f t="shared" si="49"/>
        <v>7</v>
      </c>
      <c r="BN254" s="60">
        <f t="shared" si="50"/>
        <v>34</v>
      </c>
      <c r="BO254" s="90"/>
      <c r="BP254" s="238"/>
      <c r="BQ254" s="238"/>
      <c r="BR254" s="238"/>
      <c r="BS254" s="238"/>
      <c r="BT254" s="238"/>
      <c r="BU254" s="238"/>
      <c r="BV254" s="239"/>
      <c r="BW254" s="238"/>
      <c r="BX254" s="239"/>
      <c r="BY254" s="239"/>
      <c r="BZ254" s="90"/>
      <c r="CA254" s="90"/>
      <c r="CB254" s="90"/>
      <c r="CC254" s="90"/>
      <c r="CD254" s="90"/>
      <c r="CE254" s="90"/>
      <c r="CF254" s="90"/>
      <c r="CG254" s="90"/>
      <c r="CH254" s="90"/>
      <c r="CI254" s="90"/>
      <c r="CJ254" s="90"/>
      <c r="CX254" s="90"/>
      <c r="CY254" s="90"/>
      <c r="CZ254" s="90"/>
      <c r="DA254" s="90"/>
      <c r="DB254" s="90"/>
      <c r="DC254" s="90"/>
      <c r="DD254" s="90"/>
      <c r="DE254" s="90"/>
      <c r="DF254" s="90"/>
      <c r="DG254" s="90"/>
      <c r="DH254" s="90"/>
      <c r="DI254" s="90"/>
      <c r="DJ254" s="90"/>
      <c r="DK254" s="90"/>
    </row>
    <row r="255" spans="1:115" ht="11.25" customHeight="1" x14ac:dyDescent="0.25">
      <c r="A255" s="90"/>
      <c r="B255" s="90"/>
      <c r="C255" s="90"/>
      <c r="D255" s="90"/>
      <c r="E255" s="90"/>
      <c r="F255" s="90"/>
      <c r="G255" s="90"/>
      <c r="H255" s="90"/>
      <c r="I255" s="90"/>
      <c r="J255" s="90"/>
      <c r="K255" s="90"/>
      <c r="L255" s="90"/>
      <c r="M255" s="90"/>
      <c r="N255" s="90"/>
      <c r="O255" s="90"/>
      <c r="P255" s="90"/>
      <c r="Q255" s="90"/>
      <c r="R255" s="90"/>
      <c r="S255" s="90"/>
      <c r="T255" s="90"/>
      <c r="U255" s="90"/>
      <c r="V255" s="90"/>
      <c r="W255" s="90"/>
      <c r="X255" s="90"/>
      <c r="Y255" s="90"/>
      <c r="Z255" s="90"/>
      <c r="AA255" s="238"/>
      <c r="AB255" s="238"/>
      <c r="AC255" s="238"/>
      <c r="AD255" s="238"/>
      <c r="AE255" s="238"/>
      <c r="AF255" s="238"/>
      <c r="AG255" s="238"/>
      <c r="AH255" s="238"/>
      <c r="AI255" s="238"/>
      <c r="AJ255" s="238"/>
      <c r="AK255" s="238"/>
      <c r="AL255" s="238"/>
      <c r="AM255" s="238"/>
      <c r="AN255" s="238"/>
      <c r="AO255" s="238"/>
      <c r="AP255" s="238"/>
      <c r="AQ255" s="238"/>
      <c r="AR255" s="238"/>
      <c r="AS255" s="238"/>
      <c r="AT255" s="238"/>
      <c r="AU255" s="238"/>
      <c r="AV255" s="238"/>
      <c r="AW255" s="238"/>
      <c r="AX255" s="238"/>
      <c r="AY255" s="238"/>
      <c r="AZ255" s="238"/>
      <c r="BA255" s="238"/>
      <c r="BB255" s="238"/>
      <c r="BC255" s="238"/>
      <c r="BD255" s="238"/>
      <c r="BE255" s="238"/>
      <c r="BF255" s="49">
        <v>7</v>
      </c>
      <c r="BG255" s="110">
        <v>1</v>
      </c>
      <c r="BH255" s="110">
        <v>14</v>
      </c>
      <c r="BI255" s="110">
        <v>50.14</v>
      </c>
      <c r="BJ255" s="52" t="str">
        <f t="shared" si="47"/>
        <v>14,1</v>
      </c>
      <c r="BK255" s="90"/>
      <c r="BL255" s="102">
        <f t="shared" si="48"/>
        <v>251</v>
      </c>
      <c r="BM255" s="60">
        <f t="shared" si="49"/>
        <v>7</v>
      </c>
      <c r="BN255" s="60">
        <f t="shared" si="50"/>
        <v>35</v>
      </c>
      <c r="BO255" s="90"/>
      <c r="BP255" s="238"/>
      <c r="BQ255" s="238"/>
      <c r="BR255" s="238"/>
      <c r="BS255" s="238"/>
      <c r="BT255" s="238"/>
      <c r="BU255" s="238"/>
      <c r="BV255" s="239"/>
      <c r="BW255" s="238"/>
      <c r="BX255" s="239"/>
      <c r="BY255" s="239"/>
      <c r="BZ255" s="90"/>
      <c r="CA255" s="90"/>
      <c r="CB255" s="90"/>
      <c r="CC255" s="90"/>
      <c r="CD255" s="90"/>
      <c r="CE255" s="90"/>
      <c r="CF255" s="90"/>
      <c r="CG255" s="90"/>
      <c r="CH255" s="90"/>
      <c r="CI255" s="90"/>
      <c r="CJ255" s="90"/>
      <c r="CX255" s="90"/>
      <c r="CY255" s="90"/>
      <c r="CZ255" s="90"/>
      <c r="DA255" s="90"/>
      <c r="DB255" s="90"/>
      <c r="DC255" s="90"/>
      <c r="DD255" s="90"/>
      <c r="DE255" s="90"/>
      <c r="DF255" s="90"/>
      <c r="DG255" s="90"/>
      <c r="DH255" s="90"/>
      <c r="DI255" s="90"/>
      <c r="DJ255" s="90"/>
      <c r="DK255" s="90"/>
    </row>
    <row r="256" spans="1:115" ht="11.25" customHeight="1" x14ac:dyDescent="0.25">
      <c r="A256" s="90"/>
      <c r="B256" s="90"/>
      <c r="C256" s="90"/>
      <c r="D256" s="90"/>
      <c r="E256" s="90"/>
      <c r="F256" s="90"/>
      <c r="G256" s="90"/>
      <c r="H256" s="90"/>
      <c r="I256" s="90"/>
      <c r="J256" s="90"/>
      <c r="K256" s="90"/>
      <c r="L256" s="90"/>
      <c r="M256" s="90"/>
      <c r="N256" s="90"/>
      <c r="O256" s="90"/>
      <c r="P256" s="90"/>
      <c r="Q256" s="90"/>
      <c r="R256" s="90"/>
      <c r="S256" s="90"/>
      <c r="T256" s="90"/>
      <c r="U256" s="90"/>
      <c r="V256" s="90"/>
      <c r="W256" s="90"/>
      <c r="X256" s="90"/>
      <c r="Y256" s="90"/>
      <c r="Z256" s="90"/>
      <c r="AA256" s="238"/>
      <c r="AB256" s="238"/>
      <c r="AC256" s="238"/>
      <c r="AD256" s="238"/>
      <c r="AE256" s="238"/>
      <c r="AF256" s="238"/>
      <c r="AG256" s="238"/>
      <c r="AH256" s="238"/>
      <c r="AI256" s="238"/>
      <c r="AJ256" s="238"/>
      <c r="AK256" s="238"/>
      <c r="AL256" s="238"/>
      <c r="AM256" s="238"/>
      <c r="AN256" s="238"/>
      <c r="AO256" s="238"/>
      <c r="AP256" s="238"/>
      <c r="AQ256" s="238"/>
      <c r="AR256" s="238"/>
      <c r="AS256" s="238"/>
      <c r="AT256" s="238"/>
      <c r="AU256" s="238"/>
      <c r="AV256" s="238"/>
      <c r="AW256" s="238"/>
      <c r="AX256" s="238"/>
      <c r="AY256" s="238"/>
      <c r="AZ256" s="238"/>
      <c r="BA256" s="238"/>
      <c r="BB256" s="238"/>
      <c r="BC256" s="238"/>
      <c r="BD256" s="238"/>
      <c r="BE256" s="238"/>
      <c r="BF256" s="49">
        <v>7</v>
      </c>
      <c r="BG256" s="110">
        <v>1</v>
      </c>
      <c r="BH256" s="110">
        <v>15</v>
      </c>
      <c r="BI256" s="110">
        <v>50.09</v>
      </c>
      <c r="BJ256" s="52" t="str">
        <f t="shared" si="47"/>
        <v>15,1</v>
      </c>
      <c r="BK256" s="90"/>
      <c r="BL256" s="102">
        <f t="shared" si="48"/>
        <v>252</v>
      </c>
      <c r="BM256" s="60">
        <f t="shared" si="49"/>
        <v>7</v>
      </c>
      <c r="BN256" s="60">
        <f t="shared" si="50"/>
        <v>36</v>
      </c>
      <c r="BO256" s="90"/>
      <c r="BP256" s="238"/>
      <c r="BQ256" s="238"/>
      <c r="BR256" s="238"/>
      <c r="BS256" s="238"/>
      <c r="BT256" s="238"/>
      <c r="BU256" s="238"/>
      <c r="BV256" s="239"/>
      <c r="BW256" s="238"/>
      <c r="BX256" s="239"/>
      <c r="BY256" s="239"/>
      <c r="BZ256" s="90"/>
      <c r="CA256" s="90"/>
      <c r="CB256" s="90"/>
      <c r="CC256" s="90"/>
      <c r="CD256" s="90"/>
      <c r="CE256" s="90"/>
      <c r="CF256" s="90"/>
      <c r="CG256" s="90"/>
      <c r="CH256" s="90"/>
      <c r="CI256" s="90"/>
      <c r="CJ256" s="90"/>
      <c r="CX256" s="90"/>
      <c r="CY256" s="90"/>
      <c r="CZ256" s="90"/>
      <c r="DA256" s="90"/>
      <c r="DB256" s="90"/>
      <c r="DC256" s="90"/>
      <c r="DD256" s="90"/>
      <c r="DE256" s="90"/>
      <c r="DF256" s="90"/>
      <c r="DG256" s="90"/>
      <c r="DH256" s="90"/>
      <c r="DI256" s="90"/>
      <c r="DJ256" s="90"/>
      <c r="DK256" s="90"/>
    </row>
    <row r="257" spans="1:115" ht="11.25" customHeight="1" x14ac:dyDescent="0.25">
      <c r="A257" s="90"/>
      <c r="B257" s="90"/>
      <c r="C257" s="90"/>
      <c r="D257" s="90"/>
      <c r="E257" s="90"/>
      <c r="F257" s="90"/>
      <c r="G257" s="90"/>
      <c r="H257" s="90"/>
      <c r="I257" s="90"/>
      <c r="J257" s="90"/>
      <c r="K257" s="90"/>
      <c r="L257" s="90"/>
      <c r="M257" s="90"/>
      <c r="N257" s="90"/>
      <c r="O257" s="90"/>
      <c r="P257" s="90"/>
      <c r="Q257" s="90"/>
      <c r="R257" s="90"/>
      <c r="S257" s="90"/>
      <c r="T257" s="90"/>
      <c r="U257" s="90"/>
      <c r="V257" s="90"/>
      <c r="W257" s="90"/>
      <c r="X257" s="90"/>
      <c r="Y257" s="90"/>
      <c r="Z257" s="90"/>
      <c r="AA257" s="238"/>
      <c r="AB257" s="238"/>
      <c r="AC257" s="238"/>
      <c r="AD257" s="238"/>
      <c r="AE257" s="238"/>
      <c r="AF257" s="238"/>
      <c r="AG257" s="238"/>
      <c r="AH257" s="238"/>
      <c r="AI257" s="238"/>
      <c r="AJ257" s="238"/>
      <c r="AK257" s="238"/>
      <c r="AL257" s="238"/>
      <c r="AM257" s="238"/>
      <c r="AN257" s="238"/>
      <c r="AO257" s="238"/>
      <c r="AP257" s="238"/>
      <c r="AQ257" s="238"/>
      <c r="AR257" s="238"/>
      <c r="AS257" s="238"/>
      <c r="AT257" s="238"/>
      <c r="AU257" s="238"/>
      <c r="AV257" s="238"/>
      <c r="AW257" s="238"/>
      <c r="AX257" s="238"/>
      <c r="AY257" s="238"/>
      <c r="AZ257" s="238"/>
      <c r="BA257" s="238"/>
      <c r="BB257" s="238"/>
      <c r="BC257" s="238"/>
      <c r="BD257" s="238"/>
      <c r="BE257" s="238"/>
      <c r="BF257" s="49">
        <v>7</v>
      </c>
      <c r="BG257" s="110">
        <v>1</v>
      </c>
      <c r="BH257" s="110">
        <v>16</v>
      </c>
      <c r="BI257" s="110">
        <v>50</v>
      </c>
      <c r="BJ257" s="52" t="str">
        <f t="shared" si="47"/>
        <v>16,1</v>
      </c>
      <c r="BK257" s="90"/>
      <c r="BL257" s="102">
        <f t="shared" si="48"/>
        <v>253</v>
      </c>
      <c r="BM257" s="60">
        <f t="shared" si="49"/>
        <v>8</v>
      </c>
      <c r="BN257" s="60">
        <f t="shared" si="50"/>
        <v>1</v>
      </c>
      <c r="BO257" s="90"/>
      <c r="BP257" s="238"/>
      <c r="BQ257" s="238"/>
      <c r="BR257" s="238"/>
      <c r="BS257" s="238"/>
      <c r="BT257" s="238"/>
      <c r="BU257" s="238"/>
      <c r="BV257" s="239"/>
      <c r="BW257" s="238"/>
      <c r="BX257" s="239"/>
      <c r="BY257" s="239"/>
      <c r="BZ257" s="90"/>
      <c r="CA257" s="90"/>
      <c r="CB257" s="90"/>
      <c r="CC257" s="90"/>
      <c r="CD257" s="90"/>
      <c r="CE257" s="90"/>
      <c r="CF257" s="90"/>
      <c r="CG257" s="90"/>
      <c r="CH257" s="90"/>
      <c r="CI257" s="90"/>
      <c r="CJ257" s="90"/>
      <c r="CX257" s="90"/>
      <c r="CY257" s="90"/>
      <c r="CZ257" s="90"/>
      <c r="DA257" s="90"/>
      <c r="DB257" s="90"/>
      <c r="DC257" s="90"/>
      <c r="DD257" s="90"/>
      <c r="DE257" s="90"/>
      <c r="DF257" s="90"/>
      <c r="DG257" s="90"/>
      <c r="DH257" s="90"/>
      <c r="DI257" s="90"/>
      <c r="DJ257" s="90"/>
      <c r="DK257" s="90"/>
    </row>
    <row r="258" spans="1:115" ht="11.25" customHeight="1" x14ac:dyDescent="0.25">
      <c r="A258" s="90"/>
      <c r="B258" s="90"/>
      <c r="C258" s="90"/>
      <c r="D258" s="90"/>
      <c r="E258" s="90"/>
      <c r="F258" s="90"/>
      <c r="G258" s="90"/>
      <c r="H258" s="90"/>
      <c r="I258" s="90"/>
      <c r="J258" s="90"/>
      <c r="K258" s="90"/>
      <c r="L258" s="90"/>
      <c r="M258" s="90"/>
      <c r="N258" s="90"/>
      <c r="O258" s="90"/>
      <c r="P258" s="90"/>
      <c r="Q258" s="90"/>
      <c r="R258" s="90"/>
      <c r="S258" s="90"/>
      <c r="T258" s="90"/>
      <c r="U258" s="90"/>
      <c r="V258" s="90"/>
      <c r="W258" s="90"/>
      <c r="X258" s="90"/>
      <c r="Y258" s="90"/>
      <c r="Z258" s="90"/>
      <c r="AA258" s="238"/>
      <c r="AB258" s="238"/>
      <c r="AC258" s="238"/>
      <c r="AD258" s="238"/>
      <c r="AE258" s="238"/>
      <c r="AF258" s="238"/>
      <c r="AG258" s="238"/>
      <c r="AH258" s="238"/>
      <c r="AI258" s="238"/>
      <c r="AJ258" s="238"/>
      <c r="AK258" s="238"/>
      <c r="AL258" s="238"/>
      <c r="AM258" s="238"/>
      <c r="AN258" s="238"/>
      <c r="AO258" s="238"/>
      <c r="AP258" s="238"/>
      <c r="AQ258" s="238"/>
      <c r="AR258" s="238"/>
      <c r="AS258" s="238"/>
      <c r="AT258" s="238"/>
      <c r="AU258" s="238"/>
      <c r="AV258" s="238"/>
      <c r="AW258" s="238"/>
      <c r="AX258" s="238"/>
      <c r="AY258" s="238"/>
      <c r="AZ258" s="238"/>
      <c r="BA258" s="238"/>
      <c r="BB258" s="238"/>
      <c r="BC258" s="238"/>
      <c r="BD258" s="238"/>
      <c r="BE258" s="238"/>
      <c r="BF258" s="49">
        <v>7</v>
      </c>
      <c r="BG258" s="110">
        <v>1</v>
      </c>
      <c r="BH258" s="110">
        <v>17</v>
      </c>
      <c r="BI258" s="110">
        <v>50</v>
      </c>
      <c r="BJ258" s="52" t="str">
        <f t="shared" si="47"/>
        <v>17,1</v>
      </c>
      <c r="BK258" s="90"/>
      <c r="BL258" s="102">
        <f t="shared" si="48"/>
        <v>254</v>
      </c>
      <c r="BM258" s="60">
        <f t="shared" si="49"/>
        <v>8</v>
      </c>
      <c r="BN258" s="60">
        <f t="shared" si="50"/>
        <v>2</v>
      </c>
      <c r="BO258" s="90"/>
      <c r="BP258" s="238"/>
      <c r="BQ258" s="238"/>
      <c r="BR258" s="238"/>
      <c r="BS258" s="238"/>
      <c r="BT258" s="238"/>
      <c r="BU258" s="238"/>
      <c r="BV258" s="239"/>
      <c r="BW258" s="238"/>
      <c r="BX258" s="239"/>
      <c r="BY258" s="239"/>
      <c r="BZ258" s="90"/>
      <c r="CA258" s="90"/>
      <c r="CB258" s="90"/>
      <c r="CC258" s="90"/>
      <c r="CD258" s="90"/>
      <c r="CE258" s="90"/>
      <c r="CF258" s="90"/>
      <c r="CG258" s="90"/>
      <c r="CH258" s="90"/>
      <c r="CI258" s="90"/>
      <c r="CJ258" s="90"/>
      <c r="CX258" s="90"/>
      <c r="CY258" s="90"/>
      <c r="CZ258" s="90"/>
      <c r="DA258" s="90"/>
      <c r="DB258" s="90"/>
      <c r="DC258" s="90"/>
      <c r="DD258" s="90"/>
      <c r="DE258" s="90"/>
      <c r="DF258" s="90"/>
      <c r="DG258" s="90"/>
      <c r="DH258" s="90"/>
      <c r="DI258" s="90"/>
      <c r="DJ258" s="90"/>
      <c r="DK258" s="90"/>
    </row>
    <row r="259" spans="1:115" ht="11.25" customHeight="1" x14ac:dyDescent="0.25">
      <c r="A259" s="90"/>
      <c r="B259" s="90"/>
      <c r="C259" s="90"/>
      <c r="D259" s="90"/>
      <c r="E259" s="90"/>
      <c r="F259" s="90"/>
      <c r="G259" s="90"/>
      <c r="H259" s="90"/>
      <c r="I259" s="90"/>
      <c r="J259" s="90"/>
      <c r="K259" s="90"/>
      <c r="L259" s="90"/>
      <c r="M259" s="90"/>
      <c r="N259" s="90"/>
      <c r="O259" s="90"/>
      <c r="P259" s="90"/>
      <c r="Q259" s="90"/>
      <c r="R259" s="90"/>
      <c r="S259" s="90"/>
      <c r="T259" s="90"/>
      <c r="U259" s="90"/>
      <c r="V259" s="90"/>
      <c r="W259" s="90"/>
      <c r="X259" s="90"/>
      <c r="Y259" s="90"/>
      <c r="Z259" s="90"/>
      <c r="AA259" s="238"/>
      <c r="AB259" s="238"/>
      <c r="AC259" s="238"/>
      <c r="AD259" s="238"/>
      <c r="AE259" s="238"/>
      <c r="AF259" s="238"/>
      <c r="AG259" s="238"/>
      <c r="AH259" s="238"/>
      <c r="AI259" s="238"/>
      <c r="AJ259" s="238"/>
      <c r="AK259" s="238"/>
      <c r="AL259" s="238"/>
      <c r="AM259" s="238"/>
      <c r="AN259" s="238"/>
      <c r="AO259" s="238"/>
      <c r="AP259" s="238"/>
      <c r="AQ259" s="238"/>
      <c r="AR259" s="238"/>
      <c r="AS259" s="238"/>
      <c r="AT259" s="238"/>
      <c r="AU259" s="238"/>
      <c r="AV259" s="238"/>
      <c r="AW259" s="238"/>
      <c r="AX259" s="238"/>
      <c r="AY259" s="238"/>
      <c r="AZ259" s="238"/>
      <c r="BA259" s="238"/>
      <c r="BB259" s="238"/>
      <c r="BC259" s="238"/>
      <c r="BD259" s="238"/>
      <c r="BE259" s="238"/>
      <c r="BF259" s="49">
        <v>7</v>
      </c>
      <c r="BG259" s="110">
        <v>1</v>
      </c>
      <c r="BH259" s="110">
        <v>18</v>
      </c>
      <c r="BI259" s="110">
        <v>50</v>
      </c>
      <c r="BJ259" s="52" t="str">
        <f t="shared" si="47"/>
        <v>18,1</v>
      </c>
      <c r="BK259" s="90"/>
      <c r="BL259" s="102">
        <f t="shared" si="48"/>
        <v>255</v>
      </c>
      <c r="BM259" s="60">
        <f t="shared" si="49"/>
        <v>8</v>
      </c>
      <c r="BN259" s="60">
        <f t="shared" si="50"/>
        <v>3</v>
      </c>
      <c r="BO259" s="90"/>
      <c r="BP259" s="238"/>
      <c r="BQ259" s="238"/>
      <c r="BR259" s="238"/>
      <c r="BS259" s="238"/>
      <c r="BT259" s="238"/>
      <c r="BU259" s="238"/>
      <c r="BV259" s="239"/>
      <c r="BW259" s="238"/>
      <c r="BX259" s="239"/>
      <c r="BY259" s="239"/>
      <c r="BZ259" s="90"/>
      <c r="CA259" s="90"/>
      <c r="CB259" s="90"/>
      <c r="CC259" s="90"/>
      <c r="CD259" s="90"/>
      <c r="CE259" s="90"/>
      <c r="CF259" s="90"/>
      <c r="CG259" s="90"/>
      <c r="CH259" s="90"/>
      <c r="CI259" s="90"/>
      <c r="CJ259" s="90"/>
      <c r="CX259" s="90"/>
      <c r="CY259" s="90"/>
      <c r="CZ259" s="90"/>
      <c r="DA259" s="90"/>
      <c r="DB259" s="90"/>
      <c r="DC259" s="90"/>
      <c r="DD259" s="90"/>
      <c r="DE259" s="90"/>
      <c r="DF259" s="90"/>
      <c r="DG259" s="90"/>
      <c r="DH259" s="90"/>
      <c r="DI259" s="90"/>
      <c r="DJ259" s="90"/>
      <c r="DK259" s="90"/>
    </row>
    <row r="260" spans="1:115" ht="11.25" customHeight="1" x14ac:dyDescent="0.25">
      <c r="A260" s="90"/>
      <c r="B260" s="90"/>
      <c r="C260" s="90"/>
      <c r="D260" s="90"/>
      <c r="E260" s="90"/>
      <c r="F260" s="90"/>
      <c r="G260" s="90"/>
      <c r="H260" s="90"/>
      <c r="I260" s="90"/>
      <c r="J260" s="90"/>
      <c r="K260" s="90"/>
      <c r="L260" s="90"/>
      <c r="M260" s="90"/>
      <c r="N260" s="90"/>
      <c r="O260" s="90"/>
      <c r="P260" s="90"/>
      <c r="Q260" s="90"/>
      <c r="R260" s="90"/>
      <c r="S260" s="90"/>
      <c r="T260" s="90"/>
      <c r="U260" s="90"/>
      <c r="V260" s="90"/>
      <c r="W260" s="90"/>
      <c r="X260" s="90"/>
      <c r="Y260" s="90"/>
      <c r="Z260" s="90"/>
      <c r="AA260" s="238"/>
      <c r="AB260" s="238"/>
      <c r="AC260" s="238"/>
      <c r="AD260" s="238"/>
      <c r="AE260" s="238"/>
      <c r="AF260" s="238"/>
      <c r="AG260" s="238"/>
      <c r="AH260" s="238"/>
      <c r="AI260" s="238"/>
      <c r="AJ260" s="238"/>
      <c r="AK260" s="238"/>
      <c r="AL260" s="238"/>
      <c r="AM260" s="238"/>
      <c r="AN260" s="238"/>
      <c r="AO260" s="238"/>
      <c r="AP260" s="238"/>
      <c r="AQ260" s="238"/>
      <c r="AR260" s="238"/>
      <c r="AS260" s="238"/>
      <c r="AT260" s="238"/>
      <c r="AU260" s="238"/>
      <c r="AV260" s="238"/>
      <c r="AW260" s="238"/>
      <c r="AX260" s="238"/>
      <c r="AY260" s="238"/>
      <c r="AZ260" s="238"/>
      <c r="BA260" s="238"/>
      <c r="BB260" s="238"/>
      <c r="BC260" s="238"/>
      <c r="BD260" s="238"/>
      <c r="BE260" s="238"/>
      <c r="BF260" s="49">
        <v>7</v>
      </c>
      <c r="BG260" s="110">
        <v>1</v>
      </c>
      <c r="BH260" s="110">
        <v>19</v>
      </c>
      <c r="BI260" s="110">
        <v>50</v>
      </c>
      <c r="BJ260" s="52" t="str">
        <f t="shared" si="47"/>
        <v>19,1</v>
      </c>
      <c r="BK260" s="90"/>
      <c r="BL260" s="102">
        <f t="shared" si="48"/>
        <v>256</v>
      </c>
      <c r="BM260" s="60">
        <f t="shared" si="49"/>
        <v>8</v>
      </c>
      <c r="BN260" s="60">
        <f t="shared" si="50"/>
        <v>4</v>
      </c>
      <c r="BO260" s="90"/>
      <c r="BP260" s="238"/>
      <c r="BQ260" s="238"/>
      <c r="BR260" s="238"/>
      <c r="BS260" s="238"/>
      <c r="BT260" s="238"/>
      <c r="BU260" s="238"/>
      <c r="BV260" s="239"/>
      <c r="BW260" s="238"/>
      <c r="BX260" s="239"/>
      <c r="BY260" s="239"/>
      <c r="BZ260" s="90"/>
      <c r="CA260" s="90"/>
      <c r="CB260" s="90"/>
      <c r="CC260" s="90"/>
      <c r="CD260" s="90"/>
      <c r="CE260" s="90"/>
      <c r="CF260" s="90"/>
      <c r="CG260" s="90"/>
      <c r="CH260" s="90"/>
      <c r="CI260" s="90"/>
      <c r="CJ260" s="90"/>
      <c r="CX260" s="90"/>
      <c r="CY260" s="90"/>
      <c r="CZ260" s="90"/>
      <c r="DA260" s="90"/>
      <c r="DB260" s="90"/>
      <c r="DC260" s="90"/>
      <c r="DD260" s="90"/>
      <c r="DE260" s="90"/>
      <c r="DF260" s="90"/>
      <c r="DG260" s="90"/>
      <c r="DH260" s="90"/>
      <c r="DI260" s="90"/>
      <c r="DJ260" s="90"/>
      <c r="DK260" s="90"/>
    </row>
    <row r="261" spans="1:115" ht="11.25" customHeight="1" x14ac:dyDescent="0.25">
      <c r="A261" s="90"/>
      <c r="B261" s="90"/>
      <c r="C261" s="90"/>
      <c r="D261" s="90"/>
      <c r="E261" s="90"/>
      <c r="F261" s="90"/>
      <c r="G261" s="90"/>
      <c r="H261" s="90"/>
      <c r="I261" s="90"/>
      <c r="J261" s="90"/>
      <c r="K261" s="90"/>
      <c r="L261" s="90"/>
      <c r="M261" s="90"/>
      <c r="N261" s="90"/>
      <c r="O261" s="90"/>
      <c r="P261" s="90"/>
      <c r="Q261" s="90"/>
      <c r="R261" s="90"/>
      <c r="S261" s="90"/>
      <c r="T261" s="90"/>
      <c r="U261" s="90"/>
      <c r="V261" s="90"/>
      <c r="W261" s="90"/>
      <c r="X261" s="90"/>
      <c r="Y261" s="90"/>
      <c r="Z261" s="90"/>
      <c r="AA261" s="238"/>
      <c r="AB261" s="238"/>
      <c r="AC261" s="238"/>
      <c r="AD261" s="238"/>
      <c r="AE261" s="238"/>
      <c r="AF261" s="238"/>
      <c r="AG261" s="238"/>
      <c r="AH261" s="238"/>
      <c r="AI261" s="238"/>
      <c r="AJ261" s="238"/>
      <c r="AK261" s="238"/>
      <c r="AL261" s="238"/>
      <c r="AM261" s="238"/>
      <c r="AN261" s="238"/>
      <c r="AO261" s="238"/>
      <c r="AP261" s="238"/>
      <c r="AQ261" s="238"/>
      <c r="AR261" s="238"/>
      <c r="AS261" s="238"/>
      <c r="AT261" s="238"/>
      <c r="AU261" s="238"/>
      <c r="AV261" s="238"/>
      <c r="AW261" s="238"/>
      <c r="AX261" s="238"/>
      <c r="AY261" s="238"/>
      <c r="AZ261" s="238"/>
      <c r="BA261" s="238"/>
      <c r="BB261" s="238"/>
      <c r="BC261" s="238"/>
      <c r="BD261" s="238"/>
      <c r="BE261" s="238"/>
      <c r="BF261" s="49">
        <v>7</v>
      </c>
      <c r="BG261" s="110">
        <v>1</v>
      </c>
      <c r="BH261" s="110">
        <v>20</v>
      </c>
      <c r="BI261" s="110">
        <v>50</v>
      </c>
      <c r="BJ261" s="52" t="str">
        <f t="shared" ref="BJ261:BJ326" si="51">_xlfn.CONCAT(BH261,",",BG261)</f>
        <v>20,1</v>
      </c>
      <c r="BK261" s="90"/>
      <c r="BL261" s="102">
        <f t="shared" ref="BL261:BL324" si="52">IF(ROW()&lt;=$BL$4,ROW()-ROW(BL$4),"")</f>
        <v>257</v>
      </c>
      <c r="BM261" s="60">
        <f t="shared" si="49"/>
        <v>8</v>
      </c>
      <c r="BN261" s="60">
        <f t="shared" si="50"/>
        <v>5</v>
      </c>
      <c r="BO261" s="90"/>
      <c r="BP261" s="238"/>
      <c r="BQ261" s="238"/>
      <c r="BR261" s="238"/>
      <c r="BS261" s="238"/>
      <c r="BT261" s="238"/>
      <c r="BU261" s="238"/>
      <c r="BV261" s="239"/>
      <c r="BW261" s="238"/>
      <c r="BX261" s="239"/>
      <c r="BY261" s="239"/>
      <c r="BZ261" s="90"/>
      <c r="CA261" s="90"/>
      <c r="CB261" s="90"/>
      <c r="CC261" s="90"/>
      <c r="CD261" s="90"/>
      <c r="CE261" s="90"/>
      <c r="CF261" s="90"/>
      <c r="CG261" s="90"/>
      <c r="CH261" s="90"/>
      <c r="CI261" s="90"/>
      <c r="CJ261" s="90"/>
      <c r="CX261" s="90"/>
      <c r="CY261" s="90"/>
      <c r="CZ261" s="90"/>
      <c r="DA261" s="90"/>
      <c r="DB261" s="90"/>
      <c r="DC261" s="90"/>
      <c r="DD261" s="90"/>
      <c r="DE261" s="90"/>
      <c r="DF261" s="90"/>
      <c r="DG261" s="90"/>
      <c r="DH261" s="90"/>
      <c r="DI261" s="90"/>
      <c r="DJ261" s="90"/>
      <c r="DK261" s="90"/>
    </row>
    <row r="262" spans="1:115" ht="11.25" customHeight="1" x14ac:dyDescent="0.25">
      <c r="A262" s="90"/>
      <c r="B262" s="90"/>
      <c r="C262" s="90"/>
      <c r="D262" s="90"/>
      <c r="E262" s="90"/>
      <c r="F262" s="90"/>
      <c r="G262" s="90"/>
      <c r="H262" s="90"/>
      <c r="I262" s="90"/>
      <c r="J262" s="90"/>
      <c r="K262" s="90"/>
      <c r="L262" s="90"/>
      <c r="M262" s="90"/>
      <c r="N262" s="90"/>
      <c r="O262" s="90"/>
      <c r="P262" s="90"/>
      <c r="Q262" s="90"/>
      <c r="R262" s="90"/>
      <c r="S262" s="90"/>
      <c r="T262" s="90"/>
      <c r="U262" s="90"/>
      <c r="V262" s="90"/>
      <c r="W262" s="90"/>
      <c r="X262" s="90"/>
      <c r="Y262" s="90"/>
      <c r="Z262" s="90"/>
      <c r="AA262" s="238"/>
      <c r="AB262" s="238"/>
      <c r="AC262" s="238"/>
      <c r="AD262" s="238"/>
      <c r="AE262" s="238"/>
      <c r="AF262" s="238"/>
      <c r="AG262" s="238"/>
      <c r="AH262" s="238"/>
      <c r="AI262" s="238"/>
      <c r="AJ262" s="238"/>
      <c r="AK262" s="238"/>
      <c r="AL262" s="238"/>
      <c r="AM262" s="238"/>
      <c r="AN262" s="238"/>
      <c r="AO262" s="238"/>
      <c r="AP262" s="238"/>
      <c r="AQ262" s="238"/>
      <c r="AR262" s="238"/>
      <c r="AS262" s="238"/>
      <c r="AT262" s="238"/>
      <c r="AU262" s="238"/>
      <c r="AV262" s="238"/>
      <c r="AW262" s="238"/>
      <c r="AX262" s="238"/>
      <c r="AY262" s="238"/>
      <c r="AZ262" s="238"/>
      <c r="BA262" s="238"/>
      <c r="BB262" s="238"/>
      <c r="BC262" s="238"/>
      <c r="BD262" s="238"/>
      <c r="BE262" s="238"/>
      <c r="BF262" s="49">
        <v>7</v>
      </c>
      <c r="BG262" s="110">
        <v>1</v>
      </c>
      <c r="BH262" s="110">
        <v>21</v>
      </c>
      <c r="BI262" s="110">
        <v>50</v>
      </c>
      <c r="BJ262" s="52" t="str">
        <f t="shared" si="51"/>
        <v>21,1</v>
      </c>
      <c r="BK262" s="90"/>
      <c r="BL262" s="102">
        <f t="shared" si="52"/>
        <v>258</v>
      </c>
      <c r="BM262" s="60">
        <f t="shared" ref="BM262:BM325" si="53">IF(ISNUMBER(BL262),INT(BL261/$BN$4)+1,"")</f>
        <v>8</v>
      </c>
      <c r="BN262" s="60">
        <f t="shared" ref="BN262:BN325" si="54">IF(ISNUMBER(BL262),IF(BM261&lt;&gt;BM262,1,BN261+1),"")</f>
        <v>6</v>
      </c>
      <c r="BO262" s="90"/>
      <c r="BP262" s="238"/>
      <c r="BQ262" s="238"/>
      <c r="BR262" s="238"/>
      <c r="BS262" s="238"/>
      <c r="BT262" s="238"/>
      <c r="BU262" s="238"/>
      <c r="BV262" s="239"/>
      <c r="BW262" s="238"/>
      <c r="BX262" s="239"/>
      <c r="BY262" s="239"/>
      <c r="BZ262" s="90"/>
      <c r="CA262" s="90"/>
      <c r="CB262" s="90"/>
      <c r="CC262" s="90"/>
      <c r="CD262" s="90"/>
      <c r="CE262" s="90"/>
      <c r="CF262" s="90"/>
      <c r="CG262" s="90"/>
      <c r="CH262" s="90"/>
      <c r="CI262" s="90"/>
      <c r="CJ262" s="90"/>
      <c r="CX262" s="90"/>
      <c r="CY262" s="90"/>
      <c r="CZ262" s="90"/>
      <c r="DA262" s="90"/>
      <c r="DB262" s="90"/>
      <c r="DC262" s="90"/>
      <c r="DD262" s="90"/>
      <c r="DE262" s="90"/>
      <c r="DF262" s="90"/>
      <c r="DG262" s="90"/>
      <c r="DH262" s="90"/>
      <c r="DI262" s="90"/>
      <c r="DJ262" s="90"/>
      <c r="DK262" s="90"/>
    </row>
    <row r="263" spans="1:115" ht="11.25" customHeight="1" x14ac:dyDescent="0.25">
      <c r="A263" s="90"/>
      <c r="B263" s="90"/>
      <c r="C263" s="90"/>
      <c r="D263" s="90"/>
      <c r="E263" s="90"/>
      <c r="F263" s="90"/>
      <c r="G263" s="90"/>
      <c r="H263" s="90"/>
      <c r="I263" s="90"/>
      <c r="J263" s="90"/>
      <c r="K263" s="90"/>
      <c r="L263" s="90"/>
      <c r="M263" s="90"/>
      <c r="N263" s="90"/>
      <c r="O263" s="90"/>
      <c r="P263" s="90"/>
      <c r="Q263" s="90"/>
      <c r="R263" s="90"/>
      <c r="S263" s="90"/>
      <c r="T263" s="90"/>
      <c r="U263" s="90"/>
      <c r="V263" s="90"/>
      <c r="W263" s="90"/>
      <c r="X263" s="90"/>
      <c r="Y263" s="90"/>
      <c r="Z263" s="90"/>
      <c r="AA263" s="238"/>
      <c r="AB263" s="238"/>
      <c r="AC263" s="238"/>
      <c r="AD263" s="238"/>
      <c r="AE263" s="238"/>
      <c r="AF263" s="238"/>
      <c r="AG263" s="238"/>
      <c r="AH263" s="238"/>
      <c r="AI263" s="238"/>
      <c r="AJ263" s="238"/>
      <c r="AK263" s="238"/>
      <c r="AL263" s="238"/>
      <c r="AM263" s="238"/>
      <c r="AN263" s="238"/>
      <c r="AO263" s="238"/>
      <c r="AP263" s="238"/>
      <c r="AQ263" s="238"/>
      <c r="AR263" s="238"/>
      <c r="AS263" s="238"/>
      <c r="AT263" s="238"/>
      <c r="AU263" s="238"/>
      <c r="AV263" s="238"/>
      <c r="AW263" s="238"/>
      <c r="AX263" s="238"/>
      <c r="AY263" s="238"/>
      <c r="AZ263" s="238"/>
      <c r="BA263" s="238"/>
      <c r="BB263" s="238"/>
      <c r="BC263" s="238"/>
      <c r="BD263" s="238"/>
      <c r="BE263" s="238"/>
      <c r="BF263" s="49">
        <v>7</v>
      </c>
      <c r="BG263" s="110">
        <v>33</v>
      </c>
      <c r="BH263" s="110">
        <v>1</v>
      </c>
      <c r="BI263" s="110">
        <v>28</v>
      </c>
      <c r="BJ263" s="52" t="str">
        <f t="shared" si="51"/>
        <v>1,33</v>
      </c>
      <c r="BK263" s="90"/>
      <c r="BL263" s="102">
        <f t="shared" si="52"/>
        <v>259</v>
      </c>
      <c r="BM263" s="60">
        <f t="shared" si="53"/>
        <v>8</v>
      </c>
      <c r="BN263" s="60">
        <f t="shared" si="54"/>
        <v>7</v>
      </c>
      <c r="BO263" s="90"/>
      <c r="BP263" s="238"/>
      <c r="BQ263" s="238"/>
      <c r="BR263" s="238"/>
      <c r="BS263" s="238"/>
      <c r="BT263" s="238"/>
      <c r="BU263" s="238"/>
      <c r="BV263" s="239"/>
      <c r="BW263" s="238"/>
      <c r="BX263" s="239"/>
      <c r="BY263" s="239"/>
      <c r="BZ263" s="90"/>
      <c r="CA263" s="90"/>
      <c r="CB263" s="90"/>
      <c r="CC263" s="90"/>
      <c r="CD263" s="90"/>
      <c r="CE263" s="90"/>
      <c r="CF263" s="90"/>
      <c r="CG263" s="90"/>
      <c r="CH263" s="90"/>
      <c r="CI263" s="90"/>
      <c r="CJ263" s="90"/>
      <c r="CX263" s="90"/>
      <c r="CY263" s="90"/>
      <c r="CZ263" s="90"/>
      <c r="DA263" s="90"/>
      <c r="DB263" s="90"/>
      <c r="DC263" s="90"/>
      <c r="DD263" s="90"/>
      <c r="DE263" s="90"/>
      <c r="DF263" s="90"/>
      <c r="DG263" s="90"/>
      <c r="DH263" s="90"/>
      <c r="DI263" s="90"/>
      <c r="DJ263" s="90"/>
      <c r="DK263" s="90"/>
    </row>
    <row r="264" spans="1:115" ht="11.25" customHeight="1" x14ac:dyDescent="0.25">
      <c r="A264" s="90"/>
      <c r="B264" s="90"/>
      <c r="C264" s="90"/>
      <c r="D264" s="90"/>
      <c r="E264" s="90"/>
      <c r="F264" s="90"/>
      <c r="G264" s="90"/>
      <c r="H264" s="90"/>
      <c r="I264" s="90"/>
      <c r="J264" s="90"/>
      <c r="K264" s="90"/>
      <c r="L264" s="90"/>
      <c r="M264" s="90"/>
      <c r="N264" s="90"/>
      <c r="O264" s="90"/>
      <c r="P264" s="90"/>
      <c r="Q264" s="90"/>
      <c r="R264" s="90"/>
      <c r="S264" s="90"/>
      <c r="T264" s="90"/>
      <c r="U264" s="90"/>
      <c r="V264" s="90"/>
      <c r="W264" s="90"/>
      <c r="X264" s="90"/>
      <c r="Y264" s="90"/>
      <c r="Z264" s="90"/>
      <c r="AA264" s="238"/>
      <c r="AB264" s="238"/>
      <c r="AC264" s="238"/>
      <c r="AD264" s="238"/>
      <c r="AE264" s="238"/>
      <c r="AF264" s="238"/>
      <c r="AG264" s="238"/>
      <c r="AH264" s="238"/>
      <c r="AI264" s="238"/>
      <c r="AJ264" s="238"/>
      <c r="AK264" s="238"/>
      <c r="AL264" s="238"/>
      <c r="AM264" s="238"/>
      <c r="AN264" s="238"/>
      <c r="AO264" s="238"/>
      <c r="AP264" s="238"/>
      <c r="AQ264" s="238"/>
      <c r="AR264" s="238"/>
      <c r="AS264" s="238"/>
      <c r="AT264" s="238"/>
      <c r="AU264" s="238"/>
      <c r="AV264" s="238"/>
      <c r="AW264" s="238"/>
      <c r="AX264" s="238"/>
      <c r="AY264" s="238"/>
      <c r="AZ264" s="238"/>
      <c r="BA264" s="238"/>
      <c r="BB264" s="238"/>
      <c r="BC264" s="238"/>
      <c r="BD264" s="238"/>
      <c r="BE264" s="238"/>
      <c r="BF264" s="49">
        <v>7</v>
      </c>
      <c r="BG264" s="110">
        <v>33</v>
      </c>
      <c r="BH264" s="110">
        <v>2</v>
      </c>
      <c r="BI264" s="110">
        <v>28</v>
      </c>
      <c r="BJ264" s="52" t="str">
        <f t="shared" si="51"/>
        <v>2,33</v>
      </c>
      <c r="BK264" s="90"/>
      <c r="BL264" s="102">
        <f t="shared" si="52"/>
        <v>260</v>
      </c>
      <c r="BM264" s="60">
        <f t="shared" si="53"/>
        <v>8</v>
      </c>
      <c r="BN264" s="60">
        <f t="shared" si="54"/>
        <v>8</v>
      </c>
      <c r="BO264" s="90"/>
      <c r="BP264" s="238"/>
      <c r="BQ264" s="238"/>
      <c r="BR264" s="238"/>
      <c r="BS264" s="238"/>
      <c r="BT264" s="238"/>
      <c r="BU264" s="238"/>
      <c r="BV264" s="239"/>
      <c r="BW264" s="238"/>
      <c r="BX264" s="239"/>
      <c r="BY264" s="239"/>
      <c r="BZ264" s="90"/>
      <c r="CA264" s="90"/>
      <c r="CB264" s="90"/>
      <c r="CC264" s="90"/>
      <c r="CD264" s="90"/>
      <c r="CE264" s="90"/>
      <c r="CF264" s="90"/>
      <c r="CG264" s="90"/>
      <c r="CH264" s="90"/>
      <c r="CI264" s="90"/>
      <c r="CJ264" s="90"/>
      <c r="CX264" s="90"/>
      <c r="CY264" s="90"/>
      <c r="CZ264" s="90"/>
      <c r="DA264" s="90"/>
      <c r="DB264" s="90"/>
      <c r="DC264" s="90"/>
      <c r="DD264" s="90"/>
      <c r="DE264" s="90"/>
      <c r="DF264" s="90"/>
      <c r="DG264" s="90"/>
      <c r="DH264" s="90"/>
      <c r="DI264" s="90"/>
      <c r="DJ264" s="90"/>
      <c r="DK264" s="90"/>
    </row>
    <row r="265" spans="1:115" ht="11.25" customHeight="1" x14ac:dyDescent="0.25">
      <c r="A265" s="90"/>
      <c r="B265" s="90"/>
      <c r="C265" s="90"/>
      <c r="D265" s="90"/>
      <c r="E265" s="90"/>
      <c r="F265" s="90"/>
      <c r="G265" s="90"/>
      <c r="H265" s="90"/>
      <c r="I265" s="90"/>
      <c r="J265" s="90"/>
      <c r="K265" s="90"/>
      <c r="L265" s="90"/>
      <c r="M265" s="90"/>
      <c r="N265" s="90"/>
      <c r="O265" s="90"/>
      <c r="P265" s="90"/>
      <c r="Q265" s="90"/>
      <c r="R265" s="90"/>
      <c r="S265" s="90"/>
      <c r="T265" s="90"/>
      <c r="U265" s="90"/>
      <c r="V265" s="90"/>
      <c r="W265" s="90"/>
      <c r="X265" s="90"/>
      <c r="Y265" s="90"/>
      <c r="Z265" s="90"/>
      <c r="AA265" s="238"/>
      <c r="AB265" s="238"/>
      <c r="AC265" s="238"/>
      <c r="AD265" s="238"/>
      <c r="AE265" s="238"/>
      <c r="AF265" s="238"/>
      <c r="AG265" s="238"/>
      <c r="AH265" s="238"/>
      <c r="AI265" s="238"/>
      <c r="AJ265" s="238"/>
      <c r="AK265" s="238"/>
      <c r="AL265" s="238"/>
      <c r="AM265" s="238"/>
      <c r="AN265" s="238"/>
      <c r="AO265" s="238"/>
      <c r="AP265" s="238"/>
      <c r="AQ265" s="238"/>
      <c r="AR265" s="238"/>
      <c r="AS265" s="238"/>
      <c r="AT265" s="238"/>
      <c r="AU265" s="238"/>
      <c r="AV265" s="238"/>
      <c r="AW265" s="238"/>
      <c r="AX265" s="238"/>
      <c r="AY265" s="238"/>
      <c r="AZ265" s="238"/>
      <c r="BA265" s="238"/>
      <c r="BB265" s="238"/>
      <c r="BC265" s="238"/>
      <c r="BD265" s="238"/>
      <c r="BE265" s="238"/>
      <c r="BF265" s="49">
        <v>7</v>
      </c>
      <c r="BG265" s="110">
        <v>33</v>
      </c>
      <c r="BH265" s="110">
        <v>3</v>
      </c>
      <c r="BI265" s="110">
        <v>28</v>
      </c>
      <c r="BJ265" s="52" t="str">
        <f t="shared" si="51"/>
        <v>3,33</v>
      </c>
      <c r="BK265" s="90"/>
      <c r="BL265" s="102">
        <f t="shared" si="52"/>
        <v>261</v>
      </c>
      <c r="BM265" s="60">
        <f t="shared" si="53"/>
        <v>8</v>
      </c>
      <c r="BN265" s="60">
        <f t="shared" si="54"/>
        <v>9</v>
      </c>
      <c r="BO265" s="90"/>
      <c r="BP265" s="238"/>
      <c r="BQ265" s="238"/>
      <c r="BR265" s="238"/>
      <c r="BS265" s="238"/>
      <c r="BT265" s="238"/>
      <c r="BU265" s="238"/>
      <c r="BV265" s="239"/>
      <c r="BW265" s="238"/>
      <c r="BX265" s="239"/>
      <c r="BY265" s="239"/>
      <c r="BZ265" s="90"/>
      <c r="CA265" s="90"/>
      <c r="CB265" s="90"/>
      <c r="CC265" s="90"/>
      <c r="CD265" s="90"/>
      <c r="CE265" s="90"/>
      <c r="CF265" s="90"/>
      <c r="CG265" s="90"/>
      <c r="CH265" s="90"/>
      <c r="CI265" s="90"/>
      <c r="CJ265" s="90"/>
      <c r="CX265" s="90"/>
      <c r="CY265" s="90"/>
      <c r="CZ265" s="90"/>
      <c r="DA265" s="90"/>
      <c r="DB265" s="90"/>
      <c r="DC265" s="90"/>
      <c r="DD265" s="90"/>
      <c r="DE265" s="90"/>
      <c r="DF265" s="90"/>
      <c r="DG265" s="90"/>
      <c r="DH265" s="90"/>
      <c r="DI265" s="90"/>
      <c r="DJ265" s="90"/>
      <c r="DK265" s="90"/>
    </row>
    <row r="266" spans="1:115" ht="11.25" customHeight="1" x14ac:dyDescent="0.25">
      <c r="A266" s="90"/>
      <c r="B266" s="90"/>
      <c r="C266" s="90"/>
      <c r="D266" s="90"/>
      <c r="E266" s="90"/>
      <c r="F266" s="90"/>
      <c r="G266" s="90"/>
      <c r="H266" s="90"/>
      <c r="I266" s="90"/>
      <c r="J266" s="90"/>
      <c r="K266" s="90"/>
      <c r="L266" s="90"/>
      <c r="M266" s="90"/>
      <c r="N266" s="90"/>
      <c r="O266" s="90"/>
      <c r="P266" s="90"/>
      <c r="Q266" s="90"/>
      <c r="R266" s="90"/>
      <c r="S266" s="90"/>
      <c r="T266" s="90"/>
      <c r="U266" s="90"/>
      <c r="V266" s="90"/>
      <c r="W266" s="90"/>
      <c r="X266" s="90"/>
      <c r="Y266" s="90"/>
      <c r="Z266" s="90"/>
      <c r="AA266" s="238"/>
      <c r="AB266" s="238"/>
      <c r="AC266" s="238"/>
      <c r="AD266" s="238"/>
      <c r="AE266" s="238"/>
      <c r="AF266" s="238"/>
      <c r="AG266" s="238"/>
      <c r="AH266" s="238"/>
      <c r="AI266" s="238"/>
      <c r="AJ266" s="238"/>
      <c r="AK266" s="238"/>
      <c r="AL266" s="238"/>
      <c r="AM266" s="238"/>
      <c r="AN266" s="238"/>
      <c r="AO266" s="238"/>
      <c r="AP266" s="238"/>
      <c r="AQ266" s="238"/>
      <c r="AR266" s="238"/>
      <c r="AS266" s="238"/>
      <c r="AT266" s="238"/>
      <c r="AU266" s="238"/>
      <c r="AV266" s="238"/>
      <c r="AW266" s="238"/>
      <c r="AX266" s="238"/>
      <c r="AY266" s="238"/>
      <c r="AZ266" s="238"/>
      <c r="BA266" s="238"/>
      <c r="BB266" s="238"/>
      <c r="BC266" s="238"/>
      <c r="BD266" s="238"/>
      <c r="BE266" s="238"/>
      <c r="BF266" s="49">
        <v>7</v>
      </c>
      <c r="BG266" s="110">
        <v>33</v>
      </c>
      <c r="BH266" s="110">
        <v>4</v>
      </c>
      <c r="BI266" s="110">
        <v>28</v>
      </c>
      <c r="BJ266" s="52" t="str">
        <f t="shared" si="51"/>
        <v>4,33</v>
      </c>
      <c r="BK266" s="90"/>
      <c r="BL266" s="102">
        <f t="shared" si="52"/>
        <v>262</v>
      </c>
      <c r="BM266" s="60">
        <f t="shared" si="53"/>
        <v>8</v>
      </c>
      <c r="BN266" s="60">
        <f t="shared" si="54"/>
        <v>10</v>
      </c>
      <c r="BO266" s="90"/>
      <c r="BP266" s="238"/>
      <c r="BQ266" s="238"/>
      <c r="BR266" s="238"/>
      <c r="BS266" s="238"/>
      <c r="BT266" s="238"/>
      <c r="BU266" s="238"/>
      <c r="BV266" s="239"/>
      <c r="BW266" s="238"/>
      <c r="BX266" s="239"/>
      <c r="BY266" s="239"/>
      <c r="BZ266" s="90"/>
      <c r="CA266" s="90"/>
      <c r="CB266" s="90"/>
      <c r="CC266" s="90"/>
      <c r="CD266" s="90"/>
      <c r="CE266" s="90"/>
      <c r="CF266" s="90"/>
      <c r="CG266" s="90"/>
      <c r="CH266" s="90"/>
      <c r="CI266" s="90"/>
      <c r="CJ266" s="90"/>
      <c r="CX266" s="90"/>
      <c r="CY266" s="90"/>
      <c r="CZ266" s="90"/>
      <c r="DA266" s="90"/>
      <c r="DB266" s="90"/>
      <c r="DC266" s="90"/>
      <c r="DD266" s="90"/>
      <c r="DE266" s="90"/>
      <c r="DF266" s="90"/>
      <c r="DG266" s="90"/>
      <c r="DH266" s="90"/>
      <c r="DI266" s="90"/>
      <c r="DJ266" s="90"/>
      <c r="DK266" s="90"/>
    </row>
    <row r="267" spans="1:115" ht="11.25" customHeight="1" x14ac:dyDescent="0.25">
      <c r="A267" s="90"/>
      <c r="B267" s="90"/>
      <c r="C267" s="90"/>
      <c r="D267" s="90"/>
      <c r="E267" s="90"/>
      <c r="F267" s="90"/>
      <c r="G267" s="90"/>
      <c r="H267" s="90"/>
      <c r="I267" s="90"/>
      <c r="J267" s="90"/>
      <c r="K267" s="90"/>
      <c r="L267" s="90"/>
      <c r="M267" s="90"/>
      <c r="N267" s="90"/>
      <c r="O267" s="90"/>
      <c r="P267" s="90"/>
      <c r="Q267" s="90"/>
      <c r="R267" s="90"/>
      <c r="S267" s="90"/>
      <c r="T267" s="90"/>
      <c r="U267" s="90"/>
      <c r="V267" s="90"/>
      <c r="W267" s="90"/>
      <c r="X267" s="90"/>
      <c r="Y267" s="90"/>
      <c r="Z267" s="90"/>
      <c r="AA267" s="238"/>
      <c r="AB267" s="238"/>
      <c r="AC267" s="238"/>
      <c r="AD267" s="238"/>
      <c r="AE267" s="238"/>
      <c r="AF267" s="238"/>
      <c r="AG267" s="238"/>
      <c r="AH267" s="238"/>
      <c r="AI267" s="238"/>
      <c r="AJ267" s="238"/>
      <c r="AK267" s="238"/>
      <c r="AL267" s="238"/>
      <c r="AM267" s="238"/>
      <c r="AN267" s="238"/>
      <c r="AO267" s="238"/>
      <c r="AP267" s="238"/>
      <c r="AQ267" s="238"/>
      <c r="AR267" s="238"/>
      <c r="AS267" s="238"/>
      <c r="AT267" s="238"/>
      <c r="AU267" s="238"/>
      <c r="AV267" s="238"/>
      <c r="AW267" s="238"/>
      <c r="AX267" s="238"/>
      <c r="AY267" s="238"/>
      <c r="AZ267" s="238"/>
      <c r="BA267" s="238"/>
      <c r="BB267" s="238"/>
      <c r="BC267" s="238"/>
      <c r="BD267" s="238"/>
      <c r="BE267" s="238"/>
      <c r="BF267" s="49">
        <v>7</v>
      </c>
      <c r="BG267" s="110">
        <v>33</v>
      </c>
      <c r="BH267" s="110">
        <v>5</v>
      </c>
      <c r="BI267" s="110">
        <v>28</v>
      </c>
      <c r="BJ267" s="52" t="str">
        <f t="shared" si="51"/>
        <v>5,33</v>
      </c>
      <c r="BK267" s="90"/>
      <c r="BL267" s="102">
        <f t="shared" si="52"/>
        <v>263</v>
      </c>
      <c r="BM267" s="60">
        <f t="shared" si="53"/>
        <v>8</v>
      </c>
      <c r="BN267" s="60">
        <f t="shared" si="54"/>
        <v>11</v>
      </c>
      <c r="BO267" s="90"/>
      <c r="BP267" s="238"/>
      <c r="BQ267" s="238"/>
      <c r="BR267" s="238"/>
      <c r="BS267" s="238"/>
      <c r="BT267" s="238"/>
      <c r="BU267" s="238"/>
      <c r="BV267" s="239"/>
      <c r="BW267" s="238"/>
      <c r="BX267" s="239"/>
      <c r="BY267" s="239"/>
      <c r="BZ267" s="90"/>
      <c r="CA267" s="90"/>
      <c r="CB267" s="90"/>
      <c r="CC267" s="90"/>
      <c r="CD267" s="90"/>
      <c r="CE267" s="90"/>
      <c r="CF267" s="90"/>
      <c r="CG267" s="90"/>
      <c r="CH267" s="90"/>
      <c r="CI267" s="90"/>
      <c r="CJ267" s="90"/>
      <c r="CX267" s="90"/>
      <c r="CY267" s="90"/>
      <c r="CZ267" s="90"/>
      <c r="DA267" s="90"/>
      <c r="DB267" s="90"/>
      <c r="DC267" s="90"/>
      <c r="DD267" s="90"/>
      <c r="DE267" s="90"/>
      <c r="DF267" s="90"/>
      <c r="DG267" s="90"/>
      <c r="DH267" s="90"/>
      <c r="DI267" s="90"/>
      <c r="DJ267" s="90"/>
      <c r="DK267" s="90"/>
    </row>
    <row r="268" spans="1:115" ht="11.25" customHeight="1" x14ac:dyDescent="0.25">
      <c r="A268" s="90"/>
      <c r="B268" s="90"/>
      <c r="C268" s="90"/>
      <c r="D268" s="90"/>
      <c r="E268" s="90"/>
      <c r="F268" s="90"/>
      <c r="G268" s="90"/>
      <c r="H268" s="90"/>
      <c r="I268" s="90"/>
      <c r="J268" s="90"/>
      <c r="K268" s="90"/>
      <c r="L268" s="90"/>
      <c r="M268" s="90"/>
      <c r="N268" s="90"/>
      <c r="O268" s="90"/>
      <c r="P268" s="90"/>
      <c r="Q268" s="90"/>
      <c r="R268" s="90"/>
      <c r="S268" s="90"/>
      <c r="T268" s="90"/>
      <c r="U268" s="90"/>
      <c r="V268" s="90"/>
      <c r="W268" s="90"/>
      <c r="X268" s="90"/>
      <c r="Y268" s="90"/>
      <c r="Z268" s="90"/>
      <c r="AA268" s="238"/>
      <c r="AB268" s="238"/>
      <c r="AC268" s="238"/>
      <c r="AD268" s="238"/>
      <c r="AE268" s="238"/>
      <c r="AF268" s="238"/>
      <c r="AG268" s="238"/>
      <c r="AH268" s="238"/>
      <c r="AI268" s="238"/>
      <c r="AJ268" s="238"/>
      <c r="AK268" s="238"/>
      <c r="AL268" s="238"/>
      <c r="AM268" s="238"/>
      <c r="AN268" s="238"/>
      <c r="AO268" s="238"/>
      <c r="AP268" s="238"/>
      <c r="AQ268" s="238"/>
      <c r="AR268" s="238"/>
      <c r="AS268" s="238"/>
      <c r="AT268" s="238"/>
      <c r="AU268" s="238"/>
      <c r="AV268" s="238"/>
      <c r="AW268" s="238"/>
      <c r="AX268" s="238"/>
      <c r="AY268" s="238"/>
      <c r="AZ268" s="238"/>
      <c r="BA268" s="238"/>
      <c r="BB268" s="238"/>
      <c r="BC268" s="238"/>
      <c r="BD268" s="238"/>
      <c r="BE268" s="238"/>
      <c r="BF268" s="49">
        <v>7</v>
      </c>
      <c r="BG268" s="110">
        <v>33</v>
      </c>
      <c r="BH268" s="110">
        <v>6</v>
      </c>
      <c r="BI268" s="110">
        <v>28</v>
      </c>
      <c r="BJ268" s="52" t="str">
        <f t="shared" si="51"/>
        <v>6,33</v>
      </c>
      <c r="BK268" s="90"/>
      <c r="BL268" s="102">
        <f t="shared" si="52"/>
        <v>264</v>
      </c>
      <c r="BM268" s="60">
        <f t="shared" si="53"/>
        <v>8</v>
      </c>
      <c r="BN268" s="60">
        <f t="shared" si="54"/>
        <v>12</v>
      </c>
      <c r="BO268" s="90"/>
      <c r="BP268" s="238"/>
      <c r="BQ268" s="238"/>
      <c r="BR268" s="238"/>
      <c r="BS268" s="238"/>
      <c r="BT268" s="238"/>
      <c r="BU268" s="238"/>
      <c r="BV268" s="239"/>
      <c r="BW268" s="238"/>
      <c r="BX268" s="239"/>
      <c r="BY268" s="239"/>
      <c r="BZ268" s="90"/>
      <c r="CA268" s="90"/>
      <c r="CB268" s="90"/>
      <c r="CC268" s="90"/>
      <c r="CD268" s="90"/>
      <c r="CE268" s="90"/>
      <c r="CF268" s="90"/>
      <c r="CG268" s="90"/>
      <c r="CH268" s="90"/>
      <c r="CI268" s="90"/>
      <c r="CJ268" s="90"/>
      <c r="CX268" s="90"/>
      <c r="CY268" s="90"/>
      <c r="CZ268" s="90"/>
      <c r="DA268" s="90"/>
      <c r="DB268" s="90"/>
      <c r="DC268" s="90"/>
      <c r="DD268" s="90"/>
      <c r="DE268" s="90"/>
      <c r="DF268" s="90"/>
      <c r="DG268" s="90"/>
      <c r="DH268" s="90"/>
      <c r="DI268" s="90"/>
      <c r="DJ268" s="90"/>
      <c r="DK268" s="90"/>
    </row>
    <row r="269" spans="1:115" ht="11.25" customHeight="1" x14ac:dyDescent="0.25">
      <c r="A269" s="90"/>
      <c r="B269" s="90"/>
      <c r="C269" s="90"/>
      <c r="D269" s="90"/>
      <c r="E269" s="90"/>
      <c r="F269" s="90"/>
      <c r="G269" s="90"/>
      <c r="H269" s="90"/>
      <c r="I269" s="90"/>
      <c r="J269" s="90"/>
      <c r="K269" s="90"/>
      <c r="L269" s="90"/>
      <c r="M269" s="90"/>
      <c r="N269" s="90"/>
      <c r="O269" s="90"/>
      <c r="P269" s="90"/>
      <c r="Q269" s="90"/>
      <c r="R269" s="90"/>
      <c r="S269" s="90"/>
      <c r="T269" s="90"/>
      <c r="U269" s="90"/>
      <c r="V269" s="90"/>
      <c r="W269" s="90"/>
      <c r="X269" s="90"/>
      <c r="Y269" s="90"/>
      <c r="Z269" s="90"/>
      <c r="AA269" s="238"/>
      <c r="AB269" s="238"/>
      <c r="AC269" s="238"/>
      <c r="AD269" s="238"/>
      <c r="AE269" s="238"/>
      <c r="AF269" s="238"/>
      <c r="AG269" s="238"/>
      <c r="AH269" s="238"/>
      <c r="AI269" s="238"/>
      <c r="AJ269" s="238"/>
      <c r="AK269" s="238"/>
      <c r="AL269" s="238"/>
      <c r="AM269" s="238"/>
      <c r="AN269" s="238"/>
      <c r="AO269" s="238"/>
      <c r="AP269" s="238"/>
      <c r="AQ269" s="238"/>
      <c r="AR269" s="238"/>
      <c r="AS269" s="238"/>
      <c r="AT269" s="238"/>
      <c r="AU269" s="238"/>
      <c r="AV269" s="238"/>
      <c r="AW269" s="238"/>
      <c r="AX269" s="238"/>
      <c r="AY269" s="238"/>
      <c r="AZ269" s="238"/>
      <c r="BA269" s="238"/>
      <c r="BB269" s="238"/>
      <c r="BC269" s="238"/>
      <c r="BD269" s="238"/>
      <c r="BE269" s="238"/>
      <c r="BF269" s="49">
        <v>7</v>
      </c>
      <c r="BG269" s="110">
        <v>33</v>
      </c>
      <c r="BH269" s="110">
        <v>7</v>
      </c>
      <c r="BI269" s="110">
        <v>28</v>
      </c>
      <c r="BJ269" s="52" t="str">
        <f t="shared" si="51"/>
        <v>7,33</v>
      </c>
      <c r="BK269" s="90"/>
      <c r="BL269" s="102">
        <f t="shared" si="52"/>
        <v>265</v>
      </c>
      <c r="BM269" s="60">
        <f t="shared" si="53"/>
        <v>8</v>
      </c>
      <c r="BN269" s="60">
        <f t="shared" si="54"/>
        <v>13</v>
      </c>
      <c r="BO269" s="90"/>
      <c r="BP269" s="238"/>
      <c r="BQ269" s="238"/>
      <c r="BR269" s="238"/>
      <c r="BS269" s="238"/>
      <c r="BT269" s="238"/>
      <c r="BU269" s="238"/>
      <c r="BV269" s="239"/>
      <c r="BW269" s="238"/>
      <c r="BX269" s="239"/>
      <c r="BY269" s="239"/>
      <c r="BZ269" s="90"/>
      <c r="CA269" s="90"/>
      <c r="CB269" s="90"/>
      <c r="CC269" s="90"/>
      <c r="CD269" s="90"/>
      <c r="CE269" s="90"/>
      <c r="CF269" s="90"/>
      <c r="CG269" s="90"/>
      <c r="CH269" s="90"/>
      <c r="CI269" s="90"/>
      <c r="CJ269" s="90"/>
      <c r="CX269" s="90"/>
      <c r="CY269" s="90"/>
      <c r="CZ269" s="90"/>
      <c r="DA269" s="90"/>
      <c r="DB269" s="90"/>
      <c r="DC269" s="90"/>
      <c r="DD269" s="90"/>
      <c r="DE269" s="90"/>
      <c r="DF269" s="90"/>
      <c r="DG269" s="90"/>
      <c r="DH269" s="90"/>
      <c r="DI269" s="90"/>
      <c r="DJ269" s="90"/>
      <c r="DK269" s="90"/>
    </row>
    <row r="270" spans="1:115" ht="11.25" customHeight="1" x14ac:dyDescent="0.25">
      <c r="A270" s="90"/>
      <c r="B270" s="90"/>
      <c r="C270" s="90"/>
      <c r="D270" s="90"/>
      <c r="E270" s="90"/>
      <c r="F270" s="90"/>
      <c r="G270" s="90"/>
      <c r="H270" s="90"/>
      <c r="I270" s="90"/>
      <c r="J270" s="90"/>
      <c r="K270" s="90"/>
      <c r="L270" s="90"/>
      <c r="M270" s="90"/>
      <c r="N270" s="90"/>
      <c r="O270" s="90"/>
      <c r="P270" s="90"/>
      <c r="Q270" s="90"/>
      <c r="R270" s="90"/>
      <c r="S270" s="90"/>
      <c r="T270" s="90"/>
      <c r="U270" s="90"/>
      <c r="V270" s="90"/>
      <c r="W270" s="90"/>
      <c r="X270" s="90"/>
      <c r="Y270" s="90"/>
      <c r="Z270" s="90"/>
      <c r="AA270" s="238"/>
      <c r="AB270" s="238"/>
      <c r="AC270" s="238"/>
      <c r="AD270" s="238"/>
      <c r="AE270" s="238"/>
      <c r="AF270" s="238"/>
      <c r="AG270" s="238"/>
      <c r="AH270" s="238"/>
      <c r="AI270" s="238"/>
      <c r="AJ270" s="238"/>
      <c r="AK270" s="238"/>
      <c r="AL270" s="238"/>
      <c r="AM270" s="238"/>
      <c r="AN270" s="238"/>
      <c r="AO270" s="238"/>
      <c r="AP270" s="238"/>
      <c r="AQ270" s="238"/>
      <c r="AR270" s="238"/>
      <c r="AS270" s="238"/>
      <c r="AT270" s="238"/>
      <c r="AU270" s="238"/>
      <c r="AV270" s="238"/>
      <c r="AW270" s="238"/>
      <c r="AX270" s="238"/>
      <c r="AY270" s="238"/>
      <c r="AZ270" s="238"/>
      <c r="BA270" s="238"/>
      <c r="BB270" s="238"/>
      <c r="BC270" s="238"/>
      <c r="BD270" s="238"/>
      <c r="BE270" s="238"/>
      <c r="BF270" s="49">
        <v>7</v>
      </c>
      <c r="BG270" s="110">
        <v>34</v>
      </c>
      <c r="BH270" s="110">
        <v>8</v>
      </c>
      <c r="BI270" s="110">
        <v>28</v>
      </c>
      <c r="BJ270" s="52" t="str">
        <f t="shared" si="51"/>
        <v>8,34</v>
      </c>
      <c r="BK270" s="90"/>
      <c r="BL270" s="102">
        <f t="shared" si="52"/>
        <v>266</v>
      </c>
      <c r="BM270" s="60">
        <f t="shared" si="53"/>
        <v>8</v>
      </c>
      <c r="BN270" s="60">
        <f t="shared" si="54"/>
        <v>14</v>
      </c>
      <c r="BO270" s="90"/>
      <c r="BP270" s="238"/>
      <c r="BQ270" s="238"/>
      <c r="BR270" s="238"/>
      <c r="BS270" s="238"/>
      <c r="BT270" s="238"/>
      <c r="BU270" s="238"/>
      <c r="BV270" s="239"/>
      <c r="BW270" s="238"/>
      <c r="BX270" s="239"/>
      <c r="BY270" s="239"/>
      <c r="BZ270" s="90"/>
      <c r="CA270" s="90"/>
      <c r="CB270" s="90"/>
      <c r="CC270" s="90"/>
      <c r="CD270" s="90"/>
      <c r="CE270" s="90"/>
      <c r="CF270" s="90"/>
      <c r="CG270" s="90"/>
      <c r="CH270" s="90"/>
      <c r="CI270" s="90"/>
      <c r="CJ270" s="90"/>
      <c r="CX270" s="90"/>
      <c r="CY270" s="90"/>
      <c r="CZ270" s="90"/>
      <c r="DA270" s="90"/>
      <c r="DB270" s="90"/>
      <c r="DC270" s="90"/>
      <c r="DD270" s="90"/>
      <c r="DE270" s="90"/>
      <c r="DF270" s="90"/>
      <c r="DG270" s="90"/>
      <c r="DH270" s="90"/>
      <c r="DI270" s="90"/>
      <c r="DJ270" s="90"/>
      <c r="DK270" s="90"/>
    </row>
    <row r="271" spans="1:115" ht="11.25" customHeight="1" x14ac:dyDescent="0.25">
      <c r="A271" s="90"/>
      <c r="B271" s="90"/>
      <c r="C271" s="90"/>
      <c r="D271" s="90"/>
      <c r="E271" s="90"/>
      <c r="F271" s="90"/>
      <c r="G271" s="90"/>
      <c r="H271" s="90"/>
      <c r="I271" s="90"/>
      <c r="J271" s="90"/>
      <c r="K271" s="90"/>
      <c r="L271" s="90"/>
      <c r="M271" s="90"/>
      <c r="N271" s="90"/>
      <c r="O271" s="90"/>
      <c r="P271" s="90"/>
      <c r="Q271" s="90"/>
      <c r="R271" s="90"/>
      <c r="S271" s="90"/>
      <c r="T271" s="90"/>
      <c r="U271" s="90"/>
      <c r="V271" s="90"/>
      <c r="W271" s="90"/>
      <c r="X271" s="90"/>
      <c r="Y271" s="90"/>
      <c r="Z271" s="90"/>
      <c r="AA271" s="238"/>
      <c r="AB271" s="238"/>
      <c r="AC271" s="238"/>
      <c r="AD271" s="238"/>
      <c r="AE271" s="238"/>
      <c r="AF271" s="238"/>
      <c r="AG271" s="238"/>
      <c r="AH271" s="238"/>
      <c r="AI271" s="238"/>
      <c r="AJ271" s="238"/>
      <c r="AK271" s="238"/>
      <c r="AL271" s="238"/>
      <c r="AM271" s="238"/>
      <c r="AN271" s="238"/>
      <c r="AO271" s="238"/>
      <c r="AP271" s="238"/>
      <c r="AQ271" s="238"/>
      <c r="AR271" s="238"/>
      <c r="AS271" s="238"/>
      <c r="AT271" s="238"/>
      <c r="AU271" s="238"/>
      <c r="AV271" s="238"/>
      <c r="AW271" s="238"/>
      <c r="AX271" s="238"/>
      <c r="AY271" s="238"/>
      <c r="AZ271" s="238"/>
      <c r="BA271" s="238"/>
      <c r="BB271" s="238"/>
      <c r="BC271" s="238"/>
      <c r="BD271" s="238"/>
      <c r="BE271" s="238"/>
      <c r="BF271" s="49">
        <v>7</v>
      </c>
      <c r="BG271" s="110">
        <v>34</v>
      </c>
      <c r="BH271" s="110">
        <v>9</v>
      </c>
      <c r="BI271" s="110">
        <v>28</v>
      </c>
      <c r="BJ271" s="52" t="str">
        <f t="shared" si="51"/>
        <v>9,34</v>
      </c>
      <c r="BK271" s="90"/>
      <c r="BL271" s="102">
        <f t="shared" si="52"/>
        <v>267</v>
      </c>
      <c r="BM271" s="60">
        <f t="shared" si="53"/>
        <v>8</v>
      </c>
      <c r="BN271" s="60">
        <f t="shared" si="54"/>
        <v>15</v>
      </c>
      <c r="BO271" s="90"/>
      <c r="BP271" s="238"/>
      <c r="BQ271" s="238"/>
      <c r="BR271" s="238"/>
      <c r="BS271" s="238"/>
      <c r="BT271" s="238"/>
      <c r="BU271" s="238"/>
      <c r="BV271" s="239"/>
      <c r="BW271" s="238"/>
      <c r="BX271" s="239"/>
      <c r="BY271" s="239"/>
      <c r="BZ271" s="90"/>
      <c r="CA271" s="90"/>
      <c r="CB271" s="90"/>
      <c r="CC271" s="90"/>
      <c r="CD271" s="90"/>
      <c r="CE271" s="90"/>
      <c r="CF271" s="90"/>
      <c r="CG271" s="90"/>
      <c r="CH271" s="90"/>
      <c r="CI271" s="90"/>
      <c r="CJ271" s="90"/>
      <c r="CX271" s="90"/>
      <c r="CY271" s="90"/>
      <c r="CZ271" s="90"/>
      <c r="DA271" s="90"/>
      <c r="DB271" s="90"/>
      <c r="DC271" s="90"/>
      <c r="DD271" s="90"/>
      <c r="DE271" s="90"/>
      <c r="DF271" s="90"/>
      <c r="DG271" s="90"/>
      <c r="DH271" s="90"/>
      <c r="DI271" s="90"/>
      <c r="DJ271" s="90"/>
      <c r="DK271" s="90"/>
    </row>
    <row r="272" spans="1:115" ht="11.25" customHeight="1" x14ac:dyDescent="0.25">
      <c r="A272" s="90"/>
      <c r="B272" s="90"/>
      <c r="C272" s="90"/>
      <c r="D272" s="90"/>
      <c r="E272" s="90"/>
      <c r="F272" s="90"/>
      <c r="G272" s="90"/>
      <c r="H272" s="90"/>
      <c r="I272" s="90"/>
      <c r="J272" s="90"/>
      <c r="K272" s="90"/>
      <c r="L272" s="90"/>
      <c r="M272" s="90"/>
      <c r="N272" s="90"/>
      <c r="O272" s="90"/>
      <c r="P272" s="90"/>
      <c r="Q272" s="90"/>
      <c r="R272" s="90"/>
      <c r="S272" s="90"/>
      <c r="T272" s="90"/>
      <c r="U272" s="90"/>
      <c r="V272" s="90"/>
      <c r="W272" s="90"/>
      <c r="X272" s="90"/>
      <c r="Y272" s="90"/>
      <c r="Z272" s="90"/>
      <c r="AA272" s="238"/>
      <c r="AB272" s="238"/>
      <c r="AC272" s="238"/>
      <c r="AD272" s="238"/>
      <c r="AE272" s="238"/>
      <c r="AF272" s="238"/>
      <c r="AG272" s="238"/>
      <c r="AH272" s="238"/>
      <c r="AI272" s="238"/>
      <c r="AJ272" s="238"/>
      <c r="AK272" s="238"/>
      <c r="AL272" s="238"/>
      <c r="AM272" s="238"/>
      <c r="AN272" s="238"/>
      <c r="AO272" s="238"/>
      <c r="AP272" s="238"/>
      <c r="AQ272" s="238"/>
      <c r="AR272" s="238"/>
      <c r="AS272" s="238"/>
      <c r="AT272" s="238"/>
      <c r="AU272" s="238"/>
      <c r="AV272" s="238"/>
      <c r="AW272" s="238"/>
      <c r="AX272" s="238"/>
      <c r="AY272" s="238"/>
      <c r="AZ272" s="238"/>
      <c r="BA272" s="238"/>
      <c r="BB272" s="238"/>
      <c r="BC272" s="238"/>
      <c r="BD272" s="238"/>
      <c r="BE272" s="238"/>
      <c r="BF272" s="49">
        <v>7</v>
      </c>
      <c r="BG272" s="110">
        <v>34</v>
      </c>
      <c r="BH272" s="110">
        <v>10</v>
      </c>
      <c r="BI272" s="110">
        <v>28</v>
      </c>
      <c r="BJ272" s="52" t="str">
        <f t="shared" si="51"/>
        <v>10,34</v>
      </c>
      <c r="BK272" s="90"/>
      <c r="BL272" s="102">
        <f t="shared" si="52"/>
        <v>268</v>
      </c>
      <c r="BM272" s="60">
        <f t="shared" si="53"/>
        <v>8</v>
      </c>
      <c r="BN272" s="60">
        <f t="shared" si="54"/>
        <v>16</v>
      </c>
      <c r="BO272" s="90"/>
      <c r="BP272" s="238"/>
      <c r="BQ272" s="238"/>
      <c r="BR272" s="238"/>
      <c r="BS272" s="238"/>
      <c r="BT272" s="238"/>
      <c r="BU272" s="238"/>
      <c r="BV272" s="239"/>
      <c r="BW272" s="238"/>
      <c r="BX272" s="239"/>
      <c r="BY272" s="239"/>
      <c r="BZ272" s="90"/>
      <c r="CA272" s="90"/>
      <c r="CB272" s="90"/>
      <c r="CC272" s="90"/>
      <c r="CD272" s="90"/>
      <c r="CE272" s="90"/>
      <c r="CF272" s="90"/>
      <c r="CG272" s="90"/>
      <c r="CH272" s="90"/>
      <c r="CI272" s="90"/>
      <c r="CJ272" s="90"/>
      <c r="CX272" s="90"/>
      <c r="CY272" s="90"/>
      <c r="CZ272" s="90"/>
      <c r="DA272" s="90"/>
      <c r="DB272" s="90"/>
      <c r="DC272" s="90"/>
      <c r="DD272" s="90"/>
      <c r="DE272" s="90"/>
      <c r="DF272" s="90"/>
      <c r="DG272" s="90"/>
      <c r="DH272" s="90"/>
      <c r="DI272" s="90"/>
      <c r="DJ272" s="90"/>
      <c r="DK272" s="90"/>
    </row>
    <row r="273" spans="1:115" ht="11.25" customHeight="1" x14ac:dyDescent="0.25">
      <c r="A273" s="90"/>
      <c r="B273" s="90"/>
      <c r="C273" s="90"/>
      <c r="D273" s="90"/>
      <c r="E273" s="90"/>
      <c r="F273" s="90"/>
      <c r="G273" s="90"/>
      <c r="H273" s="90"/>
      <c r="I273" s="90"/>
      <c r="J273" s="90"/>
      <c r="K273" s="90"/>
      <c r="L273" s="90"/>
      <c r="M273" s="90"/>
      <c r="N273" s="90"/>
      <c r="O273" s="90"/>
      <c r="P273" s="90"/>
      <c r="Q273" s="90"/>
      <c r="R273" s="90"/>
      <c r="S273" s="90"/>
      <c r="T273" s="90"/>
      <c r="U273" s="90"/>
      <c r="V273" s="90"/>
      <c r="W273" s="90"/>
      <c r="X273" s="90"/>
      <c r="Y273" s="90"/>
      <c r="Z273" s="90"/>
      <c r="AA273" s="238"/>
      <c r="AB273" s="238"/>
      <c r="AC273" s="238"/>
      <c r="AD273" s="238"/>
      <c r="AE273" s="238"/>
      <c r="AF273" s="238"/>
      <c r="AG273" s="238"/>
      <c r="AH273" s="238"/>
      <c r="AI273" s="238"/>
      <c r="AJ273" s="238"/>
      <c r="AK273" s="238"/>
      <c r="AL273" s="238"/>
      <c r="AM273" s="238"/>
      <c r="AN273" s="238"/>
      <c r="AO273" s="238"/>
      <c r="AP273" s="238"/>
      <c r="AQ273" s="238"/>
      <c r="AR273" s="238"/>
      <c r="AS273" s="238"/>
      <c r="AT273" s="238"/>
      <c r="AU273" s="238"/>
      <c r="AV273" s="238"/>
      <c r="AW273" s="238"/>
      <c r="AX273" s="238"/>
      <c r="AY273" s="238"/>
      <c r="AZ273" s="238"/>
      <c r="BA273" s="238"/>
      <c r="BB273" s="238"/>
      <c r="BC273" s="238"/>
      <c r="BD273" s="238"/>
      <c r="BE273" s="238"/>
      <c r="BF273" s="49">
        <v>7</v>
      </c>
      <c r="BG273" s="110">
        <v>34</v>
      </c>
      <c r="BH273" s="110">
        <v>11</v>
      </c>
      <c r="BI273" s="110">
        <v>28</v>
      </c>
      <c r="BJ273" s="52" t="str">
        <f t="shared" si="51"/>
        <v>11,34</v>
      </c>
      <c r="BK273" s="90"/>
      <c r="BL273" s="102">
        <f t="shared" si="52"/>
        <v>269</v>
      </c>
      <c r="BM273" s="60">
        <f t="shared" si="53"/>
        <v>8</v>
      </c>
      <c r="BN273" s="60">
        <f t="shared" si="54"/>
        <v>17</v>
      </c>
      <c r="BO273" s="90"/>
      <c r="BP273" s="238"/>
      <c r="BQ273" s="238"/>
      <c r="BR273" s="238"/>
      <c r="BS273" s="238"/>
      <c r="BT273" s="238"/>
      <c r="BU273" s="238"/>
      <c r="BV273" s="239"/>
      <c r="BW273" s="238"/>
      <c r="BX273" s="239"/>
      <c r="BY273" s="239"/>
      <c r="BZ273" s="90"/>
      <c r="CA273" s="90"/>
      <c r="CB273" s="90"/>
      <c r="CC273" s="90"/>
      <c r="CD273" s="90"/>
      <c r="CE273" s="90"/>
      <c r="CF273" s="90"/>
      <c r="CG273" s="90"/>
      <c r="CH273" s="90"/>
      <c r="CI273" s="90"/>
      <c r="CJ273" s="90"/>
      <c r="CX273" s="90"/>
      <c r="CY273" s="90"/>
      <c r="CZ273" s="90"/>
      <c r="DA273" s="90"/>
      <c r="DB273" s="90"/>
      <c r="DC273" s="90"/>
      <c r="DD273" s="90"/>
      <c r="DE273" s="90"/>
      <c r="DF273" s="90"/>
      <c r="DG273" s="90"/>
      <c r="DH273" s="90"/>
      <c r="DI273" s="90"/>
      <c r="DJ273" s="90"/>
      <c r="DK273" s="90"/>
    </row>
    <row r="274" spans="1:115" ht="11.25" customHeight="1" x14ac:dyDescent="0.25">
      <c r="A274" s="90"/>
      <c r="B274" s="90"/>
      <c r="C274" s="90"/>
      <c r="D274" s="90"/>
      <c r="E274" s="90"/>
      <c r="F274" s="90"/>
      <c r="G274" s="90"/>
      <c r="H274" s="90"/>
      <c r="I274" s="90"/>
      <c r="J274" s="90"/>
      <c r="K274" s="90"/>
      <c r="L274" s="90"/>
      <c r="M274" s="90"/>
      <c r="N274" s="90"/>
      <c r="O274" s="90"/>
      <c r="P274" s="90"/>
      <c r="Q274" s="90"/>
      <c r="R274" s="90"/>
      <c r="S274" s="90"/>
      <c r="T274" s="90"/>
      <c r="U274" s="90"/>
      <c r="V274" s="90"/>
      <c r="W274" s="90"/>
      <c r="X274" s="90"/>
      <c r="Y274" s="90"/>
      <c r="Z274" s="90"/>
      <c r="AA274" s="238"/>
      <c r="AB274" s="238"/>
      <c r="AC274" s="238"/>
      <c r="AD274" s="238"/>
      <c r="AE274" s="238"/>
      <c r="AF274" s="238"/>
      <c r="AG274" s="238"/>
      <c r="AH274" s="238"/>
      <c r="AI274" s="238"/>
      <c r="AJ274" s="238"/>
      <c r="AK274" s="238"/>
      <c r="AL274" s="238"/>
      <c r="AM274" s="238"/>
      <c r="AN274" s="238"/>
      <c r="AO274" s="238"/>
      <c r="AP274" s="238"/>
      <c r="AQ274" s="238"/>
      <c r="AR274" s="238"/>
      <c r="AS274" s="238"/>
      <c r="AT274" s="238"/>
      <c r="AU274" s="238"/>
      <c r="AV274" s="238"/>
      <c r="AW274" s="238"/>
      <c r="AX274" s="238"/>
      <c r="AY274" s="238"/>
      <c r="AZ274" s="238"/>
      <c r="BA274" s="238"/>
      <c r="BB274" s="238"/>
      <c r="BC274" s="238"/>
      <c r="BD274" s="238"/>
      <c r="BE274" s="238"/>
      <c r="BF274" s="49">
        <v>7</v>
      </c>
      <c r="BG274" s="110">
        <v>34</v>
      </c>
      <c r="BH274" s="110">
        <v>12</v>
      </c>
      <c r="BI274" s="110">
        <v>28</v>
      </c>
      <c r="BJ274" s="52" t="str">
        <f t="shared" si="51"/>
        <v>12,34</v>
      </c>
      <c r="BK274" s="90"/>
      <c r="BL274" s="102">
        <f t="shared" si="52"/>
        <v>270</v>
      </c>
      <c r="BM274" s="60">
        <f t="shared" si="53"/>
        <v>8</v>
      </c>
      <c r="BN274" s="60">
        <f t="shared" si="54"/>
        <v>18</v>
      </c>
      <c r="BO274" s="90"/>
      <c r="BP274" s="238"/>
      <c r="BQ274" s="238"/>
      <c r="BR274" s="238"/>
      <c r="BS274" s="238"/>
      <c r="BT274" s="238"/>
      <c r="BU274" s="238"/>
      <c r="BV274" s="239"/>
      <c r="BW274" s="238"/>
      <c r="BX274" s="239"/>
      <c r="BY274" s="239"/>
      <c r="BZ274" s="90"/>
      <c r="CA274" s="90"/>
      <c r="CB274" s="90"/>
      <c r="CC274" s="90"/>
      <c r="CD274" s="90"/>
      <c r="CE274" s="90"/>
      <c r="CF274" s="90"/>
      <c r="CG274" s="90"/>
      <c r="CH274" s="90"/>
      <c r="CI274" s="90"/>
      <c r="CJ274" s="90"/>
      <c r="CX274" s="90"/>
      <c r="CY274" s="90"/>
      <c r="CZ274" s="90"/>
      <c r="DA274" s="90"/>
      <c r="DB274" s="90"/>
      <c r="DC274" s="90"/>
      <c r="DD274" s="90"/>
      <c r="DE274" s="90"/>
      <c r="DF274" s="90"/>
      <c r="DG274" s="90"/>
      <c r="DH274" s="90"/>
      <c r="DI274" s="90"/>
      <c r="DJ274" s="90"/>
      <c r="DK274" s="90"/>
    </row>
    <row r="275" spans="1:115" ht="11.25" customHeight="1" x14ac:dyDescent="0.25">
      <c r="A275" s="90"/>
      <c r="B275" s="90"/>
      <c r="C275" s="90"/>
      <c r="D275" s="90"/>
      <c r="E275" s="90"/>
      <c r="F275" s="90"/>
      <c r="G275" s="90"/>
      <c r="H275" s="90"/>
      <c r="I275" s="90"/>
      <c r="J275" s="90"/>
      <c r="K275" s="90"/>
      <c r="L275" s="90"/>
      <c r="M275" s="90"/>
      <c r="N275" s="90"/>
      <c r="O275" s="90"/>
      <c r="P275" s="90"/>
      <c r="Q275" s="90"/>
      <c r="R275" s="90"/>
      <c r="S275" s="90"/>
      <c r="T275" s="90"/>
      <c r="U275" s="90"/>
      <c r="V275" s="90"/>
      <c r="W275" s="90"/>
      <c r="X275" s="90"/>
      <c r="Y275" s="90"/>
      <c r="Z275" s="90"/>
      <c r="AA275" s="238"/>
      <c r="AB275" s="238"/>
      <c r="AC275" s="238"/>
      <c r="AD275" s="238"/>
      <c r="AE275" s="238"/>
      <c r="AF275" s="238"/>
      <c r="AG275" s="238"/>
      <c r="AH275" s="238"/>
      <c r="AI275" s="238"/>
      <c r="AJ275" s="238"/>
      <c r="AK275" s="238"/>
      <c r="AL275" s="238"/>
      <c r="AM275" s="238"/>
      <c r="AN275" s="238"/>
      <c r="AO275" s="238"/>
      <c r="AP275" s="238"/>
      <c r="AQ275" s="238"/>
      <c r="AR275" s="238"/>
      <c r="AS275" s="238"/>
      <c r="AT275" s="238"/>
      <c r="AU275" s="238"/>
      <c r="AV275" s="238"/>
      <c r="AW275" s="238"/>
      <c r="AX275" s="238"/>
      <c r="AY275" s="238"/>
      <c r="AZ275" s="238"/>
      <c r="BA275" s="238"/>
      <c r="BB275" s="238"/>
      <c r="BC275" s="238"/>
      <c r="BD275" s="238"/>
      <c r="BE275" s="238"/>
      <c r="BF275" s="49">
        <v>7</v>
      </c>
      <c r="BG275" s="110">
        <v>34</v>
      </c>
      <c r="BH275" s="110">
        <v>13</v>
      </c>
      <c r="BI275" s="110">
        <v>28</v>
      </c>
      <c r="BJ275" s="52" t="str">
        <f t="shared" si="51"/>
        <v>13,34</v>
      </c>
      <c r="BK275" s="90"/>
      <c r="BL275" s="102">
        <f t="shared" si="52"/>
        <v>271</v>
      </c>
      <c r="BM275" s="60">
        <f t="shared" si="53"/>
        <v>8</v>
      </c>
      <c r="BN275" s="60">
        <f t="shared" si="54"/>
        <v>19</v>
      </c>
      <c r="BO275" s="90"/>
      <c r="BP275" s="238"/>
      <c r="BQ275" s="238"/>
      <c r="BR275" s="238"/>
      <c r="BS275" s="238"/>
      <c r="BT275" s="238"/>
      <c r="BU275" s="238"/>
      <c r="BV275" s="239"/>
      <c r="BW275" s="238"/>
      <c r="BX275" s="239"/>
      <c r="BY275" s="239"/>
      <c r="BZ275" s="90"/>
      <c r="CA275" s="90"/>
      <c r="CB275" s="90"/>
      <c r="CC275" s="90"/>
      <c r="CD275" s="90"/>
      <c r="CE275" s="90"/>
      <c r="CF275" s="90"/>
      <c r="CG275" s="90"/>
      <c r="CH275" s="90"/>
      <c r="CI275" s="90"/>
      <c r="CJ275" s="90"/>
      <c r="CX275" s="90"/>
      <c r="CY275" s="90"/>
      <c r="CZ275" s="90"/>
      <c r="DA275" s="90"/>
      <c r="DB275" s="90"/>
      <c r="DC275" s="90"/>
      <c r="DD275" s="90"/>
      <c r="DE275" s="90"/>
      <c r="DF275" s="90"/>
      <c r="DG275" s="90"/>
      <c r="DH275" s="90"/>
      <c r="DI275" s="90"/>
      <c r="DJ275" s="90"/>
      <c r="DK275" s="90"/>
    </row>
    <row r="276" spans="1:115" ht="11.25" customHeight="1" x14ac:dyDescent="0.25">
      <c r="A276" s="90"/>
      <c r="B276" s="90"/>
      <c r="C276" s="90"/>
      <c r="D276" s="90"/>
      <c r="E276" s="90"/>
      <c r="F276" s="90"/>
      <c r="G276" s="90"/>
      <c r="H276" s="90"/>
      <c r="I276" s="90"/>
      <c r="J276" s="90"/>
      <c r="K276" s="90"/>
      <c r="L276" s="90"/>
      <c r="M276" s="90"/>
      <c r="N276" s="90"/>
      <c r="O276" s="90"/>
      <c r="P276" s="90"/>
      <c r="Q276" s="90"/>
      <c r="R276" s="90"/>
      <c r="S276" s="90"/>
      <c r="T276" s="90"/>
      <c r="U276" s="90"/>
      <c r="V276" s="90"/>
      <c r="W276" s="90"/>
      <c r="X276" s="90"/>
      <c r="Y276" s="90"/>
      <c r="Z276" s="90"/>
      <c r="AA276" s="238"/>
      <c r="AB276" s="238"/>
      <c r="AC276" s="238"/>
      <c r="AD276" s="238"/>
      <c r="AE276" s="238"/>
      <c r="AF276" s="238"/>
      <c r="AG276" s="238"/>
      <c r="AH276" s="238"/>
      <c r="AI276" s="238"/>
      <c r="AJ276" s="238"/>
      <c r="AK276" s="238"/>
      <c r="AL276" s="238"/>
      <c r="AM276" s="238"/>
      <c r="AN276" s="238"/>
      <c r="AO276" s="238"/>
      <c r="AP276" s="238"/>
      <c r="AQ276" s="238"/>
      <c r="AR276" s="238"/>
      <c r="AS276" s="238"/>
      <c r="AT276" s="238"/>
      <c r="AU276" s="238"/>
      <c r="AV276" s="238"/>
      <c r="AW276" s="238"/>
      <c r="AX276" s="238"/>
      <c r="AY276" s="238"/>
      <c r="AZ276" s="238"/>
      <c r="BA276" s="238"/>
      <c r="BB276" s="238"/>
      <c r="BC276" s="238"/>
      <c r="BD276" s="238"/>
      <c r="BE276" s="238"/>
      <c r="BF276" s="49">
        <v>7</v>
      </c>
      <c r="BG276" s="110">
        <v>35</v>
      </c>
      <c r="BH276" s="110">
        <v>14</v>
      </c>
      <c r="BI276" s="110">
        <v>28</v>
      </c>
      <c r="BJ276" s="52" t="str">
        <f t="shared" si="51"/>
        <v>14,35</v>
      </c>
      <c r="BK276" s="90"/>
      <c r="BL276" s="102">
        <f t="shared" si="52"/>
        <v>272</v>
      </c>
      <c r="BM276" s="60">
        <f t="shared" si="53"/>
        <v>8</v>
      </c>
      <c r="BN276" s="60">
        <f t="shared" si="54"/>
        <v>20</v>
      </c>
      <c r="BO276" s="90"/>
      <c r="BP276" s="238"/>
      <c r="BQ276" s="238"/>
      <c r="BR276" s="238"/>
      <c r="BS276" s="238"/>
      <c r="BT276" s="238"/>
      <c r="BU276" s="238"/>
      <c r="BV276" s="239"/>
      <c r="BW276" s="238"/>
      <c r="BX276" s="239"/>
      <c r="BY276" s="239"/>
      <c r="BZ276" s="90"/>
      <c r="CA276" s="90"/>
      <c r="CB276" s="90"/>
      <c r="CC276" s="90"/>
      <c r="CD276" s="90"/>
      <c r="CE276" s="90"/>
      <c r="CF276" s="90"/>
      <c r="CG276" s="90"/>
      <c r="CH276" s="90"/>
      <c r="CI276" s="90"/>
      <c r="CJ276" s="90"/>
      <c r="CX276" s="90"/>
      <c r="CY276" s="90"/>
      <c r="CZ276" s="90"/>
      <c r="DA276" s="90"/>
      <c r="DB276" s="90"/>
      <c r="DC276" s="90"/>
      <c r="DD276" s="90"/>
      <c r="DE276" s="90"/>
      <c r="DF276" s="90"/>
      <c r="DG276" s="90"/>
      <c r="DH276" s="90"/>
      <c r="DI276" s="90"/>
      <c r="DJ276" s="90"/>
      <c r="DK276" s="90"/>
    </row>
    <row r="277" spans="1:115" ht="11.25" customHeight="1" x14ac:dyDescent="0.25">
      <c r="A277" s="90"/>
      <c r="B277" s="90"/>
      <c r="C277" s="90"/>
      <c r="D277" s="90"/>
      <c r="E277" s="90"/>
      <c r="F277" s="90"/>
      <c r="G277" s="90"/>
      <c r="H277" s="90"/>
      <c r="I277" s="90"/>
      <c r="J277" s="90"/>
      <c r="K277" s="90"/>
      <c r="L277" s="90"/>
      <c r="M277" s="90"/>
      <c r="N277" s="90"/>
      <c r="O277" s="90"/>
      <c r="P277" s="90"/>
      <c r="Q277" s="90"/>
      <c r="R277" s="90"/>
      <c r="S277" s="90"/>
      <c r="T277" s="90"/>
      <c r="U277" s="90"/>
      <c r="V277" s="90"/>
      <c r="W277" s="90"/>
      <c r="X277" s="90"/>
      <c r="Y277" s="90"/>
      <c r="Z277" s="90"/>
      <c r="AA277" s="238"/>
      <c r="AB277" s="238"/>
      <c r="AC277" s="238"/>
      <c r="AD277" s="238"/>
      <c r="AE277" s="238"/>
      <c r="AF277" s="238"/>
      <c r="AG277" s="238"/>
      <c r="AH277" s="238"/>
      <c r="AI277" s="238"/>
      <c r="AJ277" s="238"/>
      <c r="AK277" s="238"/>
      <c r="AL277" s="238"/>
      <c r="AM277" s="238"/>
      <c r="AN277" s="238"/>
      <c r="AO277" s="238"/>
      <c r="AP277" s="238"/>
      <c r="AQ277" s="238"/>
      <c r="AR277" s="238"/>
      <c r="AS277" s="238"/>
      <c r="AT277" s="238"/>
      <c r="AU277" s="238"/>
      <c r="AV277" s="238"/>
      <c r="AW277" s="238"/>
      <c r="AX277" s="238"/>
      <c r="AY277" s="238"/>
      <c r="AZ277" s="238"/>
      <c r="BA277" s="238"/>
      <c r="BB277" s="238"/>
      <c r="BC277" s="238"/>
      <c r="BD277" s="238"/>
      <c r="BE277" s="238"/>
      <c r="BF277" s="49">
        <v>7</v>
      </c>
      <c r="BG277" s="110">
        <v>35</v>
      </c>
      <c r="BH277" s="110">
        <v>15</v>
      </c>
      <c r="BI277" s="110">
        <v>28</v>
      </c>
      <c r="BJ277" s="52" t="str">
        <f t="shared" si="51"/>
        <v>15,35</v>
      </c>
      <c r="BK277" s="90"/>
      <c r="BL277" s="102">
        <f t="shared" si="52"/>
        <v>273</v>
      </c>
      <c r="BM277" s="60">
        <f t="shared" si="53"/>
        <v>8</v>
      </c>
      <c r="BN277" s="60">
        <f t="shared" si="54"/>
        <v>21</v>
      </c>
      <c r="BO277" s="90"/>
      <c r="BP277" s="238"/>
      <c r="BQ277" s="238"/>
      <c r="BR277" s="238"/>
      <c r="BS277" s="238"/>
      <c r="BT277" s="238"/>
      <c r="BU277" s="238"/>
      <c r="BV277" s="239"/>
      <c r="BW277" s="238"/>
      <c r="BX277" s="239"/>
      <c r="BY277" s="239"/>
      <c r="BZ277" s="90"/>
      <c r="CA277" s="90"/>
      <c r="CB277" s="90"/>
      <c r="CC277" s="90"/>
      <c r="CD277" s="90"/>
      <c r="CE277" s="90"/>
      <c r="CF277" s="90"/>
      <c r="CG277" s="90"/>
      <c r="CH277" s="90"/>
      <c r="CI277" s="90"/>
      <c r="CJ277" s="90"/>
      <c r="CX277" s="90"/>
      <c r="CY277" s="90"/>
      <c r="CZ277" s="90"/>
      <c r="DA277" s="90"/>
      <c r="DB277" s="90"/>
      <c r="DC277" s="90"/>
      <c r="DD277" s="90"/>
      <c r="DE277" s="90"/>
      <c r="DF277" s="90"/>
      <c r="DG277" s="90"/>
      <c r="DH277" s="90"/>
      <c r="DI277" s="90"/>
      <c r="DJ277" s="90"/>
      <c r="DK277" s="90"/>
    </row>
    <row r="278" spans="1:115" ht="11.25" customHeight="1" x14ac:dyDescent="0.25">
      <c r="A278" s="90"/>
      <c r="B278" s="90"/>
      <c r="C278" s="90"/>
      <c r="D278" s="90"/>
      <c r="E278" s="90"/>
      <c r="F278" s="90"/>
      <c r="G278" s="90"/>
      <c r="H278" s="90"/>
      <c r="I278" s="90"/>
      <c r="J278" s="90"/>
      <c r="K278" s="90"/>
      <c r="L278" s="90"/>
      <c r="M278" s="90"/>
      <c r="N278" s="90"/>
      <c r="O278" s="90"/>
      <c r="P278" s="90"/>
      <c r="Q278" s="90"/>
      <c r="R278" s="90"/>
      <c r="S278" s="90"/>
      <c r="T278" s="90"/>
      <c r="U278" s="90"/>
      <c r="V278" s="90"/>
      <c r="W278" s="90"/>
      <c r="X278" s="90"/>
      <c r="Y278" s="90"/>
      <c r="Z278" s="90"/>
      <c r="AA278" s="238"/>
      <c r="AB278" s="238"/>
      <c r="AC278" s="238"/>
      <c r="AD278" s="238"/>
      <c r="AE278" s="238"/>
      <c r="AF278" s="238"/>
      <c r="AG278" s="238"/>
      <c r="AH278" s="238"/>
      <c r="AI278" s="238"/>
      <c r="AJ278" s="238"/>
      <c r="AK278" s="238"/>
      <c r="AL278" s="238"/>
      <c r="AM278" s="238"/>
      <c r="AN278" s="238"/>
      <c r="AO278" s="238"/>
      <c r="AP278" s="238"/>
      <c r="AQ278" s="238"/>
      <c r="AR278" s="238"/>
      <c r="AS278" s="238"/>
      <c r="AT278" s="238"/>
      <c r="AU278" s="238"/>
      <c r="AV278" s="238"/>
      <c r="AW278" s="238"/>
      <c r="AX278" s="238"/>
      <c r="AY278" s="238"/>
      <c r="AZ278" s="238"/>
      <c r="BA278" s="238"/>
      <c r="BB278" s="238"/>
      <c r="BC278" s="238"/>
      <c r="BD278" s="238"/>
      <c r="BE278" s="238"/>
      <c r="BF278" s="49">
        <v>7</v>
      </c>
      <c r="BG278" s="110">
        <v>35</v>
      </c>
      <c r="BH278" s="110">
        <v>16</v>
      </c>
      <c r="BI278" s="110">
        <v>28</v>
      </c>
      <c r="BJ278" s="52" t="str">
        <f t="shared" si="51"/>
        <v>16,35</v>
      </c>
      <c r="BK278" s="90"/>
      <c r="BL278" s="102">
        <f t="shared" si="52"/>
        <v>274</v>
      </c>
      <c r="BM278" s="60">
        <f t="shared" si="53"/>
        <v>8</v>
      </c>
      <c r="BN278" s="60">
        <f t="shared" si="54"/>
        <v>22</v>
      </c>
      <c r="BO278" s="90"/>
      <c r="BP278" s="238"/>
      <c r="BQ278" s="238"/>
      <c r="BR278" s="238"/>
      <c r="BS278" s="238"/>
      <c r="BT278" s="238"/>
      <c r="BU278" s="238"/>
      <c r="BV278" s="239"/>
      <c r="BW278" s="238"/>
      <c r="BX278" s="239"/>
      <c r="BY278" s="239"/>
      <c r="BZ278" s="90"/>
      <c r="CA278" s="90"/>
      <c r="CB278" s="90"/>
      <c r="CC278" s="90"/>
      <c r="CD278" s="90"/>
      <c r="CE278" s="90"/>
      <c r="CF278" s="90"/>
      <c r="CG278" s="90"/>
      <c r="CH278" s="90"/>
      <c r="CI278" s="90"/>
      <c r="CJ278" s="90"/>
      <c r="CX278" s="90"/>
      <c r="CY278" s="90"/>
      <c r="CZ278" s="90"/>
      <c r="DA278" s="90"/>
      <c r="DB278" s="90"/>
      <c r="DC278" s="90"/>
      <c r="DD278" s="90"/>
      <c r="DE278" s="90"/>
      <c r="DF278" s="90"/>
      <c r="DG278" s="90"/>
      <c r="DH278" s="90"/>
      <c r="DI278" s="90"/>
      <c r="DJ278" s="90"/>
      <c r="DK278" s="90"/>
    </row>
    <row r="279" spans="1:115" ht="11.25" customHeight="1" x14ac:dyDescent="0.25">
      <c r="A279" s="90"/>
      <c r="B279" s="90"/>
      <c r="C279" s="90"/>
      <c r="D279" s="90"/>
      <c r="E279" s="90"/>
      <c r="F279" s="90"/>
      <c r="G279" s="90"/>
      <c r="H279" s="90"/>
      <c r="I279" s="90"/>
      <c r="J279" s="90"/>
      <c r="K279" s="90"/>
      <c r="L279" s="90"/>
      <c r="M279" s="90"/>
      <c r="N279" s="90"/>
      <c r="O279" s="90"/>
      <c r="P279" s="90"/>
      <c r="Q279" s="90"/>
      <c r="R279" s="90"/>
      <c r="S279" s="90"/>
      <c r="T279" s="90"/>
      <c r="U279" s="90"/>
      <c r="V279" s="90"/>
      <c r="W279" s="90"/>
      <c r="X279" s="90"/>
      <c r="Y279" s="90"/>
      <c r="Z279" s="90"/>
      <c r="AA279" s="238"/>
      <c r="AB279" s="238"/>
      <c r="AC279" s="238"/>
      <c r="AD279" s="238"/>
      <c r="AE279" s="238"/>
      <c r="AF279" s="238"/>
      <c r="AG279" s="238"/>
      <c r="AH279" s="238"/>
      <c r="AI279" s="238"/>
      <c r="AJ279" s="238"/>
      <c r="AK279" s="238"/>
      <c r="AL279" s="238"/>
      <c r="AM279" s="238"/>
      <c r="AN279" s="238"/>
      <c r="AO279" s="238"/>
      <c r="AP279" s="238"/>
      <c r="AQ279" s="238"/>
      <c r="AR279" s="238"/>
      <c r="AS279" s="238"/>
      <c r="AT279" s="238"/>
      <c r="AU279" s="238"/>
      <c r="AV279" s="238"/>
      <c r="AW279" s="238"/>
      <c r="AX279" s="238"/>
      <c r="AY279" s="238"/>
      <c r="AZ279" s="238"/>
      <c r="BA279" s="238"/>
      <c r="BB279" s="238"/>
      <c r="BC279" s="238"/>
      <c r="BD279" s="238"/>
      <c r="BE279" s="238"/>
      <c r="BF279" s="49">
        <v>7</v>
      </c>
      <c r="BG279" s="110">
        <v>35</v>
      </c>
      <c r="BH279" s="110">
        <v>17</v>
      </c>
      <c r="BI279" s="110">
        <v>28</v>
      </c>
      <c r="BJ279" s="52" t="str">
        <f t="shared" si="51"/>
        <v>17,35</v>
      </c>
      <c r="BK279" s="90"/>
      <c r="BL279" s="102">
        <f t="shared" si="52"/>
        <v>275</v>
      </c>
      <c r="BM279" s="60">
        <f t="shared" si="53"/>
        <v>8</v>
      </c>
      <c r="BN279" s="60">
        <f t="shared" si="54"/>
        <v>23</v>
      </c>
      <c r="BO279" s="90"/>
      <c r="BP279" s="238"/>
      <c r="BQ279" s="238"/>
      <c r="BR279" s="238"/>
      <c r="BS279" s="238"/>
      <c r="BT279" s="238"/>
      <c r="BU279" s="238"/>
      <c r="BV279" s="239"/>
      <c r="BW279" s="238"/>
      <c r="BX279" s="239"/>
      <c r="BY279" s="239"/>
      <c r="BZ279" s="90"/>
      <c r="CA279" s="90"/>
      <c r="CB279" s="90"/>
      <c r="CC279" s="90"/>
      <c r="CD279" s="90"/>
      <c r="CE279" s="90"/>
      <c r="CF279" s="90"/>
      <c r="CG279" s="90"/>
      <c r="CH279" s="90"/>
      <c r="CI279" s="90"/>
      <c r="CJ279" s="90"/>
      <c r="CX279" s="90"/>
      <c r="CY279" s="90"/>
      <c r="CZ279" s="90"/>
      <c r="DA279" s="90"/>
      <c r="DB279" s="90"/>
      <c r="DC279" s="90"/>
      <c r="DD279" s="90"/>
      <c r="DE279" s="90"/>
      <c r="DF279" s="90"/>
      <c r="DG279" s="90"/>
      <c r="DH279" s="90"/>
      <c r="DI279" s="90"/>
      <c r="DJ279" s="90"/>
      <c r="DK279" s="90"/>
    </row>
    <row r="280" spans="1:115" ht="11.25" customHeight="1" x14ac:dyDescent="0.25">
      <c r="A280" s="90"/>
      <c r="B280" s="90"/>
      <c r="C280" s="90"/>
      <c r="D280" s="90"/>
      <c r="E280" s="90"/>
      <c r="F280" s="90"/>
      <c r="G280" s="90"/>
      <c r="H280" s="90"/>
      <c r="I280" s="90"/>
      <c r="J280" s="90"/>
      <c r="K280" s="90"/>
      <c r="L280" s="90"/>
      <c r="M280" s="90"/>
      <c r="N280" s="90"/>
      <c r="O280" s="90"/>
      <c r="P280" s="90"/>
      <c r="Q280" s="90"/>
      <c r="R280" s="90"/>
      <c r="S280" s="90"/>
      <c r="T280" s="90"/>
      <c r="U280" s="90"/>
      <c r="V280" s="90"/>
      <c r="W280" s="90"/>
      <c r="X280" s="90"/>
      <c r="Y280" s="90"/>
      <c r="Z280" s="90"/>
      <c r="AA280" s="238"/>
      <c r="AB280" s="238"/>
      <c r="AC280" s="238"/>
      <c r="AD280" s="238"/>
      <c r="AE280" s="238"/>
      <c r="AF280" s="238"/>
      <c r="AG280" s="238"/>
      <c r="AH280" s="238"/>
      <c r="AI280" s="238"/>
      <c r="AJ280" s="238"/>
      <c r="AK280" s="238"/>
      <c r="AL280" s="238"/>
      <c r="AM280" s="238"/>
      <c r="AN280" s="238"/>
      <c r="AO280" s="238"/>
      <c r="AP280" s="238"/>
      <c r="AQ280" s="238"/>
      <c r="AR280" s="238"/>
      <c r="AS280" s="238"/>
      <c r="AT280" s="238"/>
      <c r="AU280" s="238"/>
      <c r="AV280" s="238"/>
      <c r="AW280" s="238"/>
      <c r="AX280" s="238"/>
      <c r="AY280" s="238"/>
      <c r="AZ280" s="238"/>
      <c r="BA280" s="238"/>
      <c r="BB280" s="238"/>
      <c r="BC280" s="238"/>
      <c r="BD280" s="238"/>
      <c r="BE280" s="238"/>
      <c r="BF280" s="49">
        <v>7</v>
      </c>
      <c r="BG280" s="110">
        <v>35</v>
      </c>
      <c r="BH280" s="110">
        <v>18</v>
      </c>
      <c r="BI280" s="110">
        <v>28</v>
      </c>
      <c r="BJ280" s="52" t="str">
        <f t="shared" si="51"/>
        <v>18,35</v>
      </c>
      <c r="BK280" s="90"/>
      <c r="BL280" s="102">
        <f t="shared" si="52"/>
        <v>276</v>
      </c>
      <c r="BM280" s="60">
        <f t="shared" si="53"/>
        <v>8</v>
      </c>
      <c r="BN280" s="60">
        <f t="shared" si="54"/>
        <v>24</v>
      </c>
      <c r="BO280" s="90"/>
      <c r="BP280" s="238"/>
      <c r="BQ280" s="238"/>
      <c r="BR280" s="238"/>
      <c r="BS280" s="238"/>
      <c r="BT280" s="238"/>
      <c r="BU280" s="238"/>
      <c r="BV280" s="239"/>
      <c r="BW280" s="238"/>
      <c r="BX280" s="239"/>
      <c r="BY280" s="239"/>
      <c r="BZ280" s="90"/>
      <c r="CA280" s="90"/>
      <c r="CB280" s="90"/>
      <c r="CC280" s="90"/>
      <c r="CD280" s="90"/>
      <c r="CE280" s="90"/>
      <c r="CF280" s="90"/>
      <c r="CG280" s="90"/>
      <c r="CH280" s="90"/>
      <c r="CI280" s="90"/>
      <c r="CJ280" s="90"/>
      <c r="CX280" s="90"/>
      <c r="CY280" s="90"/>
      <c r="CZ280" s="90"/>
      <c r="DA280" s="90"/>
      <c r="DB280" s="90"/>
      <c r="DC280" s="90"/>
      <c r="DD280" s="90"/>
      <c r="DE280" s="90"/>
      <c r="DF280" s="90"/>
      <c r="DG280" s="90"/>
      <c r="DH280" s="90"/>
      <c r="DI280" s="90"/>
      <c r="DJ280" s="90"/>
      <c r="DK280" s="90"/>
    </row>
    <row r="281" spans="1:115" ht="11.25" customHeight="1" x14ac:dyDescent="0.25">
      <c r="A281" s="90"/>
      <c r="B281" s="90"/>
      <c r="C281" s="90"/>
      <c r="D281" s="90"/>
      <c r="E281" s="90"/>
      <c r="F281" s="90"/>
      <c r="G281" s="90"/>
      <c r="H281" s="90"/>
      <c r="I281" s="90"/>
      <c r="J281" s="90"/>
      <c r="K281" s="90"/>
      <c r="L281" s="90"/>
      <c r="M281" s="90"/>
      <c r="N281" s="90"/>
      <c r="O281" s="90"/>
      <c r="P281" s="90"/>
      <c r="Q281" s="90"/>
      <c r="R281" s="90"/>
      <c r="S281" s="90"/>
      <c r="T281" s="90"/>
      <c r="U281" s="90"/>
      <c r="V281" s="90"/>
      <c r="W281" s="90"/>
      <c r="X281" s="90"/>
      <c r="Y281" s="90"/>
      <c r="Z281" s="90"/>
      <c r="AA281" s="238"/>
      <c r="AB281" s="238"/>
      <c r="AC281" s="238"/>
      <c r="AD281" s="238"/>
      <c r="AE281" s="238"/>
      <c r="AF281" s="238"/>
      <c r="AG281" s="238"/>
      <c r="AH281" s="238"/>
      <c r="AI281" s="238"/>
      <c r="AJ281" s="238"/>
      <c r="AK281" s="238"/>
      <c r="AL281" s="238"/>
      <c r="AM281" s="238"/>
      <c r="AN281" s="238"/>
      <c r="AO281" s="238"/>
      <c r="AP281" s="238"/>
      <c r="AQ281" s="238"/>
      <c r="AR281" s="238"/>
      <c r="AS281" s="238"/>
      <c r="AT281" s="238"/>
      <c r="AU281" s="238"/>
      <c r="AV281" s="238"/>
      <c r="AW281" s="238"/>
      <c r="AX281" s="238"/>
      <c r="AY281" s="238"/>
      <c r="AZ281" s="238"/>
      <c r="BA281" s="238"/>
      <c r="BB281" s="238"/>
      <c r="BC281" s="238"/>
      <c r="BD281" s="238"/>
      <c r="BE281" s="238"/>
      <c r="BF281" s="49">
        <v>7</v>
      </c>
      <c r="BG281" s="110">
        <v>35</v>
      </c>
      <c r="BH281" s="110">
        <v>19</v>
      </c>
      <c r="BI281" s="110">
        <v>28</v>
      </c>
      <c r="BJ281" s="52" t="str">
        <f t="shared" si="51"/>
        <v>19,35</v>
      </c>
      <c r="BK281" s="90"/>
      <c r="BL281" s="102">
        <f t="shared" si="52"/>
        <v>277</v>
      </c>
      <c r="BM281" s="60">
        <f t="shared" si="53"/>
        <v>8</v>
      </c>
      <c r="BN281" s="60">
        <f t="shared" si="54"/>
        <v>25</v>
      </c>
      <c r="BO281" s="90"/>
      <c r="BP281" s="238"/>
      <c r="BQ281" s="238"/>
      <c r="BR281" s="238"/>
      <c r="BS281" s="238"/>
      <c r="BT281" s="238"/>
      <c r="BU281" s="238"/>
      <c r="BV281" s="239"/>
      <c r="BW281" s="238"/>
      <c r="BX281" s="239"/>
      <c r="BY281" s="239"/>
      <c r="BZ281" s="90"/>
      <c r="CA281" s="90"/>
      <c r="CB281" s="90"/>
      <c r="CC281" s="90"/>
      <c r="CD281" s="90"/>
      <c r="CE281" s="90"/>
      <c r="CF281" s="90"/>
      <c r="CG281" s="90"/>
      <c r="CH281" s="90"/>
      <c r="CI281" s="90"/>
      <c r="CJ281" s="90"/>
      <c r="CX281" s="90"/>
      <c r="CY281" s="90"/>
      <c r="CZ281" s="90"/>
      <c r="DA281" s="90"/>
      <c r="DB281" s="90"/>
      <c r="DC281" s="90"/>
      <c r="DD281" s="90"/>
      <c r="DE281" s="90"/>
      <c r="DF281" s="90"/>
      <c r="DG281" s="90"/>
      <c r="DH281" s="90"/>
      <c r="DI281" s="90"/>
      <c r="DJ281" s="90"/>
      <c r="DK281" s="90"/>
    </row>
    <row r="282" spans="1:115" ht="11.25" customHeight="1" x14ac:dyDescent="0.25">
      <c r="A282" s="90"/>
      <c r="B282" s="90"/>
      <c r="C282" s="90"/>
      <c r="D282" s="90"/>
      <c r="E282" s="90"/>
      <c r="F282" s="90"/>
      <c r="G282" s="90"/>
      <c r="H282" s="90"/>
      <c r="I282" s="90"/>
      <c r="J282" s="90"/>
      <c r="K282" s="90"/>
      <c r="L282" s="90"/>
      <c r="M282" s="90"/>
      <c r="N282" s="90"/>
      <c r="O282" s="90"/>
      <c r="P282" s="90"/>
      <c r="Q282" s="90"/>
      <c r="R282" s="90"/>
      <c r="S282" s="90"/>
      <c r="T282" s="90"/>
      <c r="U282" s="90"/>
      <c r="V282" s="90"/>
      <c r="W282" s="90"/>
      <c r="X282" s="90"/>
      <c r="Y282" s="90"/>
      <c r="Z282" s="90"/>
      <c r="AA282" s="238"/>
      <c r="AB282" s="238"/>
      <c r="AC282" s="238"/>
      <c r="AD282" s="238"/>
      <c r="AE282" s="238"/>
      <c r="AF282" s="238"/>
      <c r="AG282" s="238"/>
      <c r="AH282" s="238"/>
      <c r="AI282" s="238"/>
      <c r="AJ282" s="238"/>
      <c r="AK282" s="238"/>
      <c r="AL282" s="238"/>
      <c r="AM282" s="238"/>
      <c r="AN282" s="238"/>
      <c r="AO282" s="238"/>
      <c r="AP282" s="238"/>
      <c r="AQ282" s="238"/>
      <c r="AR282" s="238"/>
      <c r="AS282" s="238"/>
      <c r="AT282" s="238"/>
      <c r="AU282" s="238"/>
      <c r="AV282" s="238"/>
      <c r="AW282" s="238"/>
      <c r="AX282" s="238"/>
      <c r="AY282" s="238"/>
      <c r="AZ282" s="238"/>
      <c r="BA282" s="238"/>
      <c r="BB282" s="238"/>
      <c r="BC282" s="238"/>
      <c r="BD282" s="238"/>
      <c r="BE282" s="238"/>
      <c r="BF282" s="49">
        <v>7</v>
      </c>
      <c r="BG282" s="110">
        <v>35</v>
      </c>
      <c r="BH282" s="110">
        <v>20</v>
      </c>
      <c r="BI282" s="110">
        <v>28</v>
      </c>
      <c r="BJ282" s="52" t="str">
        <f t="shared" si="51"/>
        <v>20,35</v>
      </c>
      <c r="BK282" s="90"/>
      <c r="BL282" s="102">
        <f t="shared" si="52"/>
        <v>278</v>
      </c>
      <c r="BM282" s="60">
        <f t="shared" si="53"/>
        <v>8</v>
      </c>
      <c r="BN282" s="60">
        <f t="shared" si="54"/>
        <v>26</v>
      </c>
      <c r="BO282" s="90"/>
      <c r="BP282" s="238"/>
      <c r="BQ282" s="238"/>
      <c r="BR282" s="238"/>
      <c r="BS282" s="238"/>
      <c r="BT282" s="238"/>
      <c r="BU282" s="238"/>
      <c r="BV282" s="239"/>
      <c r="BW282" s="238"/>
      <c r="BX282" s="239"/>
      <c r="BY282" s="239"/>
      <c r="BZ282" s="90"/>
      <c r="CA282" s="90"/>
      <c r="CB282" s="90"/>
      <c r="CC282" s="90"/>
      <c r="CD282" s="90"/>
      <c r="CE282" s="90"/>
      <c r="CF282" s="90"/>
      <c r="CG282" s="90"/>
      <c r="CH282" s="90"/>
      <c r="CI282" s="90"/>
      <c r="CJ282" s="90"/>
      <c r="CX282" s="90"/>
      <c r="CY282" s="90"/>
      <c r="CZ282" s="90"/>
      <c r="DA282" s="90"/>
      <c r="DB282" s="90"/>
      <c r="DC282" s="90"/>
      <c r="DD282" s="90"/>
      <c r="DE282" s="90"/>
      <c r="DF282" s="90"/>
      <c r="DG282" s="90"/>
      <c r="DH282" s="90"/>
      <c r="DI282" s="90"/>
      <c r="DJ282" s="90"/>
      <c r="DK282" s="90"/>
    </row>
    <row r="283" spans="1:115" ht="11.25" customHeight="1" x14ac:dyDescent="0.25">
      <c r="A283" s="90"/>
      <c r="B283" s="90"/>
      <c r="C283" s="90"/>
      <c r="D283" s="90"/>
      <c r="E283" s="90"/>
      <c r="F283" s="90"/>
      <c r="G283" s="90"/>
      <c r="H283" s="90"/>
      <c r="I283" s="90"/>
      <c r="J283" s="90"/>
      <c r="K283" s="90"/>
      <c r="L283" s="90"/>
      <c r="M283" s="90"/>
      <c r="N283" s="90"/>
      <c r="O283" s="90"/>
      <c r="P283" s="90"/>
      <c r="Q283" s="90"/>
      <c r="R283" s="90"/>
      <c r="S283" s="90"/>
      <c r="T283" s="90"/>
      <c r="U283" s="90"/>
      <c r="V283" s="90"/>
      <c r="W283" s="90"/>
      <c r="X283" s="90"/>
      <c r="Y283" s="90"/>
      <c r="Z283" s="90"/>
      <c r="AA283" s="238"/>
      <c r="AB283" s="238"/>
      <c r="AC283" s="238"/>
      <c r="AD283" s="238"/>
      <c r="AE283" s="238"/>
      <c r="AF283" s="238"/>
      <c r="AG283" s="238"/>
      <c r="AH283" s="238"/>
      <c r="AI283" s="238"/>
      <c r="AJ283" s="238"/>
      <c r="AK283" s="238"/>
      <c r="AL283" s="238"/>
      <c r="AM283" s="238"/>
      <c r="AN283" s="238"/>
      <c r="AO283" s="238"/>
      <c r="AP283" s="238"/>
      <c r="AQ283" s="238"/>
      <c r="AR283" s="238"/>
      <c r="AS283" s="238"/>
      <c r="AT283" s="238"/>
      <c r="AU283" s="238"/>
      <c r="AV283" s="238"/>
      <c r="AW283" s="238"/>
      <c r="AX283" s="238"/>
      <c r="AY283" s="238"/>
      <c r="AZ283" s="238"/>
      <c r="BA283" s="238"/>
      <c r="BB283" s="238"/>
      <c r="BC283" s="238"/>
      <c r="BD283" s="238"/>
      <c r="BE283" s="238"/>
      <c r="BF283" s="49">
        <v>7</v>
      </c>
      <c r="BG283" s="110">
        <v>36</v>
      </c>
      <c r="BH283" s="110">
        <v>21</v>
      </c>
      <c r="BI283" s="110">
        <v>28</v>
      </c>
      <c r="BJ283" s="52" t="str">
        <f t="shared" si="51"/>
        <v>21,36</v>
      </c>
      <c r="BK283" s="90"/>
      <c r="BL283" s="102">
        <f t="shared" si="52"/>
        <v>279</v>
      </c>
      <c r="BM283" s="60">
        <f t="shared" si="53"/>
        <v>8</v>
      </c>
      <c r="BN283" s="60">
        <f t="shared" si="54"/>
        <v>27</v>
      </c>
      <c r="BO283" s="90"/>
      <c r="BP283" s="238"/>
      <c r="BQ283" s="238"/>
      <c r="BR283" s="238"/>
      <c r="BS283" s="238"/>
      <c r="BT283" s="238"/>
      <c r="BU283" s="238"/>
      <c r="BV283" s="239"/>
      <c r="BW283" s="238"/>
      <c r="BX283" s="239"/>
      <c r="BY283" s="239"/>
      <c r="BZ283" s="90"/>
      <c r="CA283" s="90"/>
      <c r="CB283" s="90"/>
      <c r="CC283" s="90"/>
      <c r="CD283" s="90"/>
      <c r="CE283" s="90"/>
      <c r="CF283" s="90"/>
      <c r="CG283" s="90"/>
      <c r="CH283" s="90"/>
      <c r="CI283" s="90"/>
      <c r="CJ283" s="90"/>
      <c r="CX283" s="90"/>
      <c r="CY283" s="90"/>
      <c r="CZ283" s="90"/>
      <c r="DA283" s="90"/>
      <c r="DB283" s="90"/>
      <c r="DC283" s="90"/>
      <c r="DD283" s="90"/>
      <c r="DE283" s="90"/>
      <c r="DF283" s="90"/>
      <c r="DG283" s="90"/>
      <c r="DH283" s="90"/>
      <c r="DI283" s="90"/>
      <c r="DJ283" s="90"/>
      <c r="DK283" s="90"/>
    </row>
    <row r="284" spans="1:115" ht="11.25" customHeight="1" x14ac:dyDescent="0.25">
      <c r="A284" s="90"/>
      <c r="B284" s="90"/>
      <c r="C284" s="90"/>
      <c r="D284" s="90"/>
      <c r="E284" s="90"/>
      <c r="F284" s="90"/>
      <c r="G284" s="90"/>
      <c r="H284" s="90"/>
      <c r="I284" s="90"/>
      <c r="J284" s="90"/>
      <c r="K284" s="90"/>
      <c r="L284" s="90"/>
      <c r="M284" s="90"/>
      <c r="N284" s="90"/>
      <c r="O284" s="90"/>
      <c r="P284" s="90"/>
      <c r="Q284" s="90"/>
      <c r="R284" s="90"/>
      <c r="S284" s="90"/>
      <c r="T284" s="90"/>
      <c r="U284" s="90"/>
      <c r="V284" s="90"/>
      <c r="W284" s="90"/>
      <c r="X284" s="90"/>
      <c r="Y284" s="90"/>
      <c r="Z284" s="90"/>
      <c r="AA284" s="238"/>
      <c r="AB284" s="238"/>
      <c r="AC284" s="238"/>
      <c r="AD284" s="238"/>
      <c r="AE284" s="238"/>
      <c r="AF284" s="238"/>
      <c r="AG284" s="238"/>
      <c r="AH284" s="238"/>
      <c r="AI284" s="238"/>
      <c r="AJ284" s="238"/>
      <c r="AK284" s="238"/>
      <c r="AL284" s="238"/>
      <c r="AM284" s="238"/>
      <c r="AN284" s="238"/>
      <c r="AO284" s="238"/>
      <c r="AP284" s="238"/>
      <c r="AQ284" s="238"/>
      <c r="AR284" s="238"/>
      <c r="AS284" s="238"/>
      <c r="AT284" s="238"/>
      <c r="AU284" s="238"/>
      <c r="AV284" s="238"/>
      <c r="AW284" s="238"/>
      <c r="AX284" s="238"/>
      <c r="AY284" s="238"/>
      <c r="AZ284" s="238"/>
      <c r="BA284" s="238"/>
      <c r="BB284" s="238"/>
      <c r="BC284" s="238"/>
      <c r="BD284" s="238"/>
      <c r="BE284" s="238"/>
      <c r="BF284" s="49">
        <v>7</v>
      </c>
      <c r="BG284" s="110">
        <v>36</v>
      </c>
      <c r="BH284" s="110">
        <v>22</v>
      </c>
      <c r="BI284" s="110">
        <v>28</v>
      </c>
      <c r="BJ284" s="52" t="str">
        <f t="shared" si="51"/>
        <v>22,36</v>
      </c>
      <c r="BK284" s="90"/>
      <c r="BL284" s="102">
        <f t="shared" si="52"/>
        <v>280</v>
      </c>
      <c r="BM284" s="60">
        <f t="shared" si="53"/>
        <v>8</v>
      </c>
      <c r="BN284" s="60">
        <f t="shared" si="54"/>
        <v>28</v>
      </c>
      <c r="BO284" s="90"/>
      <c r="BP284" s="238"/>
      <c r="BQ284" s="238"/>
      <c r="BR284" s="238"/>
      <c r="BS284" s="238"/>
      <c r="BT284" s="238"/>
      <c r="BU284" s="238"/>
      <c r="BV284" s="239"/>
      <c r="BW284" s="238"/>
      <c r="BX284" s="239"/>
      <c r="BY284" s="239"/>
      <c r="BZ284" s="90"/>
      <c r="CA284" s="90"/>
      <c r="CB284" s="90"/>
      <c r="CC284" s="90"/>
      <c r="CD284" s="90"/>
      <c r="CE284" s="90"/>
      <c r="CF284" s="90"/>
      <c r="CG284" s="90"/>
      <c r="CH284" s="90"/>
      <c r="CI284" s="90"/>
      <c r="CJ284" s="90"/>
      <c r="CX284" s="90"/>
      <c r="CY284" s="90"/>
      <c r="CZ284" s="90"/>
      <c r="DA284" s="90"/>
      <c r="DB284" s="90"/>
      <c r="DC284" s="90"/>
      <c r="DD284" s="90"/>
      <c r="DE284" s="90"/>
      <c r="DF284" s="90"/>
      <c r="DG284" s="90"/>
      <c r="DH284" s="90"/>
      <c r="DI284" s="90"/>
      <c r="DJ284" s="90"/>
      <c r="DK284" s="90"/>
    </row>
    <row r="285" spans="1:115" ht="11.25" customHeight="1" x14ac:dyDescent="0.25">
      <c r="A285" s="90"/>
      <c r="B285" s="90"/>
      <c r="C285" s="90"/>
      <c r="D285" s="90"/>
      <c r="E285" s="90"/>
      <c r="F285" s="90"/>
      <c r="G285" s="90"/>
      <c r="H285" s="90"/>
      <c r="I285" s="90"/>
      <c r="J285" s="90"/>
      <c r="K285" s="90"/>
      <c r="L285" s="90"/>
      <c r="M285" s="90"/>
      <c r="N285" s="90"/>
      <c r="O285" s="90"/>
      <c r="P285" s="90"/>
      <c r="Q285" s="90"/>
      <c r="R285" s="90"/>
      <c r="S285" s="90"/>
      <c r="T285" s="90"/>
      <c r="U285" s="90"/>
      <c r="V285" s="90"/>
      <c r="W285" s="90"/>
      <c r="X285" s="90"/>
      <c r="Y285" s="90"/>
      <c r="Z285" s="90"/>
      <c r="AA285" s="238"/>
      <c r="AB285" s="238"/>
      <c r="AC285" s="238"/>
      <c r="AD285" s="238"/>
      <c r="AE285" s="238"/>
      <c r="AF285" s="238"/>
      <c r="AG285" s="238"/>
      <c r="AH285" s="238"/>
      <c r="AI285" s="238"/>
      <c r="AJ285" s="238"/>
      <c r="AK285" s="238"/>
      <c r="AL285" s="238"/>
      <c r="AM285" s="238"/>
      <c r="AN285" s="238"/>
      <c r="AO285" s="238"/>
      <c r="AP285" s="238"/>
      <c r="AQ285" s="238"/>
      <c r="AR285" s="238"/>
      <c r="AS285" s="238"/>
      <c r="AT285" s="238"/>
      <c r="AU285" s="238"/>
      <c r="AV285" s="238"/>
      <c r="AW285" s="238"/>
      <c r="AX285" s="238"/>
      <c r="AY285" s="238"/>
      <c r="AZ285" s="238"/>
      <c r="BA285" s="238"/>
      <c r="BB285" s="238"/>
      <c r="BC285" s="238"/>
      <c r="BD285" s="238"/>
      <c r="BE285" s="238"/>
      <c r="BF285" s="49">
        <v>7</v>
      </c>
      <c r="BG285" s="110">
        <v>36</v>
      </c>
      <c r="BH285" s="110">
        <v>23</v>
      </c>
      <c r="BI285" s="110">
        <v>28</v>
      </c>
      <c r="BJ285" s="52" t="str">
        <f t="shared" si="51"/>
        <v>23,36</v>
      </c>
      <c r="BK285" s="90"/>
      <c r="BL285" s="102">
        <f t="shared" si="52"/>
        <v>281</v>
      </c>
      <c r="BM285" s="60">
        <f t="shared" si="53"/>
        <v>8</v>
      </c>
      <c r="BN285" s="60">
        <f t="shared" si="54"/>
        <v>29</v>
      </c>
      <c r="BO285" s="90"/>
      <c r="BP285" s="238"/>
      <c r="BQ285" s="238"/>
      <c r="BR285" s="238"/>
      <c r="BS285" s="238"/>
      <c r="BT285" s="238"/>
      <c r="BU285" s="238"/>
      <c r="BV285" s="239"/>
      <c r="BW285" s="238"/>
      <c r="BX285" s="239"/>
      <c r="BY285" s="239"/>
      <c r="BZ285" s="90"/>
      <c r="CA285" s="90"/>
      <c r="CB285" s="90"/>
      <c r="CC285" s="90"/>
      <c r="CD285" s="90"/>
      <c r="CE285" s="90"/>
      <c r="CF285" s="90"/>
      <c r="CG285" s="90"/>
      <c r="CH285" s="90"/>
      <c r="CI285" s="90"/>
      <c r="CJ285" s="90"/>
      <c r="CX285" s="90"/>
      <c r="CY285" s="90"/>
      <c r="CZ285" s="90"/>
      <c r="DA285" s="90"/>
      <c r="DB285" s="90"/>
      <c r="DC285" s="90"/>
      <c r="DD285" s="90"/>
      <c r="DE285" s="90"/>
      <c r="DF285" s="90"/>
      <c r="DG285" s="90"/>
      <c r="DH285" s="90"/>
      <c r="DI285" s="90"/>
      <c r="DJ285" s="90"/>
      <c r="DK285" s="90"/>
    </row>
    <row r="286" spans="1:115" ht="11.25" customHeight="1" x14ac:dyDescent="0.25">
      <c r="A286" s="90"/>
      <c r="B286" s="90"/>
      <c r="C286" s="90"/>
      <c r="D286" s="90"/>
      <c r="E286" s="90"/>
      <c r="F286" s="90"/>
      <c r="G286" s="90"/>
      <c r="H286" s="90"/>
      <c r="I286" s="90"/>
      <c r="J286" s="90"/>
      <c r="K286" s="90"/>
      <c r="L286" s="90"/>
      <c r="M286" s="90"/>
      <c r="N286" s="90"/>
      <c r="O286" s="90"/>
      <c r="P286" s="90"/>
      <c r="Q286" s="90"/>
      <c r="R286" s="90"/>
      <c r="S286" s="90"/>
      <c r="T286" s="90"/>
      <c r="U286" s="90"/>
      <c r="V286" s="90"/>
      <c r="W286" s="90"/>
      <c r="X286" s="90"/>
      <c r="Y286" s="90"/>
      <c r="Z286" s="90"/>
      <c r="AA286" s="238"/>
      <c r="AB286" s="238"/>
      <c r="AC286" s="238"/>
      <c r="AD286" s="238"/>
      <c r="AE286" s="238"/>
      <c r="AF286" s="238"/>
      <c r="AG286" s="238"/>
      <c r="AH286" s="238"/>
      <c r="AI286" s="238"/>
      <c r="AJ286" s="238"/>
      <c r="AK286" s="238"/>
      <c r="AL286" s="238"/>
      <c r="AM286" s="238"/>
      <c r="AN286" s="238"/>
      <c r="AO286" s="238"/>
      <c r="AP286" s="238"/>
      <c r="AQ286" s="238"/>
      <c r="AR286" s="238"/>
      <c r="AS286" s="238"/>
      <c r="AT286" s="238"/>
      <c r="AU286" s="238"/>
      <c r="AV286" s="238"/>
      <c r="AW286" s="238"/>
      <c r="AX286" s="238"/>
      <c r="AY286" s="238"/>
      <c r="AZ286" s="238"/>
      <c r="BA286" s="238"/>
      <c r="BB286" s="238"/>
      <c r="BC286" s="238"/>
      <c r="BD286" s="238"/>
      <c r="BE286" s="238"/>
      <c r="BF286" s="49">
        <v>8</v>
      </c>
      <c r="BG286" s="110">
        <v>1</v>
      </c>
      <c r="BH286" s="110">
        <v>4</v>
      </c>
      <c r="BI286" s="110">
        <v>50</v>
      </c>
      <c r="BJ286" s="52" t="str">
        <f t="shared" si="51"/>
        <v>4,1</v>
      </c>
      <c r="BK286" s="90"/>
      <c r="BL286" s="102">
        <f t="shared" si="52"/>
        <v>282</v>
      </c>
      <c r="BM286" s="60">
        <f t="shared" si="53"/>
        <v>8</v>
      </c>
      <c r="BN286" s="60">
        <f t="shared" si="54"/>
        <v>30</v>
      </c>
      <c r="BO286" s="90"/>
      <c r="BP286" s="238"/>
      <c r="BQ286" s="238"/>
      <c r="BR286" s="238"/>
      <c r="BS286" s="238"/>
      <c r="BT286" s="238"/>
      <c r="BU286" s="238"/>
      <c r="BV286" s="239"/>
      <c r="BW286" s="238"/>
      <c r="BX286" s="239"/>
      <c r="BY286" s="239"/>
      <c r="BZ286" s="90"/>
      <c r="CA286" s="90"/>
      <c r="CB286" s="90"/>
      <c r="CC286" s="90"/>
      <c r="CD286" s="90"/>
      <c r="CE286" s="90"/>
      <c r="CF286" s="90"/>
      <c r="CG286" s="90"/>
      <c r="CH286" s="90"/>
      <c r="CI286" s="90"/>
      <c r="CJ286" s="90"/>
      <c r="CX286" s="90"/>
      <c r="CY286" s="90"/>
      <c r="CZ286" s="90"/>
      <c r="DA286" s="90"/>
      <c r="DB286" s="90"/>
      <c r="DC286" s="90"/>
      <c r="DD286" s="90"/>
      <c r="DE286" s="90"/>
      <c r="DF286" s="90"/>
      <c r="DG286" s="90"/>
      <c r="DH286" s="90"/>
      <c r="DI286" s="90"/>
      <c r="DJ286" s="90"/>
      <c r="DK286" s="90"/>
    </row>
    <row r="287" spans="1:115" ht="11.25" customHeight="1" x14ac:dyDescent="0.25">
      <c r="A287" s="90"/>
      <c r="B287" s="90"/>
      <c r="C287" s="90"/>
      <c r="D287" s="90"/>
      <c r="E287" s="90"/>
      <c r="F287" s="90"/>
      <c r="G287" s="90"/>
      <c r="H287" s="90"/>
      <c r="I287" s="90"/>
      <c r="J287" s="90"/>
      <c r="K287" s="90"/>
      <c r="L287" s="90"/>
      <c r="M287" s="90"/>
      <c r="N287" s="90"/>
      <c r="O287" s="90"/>
      <c r="P287" s="90"/>
      <c r="Q287" s="90"/>
      <c r="R287" s="90"/>
      <c r="S287" s="90"/>
      <c r="T287" s="90"/>
      <c r="U287" s="90"/>
      <c r="V287" s="90"/>
      <c r="W287" s="90"/>
      <c r="X287" s="90"/>
      <c r="Y287" s="90"/>
      <c r="Z287" s="90"/>
      <c r="AA287" s="238"/>
      <c r="AB287" s="238"/>
      <c r="AC287" s="238"/>
      <c r="AD287" s="238"/>
      <c r="AE287" s="238"/>
      <c r="AF287" s="238"/>
      <c r="AG287" s="238"/>
      <c r="AH287" s="238"/>
      <c r="AI287" s="238"/>
      <c r="AJ287" s="238"/>
      <c r="AK287" s="238"/>
      <c r="AL287" s="238"/>
      <c r="AM287" s="238"/>
      <c r="AN287" s="238"/>
      <c r="AO287" s="238"/>
      <c r="AP287" s="238"/>
      <c r="AQ287" s="238"/>
      <c r="AR287" s="238"/>
      <c r="AS287" s="238"/>
      <c r="AT287" s="238"/>
      <c r="AU287" s="238"/>
      <c r="AV287" s="238"/>
      <c r="AW287" s="238"/>
      <c r="AX287" s="238"/>
      <c r="AY287" s="238"/>
      <c r="AZ287" s="238"/>
      <c r="BA287" s="238"/>
      <c r="BB287" s="238"/>
      <c r="BC287" s="238"/>
      <c r="BD287" s="238"/>
      <c r="BE287" s="238"/>
      <c r="BF287" s="49">
        <v>8</v>
      </c>
      <c r="BG287" s="110">
        <v>1</v>
      </c>
      <c r="BH287" s="110">
        <v>5</v>
      </c>
      <c r="BI287" s="110">
        <v>50</v>
      </c>
      <c r="BJ287" s="52" t="str">
        <f t="shared" si="51"/>
        <v>5,1</v>
      </c>
      <c r="BK287" s="90"/>
      <c r="BL287" s="102">
        <f t="shared" si="52"/>
        <v>283</v>
      </c>
      <c r="BM287" s="60">
        <f t="shared" si="53"/>
        <v>8</v>
      </c>
      <c r="BN287" s="60">
        <f t="shared" si="54"/>
        <v>31</v>
      </c>
      <c r="BO287" s="90"/>
      <c r="BP287" s="238"/>
      <c r="BQ287" s="238"/>
      <c r="BR287" s="238"/>
      <c r="BS287" s="238"/>
      <c r="BT287" s="238"/>
      <c r="BU287" s="238"/>
      <c r="BV287" s="239"/>
      <c r="BW287" s="238"/>
      <c r="BX287" s="239"/>
      <c r="BY287" s="239"/>
      <c r="BZ287" s="90"/>
      <c r="CA287" s="90"/>
      <c r="CB287" s="90"/>
      <c r="CC287" s="90"/>
      <c r="CD287" s="90"/>
      <c r="CE287" s="90"/>
      <c r="CF287" s="90"/>
      <c r="CG287" s="90"/>
      <c r="CH287" s="90"/>
      <c r="CI287" s="90"/>
      <c r="CJ287" s="90"/>
      <c r="CX287" s="90"/>
      <c r="CY287" s="90"/>
      <c r="CZ287" s="90"/>
      <c r="DA287" s="90"/>
      <c r="DB287" s="90"/>
      <c r="DC287" s="90"/>
      <c r="DD287" s="90"/>
      <c r="DE287" s="90"/>
      <c r="DF287" s="90"/>
      <c r="DG287" s="90"/>
      <c r="DH287" s="90"/>
      <c r="DI287" s="90"/>
      <c r="DJ287" s="90"/>
      <c r="DK287" s="90"/>
    </row>
    <row r="288" spans="1:115" ht="11.25" customHeight="1" x14ac:dyDescent="0.25">
      <c r="A288" s="90"/>
      <c r="B288" s="90"/>
      <c r="C288" s="90"/>
      <c r="D288" s="90"/>
      <c r="E288" s="90"/>
      <c r="F288" s="90"/>
      <c r="G288" s="90"/>
      <c r="H288" s="90"/>
      <c r="I288" s="90"/>
      <c r="J288" s="90"/>
      <c r="K288" s="90"/>
      <c r="L288" s="90"/>
      <c r="M288" s="90"/>
      <c r="N288" s="90"/>
      <c r="O288" s="90"/>
      <c r="P288" s="90"/>
      <c r="Q288" s="90"/>
      <c r="R288" s="90"/>
      <c r="S288" s="90"/>
      <c r="T288" s="90"/>
      <c r="U288" s="90"/>
      <c r="V288" s="90"/>
      <c r="W288" s="90"/>
      <c r="X288" s="90"/>
      <c r="Y288" s="90"/>
      <c r="Z288" s="90"/>
      <c r="AA288" s="238"/>
      <c r="AB288" s="238"/>
      <c r="AC288" s="238"/>
      <c r="AD288" s="238"/>
      <c r="AE288" s="238"/>
      <c r="AF288" s="238"/>
      <c r="AG288" s="238"/>
      <c r="AH288" s="238"/>
      <c r="AI288" s="238"/>
      <c r="AJ288" s="238"/>
      <c r="AK288" s="238"/>
      <c r="AL288" s="238"/>
      <c r="AM288" s="238"/>
      <c r="AN288" s="238"/>
      <c r="AO288" s="238"/>
      <c r="AP288" s="238"/>
      <c r="AQ288" s="238"/>
      <c r="AR288" s="238"/>
      <c r="AS288" s="238"/>
      <c r="AT288" s="238"/>
      <c r="AU288" s="238"/>
      <c r="AV288" s="238"/>
      <c r="AW288" s="238"/>
      <c r="AX288" s="238"/>
      <c r="AY288" s="238"/>
      <c r="AZ288" s="238"/>
      <c r="BA288" s="238"/>
      <c r="BB288" s="238"/>
      <c r="BC288" s="238"/>
      <c r="BD288" s="238"/>
      <c r="BE288" s="238"/>
      <c r="BF288" s="49">
        <v>8</v>
      </c>
      <c r="BG288" s="110">
        <v>1</v>
      </c>
      <c r="BH288" s="110">
        <v>6</v>
      </c>
      <c r="BI288" s="110">
        <v>50</v>
      </c>
      <c r="BJ288" s="52" t="str">
        <f t="shared" si="51"/>
        <v>6,1</v>
      </c>
      <c r="BK288" s="90"/>
      <c r="BL288" s="102">
        <f t="shared" si="52"/>
        <v>284</v>
      </c>
      <c r="BM288" s="60">
        <f t="shared" si="53"/>
        <v>8</v>
      </c>
      <c r="BN288" s="60">
        <f t="shared" si="54"/>
        <v>32</v>
      </c>
      <c r="BO288" s="90"/>
      <c r="BP288" s="238"/>
      <c r="BQ288" s="238"/>
      <c r="BR288" s="238"/>
      <c r="BS288" s="238"/>
      <c r="BT288" s="238"/>
      <c r="BU288" s="238"/>
      <c r="BV288" s="239"/>
      <c r="BW288" s="238"/>
      <c r="BX288" s="239"/>
      <c r="BY288" s="239"/>
      <c r="BZ288" s="90"/>
      <c r="CA288" s="90"/>
      <c r="CB288" s="90"/>
      <c r="CC288" s="90"/>
      <c r="CD288" s="90"/>
      <c r="CE288" s="90"/>
      <c r="CF288" s="90"/>
      <c r="CG288" s="90"/>
      <c r="CH288" s="90"/>
      <c r="CI288" s="90"/>
      <c r="CJ288" s="90"/>
      <c r="CX288" s="90"/>
      <c r="CY288" s="90"/>
      <c r="CZ288" s="90"/>
      <c r="DA288" s="90"/>
      <c r="DB288" s="90"/>
      <c r="DC288" s="90"/>
      <c r="DD288" s="90"/>
      <c r="DE288" s="90"/>
      <c r="DF288" s="90"/>
      <c r="DG288" s="90"/>
      <c r="DH288" s="90"/>
      <c r="DI288" s="90"/>
      <c r="DJ288" s="90"/>
      <c r="DK288" s="90"/>
    </row>
    <row r="289" spans="1:115" ht="11.25" customHeight="1" x14ac:dyDescent="0.25">
      <c r="A289" s="90"/>
      <c r="B289" s="90"/>
      <c r="C289" s="90"/>
      <c r="D289" s="90"/>
      <c r="E289" s="90"/>
      <c r="F289" s="90"/>
      <c r="G289" s="90"/>
      <c r="H289" s="90"/>
      <c r="I289" s="90"/>
      <c r="J289" s="90"/>
      <c r="K289" s="90"/>
      <c r="L289" s="90"/>
      <c r="M289" s="90"/>
      <c r="N289" s="90"/>
      <c r="O289" s="90"/>
      <c r="P289" s="90"/>
      <c r="Q289" s="90"/>
      <c r="R289" s="90"/>
      <c r="S289" s="90"/>
      <c r="T289" s="90"/>
      <c r="U289" s="90"/>
      <c r="V289" s="90"/>
      <c r="W289" s="90"/>
      <c r="X289" s="90"/>
      <c r="Y289" s="90"/>
      <c r="Z289" s="90"/>
      <c r="AA289" s="238"/>
      <c r="AB289" s="238"/>
      <c r="AC289" s="238"/>
      <c r="AD289" s="238"/>
      <c r="AE289" s="238"/>
      <c r="AF289" s="238"/>
      <c r="AG289" s="238"/>
      <c r="AH289" s="238"/>
      <c r="AI289" s="238"/>
      <c r="AJ289" s="238"/>
      <c r="AK289" s="238"/>
      <c r="AL289" s="238"/>
      <c r="AM289" s="238"/>
      <c r="AN289" s="238"/>
      <c r="AO289" s="238"/>
      <c r="AP289" s="238"/>
      <c r="AQ289" s="238"/>
      <c r="AR289" s="238"/>
      <c r="AS289" s="238"/>
      <c r="AT289" s="238"/>
      <c r="AU289" s="238"/>
      <c r="AV289" s="238"/>
      <c r="AW289" s="238"/>
      <c r="AX289" s="238"/>
      <c r="AY289" s="238"/>
      <c r="AZ289" s="238"/>
      <c r="BA289" s="238"/>
      <c r="BB289" s="238"/>
      <c r="BC289" s="238"/>
      <c r="BD289" s="238"/>
      <c r="BE289" s="238"/>
      <c r="BF289" s="49">
        <v>8</v>
      </c>
      <c r="BG289" s="110">
        <v>1</v>
      </c>
      <c r="BH289" s="110">
        <v>7</v>
      </c>
      <c r="BI289" s="110">
        <v>50</v>
      </c>
      <c r="BJ289" s="52" t="str">
        <f t="shared" si="51"/>
        <v>7,1</v>
      </c>
      <c r="BK289" s="90"/>
      <c r="BL289" s="102">
        <f t="shared" si="52"/>
        <v>285</v>
      </c>
      <c r="BM289" s="60">
        <f t="shared" si="53"/>
        <v>8</v>
      </c>
      <c r="BN289" s="60">
        <f t="shared" si="54"/>
        <v>33</v>
      </c>
      <c r="BO289" s="90"/>
      <c r="BP289" s="238"/>
      <c r="BQ289" s="238"/>
      <c r="BR289" s="238"/>
      <c r="BS289" s="238"/>
      <c r="BT289" s="238"/>
      <c r="BU289" s="238"/>
      <c r="BV289" s="239"/>
      <c r="BW289" s="238"/>
      <c r="BX289" s="239"/>
      <c r="BY289" s="239"/>
      <c r="BZ289" s="90"/>
      <c r="CA289" s="90"/>
      <c r="CB289" s="90"/>
      <c r="CC289" s="90"/>
      <c r="CD289" s="90"/>
      <c r="CE289" s="90"/>
      <c r="CF289" s="90"/>
      <c r="CG289" s="90"/>
      <c r="CH289" s="90"/>
      <c r="CI289" s="90"/>
      <c r="CJ289" s="90"/>
      <c r="CX289" s="90"/>
      <c r="CY289" s="90"/>
      <c r="CZ289" s="90"/>
      <c r="DA289" s="90"/>
      <c r="DB289" s="90"/>
      <c r="DC289" s="90"/>
      <c r="DD289" s="90"/>
      <c r="DE289" s="90"/>
      <c r="DF289" s="90"/>
      <c r="DG289" s="90"/>
      <c r="DH289" s="90"/>
      <c r="DI289" s="90"/>
      <c r="DJ289" s="90"/>
      <c r="DK289" s="90"/>
    </row>
    <row r="290" spans="1:115" ht="11.25" customHeight="1" x14ac:dyDescent="0.25">
      <c r="A290" s="90"/>
      <c r="B290" s="90"/>
      <c r="C290" s="90"/>
      <c r="D290" s="90"/>
      <c r="E290" s="90"/>
      <c r="F290" s="90"/>
      <c r="G290" s="90"/>
      <c r="H290" s="90"/>
      <c r="I290" s="90"/>
      <c r="J290" s="90"/>
      <c r="K290" s="90"/>
      <c r="L290" s="90"/>
      <c r="M290" s="90"/>
      <c r="N290" s="90"/>
      <c r="O290" s="90"/>
      <c r="P290" s="90"/>
      <c r="Q290" s="90"/>
      <c r="R290" s="90"/>
      <c r="S290" s="90"/>
      <c r="T290" s="90"/>
      <c r="U290" s="90"/>
      <c r="V290" s="90"/>
      <c r="W290" s="90"/>
      <c r="X290" s="90"/>
      <c r="Y290" s="90"/>
      <c r="Z290" s="90"/>
      <c r="AA290" s="238"/>
      <c r="AB290" s="238"/>
      <c r="AC290" s="238"/>
      <c r="AD290" s="238"/>
      <c r="AE290" s="238"/>
      <c r="AF290" s="238"/>
      <c r="AG290" s="238"/>
      <c r="AH290" s="238"/>
      <c r="AI290" s="238"/>
      <c r="AJ290" s="238"/>
      <c r="AK290" s="238"/>
      <c r="AL290" s="238"/>
      <c r="AM290" s="238"/>
      <c r="AN290" s="238"/>
      <c r="AO290" s="238"/>
      <c r="AP290" s="238"/>
      <c r="AQ290" s="238"/>
      <c r="AR290" s="238"/>
      <c r="AS290" s="238"/>
      <c r="AT290" s="238"/>
      <c r="AU290" s="238"/>
      <c r="AV290" s="238"/>
      <c r="AW290" s="238"/>
      <c r="AX290" s="238"/>
      <c r="AY290" s="238"/>
      <c r="AZ290" s="238"/>
      <c r="BA290" s="238"/>
      <c r="BB290" s="238"/>
      <c r="BC290" s="238"/>
      <c r="BD290" s="238"/>
      <c r="BE290" s="238"/>
      <c r="BF290" s="49">
        <v>8</v>
      </c>
      <c r="BG290" s="110">
        <v>1</v>
      </c>
      <c r="BH290" s="110">
        <v>8</v>
      </c>
      <c r="BI290" s="110">
        <v>50</v>
      </c>
      <c r="BJ290" s="52" t="str">
        <f t="shared" si="51"/>
        <v>8,1</v>
      </c>
      <c r="BK290" s="90"/>
      <c r="BL290" s="102">
        <f t="shared" si="52"/>
        <v>286</v>
      </c>
      <c r="BM290" s="60">
        <f t="shared" si="53"/>
        <v>8</v>
      </c>
      <c r="BN290" s="60">
        <f t="shared" si="54"/>
        <v>34</v>
      </c>
      <c r="BO290" s="90"/>
      <c r="BP290" s="238"/>
      <c r="BQ290" s="238"/>
      <c r="BR290" s="238"/>
      <c r="BS290" s="238"/>
      <c r="BT290" s="238"/>
      <c r="BU290" s="238"/>
      <c r="BV290" s="239"/>
      <c r="BW290" s="238"/>
      <c r="BX290" s="239"/>
      <c r="BY290" s="239"/>
      <c r="BZ290" s="90"/>
      <c r="CA290" s="90"/>
      <c r="CB290" s="90"/>
      <c r="CC290" s="90"/>
      <c r="CD290" s="90"/>
      <c r="CE290" s="90"/>
      <c r="CF290" s="90"/>
      <c r="CG290" s="90"/>
      <c r="CH290" s="90"/>
      <c r="CI290" s="90"/>
      <c r="CJ290" s="90"/>
      <c r="CX290" s="90"/>
      <c r="CY290" s="90"/>
      <c r="CZ290" s="90"/>
      <c r="DA290" s="90"/>
      <c r="DB290" s="90"/>
      <c r="DC290" s="90"/>
      <c r="DD290" s="90"/>
      <c r="DE290" s="90"/>
      <c r="DF290" s="90"/>
      <c r="DG290" s="90"/>
      <c r="DH290" s="90"/>
      <c r="DI290" s="90"/>
      <c r="DJ290" s="90"/>
      <c r="DK290" s="90"/>
    </row>
    <row r="291" spans="1:115" ht="11.25" customHeight="1" x14ac:dyDescent="0.25">
      <c r="A291" s="90"/>
      <c r="B291" s="90"/>
      <c r="C291" s="90"/>
      <c r="D291" s="90"/>
      <c r="E291" s="90"/>
      <c r="F291" s="90"/>
      <c r="G291" s="90"/>
      <c r="H291" s="90"/>
      <c r="I291" s="90"/>
      <c r="J291" s="90"/>
      <c r="K291" s="90"/>
      <c r="L291" s="90"/>
      <c r="M291" s="90"/>
      <c r="N291" s="90"/>
      <c r="O291" s="90"/>
      <c r="P291" s="90"/>
      <c r="Q291" s="90"/>
      <c r="R291" s="90"/>
      <c r="S291" s="90"/>
      <c r="T291" s="90"/>
      <c r="U291" s="90"/>
      <c r="V291" s="90"/>
      <c r="W291" s="90"/>
      <c r="X291" s="90"/>
      <c r="Y291" s="90"/>
      <c r="Z291" s="90"/>
      <c r="AA291" s="238"/>
      <c r="AB291" s="238"/>
      <c r="AC291" s="238"/>
      <c r="AD291" s="238"/>
      <c r="AE291" s="238"/>
      <c r="AF291" s="238"/>
      <c r="AG291" s="238"/>
      <c r="AH291" s="238"/>
      <c r="AI291" s="238"/>
      <c r="AJ291" s="238"/>
      <c r="AK291" s="238"/>
      <c r="AL291" s="238"/>
      <c r="AM291" s="238"/>
      <c r="AN291" s="238"/>
      <c r="AO291" s="238"/>
      <c r="AP291" s="238"/>
      <c r="AQ291" s="238"/>
      <c r="AR291" s="238"/>
      <c r="AS291" s="238"/>
      <c r="AT291" s="238"/>
      <c r="AU291" s="238"/>
      <c r="AV291" s="238"/>
      <c r="AW291" s="238"/>
      <c r="AX291" s="238"/>
      <c r="AY291" s="238"/>
      <c r="AZ291" s="238"/>
      <c r="BA291" s="238"/>
      <c r="BB291" s="238"/>
      <c r="BC291" s="238"/>
      <c r="BD291" s="238"/>
      <c r="BE291" s="238"/>
      <c r="BF291" s="49">
        <v>8</v>
      </c>
      <c r="BG291" s="110">
        <v>1</v>
      </c>
      <c r="BH291" s="110">
        <v>9</v>
      </c>
      <c r="BI291" s="110">
        <v>50</v>
      </c>
      <c r="BJ291" s="52" t="str">
        <f t="shared" si="51"/>
        <v>9,1</v>
      </c>
      <c r="BK291" s="90"/>
      <c r="BL291" s="102">
        <f t="shared" si="52"/>
        <v>287</v>
      </c>
      <c r="BM291" s="60">
        <f t="shared" si="53"/>
        <v>8</v>
      </c>
      <c r="BN291" s="60">
        <f t="shared" si="54"/>
        <v>35</v>
      </c>
      <c r="BO291" s="90"/>
      <c r="BP291" s="238"/>
      <c r="BQ291" s="238"/>
      <c r="BR291" s="238"/>
      <c r="BS291" s="238"/>
      <c r="BT291" s="238"/>
      <c r="BU291" s="238"/>
      <c r="BV291" s="239"/>
      <c r="BW291" s="238"/>
      <c r="BX291" s="239"/>
      <c r="BY291" s="239"/>
      <c r="BZ291" s="90"/>
      <c r="CA291" s="90"/>
      <c r="CB291" s="90"/>
      <c r="CC291" s="90"/>
      <c r="CD291" s="90"/>
      <c r="CE291" s="90"/>
      <c r="CF291" s="90"/>
      <c r="CG291" s="90"/>
      <c r="CH291" s="90"/>
      <c r="CI291" s="90"/>
      <c r="CJ291" s="90"/>
      <c r="CX291" s="90"/>
      <c r="CY291" s="90"/>
      <c r="CZ291" s="90"/>
      <c r="DA291" s="90"/>
      <c r="DB291" s="90"/>
      <c r="DC291" s="90"/>
      <c r="DD291" s="90"/>
      <c r="DE291" s="90"/>
      <c r="DF291" s="90"/>
      <c r="DG291" s="90"/>
      <c r="DH291" s="90"/>
      <c r="DI291" s="90"/>
      <c r="DJ291" s="90"/>
      <c r="DK291" s="90"/>
    </row>
    <row r="292" spans="1:115" ht="11.25" customHeight="1" x14ac:dyDescent="0.25">
      <c r="A292" s="90"/>
      <c r="B292" s="90"/>
      <c r="C292" s="90"/>
      <c r="D292" s="90"/>
      <c r="E292" s="90"/>
      <c r="F292" s="90"/>
      <c r="G292" s="90"/>
      <c r="H292" s="90"/>
      <c r="I292" s="90"/>
      <c r="J292" s="90"/>
      <c r="K292" s="90"/>
      <c r="L292" s="90"/>
      <c r="M292" s="90"/>
      <c r="N292" s="90"/>
      <c r="O292" s="90"/>
      <c r="P292" s="90"/>
      <c r="Q292" s="90"/>
      <c r="R292" s="90"/>
      <c r="S292" s="90"/>
      <c r="T292" s="90"/>
      <c r="U292" s="90"/>
      <c r="V292" s="90"/>
      <c r="W292" s="90"/>
      <c r="X292" s="90"/>
      <c r="Y292" s="90"/>
      <c r="Z292" s="90"/>
      <c r="AA292" s="238"/>
      <c r="AB292" s="238"/>
      <c r="AC292" s="238"/>
      <c r="AD292" s="238"/>
      <c r="AE292" s="238"/>
      <c r="AF292" s="238"/>
      <c r="AG292" s="238"/>
      <c r="AH292" s="238"/>
      <c r="AI292" s="238"/>
      <c r="AJ292" s="238"/>
      <c r="AK292" s="238"/>
      <c r="AL292" s="238"/>
      <c r="AM292" s="238"/>
      <c r="AN292" s="238"/>
      <c r="AO292" s="238"/>
      <c r="AP292" s="238"/>
      <c r="AQ292" s="238"/>
      <c r="AR292" s="238"/>
      <c r="AS292" s="238"/>
      <c r="AT292" s="238"/>
      <c r="AU292" s="238"/>
      <c r="AV292" s="238"/>
      <c r="AW292" s="238"/>
      <c r="AX292" s="238"/>
      <c r="AY292" s="238"/>
      <c r="AZ292" s="238"/>
      <c r="BA292" s="238"/>
      <c r="BB292" s="238"/>
      <c r="BC292" s="238"/>
      <c r="BD292" s="238"/>
      <c r="BE292" s="238"/>
      <c r="BF292" s="49">
        <v>8</v>
      </c>
      <c r="BG292" s="110">
        <v>1</v>
      </c>
      <c r="BH292" s="110">
        <v>10</v>
      </c>
      <c r="BI292" s="110">
        <v>50</v>
      </c>
      <c r="BJ292" s="52" t="str">
        <f t="shared" si="51"/>
        <v>10,1</v>
      </c>
      <c r="BK292" s="90"/>
      <c r="BL292" s="102">
        <f t="shared" si="52"/>
        <v>288</v>
      </c>
      <c r="BM292" s="60">
        <f t="shared" si="53"/>
        <v>8</v>
      </c>
      <c r="BN292" s="60">
        <f t="shared" si="54"/>
        <v>36</v>
      </c>
      <c r="BO292" s="90"/>
      <c r="BP292" s="238"/>
      <c r="BQ292" s="238"/>
      <c r="BR292" s="238"/>
      <c r="BS292" s="238"/>
      <c r="BT292" s="238"/>
      <c r="BU292" s="238"/>
      <c r="BV292" s="239"/>
      <c r="BW292" s="238"/>
      <c r="BX292" s="239"/>
      <c r="BY292" s="239"/>
      <c r="BZ292" s="90"/>
      <c r="CA292" s="90"/>
      <c r="CB292" s="90"/>
      <c r="CC292" s="90"/>
      <c r="CD292" s="90"/>
      <c r="CE292" s="90"/>
      <c r="CF292" s="90"/>
      <c r="CG292" s="90"/>
      <c r="CH292" s="90"/>
      <c r="CI292" s="90"/>
      <c r="CJ292" s="90"/>
      <c r="CX292" s="90"/>
      <c r="CY292" s="90"/>
      <c r="CZ292" s="90"/>
      <c r="DA292" s="90"/>
      <c r="DB292" s="90"/>
      <c r="DC292" s="90"/>
      <c r="DD292" s="90"/>
      <c r="DE292" s="90"/>
      <c r="DF292" s="90"/>
      <c r="DG292" s="90"/>
      <c r="DH292" s="90"/>
      <c r="DI292" s="90"/>
      <c r="DJ292" s="90"/>
      <c r="DK292" s="90"/>
    </row>
    <row r="293" spans="1:115" ht="11.25" customHeight="1" x14ac:dyDescent="0.25">
      <c r="A293" s="90"/>
      <c r="B293" s="90"/>
      <c r="C293" s="90"/>
      <c r="D293" s="90"/>
      <c r="E293" s="90"/>
      <c r="F293" s="90"/>
      <c r="G293" s="90"/>
      <c r="H293" s="90"/>
      <c r="I293" s="90"/>
      <c r="J293" s="90"/>
      <c r="K293" s="90"/>
      <c r="L293" s="90"/>
      <c r="M293" s="90"/>
      <c r="N293" s="90"/>
      <c r="O293" s="90"/>
      <c r="P293" s="90"/>
      <c r="Q293" s="90"/>
      <c r="R293" s="90"/>
      <c r="S293" s="90"/>
      <c r="T293" s="90"/>
      <c r="U293" s="90"/>
      <c r="V293" s="90"/>
      <c r="W293" s="90"/>
      <c r="X293" s="90"/>
      <c r="Y293" s="90"/>
      <c r="Z293" s="90"/>
      <c r="AA293" s="238"/>
      <c r="AB293" s="238"/>
      <c r="AC293" s="238"/>
      <c r="AD293" s="238"/>
      <c r="AE293" s="238"/>
      <c r="AF293" s="238"/>
      <c r="AG293" s="238"/>
      <c r="AH293" s="238"/>
      <c r="AI293" s="238"/>
      <c r="AJ293" s="238"/>
      <c r="AK293" s="238"/>
      <c r="AL293" s="238"/>
      <c r="AM293" s="238"/>
      <c r="AN293" s="238"/>
      <c r="AO293" s="238"/>
      <c r="AP293" s="238"/>
      <c r="AQ293" s="238"/>
      <c r="AR293" s="238"/>
      <c r="AS293" s="238"/>
      <c r="AT293" s="238"/>
      <c r="AU293" s="238"/>
      <c r="AV293" s="238"/>
      <c r="AW293" s="238"/>
      <c r="AX293" s="238"/>
      <c r="AY293" s="238"/>
      <c r="AZ293" s="238"/>
      <c r="BA293" s="238"/>
      <c r="BB293" s="238"/>
      <c r="BC293" s="238"/>
      <c r="BD293" s="238"/>
      <c r="BE293" s="238"/>
      <c r="BF293" s="49">
        <v>8</v>
      </c>
      <c r="BG293" s="110">
        <v>1</v>
      </c>
      <c r="BH293" s="110">
        <v>11</v>
      </c>
      <c r="BI293" s="110">
        <v>50</v>
      </c>
      <c r="BJ293" s="52" t="str">
        <f t="shared" si="51"/>
        <v>11,1</v>
      </c>
      <c r="BK293" s="90"/>
      <c r="BL293" s="102">
        <f t="shared" si="52"/>
        <v>289</v>
      </c>
      <c r="BM293" s="60">
        <f t="shared" si="53"/>
        <v>9</v>
      </c>
      <c r="BN293" s="60">
        <f t="shared" si="54"/>
        <v>1</v>
      </c>
      <c r="BO293" s="90"/>
      <c r="BP293" s="238"/>
      <c r="BQ293" s="238"/>
      <c r="BR293" s="238"/>
      <c r="BS293" s="238"/>
      <c r="BT293" s="238"/>
      <c r="BU293" s="238"/>
      <c r="BV293" s="239"/>
      <c r="BW293" s="238"/>
      <c r="BX293" s="239"/>
      <c r="BY293" s="239"/>
      <c r="BZ293" s="90"/>
      <c r="CA293" s="90"/>
      <c r="CB293" s="90"/>
      <c r="CC293" s="90"/>
      <c r="CD293" s="90"/>
      <c r="CE293" s="90"/>
      <c r="CF293" s="90"/>
      <c r="CG293" s="90"/>
      <c r="CH293" s="90"/>
      <c r="CI293" s="90"/>
      <c r="CJ293" s="90"/>
      <c r="CX293" s="90"/>
      <c r="CY293" s="90"/>
      <c r="CZ293" s="90"/>
      <c r="DA293" s="90"/>
      <c r="DB293" s="90"/>
      <c r="DC293" s="90"/>
      <c r="DD293" s="90"/>
      <c r="DE293" s="90"/>
      <c r="DF293" s="90"/>
      <c r="DG293" s="90"/>
      <c r="DH293" s="90"/>
      <c r="DI293" s="90"/>
      <c r="DJ293" s="90"/>
      <c r="DK293" s="90"/>
    </row>
    <row r="294" spans="1:115" ht="11.25" customHeight="1" x14ac:dyDescent="0.25">
      <c r="A294" s="90"/>
      <c r="B294" s="90"/>
      <c r="C294" s="90"/>
      <c r="D294" s="90"/>
      <c r="E294" s="90"/>
      <c r="F294" s="90"/>
      <c r="G294" s="90"/>
      <c r="H294" s="90"/>
      <c r="I294" s="90"/>
      <c r="J294" s="90"/>
      <c r="K294" s="90"/>
      <c r="L294" s="90"/>
      <c r="M294" s="90"/>
      <c r="N294" s="90"/>
      <c r="O294" s="90"/>
      <c r="P294" s="90"/>
      <c r="Q294" s="90"/>
      <c r="R294" s="90"/>
      <c r="S294" s="90"/>
      <c r="T294" s="90"/>
      <c r="U294" s="90"/>
      <c r="V294" s="90"/>
      <c r="W294" s="90"/>
      <c r="X294" s="90"/>
      <c r="Y294" s="90"/>
      <c r="Z294" s="90"/>
      <c r="AA294" s="238"/>
      <c r="AB294" s="238"/>
      <c r="AC294" s="238"/>
      <c r="AD294" s="238"/>
      <c r="AE294" s="238"/>
      <c r="AF294" s="238"/>
      <c r="AG294" s="238"/>
      <c r="AH294" s="238"/>
      <c r="AI294" s="238"/>
      <c r="AJ294" s="238"/>
      <c r="AK294" s="238"/>
      <c r="AL294" s="238"/>
      <c r="AM294" s="238"/>
      <c r="AN294" s="238"/>
      <c r="AO294" s="238"/>
      <c r="AP294" s="238"/>
      <c r="AQ294" s="238"/>
      <c r="AR294" s="238"/>
      <c r="AS294" s="238"/>
      <c r="AT294" s="238"/>
      <c r="AU294" s="238"/>
      <c r="AV294" s="238"/>
      <c r="AW294" s="238"/>
      <c r="AX294" s="238"/>
      <c r="AY294" s="238"/>
      <c r="AZ294" s="238"/>
      <c r="BA294" s="238"/>
      <c r="BB294" s="238"/>
      <c r="BC294" s="238"/>
      <c r="BD294" s="238"/>
      <c r="BE294" s="238"/>
      <c r="BF294" s="49">
        <v>8</v>
      </c>
      <c r="BG294" s="110">
        <v>1</v>
      </c>
      <c r="BH294" s="110">
        <v>12</v>
      </c>
      <c r="BI294" s="110">
        <v>50.09</v>
      </c>
      <c r="BJ294" s="52" t="str">
        <f t="shared" si="51"/>
        <v>12,1</v>
      </c>
      <c r="BK294" s="90"/>
      <c r="BL294" s="102">
        <f t="shared" si="52"/>
        <v>290</v>
      </c>
      <c r="BM294" s="60">
        <f t="shared" si="53"/>
        <v>9</v>
      </c>
      <c r="BN294" s="60">
        <f t="shared" si="54"/>
        <v>2</v>
      </c>
      <c r="BO294" s="90"/>
      <c r="BP294" s="238"/>
      <c r="BQ294" s="238"/>
      <c r="BR294" s="238"/>
      <c r="BS294" s="238"/>
      <c r="BT294" s="238"/>
      <c r="BU294" s="238"/>
      <c r="BV294" s="239"/>
      <c r="BW294" s="238"/>
      <c r="BX294" s="239"/>
      <c r="BY294" s="239"/>
      <c r="BZ294" s="90"/>
      <c r="CA294" s="90"/>
      <c r="CB294" s="90"/>
      <c r="CC294" s="90"/>
      <c r="CD294" s="90"/>
      <c r="CE294" s="90"/>
      <c r="CF294" s="90"/>
      <c r="CG294" s="90"/>
      <c r="CH294" s="90"/>
      <c r="CI294" s="90"/>
      <c r="CJ294" s="90"/>
      <c r="CX294" s="90"/>
      <c r="CY294" s="90"/>
      <c r="CZ294" s="90"/>
      <c r="DA294" s="90"/>
      <c r="DB294" s="90"/>
      <c r="DC294" s="90"/>
      <c r="DD294" s="90"/>
      <c r="DE294" s="90"/>
      <c r="DF294" s="90"/>
      <c r="DG294" s="90"/>
      <c r="DH294" s="90"/>
      <c r="DI294" s="90"/>
      <c r="DJ294" s="90"/>
      <c r="DK294" s="90"/>
    </row>
    <row r="295" spans="1:115" ht="11.25" customHeight="1" x14ac:dyDescent="0.25">
      <c r="A295" s="90"/>
      <c r="B295" s="90"/>
      <c r="C295" s="90"/>
      <c r="D295" s="90"/>
      <c r="E295" s="90"/>
      <c r="F295" s="90"/>
      <c r="G295" s="90"/>
      <c r="H295" s="90"/>
      <c r="I295" s="90"/>
      <c r="J295" s="90"/>
      <c r="K295" s="90"/>
      <c r="L295" s="90"/>
      <c r="M295" s="90"/>
      <c r="N295" s="90"/>
      <c r="O295" s="90"/>
      <c r="P295" s="90"/>
      <c r="Q295" s="90"/>
      <c r="R295" s="90"/>
      <c r="S295" s="90"/>
      <c r="T295" s="90"/>
      <c r="U295" s="90"/>
      <c r="V295" s="90"/>
      <c r="W295" s="90"/>
      <c r="X295" s="90"/>
      <c r="Y295" s="90"/>
      <c r="Z295" s="90"/>
      <c r="AA295" s="238"/>
      <c r="AB295" s="238"/>
      <c r="AC295" s="238"/>
      <c r="AD295" s="238"/>
      <c r="AE295" s="238"/>
      <c r="AF295" s="238"/>
      <c r="AG295" s="238"/>
      <c r="AH295" s="238"/>
      <c r="AI295" s="238"/>
      <c r="AJ295" s="238"/>
      <c r="AK295" s="238"/>
      <c r="AL295" s="238"/>
      <c r="AM295" s="238"/>
      <c r="AN295" s="238"/>
      <c r="AO295" s="238"/>
      <c r="AP295" s="238"/>
      <c r="AQ295" s="238"/>
      <c r="AR295" s="238"/>
      <c r="AS295" s="238"/>
      <c r="AT295" s="238"/>
      <c r="AU295" s="238"/>
      <c r="AV295" s="238"/>
      <c r="AW295" s="238"/>
      <c r="AX295" s="238"/>
      <c r="AY295" s="238"/>
      <c r="AZ295" s="238"/>
      <c r="BA295" s="238"/>
      <c r="BB295" s="238"/>
      <c r="BC295" s="238"/>
      <c r="BD295" s="238"/>
      <c r="BE295" s="238"/>
      <c r="BF295" s="49">
        <v>8</v>
      </c>
      <c r="BG295" s="110">
        <v>1</v>
      </c>
      <c r="BH295" s="110">
        <v>13</v>
      </c>
      <c r="BI295" s="110">
        <v>50.14</v>
      </c>
      <c r="BJ295" s="52" t="str">
        <f t="shared" si="51"/>
        <v>13,1</v>
      </c>
      <c r="BK295" s="90"/>
      <c r="BL295" s="102">
        <f t="shared" si="52"/>
        <v>291</v>
      </c>
      <c r="BM295" s="60">
        <f t="shared" si="53"/>
        <v>9</v>
      </c>
      <c r="BN295" s="60">
        <f t="shared" si="54"/>
        <v>3</v>
      </c>
      <c r="BO295" s="90"/>
      <c r="BP295" s="238"/>
      <c r="BQ295" s="238"/>
      <c r="BR295" s="238"/>
      <c r="BS295" s="238"/>
      <c r="BT295" s="238"/>
      <c r="BU295" s="238"/>
      <c r="BV295" s="239"/>
      <c r="BW295" s="238"/>
      <c r="BX295" s="239"/>
      <c r="BY295" s="239"/>
      <c r="BZ295" s="90"/>
      <c r="CA295" s="90"/>
      <c r="CB295" s="90"/>
      <c r="CC295" s="90"/>
      <c r="CD295" s="90"/>
      <c r="CE295" s="90"/>
      <c r="CF295" s="90"/>
      <c r="CG295" s="90"/>
      <c r="CH295" s="90"/>
      <c r="CI295" s="90"/>
      <c r="CJ295" s="90"/>
      <c r="CX295" s="90"/>
      <c r="CY295" s="90"/>
      <c r="CZ295" s="90"/>
      <c r="DA295" s="90"/>
      <c r="DB295" s="90"/>
      <c r="DC295" s="90"/>
      <c r="DD295" s="90"/>
      <c r="DE295" s="90"/>
      <c r="DF295" s="90"/>
      <c r="DG295" s="90"/>
      <c r="DH295" s="90"/>
      <c r="DI295" s="90"/>
      <c r="DJ295" s="90"/>
      <c r="DK295" s="90"/>
    </row>
    <row r="296" spans="1:115" ht="11.25" customHeight="1" x14ac:dyDescent="0.25">
      <c r="A296" s="90"/>
      <c r="B296" s="90"/>
      <c r="C296" s="90"/>
      <c r="D296" s="90"/>
      <c r="E296" s="90"/>
      <c r="F296" s="90"/>
      <c r="G296" s="90"/>
      <c r="H296" s="90"/>
      <c r="I296" s="90"/>
      <c r="J296" s="90"/>
      <c r="K296" s="90"/>
      <c r="L296" s="90"/>
      <c r="M296" s="90"/>
      <c r="N296" s="90"/>
      <c r="O296" s="90"/>
      <c r="P296" s="90"/>
      <c r="Q296" s="90"/>
      <c r="R296" s="90"/>
      <c r="S296" s="90"/>
      <c r="T296" s="90"/>
      <c r="U296" s="90"/>
      <c r="V296" s="90"/>
      <c r="W296" s="90"/>
      <c r="X296" s="90"/>
      <c r="Y296" s="90"/>
      <c r="Z296" s="90"/>
      <c r="AA296" s="238"/>
      <c r="AB296" s="238"/>
      <c r="AC296" s="238"/>
      <c r="AD296" s="238"/>
      <c r="AE296" s="238"/>
      <c r="AF296" s="238"/>
      <c r="AG296" s="238"/>
      <c r="AH296" s="238"/>
      <c r="AI296" s="238"/>
      <c r="AJ296" s="238"/>
      <c r="AK296" s="238"/>
      <c r="AL296" s="238"/>
      <c r="AM296" s="238"/>
      <c r="AN296" s="238"/>
      <c r="AO296" s="238"/>
      <c r="AP296" s="238"/>
      <c r="AQ296" s="238"/>
      <c r="AR296" s="238"/>
      <c r="AS296" s="238"/>
      <c r="AT296" s="238"/>
      <c r="AU296" s="238"/>
      <c r="AV296" s="238"/>
      <c r="AW296" s="238"/>
      <c r="AX296" s="238"/>
      <c r="AY296" s="238"/>
      <c r="AZ296" s="238"/>
      <c r="BA296" s="238"/>
      <c r="BB296" s="238"/>
      <c r="BC296" s="238"/>
      <c r="BD296" s="238"/>
      <c r="BE296" s="238"/>
      <c r="BF296" s="49">
        <v>8</v>
      </c>
      <c r="BG296" s="110">
        <v>1</v>
      </c>
      <c r="BH296" s="110">
        <v>14</v>
      </c>
      <c r="BI296" s="110">
        <v>50.14</v>
      </c>
      <c r="BJ296" s="52" t="str">
        <f t="shared" si="51"/>
        <v>14,1</v>
      </c>
      <c r="BK296" s="90"/>
      <c r="BL296" s="102">
        <f t="shared" si="52"/>
        <v>292</v>
      </c>
      <c r="BM296" s="60">
        <f t="shared" si="53"/>
        <v>9</v>
      </c>
      <c r="BN296" s="60">
        <f t="shared" si="54"/>
        <v>4</v>
      </c>
      <c r="BO296" s="90"/>
      <c r="BP296" s="238"/>
      <c r="BQ296" s="238"/>
      <c r="BR296" s="238"/>
      <c r="BS296" s="238"/>
      <c r="BT296" s="238"/>
      <c r="BU296" s="238"/>
      <c r="BV296" s="239"/>
      <c r="BW296" s="238"/>
      <c r="BX296" s="239"/>
      <c r="BY296" s="239"/>
      <c r="BZ296" s="90"/>
      <c r="CA296" s="90"/>
      <c r="CB296" s="90"/>
      <c r="CC296" s="90"/>
      <c r="CD296" s="90"/>
      <c r="CE296" s="90"/>
      <c r="CF296" s="90"/>
      <c r="CG296" s="90"/>
      <c r="CH296" s="90"/>
      <c r="CI296" s="90"/>
      <c r="CJ296" s="90"/>
      <c r="CX296" s="90"/>
      <c r="CY296" s="90"/>
      <c r="CZ296" s="90"/>
      <c r="DA296" s="90"/>
      <c r="DB296" s="90"/>
      <c r="DC296" s="90"/>
      <c r="DD296" s="90"/>
      <c r="DE296" s="90"/>
      <c r="DF296" s="90"/>
      <c r="DG296" s="90"/>
      <c r="DH296" s="90"/>
      <c r="DI296" s="90"/>
      <c r="DJ296" s="90"/>
      <c r="DK296" s="90"/>
    </row>
    <row r="297" spans="1:115" ht="11.25" customHeight="1" x14ac:dyDescent="0.25">
      <c r="A297" s="90"/>
      <c r="B297" s="90"/>
      <c r="C297" s="90"/>
      <c r="D297" s="90"/>
      <c r="E297" s="90"/>
      <c r="F297" s="90"/>
      <c r="G297" s="90"/>
      <c r="H297" s="90"/>
      <c r="I297" s="90"/>
      <c r="J297" s="90"/>
      <c r="K297" s="90"/>
      <c r="L297" s="90"/>
      <c r="M297" s="90"/>
      <c r="N297" s="90"/>
      <c r="O297" s="90"/>
      <c r="P297" s="90"/>
      <c r="Q297" s="90"/>
      <c r="R297" s="90"/>
      <c r="S297" s="90"/>
      <c r="T297" s="90"/>
      <c r="U297" s="90"/>
      <c r="V297" s="90"/>
      <c r="W297" s="90"/>
      <c r="X297" s="90"/>
      <c r="Y297" s="90"/>
      <c r="Z297" s="90"/>
      <c r="AA297" s="238"/>
      <c r="AB297" s="238"/>
      <c r="AC297" s="238"/>
      <c r="AD297" s="238"/>
      <c r="AE297" s="238"/>
      <c r="AF297" s="238"/>
      <c r="AG297" s="238"/>
      <c r="AH297" s="238"/>
      <c r="AI297" s="238"/>
      <c r="AJ297" s="238"/>
      <c r="AK297" s="238"/>
      <c r="AL297" s="238"/>
      <c r="AM297" s="238"/>
      <c r="AN297" s="238"/>
      <c r="AO297" s="238"/>
      <c r="AP297" s="238"/>
      <c r="AQ297" s="238"/>
      <c r="AR297" s="238"/>
      <c r="AS297" s="238"/>
      <c r="AT297" s="238"/>
      <c r="AU297" s="238"/>
      <c r="AV297" s="238"/>
      <c r="AW297" s="238"/>
      <c r="AX297" s="238"/>
      <c r="AY297" s="238"/>
      <c r="AZ297" s="238"/>
      <c r="BA297" s="238"/>
      <c r="BB297" s="238"/>
      <c r="BC297" s="238"/>
      <c r="BD297" s="238"/>
      <c r="BE297" s="238"/>
      <c r="BF297" s="49">
        <v>8</v>
      </c>
      <c r="BG297" s="110">
        <v>1</v>
      </c>
      <c r="BH297" s="110">
        <v>15</v>
      </c>
      <c r="BI297" s="110">
        <v>50.09</v>
      </c>
      <c r="BJ297" s="52" t="str">
        <f t="shared" si="51"/>
        <v>15,1</v>
      </c>
      <c r="BK297" s="90"/>
      <c r="BL297" s="102">
        <f t="shared" si="52"/>
        <v>293</v>
      </c>
      <c r="BM297" s="60">
        <f t="shared" si="53"/>
        <v>9</v>
      </c>
      <c r="BN297" s="60">
        <f t="shared" si="54"/>
        <v>5</v>
      </c>
      <c r="BO297" s="90"/>
      <c r="BP297" s="238"/>
      <c r="BQ297" s="238"/>
      <c r="BR297" s="238"/>
      <c r="BS297" s="238"/>
      <c r="BT297" s="238"/>
      <c r="BU297" s="238"/>
      <c r="BV297" s="239"/>
      <c r="BW297" s="238"/>
      <c r="BX297" s="239"/>
      <c r="BY297" s="239"/>
      <c r="BZ297" s="90"/>
      <c r="CA297" s="90"/>
      <c r="CB297" s="90"/>
      <c r="CC297" s="90"/>
      <c r="CD297" s="90"/>
      <c r="CE297" s="90"/>
      <c r="CF297" s="90"/>
      <c r="CG297" s="90"/>
      <c r="CH297" s="90"/>
      <c r="CI297" s="90"/>
      <c r="CJ297" s="90"/>
      <c r="CX297" s="90"/>
      <c r="CY297" s="90"/>
      <c r="CZ297" s="90"/>
      <c r="DA297" s="90"/>
      <c r="DB297" s="90"/>
      <c r="DC297" s="90"/>
      <c r="DD297" s="90"/>
      <c r="DE297" s="90"/>
      <c r="DF297" s="90"/>
      <c r="DG297" s="90"/>
      <c r="DH297" s="90"/>
      <c r="DI297" s="90"/>
      <c r="DJ297" s="90"/>
      <c r="DK297" s="90"/>
    </row>
    <row r="298" spans="1:115" ht="11.25" customHeight="1" x14ac:dyDescent="0.25">
      <c r="A298" s="90"/>
      <c r="B298" s="90"/>
      <c r="C298" s="90"/>
      <c r="D298" s="90"/>
      <c r="E298" s="90"/>
      <c r="F298" s="90"/>
      <c r="G298" s="90"/>
      <c r="H298" s="90"/>
      <c r="I298" s="90"/>
      <c r="J298" s="90"/>
      <c r="K298" s="90"/>
      <c r="L298" s="90"/>
      <c r="M298" s="90"/>
      <c r="N298" s="90"/>
      <c r="O298" s="90"/>
      <c r="P298" s="90"/>
      <c r="Q298" s="90"/>
      <c r="R298" s="90"/>
      <c r="S298" s="90"/>
      <c r="T298" s="90"/>
      <c r="U298" s="90"/>
      <c r="V298" s="90"/>
      <c r="W298" s="90"/>
      <c r="X298" s="90"/>
      <c r="Y298" s="90"/>
      <c r="Z298" s="90"/>
      <c r="AA298" s="238"/>
      <c r="AB298" s="238"/>
      <c r="AC298" s="238"/>
      <c r="AD298" s="238"/>
      <c r="AE298" s="238"/>
      <c r="AF298" s="238"/>
      <c r="AG298" s="238"/>
      <c r="AH298" s="238"/>
      <c r="AI298" s="238"/>
      <c r="AJ298" s="238"/>
      <c r="AK298" s="238"/>
      <c r="AL298" s="238"/>
      <c r="AM298" s="238"/>
      <c r="AN298" s="238"/>
      <c r="AO298" s="238"/>
      <c r="AP298" s="238"/>
      <c r="AQ298" s="238"/>
      <c r="AR298" s="238"/>
      <c r="AS298" s="238"/>
      <c r="AT298" s="238"/>
      <c r="AU298" s="238"/>
      <c r="AV298" s="238"/>
      <c r="AW298" s="238"/>
      <c r="AX298" s="238"/>
      <c r="AY298" s="238"/>
      <c r="AZ298" s="238"/>
      <c r="BA298" s="238"/>
      <c r="BB298" s="238"/>
      <c r="BC298" s="238"/>
      <c r="BD298" s="238"/>
      <c r="BE298" s="238"/>
      <c r="BF298" s="49">
        <v>8</v>
      </c>
      <c r="BG298" s="110">
        <v>1</v>
      </c>
      <c r="BH298" s="110">
        <v>16</v>
      </c>
      <c r="BI298" s="110">
        <v>50</v>
      </c>
      <c r="BJ298" s="52" t="str">
        <f t="shared" si="51"/>
        <v>16,1</v>
      </c>
      <c r="BK298" s="90"/>
      <c r="BL298" s="102">
        <f t="shared" si="52"/>
        <v>294</v>
      </c>
      <c r="BM298" s="60">
        <f t="shared" si="53"/>
        <v>9</v>
      </c>
      <c r="BN298" s="60">
        <f t="shared" si="54"/>
        <v>6</v>
      </c>
      <c r="BO298" s="90"/>
      <c r="BP298" s="238"/>
      <c r="BQ298" s="238"/>
      <c r="BR298" s="238"/>
      <c r="BS298" s="238"/>
      <c r="BT298" s="238"/>
      <c r="BU298" s="238"/>
      <c r="BV298" s="239"/>
      <c r="BW298" s="238"/>
      <c r="BX298" s="239"/>
      <c r="BY298" s="239"/>
      <c r="BZ298" s="90"/>
      <c r="CA298" s="90"/>
      <c r="CB298" s="90"/>
      <c r="CC298" s="90"/>
      <c r="CD298" s="90"/>
      <c r="CE298" s="90"/>
      <c r="CF298" s="90"/>
      <c r="CG298" s="90"/>
      <c r="CH298" s="90"/>
      <c r="CI298" s="90"/>
      <c r="CJ298" s="90"/>
      <c r="CX298" s="90"/>
      <c r="CY298" s="90"/>
      <c r="CZ298" s="90"/>
      <c r="DA298" s="90"/>
      <c r="DB298" s="90"/>
      <c r="DC298" s="90"/>
      <c r="DD298" s="90"/>
      <c r="DE298" s="90"/>
      <c r="DF298" s="90"/>
      <c r="DG298" s="90"/>
      <c r="DH298" s="90"/>
      <c r="DI298" s="90"/>
      <c r="DJ298" s="90"/>
      <c r="DK298" s="90"/>
    </row>
    <row r="299" spans="1:115" ht="11.25" customHeight="1" x14ac:dyDescent="0.25">
      <c r="A299" s="90"/>
      <c r="B299" s="90"/>
      <c r="C299" s="90"/>
      <c r="D299" s="90"/>
      <c r="E299" s="90"/>
      <c r="F299" s="90"/>
      <c r="G299" s="90"/>
      <c r="H299" s="90"/>
      <c r="I299" s="90"/>
      <c r="J299" s="90"/>
      <c r="K299" s="90"/>
      <c r="L299" s="90"/>
      <c r="M299" s="90"/>
      <c r="N299" s="90"/>
      <c r="O299" s="90"/>
      <c r="P299" s="90"/>
      <c r="Q299" s="90"/>
      <c r="R299" s="90"/>
      <c r="S299" s="90"/>
      <c r="T299" s="90"/>
      <c r="U299" s="90"/>
      <c r="V299" s="90"/>
      <c r="W299" s="90"/>
      <c r="X299" s="90"/>
      <c r="Y299" s="90"/>
      <c r="Z299" s="90"/>
      <c r="AA299" s="238"/>
      <c r="AB299" s="238"/>
      <c r="AC299" s="238"/>
      <c r="AD299" s="238"/>
      <c r="AE299" s="238"/>
      <c r="AF299" s="238"/>
      <c r="AG299" s="238"/>
      <c r="AH299" s="238"/>
      <c r="AI299" s="238"/>
      <c r="AJ299" s="238"/>
      <c r="AK299" s="238"/>
      <c r="AL299" s="238"/>
      <c r="AM299" s="238"/>
      <c r="AN299" s="238"/>
      <c r="AO299" s="238"/>
      <c r="AP299" s="238"/>
      <c r="AQ299" s="238"/>
      <c r="AR299" s="238"/>
      <c r="AS299" s="238"/>
      <c r="AT299" s="238"/>
      <c r="AU299" s="238"/>
      <c r="AV299" s="238"/>
      <c r="AW299" s="238"/>
      <c r="AX299" s="238"/>
      <c r="AY299" s="238"/>
      <c r="AZ299" s="238"/>
      <c r="BA299" s="238"/>
      <c r="BB299" s="238"/>
      <c r="BC299" s="238"/>
      <c r="BD299" s="238"/>
      <c r="BE299" s="238"/>
      <c r="BF299" s="49">
        <v>8</v>
      </c>
      <c r="BG299" s="110">
        <v>1</v>
      </c>
      <c r="BH299" s="110">
        <v>17</v>
      </c>
      <c r="BI299" s="110">
        <v>50</v>
      </c>
      <c r="BJ299" s="52" t="str">
        <f t="shared" si="51"/>
        <v>17,1</v>
      </c>
      <c r="BK299" s="90"/>
      <c r="BL299" s="102">
        <f t="shared" si="52"/>
        <v>295</v>
      </c>
      <c r="BM299" s="60">
        <f t="shared" si="53"/>
        <v>9</v>
      </c>
      <c r="BN299" s="60">
        <f t="shared" si="54"/>
        <v>7</v>
      </c>
      <c r="BO299" s="90"/>
      <c r="BP299" s="238"/>
      <c r="BQ299" s="238"/>
      <c r="BR299" s="238"/>
      <c r="BS299" s="238"/>
      <c r="BT299" s="238"/>
      <c r="BU299" s="238"/>
      <c r="BV299" s="239"/>
      <c r="BW299" s="238"/>
      <c r="BX299" s="239"/>
      <c r="BY299" s="239"/>
      <c r="BZ299" s="90"/>
      <c r="CA299" s="90"/>
      <c r="CB299" s="90"/>
      <c r="CC299" s="90"/>
      <c r="CD299" s="90"/>
      <c r="CE299" s="90"/>
      <c r="CF299" s="90"/>
      <c r="CG299" s="90"/>
      <c r="CH299" s="90"/>
      <c r="CI299" s="90"/>
      <c r="CJ299" s="90"/>
      <c r="CX299" s="90"/>
      <c r="CY299" s="90"/>
      <c r="CZ299" s="90"/>
      <c r="DA299" s="90"/>
      <c r="DB299" s="90"/>
      <c r="DC299" s="90"/>
      <c r="DD299" s="90"/>
      <c r="DE299" s="90"/>
      <c r="DF299" s="90"/>
      <c r="DG299" s="90"/>
      <c r="DH299" s="90"/>
      <c r="DI299" s="90"/>
      <c r="DJ299" s="90"/>
      <c r="DK299" s="90"/>
    </row>
    <row r="300" spans="1:115" ht="11.25" customHeight="1" x14ac:dyDescent="0.25">
      <c r="A300" s="90"/>
      <c r="B300" s="90"/>
      <c r="C300" s="90"/>
      <c r="D300" s="90"/>
      <c r="E300" s="90"/>
      <c r="F300" s="90"/>
      <c r="G300" s="90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  <c r="S300" s="90"/>
      <c r="T300" s="90"/>
      <c r="U300" s="90"/>
      <c r="V300" s="90"/>
      <c r="W300" s="90"/>
      <c r="X300" s="90"/>
      <c r="Y300" s="90"/>
      <c r="Z300" s="90"/>
      <c r="AA300" s="238"/>
      <c r="AB300" s="238"/>
      <c r="AC300" s="238"/>
      <c r="AD300" s="238"/>
      <c r="AE300" s="238"/>
      <c r="AF300" s="238"/>
      <c r="AG300" s="238"/>
      <c r="AH300" s="238"/>
      <c r="AI300" s="238"/>
      <c r="AJ300" s="238"/>
      <c r="AK300" s="238"/>
      <c r="AL300" s="238"/>
      <c r="AM300" s="238"/>
      <c r="AN300" s="238"/>
      <c r="AO300" s="238"/>
      <c r="AP300" s="238"/>
      <c r="AQ300" s="238"/>
      <c r="AR300" s="238"/>
      <c r="AS300" s="238"/>
      <c r="AT300" s="238"/>
      <c r="AU300" s="238"/>
      <c r="AV300" s="238"/>
      <c r="AW300" s="238"/>
      <c r="AX300" s="238"/>
      <c r="AY300" s="238"/>
      <c r="AZ300" s="238"/>
      <c r="BA300" s="238"/>
      <c r="BB300" s="238"/>
      <c r="BC300" s="238"/>
      <c r="BD300" s="238"/>
      <c r="BE300" s="238"/>
      <c r="BF300" s="49">
        <v>8</v>
      </c>
      <c r="BG300" s="110">
        <v>1</v>
      </c>
      <c r="BH300" s="110">
        <v>18</v>
      </c>
      <c r="BI300" s="110">
        <v>50</v>
      </c>
      <c r="BJ300" s="52" t="str">
        <f t="shared" si="51"/>
        <v>18,1</v>
      </c>
      <c r="BK300" s="90"/>
      <c r="BL300" s="102">
        <f t="shared" si="52"/>
        <v>296</v>
      </c>
      <c r="BM300" s="60">
        <f t="shared" si="53"/>
        <v>9</v>
      </c>
      <c r="BN300" s="60">
        <f t="shared" si="54"/>
        <v>8</v>
      </c>
      <c r="BO300" s="90"/>
      <c r="BP300" s="238"/>
      <c r="BQ300" s="238"/>
      <c r="BR300" s="238"/>
      <c r="BS300" s="238"/>
      <c r="BT300" s="238"/>
      <c r="BU300" s="238"/>
      <c r="BV300" s="239"/>
      <c r="BW300" s="238"/>
      <c r="BX300" s="239"/>
      <c r="BY300" s="239"/>
      <c r="BZ300" s="90"/>
      <c r="CA300" s="90"/>
      <c r="CB300" s="90"/>
      <c r="CC300" s="90"/>
      <c r="CD300" s="90"/>
      <c r="CE300" s="90"/>
      <c r="CF300" s="90"/>
      <c r="CG300" s="90"/>
      <c r="CH300" s="90"/>
      <c r="CI300" s="90"/>
      <c r="CJ300" s="90"/>
      <c r="CX300" s="90"/>
      <c r="CY300" s="90"/>
      <c r="CZ300" s="90"/>
      <c r="DA300" s="90"/>
      <c r="DB300" s="90"/>
      <c r="DC300" s="90"/>
      <c r="DD300" s="90"/>
      <c r="DE300" s="90"/>
      <c r="DF300" s="90"/>
      <c r="DG300" s="90"/>
      <c r="DH300" s="90"/>
      <c r="DI300" s="90"/>
      <c r="DJ300" s="90"/>
      <c r="DK300" s="90"/>
    </row>
    <row r="301" spans="1:115" ht="11.25" customHeight="1" x14ac:dyDescent="0.25">
      <c r="A301" s="90"/>
      <c r="B301" s="90"/>
      <c r="C301" s="90"/>
      <c r="D301" s="90"/>
      <c r="E301" s="90"/>
      <c r="F301" s="90"/>
      <c r="G301" s="90"/>
      <c r="H301" s="90"/>
      <c r="I301" s="90"/>
      <c r="J301" s="90"/>
      <c r="K301" s="90"/>
      <c r="L301" s="90"/>
      <c r="M301" s="90"/>
      <c r="N301" s="90"/>
      <c r="O301" s="90"/>
      <c r="P301" s="90"/>
      <c r="Q301" s="90"/>
      <c r="R301" s="90"/>
      <c r="S301" s="90"/>
      <c r="T301" s="90"/>
      <c r="U301" s="90"/>
      <c r="V301" s="90"/>
      <c r="W301" s="90"/>
      <c r="X301" s="90"/>
      <c r="Y301" s="90"/>
      <c r="Z301" s="90"/>
      <c r="AA301" s="238"/>
      <c r="AB301" s="238"/>
      <c r="AC301" s="238"/>
      <c r="AD301" s="238"/>
      <c r="AE301" s="238"/>
      <c r="AF301" s="238"/>
      <c r="AG301" s="238"/>
      <c r="AH301" s="238"/>
      <c r="AI301" s="238"/>
      <c r="AJ301" s="238"/>
      <c r="AK301" s="238"/>
      <c r="AL301" s="238"/>
      <c r="AM301" s="238"/>
      <c r="AN301" s="238"/>
      <c r="AO301" s="238"/>
      <c r="AP301" s="238"/>
      <c r="AQ301" s="238"/>
      <c r="AR301" s="238"/>
      <c r="AS301" s="238"/>
      <c r="AT301" s="238"/>
      <c r="AU301" s="238"/>
      <c r="AV301" s="238"/>
      <c r="AW301" s="238"/>
      <c r="AX301" s="238"/>
      <c r="AY301" s="238"/>
      <c r="AZ301" s="238"/>
      <c r="BA301" s="238"/>
      <c r="BB301" s="238"/>
      <c r="BC301" s="238"/>
      <c r="BD301" s="238"/>
      <c r="BE301" s="238"/>
      <c r="BF301" s="49">
        <v>8</v>
      </c>
      <c r="BG301" s="110">
        <v>1</v>
      </c>
      <c r="BH301" s="110">
        <v>19</v>
      </c>
      <c r="BI301" s="110">
        <v>50</v>
      </c>
      <c r="BJ301" s="52" t="str">
        <f t="shared" si="51"/>
        <v>19,1</v>
      </c>
      <c r="BK301" s="90"/>
      <c r="BL301" s="102">
        <f t="shared" si="52"/>
        <v>297</v>
      </c>
      <c r="BM301" s="60">
        <f t="shared" si="53"/>
        <v>9</v>
      </c>
      <c r="BN301" s="60">
        <f t="shared" si="54"/>
        <v>9</v>
      </c>
      <c r="BO301" s="90"/>
      <c r="BP301" s="238"/>
      <c r="BQ301" s="238"/>
      <c r="BR301" s="238"/>
      <c r="BS301" s="238"/>
      <c r="BT301" s="238"/>
      <c r="BU301" s="238"/>
      <c r="BV301" s="239"/>
      <c r="BW301" s="238"/>
      <c r="BX301" s="239"/>
      <c r="BY301" s="239"/>
      <c r="BZ301" s="90"/>
      <c r="CA301" s="90"/>
      <c r="CB301" s="90"/>
      <c r="CC301" s="90"/>
      <c r="CD301" s="90"/>
      <c r="CE301" s="90"/>
      <c r="CF301" s="90"/>
      <c r="CG301" s="90"/>
      <c r="CH301" s="90"/>
      <c r="CI301" s="90"/>
      <c r="CJ301" s="90"/>
      <c r="CX301" s="90"/>
      <c r="CY301" s="90"/>
      <c r="CZ301" s="90"/>
      <c r="DA301" s="90"/>
      <c r="DB301" s="90"/>
      <c r="DC301" s="90"/>
      <c r="DD301" s="90"/>
      <c r="DE301" s="90"/>
      <c r="DF301" s="90"/>
      <c r="DG301" s="90"/>
      <c r="DH301" s="90"/>
      <c r="DI301" s="90"/>
      <c r="DJ301" s="90"/>
      <c r="DK301" s="90"/>
    </row>
    <row r="302" spans="1:115" ht="11.25" customHeight="1" x14ac:dyDescent="0.25">
      <c r="A302" s="90"/>
      <c r="B302" s="90"/>
      <c r="C302" s="90"/>
      <c r="D302" s="90"/>
      <c r="E302" s="90"/>
      <c r="F302" s="90"/>
      <c r="G302" s="90"/>
      <c r="H302" s="90"/>
      <c r="I302" s="90"/>
      <c r="J302" s="90"/>
      <c r="K302" s="90"/>
      <c r="L302" s="90"/>
      <c r="M302" s="90"/>
      <c r="N302" s="90"/>
      <c r="O302" s="90"/>
      <c r="P302" s="90"/>
      <c r="Q302" s="90"/>
      <c r="R302" s="90"/>
      <c r="S302" s="90"/>
      <c r="T302" s="90"/>
      <c r="U302" s="90"/>
      <c r="V302" s="90"/>
      <c r="W302" s="90"/>
      <c r="X302" s="90"/>
      <c r="Y302" s="90"/>
      <c r="Z302" s="90"/>
      <c r="AA302" s="238"/>
      <c r="AB302" s="238"/>
      <c r="AC302" s="238"/>
      <c r="AD302" s="238"/>
      <c r="AE302" s="238"/>
      <c r="AF302" s="238"/>
      <c r="AG302" s="238"/>
      <c r="AH302" s="238"/>
      <c r="AI302" s="238"/>
      <c r="AJ302" s="238"/>
      <c r="AK302" s="238"/>
      <c r="AL302" s="238"/>
      <c r="AM302" s="238"/>
      <c r="AN302" s="238"/>
      <c r="AO302" s="238"/>
      <c r="AP302" s="238"/>
      <c r="AQ302" s="238"/>
      <c r="AR302" s="238"/>
      <c r="AS302" s="238"/>
      <c r="AT302" s="238"/>
      <c r="AU302" s="238"/>
      <c r="AV302" s="238"/>
      <c r="AW302" s="238"/>
      <c r="AX302" s="238"/>
      <c r="AY302" s="238"/>
      <c r="AZ302" s="238"/>
      <c r="BA302" s="238"/>
      <c r="BB302" s="238"/>
      <c r="BC302" s="238"/>
      <c r="BD302" s="238"/>
      <c r="BE302" s="238"/>
      <c r="BF302" s="49">
        <v>8</v>
      </c>
      <c r="BG302" s="110">
        <v>1</v>
      </c>
      <c r="BH302" s="110">
        <v>20</v>
      </c>
      <c r="BI302" s="110">
        <v>50</v>
      </c>
      <c r="BJ302" s="52" t="str">
        <f t="shared" si="51"/>
        <v>20,1</v>
      </c>
      <c r="BK302" s="90"/>
      <c r="BL302" s="102">
        <f t="shared" si="52"/>
        <v>298</v>
      </c>
      <c r="BM302" s="60">
        <f t="shared" si="53"/>
        <v>9</v>
      </c>
      <c r="BN302" s="60">
        <f t="shared" si="54"/>
        <v>10</v>
      </c>
      <c r="BO302" s="90"/>
      <c r="BP302" s="238"/>
      <c r="BQ302" s="238"/>
      <c r="BR302" s="238"/>
      <c r="BS302" s="238"/>
      <c r="BT302" s="238"/>
      <c r="BU302" s="238"/>
      <c r="BV302" s="239"/>
      <c r="BW302" s="238"/>
      <c r="BX302" s="239"/>
      <c r="BY302" s="239"/>
      <c r="BZ302" s="90"/>
      <c r="CA302" s="90"/>
      <c r="CB302" s="90"/>
      <c r="CC302" s="90"/>
      <c r="CD302" s="90"/>
      <c r="CE302" s="90"/>
      <c r="CF302" s="90"/>
      <c r="CG302" s="90"/>
      <c r="CH302" s="90"/>
      <c r="CI302" s="90"/>
      <c r="CJ302" s="90"/>
      <c r="CX302" s="90"/>
      <c r="CY302" s="90"/>
      <c r="CZ302" s="90"/>
      <c r="DA302" s="90"/>
      <c r="DB302" s="90"/>
      <c r="DC302" s="90"/>
      <c r="DD302" s="90"/>
      <c r="DE302" s="90"/>
      <c r="DF302" s="90"/>
      <c r="DG302" s="90"/>
      <c r="DH302" s="90"/>
      <c r="DI302" s="90"/>
      <c r="DJ302" s="90"/>
      <c r="DK302" s="90"/>
    </row>
    <row r="303" spans="1:115" ht="11.25" customHeight="1" x14ac:dyDescent="0.25">
      <c r="A303" s="90"/>
      <c r="B303" s="90"/>
      <c r="C303" s="90"/>
      <c r="D303" s="90"/>
      <c r="E303" s="90"/>
      <c r="F303" s="90"/>
      <c r="G303" s="90"/>
      <c r="H303" s="90"/>
      <c r="I303" s="90"/>
      <c r="J303" s="90"/>
      <c r="K303" s="90"/>
      <c r="L303" s="90"/>
      <c r="M303" s="90"/>
      <c r="N303" s="90"/>
      <c r="O303" s="90"/>
      <c r="P303" s="90"/>
      <c r="Q303" s="90"/>
      <c r="R303" s="90"/>
      <c r="S303" s="90"/>
      <c r="T303" s="90"/>
      <c r="U303" s="90"/>
      <c r="V303" s="90"/>
      <c r="W303" s="90"/>
      <c r="X303" s="90"/>
      <c r="Y303" s="90"/>
      <c r="Z303" s="90"/>
      <c r="AA303" s="238"/>
      <c r="AB303" s="238"/>
      <c r="AC303" s="238"/>
      <c r="AD303" s="238"/>
      <c r="AE303" s="238"/>
      <c r="AF303" s="238"/>
      <c r="AG303" s="238"/>
      <c r="AH303" s="238"/>
      <c r="AI303" s="238"/>
      <c r="AJ303" s="238"/>
      <c r="AK303" s="238"/>
      <c r="AL303" s="238"/>
      <c r="AM303" s="238"/>
      <c r="AN303" s="238"/>
      <c r="AO303" s="238"/>
      <c r="AP303" s="238"/>
      <c r="AQ303" s="238"/>
      <c r="AR303" s="238"/>
      <c r="AS303" s="238"/>
      <c r="AT303" s="238"/>
      <c r="AU303" s="238"/>
      <c r="AV303" s="238"/>
      <c r="AW303" s="238"/>
      <c r="AX303" s="238"/>
      <c r="AY303" s="238"/>
      <c r="AZ303" s="238"/>
      <c r="BA303" s="238"/>
      <c r="BB303" s="238"/>
      <c r="BC303" s="238"/>
      <c r="BD303" s="238"/>
      <c r="BE303" s="238"/>
      <c r="BF303" s="49">
        <v>8</v>
      </c>
      <c r="BG303" s="110">
        <v>1</v>
      </c>
      <c r="BH303" s="110">
        <v>21</v>
      </c>
      <c r="BI303" s="110">
        <v>50</v>
      </c>
      <c r="BJ303" s="52" t="str">
        <f t="shared" si="51"/>
        <v>21,1</v>
      </c>
      <c r="BK303" s="90"/>
      <c r="BL303" s="102">
        <f t="shared" si="52"/>
        <v>299</v>
      </c>
      <c r="BM303" s="60">
        <f t="shared" si="53"/>
        <v>9</v>
      </c>
      <c r="BN303" s="60">
        <f t="shared" si="54"/>
        <v>11</v>
      </c>
      <c r="BO303" s="90"/>
      <c r="BP303" s="238"/>
      <c r="BQ303" s="238"/>
      <c r="BR303" s="238"/>
      <c r="BS303" s="238"/>
      <c r="BT303" s="238"/>
      <c r="BU303" s="238"/>
      <c r="BV303" s="239"/>
      <c r="BW303" s="238"/>
      <c r="BX303" s="239"/>
      <c r="BY303" s="239"/>
      <c r="BZ303" s="90"/>
      <c r="CA303" s="90"/>
      <c r="CB303" s="90"/>
      <c r="CC303" s="90"/>
      <c r="CD303" s="90"/>
      <c r="CE303" s="90"/>
      <c r="CF303" s="90"/>
      <c r="CG303" s="90"/>
      <c r="CH303" s="90"/>
      <c r="CI303" s="90"/>
      <c r="CJ303" s="90"/>
      <c r="CX303" s="90"/>
      <c r="CY303" s="90"/>
      <c r="CZ303" s="90"/>
      <c r="DA303" s="90"/>
      <c r="DB303" s="90"/>
      <c r="DC303" s="90"/>
      <c r="DD303" s="90"/>
      <c r="DE303" s="90"/>
      <c r="DF303" s="90"/>
      <c r="DG303" s="90"/>
      <c r="DH303" s="90"/>
      <c r="DI303" s="90"/>
      <c r="DJ303" s="90"/>
      <c r="DK303" s="90"/>
    </row>
    <row r="304" spans="1:115" ht="11.25" customHeight="1" x14ac:dyDescent="0.25">
      <c r="A304" s="90"/>
      <c r="B304" s="90"/>
      <c r="C304" s="90"/>
      <c r="D304" s="90"/>
      <c r="E304" s="90"/>
      <c r="F304" s="90"/>
      <c r="G304" s="90"/>
      <c r="H304" s="90"/>
      <c r="I304" s="90"/>
      <c r="J304" s="90"/>
      <c r="K304" s="90"/>
      <c r="L304" s="90"/>
      <c r="M304" s="90"/>
      <c r="N304" s="90"/>
      <c r="O304" s="90"/>
      <c r="P304" s="90"/>
      <c r="Q304" s="90"/>
      <c r="R304" s="90"/>
      <c r="S304" s="90"/>
      <c r="T304" s="90"/>
      <c r="U304" s="90"/>
      <c r="V304" s="90"/>
      <c r="W304" s="90"/>
      <c r="X304" s="90"/>
      <c r="Y304" s="90"/>
      <c r="Z304" s="90"/>
      <c r="AA304" s="238"/>
      <c r="AB304" s="238"/>
      <c r="AC304" s="238"/>
      <c r="AD304" s="238"/>
      <c r="AE304" s="238"/>
      <c r="AF304" s="238"/>
      <c r="AG304" s="238"/>
      <c r="AH304" s="238"/>
      <c r="AI304" s="238"/>
      <c r="AJ304" s="238"/>
      <c r="AK304" s="238"/>
      <c r="AL304" s="238"/>
      <c r="AM304" s="238"/>
      <c r="AN304" s="238"/>
      <c r="AO304" s="238"/>
      <c r="AP304" s="238"/>
      <c r="AQ304" s="238"/>
      <c r="AR304" s="238"/>
      <c r="AS304" s="238"/>
      <c r="AT304" s="238"/>
      <c r="AU304" s="238"/>
      <c r="AV304" s="238"/>
      <c r="AW304" s="238"/>
      <c r="AX304" s="238"/>
      <c r="AY304" s="238"/>
      <c r="AZ304" s="238"/>
      <c r="BA304" s="238"/>
      <c r="BB304" s="238"/>
      <c r="BC304" s="238"/>
      <c r="BD304" s="238"/>
      <c r="BE304" s="238"/>
      <c r="BF304" s="49">
        <v>8</v>
      </c>
      <c r="BG304" s="110">
        <v>33</v>
      </c>
      <c r="BH304" s="110">
        <v>1</v>
      </c>
      <c r="BI304" s="110">
        <v>28</v>
      </c>
      <c r="BJ304" s="52" t="str">
        <f t="shared" si="51"/>
        <v>1,33</v>
      </c>
      <c r="BK304" s="90"/>
      <c r="BL304" s="102">
        <f t="shared" si="52"/>
        <v>300</v>
      </c>
      <c r="BM304" s="60">
        <f t="shared" si="53"/>
        <v>9</v>
      </c>
      <c r="BN304" s="60">
        <f t="shared" si="54"/>
        <v>12</v>
      </c>
      <c r="BO304" s="90"/>
      <c r="BP304" s="238"/>
      <c r="BQ304" s="238"/>
      <c r="BR304" s="238"/>
      <c r="BS304" s="238"/>
      <c r="BT304" s="238"/>
      <c r="BU304" s="238"/>
      <c r="BV304" s="239"/>
      <c r="BW304" s="238"/>
      <c r="BX304" s="239"/>
      <c r="BY304" s="239"/>
      <c r="BZ304" s="90"/>
      <c r="CA304" s="90"/>
      <c r="CB304" s="90"/>
      <c r="CC304" s="90"/>
      <c r="CD304" s="90"/>
      <c r="CE304" s="90"/>
      <c r="CF304" s="90"/>
      <c r="CG304" s="90"/>
      <c r="CH304" s="90"/>
      <c r="CI304" s="90"/>
      <c r="CJ304" s="90"/>
      <c r="CX304" s="90"/>
      <c r="CY304" s="90"/>
      <c r="CZ304" s="90"/>
      <c r="DA304" s="90"/>
      <c r="DB304" s="90"/>
      <c r="DC304" s="90"/>
      <c r="DD304" s="90"/>
      <c r="DE304" s="90"/>
      <c r="DF304" s="90"/>
      <c r="DG304" s="90"/>
      <c r="DH304" s="90"/>
      <c r="DI304" s="90"/>
      <c r="DJ304" s="90"/>
      <c r="DK304" s="90"/>
    </row>
    <row r="305" spans="1:115" ht="11.25" customHeight="1" x14ac:dyDescent="0.25">
      <c r="A305" s="90"/>
      <c r="B305" s="90"/>
      <c r="C305" s="90"/>
      <c r="D305" s="90"/>
      <c r="E305" s="90"/>
      <c r="F305" s="90"/>
      <c r="G305" s="90"/>
      <c r="H305" s="90"/>
      <c r="I305" s="90"/>
      <c r="J305" s="90"/>
      <c r="K305" s="90"/>
      <c r="L305" s="90"/>
      <c r="M305" s="90"/>
      <c r="N305" s="90"/>
      <c r="O305" s="90"/>
      <c r="P305" s="90"/>
      <c r="Q305" s="90"/>
      <c r="R305" s="90"/>
      <c r="S305" s="90"/>
      <c r="T305" s="90"/>
      <c r="U305" s="90"/>
      <c r="V305" s="90"/>
      <c r="W305" s="90"/>
      <c r="X305" s="90"/>
      <c r="Y305" s="90"/>
      <c r="Z305" s="90"/>
      <c r="AA305" s="238"/>
      <c r="AB305" s="238"/>
      <c r="AC305" s="238"/>
      <c r="AD305" s="238"/>
      <c r="AE305" s="238"/>
      <c r="AF305" s="238"/>
      <c r="AG305" s="238"/>
      <c r="AH305" s="238"/>
      <c r="AI305" s="238"/>
      <c r="AJ305" s="238"/>
      <c r="AK305" s="238"/>
      <c r="AL305" s="238"/>
      <c r="AM305" s="238"/>
      <c r="AN305" s="238"/>
      <c r="AO305" s="238"/>
      <c r="AP305" s="238"/>
      <c r="AQ305" s="238"/>
      <c r="AR305" s="238"/>
      <c r="AS305" s="238"/>
      <c r="AT305" s="238"/>
      <c r="AU305" s="238"/>
      <c r="AV305" s="238"/>
      <c r="AW305" s="238"/>
      <c r="AX305" s="238"/>
      <c r="AY305" s="238"/>
      <c r="AZ305" s="238"/>
      <c r="BA305" s="238"/>
      <c r="BB305" s="238"/>
      <c r="BC305" s="238"/>
      <c r="BD305" s="238"/>
      <c r="BE305" s="238"/>
      <c r="BF305" s="49">
        <v>8</v>
      </c>
      <c r="BG305" s="110">
        <v>33</v>
      </c>
      <c r="BH305" s="110">
        <v>2</v>
      </c>
      <c r="BI305" s="110">
        <v>28</v>
      </c>
      <c r="BJ305" s="52" t="str">
        <f t="shared" si="51"/>
        <v>2,33</v>
      </c>
      <c r="BK305" s="90"/>
      <c r="BL305" s="102">
        <f t="shared" si="52"/>
        <v>301</v>
      </c>
      <c r="BM305" s="60">
        <f t="shared" si="53"/>
        <v>9</v>
      </c>
      <c r="BN305" s="60">
        <f t="shared" si="54"/>
        <v>13</v>
      </c>
      <c r="BO305" s="90"/>
      <c r="BP305" s="238"/>
      <c r="BQ305" s="238"/>
      <c r="BR305" s="238"/>
      <c r="BS305" s="238"/>
      <c r="BT305" s="238"/>
      <c r="BU305" s="238"/>
      <c r="BV305" s="239"/>
      <c r="BW305" s="238"/>
      <c r="BX305" s="239"/>
      <c r="BY305" s="239"/>
      <c r="BZ305" s="90"/>
      <c r="CA305" s="90"/>
      <c r="CB305" s="90"/>
      <c r="CC305" s="90"/>
      <c r="CD305" s="90"/>
      <c r="CE305" s="90"/>
      <c r="CF305" s="90"/>
      <c r="CG305" s="90"/>
      <c r="CH305" s="90"/>
      <c r="CI305" s="90"/>
      <c r="CJ305" s="90"/>
      <c r="CX305" s="90"/>
      <c r="CY305" s="90"/>
      <c r="CZ305" s="90"/>
      <c r="DA305" s="90"/>
      <c r="DB305" s="90"/>
      <c r="DC305" s="90"/>
      <c r="DD305" s="90"/>
      <c r="DE305" s="90"/>
      <c r="DF305" s="90"/>
      <c r="DG305" s="90"/>
      <c r="DH305" s="90"/>
      <c r="DI305" s="90"/>
      <c r="DJ305" s="90"/>
      <c r="DK305" s="90"/>
    </row>
    <row r="306" spans="1:115" ht="11.25" customHeight="1" x14ac:dyDescent="0.25">
      <c r="A306" s="90"/>
      <c r="B306" s="90"/>
      <c r="C306" s="90"/>
      <c r="D306" s="90"/>
      <c r="E306" s="90"/>
      <c r="F306" s="90"/>
      <c r="G306" s="90"/>
      <c r="H306" s="90"/>
      <c r="I306" s="90"/>
      <c r="J306" s="90"/>
      <c r="K306" s="90"/>
      <c r="L306" s="90"/>
      <c r="M306" s="90"/>
      <c r="N306" s="90"/>
      <c r="O306" s="90"/>
      <c r="P306" s="90"/>
      <c r="Q306" s="90"/>
      <c r="R306" s="90"/>
      <c r="S306" s="90"/>
      <c r="T306" s="90"/>
      <c r="U306" s="90"/>
      <c r="V306" s="90"/>
      <c r="W306" s="90"/>
      <c r="X306" s="90"/>
      <c r="Y306" s="90"/>
      <c r="Z306" s="90"/>
      <c r="AA306" s="238"/>
      <c r="AB306" s="238"/>
      <c r="AC306" s="238"/>
      <c r="AD306" s="238"/>
      <c r="AE306" s="238"/>
      <c r="AF306" s="238"/>
      <c r="AG306" s="238"/>
      <c r="AH306" s="238"/>
      <c r="AI306" s="238"/>
      <c r="AJ306" s="238"/>
      <c r="AK306" s="238"/>
      <c r="AL306" s="238"/>
      <c r="AM306" s="238"/>
      <c r="AN306" s="238"/>
      <c r="AO306" s="238"/>
      <c r="AP306" s="238"/>
      <c r="AQ306" s="238"/>
      <c r="AR306" s="238"/>
      <c r="AS306" s="238"/>
      <c r="AT306" s="238"/>
      <c r="AU306" s="238"/>
      <c r="AV306" s="238"/>
      <c r="AW306" s="238"/>
      <c r="AX306" s="238"/>
      <c r="AY306" s="238"/>
      <c r="AZ306" s="238"/>
      <c r="BA306" s="238"/>
      <c r="BB306" s="238"/>
      <c r="BC306" s="238"/>
      <c r="BD306" s="238"/>
      <c r="BE306" s="238"/>
      <c r="BF306" s="49">
        <v>8</v>
      </c>
      <c r="BG306" s="110">
        <v>33</v>
      </c>
      <c r="BH306" s="110">
        <v>3</v>
      </c>
      <c r="BI306" s="110">
        <v>28</v>
      </c>
      <c r="BJ306" s="52" t="str">
        <f t="shared" si="51"/>
        <v>3,33</v>
      </c>
      <c r="BK306" s="90"/>
      <c r="BL306" s="102">
        <f t="shared" si="52"/>
        <v>302</v>
      </c>
      <c r="BM306" s="60">
        <f t="shared" si="53"/>
        <v>9</v>
      </c>
      <c r="BN306" s="60">
        <f t="shared" si="54"/>
        <v>14</v>
      </c>
      <c r="BO306" s="90"/>
      <c r="BP306" s="238"/>
      <c r="BQ306" s="238"/>
      <c r="BR306" s="238"/>
      <c r="BS306" s="238"/>
      <c r="BT306" s="238"/>
      <c r="BU306" s="238"/>
      <c r="BV306" s="239"/>
      <c r="BW306" s="238"/>
      <c r="BX306" s="239"/>
      <c r="BY306" s="239"/>
      <c r="BZ306" s="90"/>
      <c r="CA306" s="90"/>
      <c r="CB306" s="90"/>
      <c r="CC306" s="90"/>
      <c r="CD306" s="90"/>
      <c r="CE306" s="90"/>
      <c r="CF306" s="90"/>
      <c r="CG306" s="90"/>
      <c r="CH306" s="90"/>
      <c r="CI306" s="90"/>
      <c r="CJ306" s="90"/>
      <c r="CX306" s="90"/>
      <c r="CY306" s="90"/>
      <c r="CZ306" s="90"/>
      <c r="DA306" s="90"/>
      <c r="DB306" s="90"/>
      <c r="DC306" s="90"/>
      <c r="DD306" s="90"/>
      <c r="DE306" s="90"/>
      <c r="DF306" s="90"/>
      <c r="DG306" s="90"/>
      <c r="DH306" s="90"/>
      <c r="DI306" s="90"/>
      <c r="DJ306" s="90"/>
      <c r="DK306" s="90"/>
    </row>
    <row r="307" spans="1:115" ht="11.25" customHeight="1" x14ac:dyDescent="0.25">
      <c r="A307" s="90"/>
      <c r="B307" s="90"/>
      <c r="C307" s="90"/>
      <c r="D307" s="90"/>
      <c r="E307" s="90"/>
      <c r="F307" s="90"/>
      <c r="G307" s="90"/>
      <c r="H307" s="90"/>
      <c r="I307" s="90"/>
      <c r="J307" s="90"/>
      <c r="K307" s="90"/>
      <c r="L307" s="90"/>
      <c r="M307" s="90"/>
      <c r="N307" s="90"/>
      <c r="O307" s="90"/>
      <c r="P307" s="90"/>
      <c r="Q307" s="90"/>
      <c r="R307" s="90"/>
      <c r="S307" s="90"/>
      <c r="T307" s="90"/>
      <c r="U307" s="90"/>
      <c r="V307" s="90"/>
      <c r="W307" s="90"/>
      <c r="X307" s="90"/>
      <c r="Y307" s="90"/>
      <c r="Z307" s="90"/>
      <c r="AA307" s="238"/>
      <c r="AB307" s="238"/>
      <c r="AC307" s="238"/>
      <c r="AD307" s="238"/>
      <c r="AE307" s="238"/>
      <c r="AF307" s="238"/>
      <c r="AG307" s="238"/>
      <c r="AH307" s="238"/>
      <c r="AI307" s="238"/>
      <c r="AJ307" s="238"/>
      <c r="AK307" s="238"/>
      <c r="AL307" s="238"/>
      <c r="AM307" s="238"/>
      <c r="AN307" s="238"/>
      <c r="AO307" s="238"/>
      <c r="AP307" s="238"/>
      <c r="AQ307" s="238"/>
      <c r="AR307" s="238"/>
      <c r="AS307" s="238"/>
      <c r="AT307" s="238"/>
      <c r="AU307" s="238"/>
      <c r="AV307" s="238"/>
      <c r="AW307" s="238"/>
      <c r="AX307" s="238"/>
      <c r="AY307" s="238"/>
      <c r="AZ307" s="238"/>
      <c r="BA307" s="238"/>
      <c r="BB307" s="238"/>
      <c r="BC307" s="238"/>
      <c r="BD307" s="238"/>
      <c r="BE307" s="238"/>
      <c r="BF307" s="49">
        <v>8</v>
      </c>
      <c r="BG307" s="110">
        <v>33</v>
      </c>
      <c r="BH307" s="110">
        <v>4</v>
      </c>
      <c r="BI307" s="110">
        <v>28</v>
      </c>
      <c r="BJ307" s="52" t="str">
        <f t="shared" si="51"/>
        <v>4,33</v>
      </c>
      <c r="BK307" s="90"/>
      <c r="BL307" s="102">
        <f t="shared" si="52"/>
        <v>303</v>
      </c>
      <c r="BM307" s="60">
        <f t="shared" si="53"/>
        <v>9</v>
      </c>
      <c r="BN307" s="60">
        <f t="shared" si="54"/>
        <v>15</v>
      </c>
      <c r="BO307" s="90"/>
      <c r="BP307" s="238"/>
      <c r="BQ307" s="238"/>
      <c r="BR307" s="238"/>
      <c r="BS307" s="238"/>
      <c r="BT307" s="238"/>
      <c r="BU307" s="238"/>
      <c r="BV307" s="239"/>
      <c r="BW307" s="238"/>
      <c r="BX307" s="239"/>
      <c r="BY307" s="239"/>
      <c r="BZ307" s="90"/>
      <c r="CA307" s="90"/>
      <c r="CB307" s="90"/>
      <c r="CC307" s="90"/>
      <c r="CD307" s="90"/>
      <c r="CE307" s="90"/>
      <c r="CF307" s="90"/>
      <c r="CG307" s="90"/>
      <c r="CH307" s="90"/>
      <c r="CI307" s="90"/>
      <c r="CJ307" s="90"/>
      <c r="CX307" s="90"/>
      <c r="CY307" s="90"/>
      <c r="CZ307" s="90"/>
      <c r="DA307" s="90"/>
      <c r="DB307" s="90"/>
      <c r="DC307" s="90"/>
      <c r="DD307" s="90"/>
      <c r="DE307" s="90"/>
      <c r="DF307" s="90"/>
      <c r="DG307" s="90"/>
      <c r="DH307" s="90"/>
      <c r="DI307" s="90"/>
      <c r="DJ307" s="90"/>
      <c r="DK307" s="90"/>
    </row>
    <row r="308" spans="1:115" ht="11.25" customHeight="1" x14ac:dyDescent="0.25">
      <c r="A308" s="90"/>
      <c r="B308" s="90"/>
      <c r="C308" s="90"/>
      <c r="D308" s="90"/>
      <c r="E308" s="90"/>
      <c r="F308" s="90"/>
      <c r="G308" s="90"/>
      <c r="H308" s="90"/>
      <c r="I308" s="90"/>
      <c r="J308" s="90"/>
      <c r="K308" s="90"/>
      <c r="L308" s="90"/>
      <c r="M308" s="90"/>
      <c r="N308" s="90"/>
      <c r="O308" s="90"/>
      <c r="P308" s="90"/>
      <c r="Q308" s="90"/>
      <c r="R308" s="90"/>
      <c r="S308" s="90"/>
      <c r="T308" s="90"/>
      <c r="U308" s="90"/>
      <c r="V308" s="90"/>
      <c r="W308" s="90"/>
      <c r="X308" s="90"/>
      <c r="Y308" s="90"/>
      <c r="Z308" s="90"/>
      <c r="AA308" s="238"/>
      <c r="AB308" s="238"/>
      <c r="AC308" s="238"/>
      <c r="AD308" s="238"/>
      <c r="AE308" s="238"/>
      <c r="AF308" s="238"/>
      <c r="AG308" s="238"/>
      <c r="AH308" s="238"/>
      <c r="AI308" s="238"/>
      <c r="AJ308" s="238"/>
      <c r="AK308" s="238"/>
      <c r="AL308" s="238"/>
      <c r="AM308" s="238"/>
      <c r="AN308" s="238"/>
      <c r="AO308" s="238"/>
      <c r="AP308" s="238"/>
      <c r="AQ308" s="238"/>
      <c r="AR308" s="238"/>
      <c r="AS308" s="238"/>
      <c r="AT308" s="238"/>
      <c r="AU308" s="238"/>
      <c r="AV308" s="238"/>
      <c r="AW308" s="238"/>
      <c r="AX308" s="238"/>
      <c r="AY308" s="238"/>
      <c r="AZ308" s="238"/>
      <c r="BA308" s="238"/>
      <c r="BB308" s="238"/>
      <c r="BC308" s="238"/>
      <c r="BD308" s="238"/>
      <c r="BE308" s="238"/>
      <c r="BF308" s="49">
        <v>8</v>
      </c>
      <c r="BG308" s="110">
        <v>33</v>
      </c>
      <c r="BH308" s="110">
        <v>5</v>
      </c>
      <c r="BI308" s="110">
        <v>28</v>
      </c>
      <c r="BJ308" s="52" t="str">
        <f t="shared" si="51"/>
        <v>5,33</v>
      </c>
      <c r="BK308" s="90"/>
      <c r="BL308" s="102">
        <f t="shared" si="52"/>
        <v>304</v>
      </c>
      <c r="BM308" s="60">
        <f t="shared" si="53"/>
        <v>9</v>
      </c>
      <c r="BN308" s="60">
        <f t="shared" si="54"/>
        <v>16</v>
      </c>
      <c r="BO308" s="90"/>
      <c r="BP308" s="238"/>
      <c r="BQ308" s="238"/>
      <c r="BR308" s="238"/>
      <c r="BS308" s="238"/>
      <c r="BT308" s="238"/>
      <c r="BU308" s="238"/>
      <c r="BV308" s="239"/>
      <c r="BW308" s="238"/>
      <c r="BX308" s="239"/>
      <c r="BY308" s="239"/>
      <c r="BZ308" s="90"/>
      <c r="CA308" s="90"/>
      <c r="CB308" s="90"/>
      <c r="CC308" s="90"/>
      <c r="CD308" s="90"/>
      <c r="CE308" s="90"/>
      <c r="CF308" s="90"/>
      <c r="CG308" s="90"/>
      <c r="CH308" s="90"/>
      <c r="CI308" s="90"/>
      <c r="CJ308" s="90"/>
      <c r="CX308" s="90"/>
      <c r="CY308" s="90"/>
      <c r="CZ308" s="90"/>
      <c r="DA308" s="90"/>
      <c r="DB308" s="90"/>
      <c r="DC308" s="90"/>
      <c r="DD308" s="90"/>
      <c r="DE308" s="90"/>
      <c r="DF308" s="90"/>
      <c r="DG308" s="90"/>
      <c r="DH308" s="90"/>
      <c r="DI308" s="90"/>
      <c r="DJ308" s="90"/>
      <c r="DK308" s="90"/>
    </row>
    <row r="309" spans="1:115" ht="11.25" customHeight="1" x14ac:dyDescent="0.25">
      <c r="A309" s="90"/>
      <c r="B309" s="90"/>
      <c r="C309" s="90"/>
      <c r="D309" s="90"/>
      <c r="E309" s="90"/>
      <c r="F309" s="90"/>
      <c r="G309" s="90"/>
      <c r="H309" s="90"/>
      <c r="I309" s="90"/>
      <c r="J309" s="90"/>
      <c r="K309" s="90"/>
      <c r="L309" s="90"/>
      <c r="M309" s="90"/>
      <c r="N309" s="90"/>
      <c r="O309" s="90"/>
      <c r="P309" s="90"/>
      <c r="Q309" s="90"/>
      <c r="R309" s="90"/>
      <c r="S309" s="90"/>
      <c r="T309" s="90"/>
      <c r="U309" s="90"/>
      <c r="V309" s="90"/>
      <c r="W309" s="90"/>
      <c r="X309" s="90"/>
      <c r="Y309" s="90"/>
      <c r="Z309" s="90"/>
      <c r="AA309" s="238"/>
      <c r="AB309" s="238"/>
      <c r="AC309" s="238"/>
      <c r="AD309" s="238"/>
      <c r="AE309" s="238"/>
      <c r="AF309" s="238"/>
      <c r="AG309" s="238"/>
      <c r="AH309" s="238"/>
      <c r="AI309" s="238"/>
      <c r="AJ309" s="238"/>
      <c r="AK309" s="238"/>
      <c r="AL309" s="238"/>
      <c r="AM309" s="238"/>
      <c r="AN309" s="238"/>
      <c r="AO309" s="238"/>
      <c r="AP309" s="238"/>
      <c r="AQ309" s="238"/>
      <c r="AR309" s="238"/>
      <c r="AS309" s="238"/>
      <c r="AT309" s="238"/>
      <c r="AU309" s="238"/>
      <c r="AV309" s="238"/>
      <c r="AW309" s="238"/>
      <c r="AX309" s="238"/>
      <c r="AY309" s="238"/>
      <c r="AZ309" s="238"/>
      <c r="BA309" s="238"/>
      <c r="BB309" s="238"/>
      <c r="BC309" s="238"/>
      <c r="BD309" s="238"/>
      <c r="BE309" s="238"/>
      <c r="BF309" s="49">
        <v>8</v>
      </c>
      <c r="BG309" s="110">
        <v>33</v>
      </c>
      <c r="BH309" s="110">
        <v>6</v>
      </c>
      <c r="BI309" s="110">
        <v>28</v>
      </c>
      <c r="BJ309" s="52" t="str">
        <f t="shared" si="51"/>
        <v>6,33</v>
      </c>
      <c r="BK309" s="90"/>
      <c r="BL309" s="102">
        <f t="shared" si="52"/>
        <v>305</v>
      </c>
      <c r="BM309" s="60">
        <f t="shared" si="53"/>
        <v>9</v>
      </c>
      <c r="BN309" s="60">
        <f t="shared" si="54"/>
        <v>17</v>
      </c>
      <c r="BO309" s="90"/>
      <c r="BP309" s="238"/>
      <c r="BQ309" s="238"/>
      <c r="BR309" s="238"/>
      <c r="BS309" s="238"/>
      <c r="BT309" s="238"/>
      <c r="BU309" s="238"/>
      <c r="BV309" s="239"/>
      <c r="BW309" s="238"/>
      <c r="BX309" s="239"/>
      <c r="BY309" s="239"/>
      <c r="BZ309" s="90"/>
      <c r="CA309" s="90"/>
      <c r="CB309" s="90"/>
      <c r="CC309" s="90"/>
      <c r="CD309" s="90"/>
      <c r="CE309" s="90"/>
      <c r="CF309" s="90"/>
      <c r="CG309" s="90"/>
      <c r="CH309" s="90"/>
      <c r="CI309" s="90"/>
      <c r="CJ309" s="90"/>
      <c r="CX309" s="90"/>
      <c r="CY309" s="90"/>
      <c r="CZ309" s="90"/>
      <c r="DA309" s="90"/>
      <c r="DB309" s="90"/>
      <c r="DC309" s="90"/>
      <c r="DD309" s="90"/>
      <c r="DE309" s="90"/>
      <c r="DF309" s="90"/>
      <c r="DG309" s="90"/>
      <c r="DH309" s="90"/>
      <c r="DI309" s="90"/>
      <c r="DJ309" s="90"/>
      <c r="DK309" s="90"/>
    </row>
    <row r="310" spans="1:115" ht="11.25" customHeight="1" x14ac:dyDescent="0.25">
      <c r="A310" s="90"/>
      <c r="B310" s="90"/>
      <c r="C310" s="90"/>
      <c r="D310" s="90"/>
      <c r="E310" s="90"/>
      <c r="F310" s="90"/>
      <c r="G310" s="90"/>
      <c r="H310" s="90"/>
      <c r="I310" s="90"/>
      <c r="J310" s="90"/>
      <c r="K310" s="90"/>
      <c r="L310" s="90"/>
      <c r="M310" s="90"/>
      <c r="N310" s="90"/>
      <c r="O310" s="90"/>
      <c r="P310" s="90"/>
      <c r="Q310" s="90"/>
      <c r="R310" s="90"/>
      <c r="S310" s="90"/>
      <c r="T310" s="90"/>
      <c r="U310" s="90"/>
      <c r="V310" s="90"/>
      <c r="W310" s="90"/>
      <c r="X310" s="90"/>
      <c r="Y310" s="90"/>
      <c r="Z310" s="90"/>
      <c r="AA310" s="238"/>
      <c r="AB310" s="238"/>
      <c r="AC310" s="238"/>
      <c r="AD310" s="238"/>
      <c r="AE310" s="238"/>
      <c r="AF310" s="238"/>
      <c r="AG310" s="238"/>
      <c r="AH310" s="238"/>
      <c r="AI310" s="238"/>
      <c r="AJ310" s="238"/>
      <c r="AK310" s="238"/>
      <c r="AL310" s="238"/>
      <c r="AM310" s="238"/>
      <c r="AN310" s="238"/>
      <c r="AO310" s="238"/>
      <c r="AP310" s="238"/>
      <c r="AQ310" s="238"/>
      <c r="AR310" s="238"/>
      <c r="AS310" s="238"/>
      <c r="AT310" s="238"/>
      <c r="AU310" s="238"/>
      <c r="AV310" s="238"/>
      <c r="AW310" s="238"/>
      <c r="AX310" s="238"/>
      <c r="AY310" s="238"/>
      <c r="AZ310" s="238"/>
      <c r="BA310" s="238"/>
      <c r="BB310" s="238"/>
      <c r="BC310" s="238"/>
      <c r="BD310" s="238"/>
      <c r="BE310" s="238"/>
      <c r="BF310" s="49">
        <v>8</v>
      </c>
      <c r="BG310" s="110">
        <v>33</v>
      </c>
      <c r="BH310" s="110">
        <v>7</v>
      </c>
      <c r="BI310" s="110">
        <v>28</v>
      </c>
      <c r="BJ310" s="52" t="str">
        <f t="shared" si="51"/>
        <v>7,33</v>
      </c>
      <c r="BK310" s="90"/>
      <c r="BL310" s="102">
        <f t="shared" si="52"/>
        <v>306</v>
      </c>
      <c r="BM310" s="60">
        <f t="shared" si="53"/>
        <v>9</v>
      </c>
      <c r="BN310" s="60">
        <f t="shared" si="54"/>
        <v>18</v>
      </c>
      <c r="BO310" s="90"/>
      <c r="BP310" s="238"/>
      <c r="BQ310" s="238"/>
      <c r="BR310" s="238"/>
      <c r="BS310" s="238"/>
      <c r="BT310" s="238"/>
      <c r="BU310" s="238"/>
      <c r="BV310" s="239"/>
      <c r="BW310" s="238"/>
      <c r="BX310" s="239"/>
      <c r="BY310" s="239"/>
      <c r="BZ310" s="90"/>
      <c r="CA310" s="90"/>
      <c r="CB310" s="90"/>
      <c r="CC310" s="90"/>
      <c r="CD310" s="90"/>
      <c r="CE310" s="90"/>
      <c r="CF310" s="90"/>
      <c r="CG310" s="90"/>
      <c r="CH310" s="90"/>
      <c r="CI310" s="90"/>
      <c r="CJ310" s="90"/>
      <c r="CX310" s="90"/>
      <c r="CY310" s="90"/>
      <c r="CZ310" s="90"/>
      <c r="DA310" s="90"/>
      <c r="DB310" s="90"/>
      <c r="DC310" s="90"/>
      <c r="DD310" s="90"/>
      <c r="DE310" s="90"/>
      <c r="DF310" s="90"/>
      <c r="DG310" s="90"/>
      <c r="DH310" s="90"/>
      <c r="DI310" s="90"/>
      <c r="DJ310" s="90"/>
      <c r="DK310" s="90"/>
    </row>
    <row r="311" spans="1:115" ht="11.25" customHeight="1" x14ac:dyDescent="0.25">
      <c r="A311" s="90"/>
      <c r="B311" s="90"/>
      <c r="C311" s="90"/>
      <c r="D311" s="90"/>
      <c r="E311" s="90"/>
      <c r="F311" s="90"/>
      <c r="G311" s="90"/>
      <c r="H311" s="90"/>
      <c r="I311" s="90"/>
      <c r="J311" s="90"/>
      <c r="K311" s="90"/>
      <c r="L311" s="90"/>
      <c r="M311" s="90"/>
      <c r="N311" s="90"/>
      <c r="O311" s="90"/>
      <c r="P311" s="90"/>
      <c r="Q311" s="90"/>
      <c r="R311" s="90"/>
      <c r="S311" s="90"/>
      <c r="T311" s="90"/>
      <c r="U311" s="90"/>
      <c r="V311" s="90"/>
      <c r="W311" s="90"/>
      <c r="X311" s="90"/>
      <c r="Y311" s="90"/>
      <c r="Z311" s="90"/>
      <c r="AA311" s="238"/>
      <c r="AB311" s="238"/>
      <c r="AC311" s="238"/>
      <c r="AD311" s="238"/>
      <c r="AE311" s="238"/>
      <c r="AF311" s="238"/>
      <c r="AG311" s="238"/>
      <c r="AH311" s="238"/>
      <c r="AI311" s="238"/>
      <c r="AJ311" s="238"/>
      <c r="AK311" s="238"/>
      <c r="AL311" s="238"/>
      <c r="AM311" s="238"/>
      <c r="AN311" s="238"/>
      <c r="AO311" s="238"/>
      <c r="AP311" s="238"/>
      <c r="AQ311" s="238"/>
      <c r="AR311" s="238"/>
      <c r="AS311" s="238"/>
      <c r="AT311" s="238"/>
      <c r="AU311" s="238"/>
      <c r="AV311" s="238"/>
      <c r="AW311" s="238"/>
      <c r="AX311" s="238"/>
      <c r="AY311" s="238"/>
      <c r="AZ311" s="238"/>
      <c r="BA311" s="238"/>
      <c r="BB311" s="238"/>
      <c r="BC311" s="238"/>
      <c r="BD311" s="238"/>
      <c r="BE311" s="238"/>
      <c r="BF311" s="49">
        <v>8</v>
      </c>
      <c r="BG311" s="110">
        <v>34</v>
      </c>
      <c r="BH311" s="110">
        <v>8</v>
      </c>
      <c r="BI311" s="110">
        <v>28</v>
      </c>
      <c r="BJ311" s="52" t="str">
        <f t="shared" si="51"/>
        <v>8,34</v>
      </c>
      <c r="BK311" s="90"/>
      <c r="BL311" s="102">
        <f t="shared" si="52"/>
        <v>307</v>
      </c>
      <c r="BM311" s="60">
        <f t="shared" si="53"/>
        <v>9</v>
      </c>
      <c r="BN311" s="60">
        <f t="shared" si="54"/>
        <v>19</v>
      </c>
      <c r="BO311" s="90"/>
      <c r="BP311" s="238"/>
      <c r="BQ311" s="238"/>
      <c r="BR311" s="238"/>
      <c r="BS311" s="238"/>
      <c r="BT311" s="238"/>
      <c r="BU311" s="238"/>
      <c r="BV311" s="239"/>
      <c r="BW311" s="238"/>
      <c r="BX311" s="239"/>
      <c r="BY311" s="239"/>
      <c r="BZ311" s="90"/>
      <c r="CA311" s="90"/>
      <c r="CB311" s="90"/>
      <c r="CC311" s="90"/>
      <c r="CD311" s="90"/>
      <c r="CE311" s="90"/>
      <c r="CF311" s="90"/>
      <c r="CG311" s="90"/>
      <c r="CH311" s="90"/>
      <c r="CI311" s="90"/>
      <c r="CJ311" s="90"/>
      <c r="CX311" s="90"/>
      <c r="CY311" s="90"/>
      <c r="CZ311" s="90"/>
      <c r="DA311" s="90"/>
      <c r="DB311" s="90"/>
      <c r="DC311" s="90"/>
      <c r="DD311" s="90"/>
      <c r="DE311" s="90"/>
      <c r="DF311" s="90"/>
      <c r="DG311" s="90"/>
      <c r="DH311" s="90"/>
      <c r="DI311" s="90"/>
      <c r="DJ311" s="90"/>
      <c r="DK311" s="90"/>
    </row>
    <row r="312" spans="1:115" ht="11.25" customHeight="1" x14ac:dyDescent="0.25">
      <c r="A312" s="90"/>
      <c r="B312" s="90"/>
      <c r="C312" s="90"/>
      <c r="D312" s="90"/>
      <c r="E312" s="90"/>
      <c r="F312" s="90"/>
      <c r="G312" s="90"/>
      <c r="H312" s="90"/>
      <c r="I312" s="90"/>
      <c r="J312" s="90"/>
      <c r="K312" s="90"/>
      <c r="L312" s="90"/>
      <c r="M312" s="90"/>
      <c r="N312" s="90"/>
      <c r="O312" s="90"/>
      <c r="P312" s="90"/>
      <c r="Q312" s="90"/>
      <c r="R312" s="90"/>
      <c r="S312" s="90"/>
      <c r="T312" s="90"/>
      <c r="U312" s="90"/>
      <c r="V312" s="90"/>
      <c r="W312" s="90"/>
      <c r="X312" s="90"/>
      <c r="Y312" s="90"/>
      <c r="Z312" s="90"/>
      <c r="AA312" s="238"/>
      <c r="AB312" s="238"/>
      <c r="AC312" s="238"/>
      <c r="AD312" s="238"/>
      <c r="AE312" s="238"/>
      <c r="AF312" s="238"/>
      <c r="AG312" s="238"/>
      <c r="AH312" s="238"/>
      <c r="AI312" s="238"/>
      <c r="AJ312" s="238"/>
      <c r="AK312" s="238"/>
      <c r="AL312" s="238"/>
      <c r="AM312" s="238"/>
      <c r="AN312" s="238"/>
      <c r="AO312" s="238"/>
      <c r="AP312" s="238"/>
      <c r="AQ312" s="238"/>
      <c r="AR312" s="238"/>
      <c r="AS312" s="238"/>
      <c r="AT312" s="238"/>
      <c r="AU312" s="238"/>
      <c r="AV312" s="238"/>
      <c r="AW312" s="238"/>
      <c r="AX312" s="238"/>
      <c r="AY312" s="238"/>
      <c r="AZ312" s="238"/>
      <c r="BA312" s="238"/>
      <c r="BB312" s="238"/>
      <c r="BC312" s="238"/>
      <c r="BD312" s="238"/>
      <c r="BE312" s="238"/>
      <c r="BF312" s="49">
        <v>8</v>
      </c>
      <c r="BG312" s="110">
        <v>34</v>
      </c>
      <c r="BH312" s="110">
        <v>9</v>
      </c>
      <c r="BI312" s="110">
        <v>28</v>
      </c>
      <c r="BJ312" s="52" t="str">
        <f t="shared" si="51"/>
        <v>9,34</v>
      </c>
      <c r="BK312" s="90"/>
      <c r="BL312" s="102">
        <f t="shared" si="52"/>
        <v>308</v>
      </c>
      <c r="BM312" s="60">
        <f t="shared" si="53"/>
        <v>9</v>
      </c>
      <c r="BN312" s="60">
        <f t="shared" si="54"/>
        <v>20</v>
      </c>
      <c r="BO312" s="90"/>
      <c r="BP312" s="238"/>
      <c r="BQ312" s="238"/>
      <c r="BR312" s="238"/>
      <c r="BS312" s="238"/>
      <c r="BT312" s="238"/>
      <c r="BU312" s="238"/>
      <c r="BV312" s="239"/>
      <c r="BW312" s="238"/>
      <c r="BX312" s="239"/>
      <c r="BY312" s="239"/>
      <c r="BZ312" s="90"/>
      <c r="CA312" s="90"/>
      <c r="CB312" s="90"/>
      <c r="CC312" s="90"/>
      <c r="CD312" s="90"/>
      <c r="CE312" s="90"/>
      <c r="CF312" s="90"/>
      <c r="CG312" s="90"/>
      <c r="CH312" s="90"/>
      <c r="CI312" s="90"/>
      <c r="CJ312" s="90"/>
      <c r="CX312" s="90"/>
      <c r="CY312" s="90"/>
      <c r="CZ312" s="90"/>
      <c r="DA312" s="90"/>
      <c r="DB312" s="90"/>
      <c r="DC312" s="90"/>
      <c r="DD312" s="90"/>
      <c r="DE312" s="90"/>
      <c r="DF312" s="90"/>
      <c r="DG312" s="90"/>
      <c r="DH312" s="90"/>
      <c r="DI312" s="90"/>
      <c r="DJ312" s="90"/>
      <c r="DK312" s="90"/>
    </row>
    <row r="313" spans="1:115" ht="11.25" customHeight="1" x14ac:dyDescent="0.25">
      <c r="A313" s="90"/>
      <c r="B313" s="90"/>
      <c r="C313" s="90"/>
      <c r="D313" s="90"/>
      <c r="E313" s="90"/>
      <c r="F313" s="90"/>
      <c r="G313" s="90"/>
      <c r="H313" s="90"/>
      <c r="I313" s="90"/>
      <c r="J313" s="90"/>
      <c r="K313" s="90"/>
      <c r="L313" s="90"/>
      <c r="M313" s="90"/>
      <c r="N313" s="90"/>
      <c r="O313" s="90"/>
      <c r="P313" s="90"/>
      <c r="Q313" s="90"/>
      <c r="R313" s="90"/>
      <c r="S313" s="90"/>
      <c r="T313" s="90"/>
      <c r="U313" s="90"/>
      <c r="V313" s="90"/>
      <c r="W313" s="90"/>
      <c r="X313" s="90"/>
      <c r="Y313" s="90"/>
      <c r="Z313" s="90"/>
      <c r="AA313" s="238"/>
      <c r="AB313" s="238"/>
      <c r="AC313" s="238"/>
      <c r="AD313" s="238"/>
      <c r="AE313" s="238"/>
      <c r="AF313" s="238"/>
      <c r="AG313" s="238"/>
      <c r="AH313" s="238"/>
      <c r="AI313" s="238"/>
      <c r="AJ313" s="238"/>
      <c r="AK313" s="238"/>
      <c r="AL313" s="238"/>
      <c r="AM313" s="238"/>
      <c r="AN313" s="238"/>
      <c r="AO313" s="238"/>
      <c r="AP313" s="238"/>
      <c r="AQ313" s="238"/>
      <c r="AR313" s="238"/>
      <c r="AS313" s="238"/>
      <c r="AT313" s="238"/>
      <c r="AU313" s="238"/>
      <c r="AV313" s="238"/>
      <c r="AW313" s="238"/>
      <c r="AX313" s="238"/>
      <c r="AY313" s="238"/>
      <c r="AZ313" s="238"/>
      <c r="BA313" s="238"/>
      <c r="BB313" s="238"/>
      <c r="BC313" s="238"/>
      <c r="BD313" s="238"/>
      <c r="BE313" s="238"/>
      <c r="BF313" s="49">
        <v>8</v>
      </c>
      <c r="BG313" s="110">
        <v>34</v>
      </c>
      <c r="BH313" s="110">
        <v>10</v>
      </c>
      <c r="BI313" s="110">
        <v>28</v>
      </c>
      <c r="BJ313" s="52" t="str">
        <f t="shared" si="51"/>
        <v>10,34</v>
      </c>
      <c r="BK313" s="90"/>
      <c r="BL313" s="102">
        <f t="shared" si="52"/>
        <v>309</v>
      </c>
      <c r="BM313" s="60">
        <f t="shared" si="53"/>
        <v>9</v>
      </c>
      <c r="BN313" s="60">
        <f t="shared" si="54"/>
        <v>21</v>
      </c>
      <c r="BO313" s="90"/>
      <c r="BP313" s="238"/>
      <c r="BQ313" s="238"/>
      <c r="BR313" s="238"/>
      <c r="BS313" s="238"/>
      <c r="BT313" s="238"/>
      <c r="BU313" s="238"/>
      <c r="BV313" s="239"/>
      <c r="BW313" s="238"/>
      <c r="BX313" s="239"/>
      <c r="BY313" s="239"/>
      <c r="BZ313" s="90"/>
      <c r="CA313" s="90"/>
      <c r="CB313" s="90"/>
      <c r="CC313" s="90"/>
      <c r="CD313" s="90"/>
      <c r="CE313" s="90"/>
      <c r="CF313" s="90"/>
      <c r="CG313" s="90"/>
      <c r="CH313" s="90"/>
      <c r="CI313" s="90"/>
      <c r="CJ313" s="90"/>
      <c r="CX313" s="90"/>
      <c r="CY313" s="90"/>
      <c r="CZ313" s="90"/>
      <c r="DA313" s="90"/>
      <c r="DB313" s="90"/>
      <c r="DC313" s="90"/>
      <c r="DD313" s="90"/>
      <c r="DE313" s="90"/>
      <c r="DF313" s="90"/>
      <c r="DG313" s="90"/>
      <c r="DH313" s="90"/>
      <c r="DI313" s="90"/>
      <c r="DJ313" s="90"/>
      <c r="DK313" s="90"/>
    </row>
    <row r="314" spans="1:115" ht="11.25" customHeight="1" x14ac:dyDescent="0.25">
      <c r="A314" s="90"/>
      <c r="B314" s="90"/>
      <c r="C314" s="90"/>
      <c r="D314" s="90"/>
      <c r="E314" s="90"/>
      <c r="F314" s="90"/>
      <c r="G314" s="90"/>
      <c r="H314" s="90"/>
      <c r="I314" s="90"/>
      <c r="J314" s="90"/>
      <c r="K314" s="90"/>
      <c r="L314" s="90"/>
      <c r="M314" s="90"/>
      <c r="N314" s="90"/>
      <c r="O314" s="90"/>
      <c r="P314" s="90"/>
      <c r="Q314" s="90"/>
      <c r="R314" s="90"/>
      <c r="S314" s="90"/>
      <c r="T314" s="90"/>
      <c r="U314" s="90"/>
      <c r="V314" s="90"/>
      <c r="W314" s="90"/>
      <c r="X314" s="90"/>
      <c r="Y314" s="90"/>
      <c r="Z314" s="90"/>
      <c r="AA314" s="238"/>
      <c r="AB314" s="238"/>
      <c r="AC314" s="238"/>
      <c r="AD314" s="238"/>
      <c r="AE314" s="238"/>
      <c r="AF314" s="238"/>
      <c r="AG314" s="238"/>
      <c r="AH314" s="238"/>
      <c r="AI314" s="238"/>
      <c r="AJ314" s="238"/>
      <c r="AK314" s="238"/>
      <c r="AL314" s="238"/>
      <c r="AM314" s="238"/>
      <c r="AN314" s="238"/>
      <c r="AO314" s="238"/>
      <c r="AP314" s="238"/>
      <c r="AQ314" s="238"/>
      <c r="AR314" s="238"/>
      <c r="AS314" s="238"/>
      <c r="AT314" s="238"/>
      <c r="AU314" s="238"/>
      <c r="AV314" s="238"/>
      <c r="AW314" s="238"/>
      <c r="AX314" s="238"/>
      <c r="AY314" s="238"/>
      <c r="AZ314" s="238"/>
      <c r="BA314" s="238"/>
      <c r="BB314" s="238"/>
      <c r="BC314" s="238"/>
      <c r="BD314" s="238"/>
      <c r="BE314" s="238"/>
      <c r="BF314" s="49">
        <v>8</v>
      </c>
      <c r="BG314" s="110">
        <v>34</v>
      </c>
      <c r="BH314" s="110">
        <v>11</v>
      </c>
      <c r="BI314" s="110">
        <v>28</v>
      </c>
      <c r="BJ314" s="52" t="str">
        <f t="shared" si="51"/>
        <v>11,34</v>
      </c>
      <c r="BK314" s="90"/>
      <c r="BL314" s="102">
        <f t="shared" si="52"/>
        <v>310</v>
      </c>
      <c r="BM314" s="60">
        <f t="shared" si="53"/>
        <v>9</v>
      </c>
      <c r="BN314" s="60">
        <f t="shared" si="54"/>
        <v>22</v>
      </c>
      <c r="BO314" s="90"/>
      <c r="BP314" s="238"/>
      <c r="BQ314" s="238"/>
      <c r="BR314" s="238"/>
      <c r="BS314" s="238"/>
      <c r="BT314" s="238"/>
      <c r="BU314" s="238"/>
      <c r="BV314" s="239"/>
      <c r="BW314" s="238"/>
      <c r="BX314" s="239"/>
      <c r="BY314" s="239"/>
      <c r="BZ314" s="90"/>
      <c r="CA314" s="90"/>
      <c r="CB314" s="90"/>
      <c r="CC314" s="90"/>
      <c r="CD314" s="90"/>
      <c r="CE314" s="90"/>
      <c r="CF314" s="90"/>
      <c r="CG314" s="90"/>
      <c r="CH314" s="90"/>
      <c r="CI314" s="90"/>
      <c r="CJ314" s="90"/>
      <c r="CX314" s="90"/>
      <c r="CY314" s="90"/>
      <c r="CZ314" s="90"/>
      <c r="DA314" s="90"/>
      <c r="DB314" s="90"/>
      <c r="DC314" s="90"/>
      <c r="DD314" s="90"/>
      <c r="DE314" s="90"/>
      <c r="DF314" s="90"/>
      <c r="DG314" s="90"/>
      <c r="DH314" s="90"/>
      <c r="DI314" s="90"/>
      <c r="DJ314" s="90"/>
      <c r="DK314" s="90"/>
    </row>
    <row r="315" spans="1:115" ht="11.25" customHeight="1" x14ac:dyDescent="0.25">
      <c r="A315" s="90"/>
      <c r="B315" s="90"/>
      <c r="C315" s="90"/>
      <c r="D315" s="90"/>
      <c r="E315" s="90"/>
      <c r="F315" s="90"/>
      <c r="G315" s="90"/>
      <c r="H315" s="90"/>
      <c r="I315" s="90"/>
      <c r="J315" s="90"/>
      <c r="K315" s="90"/>
      <c r="L315" s="90"/>
      <c r="M315" s="90"/>
      <c r="N315" s="90"/>
      <c r="O315" s="90"/>
      <c r="P315" s="90"/>
      <c r="Q315" s="90"/>
      <c r="R315" s="90"/>
      <c r="S315" s="90"/>
      <c r="T315" s="90"/>
      <c r="U315" s="90"/>
      <c r="V315" s="90"/>
      <c r="W315" s="90"/>
      <c r="X315" s="90"/>
      <c r="Y315" s="90"/>
      <c r="Z315" s="90"/>
      <c r="AA315" s="238"/>
      <c r="AB315" s="238"/>
      <c r="AC315" s="238"/>
      <c r="AD315" s="238"/>
      <c r="AE315" s="238"/>
      <c r="AF315" s="238"/>
      <c r="AG315" s="238"/>
      <c r="AH315" s="238"/>
      <c r="AI315" s="238"/>
      <c r="AJ315" s="238"/>
      <c r="AK315" s="238"/>
      <c r="AL315" s="238"/>
      <c r="AM315" s="238"/>
      <c r="AN315" s="238"/>
      <c r="AO315" s="238"/>
      <c r="AP315" s="238"/>
      <c r="AQ315" s="238"/>
      <c r="AR315" s="238"/>
      <c r="AS315" s="238"/>
      <c r="AT315" s="238"/>
      <c r="AU315" s="238"/>
      <c r="AV315" s="238"/>
      <c r="AW315" s="238"/>
      <c r="AX315" s="238"/>
      <c r="AY315" s="238"/>
      <c r="AZ315" s="238"/>
      <c r="BA315" s="238"/>
      <c r="BB315" s="238"/>
      <c r="BC315" s="238"/>
      <c r="BD315" s="238"/>
      <c r="BE315" s="238"/>
      <c r="BF315" s="49">
        <v>8</v>
      </c>
      <c r="BG315" s="110">
        <v>34</v>
      </c>
      <c r="BH315" s="110">
        <v>12</v>
      </c>
      <c r="BI315" s="110">
        <v>28</v>
      </c>
      <c r="BJ315" s="52" t="str">
        <f t="shared" si="51"/>
        <v>12,34</v>
      </c>
      <c r="BK315" s="90"/>
      <c r="BL315" s="102">
        <f t="shared" si="52"/>
        <v>311</v>
      </c>
      <c r="BM315" s="60">
        <f t="shared" si="53"/>
        <v>9</v>
      </c>
      <c r="BN315" s="60">
        <f t="shared" si="54"/>
        <v>23</v>
      </c>
      <c r="BO315" s="90"/>
      <c r="BP315" s="238"/>
      <c r="BQ315" s="238"/>
      <c r="BR315" s="238"/>
      <c r="BS315" s="238"/>
      <c r="BT315" s="238"/>
      <c r="BU315" s="238"/>
      <c r="BV315" s="239"/>
      <c r="BW315" s="238"/>
      <c r="BX315" s="239"/>
      <c r="BY315" s="239"/>
      <c r="BZ315" s="90"/>
      <c r="CA315" s="90"/>
      <c r="CB315" s="90"/>
      <c r="CC315" s="90"/>
      <c r="CD315" s="90"/>
      <c r="CE315" s="90"/>
      <c r="CF315" s="90"/>
      <c r="CG315" s="90"/>
      <c r="CH315" s="90"/>
      <c r="CI315" s="90"/>
      <c r="CJ315" s="90"/>
      <c r="CX315" s="90"/>
      <c r="CY315" s="90"/>
      <c r="CZ315" s="90"/>
      <c r="DA315" s="90"/>
      <c r="DB315" s="90"/>
      <c r="DC315" s="90"/>
      <c r="DD315" s="90"/>
      <c r="DE315" s="90"/>
      <c r="DF315" s="90"/>
      <c r="DG315" s="90"/>
      <c r="DH315" s="90"/>
      <c r="DI315" s="90"/>
      <c r="DJ315" s="90"/>
      <c r="DK315" s="90"/>
    </row>
    <row r="316" spans="1:115" ht="11.25" customHeight="1" x14ac:dyDescent="0.25">
      <c r="A316" s="90"/>
      <c r="B316" s="90"/>
      <c r="C316" s="90"/>
      <c r="D316" s="90"/>
      <c r="E316" s="90"/>
      <c r="F316" s="90"/>
      <c r="G316" s="90"/>
      <c r="H316" s="90"/>
      <c r="I316" s="90"/>
      <c r="J316" s="90"/>
      <c r="K316" s="90"/>
      <c r="L316" s="90"/>
      <c r="M316" s="90"/>
      <c r="N316" s="90"/>
      <c r="O316" s="90"/>
      <c r="P316" s="90"/>
      <c r="Q316" s="90"/>
      <c r="R316" s="90"/>
      <c r="S316" s="90"/>
      <c r="T316" s="90"/>
      <c r="U316" s="90"/>
      <c r="V316" s="90"/>
      <c r="W316" s="90"/>
      <c r="X316" s="90"/>
      <c r="Y316" s="90"/>
      <c r="Z316" s="90"/>
      <c r="AA316" s="238"/>
      <c r="AB316" s="238"/>
      <c r="AC316" s="238"/>
      <c r="AD316" s="238"/>
      <c r="AE316" s="238"/>
      <c r="AF316" s="238"/>
      <c r="AG316" s="238"/>
      <c r="AH316" s="238"/>
      <c r="AI316" s="238"/>
      <c r="AJ316" s="238"/>
      <c r="AK316" s="238"/>
      <c r="AL316" s="238"/>
      <c r="AM316" s="238"/>
      <c r="AN316" s="238"/>
      <c r="AO316" s="238"/>
      <c r="AP316" s="238"/>
      <c r="AQ316" s="238"/>
      <c r="AR316" s="238"/>
      <c r="AS316" s="238"/>
      <c r="AT316" s="238"/>
      <c r="AU316" s="238"/>
      <c r="AV316" s="238"/>
      <c r="AW316" s="238"/>
      <c r="AX316" s="238"/>
      <c r="AY316" s="238"/>
      <c r="AZ316" s="238"/>
      <c r="BA316" s="238"/>
      <c r="BB316" s="238"/>
      <c r="BC316" s="238"/>
      <c r="BD316" s="238"/>
      <c r="BE316" s="238"/>
      <c r="BF316" s="49">
        <v>8</v>
      </c>
      <c r="BG316" s="110">
        <v>34</v>
      </c>
      <c r="BH316" s="110">
        <v>13</v>
      </c>
      <c r="BI316" s="110">
        <v>28</v>
      </c>
      <c r="BJ316" s="52" t="str">
        <f t="shared" si="51"/>
        <v>13,34</v>
      </c>
      <c r="BK316" s="90"/>
      <c r="BL316" s="102">
        <f t="shared" si="52"/>
        <v>312</v>
      </c>
      <c r="BM316" s="60">
        <f t="shared" si="53"/>
        <v>9</v>
      </c>
      <c r="BN316" s="60">
        <f t="shared" si="54"/>
        <v>24</v>
      </c>
      <c r="BO316" s="90"/>
      <c r="BP316" s="238"/>
      <c r="BQ316" s="238"/>
      <c r="BR316" s="238"/>
      <c r="BS316" s="238"/>
      <c r="BT316" s="238"/>
      <c r="BU316" s="238"/>
      <c r="BV316" s="239"/>
      <c r="BW316" s="238"/>
      <c r="BX316" s="239"/>
      <c r="BY316" s="239"/>
      <c r="BZ316" s="90"/>
      <c r="CA316" s="90"/>
      <c r="CB316" s="90"/>
      <c r="CC316" s="90"/>
      <c r="CD316" s="90"/>
      <c r="CE316" s="90"/>
      <c r="CF316" s="90"/>
      <c r="CG316" s="90"/>
      <c r="CH316" s="90"/>
      <c r="CI316" s="90"/>
      <c r="CJ316" s="90"/>
      <c r="CX316" s="90"/>
      <c r="CY316" s="90"/>
      <c r="CZ316" s="90"/>
      <c r="DA316" s="90"/>
      <c r="DB316" s="90"/>
      <c r="DC316" s="90"/>
      <c r="DD316" s="90"/>
      <c r="DE316" s="90"/>
      <c r="DF316" s="90"/>
      <c r="DG316" s="90"/>
      <c r="DH316" s="90"/>
      <c r="DI316" s="90"/>
      <c r="DJ316" s="90"/>
      <c r="DK316" s="90"/>
    </row>
    <row r="317" spans="1:115" ht="11.25" customHeight="1" x14ac:dyDescent="0.25">
      <c r="A317" s="90"/>
      <c r="B317" s="90"/>
      <c r="C317" s="90"/>
      <c r="D317" s="90"/>
      <c r="E317" s="90"/>
      <c r="F317" s="90"/>
      <c r="G317" s="90"/>
      <c r="H317" s="90"/>
      <c r="I317" s="90"/>
      <c r="J317" s="90"/>
      <c r="K317" s="90"/>
      <c r="L317" s="90"/>
      <c r="M317" s="90"/>
      <c r="N317" s="90"/>
      <c r="O317" s="90"/>
      <c r="P317" s="90"/>
      <c r="Q317" s="90"/>
      <c r="R317" s="90"/>
      <c r="S317" s="90"/>
      <c r="T317" s="90"/>
      <c r="U317" s="90"/>
      <c r="V317" s="90"/>
      <c r="W317" s="90"/>
      <c r="X317" s="90"/>
      <c r="Y317" s="90"/>
      <c r="Z317" s="90"/>
      <c r="AA317" s="238"/>
      <c r="AB317" s="238"/>
      <c r="AC317" s="238"/>
      <c r="AD317" s="238"/>
      <c r="AE317" s="238"/>
      <c r="AF317" s="238"/>
      <c r="AG317" s="238"/>
      <c r="AH317" s="238"/>
      <c r="AI317" s="238"/>
      <c r="AJ317" s="238"/>
      <c r="AK317" s="238"/>
      <c r="AL317" s="238"/>
      <c r="AM317" s="238"/>
      <c r="AN317" s="238"/>
      <c r="AO317" s="238"/>
      <c r="AP317" s="238"/>
      <c r="AQ317" s="238"/>
      <c r="AR317" s="238"/>
      <c r="AS317" s="238"/>
      <c r="AT317" s="238"/>
      <c r="AU317" s="238"/>
      <c r="AV317" s="238"/>
      <c r="AW317" s="238"/>
      <c r="AX317" s="238"/>
      <c r="AY317" s="238"/>
      <c r="AZ317" s="238"/>
      <c r="BA317" s="238"/>
      <c r="BB317" s="238"/>
      <c r="BC317" s="238"/>
      <c r="BD317" s="238"/>
      <c r="BE317" s="238"/>
      <c r="BF317" s="49">
        <v>8</v>
      </c>
      <c r="BG317" s="110">
        <v>35</v>
      </c>
      <c r="BH317" s="110">
        <v>14</v>
      </c>
      <c r="BI317" s="110">
        <v>28</v>
      </c>
      <c r="BJ317" s="52" t="str">
        <f t="shared" si="51"/>
        <v>14,35</v>
      </c>
      <c r="BK317" s="90"/>
      <c r="BL317" s="102">
        <f t="shared" si="52"/>
        <v>313</v>
      </c>
      <c r="BM317" s="60">
        <f t="shared" si="53"/>
        <v>9</v>
      </c>
      <c r="BN317" s="60">
        <f t="shared" si="54"/>
        <v>25</v>
      </c>
      <c r="BO317" s="90"/>
      <c r="BP317" s="238"/>
      <c r="BQ317" s="238"/>
      <c r="BR317" s="238"/>
      <c r="BS317" s="238"/>
      <c r="BT317" s="238"/>
      <c r="BU317" s="238"/>
      <c r="BV317" s="239"/>
      <c r="BW317" s="238"/>
      <c r="BX317" s="239"/>
      <c r="BY317" s="239"/>
      <c r="BZ317" s="90"/>
      <c r="CA317" s="90"/>
      <c r="CB317" s="90"/>
      <c r="CC317" s="90"/>
      <c r="CD317" s="90"/>
      <c r="CE317" s="90"/>
      <c r="CF317" s="90"/>
      <c r="CG317" s="90"/>
      <c r="CH317" s="90"/>
      <c r="CI317" s="90"/>
      <c r="CJ317" s="90"/>
      <c r="CX317" s="90"/>
      <c r="CY317" s="90"/>
      <c r="CZ317" s="90"/>
      <c r="DA317" s="90"/>
      <c r="DB317" s="90"/>
      <c r="DC317" s="90"/>
      <c r="DD317" s="90"/>
      <c r="DE317" s="90"/>
      <c r="DF317" s="90"/>
      <c r="DG317" s="90"/>
      <c r="DH317" s="90"/>
      <c r="DI317" s="90"/>
      <c r="DJ317" s="90"/>
      <c r="DK317" s="90"/>
    </row>
    <row r="318" spans="1:115" ht="11.25" customHeight="1" x14ac:dyDescent="0.25">
      <c r="A318" s="90"/>
      <c r="B318" s="90"/>
      <c r="C318" s="90"/>
      <c r="D318" s="90"/>
      <c r="E318" s="90"/>
      <c r="F318" s="90"/>
      <c r="G318" s="90"/>
      <c r="H318" s="90"/>
      <c r="I318" s="90"/>
      <c r="J318" s="90"/>
      <c r="K318" s="90"/>
      <c r="L318" s="90"/>
      <c r="M318" s="90"/>
      <c r="N318" s="90"/>
      <c r="O318" s="90"/>
      <c r="P318" s="90"/>
      <c r="Q318" s="90"/>
      <c r="R318" s="90"/>
      <c r="S318" s="90"/>
      <c r="T318" s="90"/>
      <c r="U318" s="90"/>
      <c r="V318" s="90"/>
      <c r="W318" s="90"/>
      <c r="X318" s="90"/>
      <c r="Y318" s="90"/>
      <c r="Z318" s="90"/>
      <c r="AA318" s="238"/>
      <c r="AB318" s="238"/>
      <c r="AC318" s="238"/>
      <c r="AD318" s="238"/>
      <c r="AE318" s="238"/>
      <c r="AF318" s="238"/>
      <c r="AG318" s="238"/>
      <c r="AH318" s="238"/>
      <c r="AI318" s="238"/>
      <c r="AJ318" s="238"/>
      <c r="AK318" s="238"/>
      <c r="AL318" s="238"/>
      <c r="AM318" s="238"/>
      <c r="AN318" s="238"/>
      <c r="AO318" s="238"/>
      <c r="AP318" s="238"/>
      <c r="AQ318" s="238"/>
      <c r="AR318" s="238"/>
      <c r="AS318" s="238"/>
      <c r="AT318" s="238"/>
      <c r="AU318" s="238"/>
      <c r="AV318" s="238"/>
      <c r="AW318" s="238"/>
      <c r="AX318" s="238"/>
      <c r="AY318" s="238"/>
      <c r="AZ318" s="238"/>
      <c r="BA318" s="238"/>
      <c r="BB318" s="238"/>
      <c r="BC318" s="238"/>
      <c r="BD318" s="238"/>
      <c r="BE318" s="238"/>
      <c r="BF318" s="49">
        <v>8</v>
      </c>
      <c r="BG318" s="110">
        <v>35</v>
      </c>
      <c r="BH318" s="110">
        <v>15</v>
      </c>
      <c r="BI318" s="110">
        <v>28</v>
      </c>
      <c r="BJ318" s="52" t="str">
        <f t="shared" si="51"/>
        <v>15,35</v>
      </c>
      <c r="BK318" s="90"/>
      <c r="BL318" s="102">
        <f t="shared" si="52"/>
        <v>314</v>
      </c>
      <c r="BM318" s="60">
        <f t="shared" si="53"/>
        <v>9</v>
      </c>
      <c r="BN318" s="60">
        <f t="shared" si="54"/>
        <v>26</v>
      </c>
      <c r="BO318" s="90"/>
      <c r="BP318" s="238"/>
      <c r="BQ318" s="238"/>
      <c r="BR318" s="238"/>
      <c r="BS318" s="238"/>
      <c r="BT318" s="238"/>
      <c r="BU318" s="238"/>
      <c r="BV318" s="239"/>
      <c r="BW318" s="238"/>
      <c r="BX318" s="239"/>
      <c r="BY318" s="239"/>
      <c r="BZ318" s="90"/>
      <c r="CA318" s="90"/>
      <c r="CB318" s="90"/>
      <c r="CC318" s="90"/>
      <c r="CD318" s="90"/>
      <c r="CE318" s="90"/>
      <c r="CF318" s="90"/>
      <c r="CG318" s="90"/>
      <c r="CH318" s="90"/>
      <c r="CI318" s="90"/>
      <c r="CJ318" s="90"/>
      <c r="CX318" s="90"/>
      <c r="CY318" s="90"/>
      <c r="CZ318" s="90"/>
      <c r="DA318" s="90"/>
      <c r="DB318" s="90"/>
      <c r="DC318" s="90"/>
      <c r="DD318" s="90"/>
      <c r="DE318" s="90"/>
      <c r="DF318" s="90"/>
      <c r="DG318" s="90"/>
      <c r="DH318" s="90"/>
      <c r="DI318" s="90"/>
      <c r="DJ318" s="90"/>
      <c r="DK318" s="90"/>
    </row>
    <row r="319" spans="1:115" ht="11.25" customHeight="1" x14ac:dyDescent="0.25">
      <c r="A319" s="90"/>
      <c r="B319" s="90"/>
      <c r="C319" s="90"/>
      <c r="D319" s="90"/>
      <c r="E319" s="90"/>
      <c r="F319" s="90"/>
      <c r="G319" s="90"/>
      <c r="H319" s="90"/>
      <c r="I319" s="90"/>
      <c r="J319" s="90"/>
      <c r="K319" s="90"/>
      <c r="L319" s="90"/>
      <c r="M319" s="90"/>
      <c r="N319" s="90"/>
      <c r="O319" s="90"/>
      <c r="P319" s="90"/>
      <c r="Q319" s="90"/>
      <c r="R319" s="90"/>
      <c r="S319" s="90"/>
      <c r="T319" s="90"/>
      <c r="U319" s="90"/>
      <c r="V319" s="90"/>
      <c r="W319" s="90"/>
      <c r="X319" s="90"/>
      <c r="Y319" s="90"/>
      <c r="Z319" s="90"/>
      <c r="AA319" s="238"/>
      <c r="AB319" s="238"/>
      <c r="AC319" s="238"/>
      <c r="AD319" s="238"/>
      <c r="AE319" s="238"/>
      <c r="AF319" s="238"/>
      <c r="AG319" s="238"/>
      <c r="AH319" s="238"/>
      <c r="AI319" s="238"/>
      <c r="AJ319" s="238"/>
      <c r="AK319" s="238"/>
      <c r="AL319" s="238"/>
      <c r="AM319" s="238"/>
      <c r="AN319" s="238"/>
      <c r="AO319" s="238"/>
      <c r="AP319" s="238"/>
      <c r="AQ319" s="238"/>
      <c r="AR319" s="238"/>
      <c r="AS319" s="238"/>
      <c r="AT319" s="238"/>
      <c r="AU319" s="238"/>
      <c r="AV319" s="238"/>
      <c r="AW319" s="238"/>
      <c r="AX319" s="238"/>
      <c r="AY319" s="238"/>
      <c r="AZ319" s="238"/>
      <c r="BA319" s="238"/>
      <c r="BB319" s="238"/>
      <c r="BC319" s="238"/>
      <c r="BD319" s="238"/>
      <c r="BE319" s="238"/>
      <c r="BF319" s="49">
        <v>8</v>
      </c>
      <c r="BG319" s="110">
        <v>35</v>
      </c>
      <c r="BH319" s="110">
        <v>16</v>
      </c>
      <c r="BI319" s="110">
        <v>28</v>
      </c>
      <c r="BJ319" s="52" t="str">
        <f t="shared" si="51"/>
        <v>16,35</v>
      </c>
      <c r="BK319" s="90"/>
      <c r="BL319" s="102">
        <f t="shared" si="52"/>
        <v>315</v>
      </c>
      <c r="BM319" s="60">
        <f t="shared" si="53"/>
        <v>9</v>
      </c>
      <c r="BN319" s="60">
        <f t="shared" si="54"/>
        <v>27</v>
      </c>
      <c r="BO319" s="90"/>
      <c r="BP319" s="238"/>
      <c r="BQ319" s="238"/>
      <c r="BR319" s="238"/>
      <c r="BS319" s="238"/>
      <c r="BT319" s="238"/>
      <c r="BU319" s="238"/>
      <c r="BV319" s="239"/>
      <c r="BW319" s="238"/>
      <c r="BX319" s="239"/>
      <c r="BY319" s="239"/>
      <c r="BZ319" s="90"/>
      <c r="CA319" s="90"/>
      <c r="CB319" s="90"/>
      <c r="CC319" s="90"/>
      <c r="CD319" s="90"/>
      <c r="CE319" s="90"/>
      <c r="CF319" s="90"/>
      <c r="CG319" s="90"/>
      <c r="CH319" s="90"/>
      <c r="CI319" s="90"/>
      <c r="CJ319" s="90"/>
      <c r="CX319" s="90"/>
      <c r="CY319" s="90"/>
      <c r="CZ319" s="90"/>
      <c r="DA319" s="90"/>
      <c r="DB319" s="90"/>
      <c r="DC319" s="90"/>
      <c r="DD319" s="90"/>
      <c r="DE319" s="90"/>
      <c r="DF319" s="90"/>
      <c r="DG319" s="90"/>
      <c r="DH319" s="90"/>
      <c r="DI319" s="90"/>
      <c r="DJ319" s="90"/>
      <c r="DK319" s="90"/>
    </row>
    <row r="320" spans="1:115" ht="11.25" customHeight="1" x14ac:dyDescent="0.25">
      <c r="A320" s="90"/>
      <c r="B320" s="90"/>
      <c r="C320" s="90"/>
      <c r="D320" s="90"/>
      <c r="E320" s="90"/>
      <c r="F320" s="90"/>
      <c r="G320" s="90"/>
      <c r="H320" s="90"/>
      <c r="I320" s="90"/>
      <c r="J320" s="90"/>
      <c r="K320" s="90"/>
      <c r="L320" s="90"/>
      <c r="M320" s="90"/>
      <c r="N320" s="90"/>
      <c r="O320" s="90"/>
      <c r="P320" s="90"/>
      <c r="Q320" s="90"/>
      <c r="R320" s="90"/>
      <c r="S320" s="90"/>
      <c r="T320" s="90"/>
      <c r="U320" s="90"/>
      <c r="V320" s="90"/>
      <c r="W320" s="90"/>
      <c r="X320" s="90"/>
      <c r="Y320" s="90"/>
      <c r="Z320" s="90"/>
      <c r="AA320" s="238"/>
      <c r="AB320" s="238"/>
      <c r="AC320" s="238"/>
      <c r="AD320" s="238"/>
      <c r="AE320" s="238"/>
      <c r="AF320" s="238"/>
      <c r="AG320" s="238"/>
      <c r="AH320" s="238"/>
      <c r="AI320" s="238"/>
      <c r="AJ320" s="238"/>
      <c r="AK320" s="238"/>
      <c r="AL320" s="238"/>
      <c r="AM320" s="238"/>
      <c r="AN320" s="238"/>
      <c r="AO320" s="238"/>
      <c r="AP320" s="238"/>
      <c r="AQ320" s="238"/>
      <c r="AR320" s="238"/>
      <c r="AS320" s="238"/>
      <c r="AT320" s="238"/>
      <c r="AU320" s="238"/>
      <c r="AV320" s="238"/>
      <c r="AW320" s="238"/>
      <c r="AX320" s="238"/>
      <c r="AY320" s="238"/>
      <c r="AZ320" s="238"/>
      <c r="BA320" s="238"/>
      <c r="BB320" s="238"/>
      <c r="BC320" s="238"/>
      <c r="BD320" s="238"/>
      <c r="BE320" s="238"/>
      <c r="BF320" s="49">
        <v>8</v>
      </c>
      <c r="BG320" s="110">
        <v>35</v>
      </c>
      <c r="BH320" s="110">
        <v>17</v>
      </c>
      <c r="BI320" s="110">
        <v>28</v>
      </c>
      <c r="BJ320" s="52" t="str">
        <f t="shared" si="51"/>
        <v>17,35</v>
      </c>
      <c r="BK320" s="90"/>
      <c r="BL320" s="102">
        <f t="shared" si="52"/>
        <v>316</v>
      </c>
      <c r="BM320" s="60">
        <f t="shared" si="53"/>
        <v>9</v>
      </c>
      <c r="BN320" s="60">
        <f t="shared" si="54"/>
        <v>28</v>
      </c>
      <c r="BO320" s="90"/>
      <c r="BP320" s="238"/>
      <c r="BQ320" s="238"/>
      <c r="BR320" s="238"/>
      <c r="BS320" s="238"/>
      <c r="BT320" s="238"/>
      <c r="BU320" s="238"/>
      <c r="BV320" s="239"/>
      <c r="BW320" s="238"/>
      <c r="BX320" s="239"/>
      <c r="BY320" s="239"/>
      <c r="BZ320" s="90"/>
      <c r="CA320" s="90"/>
      <c r="CB320" s="90"/>
      <c r="CC320" s="90"/>
      <c r="CD320" s="90"/>
      <c r="CE320" s="90"/>
      <c r="CF320" s="90"/>
      <c r="CG320" s="90"/>
      <c r="CH320" s="90"/>
      <c r="CI320" s="90"/>
      <c r="CJ320" s="90"/>
      <c r="CX320" s="90"/>
      <c r="CY320" s="90"/>
      <c r="CZ320" s="90"/>
      <c r="DA320" s="90"/>
      <c r="DB320" s="90"/>
      <c r="DC320" s="90"/>
      <c r="DD320" s="90"/>
      <c r="DE320" s="90"/>
      <c r="DF320" s="90"/>
      <c r="DG320" s="90"/>
      <c r="DH320" s="90"/>
      <c r="DI320" s="90"/>
      <c r="DJ320" s="90"/>
      <c r="DK320" s="90"/>
    </row>
    <row r="321" spans="1:115" ht="11.25" customHeight="1" x14ac:dyDescent="0.25">
      <c r="A321" s="90"/>
      <c r="B321" s="90"/>
      <c r="C321" s="90"/>
      <c r="D321" s="90"/>
      <c r="E321" s="90"/>
      <c r="F321" s="90"/>
      <c r="G321" s="90"/>
      <c r="H321" s="90"/>
      <c r="I321" s="90"/>
      <c r="J321" s="90"/>
      <c r="K321" s="90"/>
      <c r="L321" s="90"/>
      <c r="M321" s="90"/>
      <c r="N321" s="90"/>
      <c r="O321" s="90"/>
      <c r="P321" s="90"/>
      <c r="Q321" s="90"/>
      <c r="R321" s="90"/>
      <c r="S321" s="90"/>
      <c r="T321" s="90"/>
      <c r="U321" s="90"/>
      <c r="V321" s="90"/>
      <c r="W321" s="90"/>
      <c r="X321" s="90"/>
      <c r="Y321" s="90"/>
      <c r="Z321" s="90"/>
      <c r="AA321" s="238"/>
      <c r="AB321" s="238"/>
      <c r="AC321" s="238"/>
      <c r="AD321" s="238"/>
      <c r="AE321" s="238"/>
      <c r="AF321" s="238"/>
      <c r="AG321" s="238"/>
      <c r="AH321" s="238"/>
      <c r="AI321" s="238"/>
      <c r="AJ321" s="238"/>
      <c r="AK321" s="238"/>
      <c r="AL321" s="238"/>
      <c r="AM321" s="238"/>
      <c r="AN321" s="238"/>
      <c r="AO321" s="238"/>
      <c r="AP321" s="238"/>
      <c r="AQ321" s="238"/>
      <c r="AR321" s="238"/>
      <c r="AS321" s="238"/>
      <c r="AT321" s="238"/>
      <c r="AU321" s="238"/>
      <c r="AV321" s="238"/>
      <c r="AW321" s="238"/>
      <c r="AX321" s="238"/>
      <c r="AY321" s="238"/>
      <c r="AZ321" s="238"/>
      <c r="BA321" s="238"/>
      <c r="BB321" s="238"/>
      <c r="BC321" s="238"/>
      <c r="BD321" s="238"/>
      <c r="BE321" s="238"/>
      <c r="BF321" s="49">
        <v>8</v>
      </c>
      <c r="BG321" s="110">
        <v>35</v>
      </c>
      <c r="BH321" s="110">
        <v>18</v>
      </c>
      <c r="BI321" s="110">
        <v>28</v>
      </c>
      <c r="BJ321" s="52" t="str">
        <f t="shared" si="51"/>
        <v>18,35</v>
      </c>
      <c r="BK321" s="90"/>
      <c r="BL321" s="102">
        <f t="shared" si="52"/>
        <v>317</v>
      </c>
      <c r="BM321" s="60">
        <f t="shared" si="53"/>
        <v>9</v>
      </c>
      <c r="BN321" s="60">
        <f t="shared" si="54"/>
        <v>29</v>
      </c>
      <c r="BO321" s="90"/>
      <c r="BP321" s="238"/>
      <c r="BQ321" s="238"/>
      <c r="BR321" s="238"/>
      <c r="BS321" s="238"/>
      <c r="BT321" s="238"/>
      <c r="BU321" s="238"/>
      <c r="BV321" s="239"/>
      <c r="BW321" s="238"/>
      <c r="BX321" s="239"/>
      <c r="BY321" s="239"/>
      <c r="BZ321" s="90"/>
      <c r="CA321" s="90"/>
      <c r="CB321" s="90"/>
      <c r="CC321" s="90"/>
      <c r="CD321" s="90"/>
      <c r="CE321" s="90"/>
      <c r="CF321" s="90"/>
      <c r="CG321" s="90"/>
      <c r="CH321" s="90"/>
      <c r="CI321" s="90"/>
      <c r="CJ321" s="90"/>
      <c r="CX321" s="90"/>
      <c r="CY321" s="90"/>
      <c r="CZ321" s="90"/>
      <c r="DA321" s="90"/>
      <c r="DB321" s="90"/>
      <c r="DC321" s="90"/>
      <c r="DD321" s="90"/>
      <c r="DE321" s="90"/>
      <c r="DF321" s="90"/>
      <c r="DG321" s="90"/>
      <c r="DH321" s="90"/>
      <c r="DI321" s="90"/>
      <c r="DJ321" s="90"/>
      <c r="DK321" s="90"/>
    </row>
    <row r="322" spans="1:115" ht="11.25" customHeight="1" x14ac:dyDescent="0.25">
      <c r="A322" s="90"/>
      <c r="B322" s="90"/>
      <c r="C322" s="90"/>
      <c r="D322" s="90"/>
      <c r="E322" s="90"/>
      <c r="F322" s="90"/>
      <c r="G322" s="90"/>
      <c r="H322" s="90"/>
      <c r="I322" s="90"/>
      <c r="J322" s="90"/>
      <c r="K322" s="90"/>
      <c r="L322" s="90"/>
      <c r="M322" s="90"/>
      <c r="N322" s="90"/>
      <c r="O322" s="90"/>
      <c r="P322" s="90"/>
      <c r="Q322" s="90"/>
      <c r="R322" s="90"/>
      <c r="S322" s="90"/>
      <c r="T322" s="90"/>
      <c r="U322" s="90"/>
      <c r="V322" s="90"/>
      <c r="W322" s="90"/>
      <c r="X322" s="90"/>
      <c r="Y322" s="90"/>
      <c r="Z322" s="90"/>
      <c r="AA322" s="238"/>
      <c r="AB322" s="238"/>
      <c r="AC322" s="238"/>
      <c r="AD322" s="238"/>
      <c r="AE322" s="238"/>
      <c r="AF322" s="238"/>
      <c r="AG322" s="238"/>
      <c r="AH322" s="238"/>
      <c r="AI322" s="238"/>
      <c r="AJ322" s="238"/>
      <c r="AK322" s="238"/>
      <c r="AL322" s="238"/>
      <c r="AM322" s="238"/>
      <c r="AN322" s="238"/>
      <c r="AO322" s="238"/>
      <c r="AP322" s="238"/>
      <c r="AQ322" s="238"/>
      <c r="AR322" s="238"/>
      <c r="AS322" s="238"/>
      <c r="AT322" s="238"/>
      <c r="AU322" s="238"/>
      <c r="AV322" s="238"/>
      <c r="AW322" s="238"/>
      <c r="AX322" s="238"/>
      <c r="AY322" s="238"/>
      <c r="AZ322" s="238"/>
      <c r="BA322" s="238"/>
      <c r="BB322" s="238"/>
      <c r="BC322" s="238"/>
      <c r="BD322" s="238"/>
      <c r="BE322" s="238"/>
      <c r="BF322" s="49">
        <v>8</v>
      </c>
      <c r="BG322" s="110">
        <v>35</v>
      </c>
      <c r="BH322" s="110">
        <v>19</v>
      </c>
      <c r="BI322" s="110">
        <v>28</v>
      </c>
      <c r="BJ322" s="52" t="str">
        <f t="shared" si="51"/>
        <v>19,35</v>
      </c>
      <c r="BK322" s="90"/>
      <c r="BL322" s="102">
        <f t="shared" si="52"/>
        <v>318</v>
      </c>
      <c r="BM322" s="60">
        <f t="shared" si="53"/>
        <v>9</v>
      </c>
      <c r="BN322" s="60">
        <f t="shared" si="54"/>
        <v>30</v>
      </c>
      <c r="BO322" s="90"/>
      <c r="BP322" s="238"/>
      <c r="BQ322" s="238"/>
      <c r="BR322" s="238"/>
      <c r="BS322" s="238"/>
      <c r="BT322" s="238"/>
      <c r="BU322" s="238"/>
      <c r="BV322" s="239"/>
      <c r="BW322" s="238"/>
      <c r="BX322" s="239"/>
      <c r="BY322" s="239"/>
      <c r="BZ322" s="90"/>
      <c r="CA322" s="90"/>
      <c r="CB322" s="90"/>
      <c r="CC322" s="90"/>
      <c r="CD322" s="90"/>
      <c r="CE322" s="90"/>
      <c r="CF322" s="90"/>
      <c r="CG322" s="90"/>
      <c r="CH322" s="90"/>
      <c r="CI322" s="90"/>
      <c r="CJ322" s="90"/>
      <c r="CX322" s="90"/>
      <c r="CY322" s="90"/>
      <c r="CZ322" s="90"/>
      <c r="DA322" s="90"/>
      <c r="DB322" s="90"/>
      <c r="DC322" s="90"/>
      <c r="DD322" s="90"/>
      <c r="DE322" s="90"/>
      <c r="DF322" s="90"/>
      <c r="DG322" s="90"/>
      <c r="DH322" s="90"/>
      <c r="DI322" s="90"/>
      <c r="DJ322" s="90"/>
      <c r="DK322" s="90"/>
    </row>
    <row r="323" spans="1:115" ht="11.25" customHeight="1" x14ac:dyDescent="0.25">
      <c r="A323" s="90"/>
      <c r="B323" s="90"/>
      <c r="C323" s="90"/>
      <c r="D323" s="90"/>
      <c r="E323" s="90"/>
      <c r="F323" s="90"/>
      <c r="G323" s="90"/>
      <c r="H323" s="90"/>
      <c r="I323" s="90"/>
      <c r="J323" s="90"/>
      <c r="K323" s="90"/>
      <c r="L323" s="90"/>
      <c r="M323" s="90"/>
      <c r="N323" s="90"/>
      <c r="O323" s="90"/>
      <c r="P323" s="90"/>
      <c r="Q323" s="90"/>
      <c r="R323" s="90"/>
      <c r="S323" s="90"/>
      <c r="T323" s="90"/>
      <c r="U323" s="90"/>
      <c r="V323" s="90"/>
      <c r="W323" s="90"/>
      <c r="X323" s="90"/>
      <c r="Y323" s="90"/>
      <c r="Z323" s="90"/>
      <c r="AA323" s="238"/>
      <c r="AB323" s="238"/>
      <c r="AC323" s="238"/>
      <c r="AD323" s="238"/>
      <c r="AE323" s="238"/>
      <c r="AF323" s="238"/>
      <c r="AG323" s="238"/>
      <c r="AH323" s="238"/>
      <c r="AI323" s="238"/>
      <c r="AJ323" s="238"/>
      <c r="AK323" s="238"/>
      <c r="AL323" s="238"/>
      <c r="AM323" s="238"/>
      <c r="AN323" s="238"/>
      <c r="AO323" s="238"/>
      <c r="AP323" s="238"/>
      <c r="AQ323" s="238"/>
      <c r="AR323" s="238"/>
      <c r="AS323" s="238"/>
      <c r="AT323" s="238"/>
      <c r="AU323" s="238"/>
      <c r="AV323" s="238"/>
      <c r="AW323" s="238"/>
      <c r="AX323" s="238"/>
      <c r="AY323" s="238"/>
      <c r="AZ323" s="238"/>
      <c r="BA323" s="238"/>
      <c r="BB323" s="238"/>
      <c r="BC323" s="238"/>
      <c r="BD323" s="238"/>
      <c r="BE323" s="238"/>
      <c r="BF323" s="49">
        <v>8</v>
      </c>
      <c r="BG323" s="110">
        <v>35</v>
      </c>
      <c r="BH323" s="110">
        <v>20</v>
      </c>
      <c r="BI323" s="110">
        <v>28</v>
      </c>
      <c r="BJ323" s="52" t="str">
        <f t="shared" si="51"/>
        <v>20,35</v>
      </c>
      <c r="BK323" s="90"/>
      <c r="BL323" s="102">
        <f t="shared" si="52"/>
        <v>319</v>
      </c>
      <c r="BM323" s="60">
        <f t="shared" si="53"/>
        <v>9</v>
      </c>
      <c r="BN323" s="60">
        <f t="shared" si="54"/>
        <v>31</v>
      </c>
      <c r="BO323" s="90"/>
      <c r="BP323" s="238"/>
      <c r="BQ323" s="238"/>
      <c r="BR323" s="238"/>
      <c r="BS323" s="238"/>
      <c r="BT323" s="238"/>
      <c r="BU323" s="238"/>
      <c r="BV323" s="239"/>
      <c r="BW323" s="238"/>
      <c r="BX323" s="239"/>
      <c r="BY323" s="239"/>
      <c r="BZ323" s="90"/>
      <c r="CA323" s="90"/>
      <c r="CB323" s="90"/>
      <c r="CC323" s="90"/>
      <c r="CD323" s="90"/>
      <c r="CE323" s="90"/>
      <c r="CF323" s="90"/>
      <c r="CG323" s="90"/>
      <c r="CH323" s="90"/>
      <c r="CI323" s="90"/>
      <c r="CJ323" s="90"/>
      <c r="CX323" s="90"/>
      <c r="CY323" s="90"/>
      <c r="CZ323" s="90"/>
      <c r="DA323" s="90"/>
      <c r="DB323" s="90"/>
      <c r="DC323" s="90"/>
      <c r="DD323" s="90"/>
      <c r="DE323" s="90"/>
      <c r="DF323" s="90"/>
      <c r="DG323" s="90"/>
      <c r="DH323" s="90"/>
      <c r="DI323" s="90"/>
      <c r="DJ323" s="90"/>
      <c r="DK323" s="90"/>
    </row>
    <row r="324" spans="1:115" ht="11.25" customHeight="1" x14ac:dyDescent="0.25">
      <c r="A324" s="90"/>
      <c r="B324" s="90"/>
      <c r="C324" s="90"/>
      <c r="D324" s="90"/>
      <c r="E324" s="90"/>
      <c r="F324" s="90"/>
      <c r="G324" s="90"/>
      <c r="H324" s="90"/>
      <c r="I324" s="90"/>
      <c r="J324" s="90"/>
      <c r="K324" s="90"/>
      <c r="L324" s="90"/>
      <c r="M324" s="90"/>
      <c r="N324" s="90"/>
      <c r="O324" s="90"/>
      <c r="P324" s="90"/>
      <c r="Q324" s="90"/>
      <c r="R324" s="90"/>
      <c r="S324" s="90"/>
      <c r="T324" s="90"/>
      <c r="U324" s="90"/>
      <c r="V324" s="90"/>
      <c r="W324" s="90"/>
      <c r="X324" s="90"/>
      <c r="Y324" s="90"/>
      <c r="Z324" s="90"/>
      <c r="AA324" s="238"/>
      <c r="AB324" s="238"/>
      <c r="AC324" s="238"/>
      <c r="AD324" s="238"/>
      <c r="AE324" s="238"/>
      <c r="AF324" s="238"/>
      <c r="AG324" s="238"/>
      <c r="AH324" s="238"/>
      <c r="AI324" s="238"/>
      <c r="AJ324" s="238"/>
      <c r="AK324" s="238"/>
      <c r="AL324" s="238"/>
      <c r="AM324" s="238"/>
      <c r="AN324" s="238"/>
      <c r="AO324" s="238"/>
      <c r="AP324" s="238"/>
      <c r="AQ324" s="238"/>
      <c r="AR324" s="238"/>
      <c r="AS324" s="238"/>
      <c r="AT324" s="238"/>
      <c r="AU324" s="238"/>
      <c r="AV324" s="238"/>
      <c r="AW324" s="238"/>
      <c r="AX324" s="238"/>
      <c r="AY324" s="238"/>
      <c r="AZ324" s="238"/>
      <c r="BA324" s="238"/>
      <c r="BB324" s="238"/>
      <c r="BC324" s="238"/>
      <c r="BD324" s="238"/>
      <c r="BE324" s="238"/>
      <c r="BF324" s="49">
        <v>8</v>
      </c>
      <c r="BG324" s="110">
        <v>36</v>
      </c>
      <c r="BH324" s="110">
        <v>21</v>
      </c>
      <c r="BI324" s="110">
        <v>28</v>
      </c>
      <c r="BJ324" s="52" t="str">
        <f t="shared" si="51"/>
        <v>21,36</v>
      </c>
      <c r="BK324" s="90"/>
      <c r="BL324" s="102">
        <f t="shared" si="52"/>
        <v>320</v>
      </c>
      <c r="BM324" s="60">
        <f t="shared" si="53"/>
        <v>9</v>
      </c>
      <c r="BN324" s="60">
        <f t="shared" si="54"/>
        <v>32</v>
      </c>
      <c r="BO324" s="90"/>
      <c r="BP324" s="238"/>
      <c r="BQ324" s="238"/>
      <c r="BR324" s="238"/>
      <c r="BS324" s="238"/>
      <c r="BT324" s="238"/>
      <c r="BU324" s="238"/>
      <c r="BV324" s="239"/>
      <c r="BW324" s="238"/>
      <c r="BX324" s="239"/>
      <c r="BY324" s="239"/>
      <c r="BZ324" s="90"/>
      <c r="CA324" s="90"/>
      <c r="CB324" s="90"/>
      <c r="CC324" s="90"/>
      <c r="CD324" s="90"/>
      <c r="CE324" s="90"/>
      <c r="CF324" s="90"/>
      <c r="CG324" s="90"/>
      <c r="CH324" s="90"/>
      <c r="CI324" s="90"/>
      <c r="CJ324" s="90"/>
      <c r="CX324" s="90"/>
      <c r="CY324" s="90"/>
      <c r="CZ324" s="90"/>
      <c r="DA324" s="90"/>
      <c r="DB324" s="90"/>
      <c r="DC324" s="90"/>
      <c r="DD324" s="90"/>
      <c r="DE324" s="90"/>
      <c r="DF324" s="90"/>
      <c r="DG324" s="90"/>
      <c r="DH324" s="90"/>
      <c r="DI324" s="90"/>
      <c r="DJ324" s="90"/>
      <c r="DK324" s="90"/>
    </row>
    <row r="325" spans="1:115" ht="11.25" customHeight="1" x14ac:dyDescent="0.25">
      <c r="A325" s="90"/>
      <c r="B325" s="90"/>
      <c r="C325" s="90"/>
      <c r="D325" s="90"/>
      <c r="E325" s="90"/>
      <c r="F325" s="90"/>
      <c r="G325" s="90"/>
      <c r="H325" s="90"/>
      <c r="I325" s="90"/>
      <c r="J325" s="90"/>
      <c r="K325" s="90"/>
      <c r="L325" s="90"/>
      <c r="M325" s="90"/>
      <c r="N325" s="90"/>
      <c r="O325" s="90"/>
      <c r="P325" s="90"/>
      <c r="Q325" s="90"/>
      <c r="R325" s="90"/>
      <c r="S325" s="90"/>
      <c r="T325" s="90"/>
      <c r="U325" s="90"/>
      <c r="V325" s="90"/>
      <c r="W325" s="90"/>
      <c r="X325" s="90"/>
      <c r="Y325" s="90"/>
      <c r="Z325" s="90"/>
      <c r="AA325" s="238"/>
      <c r="AB325" s="238"/>
      <c r="AC325" s="238"/>
      <c r="AD325" s="238"/>
      <c r="AE325" s="238"/>
      <c r="AF325" s="238"/>
      <c r="AG325" s="238"/>
      <c r="AH325" s="238"/>
      <c r="AI325" s="238"/>
      <c r="AJ325" s="238"/>
      <c r="AK325" s="238"/>
      <c r="AL325" s="238"/>
      <c r="AM325" s="238"/>
      <c r="AN325" s="238"/>
      <c r="AO325" s="238"/>
      <c r="AP325" s="238"/>
      <c r="AQ325" s="238"/>
      <c r="AR325" s="238"/>
      <c r="AS325" s="238"/>
      <c r="AT325" s="238"/>
      <c r="AU325" s="238"/>
      <c r="AV325" s="238"/>
      <c r="AW325" s="238"/>
      <c r="AX325" s="238"/>
      <c r="AY325" s="238"/>
      <c r="AZ325" s="238"/>
      <c r="BA325" s="238"/>
      <c r="BB325" s="238"/>
      <c r="BC325" s="238"/>
      <c r="BD325" s="238"/>
      <c r="BE325" s="238"/>
      <c r="BF325" s="49">
        <v>8</v>
      </c>
      <c r="BG325" s="110">
        <v>36</v>
      </c>
      <c r="BH325" s="110">
        <v>22</v>
      </c>
      <c r="BI325" s="110">
        <v>28</v>
      </c>
      <c r="BJ325" s="52" t="str">
        <f t="shared" si="51"/>
        <v>22,36</v>
      </c>
      <c r="BK325" s="90"/>
      <c r="BL325" s="102">
        <f t="shared" ref="BL325:BL388" si="55">IF(ROW()&lt;=$BL$4,ROW()-ROW(BL$4),"")</f>
        <v>321</v>
      </c>
      <c r="BM325" s="60">
        <f t="shared" si="53"/>
        <v>9</v>
      </c>
      <c r="BN325" s="60">
        <f t="shared" si="54"/>
        <v>33</v>
      </c>
      <c r="BO325" s="90"/>
      <c r="BP325" s="238"/>
      <c r="BQ325" s="238"/>
      <c r="BR325" s="238"/>
      <c r="BS325" s="238"/>
      <c r="BT325" s="238"/>
      <c r="BU325" s="238"/>
      <c r="BV325" s="239"/>
      <c r="BW325" s="238"/>
      <c r="BX325" s="239"/>
      <c r="BY325" s="239"/>
      <c r="BZ325" s="90"/>
      <c r="CA325" s="90"/>
      <c r="CB325" s="90"/>
      <c r="CC325" s="90"/>
      <c r="CD325" s="90"/>
      <c r="CE325" s="90"/>
      <c r="CF325" s="90"/>
      <c r="CG325" s="90"/>
      <c r="CH325" s="90"/>
      <c r="CI325" s="90"/>
      <c r="CJ325" s="90"/>
      <c r="CX325" s="90"/>
      <c r="CY325" s="90"/>
      <c r="CZ325" s="90"/>
      <c r="DA325" s="90"/>
      <c r="DB325" s="90"/>
      <c r="DC325" s="90"/>
      <c r="DD325" s="90"/>
      <c r="DE325" s="90"/>
      <c r="DF325" s="90"/>
      <c r="DG325" s="90"/>
      <c r="DH325" s="90"/>
      <c r="DI325" s="90"/>
      <c r="DJ325" s="90"/>
      <c r="DK325" s="90"/>
    </row>
    <row r="326" spans="1:115" ht="11.25" customHeight="1" x14ac:dyDescent="0.25">
      <c r="A326" s="90"/>
      <c r="B326" s="90"/>
      <c r="C326" s="90"/>
      <c r="D326" s="90"/>
      <c r="E326" s="90"/>
      <c r="F326" s="90"/>
      <c r="G326" s="90"/>
      <c r="H326" s="90"/>
      <c r="I326" s="90"/>
      <c r="J326" s="90"/>
      <c r="K326" s="90"/>
      <c r="L326" s="90"/>
      <c r="M326" s="90"/>
      <c r="N326" s="90"/>
      <c r="O326" s="90"/>
      <c r="P326" s="90"/>
      <c r="Q326" s="90"/>
      <c r="R326" s="90"/>
      <c r="S326" s="90"/>
      <c r="T326" s="90"/>
      <c r="U326" s="90"/>
      <c r="V326" s="90"/>
      <c r="W326" s="90"/>
      <c r="X326" s="90"/>
      <c r="Y326" s="90"/>
      <c r="Z326" s="90"/>
      <c r="AA326" s="238"/>
      <c r="AB326" s="238"/>
      <c r="AC326" s="238"/>
      <c r="AD326" s="238"/>
      <c r="AE326" s="238"/>
      <c r="AF326" s="238"/>
      <c r="AG326" s="238"/>
      <c r="AH326" s="238"/>
      <c r="AI326" s="238"/>
      <c r="AJ326" s="238"/>
      <c r="AK326" s="238"/>
      <c r="AL326" s="238"/>
      <c r="AM326" s="238"/>
      <c r="AN326" s="238"/>
      <c r="AO326" s="238"/>
      <c r="AP326" s="238"/>
      <c r="AQ326" s="238"/>
      <c r="AR326" s="238"/>
      <c r="AS326" s="238"/>
      <c r="AT326" s="238"/>
      <c r="AU326" s="238"/>
      <c r="AV326" s="238"/>
      <c r="AW326" s="238"/>
      <c r="AX326" s="238"/>
      <c r="AY326" s="238"/>
      <c r="AZ326" s="238"/>
      <c r="BA326" s="238"/>
      <c r="BB326" s="238"/>
      <c r="BC326" s="238"/>
      <c r="BD326" s="238"/>
      <c r="BE326" s="238"/>
      <c r="BF326" s="49">
        <v>8</v>
      </c>
      <c r="BG326" s="110">
        <v>36</v>
      </c>
      <c r="BH326" s="110">
        <v>23</v>
      </c>
      <c r="BI326" s="110">
        <v>28</v>
      </c>
      <c r="BJ326" s="52" t="str">
        <f t="shared" si="51"/>
        <v>23,36</v>
      </c>
      <c r="BK326" s="90"/>
      <c r="BL326" s="102">
        <f t="shared" si="55"/>
        <v>322</v>
      </c>
      <c r="BM326" s="60">
        <f t="shared" ref="BM326:BM389" si="56">IF(ISNUMBER(BL326),INT(BL325/$BN$4)+1,"")</f>
        <v>9</v>
      </c>
      <c r="BN326" s="60">
        <f t="shared" ref="BN326:BN389" si="57">IF(ISNUMBER(BL326),IF(BM325&lt;&gt;BM326,1,BN325+1),"")</f>
        <v>34</v>
      </c>
      <c r="BO326" s="90"/>
      <c r="BP326" s="238"/>
      <c r="BQ326" s="238"/>
      <c r="BR326" s="238"/>
      <c r="BS326" s="238"/>
      <c r="BT326" s="238"/>
      <c r="BU326" s="238"/>
      <c r="BV326" s="239"/>
      <c r="BW326" s="238"/>
      <c r="BX326" s="239"/>
      <c r="BY326" s="239"/>
      <c r="BZ326" s="90"/>
      <c r="CA326" s="90"/>
      <c r="CB326" s="90"/>
      <c r="CC326" s="90"/>
      <c r="CD326" s="90"/>
      <c r="CE326" s="90"/>
      <c r="CF326" s="90"/>
      <c r="CG326" s="90"/>
      <c r="CH326" s="90"/>
      <c r="CI326" s="90"/>
      <c r="CJ326" s="90"/>
      <c r="CX326" s="90"/>
      <c r="CY326" s="90"/>
      <c r="CZ326" s="90"/>
      <c r="DA326" s="90"/>
      <c r="DB326" s="90"/>
      <c r="DC326" s="90"/>
      <c r="DD326" s="90"/>
      <c r="DE326" s="90"/>
      <c r="DF326" s="90"/>
      <c r="DG326" s="90"/>
      <c r="DH326" s="90"/>
      <c r="DI326" s="90"/>
      <c r="DJ326" s="90"/>
      <c r="DK326" s="90"/>
    </row>
    <row r="327" spans="1:115" ht="11.25" customHeight="1" x14ac:dyDescent="0.25">
      <c r="A327" s="90"/>
      <c r="B327" s="90"/>
      <c r="C327" s="90"/>
      <c r="D327" s="90"/>
      <c r="E327" s="90"/>
      <c r="F327" s="90"/>
      <c r="G327" s="90"/>
      <c r="H327" s="90"/>
      <c r="I327" s="90"/>
      <c r="J327" s="90"/>
      <c r="K327" s="90"/>
      <c r="L327" s="90"/>
      <c r="M327" s="90"/>
      <c r="N327" s="90"/>
      <c r="O327" s="90"/>
      <c r="P327" s="90"/>
      <c r="Q327" s="90"/>
      <c r="R327" s="90"/>
      <c r="S327" s="90"/>
      <c r="T327" s="90"/>
      <c r="U327" s="90"/>
      <c r="V327" s="90"/>
      <c r="W327" s="90"/>
      <c r="X327" s="90"/>
      <c r="Y327" s="90"/>
      <c r="Z327" s="90"/>
      <c r="AA327" s="238"/>
      <c r="AB327" s="238"/>
      <c r="AC327" s="238"/>
      <c r="AD327" s="238"/>
      <c r="AE327" s="238"/>
      <c r="AF327" s="238"/>
      <c r="AG327" s="238"/>
      <c r="AH327" s="238"/>
      <c r="AI327" s="238"/>
      <c r="AJ327" s="238"/>
      <c r="AK327" s="238"/>
      <c r="AL327" s="238"/>
      <c r="AM327" s="238"/>
      <c r="AN327" s="238"/>
      <c r="AO327" s="238"/>
      <c r="AP327" s="238"/>
      <c r="AQ327" s="238"/>
      <c r="AR327" s="238"/>
      <c r="AS327" s="238"/>
      <c r="AT327" s="238"/>
      <c r="AU327" s="238"/>
      <c r="AV327" s="238"/>
      <c r="AW327" s="238"/>
      <c r="AX327" s="238"/>
      <c r="AY327" s="238"/>
      <c r="AZ327" s="238"/>
      <c r="BA327" s="238"/>
      <c r="BB327" s="238"/>
      <c r="BC327" s="238"/>
      <c r="BD327" s="238"/>
      <c r="BE327" s="238"/>
      <c r="BF327" s="238"/>
      <c r="BG327" s="100"/>
      <c r="BH327" s="100">
        <v>1</v>
      </c>
      <c r="BI327" s="244">
        <v>1</v>
      </c>
      <c r="BJ327" s="243" t="str">
        <f t="shared" ref="BJ327:BJ364" si="58">AG5</f>
        <v>23,1</v>
      </c>
      <c r="BK327" s="90"/>
      <c r="BL327" s="102">
        <f t="shared" si="55"/>
        <v>323</v>
      </c>
      <c r="BM327" s="60">
        <f t="shared" si="56"/>
        <v>9</v>
      </c>
      <c r="BN327" s="60">
        <f t="shared" si="57"/>
        <v>35</v>
      </c>
      <c r="BO327" s="90"/>
      <c r="BP327" s="238"/>
      <c r="BQ327" s="238"/>
      <c r="BR327" s="238"/>
      <c r="BS327" s="238"/>
      <c r="BT327" s="238"/>
      <c r="BU327" s="238"/>
      <c r="BV327" s="239"/>
      <c r="BW327" s="238"/>
      <c r="BX327" s="239"/>
      <c r="BY327" s="239"/>
      <c r="BZ327" s="90"/>
      <c r="CA327" s="90"/>
      <c r="CB327" s="90"/>
      <c r="CC327" s="90"/>
      <c r="CD327" s="90"/>
      <c r="CE327" s="90"/>
      <c r="CF327" s="90"/>
      <c r="CG327" s="90"/>
      <c r="CH327" s="90"/>
      <c r="CI327" s="90"/>
      <c r="CJ327" s="90"/>
      <c r="CX327" s="90"/>
      <c r="CY327" s="90"/>
      <c r="CZ327" s="90"/>
      <c r="DA327" s="90"/>
      <c r="DB327" s="90"/>
      <c r="DC327" s="90"/>
      <c r="DD327" s="90"/>
      <c r="DE327" s="90"/>
      <c r="DF327" s="90"/>
      <c r="DG327" s="90"/>
      <c r="DH327" s="90"/>
      <c r="DI327" s="90"/>
      <c r="DJ327" s="90"/>
      <c r="DK327" s="90"/>
    </row>
    <row r="328" spans="1:115" ht="11.25" customHeight="1" x14ac:dyDescent="0.25">
      <c r="A328" s="90"/>
      <c r="B328" s="90"/>
      <c r="C328" s="90"/>
      <c r="D328" s="90"/>
      <c r="E328" s="90"/>
      <c r="F328" s="90"/>
      <c r="G328" s="90"/>
      <c r="H328" s="90"/>
      <c r="I328" s="90"/>
      <c r="J328" s="90"/>
      <c r="K328" s="90"/>
      <c r="L328" s="90"/>
      <c r="M328" s="90"/>
      <c r="N328" s="90"/>
      <c r="O328" s="90"/>
      <c r="P328" s="90"/>
      <c r="Q328" s="90"/>
      <c r="R328" s="90"/>
      <c r="S328" s="90"/>
      <c r="T328" s="90"/>
      <c r="U328" s="90"/>
      <c r="V328" s="90"/>
      <c r="W328" s="90"/>
      <c r="X328" s="90"/>
      <c r="Y328" s="90"/>
      <c r="Z328" s="90"/>
      <c r="AA328" s="238"/>
      <c r="AB328" s="238"/>
      <c r="AC328" s="238"/>
      <c r="AD328" s="238"/>
      <c r="AE328" s="238"/>
      <c r="AF328" s="238"/>
      <c r="AG328" s="238"/>
      <c r="AH328" s="238"/>
      <c r="AI328" s="238"/>
      <c r="AJ328" s="238"/>
      <c r="AK328" s="238"/>
      <c r="AL328" s="238"/>
      <c r="AM328" s="238"/>
      <c r="AN328" s="238"/>
      <c r="AO328" s="238"/>
      <c r="AP328" s="238"/>
      <c r="AQ328" s="238"/>
      <c r="AR328" s="238"/>
      <c r="AS328" s="238"/>
      <c r="AT328" s="238"/>
      <c r="AU328" s="238"/>
      <c r="AV328" s="238"/>
      <c r="AW328" s="238"/>
      <c r="AX328" s="238"/>
      <c r="AY328" s="238"/>
      <c r="AZ328" s="238"/>
      <c r="BA328" s="238"/>
      <c r="BB328" s="238"/>
      <c r="BC328" s="238"/>
      <c r="BD328" s="238"/>
      <c r="BE328" s="238"/>
      <c r="BF328" s="238"/>
      <c r="BG328" s="100"/>
      <c r="BH328" s="100">
        <v>1</v>
      </c>
      <c r="BI328" s="244">
        <v>2</v>
      </c>
      <c r="BJ328" s="243" t="str">
        <f t="shared" si="58"/>
        <v>23,2</v>
      </c>
      <c r="BK328" s="90"/>
      <c r="BL328" s="102">
        <f t="shared" si="55"/>
        <v>324</v>
      </c>
      <c r="BM328" s="60">
        <f t="shared" si="56"/>
        <v>9</v>
      </c>
      <c r="BN328" s="60">
        <f t="shared" si="57"/>
        <v>36</v>
      </c>
      <c r="BO328" s="90"/>
      <c r="BP328" s="238"/>
      <c r="BQ328" s="238"/>
      <c r="BR328" s="238"/>
      <c r="BS328" s="238"/>
      <c r="BT328" s="238"/>
      <c r="BU328" s="238"/>
      <c r="BV328" s="239"/>
      <c r="BW328" s="238"/>
      <c r="BX328" s="239"/>
      <c r="BY328" s="239"/>
      <c r="BZ328" s="90"/>
      <c r="CA328" s="90"/>
      <c r="CB328" s="90"/>
      <c r="CC328" s="90"/>
      <c r="CD328" s="90"/>
      <c r="CE328" s="90"/>
      <c r="CF328" s="90"/>
      <c r="CG328" s="90"/>
      <c r="CH328" s="90"/>
      <c r="CI328" s="90"/>
      <c r="CJ328" s="90"/>
      <c r="CX328" s="90"/>
      <c r="CY328" s="90"/>
      <c r="CZ328" s="90"/>
      <c r="DA328" s="90"/>
      <c r="DB328" s="90"/>
      <c r="DC328" s="90"/>
      <c r="DD328" s="90"/>
      <c r="DE328" s="90"/>
      <c r="DF328" s="90"/>
      <c r="DG328" s="90"/>
      <c r="DH328" s="90"/>
      <c r="DI328" s="90"/>
      <c r="DJ328" s="90"/>
      <c r="DK328" s="90"/>
    </row>
    <row r="329" spans="1:115" ht="11.25" customHeight="1" x14ac:dyDescent="0.25">
      <c r="A329" s="90"/>
      <c r="B329" s="90"/>
      <c r="C329" s="90"/>
      <c r="D329" s="90"/>
      <c r="E329" s="90"/>
      <c r="F329" s="90"/>
      <c r="G329" s="90"/>
      <c r="H329" s="90"/>
      <c r="I329" s="90"/>
      <c r="J329" s="90"/>
      <c r="K329" s="90"/>
      <c r="L329" s="90"/>
      <c r="M329" s="90"/>
      <c r="N329" s="90"/>
      <c r="O329" s="90"/>
      <c r="P329" s="90"/>
      <c r="Q329" s="90"/>
      <c r="R329" s="90"/>
      <c r="S329" s="90"/>
      <c r="T329" s="90"/>
      <c r="U329" s="90"/>
      <c r="V329" s="90"/>
      <c r="W329" s="90"/>
      <c r="X329" s="90"/>
      <c r="Y329" s="90"/>
      <c r="Z329" s="90"/>
      <c r="AA329" s="238"/>
      <c r="AB329" s="238"/>
      <c r="AC329" s="238"/>
      <c r="AD329" s="238"/>
      <c r="AE329" s="238"/>
      <c r="AF329" s="238"/>
      <c r="AG329" s="238"/>
      <c r="AH329" s="238"/>
      <c r="AI329" s="238"/>
      <c r="AJ329" s="238"/>
      <c r="AK329" s="238"/>
      <c r="AL329" s="238"/>
      <c r="AM329" s="238"/>
      <c r="AN329" s="238"/>
      <c r="AO329" s="238"/>
      <c r="AP329" s="238"/>
      <c r="AQ329" s="238"/>
      <c r="AR329" s="238"/>
      <c r="AS329" s="238"/>
      <c r="AT329" s="238"/>
      <c r="AU329" s="238"/>
      <c r="AV329" s="238"/>
      <c r="AW329" s="238"/>
      <c r="AX329" s="238"/>
      <c r="AY329" s="238"/>
      <c r="AZ329" s="238"/>
      <c r="BA329" s="238"/>
      <c r="BB329" s="238"/>
      <c r="BC329" s="238"/>
      <c r="BD329" s="238"/>
      <c r="BE329" s="238"/>
      <c r="BF329" s="238"/>
      <c r="BG329" s="100"/>
      <c r="BH329" s="100">
        <v>1</v>
      </c>
      <c r="BI329" s="244">
        <v>3</v>
      </c>
      <c r="BJ329" s="243" t="str">
        <f t="shared" si="58"/>
        <v>22,2</v>
      </c>
      <c r="BK329" s="90"/>
      <c r="BL329" s="102">
        <f t="shared" si="55"/>
        <v>325</v>
      </c>
      <c r="BM329" s="60">
        <f t="shared" si="56"/>
        <v>10</v>
      </c>
      <c r="BN329" s="60">
        <f t="shared" si="57"/>
        <v>1</v>
      </c>
      <c r="BO329" s="90"/>
      <c r="BP329" s="238"/>
      <c r="BQ329" s="238"/>
      <c r="BR329" s="238"/>
      <c r="BS329" s="238"/>
      <c r="BT329" s="238"/>
      <c r="BU329" s="238"/>
      <c r="BV329" s="239"/>
      <c r="BW329" s="238"/>
      <c r="BX329" s="239"/>
      <c r="BY329" s="239"/>
      <c r="BZ329" s="90"/>
      <c r="CA329" s="90"/>
      <c r="CB329" s="90"/>
      <c r="CC329" s="90"/>
      <c r="CD329" s="90"/>
      <c r="CE329" s="90"/>
      <c r="CF329" s="90"/>
      <c r="CG329" s="90"/>
      <c r="CH329" s="90"/>
      <c r="CI329" s="90"/>
      <c r="CJ329" s="90"/>
      <c r="CX329" s="90"/>
      <c r="CY329" s="90"/>
      <c r="CZ329" s="90"/>
      <c r="DA329" s="90"/>
      <c r="DB329" s="90"/>
      <c r="DC329" s="90"/>
      <c r="DD329" s="90"/>
      <c r="DE329" s="90"/>
      <c r="DF329" s="90"/>
      <c r="DG329" s="90"/>
      <c r="DH329" s="90"/>
      <c r="DI329" s="90"/>
      <c r="DJ329" s="90"/>
      <c r="DK329" s="90"/>
    </row>
    <row r="330" spans="1:115" ht="11.25" customHeight="1" x14ac:dyDescent="0.25">
      <c r="A330" s="90"/>
      <c r="B330" s="90"/>
      <c r="C330" s="90"/>
      <c r="D330" s="90"/>
      <c r="E330" s="90"/>
      <c r="F330" s="90"/>
      <c r="G330" s="90"/>
      <c r="H330" s="90"/>
      <c r="I330" s="90"/>
      <c r="J330" s="90"/>
      <c r="K330" s="90"/>
      <c r="L330" s="90"/>
      <c r="M330" s="90"/>
      <c r="N330" s="90"/>
      <c r="O330" s="90"/>
      <c r="P330" s="90"/>
      <c r="Q330" s="90"/>
      <c r="R330" s="90"/>
      <c r="S330" s="90"/>
      <c r="T330" s="90"/>
      <c r="U330" s="90"/>
      <c r="V330" s="90"/>
      <c r="W330" s="90"/>
      <c r="X330" s="90"/>
      <c r="Y330" s="90"/>
      <c r="Z330" s="90"/>
      <c r="AA330" s="238"/>
      <c r="AB330" s="238"/>
      <c r="AC330" s="238"/>
      <c r="AD330" s="238"/>
      <c r="AE330" s="238"/>
      <c r="AF330" s="238"/>
      <c r="AG330" s="238"/>
      <c r="AH330" s="238"/>
      <c r="AI330" s="238"/>
      <c r="AJ330" s="238"/>
      <c r="AK330" s="238"/>
      <c r="AL330" s="238"/>
      <c r="AM330" s="238"/>
      <c r="AN330" s="238"/>
      <c r="AO330" s="238"/>
      <c r="AP330" s="238"/>
      <c r="AQ330" s="238"/>
      <c r="AR330" s="238"/>
      <c r="AS330" s="238"/>
      <c r="AT330" s="238"/>
      <c r="AU330" s="238"/>
      <c r="AV330" s="238"/>
      <c r="AW330" s="238"/>
      <c r="AX330" s="238"/>
      <c r="AY330" s="238"/>
      <c r="AZ330" s="238"/>
      <c r="BA330" s="238"/>
      <c r="BB330" s="238"/>
      <c r="BC330" s="238"/>
      <c r="BD330" s="238"/>
      <c r="BE330" s="238"/>
      <c r="BF330" s="238"/>
      <c r="BG330" s="100"/>
      <c r="BH330" s="100">
        <v>1</v>
      </c>
      <c r="BI330" s="244">
        <v>4</v>
      </c>
      <c r="BJ330" s="243" t="str">
        <f t="shared" si="58"/>
        <v>21,3</v>
      </c>
      <c r="BK330" s="90"/>
      <c r="BL330" s="102">
        <f t="shared" si="55"/>
        <v>326</v>
      </c>
      <c r="BM330" s="60">
        <f t="shared" si="56"/>
        <v>10</v>
      </c>
      <c r="BN330" s="60">
        <f t="shared" si="57"/>
        <v>2</v>
      </c>
      <c r="BO330" s="90"/>
      <c r="BP330" s="238"/>
      <c r="BQ330" s="238"/>
      <c r="BR330" s="238"/>
      <c r="BS330" s="238"/>
      <c r="BT330" s="238"/>
      <c r="BU330" s="238"/>
      <c r="BV330" s="239"/>
      <c r="BW330" s="238"/>
      <c r="BX330" s="239"/>
      <c r="BY330" s="239"/>
      <c r="BZ330" s="90"/>
      <c r="CA330" s="90"/>
      <c r="CB330" s="90"/>
      <c r="CC330" s="90"/>
      <c r="CD330" s="90"/>
      <c r="CE330" s="90"/>
      <c r="CF330" s="90"/>
      <c r="CG330" s="90"/>
      <c r="CH330" s="90"/>
      <c r="CI330" s="90"/>
      <c r="CJ330" s="90"/>
      <c r="CX330" s="90"/>
      <c r="CY330" s="90"/>
      <c r="CZ330" s="90"/>
      <c r="DA330" s="90"/>
      <c r="DB330" s="90"/>
      <c r="DC330" s="90"/>
      <c r="DD330" s="90"/>
      <c r="DE330" s="90"/>
      <c r="DF330" s="90"/>
      <c r="DG330" s="90"/>
      <c r="DH330" s="90"/>
      <c r="DI330" s="90"/>
      <c r="DJ330" s="90"/>
      <c r="DK330" s="90"/>
    </row>
    <row r="331" spans="1:115" ht="11.25" customHeight="1" x14ac:dyDescent="0.25">
      <c r="A331" s="90"/>
      <c r="B331" s="90"/>
      <c r="C331" s="90"/>
      <c r="D331" s="90"/>
      <c r="E331" s="90"/>
      <c r="F331" s="90"/>
      <c r="G331" s="90"/>
      <c r="H331" s="90"/>
      <c r="I331" s="90"/>
      <c r="J331" s="90"/>
      <c r="K331" s="90"/>
      <c r="L331" s="90"/>
      <c r="M331" s="90"/>
      <c r="N331" s="90"/>
      <c r="O331" s="90"/>
      <c r="P331" s="90"/>
      <c r="Q331" s="90"/>
      <c r="R331" s="90"/>
      <c r="S331" s="90"/>
      <c r="T331" s="90"/>
      <c r="U331" s="90"/>
      <c r="V331" s="90"/>
      <c r="W331" s="90"/>
      <c r="X331" s="90"/>
      <c r="Y331" s="90"/>
      <c r="Z331" s="90"/>
      <c r="AA331" s="238"/>
      <c r="AB331" s="238"/>
      <c r="AC331" s="238"/>
      <c r="AD331" s="238"/>
      <c r="AE331" s="238"/>
      <c r="AF331" s="238"/>
      <c r="AG331" s="238"/>
      <c r="AH331" s="238"/>
      <c r="AI331" s="238"/>
      <c r="AJ331" s="238"/>
      <c r="AK331" s="238"/>
      <c r="AL331" s="238"/>
      <c r="AM331" s="238"/>
      <c r="AN331" s="238"/>
      <c r="AO331" s="238"/>
      <c r="AP331" s="238"/>
      <c r="AQ331" s="238"/>
      <c r="AR331" s="238"/>
      <c r="AS331" s="238"/>
      <c r="AT331" s="238"/>
      <c r="AU331" s="238"/>
      <c r="AV331" s="238"/>
      <c r="AW331" s="238"/>
      <c r="AX331" s="238"/>
      <c r="AY331" s="238"/>
      <c r="AZ331" s="238"/>
      <c r="BA331" s="238"/>
      <c r="BB331" s="238"/>
      <c r="BC331" s="238"/>
      <c r="BD331" s="238"/>
      <c r="BE331" s="238"/>
      <c r="BF331" s="238"/>
      <c r="BG331" s="100"/>
      <c r="BH331" s="100">
        <v>1</v>
      </c>
      <c r="BI331" s="244">
        <v>5</v>
      </c>
      <c r="BJ331" s="243" t="str">
        <f t="shared" si="58"/>
        <v>20,4</v>
      </c>
      <c r="BK331" s="90"/>
      <c r="BL331" s="102">
        <f t="shared" si="55"/>
        <v>327</v>
      </c>
      <c r="BM331" s="60">
        <f t="shared" si="56"/>
        <v>10</v>
      </c>
      <c r="BN331" s="60">
        <f t="shared" si="57"/>
        <v>3</v>
      </c>
      <c r="BO331" s="90"/>
      <c r="BP331" s="238"/>
      <c r="BQ331" s="238"/>
      <c r="BR331" s="238"/>
      <c r="BS331" s="238"/>
      <c r="BT331" s="238"/>
      <c r="BU331" s="238"/>
      <c r="BV331" s="239"/>
      <c r="BW331" s="238"/>
      <c r="BX331" s="239"/>
      <c r="BY331" s="239"/>
      <c r="BZ331" s="90"/>
      <c r="CA331" s="90"/>
      <c r="CB331" s="90"/>
      <c r="CC331" s="90"/>
      <c r="CD331" s="90"/>
      <c r="CE331" s="90"/>
      <c r="CF331" s="90"/>
      <c r="CG331" s="90"/>
      <c r="CH331" s="90"/>
      <c r="CI331" s="90"/>
      <c r="CJ331" s="90"/>
      <c r="CX331" s="90"/>
      <c r="CY331" s="90"/>
      <c r="CZ331" s="90"/>
      <c r="DA331" s="90"/>
      <c r="DB331" s="90"/>
      <c r="DC331" s="90"/>
      <c r="DD331" s="90"/>
      <c r="DE331" s="90"/>
      <c r="DF331" s="90"/>
      <c r="DG331" s="90"/>
      <c r="DH331" s="90"/>
      <c r="DI331" s="90"/>
      <c r="DJ331" s="90"/>
      <c r="DK331" s="90"/>
    </row>
    <row r="332" spans="1:115" ht="11.25" customHeight="1" x14ac:dyDescent="0.25">
      <c r="A332" s="90"/>
      <c r="B332" s="90"/>
      <c r="C332" s="90"/>
      <c r="D332" s="90"/>
      <c r="E332" s="90"/>
      <c r="F332" s="90"/>
      <c r="G332" s="90"/>
      <c r="H332" s="90"/>
      <c r="I332" s="90"/>
      <c r="J332" s="90"/>
      <c r="K332" s="90"/>
      <c r="L332" s="90"/>
      <c r="M332" s="90"/>
      <c r="N332" s="90"/>
      <c r="O332" s="90"/>
      <c r="P332" s="90"/>
      <c r="Q332" s="90"/>
      <c r="R332" s="90"/>
      <c r="S332" s="90"/>
      <c r="T332" s="90"/>
      <c r="U332" s="90"/>
      <c r="V332" s="90"/>
      <c r="W332" s="90"/>
      <c r="X332" s="90"/>
      <c r="Y332" s="90"/>
      <c r="Z332" s="90"/>
      <c r="AA332" s="238"/>
      <c r="AB332" s="238"/>
      <c r="AC332" s="238"/>
      <c r="AD332" s="238"/>
      <c r="AE332" s="238"/>
      <c r="AF332" s="238"/>
      <c r="AG332" s="238"/>
      <c r="AH332" s="238"/>
      <c r="AI332" s="238"/>
      <c r="AJ332" s="238"/>
      <c r="AK332" s="238"/>
      <c r="AL332" s="238"/>
      <c r="AM332" s="238"/>
      <c r="AN332" s="238"/>
      <c r="AO332" s="238"/>
      <c r="AP332" s="238"/>
      <c r="AQ332" s="238"/>
      <c r="AR332" s="238"/>
      <c r="AS332" s="238"/>
      <c r="AT332" s="238"/>
      <c r="AU332" s="238"/>
      <c r="AV332" s="238"/>
      <c r="AW332" s="238"/>
      <c r="AX332" s="238"/>
      <c r="AY332" s="238"/>
      <c r="AZ332" s="238"/>
      <c r="BA332" s="238"/>
      <c r="BB332" s="238"/>
      <c r="BC332" s="238"/>
      <c r="BD332" s="238"/>
      <c r="BE332" s="238"/>
      <c r="BF332" s="238"/>
      <c r="BG332" s="100"/>
      <c r="BH332" s="100">
        <v>1</v>
      </c>
      <c r="BI332" s="244">
        <v>6</v>
      </c>
      <c r="BJ332" s="243" t="str">
        <f t="shared" si="58"/>
        <v>20,5</v>
      </c>
      <c r="BK332" s="90"/>
      <c r="BL332" s="102">
        <f t="shared" si="55"/>
        <v>328</v>
      </c>
      <c r="BM332" s="60">
        <f t="shared" si="56"/>
        <v>10</v>
      </c>
      <c r="BN332" s="60">
        <f t="shared" si="57"/>
        <v>4</v>
      </c>
      <c r="BO332" s="90"/>
      <c r="BP332" s="238"/>
      <c r="BQ332" s="238"/>
      <c r="BR332" s="238"/>
      <c r="BS332" s="238"/>
      <c r="BT332" s="238"/>
      <c r="BU332" s="238"/>
      <c r="BV332" s="239"/>
      <c r="BW332" s="238"/>
      <c r="BX332" s="239"/>
      <c r="BY332" s="239"/>
      <c r="BZ332" s="90"/>
      <c r="CA332" s="90"/>
      <c r="CB332" s="90"/>
      <c r="CC332" s="90"/>
      <c r="CD332" s="90"/>
      <c r="CE332" s="90"/>
      <c r="CF332" s="90"/>
      <c r="CG332" s="90"/>
      <c r="CH332" s="90"/>
      <c r="CI332" s="90"/>
      <c r="CJ332" s="90"/>
      <c r="CX332" s="90"/>
      <c r="CY332" s="90"/>
      <c r="CZ332" s="90"/>
      <c r="DA332" s="90"/>
      <c r="DB332" s="90"/>
      <c r="DC332" s="90"/>
      <c r="DD332" s="90"/>
      <c r="DE332" s="90"/>
      <c r="DF332" s="90"/>
      <c r="DG332" s="90"/>
      <c r="DH332" s="90"/>
      <c r="DI332" s="90"/>
      <c r="DJ332" s="90"/>
      <c r="DK332" s="90"/>
    </row>
    <row r="333" spans="1:115" ht="11.25" customHeight="1" x14ac:dyDescent="0.25">
      <c r="A333" s="90"/>
      <c r="B333" s="90"/>
      <c r="C333" s="90"/>
      <c r="D333" s="90"/>
      <c r="E333" s="90"/>
      <c r="F333" s="90"/>
      <c r="G333" s="90"/>
      <c r="H333" s="90"/>
      <c r="I333" s="90"/>
      <c r="J333" s="90"/>
      <c r="K333" s="90"/>
      <c r="L333" s="90"/>
      <c r="M333" s="90"/>
      <c r="N333" s="90"/>
      <c r="O333" s="90"/>
      <c r="P333" s="90"/>
      <c r="Q333" s="90"/>
      <c r="R333" s="90"/>
      <c r="S333" s="90"/>
      <c r="T333" s="90"/>
      <c r="U333" s="90"/>
      <c r="V333" s="90"/>
      <c r="W333" s="90"/>
      <c r="X333" s="90"/>
      <c r="Y333" s="90"/>
      <c r="Z333" s="90"/>
      <c r="AA333" s="238"/>
      <c r="AB333" s="238"/>
      <c r="AC333" s="238"/>
      <c r="AD333" s="238"/>
      <c r="AE333" s="238"/>
      <c r="AF333" s="238"/>
      <c r="AG333" s="238"/>
      <c r="AH333" s="238"/>
      <c r="AI333" s="238"/>
      <c r="AJ333" s="238"/>
      <c r="AK333" s="238"/>
      <c r="AL333" s="238"/>
      <c r="AM333" s="238"/>
      <c r="AN333" s="238"/>
      <c r="AO333" s="238"/>
      <c r="AP333" s="238"/>
      <c r="AQ333" s="238"/>
      <c r="AR333" s="238"/>
      <c r="AS333" s="238"/>
      <c r="AT333" s="238"/>
      <c r="AU333" s="238"/>
      <c r="AV333" s="238"/>
      <c r="AW333" s="238"/>
      <c r="AX333" s="238"/>
      <c r="AY333" s="238"/>
      <c r="AZ333" s="238"/>
      <c r="BA333" s="238"/>
      <c r="BB333" s="238"/>
      <c r="BC333" s="238"/>
      <c r="BD333" s="238"/>
      <c r="BE333" s="238"/>
      <c r="BF333" s="238"/>
      <c r="BG333" s="100"/>
      <c r="BH333" s="100">
        <v>1</v>
      </c>
      <c r="BI333" s="244">
        <v>7</v>
      </c>
      <c r="BJ333" s="243" t="str">
        <f t="shared" si="58"/>
        <v>18,17</v>
      </c>
      <c r="BK333" s="90"/>
      <c r="BL333" s="102">
        <f t="shared" si="55"/>
        <v>329</v>
      </c>
      <c r="BM333" s="60">
        <f t="shared" si="56"/>
        <v>10</v>
      </c>
      <c r="BN333" s="60">
        <f t="shared" si="57"/>
        <v>5</v>
      </c>
      <c r="BO333" s="90"/>
      <c r="BP333" s="238"/>
      <c r="BQ333" s="238"/>
      <c r="BR333" s="238"/>
      <c r="BS333" s="238"/>
      <c r="BT333" s="238"/>
      <c r="BU333" s="238"/>
      <c r="BV333" s="239"/>
      <c r="BW333" s="238"/>
      <c r="BX333" s="239"/>
      <c r="BY333" s="239"/>
      <c r="BZ333" s="90"/>
      <c r="CA333" s="90"/>
      <c r="CB333" s="90"/>
      <c r="CC333" s="90"/>
      <c r="CD333" s="90"/>
      <c r="CE333" s="90"/>
      <c r="CF333" s="90"/>
      <c r="CG333" s="90"/>
      <c r="CH333" s="90"/>
      <c r="CI333" s="90"/>
      <c r="CJ333" s="90"/>
      <c r="CX333" s="90"/>
      <c r="CY333" s="90"/>
      <c r="CZ333" s="90"/>
      <c r="DA333" s="90"/>
      <c r="DB333" s="90"/>
      <c r="DC333" s="90"/>
      <c r="DD333" s="90"/>
      <c r="DE333" s="90"/>
      <c r="DF333" s="90"/>
      <c r="DG333" s="90"/>
      <c r="DH333" s="90"/>
      <c r="DI333" s="90"/>
      <c r="DJ333" s="90"/>
      <c r="DK333" s="90"/>
    </row>
    <row r="334" spans="1:115" ht="11.25" customHeight="1" x14ac:dyDescent="0.25">
      <c r="A334" s="90"/>
      <c r="B334" s="90"/>
      <c r="C334" s="90"/>
      <c r="D334" s="90"/>
      <c r="E334" s="90"/>
      <c r="F334" s="90"/>
      <c r="G334" s="90"/>
      <c r="H334" s="90"/>
      <c r="I334" s="90"/>
      <c r="J334" s="90"/>
      <c r="K334" s="90"/>
      <c r="L334" s="90"/>
      <c r="M334" s="90"/>
      <c r="N334" s="90"/>
      <c r="O334" s="90"/>
      <c r="P334" s="90"/>
      <c r="Q334" s="90"/>
      <c r="R334" s="90"/>
      <c r="S334" s="90"/>
      <c r="T334" s="90"/>
      <c r="U334" s="90"/>
      <c r="V334" s="90"/>
      <c r="W334" s="90"/>
      <c r="X334" s="90"/>
      <c r="Y334" s="90"/>
      <c r="Z334" s="90"/>
      <c r="AA334" s="238"/>
      <c r="AB334" s="238"/>
      <c r="AC334" s="238"/>
      <c r="AD334" s="238"/>
      <c r="AE334" s="238"/>
      <c r="AF334" s="238"/>
      <c r="AG334" s="238"/>
      <c r="AH334" s="238"/>
      <c r="AI334" s="238"/>
      <c r="AJ334" s="238"/>
      <c r="AK334" s="238"/>
      <c r="AL334" s="238"/>
      <c r="AM334" s="238"/>
      <c r="AN334" s="238"/>
      <c r="AO334" s="238"/>
      <c r="AP334" s="238"/>
      <c r="AQ334" s="238"/>
      <c r="AR334" s="238"/>
      <c r="AS334" s="238"/>
      <c r="AT334" s="238"/>
      <c r="AU334" s="238"/>
      <c r="AV334" s="238"/>
      <c r="AW334" s="238"/>
      <c r="AX334" s="238"/>
      <c r="AY334" s="238"/>
      <c r="AZ334" s="238"/>
      <c r="BA334" s="238"/>
      <c r="BB334" s="238"/>
      <c r="BC334" s="238"/>
      <c r="BD334" s="238"/>
      <c r="BE334" s="238"/>
      <c r="BF334" s="238"/>
      <c r="BG334" s="100"/>
      <c r="BH334" s="100">
        <v>1</v>
      </c>
      <c r="BI334" s="244">
        <v>8</v>
      </c>
      <c r="BJ334" s="243" t="str">
        <f t="shared" si="58"/>
        <v>18,18</v>
      </c>
      <c r="BK334" s="90"/>
      <c r="BL334" s="102">
        <f t="shared" si="55"/>
        <v>330</v>
      </c>
      <c r="BM334" s="60">
        <f t="shared" si="56"/>
        <v>10</v>
      </c>
      <c r="BN334" s="60">
        <f t="shared" si="57"/>
        <v>6</v>
      </c>
      <c r="BO334" s="90"/>
      <c r="BP334" s="238"/>
      <c r="BQ334" s="238"/>
      <c r="BR334" s="238"/>
      <c r="BS334" s="238"/>
      <c r="BT334" s="238"/>
      <c r="BU334" s="238"/>
      <c r="BV334" s="239"/>
      <c r="BW334" s="238"/>
      <c r="BX334" s="239"/>
      <c r="BY334" s="239"/>
      <c r="BZ334" s="90"/>
      <c r="CA334" s="90"/>
      <c r="CB334" s="90"/>
      <c r="CC334" s="90"/>
      <c r="CD334" s="90"/>
      <c r="CE334" s="90"/>
      <c r="CF334" s="90"/>
      <c r="CG334" s="90"/>
      <c r="CH334" s="90"/>
      <c r="CI334" s="90"/>
      <c r="CJ334" s="90"/>
      <c r="CX334" s="90"/>
      <c r="CY334" s="90"/>
      <c r="CZ334" s="90"/>
      <c r="DA334" s="90"/>
      <c r="DB334" s="90"/>
      <c r="DC334" s="90"/>
      <c r="DD334" s="90"/>
      <c r="DE334" s="90"/>
      <c r="DF334" s="90"/>
      <c r="DG334" s="90"/>
      <c r="DH334" s="90"/>
      <c r="DI334" s="90"/>
      <c r="DJ334" s="90"/>
      <c r="DK334" s="90"/>
    </row>
    <row r="335" spans="1:115" ht="11.25" customHeight="1" x14ac:dyDescent="0.25">
      <c r="A335" s="90"/>
      <c r="B335" s="90"/>
      <c r="C335" s="90"/>
      <c r="D335" s="90"/>
      <c r="E335" s="90"/>
      <c r="F335" s="90"/>
      <c r="G335" s="90"/>
      <c r="H335" s="90"/>
      <c r="I335" s="90"/>
      <c r="J335" s="90"/>
      <c r="K335" s="90"/>
      <c r="L335" s="90"/>
      <c r="M335" s="90"/>
      <c r="N335" s="90"/>
      <c r="O335" s="90"/>
      <c r="P335" s="90"/>
      <c r="Q335" s="90"/>
      <c r="R335" s="90"/>
      <c r="S335" s="90"/>
      <c r="T335" s="90"/>
      <c r="U335" s="90"/>
      <c r="V335" s="90"/>
      <c r="W335" s="90"/>
      <c r="X335" s="90"/>
      <c r="Y335" s="90"/>
      <c r="Z335" s="90"/>
      <c r="AA335" s="238"/>
      <c r="AB335" s="238"/>
      <c r="AC335" s="238"/>
      <c r="AD335" s="238"/>
      <c r="AE335" s="238"/>
      <c r="AF335" s="238"/>
      <c r="AG335" s="238"/>
      <c r="AH335" s="238"/>
      <c r="AI335" s="238"/>
      <c r="AJ335" s="238"/>
      <c r="AK335" s="238"/>
      <c r="AL335" s="238"/>
      <c r="AM335" s="238"/>
      <c r="AN335" s="238"/>
      <c r="AO335" s="238"/>
      <c r="AP335" s="238"/>
      <c r="AQ335" s="238"/>
      <c r="AR335" s="238"/>
      <c r="AS335" s="238"/>
      <c r="AT335" s="238"/>
      <c r="AU335" s="238"/>
      <c r="AV335" s="238"/>
      <c r="AW335" s="238"/>
      <c r="AX335" s="238"/>
      <c r="AY335" s="238"/>
      <c r="AZ335" s="238"/>
      <c r="BA335" s="238"/>
      <c r="BB335" s="238"/>
      <c r="BC335" s="238"/>
      <c r="BD335" s="238"/>
      <c r="BE335" s="238"/>
      <c r="BF335" s="238"/>
      <c r="BG335" s="100"/>
      <c r="BH335" s="100">
        <v>1</v>
      </c>
      <c r="BI335" s="244">
        <v>9</v>
      </c>
      <c r="BJ335" s="243" t="str">
        <f t="shared" si="58"/>
        <v>18,19</v>
      </c>
      <c r="BK335" s="90"/>
      <c r="BL335" s="102">
        <f t="shared" si="55"/>
        <v>331</v>
      </c>
      <c r="BM335" s="60">
        <f t="shared" si="56"/>
        <v>10</v>
      </c>
      <c r="BN335" s="60">
        <f t="shared" si="57"/>
        <v>7</v>
      </c>
      <c r="BO335" s="90"/>
      <c r="BP335" s="238"/>
      <c r="BQ335" s="238"/>
      <c r="BR335" s="238"/>
      <c r="BS335" s="238"/>
      <c r="BT335" s="238"/>
      <c r="BU335" s="238"/>
      <c r="BV335" s="239"/>
      <c r="BW335" s="238"/>
      <c r="BX335" s="239"/>
      <c r="BY335" s="239"/>
      <c r="BZ335" s="90"/>
      <c r="CA335" s="90"/>
      <c r="CB335" s="90"/>
      <c r="CC335" s="90"/>
      <c r="CD335" s="90"/>
      <c r="CE335" s="90"/>
      <c r="CF335" s="90"/>
      <c r="CG335" s="90"/>
      <c r="CH335" s="90"/>
      <c r="CI335" s="90"/>
      <c r="CJ335" s="90"/>
      <c r="CX335" s="90"/>
      <c r="CY335" s="90"/>
      <c r="CZ335" s="90"/>
      <c r="DA335" s="90"/>
      <c r="DB335" s="90"/>
      <c r="DC335" s="90"/>
      <c r="DD335" s="90"/>
      <c r="DE335" s="90"/>
      <c r="DF335" s="90"/>
      <c r="DG335" s="90"/>
      <c r="DH335" s="90"/>
      <c r="DI335" s="90"/>
      <c r="DJ335" s="90"/>
      <c r="DK335" s="90"/>
    </row>
    <row r="336" spans="1:115" ht="11.25" customHeight="1" x14ac:dyDescent="0.25">
      <c r="A336" s="90"/>
      <c r="B336" s="90"/>
      <c r="C336" s="90"/>
      <c r="D336" s="90"/>
      <c r="E336" s="90"/>
      <c r="F336" s="90"/>
      <c r="G336" s="90"/>
      <c r="H336" s="90"/>
      <c r="I336" s="90"/>
      <c r="J336" s="90"/>
      <c r="K336" s="90"/>
      <c r="L336" s="90"/>
      <c r="M336" s="90"/>
      <c r="N336" s="90"/>
      <c r="O336" s="90"/>
      <c r="P336" s="90"/>
      <c r="Q336" s="90"/>
      <c r="R336" s="90"/>
      <c r="S336" s="90"/>
      <c r="T336" s="90"/>
      <c r="U336" s="90"/>
      <c r="V336" s="90"/>
      <c r="W336" s="90"/>
      <c r="X336" s="90"/>
      <c r="Y336" s="90"/>
      <c r="Z336" s="90"/>
      <c r="AA336" s="238"/>
      <c r="AB336" s="238"/>
      <c r="AC336" s="238"/>
      <c r="AD336" s="238"/>
      <c r="AE336" s="238"/>
      <c r="AF336" s="238"/>
      <c r="AG336" s="238"/>
      <c r="AH336" s="238"/>
      <c r="AI336" s="238"/>
      <c r="AJ336" s="238"/>
      <c r="AK336" s="238"/>
      <c r="AL336" s="238"/>
      <c r="AM336" s="238"/>
      <c r="AN336" s="238"/>
      <c r="AO336" s="238"/>
      <c r="AP336" s="238"/>
      <c r="AQ336" s="238"/>
      <c r="AR336" s="238"/>
      <c r="AS336" s="238"/>
      <c r="AT336" s="238"/>
      <c r="AU336" s="238"/>
      <c r="AV336" s="238"/>
      <c r="AW336" s="238"/>
      <c r="AX336" s="238"/>
      <c r="AY336" s="238"/>
      <c r="AZ336" s="238"/>
      <c r="BA336" s="238"/>
      <c r="BB336" s="238"/>
      <c r="BC336" s="238"/>
      <c r="BD336" s="238"/>
      <c r="BE336" s="238"/>
      <c r="BF336" s="238"/>
      <c r="BG336" s="100"/>
      <c r="BH336" s="100">
        <v>1</v>
      </c>
      <c r="BI336" s="244">
        <v>10</v>
      </c>
      <c r="BJ336" s="243" t="str">
        <f t="shared" si="58"/>
        <v>17,20</v>
      </c>
      <c r="BK336" s="90"/>
      <c r="BL336" s="102">
        <f t="shared" si="55"/>
        <v>332</v>
      </c>
      <c r="BM336" s="60">
        <f t="shared" si="56"/>
        <v>10</v>
      </c>
      <c r="BN336" s="60">
        <f t="shared" si="57"/>
        <v>8</v>
      </c>
      <c r="BO336" s="90"/>
      <c r="BP336" s="238"/>
      <c r="BQ336" s="238"/>
      <c r="BR336" s="238"/>
      <c r="BS336" s="238"/>
      <c r="BT336" s="238"/>
      <c r="BU336" s="238"/>
      <c r="BV336" s="239"/>
      <c r="BW336" s="238"/>
      <c r="BX336" s="239"/>
      <c r="BY336" s="239"/>
      <c r="BZ336" s="90"/>
      <c r="CA336" s="90"/>
      <c r="CB336" s="90"/>
      <c r="CC336" s="90"/>
      <c r="CD336" s="90"/>
      <c r="CE336" s="90"/>
      <c r="CF336" s="90"/>
      <c r="CG336" s="90"/>
      <c r="CH336" s="90"/>
      <c r="CI336" s="90"/>
      <c r="CJ336" s="90"/>
      <c r="CX336" s="90"/>
      <c r="CY336" s="90"/>
      <c r="CZ336" s="90"/>
      <c r="DA336" s="90"/>
      <c r="DB336" s="90"/>
      <c r="DC336" s="90"/>
      <c r="DD336" s="90"/>
      <c r="DE336" s="90"/>
      <c r="DF336" s="90"/>
      <c r="DG336" s="90"/>
      <c r="DH336" s="90"/>
      <c r="DI336" s="90"/>
      <c r="DJ336" s="90"/>
      <c r="DK336" s="90"/>
    </row>
    <row r="337" spans="1:115" ht="11.25" customHeight="1" x14ac:dyDescent="0.25">
      <c r="A337" s="90"/>
      <c r="B337" s="90"/>
      <c r="C337" s="90"/>
      <c r="D337" s="90"/>
      <c r="E337" s="90"/>
      <c r="F337" s="90"/>
      <c r="G337" s="90"/>
      <c r="H337" s="90"/>
      <c r="I337" s="90"/>
      <c r="J337" s="90"/>
      <c r="K337" s="90"/>
      <c r="L337" s="90"/>
      <c r="M337" s="90"/>
      <c r="N337" s="90"/>
      <c r="O337" s="90"/>
      <c r="P337" s="90"/>
      <c r="Q337" s="90"/>
      <c r="R337" s="90"/>
      <c r="S337" s="90"/>
      <c r="T337" s="90"/>
      <c r="U337" s="90"/>
      <c r="V337" s="90"/>
      <c r="W337" s="90"/>
      <c r="X337" s="90"/>
      <c r="Y337" s="90"/>
      <c r="Z337" s="90"/>
      <c r="AA337" s="238"/>
      <c r="AB337" s="238"/>
      <c r="AC337" s="238"/>
      <c r="AD337" s="238"/>
      <c r="AE337" s="238"/>
      <c r="AF337" s="238"/>
      <c r="AG337" s="238"/>
      <c r="AH337" s="238"/>
      <c r="AI337" s="238"/>
      <c r="AJ337" s="238"/>
      <c r="AK337" s="238"/>
      <c r="AL337" s="238"/>
      <c r="AM337" s="238"/>
      <c r="AN337" s="238"/>
      <c r="AO337" s="238"/>
      <c r="AP337" s="238"/>
      <c r="AQ337" s="238"/>
      <c r="AR337" s="238"/>
      <c r="AS337" s="238"/>
      <c r="AT337" s="238"/>
      <c r="AU337" s="238"/>
      <c r="AV337" s="238"/>
      <c r="AW337" s="238"/>
      <c r="AX337" s="238"/>
      <c r="AY337" s="238"/>
      <c r="AZ337" s="238"/>
      <c r="BA337" s="238"/>
      <c r="BB337" s="238"/>
      <c r="BC337" s="238"/>
      <c r="BD337" s="238"/>
      <c r="BE337" s="238"/>
      <c r="BF337" s="238"/>
      <c r="BG337" s="100"/>
      <c r="BH337" s="100">
        <v>1</v>
      </c>
      <c r="BI337" s="244">
        <v>11</v>
      </c>
      <c r="BJ337" s="243" t="str">
        <f t="shared" si="58"/>
        <v>17,21</v>
      </c>
      <c r="BK337" s="90"/>
      <c r="BL337" s="102">
        <f t="shared" si="55"/>
        <v>333</v>
      </c>
      <c r="BM337" s="60">
        <f t="shared" si="56"/>
        <v>10</v>
      </c>
      <c r="BN337" s="60">
        <f t="shared" si="57"/>
        <v>9</v>
      </c>
      <c r="BO337" s="90"/>
      <c r="BP337" s="238"/>
      <c r="BQ337" s="238"/>
      <c r="BR337" s="238"/>
      <c r="BS337" s="238"/>
      <c r="BT337" s="238"/>
      <c r="BU337" s="238"/>
      <c r="BV337" s="239"/>
      <c r="BW337" s="238"/>
      <c r="BX337" s="239"/>
      <c r="BY337" s="239"/>
      <c r="BZ337" s="90"/>
      <c r="CA337" s="90"/>
      <c r="CB337" s="90"/>
      <c r="CC337" s="90"/>
      <c r="CD337" s="90"/>
      <c r="CE337" s="90"/>
      <c r="CF337" s="90"/>
      <c r="CG337" s="90"/>
      <c r="CH337" s="90"/>
      <c r="CI337" s="90"/>
      <c r="CJ337" s="90"/>
      <c r="CX337" s="90"/>
      <c r="CY337" s="90"/>
      <c r="CZ337" s="90"/>
      <c r="DA337" s="90"/>
      <c r="DB337" s="90"/>
      <c r="DC337" s="90"/>
      <c r="DD337" s="90"/>
      <c r="DE337" s="90"/>
      <c r="DF337" s="90"/>
      <c r="DG337" s="90"/>
      <c r="DH337" s="90"/>
      <c r="DI337" s="90"/>
      <c r="DJ337" s="90"/>
      <c r="DK337" s="90"/>
    </row>
    <row r="338" spans="1:115" ht="11.25" customHeight="1" x14ac:dyDescent="0.25">
      <c r="A338" s="90"/>
      <c r="B338" s="90"/>
      <c r="C338" s="90"/>
      <c r="D338" s="90"/>
      <c r="E338" s="90"/>
      <c r="F338" s="90"/>
      <c r="G338" s="90"/>
      <c r="H338" s="90"/>
      <c r="I338" s="90"/>
      <c r="J338" s="90"/>
      <c r="K338" s="90"/>
      <c r="L338" s="90"/>
      <c r="M338" s="90"/>
      <c r="N338" s="90"/>
      <c r="O338" s="90"/>
      <c r="P338" s="90"/>
      <c r="Q338" s="90"/>
      <c r="R338" s="90"/>
      <c r="S338" s="90"/>
      <c r="T338" s="90"/>
      <c r="U338" s="90"/>
      <c r="V338" s="90"/>
      <c r="W338" s="90"/>
      <c r="X338" s="90"/>
      <c r="Y338" s="90"/>
      <c r="Z338" s="90"/>
      <c r="AA338" s="238"/>
      <c r="AB338" s="238"/>
      <c r="AC338" s="238"/>
      <c r="AD338" s="238"/>
      <c r="AE338" s="238"/>
      <c r="AF338" s="238"/>
      <c r="AG338" s="238"/>
      <c r="AH338" s="238"/>
      <c r="AI338" s="238"/>
      <c r="AJ338" s="238"/>
      <c r="AK338" s="238"/>
      <c r="AL338" s="238"/>
      <c r="AM338" s="238"/>
      <c r="AN338" s="238"/>
      <c r="AO338" s="238"/>
      <c r="AP338" s="238"/>
      <c r="AQ338" s="238"/>
      <c r="AR338" s="238"/>
      <c r="AS338" s="238"/>
      <c r="AT338" s="238"/>
      <c r="AU338" s="238"/>
      <c r="AV338" s="238"/>
      <c r="AW338" s="238"/>
      <c r="AX338" s="238"/>
      <c r="AY338" s="238"/>
      <c r="AZ338" s="238"/>
      <c r="BA338" s="238"/>
      <c r="BB338" s="238"/>
      <c r="BC338" s="238"/>
      <c r="BD338" s="238"/>
      <c r="BE338" s="238"/>
      <c r="BF338" s="238"/>
      <c r="BG338" s="100"/>
      <c r="BH338" s="100">
        <v>1</v>
      </c>
      <c r="BI338" s="244">
        <v>12</v>
      </c>
      <c r="BJ338" s="243" t="str">
        <f t="shared" si="58"/>
        <v>17,22</v>
      </c>
      <c r="BK338" s="90"/>
      <c r="BL338" s="102">
        <f t="shared" si="55"/>
        <v>334</v>
      </c>
      <c r="BM338" s="60">
        <f t="shared" si="56"/>
        <v>10</v>
      </c>
      <c r="BN338" s="60">
        <f t="shared" si="57"/>
        <v>10</v>
      </c>
      <c r="BO338" s="90"/>
      <c r="BP338" s="238"/>
      <c r="BQ338" s="238"/>
      <c r="BR338" s="238"/>
      <c r="BS338" s="238"/>
      <c r="BT338" s="238"/>
      <c r="BU338" s="238"/>
      <c r="BV338" s="239"/>
      <c r="BW338" s="238"/>
      <c r="BX338" s="239"/>
      <c r="BY338" s="239"/>
      <c r="BZ338" s="90"/>
      <c r="CA338" s="90"/>
      <c r="CB338" s="90"/>
      <c r="CC338" s="90"/>
      <c r="CD338" s="90"/>
      <c r="CE338" s="90"/>
      <c r="CF338" s="90"/>
      <c r="CG338" s="90"/>
      <c r="CH338" s="90"/>
      <c r="CI338" s="90"/>
      <c r="CJ338" s="90"/>
      <c r="CX338" s="90"/>
      <c r="CY338" s="90"/>
      <c r="CZ338" s="90"/>
      <c r="DA338" s="90"/>
      <c r="DB338" s="90"/>
      <c r="DC338" s="90"/>
      <c r="DD338" s="90"/>
      <c r="DE338" s="90"/>
      <c r="DF338" s="90"/>
      <c r="DG338" s="90"/>
      <c r="DH338" s="90"/>
      <c r="DI338" s="90"/>
      <c r="DJ338" s="90"/>
      <c r="DK338" s="90"/>
    </row>
    <row r="339" spans="1:115" ht="11.25" customHeight="1" x14ac:dyDescent="0.25">
      <c r="A339" s="90"/>
      <c r="B339" s="90"/>
      <c r="C339" s="90"/>
      <c r="D339" s="90"/>
      <c r="E339" s="90"/>
      <c r="F339" s="90"/>
      <c r="G339" s="90"/>
      <c r="H339" s="90"/>
      <c r="I339" s="90"/>
      <c r="J339" s="90"/>
      <c r="K339" s="90"/>
      <c r="L339" s="90"/>
      <c r="M339" s="90"/>
      <c r="N339" s="90"/>
      <c r="O339" s="90"/>
      <c r="P339" s="90"/>
      <c r="Q339" s="90"/>
      <c r="R339" s="90"/>
      <c r="S339" s="90"/>
      <c r="T339" s="90"/>
      <c r="U339" s="90"/>
      <c r="V339" s="90"/>
      <c r="W339" s="90"/>
      <c r="X339" s="90"/>
      <c r="Y339" s="90"/>
      <c r="Z339" s="90"/>
      <c r="AA339" s="238"/>
      <c r="AB339" s="238"/>
      <c r="AC339" s="238"/>
      <c r="AD339" s="238"/>
      <c r="AE339" s="238"/>
      <c r="AF339" s="238"/>
      <c r="AG339" s="238"/>
      <c r="AH339" s="238"/>
      <c r="AI339" s="238"/>
      <c r="AJ339" s="238"/>
      <c r="AK339" s="238"/>
      <c r="AL339" s="238"/>
      <c r="AM339" s="238"/>
      <c r="AN339" s="238"/>
      <c r="AO339" s="238"/>
      <c r="AP339" s="238"/>
      <c r="AQ339" s="238"/>
      <c r="AR339" s="238"/>
      <c r="AS339" s="238"/>
      <c r="AT339" s="238"/>
      <c r="AU339" s="238"/>
      <c r="AV339" s="238"/>
      <c r="AW339" s="238"/>
      <c r="AX339" s="238"/>
      <c r="AY339" s="238"/>
      <c r="AZ339" s="238"/>
      <c r="BA339" s="238"/>
      <c r="BB339" s="238"/>
      <c r="BC339" s="238"/>
      <c r="BD339" s="238"/>
      <c r="BE339" s="238"/>
      <c r="BF339" s="238"/>
      <c r="BG339" s="100"/>
      <c r="BH339" s="100">
        <v>1</v>
      </c>
      <c r="BI339" s="244">
        <v>13</v>
      </c>
      <c r="BJ339" s="243" t="str">
        <f t="shared" si="58"/>
        <v>16,23</v>
      </c>
      <c r="BK339" s="90"/>
      <c r="BL339" s="102">
        <f t="shared" si="55"/>
        <v>335</v>
      </c>
      <c r="BM339" s="60">
        <f t="shared" si="56"/>
        <v>10</v>
      </c>
      <c r="BN339" s="60">
        <f t="shared" si="57"/>
        <v>11</v>
      </c>
      <c r="BO339" s="90"/>
      <c r="BP339" s="238"/>
      <c r="BQ339" s="238"/>
      <c r="BR339" s="238"/>
      <c r="BS339" s="238"/>
      <c r="BT339" s="238"/>
      <c r="BU339" s="238"/>
      <c r="BV339" s="239"/>
      <c r="BW339" s="238"/>
      <c r="BX339" s="239"/>
      <c r="BY339" s="239"/>
      <c r="BZ339" s="90"/>
      <c r="CA339" s="90"/>
      <c r="CB339" s="90"/>
      <c r="CC339" s="90"/>
      <c r="CD339" s="90"/>
      <c r="CE339" s="90"/>
      <c r="CF339" s="90"/>
      <c r="CG339" s="90"/>
      <c r="CH339" s="90"/>
      <c r="CI339" s="90"/>
      <c r="CJ339" s="90"/>
      <c r="CX339" s="90"/>
      <c r="CY339" s="90"/>
      <c r="CZ339" s="90"/>
      <c r="DA339" s="90"/>
      <c r="DB339" s="90"/>
      <c r="DC339" s="90"/>
      <c r="DD339" s="90"/>
      <c r="DE339" s="90"/>
      <c r="DF339" s="90"/>
      <c r="DG339" s="90"/>
      <c r="DH339" s="90"/>
      <c r="DI339" s="90"/>
      <c r="DJ339" s="90"/>
      <c r="DK339" s="90"/>
    </row>
    <row r="340" spans="1:115" ht="11.25" customHeight="1" x14ac:dyDescent="0.25">
      <c r="A340" s="90"/>
      <c r="B340" s="90"/>
      <c r="C340" s="90"/>
      <c r="D340" s="90"/>
      <c r="E340" s="90"/>
      <c r="F340" s="90"/>
      <c r="G340" s="90"/>
      <c r="H340" s="90"/>
      <c r="I340" s="90"/>
      <c r="J340" s="90"/>
      <c r="K340" s="90"/>
      <c r="L340" s="90"/>
      <c r="M340" s="90"/>
      <c r="N340" s="90"/>
      <c r="O340" s="90"/>
      <c r="P340" s="90"/>
      <c r="Q340" s="90"/>
      <c r="R340" s="90"/>
      <c r="S340" s="90"/>
      <c r="T340" s="90"/>
      <c r="U340" s="90"/>
      <c r="V340" s="90"/>
      <c r="W340" s="90"/>
      <c r="X340" s="90"/>
      <c r="Y340" s="90"/>
      <c r="Z340" s="90"/>
      <c r="AA340" s="238"/>
      <c r="AB340" s="238"/>
      <c r="AC340" s="238"/>
      <c r="AD340" s="238"/>
      <c r="AE340" s="238"/>
      <c r="AF340" s="238"/>
      <c r="AG340" s="238"/>
      <c r="AH340" s="238"/>
      <c r="AI340" s="238"/>
      <c r="AJ340" s="238"/>
      <c r="AK340" s="238"/>
      <c r="AL340" s="238"/>
      <c r="AM340" s="238"/>
      <c r="AN340" s="238"/>
      <c r="AO340" s="238"/>
      <c r="AP340" s="238"/>
      <c r="AQ340" s="238"/>
      <c r="AR340" s="238"/>
      <c r="AS340" s="238"/>
      <c r="AT340" s="238"/>
      <c r="AU340" s="238"/>
      <c r="AV340" s="238"/>
      <c r="AW340" s="238"/>
      <c r="AX340" s="238"/>
      <c r="AY340" s="238"/>
      <c r="AZ340" s="238"/>
      <c r="BA340" s="238"/>
      <c r="BB340" s="238"/>
      <c r="BC340" s="238"/>
      <c r="BD340" s="238"/>
      <c r="BE340" s="238"/>
      <c r="BF340" s="238"/>
      <c r="BG340" s="100"/>
      <c r="BH340" s="100">
        <v>1</v>
      </c>
      <c r="BI340" s="244">
        <v>14</v>
      </c>
      <c r="BJ340" s="243" t="str">
        <f t="shared" si="58"/>
        <v>16,24</v>
      </c>
      <c r="BK340" s="90"/>
      <c r="BL340" s="102">
        <f t="shared" si="55"/>
        <v>336</v>
      </c>
      <c r="BM340" s="60">
        <f t="shared" si="56"/>
        <v>10</v>
      </c>
      <c r="BN340" s="60">
        <f t="shared" si="57"/>
        <v>12</v>
      </c>
      <c r="BO340" s="90"/>
      <c r="BP340" s="238"/>
      <c r="BQ340" s="238"/>
      <c r="BR340" s="238"/>
      <c r="BS340" s="238"/>
      <c r="BT340" s="238"/>
      <c r="BU340" s="238"/>
      <c r="BV340" s="239"/>
      <c r="BW340" s="238"/>
      <c r="BX340" s="239"/>
      <c r="BY340" s="239"/>
      <c r="BZ340" s="90"/>
      <c r="CA340" s="90"/>
      <c r="CB340" s="90"/>
      <c r="CC340" s="90"/>
      <c r="CD340" s="90"/>
      <c r="CE340" s="90"/>
      <c r="CF340" s="90"/>
      <c r="CG340" s="90"/>
      <c r="CH340" s="90"/>
      <c r="CI340" s="90"/>
      <c r="CJ340" s="90"/>
      <c r="CX340" s="90"/>
      <c r="CY340" s="90"/>
      <c r="CZ340" s="90"/>
      <c r="DA340" s="90"/>
      <c r="DB340" s="90"/>
      <c r="DC340" s="90"/>
      <c r="DD340" s="90"/>
      <c r="DE340" s="90"/>
      <c r="DF340" s="90"/>
      <c r="DG340" s="90"/>
      <c r="DH340" s="90"/>
      <c r="DI340" s="90"/>
      <c r="DJ340" s="90"/>
      <c r="DK340" s="90"/>
    </row>
    <row r="341" spans="1:115" ht="11.25" customHeight="1" x14ac:dyDescent="0.25">
      <c r="A341" s="90"/>
      <c r="B341" s="90"/>
      <c r="C341" s="90"/>
      <c r="D341" s="90"/>
      <c r="E341" s="90"/>
      <c r="F341" s="90"/>
      <c r="G341" s="90"/>
      <c r="H341" s="90"/>
      <c r="I341" s="90"/>
      <c r="J341" s="90"/>
      <c r="K341" s="90"/>
      <c r="L341" s="90"/>
      <c r="M341" s="90"/>
      <c r="N341" s="90"/>
      <c r="O341" s="90"/>
      <c r="P341" s="90"/>
      <c r="Q341" s="90"/>
      <c r="R341" s="90"/>
      <c r="S341" s="90"/>
      <c r="T341" s="90"/>
      <c r="U341" s="90"/>
      <c r="V341" s="90"/>
      <c r="W341" s="90"/>
      <c r="X341" s="90"/>
      <c r="Y341" s="90"/>
      <c r="Z341" s="90"/>
      <c r="AA341" s="238"/>
      <c r="AB341" s="238"/>
      <c r="AC341" s="238"/>
      <c r="AD341" s="238"/>
      <c r="AE341" s="238"/>
      <c r="AF341" s="238"/>
      <c r="AG341" s="238"/>
      <c r="AH341" s="238"/>
      <c r="AI341" s="238"/>
      <c r="AJ341" s="238"/>
      <c r="AK341" s="238"/>
      <c r="AL341" s="238"/>
      <c r="AM341" s="238"/>
      <c r="AN341" s="238"/>
      <c r="AO341" s="238"/>
      <c r="AP341" s="238"/>
      <c r="AQ341" s="238"/>
      <c r="AR341" s="238"/>
      <c r="AS341" s="238"/>
      <c r="AT341" s="238"/>
      <c r="AU341" s="238"/>
      <c r="AV341" s="238"/>
      <c r="AW341" s="238"/>
      <c r="AX341" s="238"/>
      <c r="AY341" s="238"/>
      <c r="AZ341" s="238"/>
      <c r="BA341" s="238"/>
      <c r="BB341" s="238"/>
      <c r="BC341" s="238"/>
      <c r="BD341" s="238"/>
      <c r="BE341" s="238"/>
      <c r="BF341" s="238"/>
      <c r="BG341" s="100"/>
      <c r="BH341" s="100">
        <v>1</v>
      </c>
      <c r="BI341" s="244">
        <v>15</v>
      </c>
      <c r="BJ341" s="243" t="str">
        <f t="shared" si="58"/>
        <v>16,25</v>
      </c>
      <c r="BK341" s="90"/>
      <c r="BL341" s="102">
        <f t="shared" si="55"/>
        <v>337</v>
      </c>
      <c r="BM341" s="60">
        <f t="shared" si="56"/>
        <v>10</v>
      </c>
      <c r="BN341" s="60">
        <f t="shared" si="57"/>
        <v>13</v>
      </c>
      <c r="BO341" s="90"/>
      <c r="BP341" s="238"/>
      <c r="BQ341" s="238"/>
      <c r="BR341" s="238"/>
      <c r="BS341" s="238"/>
      <c r="BT341" s="238"/>
      <c r="BU341" s="238"/>
      <c r="BV341" s="239"/>
      <c r="BW341" s="238"/>
      <c r="BX341" s="239"/>
      <c r="BY341" s="239"/>
      <c r="BZ341" s="90"/>
      <c r="CA341" s="90"/>
      <c r="CB341" s="90"/>
      <c r="CC341" s="90"/>
      <c r="CD341" s="90"/>
      <c r="CE341" s="90"/>
      <c r="CF341" s="90"/>
      <c r="CG341" s="90"/>
      <c r="CH341" s="90"/>
      <c r="CI341" s="90"/>
      <c r="CJ341" s="90"/>
      <c r="CX341" s="90"/>
      <c r="CY341" s="90"/>
      <c r="CZ341" s="90"/>
      <c r="DA341" s="90"/>
      <c r="DB341" s="90"/>
      <c r="DC341" s="90"/>
      <c r="DD341" s="90"/>
      <c r="DE341" s="90"/>
      <c r="DF341" s="90"/>
      <c r="DG341" s="90"/>
      <c r="DH341" s="90"/>
      <c r="DI341" s="90"/>
      <c r="DJ341" s="90"/>
      <c r="DK341" s="90"/>
    </row>
    <row r="342" spans="1:115" ht="11.25" customHeight="1" x14ac:dyDescent="0.25">
      <c r="A342" s="90"/>
      <c r="B342" s="90"/>
      <c r="C342" s="90"/>
      <c r="D342" s="90"/>
      <c r="E342" s="90"/>
      <c r="F342" s="90"/>
      <c r="G342" s="90"/>
      <c r="H342" s="90"/>
      <c r="I342" s="90"/>
      <c r="J342" s="90"/>
      <c r="K342" s="90"/>
      <c r="L342" s="90"/>
      <c r="M342" s="90"/>
      <c r="N342" s="90"/>
      <c r="O342" s="90"/>
      <c r="P342" s="90"/>
      <c r="Q342" s="90"/>
      <c r="R342" s="90"/>
      <c r="S342" s="90"/>
      <c r="T342" s="90"/>
      <c r="U342" s="90"/>
      <c r="V342" s="90"/>
      <c r="W342" s="90"/>
      <c r="X342" s="90"/>
      <c r="Y342" s="90"/>
      <c r="Z342" s="90"/>
      <c r="AA342" s="238"/>
      <c r="AB342" s="238"/>
      <c r="AC342" s="238"/>
      <c r="AD342" s="238"/>
      <c r="AE342" s="238"/>
      <c r="AF342" s="238"/>
      <c r="AG342" s="238"/>
      <c r="AH342" s="238"/>
      <c r="AI342" s="238"/>
      <c r="AJ342" s="238"/>
      <c r="AK342" s="238"/>
      <c r="AL342" s="238"/>
      <c r="AM342" s="238"/>
      <c r="AN342" s="238"/>
      <c r="AO342" s="238"/>
      <c r="AP342" s="238"/>
      <c r="AQ342" s="238"/>
      <c r="AR342" s="238"/>
      <c r="AS342" s="238"/>
      <c r="AT342" s="238"/>
      <c r="AU342" s="238"/>
      <c r="AV342" s="238"/>
      <c r="AW342" s="238"/>
      <c r="AX342" s="238"/>
      <c r="AY342" s="238"/>
      <c r="AZ342" s="238"/>
      <c r="BA342" s="238"/>
      <c r="BB342" s="238"/>
      <c r="BC342" s="238"/>
      <c r="BD342" s="238"/>
      <c r="BE342" s="238"/>
      <c r="BF342" s="238"/>
      <c r="BG342" s="100"/>
      <c r="BH342" s="100">
        <v>1</v>
      </c>
      <c r="BI342" s="244">
        <v>16</v>
      </c>
      <c r="BJ342" s="243" t="str">
        <f t="shared" si="58"/>
        <v>16,26</v>
      </c>
      <c r="BK342" s="90"/>
      <c r="BL342" s="102">
        <f t="shared" si="55"/>
        <v>338</v>
      </c>
      <c r="BM342" s="60">
        <f t="shared" si="56"/>
        <v>10</v>
      </c>
      <c r="BN342" s="60">
        <f t="shared" si="57"/>
        <v>14</v>
      </c>
      <c r="BO342" s="90"/>
      <c r="BP342" s="238"/>
      <c r="BQ342" s="238"/>
      <c r="BR342" s="238"/>
      <c r="BS342" s="238"/>
      <c r="BT342" s="238"/>
      <c r="BU342" s="238"/>
      <c r="BV342" s="239"/>
      <c r="BW342" s="238"/>
      <c r="BX342" s="239"/>
      <c r="BY342" s="239"/>
      <c r="BZ342" s="90"/>
      <c r="CA342" s="90"/>
      <c r="CB342" s="90"/>
      <c r="CC342" s="90"/>
      <c r="CD342" s="90"/>
      <c r="CE342" s="90"/>
      <c r="CF342" s="90"/>
      <c r="CG342" s="90"/>
      <c r="CH342" s="90"/>
      <c r="CI342" s="90"/>
      <c r="CJ342" s="90"/>
      <c r="CX342" s="90"/>
      <c r="CY342" s="90"/>
      <c r="CZ342" s="90"/>
      <c r="DA342" s="90"/>
      <c r="DB342" s="90"/>
      <c r="DC342" s="90"/>
      <c r="DD342" s="90"/>
      <c r="DE342" s="90"/>
      <c r="DF342" s="90"/>
      <c r="DG342" s="90"/>
      <c r="DH342" s="90"/>
      <c r="DI342" s="90"/>
      <c r="DJ342" s="90"/>
      <c r="DK342" s="90"/>
    </row>
    <row r="343" spans="1:115" ht="11.25" customHeight="1" x14ac:dyDescent="0.25">
      <c r="A343" s="90"/>
      <c r="B343" s="90"/>
      <c r="C343" s="90"/>
      <c r="D343" s="90"/>
      <c r="E343" s="90"/>
      <c r="F343" s="90"/>
      <c r="G343" s="90"/>
      <c r="H343" s="90"/>
      <c r="I343" s="90"/>
      <c r="J343" s="90"/>
      <c r="K343" s="90"/>
      <c r="L343" s="90"/>
      <c r="M343" s="90"/>
      <c r="N343" s="90"/>
      <c r="O343" s="90"/>
      <c r="P343" s="90"/>
      <c r="Q343" s="90"/>
      <c r="R343" s="90"/>
      <c r="S343" s="90"/>
      <c r="T343" s="90"/>
      <c r="U343" s="90"/>
      <c r="V343" s="90"/>
      <c r="W343" s="90"/>
      <c r="X343" s="90"/>
      <c r="Y343" s="90"/>
      <c r="Z343" s="90"/>
      <c r="AA343" s="238"/>
      <c r="AB343" s="238"/>
      <c r="AC343" s="238"/>
      <c r="AD343" s="238"/>
      <c r="AE343" s="238"/>
      <c r="AF343" s="238"/>
      <c r="AG343" s="238"/>
      <c r="AH343" s="238"/>
      <c r="AI343" s="238"/>
      <c r="AJ343" s="238"/>
      <c r="AK343" s="238"/>
      <c r="AL343" s="238"/>
      <c r="AM343" s="238"/>
      <c r="AN343" s="238"/>
      <c r="AO343" s="238"/>
      <c r="AP343" s="238"/>
      <c r="AQ343" s="238"/>
      <c r="AR343" s="238"/>
      <c r="AS343" s="238"/>
      <c r="AT343" s="238"/>
      <c r="AU343" s="238"/>
      <c r="AV343" s="238"/>
      <c r="AW343" s="238"/>
      <c r="AX343" s="238"/>
      <c r="AY343" s="238"/>
      <c r="AZ343" s="238"/>
      <c r="BA343" s="238"/>
      <c r="BB343" s="238"/>
      <c r="BC343" s="238"/>
      <c r="BD343" s="238"/>
      <c r="BE343" s="238"/>
      <c r="BF343" s="238"/>
      <c r="BG343" s="100"/>
      <c r="BH343" s="100">
        <v>1</v>
      </c>
      <c r="BI343" s="244">
        <v>17</v>
      </c>
      <c r="BJ343" s="243" t="str">
        <f t="shared" si="58"/>
        <v>16,27</v>
      </c>
      <c r="BK343" s="90"/>
      <c r="BL343" s="102">
        <f t="shared" si="55"/>
        <v>339</v>
      </c>
      <c r="BM343" s="60">
        <f t="shared" si="56"/>
        <v>10</v>
      </c>
      <c r="BN343" s="60">
        <f t="shared" si="57"/>
        <v>15</v>
      </c>
      <c r="BO343" s="90"/>
      <c r="BP343" s="238"/>
      <c r="BQ343" s="238"/>
      <c r="BR343" s="238"/>
      <c r="BS343" s="238"/>
      <c r="BT343" s="238"/>
      <c r="BU343" s="238"/>
      <c r="BV343" s="239"/>
      <c r="BW343" s="238"/>
      <c r="BX343" s="239"/>
      <c r="BY343" s="239"/>
      <c r="BZ343" s="90"/>
      <c r="CA343" s="90"/>
      <c r="CB343" s="90"/>
      <c r="CC343" s="90"/>
      <c r="CD343" s="90"/>
      <c r="CE343" s="90"/>
      <c r="CF343" s="90"/>
      <c r="CG343" s="90"/>
      <c r="CH343" s="90"/>
      <c r="CI343" s="90"/>
      <c r="CJ343" s="90"/>
      <c r="CX343" s="90"/>
      <c r="CY343" s="90"/>
      <c r="CZ343" s="90"/>
      <c r="DA343" s="90"/>
      <c r="DB343" s="90"/>
      <c r="DC343" s="90"/>
      <c r="DD343" s="90"/>
      <c r="DE343" s="90"/>
      <c r="DF343" s="90"/>
      <c r="DG343" s="90"/>
      <c r="DH343" s="90"/>
      <c r="DI343" s="90"/>
      <c r="DJ343" s="90"/>
      <c r="DK343" s="90"/>
    </row>
    <row r="344" spans="1:115" ht="11.25" customHeight="1" x14ac:dyDescent="0.25">
      <c r="A344" s="90"/>
      <c r="B344" s="90"/>
      <c r="C344" s="90"/>
      <c r="D344" s="90"/>
      <c r="E344" s="90"/>
      <c r="F344" s="90"/>
      <c r="G344" s="90"/>
      <c r="H344" s="90"/>
      <c r="I344" s="90"/>
      <c r="J344" s="90"/>
      <c r="K344" s="90"/>
      <c r="L344" s="90"/>
      <c r="M344" s="90"/>
      <c r="N344" s="90"/>
      <c r="O344" s="90"/>
      <c r="P344" s="90"/>
      <c r="Q344" s="90"/>
      <c r="R344" s="90"/>
      <c r="S344" s="90"/>
      <c r="T344" s="90"/>
      <c r="U344" s="90"/>
      <c r="V344" s="90"/>
      <c r="W344" s="90"/>
      <c r="X344" s="90"/>
      <c r="Y344" s="90"/>
      <c r="Z344" s="90"/>
      <c r="AA344" s="238"/>
      <c r="AB344" s="238"/>
      <c r="AC344" s="238"/>
      <c r="AD344" s="238"/>
      <c r="AE344" s="238"/>
      <c r="AF344" s="238"/>
      <c r="AG344" s="238"/>
      <c r="AH344" s="238"/>
      <c r="AI344" s="238"/>
      <c r="AJ344" s="238"/>
      <c r="AK344" s="238"/>
      <c r="AL344" s="238"/>
      <c r="AM344" s="238"/>
      <c r="AN344" s="238"/>
      <c r="AO344" s="238"/>
      <c r="AP344" s="238"/>
      <c r="AQ344" s="238"/>
      <c r="AR344" s="238"/>
      <c r="AS344" s="238"/>
      <c r="AT344" s="238"/>
      <c r="AU344" s="238"/>
      <c r="AV344" s="238"/>
      <c r="AW344" s="238"/>
      <c r="AX344" s="238"/>
      <c r="AY344" s="238"/>
      <c r="AZ344" s="238"/>
      <c r="BA344" s="238"/>
      <c r="BB344" s="238"/>
      <c r="BC344" s="238"/>
      <c r="BD344" s="238"/>
      <c r="BE344" s="238"/>
      <c r="BF344" s="238"/>
      <c r="BG344" s="100"/>
      <c r="BH344" s="100">
        <v>1</v>
      </c>
      <c r="BI344" s="244">
        <v>18</v>
      </c>
      <c r="BJ344" s="243" t="str">
        <f t="shared" si="58"/>
        <v>15,28</v>
      </c>
      <c r="BK344" s="90"/>
      <c r="BL344" s="102">
        <f t="shared" si="55"/>
        <v>340</v>
      </c>
      <c r="BM344" s="60">
        <f t="shared" si="56"/>
        <v>10</v>
      </c>
      <c r="BN344" s="60">
        <f t="shared" si="57"/>
        <v>16</v>
      </c>
      <c r="BO344" s="90"/>
      <c r="BP344" s="238"/>
      <c r="BQ344" s="238"/>
      <c r="BR344" s="238"/>
      <c r="BS344" s="238"/>
      <c r="BT344" s="238"/>
      <c r="BU344" s="238"/>
      <c r="BV344" s="239"/>
      <c r="BW344" s="238"/>
      <c r="BX344" s="239"/>
      <c r="BY344" s="239"/>
      <c r="BZ344" s="90"/>
      <c r="CA344" s="90"/>
      <c r="CB344" s="90"/>
      <c r="CC344" s="90"/>
      <c r="CD344" s="90"/>
      <c r="CE344" s="90"/>
      <c r="CF344" s="90"/>
      <c r="CG344" s="90"/>
      <c r="CH344" s="90"/>
      <c r="CI344" s="90"/>
      <c r="CJ344" s="90"/>
      <c r="CX344" s="90"/>
      <c r="CY344" s="90"/>
      <c r="CZ344" s="90"/>
      <c r="DA344" s="90"/>
      <c r="DB344" s="90"/>
      <c r="DC344" s="90"/>
      <c r="DD344" s="90"/>
      <c r="DE344" s="90"/>
      <c r="DF344" s="90"/>
      <c r="DG344" s="90"/>
      <c r="DH344" s="90"/>
      <c r="DI344" s="90"/>
      <c r="DJ344" s="90"/>
      <c r="DK344" s="90"/>
    </row>
    <row r="345" spans="1:115" ht="11.25" customHeight="1" x14ac:dyDescent="0.25">
      <c r="A345" s="90"/>
      <c r="B345" s="90"/>
      <c r="C345" s="90"/>
      <c r="D345" s="90"/>
      <c r="E345" s="90"/>
      <c r="F345" s="90"/>
      <c r="G345" s="90"/>
      <c r="H345" s="90"/>
      <c r="I345" s="90"/>
      <c r="J345" s="90"/>
      <c r="K345" s="90"/>
      <c r="L345" s="90"/>
      <c r="M345" s="90"/>
      <c r="N345" s="90"/>
      <c r="O345" s="90"/>
      <c r="P345" s="90"/>
      <c r="Q345" s="90"/>
      <c r="R345" s="90"/>
      <c r="S345" s="90"/>
      <c r="T345" s="90"/>
      <c r="U345" s="90"/>
      <c r="V345" s="90"/>
      <c r="W345" s="90"/>
      <c r="X345" s="90"/>
      <c r="Y345" s="90"/>
      <c r="Z345" s="90"/>
      <c r="AA345" s="238"/>
      <c r="AB345" s="238"/>
      <c r="AC345" s="238"/>
      <c r="AD345" s="238"/>
      <c r="AE345" s="238"/>
      <c r="AF345" s="238"/>
      <c r="AG345" s="238"/>
      <c r="AH345" s="238"/>
      <c r="AI345" s="238"/>
      <c r="AJ345" s="238"/>
      <c r="AK345" s="238"/>
      <c r="AL345" s="238"/>
      <c r="AM345" s="238"/>
      <c r="AN345" s="238"/>
      <c r="AO345" s="238"/>
      <c r="AP345" s="238"/>
      <c r="AQ345" s="238"/>
      <c r="AR345" s="238"/>
      <c r="AS345" s="238"/>
      <c r="AT345" s="238"/>
      <c r="AU345" s="238"/>
      <c r="AV345" s="238"/>
      <c r="AW345" s="238"/>
      <c r="AX345" s="238"/>
      <c r="AY345" s="238"/>
      <c r="AZ345" s="238"/>
      <c r="BA345" s="238"/>
      <c r="BB345" s="238"/>
      <c r="BC345" s="238"/>
      <c r="BD345" s="238"/>
      <c r="BE345" s="238"/>
      <c r="BF345" s="238"/>
      <c r="BG345" s="100"/>
      <c r="BH345" s="100">
        <v>1</v>
      </c>
      <c r="BI345" s="244">
        <v>19</v>
      </c>
      <c r="BJ345" s="243" t="str">
        <f t="shared" si="58"/>
        <v>11,18</v>
      </c>
      <c r="BK345" s="90"/>
      <c r="BL345" s="102">
        <f t="shared" si="55"/>
        <v>341</v>
      </c>
      <c r="BM345" s="60">
        <f t="shared" si="56"/>
        <v>10</v>
      </c>
      <c r="BN345" s="60">
        <f t="shared" si="57"/>
        <v>17</v>
      </c>
      <c r="BO345" s="90"/>
      <c r="BP345" s="238"/>
      <c r="BQ345" s="238"/>
      <c r="BR345" s="238"/>
      <c r="BS345" s="238"/>
      <c r="BT345" s="238"/>
      <c r="BU345" s="238"/>
      <c r="BV345" s="239"/>
      <c r="BW345" s="238"/>
      <c r="BX345" s="239"/>
      <c r="BY345" s="239"/>
      <c r="BZ345" s="90"/>
      <c r="CA345" s="90"/>
      <c r="CB345" s="90"/>
      <c r="CC345" s="90"/>
      <c r="CD345" s="90"/>
      <c r="CE345" s="90"/>
      <c r="CF345" s="90"/>
      <c r="CG345" s="90"/>
      <c r="CH345" s="90"/>
      <c r="CI345" s="90"/>
      <c r="CJ345" s="90"/>
      <c r="CX345" s="90"/>
      <c r="CY345" s="90"/>
      <c r="CZ345" s="90"/>
      <c r="DA345" s="90"/>
      <c r="DB345" s="90"/>
      <c r="DC345" s="90"/>
      <c r="DD345" s="90"/>
      <c r="DE345" s="90"/>
      <c r="DF345" s="90"/>
      <c r="DG345" s="90"/>
      <c r="DH345" s="90"/>
      <c r="DI345" s="90"/>
      <c r="DJ345" s="90"/>
      <c r="DK345" s="90"/>
    </row>
    <row r="346" spans="1:115" ht="11.25" customHeight="1" x14ac:dyDescent="0.25">
      <c r="A346" s="90"/>
      <c r="B346" s="90"/>
      <c r="C346" s="90"/>
      <c r="D346" s="90"/>
      <c r="E346" s="90"/>
      <c r="F346" s="90"/>
      <c r="G346" s="90"/>
      <c r="H346" s="90"/>
      <c r="I346" s="90"/>
      <c r="J346" s="90"/>
      <c r="K346" s="90"/>
      <c r="L346" s="90"/>
      <c r="M346" s="90"/>
      <c r="N346" s="90"/>
      <c r="O346" s="90"/>
      <c r="P346" s="90"/>
      <c r="Q346" s="90"/>
      <c r="R346" s="90"/>
      <c r="S346" s="90"/>
      <c r="T346" s="90"/>
      <c r="U346" s="90"/>
      <c r="V346" s="90"/>
      <c r="W346" s="90"/>
      <c r="X346" s="90"/>
      <c r="Y346" s="90"/>
      <c r="Z346" s="90"/>
      <c r="AA346" s="238"/>
      <c r="AB346" s="238"/>
      <c r="AC346" s="238"/>
      <c r="AD346" s="238"/>
      <c r="AE346" s="238"/>
      <c r="AF346" s="238"/>
      <c r="AG346" s="238"/>
      <c r="AH346" s="238"/>
      <c r="AI346" s="238"/>
      <c r="AJ346" s="238"/>
      <c r="AK346" s="238"/>
      <c r="AL346" s="238"/>
      <c r="AM346" s="238"/>
      <c r="AN346" s="238"/>
      <c r="AO346" s="238"/>
      <c r="AP346" s="238"/>
      <c r="AQ346" s="238"/>
      <c r="AR346" s="238"/>
      <c r="AS346" s="238"/>
      <c r="AT346" s="238"/>
      <c r="AU346" s="238"/>
      <c r="AV346" s="238"/>
      <c r="AW346" s="238"/>
      <c r="AX346" s="238"/>
      <c r="AY346" s="238"/>
      <c r="AZ346" s="238"/>
      <c r="BA346" s="238"/>
      <c r="BB346" s="238"/>
      <c r="BC346" s="238"/>
      <c r="BD346" s="238"/>
      <c r="BE346" s="238"/>
      <c r="BF346" s="238"/>
      <c r="BG346" s="100"/>
      <c r="BH346" s="100">
        <v>1</v>
      </c>
      <c r="BI346" s="244">
        <v>20</v>
      </c>
      <c r="BJ346" s="243" t="str">
        <f t="shared" si="58"/>
        <v>11,19</v>
      </c>
      <c r="BK346" s="90"/>
      <c r="BL346" s="102">
        <f t="shared" si="55"/>
        <v>342</v>
      </c>
      <c r="BM346" s="60">
        <f t="shared" si="56"/>
        <v>10</v>
      </c>
      <c r="BN346" s="60">
        <f t="shared" si="57"/>
        <v>18</v>
      </c>
      <c r="BO346" s="90"/>
      <c r="BP346" s="238"/>
      <c r="BQ346" s="238"/>
      <c r="BR346" s="238"/>
      <c r="BS346" s="238"/>
      <c r="BT346" s="238"/>
      <c r="BU346" s="238"/>
      <c r="BV346" s="239"/>
      <c r="BW346" s="238"/>
      <c r="BX346" s="239"/>
      <c r="BY346" s="239"/>
      <c r="BZ346" s="90"/>
      <c r="CA346" s="90"/>
      <c r="CB346" s="90"/>
      <c r="CC346" s="90"/>
      <c r="CD346" s="90"/>
      <c r="CE346" s="90"/>
      <c r="CF346" s="90"/>
      <c r="CG346" s="90"/>
      <c r="CH346" s="90"/>
      <c r="CI346" s="90"/>
      <c r="CJ346" s="90"/>
      <c r="CX346" s="90"/>
      <c r="CY346" s="90"/>
      <c r="CZ346" s="90"/>
      <c r="DA346" s="90"/>
      <c r="DB346" s="90"/>
      <c r="DC346" s="90"/>
      <c r="DD346" s="90"/>
      <c r="DE346" s="90"/>
      <c r="DF346" s="90"/>
      <c r="DG346" s="90"/>
      <c r="DH346" s="90"/>
      <c r="DI346" s="90"/>
      <c r="DJ346" s="90"/>
      <c r="DK346" s="90"/>
    </row>
    <row r="347" spans="1:115" ht="11.25" customHeight="1" x14ac:dyDescent="0.25">
      <c r="A347" s="90"/>
      <c r="B347" s="90"/>
      <c r="C347" s="90"/>
      <c r="D347" s="90"/>
      <c r="E347" s="90"/>
      <c r="F347" s="90"/>
      <c r="G347" s="90"/>
      <c r="H347" s="90"/>
      <c r="I347" s="90"/>
      <c r="J347" s="90"/>
      <c r="K347" s="90"/>
      <c r="L347" s="90"/>
      <c r="M347" s="90"/>
      <c r="N347" s="90"/>
      <c r="O347" s="90"/>
      <c r="P347" s="90"/>
      <c r="Q347" s="90"/>
      <c r="R347" s="90"/>
      <c r="S347" s="90"/>
      <c r="T347" s="90"/>
      <c r="U347" s="90"/>
      <c r="V347" s="90"/>
      <c r="W347" s="90"/>
      <c r="X347" s="90"/>
      <c r="Y347" s="90"/>
      <c r="Z347" s="90"/>
      <c r="AA347" s="238"/>
      <c r="AB347" s="238"/>
      <c r="AC347" s="238"/>
      <c r="AD347" s="238"/>
      <c r="AE347" s="238"/>
      <c r="AF347" s="238"/>
      <c r="AG347" s="238"/>
      <c r="AH347" s="238"/>
      <c r="AI347" s="238"/>
      <c r="AJ347" s="238"/>
      <c r="AK347" s="238"/>
      <c r="AL347" s="238"/>
      <c r="AM347" s="238"/>
      <c r="AN347" s="238"/>
      <c r="AO347" s="238"/>
      <c r="AP347" s="238"/>
      <c r="AQ347" s="238"/>
      <c r="AR347" s="238"/>
      <c r="AS347" s="238"/>
      <c r="AT347" s="238"/>
      <c r="AU347" s="238"/>
      <c r="AV347" s="238"/>
      <c r="AW347" s="238"/>
      <c r="AX347" s="238"/>
      <c r="AY347" s="238"/>
      <c r="AZ347" s="238"/>
      <c r="BA347" s="238"/>
      <c r="BB347" s="238"/>
      <c r="BC347" s="238"/>
      <c r="BD347" s="238"/>
      <c r="BE347" s="238"/>
      <c r="BF347" s="238"/>
      <c r="BG347" s="100"/>
      <c r="BH347" s="100">
        <v>1</v>
      </c>
      <c r="BI347" s="244">
        <v>21</v>
      </c>
      <c r="BJ347" s="243" t="str">
        <f t="shared" si="58"/>
        <v>12,19</v>
      </c>
      <c r="BK347" s="90"/>
      <c r="BL347" s="102">
        <f t="shared" si="55"/>
        <v>343</v>
      </c>
      <c r="BM347" s="60">
        <f t="shared" si="56"/>
        <v>10</v>
      </c>
      <c r="BN347" s="60">
        <f t="shared" si="57"/>
        <v>19</v>
      </c>
      <c r="BO347" s="90"/>
      <c r="BP347" s="238"/>
      <c r="BQ347" s="238"/>
      <c r="BR347" s="238"/>
      <c r="BS347" s="238"/>
      <c r="BT347" s="238"/>
      <c r="BU347" s="238"/>
      <c r="BV347" s="239"/>
      <c r="BW347" s="238"/>
      <c r="BX347" s="239"/>
      <c r="BY347" s="239"/>
      <c r="BZ347" s="90"/>
      <c r="CA347" s="90"/>
      <c r="CB347" s="90"/>
      <c r="CC347" s="90"/>
      <c r="CD347" s="90"/>
      <c r="CE347" s="90"/>
      <c r="CF347" s="90"/>
      <c r="CG347" s="90"/>
      <c r="CH347" s="90"/>
      <c r="CI347" s="90"/>
      <c r="CJ347" s="90"/>
      <c r="CX347" s="90"/>
      <c r="CY347" s="90"/>
      <c r="CZ347" s="90"/>
      <c r="DA347" s="90"/>
      <c r="DB347" s="90"/>
      <c r="DC347" s="90"/>
      <c r="DD347" s="90"/>
      <c r="DE347" s="90"/>
      <c r="DF347" s="90"/>
      <c r="DG347" s="90"/>
      <c r="DH347" s="90"/>
      <c r="DI347" s="90"/>
      <c r="DJ347" s="90"/>
      <c r="DK347" s="90"/>
    </row>
    <row r="348" spans="1:115" ht="11.25" customHeight="1" x14ac:dyDescent="0.25">
      <c r="A348" s="90"/>
      <c r="B348" s="90"/>
      <c r="C348" s="90"/>
      <c r="D348" s="90"/>
      <c r="E348" s="90"/>
      <c r="F348" s="90"/>
      <c r="G348" s="90"/>
      <c r="H348" s="90"/>
      <c r="I348" s="90"/>
      <c r="J348" s="90"/>
      <c r="K348" s="90"/>
      <c r="L348" s="90"/>
      <c r="M348" s="90"/>
      <c r="N348" s="90"/>
      <c r="O348" s="90"/>
      <c r="P348" s="90"/>
      <c r="Q348" s="90"/>
      <c r="R348" s="90"/>
      <c r="S348" s="90"/>
      <c r="T348" s="90"/>
      <c r="U348" s="90"/>
      <c r="V348" s="90"/>
      <c r="W348" s="90"/>
      <c r="X348" s="90"/>
      <c r="Y348" s="90"/>
      <c r="Z348" s="90"/>
      <c r="AA348" s="238"/>
      <c r="AB348" s="238"/>
      <c r="AC348" s="238"/>
      <c r="AD348" s="238"/>
      <c r="AE348" s="238"/>
      <c r="AF348" s="238"/>
      <c r="AG348" s="238"/>
      <c r="AH348" s="238"/>
      <c r="AI348" s="238"/>
      <c r="AJ348" s="238"/>
      <c r="AK348" s="238"/>
      <c r="AL348" s="238"/>
      <c r="AM348" s="238"/>
      <c r="AN348" s="238"/>
      <c r="AO348" s="238"/>
      <c r="AP348" s="238"/>
      <c r="AQ348" s="238"/>
      <c r="AR348" s="238"/>
      <c r="AS348" s="238"/>
      <c r="AT348" s="238"/>
      <c r="AU348" s="238"/>
      <c r="AV348" s="238"/>
      <c r="AW348" s="238"/>
      <c r="AX348" s="238"/>
      <c r="AY348" s="238"/>
      <c r="AZ348" s="238"/>
      <c r="BA348" s="238"/>
      <c r="BB348" s="238"/>
      <c r="BC348" s="238"/>
      <c r="BD348" s="238"/>
      <c r="BE348" s="238"/>
      <c r="BF348" s="238"/>
      <c r="BG348" s="100"/>
      <c r="BH348" s="100">
        <v>1</v>
      </c>
      <c r="BI348" s="244">
        <v>22</v>
      </c>
      <c r="BJ348" s="243" t="str">
        <f t="shared" si="58"/>
        <v>12,20</v>
      </c>
      <c r="BK348" s="90"/>
      <c r="BL348" s="102">
        <f t="shared" si="55"/>
        <v>344</v>
      </c>
      <c r="BM348" s="60">
        <f t="shared" si="56"/>
        <v>10</v>
      </c>
      <c r="BN348" s="60">
        <f t="shared" si="57"/>
        <v>20</v>
      </c>
      <c r="BO348" s="90"/>
      <c r="BP348" s="238"/>
      <c r="BQ348" s="238"/>
      <c r="BR348" s="238"/>
      <c r="BS348" s="238"/>
      <c r="BT348" s="238"/>
      <c r="BU348" s="238"/>
      <c r="BV348" s="239"/>
      <c r="BW348" s="238"/>
      <c r="BX348" s="239"/>
      <c r="BY348" s="239"/>
      <c r="BZ348" s="90"/>
      <c r="CA348" s="90"/>
      <c r="CB348" s="90"/>
      <c r="CC348" s="90"/>
      <c r="CD348" s="90"/>
      <c r="CE348" s="90"/>
      <c r="CF348" s="90"/>
      <c r="CG348" s="90"/>
      <c r="CH348" s="90"/>
      <c r="CI348" s="90"/>
      <c r="CJ348" s="90"/>
      <c r="CX348" s="90"/>
      <c r="CY348" s="90"/>
      <c r="CZ348" s="90"/>
      <c r="DA348" s="90"/>
      <c r="DB348" s="90"/>
      <c r="DC348" s="90"/>
      <c r="DD348" s="90"/>
      <c r="DE348" s="90"/>
      <c r="DF348" s="90"/>
      <c r="DG348" s="90"/>
      <c r="DH348" s="90"/>
      <c r="DI348" s="90"/>
      <c r="DJ348" s="90"/>
      <c r="DK348" s="90"/>
    </row>
    <row r="349" spans="1:115" ht="11.25" customHeight="1" x14ac:dyDescent="0.25">
      <c r="A349" s="90"/>
      <c r="B349" s="90"/>
      <c r="C349" s="90"/>
      <c r="D349" s="90"/>
      <c r="E349" s="90"/>
      <c r="F349" s="90"/>
      <c r="G349" s="90"/>
      <c r="H349" s="90"/>
      <c r="I349" s="90"/>
      <c r="J349" s="90"/>
      <c r="K349" s="90"/>
      <c r="L349" s="90"/>
      <c r="M349" s="90"/>
      <c r="N349" s="90"/>
      <c r="O349" s="90"/>
      <c r="P349" s="90"/>
      <c r="Q349" s="90"/>
      <c r="R349" s="90"/>
      <c r="S349" s="90"/>
      <c r="T349" s="90"/>
      <c r="U349" s="90"/>
      <c r="V349" s="90"/>
      <c r="W349" s="90"/>
      <c r="X349" s="90"/>
      <c r="Y349" s="90"/>
      <c r="Z349" s="90"/>
      <c r="AA349" s="238"/>
      <c r="AB349" s="238"/>
      <c r="AC349" s="238"/>
      <c r="AD349" s="238"/>
      <c r="AE349" s="238"/>
      <c r="AF349" s="238"/>
      <c r="AG349" s="238"/>
      <c r="AH349" s="238"/>
      <c r="AI349" s="238"/>
      <c r="AJ349" s="238"/>
      <c r="AK349" s="238"/>
      <c r="AL349" s="238"/>
      <c r="AM349" s="238"/>
      <c r="AN349" s="238"/>
      <c r="AO349" s="238"/>
      <c r="AP349" s="238"/>
      <c r="AQ349" s="238"/>
      <c r="AR349" s="238"/>
      <c r="AS349" s="238"/>
      <c r="AT349" s="238"/>
      <c r="AU349" s="238"/>
      <c r="AV349" s="238"/>
      <c r="AW349" s="238"/>
      <c r="AX349" s="238"/>
      <c r="AY349" s="238"/>
      <c r="AZ349" s="238"/>
      <c r="BA349" s="238"/>
      <c r="BB349" s="238"/>
      <c r="BC349" s="238"/>
      <c r="BD349" s="238"/>
      <c r="BE349" s="238"/>
      <c r="BF349" s="238"/>
      <c r="BG349" s="100"/>
      <c r="BH349" s="100">
        <v>1</v>
      </c>
      <c r="BI349" s="244">
        <v>23</v>
      </c>
      <c r="BJ349" s="243" t="str">
        <f t="shared" si="58"/>
        <v>12,21</v>
      </c>
      <c r="BK349" s="90"/>
      <c r="BL349" s="102">
        <f t="shared" si="55"/>
        <v>345</v>
      </c>
      <c r="BM349" s="60">
        <f t="shared" si="56"/>
        <v>10</v>
      </c>
      <c r="BN349" s="60">
        <f t="shared" si="57"/>
        <v>21</v>
      </c>
      <c r="BO349" s="90"/>
      <c r="BP349" s="238"/>
      <c r="BQ349" s="238"/>
      <c r="BR349" s="238"/>
      <c r="BS349" s="238"/>
      <c r="BT349" s="238"/>
      <c r="BU349" s="238"/>
      <c r="BV349" s="239"/>
      <c r="BW349" s="238"/>
      <c r="BX349" s="239"/>
      <c r="BY349" s="239"/>
      <c r="BZ349" s="90"/>
      <c r="CA349" s="90"/>
      <c r="CB349" s="90"/>
      <c r="CC349" s="90"/>
      <c r="CD349" s="90"/>
      <c r="CE349" s="90"/>
      <c r="CF349" s="90"/>
      <c r="CG349" s="90"/>
      <c r="CH349" s="90"/>
      <c r="CI349" s="90"/>
      <c r="CJ349" s="90"/>
      <c r="CX349" s="90"/>
      <c r="CY349" s="90"/>
      <c r="CZ349" s="90"/>
      <c r="DA349" s="90"/>
      <c r="DB349" s="90"/>
      <c r="DC349" s="90"/>
      <c r="DD349" s="90"/>
      <c r="DE349" s="90"/>
      <c r="DF349" s="90"/>
      <c r="DG349" s="90"/>
      <c r="DH349" s="90"/>
      <c r="DI349" s="90"/>
      <c r="DJ349" s="90"/>
      <c r="DK349" s="90"/>
    </row>
    <row r="350" spans="1:115" ht="11.25" customHeight="1" x14ac:dyDescent="0.25">
      <c r="A350" s="90"/>
      <c r="B350" s="90"/>
      <c r="C350" s="90"/>
      <c r="D350" s="90"/>
      <c r="E350" s="90"/>
      <c r="F350" s="90"/>
      <c r="G350" s="90"/>
      <c r="H350" s="90"/>
      <c r="I350" s="90"/>
      <c r="J350" s="90"/>
      <c r="K350" s="90"/>
      <c r="L350" s="90"/>
      <c r="M350" s="90"/>
      <c r="N350" s="90"/>
      <c r="O350" s="90"/>
      <c r="P350" s="90"/>
      <c r="Q350" s="90"/>
      <c r="R350" s="90"/>
      <c r="S350" s="90"/>
      <c r="T350" s="90"/>
      <c r="U350" s="90"/>
      <c r="V350" s="90"/>
      <c r="W350" s="90"/>
      <c r="X350" s="90"/>
      <c r="Y350" s="90"/>
      <c r="Z350" s="90"/>
      <c r="AA350" s="238"/>
      <c r="AB350" s="238"/>
      <c r="AC350" s="238"/>
      <c r="AD350" s="238"/>
      <c r="AE350" s="238"/>
      <c r="AF350" s="238"/>
      <c r="AG350" s="238"/>
      <c r="AH350" s="238"/>
      <c r="AI350" s="238"/>
      <c r="AJ350" s="238"/>
      <c r="AK350" s="238"/>
      <c r="AL350" s="238"/>
      <c r="AM350" s="238"/>
      <c r="AN350" s="238"/>
      <c r="AO350" s="238"/>
      <c r="AP350" s="238"/>
      <c r="AQ350" s="238"/>
      <c r="AR350" s="238"/>
      <c r="AS350" s="238"/>
      <c r="AT350" s="238"/>
      <c r="AU350" s="238"/>
      <c r="AV350" s="238"/>
      <c r="AW350" s="238"/>
      <c r="AX350" s="238"/>
      <c r="AY350" s="238"/>
      <c r="AZ350" s="238"/>
      <c r="BA350" s="238"/>
      <c r="BB350" s="238"/>
      <c r="BC350" s="238"/>
      <c r="BD350" s="238"/>
      <c r="BE350" s="238"/>
      <c r="BF350" s="238"/>
      <c r="BG350" s="100"/>
      <c r="BH350" s="100">
        <v>1</v>
      </c>
      <c r="BI350" s="244">
        <v>24</v>
      </c>
      <c r="BJ350" s="243" t="str">
        <f t="shared" si="58"/>
        <v>13,22</v>
      </c>
      <c r="BK350" s="90"/>
      <c r="BL350" s="102">
        <f t="shared" si="55"/>
        <v>346</v>
      </c>
      <c r="BM350" s="60">
        <f t="shared" si="56"/>
        <v>10</v>
      </c>
      <c r="BN350" s="60">
        <f t="shared" si="57"/>
        <v>22</v>
      </c>
      <c r="BO350" s="90"/>
      <c r="BP350" s="238"/>
      <c r="BQ350" s="238"/>
      <c r="BR350" s="238"/>
      <c r="BS350" s="238"/>
      <c r="BT350" s="238"/>
      <c r="BU350" s="238"/>
      <c r="BV350" s="239"/>
      <c r="BW350" s="238"/>
      <c r="BX350" s="239"/>
      <c r="BY350" s="239"/>
      <c r="BZ350" s="90"/>
      <c r="CA350" s="90"/>
      <c r="CB350" s="90"/>
      <c r="CC350" s="90"/>
      <c r="CD350" s="90"/>
      <c r="CE350" s="90"/>
      <c r="CF350" s="90"/>
      <c r="CG350" s="90"/>
      <c r="CH350" s="90"/>
      <c r="CI350" s="90"/>
      <c r="CJ350" s="90"/>
      <c r="CX350" s="90"/>
      <c r="CY350" s="90"/>
      <c r="CZ350" s="90"/>
      <c r="DA350" s="90"/>
      <c r="DB350" s="90"/>
      <c r="DC350" s="90"/>
      <c r="DD350" s="90"/>
      <c r="DE350" s="90"/>
      <c r="DF350" s="90"/>
      <c r="DG350" s="90"/>
      <c r="DH350" s="90"/>
      <c r="DI350" s="90"/>
      <c r="DJ350" s="90"/>
      <c r="DK350" s="90"/>
    </row>
    <row r="351" spans="1:115" ht="11.25" customHeight="1" x14ac:dyDescent="0.25">
      <c r="A351" s="90"/>
      <c r="B351" s="90"/>
      <c r="C351" s="90"/>
      <c r="D351" s="90"/>
      <c r="E351" s="90"/>
      <c r="F351" s="90"/>
      <c r="G351" s="90"/>
      <c r="H351" s="90"/>
      <c r="I351" s="90"/>
      <c r="J351" s="90"/>
      <c r="K351" s="90"/>
      <c r="L351" s="90"/>
      <c r="M351" s="90"/>
      <c r="N351" s="90"/>
      <c r="O351" s="90"/>
      <c r="P351" s="90"/>
      <c r="Q351" s="90"/>
      <c r="R351" s="90"/>
      <c r="S351" s="90"/>
      <c r="T351" s="90"/>
      <c r="U351" s="90"/>
      <c r="V351" s="90"/>
      <c r="W351" s="90"/>
      <c r="X351" s="90"/>
      <c r="Y351" s="90"/>
      <c r="Z351" s="90"/>
      <c r="AA351" s="238"/>
      <c r="AB351" s="238"/>
      <c r="AC351" s="238"/>
      <c r="AD351" s="238"/>
      <c r="AE351" s="238"/>
      <c r="AF351" s="238"/>
      <c r="AG351" s="238"/>
      <c r="AH351" s="238"/>
      <c r="AI351" s="238"/>
      <c r="AJ351" s="238"/>
      <c r="AK351" s="238"/>
      <c r="AL351" s="238"/>
      <c r="AM351" s="238"/>
      <c r="AN351" s="238"/>
      <c r="AO351" s="238"/>
      <c r="AP351" s="238"/>
      <c r="AQ351" s="238"/>
      <c r="AR351" s="238"/>
      <c r="AS351" s="238"/>
      <c r="AT351" s="238"/>
      <c r="AU351" s="238"/>
      <c r="AV351" s="238"/>
      <c r="AW351" s="238"/>
      <c r="AX351" s="238"/>
      <c r="AY351" s="238"/>
      <c r="AZ351" s="238"/>
      <c r="BA351" s="238"/>
      <c r="BB351" s="238"/>
      <c r="BC351" s="238"/>
      <c r="BD351" s="238"/>
      <c r="BE351" s="238"/>
      <c r="BF351" s="238"/>
      <c r="BG351" s="100"/>
      <c r="BH351" s="100">
        <v>1</v>
      </c>
      <c r="BI351" s="244">
        <v>25</v>
      </c>
      <c r="BJ351" s="243" t="str">
        <f t="shared" si="58"/>
        <v>13,23</v>
      </c>
      <c r="BK351" s="90"/>
      <c r="BL351" s="102">
        <f t="shared" si="55"/>
        <v>347</v>
      </c>
      <c r="BM351" s="60">
        <f t="shared" si="56"/>
        <v>10</v>
      </c>
      <c r="BN351" s="60">
        <f t="shared" si="57"/>
        <v>23</v>
      </c>
      <c r="BO351" s="90"/>
      <c r="BP351" s="238"/>
      <c r="BQ351" s="238"/>
      <c r="BR351" s="238"/>
      <c r="BS351" s="238"/>
      <c r="BT351" s="238"/>
      <c r="BU351" s="238"/>
      <c r="BV351" s="239"/>
      <c r="BW351" s="238"/>
      <c r="BX351" s="239"/>
      <c r="BY351" s="239"/>
      <c r="BZ351" s="90"/>
      <c r="CA351" s="90"/>
      <c r="CB351" s="90"/>
      <c r="CC351" s="90"/>
      <c r="CD351" s="90"/>
      <c r="CE351" s="90"/>
      <c r="CF351" s="90"/>
      <c r="CG351" s="90"/>
      <c r="CH351" s="90"/>
      <c r="CI351" s="90"/>
      <c r="CJ351" s="90"/>
      <c r="CX351" s="90"/>
      <c r="CY351" s="90"/>
      <c r="CZ351" s="90"/>
      <c r="DA351" s="90"/>
      <c r="DB351" s="90"/>
      <c r="DC351" s="90"/>
      <c r="DD351" s="90"/>
      <c r="DE351" s="90"/>
      <c r="DF351" s="90"/>
      <c r="DG351" s="90"/>
      <c r="DH351" s="90"/>
      <c r="DI351" s="90"/>
      <c r="DJ351" s="90"/>
      <c r="DK351" s="90"/>
    </row>
    <row r="352" spans="1:115" ht="11.25" customHeight="1" x14ac:dyDescent="0.25">
      <c r="A352" s="90"/>
      <c r="B352" s="90"/>
      <c r="C352" s="90"/>
      <c r="D352" s="90"/>
      <c r="E352" s="90"/>
      <c r="F352" s="90"/>
      <c r="G352" s="90"/>
      <c r="H352" s="90"/>
      <c r="I352" s="90"/>
      <c r="J352" s="90"/>
      <c r="K352" s="90"/>
      <c r="L352" s="90"/>
      <c r="M352" s="90"/>
      <c r="N352" s="90"/>
      <c r="O352" s="90"/>
      <c r="P352" s="90"/>
      <c r="Q352" s="90"/>
      <c r="R352" s="90"/>
      <c r="S352" s="90"/>
      <c r="T352" s="90"/>
      <c r="U352" s="90"/>
      <c r="V352" s="90"/>
      <c r="W352" s="90"/>
      <c r="X352" s="90"/>
      <c r="Y352" s="90"/>
      <c r="Z352" s="90"/>
      <c r="AA352" s="238"/>
      <c r="AB352" s="238"/>
      <c r="AC352" s="238"/>
      <c r="AD352" s="238"/>
      <c r="AE352" s="238"/>
      <c r="AF352" s="238"/>
      <c r="AG352" s="238"/>
      <c r="AH352" s="238"/>
      <c r="AI352" s="238"/>
      <c r="AJ352" s="238"/>
      <c r="AK352" s="238"/>
      <c r="AL352" s="238"/>
      <c r="AM352" s="238"/>
      <c r="AN352" s="238"/>
      <c r="AO352" s="238"/>
      <c r="AP352" s="238"/>
      <c r="AQ352" s="238"/>
      <c r="AR352" s="238"/>
      <c r="AS352" s="238"/>
      <c r="AT352" s="238"/>
      <c r="AU352" s="238"/>
      <c r="AV352" s="238"/>
      <c r="AW352" s="238"/>
      <c r="AX352" s="238"/>
      <c r="AY352" s="238"/>
      <c r="AZ352" s="238"/>
      <c r="BA352" s="238"/>
      <c r="BB352" s="238"/>
      <c r="BC352" s="238"/>
      <c r="BD352" s="238"/>
      <c r="BE352" s="238"/>
      <c r="BF352" s="238"/>
      <c r="BG352" s="100"/>
      <c r="BH352" s="100">
        <v>1</v>
      </c>
      <c r="BI352" s="244">
        <v>26</v>
      </c>
      <c r="BJ352" s="243" t="str">
        <f t="shared" si="58"/>
        <v>13,24</v>
      </c>
      <c r="BK352" s="90"/>
      <c r="BL352" s="102">
        <f t="shared" si="55"/>
        <v>348</v>
      </c>
      <c r="BM352" s="60">
        <f t="shared" si="56"/>
        <v>10</v>
      </c>
      <c r="BN352" s="60">
        <f t="shared" si="57"/>
        <v>24</v>
      </c>
      <c r="BO352" s="90"/>
      <c r="BP352" s="238"/>
      <c r="BQ352" s="238"/>
      <c r="BR352" s="238"/>
      <c r="BS352" s="238"/>
      <c r="BT352" s="238"/>
      <c r="BU352" s="238"/>
      <c r="BV352" s="239"/>
      <c r="BW352" s="238"/>
      <c r="BX352" s="239"/>
      <c r="BY352" s="239"/>
      <c r="BZ352" s="90"/>
      <c r="CA352" s="90"/>
      <c r="CB352" s="90"/>
      <c r="CC352" s="90"/>
      <c r="CD352" s="90"/>
      <c r="CE352" s="90"/>
      <c r="CF352" s="90"/>
      <c r="CG352" s="90"/>
      <c r="CH352" s="90"/>
      <c r="CI352" s="90"/>
      <c r="CJ352" s="90"/>
      <c r="CX352" s="90"/>
      <c r="CY352" s="90"/>
      <c r="CZ352" s="90"/>
      <c r="DA352" s="90"/>
      <c r="DB352" s="90"/>
      <c r="DC352" s="90"/>
      <c r="DD352" s="90"/>
      <c r="DE352" s="90"/>
      <c r="DF352" s="90"/>
      <c r="DG352" s="90"/>
      <c r="DH352" s="90"/>
      <c r="DI352" s="90"/>
      <c r="DJ352" s="90"/>
      <c r="DK352" s="90"/>
    </row>
    <row r="353" spans="1:115" ht="11.25" customHeight="1" x14ac:dyDescent="0.25">
      <c r="A353" s="90"/>
      <c r="B353" s="90"/>
      <c r="C353" s="90"/>
      <c r="D353" s="90"/>
      <c r="E353" s="90"/>
      <c r="F353" s="90"/>
      <c r="G353" s="90"/>
      <c r="H353" s="90"/>
      <c r="I353" s="90"/>
      <c r="J353" s="90"/>
      <c r="K353" s="90"/>
      <c r="L353" s="90"/>
      <c r="M353" s="90"/>
      <c r="N353" s="90"/>
      <c r="O353" s="90"/>
      <c r="P353" s="90"/>
      <c r="Q353" s="90"/>
      <c r="R353" s="90"/>
      <c r="S353" s="90"/>
      <c r="T353" s="90"/>
      <c r="U353" s="90"/>
      <c r="V353" s="90"/>
      <c r="W353" s="90"/>
      <c r="X353" s="90"/>
      <c r="Y353" s="90"/>
      <c r="Z353" s="90"/>
      <c r="AA353" s="238"/>
      <c r="AB353" s="238"/>
      <c r="AC353" s="238"/>
      <c r="AD353" s="238"/>
      <c r="AE353" s="238"/>
      <c r="AF353" s="238"/>
      <c r="AG353" s="238"/>
      <c r="AH353" s="238"/>
      <c r="AI353" s="238"/>
      <c r="AJ353" s="238"/>
      <c r="AK353" s="238"/>
      <c r="AL353" s="238"/>
      <c r="AM353" s="238"/>
      <c r="AN353" s="238"/>
      <c r="AO353" s="238"/>
      <c r="AP353" s="238"/>
      <c r="AQ353" s="238"/>
      <c r="AR353" s="238"/>
      <c r="AS353" s="238"/>
      <c r="AT353" s="238"/>
      <c r="AU353" s="238"/>
      <c r="AV353" s="238"/>
      <c r="AW353" s="238"/>
      <c r="AX353" s="238"/>
      <c r="AY353" s="238"/>
      <c r="AZ353" s="238"/>
      <c r="BA353" s="238"/>
      <c r="BB353" s="238"/>
      <c r="BC353" s="238"/>
      <c r="BD353" s="238"/>
      <c r="BE353" s="238"/>
      <c r="BF353" s="238"/>
      <c r="BG353" s="100"/>
      <c r="BH353" s="100">
        <v>1</v>
      </c>
      <c r="BI353" s="244">
        <v>27</v>
      </c>
      <c r="BJ353" s="243" t="str">
        <f t="shared" si="58"/>
        <v>14,24</v>
      </c>
      <c r="BK353" s="90"/>
      <c r="BL353" s="102">
        <f t="shared" si="55"/>
        <v>349</v>
      </c>
      <c r="BM353" s="60">
        <f t="shared" si="56"/>
        <v>10</v>
      </c>
      <c r="BN353" s="60">
        <f t="shared" si="57"/>
        <v>25</v>
      </c>
      <c r="BO353" s="90"/>
      <c r="BP353" s="238"/>
      <c r="BQ353" s="238"/>
      <c r="BR353" s="238"/>
      <c r="BS353" s="238"/>
      <c r="BT353" s="238"/>
      <c r="BU353" s="238"/>
      <c r="BV353" s="239"/>
      <c r="BW353" s="238"/>
      <c r="BX353" s="239"/>
      <c r="BY353" s="239"/>
      <c r="BZ353" s="90"/>
      <c r="CA353" s="90"/>
      <c r="CB353" s="90"/>
      <c r="CC353" s="90"/>
      <c r="CD353" s="90"/>
      <c r="CE353" s="90"/>
      <c r="CF353" s="90"/>
      <c r="CG353" s="90"/>
      <c r="CH353" s="90"/>
      <c r="CI353" s="90"/>
      <c r="CJ353" s="90"/>
      <c r="CX353" s="90"/>
      <c r="CY353" s="90"/>
      <c r="CZ353" s="90"/>
      <c r="DA353" s="90"/>
      <c r="DB353" s="90"/>
      <c r="DC353" s="90"/>
      <c r="DD353" s="90"/>
      <c r="DE353" s="90"/>
      <c r="DF353" s="90"/>
      <c r="DG353" s="90"/>
      <c r="DH353" s="90"/>
      <c r="DI353" s="90"/>
      <c r="DJ353" s="90"/>
      <c r="DK353" s="90"/>
    </row>
    <row r="354" spans="1:115" ht="11.25" customHeight="1" x14ac:dyDescent="0.25">
      <c r="A354" s="90"/>
      <c r="B354" s="90"/>
      <c r="C354" s="90"/>
      <c r="D354" s="90"/>
      <c r="E354" s="90"/>
      <c r="F354" s="90"/>
      <c r="G354" s="90"/>
      <c r="H354" s="90"/>
      <c r="I354" s="90"/>
      <c r="J354" s="90"/>
      <c r="K354" s="90"/>
      <c r="L354" s="90"/>
      <c r="M354" s="90"/>
      <c r="N354" s="90"/>
      <c r="O354" s="90"/>
      <c r="P354" s="90"/>
      <c r="Q354" s="90"/>
      <c r="R354" s="90"/>
      <c r="S354" s="90"/>
      <c r="T354" s="90"/>
      <c r="U354" s="90"/>
      <c r="V354" s="90"/>
      <c r="W354" s="90"/>
      <c r="X354" s="90"/>
      <c r="Y354" s="90"/>
      <c r="Z354" s="90"/>
      <c r="AA354" s="238"/>
      <c r="AB354" s="238"/>
      <c r="AC354" s="238"/>
      <c r="AD354" s="238"/>
      <c r="AE354" s="238"/>
      <c r="AF354" s="238"/>
      <c r="AG354" s="238"/>
      <c r="AH354" s="238"/>
      <c r="AI354" s="238"/>
      <c r="AJ354" s="238"/>
      <c r="AK354" s="238"/>
      <c r="AL354" s="238"/>
      <c r="AM354" s="238"/>
      <c r="AN354" s="238"/>
      <c r="AO354" s="238"/>
      <c r="AP354" s="238"/>
      <c r="AQ354" s="238"/>
      <c r="AR354" s="238"/>
      <c r="AS354" s="238"/>
      <c r="AT354" s="238"/>
      <c r="AU354" s="238"/>
      <c r="AV354" s="238"/>
      <c r="AW354" s="238"/>
      <c r="AX354" s="238"/>
      <c r="AY354" s="238"/>
      <c r="AZ354" s="238"/>
      <c r="BA354" s="238"/>
      <c r="BB354" s="238"/>
      <c r="BC354" s="238"/>
      <c r="BD354" s="238"/>
      <c r="BE354" s="238"/>
      <c r="BF354" s="238"/>
      <c r="BG354" s="100"/>
      <c r="BH354" s="100">
        <v>1</v>
      </c>
      <c r="BI354" s="244">
        <v>28</v>
      </c>
      <c r="BJ354" s="243" t="str">
        <f t="shared" si="58"/>
        <v>14,25</v>
      </c>
      <c r="BK354" s="90"/>
      <c r="BL354" s="102">
        <f t="shared" si="55"/>
        <v>350</v>
      </c>
      <c r="BM354" s="60">
        <f t="shared" si="56"/>
        <v>10</v>
      </c>
      <c r="BN354" s="60">
        <f t="shared" si="57"/>
        <v>26</v>
      </c>
      <c r="BO354" s="90"/>
      <c r="BP354" s="238"/>
      <c r="BQ354" s="238"/>
      <c r="BR354" s="238"/>
      <c r="BS354" s="238"/>
      <c r="BT354" s="238"/>
      <c r="BU354" s="238"/>
      <c r="BV354" s="239"/>
      <c r="BW354" s="238"/>
      <c r="BX354" s="239"/>
      <c r="BY354" s="239"/>
      <c r="BZ354" s="90"/>
      <c r="CA354" s="90"/>
      <c r="CB354" s="90"/>
      <c r="CC354" s="90"/>
      <c r="CD354" s="90"/>
      <c r="CE354" s="90"/>
      <c r="CF354" s="90"/>
      <c r="CG354" s="90"/>
      <c r="CH354" s="90"/>
      <c r="CI354" s="90"/>
      <c r="CJ354" s="90"/>
      <c r="CX354" s="90"/>
      <c r="CY354" s="90"/>
      <c r="CZ354" s="90"/>
      <c r="DA354" s="90"/>
      <c r="DB354" s="90"/>
      <c r="DC354" s="90"/>
      <c r="DD354" s="90"/>
      <c r="DE354" s="90"/>
      <c r="DF354" s="90"/>
      <c r="DG354" s="90"/>
      <c r="DH354" s="90"/>
      <c r="DI354" s="90"/>
      <c r="DJ354" s="90"/>
      <c r="DK354" s="90"/>
    </row>
    <row r="355" spans="1:115" ht="11.25" customHeight="1" x14ac:dyDescent="0.25">
      <c r="A355" s="90"/>
      <c r="B355" s="90"/>
      <c r="C355" s="90"/>
      <c r="D355" s="90"/>
      <c r="E355" s="90"/>
      <c r="F355" s="90"/>
      <c r="G355" s="90"/>
      <c r="H355" s="90"/>
      <c r="I355" s="90"/>
      <c r="J355" s="90"/>
      <c r="K355" s="90"/>
      <c r="L355" s="90"/>
      <c r="M355" s="90"/>
      <c r="N355" s="90"/>
      <c r="O355" s="90"/>
      <c r="P355" s="90"/>
      <c r="Q355" s="90"/>
      <c r="R355" s="90"/>
      <c r="S355" s="90"/>
      <c r="T355" s="90"/>
      <c r="U355" s="90"/>
      <c r="V355" s="90"/>
      <c r="W355" s="90"/>
      <c r="X355" s="90"/>
      <c r="Y355" s="90"/>
      <c r="Z355" s="90"/>
      <c r="AA355" s="238"/>
      <c r="AB355" s="238"/>
      <c r="AC355" s="238"/>
      <c r="AD355" s="238"/>
      <c r="AE355" s="238"/>
      <c r="AF355" s="238"/>
      <c r="AG355" s="238"/>
      <c r="AH355" s="238"/>
      <c r="AI355" s="238"/>
      <c r="AJ355" s="238"/>
      <c r="AK355" s="238"/>
      <c r="AL355" s="238"/>
      <c r="AM355" s="238"/>
      <c r="AN355" s="238"/>
      <c r="AO355" s="238"/>
      <c r="AP355" s="238"/>
      <c r="AQ355" s="238"/>
      <c r="AR355" s="238"/>
      <c r="AS355" s="238"/>
      <c r="AT355" s="238"/>
      <c r="AU355" s="238"/>
      <c r="AV355" s="238"/>
      <c r="AW355" s="238"/>
      <c r="AX355" s="238"/>
      <c r="AY355" s="238"/>
      <c r="AZ355" s="238"/>
      <c r="BA355" s="238"/>
      <c r="BB355" s="238"/>
      <c r="BC355" s="238"/>
      <c r="BD355" s="238"/>
      <c r="BE355" s="238"/>
      <c r="BF355" s="238"/>
      <c r="BG355" s="100"/>
      <c r="BH355" s="100">
        <v>1</v>
      </c>
      <c r="BI355" s="244">
        <v>29</v>
      </c>
      <c r="BJ355" s="243" t="str">
        <f t="shared" si="58"/>
        <v>14,26</v>
      </c>
      <c r="BK355" s="90"/>
      <c r="BL355" s="102">
        <f t="shared" si="55"/>
        <v>351</v>
      </c>
      <c r="BM355" s="60">
        <f t="shared" si="56"/>
        <v>10</v>
      </c>
      <c r="BN355" s="60">
        <f t="shared" si="57"/>
        <v>27</v>
      </c>
      <c r="BO355" s="90"/>
      <c r="BP355" s="238"/>
      <c r="BQ355" s="238"/>
      <c r="BR355" s="238"/>
      <c r="BS355" s="238"/>
      <c r="BT355" s="238"/>
      <c r="BU355" s="238"/>
      <c r="BV355" s="239"/>
      <c r="BW355" s="238"/>
      <c r="BX355" s="239"/>
      <c r="BY355" s="239"/>
      <c r="BZ355" s="90"/>
      <c r="CA355" s="90"/>
      <c r="CB355" s="90"/>
      <c r="CC355" s="90"/>
      <c r="CD355" s="90"/>
      <c r="CE355" s="90"/>
      <c r="CF355" s="90"/>
      <c r="CG355" s="90"/>
      <c r="CH355" s="90"/>
      <c r="CI355" s="90"/>
      <c r="CJ355" s="90"/>
      <c r="CX355" s="90"/>
      <c r="CY355" s="90"/>
      <c r="CZ355" s="90"/>
      <c r="DA355" s="90"/>
      <c r="DB355" s="90"/>
      <c r="DC355" s="90"/>
      <c r="DD355" s="90"/>
      <c r="DE355" s="90"/>
      <c r="DF355" s="90"/>
      <c r="DG355" s="90"/>
      <c r="DH355" s="90"/>
      <c r="DI355" s="90"/>
      <c r="DJ355" s="90"/>
      <c r="DK355" s="90"/>
    </row>
    <row r="356" spans="1:115" ht="11.25" customHeight="1" x14ac:dyDescent="0.25">
      <c r="A356" s="90"/>
      <c r="B356" s="90"/>
      <c r="C356" s="90"/>
      <c r="D356" s="90"/>
      <c r="E356" s="90"/>
      <c r="F356" s="90"/>
      <c r="G356" s="90"/>
      <c r="H356" s="90"/>
      <c r="I356" s="90"/>
      <c r="J356" s="90"/>
      <c r="K356" s="90"/>
      <c r="L356" s="90"/>
      <c r="M356" s="90"/>
      <c r="N356" s="90"/>
      <c r="O356" s="90"/>
      <c r="P356" s="90"/>
      <c r="Q356" s="90"/>
      <c r="R356" s="90"/>
      <c r="S356" s="90"/>
      <c r="T356" s="90"/>
      <c r="U356" s="90"/>
      <c r="V356" s="90"/>
      <c r="W356" s="90"/>
      <c r="X356" s="90"/>
      <c r="Y356" s="90"/>
      <c r="Z356" s="90"/>
      <c r="AA356" s="238"/>
      <c r="AB356" s="238"/>
      <c r="AC356" s="238"/>
      <c r="AD356" s="238"/>
      <c r="AE356" s="238"/>
      <c r="AF356" s="238"/>
      <c r="AG356" s="238"/>
      <c r="AH356" s="238"/>
      <c r="AI356" s="238"/>
      <c r="AJ356" s="238"/>
      <c r="AK356" s="238"/>
      <c r="AL356" s="238"/>
      <c r="AM356" s="238"/>
      <c r="AN356" s="238"/>
      <c r="AO356" s="238"/>
      <c r="AP356" s="238"/>
      <c r="AQ356" s="238"/>
      <c r="AR356" s="238"/>
      <c r="AS356" s="238"/>
      <c r="AT356" s="238"/>
      <c r="AU356" s="238"/>
      <c r="AV356" s="238"/>
      <c r="AW356" s="238"/>
      <c r="AX356" s="238"/>
      <c r="AY356" s="238"/>
      <c r="AZ356" s="238"/>
      <c r="BA356" s="238"/>
      <c r="BB356" s="238"/>
      <c r="BC356" s="238"/>
      <c r="BD356" s="238"/>
      <c r="BE356" s="238"/>
      <c r="BF356" s="238"/>
      <c r="BG356" s="100"/>
      <c r="BH356" s="100">
        <v>1</v>
      </c>
      <c r="BI356" s="244">
        <v>30</v>
      </c>
      <c r="BJ356" s="243" t="str">
        <f t="shared" si="58"/>
        <v>14,27</v>
      </c>
      <c r="BK356" s="90"/>
      <c r="BL356" s="102">
        <f t="shared" si="55"/>
        <v>352</v>
      </c>
      <c r="BM356" s="60">
        <f t="shared" si="56"/>
        <v>10</v>
      </c>
      <c r="BN356" s="60">
        <f t="shared" si="57"/>
        <v>28</v>
      </c>
      <c r="BO356" s="90"/>
      <c r="BP356" s="238"/>
      <c r="BQ356" s="238"/>
      <c r="BR356" s="238"/>
      <c r="BS356" s="238"/>
      <c r="BT356" s="238"/>
      <c r="BU356" s="238"/>
      <c r="BV356" s="239"/>
      <c r="BW356" s="238"/>
      <c r="BX356" s="239"/>
      <c r="BY356" s="239"/>
      <c r="CZ356" s="90"/>
      <c r="DA356" s="90"/>
      <c r="DB356" s="90"/>
      <c r="DC356" s="90"/>
      <c r="DD356" s="90"/>
      <c r="DE356" s="90"/>
      <c r="DF356" s="90"/>
      <c r="DG356" s="90"/>
      <c r="DH356" s="90"/>
      <c r="DI356" s="90"/>
      <c r="DJ356" s="90"/>
      <c r="DK356" s="90"/>
    </row>
    <row r="357" spans="1:115" ht="11.25" customHeight="1" x14ac:dyDescent="0.25">
      <c r="A357" s="90"/>
      <c r="B357" s="90"/>
      <c r="C357" s="90"/>
      <c r="D357" s="90"/>
      <c r="E357" s="90"/>
      <c r="F357" s="90"/>
      <c r="G357" s="90"/>
      <c r="H357" s="90"/>
      <c r="I357" s="90"/>
      <c r="J357" s="90"/>
      <c r="K357" s="90"/>
      <c r="L357" s="90"/>
      <c r="M357" s="90"/>
      <c r="N357" s="90"/>
      <c r="O357" s="90"/>
      <c r="P357" s="90"/>
      <c r="Q357" s="90"/>
      <c r="R357" s="90"/>
      <c r="S357" s="90"/>
      <c r="T357" s="90"/>
      <c r="U357" s="90"/>
      <c r="V357" s="90"/>
      <c r="W357" s="90"/>
      <c r="X357" s="90"/>
      <c r="Y357" s="90"/>
      <c r="Z357" s="90"/>
      <c r="AA357" s="238"/>
      <c r="AB357" s="238"/>
      <c r="AC357" s="238"/>
      <c r="AD357" s="238"/>
      <c r="AE357" s="238"/>
      <c r="AF357" s="238"/>
      <c r="AG357" s="238"/>
      <c r="AH357" s="238"/>
      <c r="AI357" s="238"/>
      <c r="AJ357" s="238"/>
      <c r="AK357" s="238"/>
      <c r="AL357" s="238"/>
      <c r="AM357" s="238"/>
      <c r="AN357" s="238"/>
      <c r="AO357" s="238"/>
      <c r="AP357" s="238"/>
      <c r="AQ357" s="238"/>
      <c r="AR357" s="238"/>
      <c r="AS357" s="238"/>
      <c r="AT357" s="238"/>
      <c r="AU357" s="238"/>
      <c r="AV357" s="238"/>
      <c r="AW357" s="238"/>
      <c r="AX357" s="238"/>
      <c r="AY357" s="238"/>
      <c r="AZ357" s="238"/>
      <c r="BA357" s="238"/>
      <c r="BB357" s="238"/>
      <c r="BC357" s="238"/>
      <c r="BD357" s="238"/>
      <c r="BE357" s="238"/>
      <c r="BF357" s="238"/>
      <c r="BG357" s="100"/>
      <c r="BH357" s="100">
        <v>1</v>
      </c>
      <c r="BI357" s="244">
        <v>31</v>
      </c>
      <c r="BJ357" s="243" t="str">
        <f t="shared" si="58"/>
        <v>15,28</v>
      </c>
      <c r="BK357" s="90"/>
      <c r="BL357" s="102">
        <f t="shared" si="55"/>
        <v>353</v>
      </c>
      <c r="BM357" s="60">
        <f t="shared" si="56"/>
        <v>10</v>
      </c>
      <c r="BN357" s="60">
        <f t="shared" si="57"/>
        <v>29</v>
      </c>
      <c r="BO357" s="90"/>
      <c r="BP357" s="238"/>
      <c r="BQ357" s="238"/>
      <c r="BR357" s="238"/>
      <c r="BS357" s="238"/>
      <c r="BT357" s="238"/>
      <c r="BU357" s="238"/>
      <c r="BV357" s="239"/>
      <c r="BW357" s="238"/>
      <c r="BX357" s="239"/>
      <c r="BY357" s="239"/>
      <c r="CZ357" s="90"/>
      <c r="DA357" s="90"/>
      <c r="DB357" s="90"/>
      <c r="DC357" s="90"/>
      <c r="DD357" s="90"/>
      <c r="DE357" s="90"/>
      <c r="DF357" s="90"/>
      <c r="DG357" s="90"/>
      <c r="DH357" s="90"/>
      <c r="DI357" s="90"/>
      <c r="DJ357" s="90"/>
      <c r="DK357" s="90"/>
    </row>
    <row r="358" spans="1:115" ht="11.25" customHeight="1" x14ac:dyDescent="0.25">
      <c r="A358" s="90"/>
      <c r="B358" s="90"/>
      <c r="C358" s="90"/>
      <c r="D358" s="90"/>
      <c r="E358" s="90"/>
      <c r="F358" s="90"/>
      <c r="G358" s="90"/>
      <c r="H358" s="90"/>
      <c r="I358" s="90"/>
      <c r="J358" s="90"/>
      <c r="K358" s="90"/>
      <c r="L358" s="90"/>
      <c r="M358" s="90"/>
      <c r="N358" s="90"/>
      <c r="O358" s="90"/>
      <c r="P358" s="90"/>
      <c r="Q358" s="90"/>
      <c r="R358" s="90"/>
      <c r="S358" s="90"/>
      <c r="T358" s="90"/>
      <c r="U358" s="90"/>
      <c r="V358" s="90"/>
      <c r="W358" s="90"/>
      <c r="X358" s="90"/>
      <c r="Y358" s="90"/>
      <c r="Z358" s="90"/>
      <c r="AA358" s="238"/>
      <c r="AB358" s="238"/>
      <c r="AC358" s="238"/>
      <c r="AD358" s="238"/>
      <c r="AE358" s="238"/>
      <c r="AF358" s="238"/>
      <c r="AG358" s="238"/>
      <c r="AH358" s="238"/>
      <c r="AI358" s="238"/>
      <c r="AJ358" s="238"/>
      <c r="AK358" s="238"/>
      <c r="AL358" s="238"/>
      <c r="AM358" s="238"/>
      <c r="AN358" s="238"/>
      <c r="AO358" s="238"/>
      <c r="AP358" s="238"/>
      <c r="AQ358" s="238"/>
      <c r="AR358" s="238"/>
      <c r="AS358" s="238"/>
      <c r="AT358" s="238"/>
      <c r="AU358" s="238"/>
      <c r="AV358" s="238"/>
      <c r="AW358" s="238"/>
      <c r="AX358" s="238"/>
      <c r="AY358" s="238"/>
      <c r="AZ358" s="238"/>
      <c r="BA358" s="238"/>
      <c r="BB358" s="238"/>
      <c r="BC358" s="238"/>
      <c r="BD358" s="238"/>
      <c r="BE358" s="238"/>
      <c r="BF358" s="238"/>
      <c r="BG358" s="100"/>
      <c r="BH358" s="100">
        <v>1</v>
      </c>
      <c r="BI358" s="244">
        <v>32</v>
      </c>
      <c r="BJ358" s="243" t="str">
        <f t="shared" si="58"/>
        <v>15,29</v>
      </c>
      <c r="BK358" s="90"/>
      <c r="BL358" s="102">
        <f t="shared" si="55"/>
        <v>354</v>
      </c>
      <c r="BM358" s="60">
        <f t="shared" si="56"/>
        <v>10</v>
      </c>
      <c r="BN358" s="60">
        <f t="shared" si="57"/>
        <v>30</v>
      </c>
      <c r="BO358" s="90"/>
      <c r="BP358" s="238"/>
      <c r="BQ358" s="238"/>
      <c r="BR358" s="238"/>
      <c r="BS358" s="238"/>
      <c r="BT358" s="238"/>
      <c r="BU358" s="238"/>
      <c r="BV358" s="239"/>
      <c r="BW358" s="238"/>
      <c r="BX358" s="239"/>
      <c r="BY358" s="239"/>
      <c r="CZ358" s="90"/>
      <c r="DA358" s="90"/>
      <c r="DB358" s="90"/>
      <c r="DC358" s="90"/>
      <c r="DD358" s="90"/>
      <c r="DE358" s="90"/>
      <c r="DF358" s="90"/>
      <c r="DG358" s="90"/>
      <c r="DH358" s="90"/>
      <c r="DI358" s="90"/>
      <c r="DJ358" s="90"/>
      <c r="DK358" s="90"/>
    </row>
    <row r="359" spans="1:115" ht="11.25" customHeight="1" x14ac:dyDescent="0.25">
      <c r="A359" s="90"/>
      <c r="B359" s="90"/>
      <c r="C359" s="90"/>
      <c r="D359" s="90"/>
      <c r="E359" s="90"/>
      <c r="F359" s="90"/>
      <c r="G359" s="90"/>
      <c r="H359" s="90"/>
      <c r="I359" s="90"/>
      <c r="J359" s="90"/>
      <c r="K359" s="90"/>
      <c r="L359" s="90"/>
      <c r="M359" s="90"/>
      <c r="N359" s="90"/>
      <c r="O359" s="90"/>
      <c r="P359" s="90"/>
      <c r="Q359" s="90"/>
      <c r="R359" s="90"/>
      <c r="S359" s="90"/>
      <c r="T359" s="90"/>
      <c r="U359" s="90"/>
      <c r="V359" s="90"/>
      <c r="W359" s="90"/>
      <c r="X359" s="90"/>
      <c r="Y359" s="90"/>
      <c r="Z359" s="90"/>
      <c r="AA359" s="238"/>
      <c r="AB359" s="238"/>
      <c r="AC359" s="238"/>
      <c r="AD359" s="238"/>
      <c r="AE359" s="238"/>
      <c r="AF359" s="238"/>
      <c r="AG359" s="238"/>
      <c r="AH359" s="238"/>
      <c r="AI359" s="238"/>
      <c r="AJ359" s="238"/>
      <c r="AK359" s="238"/>
      <c r="AL359" s="238"/>
      <c r="AM359" s="238"/>
      <c r="AN359" s="238"/>
      <c r="AO359" s="238"/>
      <c r="AP359" s="238"/>
      <c r="AQ359" s="238"/>
      <c r="AR359" s="238"/>
      <c r="AS359" s="238"/>
      <c r="AT359" s="238"/>
      <c r="AU359" s="238"/>
      <c r="AV359" s="238"/>
      <c r="AW359" s="238"/>
      <c r="AX359" s="238"/>
      <c r="AY359" s="238"/>
      <c r="AZ359" s="238"/>
      <c r="BA359" s="238"/>
      <c r="BB359" s="238"/>
      <c r="BC359" s="238"/>
      <c r="BD359" s="238"/>
      <c r="BE359" s="238"/>
      <c r="BF359" s="238"/>
      <c r="BG359" s="100"/>
      <c r="BH359" s="100">
        <v>1</v>
      </c>
      <c r="BI359" s="244">
        <v>33</v>
      </c>
      <c r="BJ359" s="243" t="str">
        <f t="shared" si="58"/>
        <v>15,30</v>
      </c>
      <c r="BK359" s="90"/>
      <c r="BL359" s="102">
        <f t="shared" si="55"/>
        <v>355</v>
      </c>
      <c r="BM359" s="60">
        <f t="shared" si="56"/>
        <v>10</v>
      </c>
      <c r="BN359" s="60">
        <f t="shared" si="57"/>
        <v>31</v>
      </c>
      <c r="BO359" s="90"/>
      <c r="BP359" s="238"/>
      <c r="BQ359" s="238"/>
      <c r="BR359" s="238"/>
      <c r="BS359" s="238"/>
      <c r="BT359" s="238"/>
      <c r="BU359" s="238"/>
      <c r="BV359" s="239"/>
      <c r="BW359" s="238"/>
      <c r="BX359" s="239"/>
      <c r="BY359" s="239"/>
      <c r="CZ359" s="90"/>
      <c r="DA359" s="90"/>
      <c r="DB359" s="90"/>
      <c r="DC359" s="90"/>
      <c r="DD359" s="90"/>
      <c r="DE359" s="90"/>
      <c r="DF359" s="90"/>
      <c r="DG359" s="90"/>
      <c r="DH359" s="90"/>
      <c r="DI359" s="90"/>
      <c r="DJ359" s="90"/>
      <c r="DK359" s="90"/>
    </row>
    <row r="360" spans="1:115" ht="11.25" customHeight="1" x14ac:dyDescent="0.25">
      <c r="A360" s="90"/>
      <c r="B360" s="90"/>
      <c r="C360" s="90"/>
      <c r="D360" s="90"/>
      <c r="E360" s="90"/>
      <c r="F360" s="90"/>
      <c r="G360" s="90"/>
      <c r="H360" s="90"/>
      <c r="I360" s="90"/>
      <c r="J360" s="90"/>
      <c r="K360" s="90"/>
      <c r="L360" s="90"/>
      <c r="M360" s="90"/>
      <c r="N360" s="90"/>
      <c r="O360" s="90"/>
      <c r="P360" s="90"/>
      <c r="Q360" s="90"/>
      <c r="R360" s="90"/>
      <c r="S360" s="90"/>
      <c r="T360" s="90"/>
      <c r="U360" s="90"/>
      <c r="V360" s="90"/>
      <c r="W360" s="90"/>
      <c r="X360" s="90"/>
      <c r="Y360" s="90"/>
      <c r="Z360" s="90"/>
      <c r="AA360" s="238"/>
      <c r="AB360" s="238"/>
      <c r="AC360" s="238"/>
      <c r="AD360" s="238"/>
      <c r="AE360" s="238"/>
      <c r="AF360" s="238"/>
      <c r="AG360" s="238"/>
      <c r="AH360" s="238"/>
      <c r="AI360" s="238"/>
      <c r="AJ360" s="238"/>
      <c r="AK360" s="238"/>
      <c r="AL360" s="238"/>
      <c r="AM360" s="238"/>
      <c r="AN360" s="238"/>
      <c r="AO360" s="238"/>
      <c r="AP360" s="238"/>
      <c r="AQ360" s="238"/>
      <c r="AR360" s="238"/>
      <c r="AS360" s="238"/>
      <c r="AT360" s="238"/>
      <c r="AU360" s="238"/>
      <c r="AV360" s="238"/>
      <c r="AW360" s="238"/>
      <c r="AX360" s="238"/>
      <c r="AY360" s="238"/>
      <c r="AZ360" s="238"/>
      <c r="BA360" s="238"/>
      <c r="BB360" s="238"/>
      <c r="BC360" s="238"/>
      <c r="BD360" s="238"/>
      <c r="BE360" s="238"/>
      <c r="BF360" s="238"/>
      <c r="BG360" s="100"/>
      <c r="BH360" s="100">
        <v>1</v>
      </c>
      <c r="BI360" s="244">
        <v>34</v>
      </c>
      <c r="BJ360" s="243" t="str">
        <f t="shared" si="58"/>
        <v>15,31</v>
      </c>
      <c r="BK360" s="90"/>
      <c r="BL360" s="102">
        <f t="shared" si="55"/>
        <v>356</v>
      </c>
      <c r="BM360" s="60">
        <f t="shared" si="56"/>
        <v>10</v>
      </c>
      <c r="BN360" s="60">
        <f t="shared" si="57"/>
        <v>32</v>
      </c>
      <c r="BO360" s="90"/>
      <c r="BP360" s="238"/>
      <c r="BQ360" s="238"/>
      <c r="BR360" s="238"/>
      <c r="BS360" s="238"/>
      <c r="BT360" s="238"/>
      <c r="BU360" s="238"/>
      <c r="BV360" s="239"/>
      <c r="BW360" s="238"/>
      <c r="BX360" s="239"/>
      <c r="BY360" s="239"/>
      <c r="CZ360" s="90"/>
      <c r="DA360" s="90"/>
      <c r="DB360" s="90"/>
      <c r="DC360" s="90"/>
      <c r="DD360" s="90"/>
      <c r="DE360" s="90"/>
      <c r="DF360" s="90"/>
      <c r="DG360" s="90"/>
      <c r="DH360" s="90"/>
      <c r="DI360" s="90"/>
      <c r="DJ360" s="90"/>
      <c r="DK360" s="90"/>
    </row>
    <row r="361" spans="1:115" ht="11.25" customHeight="1" x14ac:dyDescent="0.25">
      <c r="A361" s="90"/>
      <c r="B361" s="90"/>
      <c r="C361" s="90"/>
      <c r="D361" s="90"/>
      <c r="E361" s="90"/>
      <c r="F361" s="90"/>
      <c r="G361" s="90"/>
      <c r="H361" s="90"/>
      <c r="I361" s="90"/>
      <c r="J361" s="90"/>
      <c r="K361" s="90"/>
      <c r="L361" s="90"/>
      <c r="M361" s="90"/>
      <c r="N361" s="90"/>
      <c r="O361" s="90"/>
      <c r="P361" s="90"/>
      <c r="Q361" s="90"/>
      <c r="R361" s="90"/>
      <c r="S361" s="90"/>
      <c r="T361" s="90"/>
      <c r="U361" s="90"/>
      <c r="V361" s="90"/>
      <c r="W361" s="90"/>
      <c r="X361" s="90"/>
      <c r="Y361" s="90"/>
      <c r="Z361" s="90"/>
      <c r="AA361" s="238"/>
      <c r="AB361" s="238"/>
      <c r="AC361" s="238"/>
      <c r="AD361" s="238"/>
      <c r="AE361" s="238"/>
      <c r="AF361" s="238"/>
      <c r="AG361" s="238"/>
      <c r="AH361" s="238"/>
      <c r="AI361" s="238"/>
      <c r="AJ361" s="238"/>
      <c r="AK361" s="238"/>
      <c r="AL361" s="238"/>
      <c r="AM361" s="238"/>
      <c r="AN361" s="238"/>
      <c r="AO361" s="238"/>
      <c r="AP361" s="238"/>
      <c r="AQ361" s="238"/>
      <c r="AR361" s="238"/>
      <c r="AS361" s="238"/>
      <c r="AT361" s="238"/>
      <c r="AU361" s="238"/>
      <c r="AV361" s="238"/>
      <c r="AW361" s="238"/>
      <c r="AX361" s="238"/>
      <c r="AY361" s="238"/>
      <c r="AZ361" s="238"/>
      <c r="BA361" s="238"/>
      <c r="BB361" s="238"/>
      <c r="BC361" s="238"/>
      <c r="BD361" s="238"/>
      <c r="BE361" s="238"/>
      <c r="BF361" s="238"/>
      <c r="BG361" s="100"/>
      <c r="BH361" s="100">
        <v>1</v>
      </c>
      <c r="BI361" s="244">
        <v>35</v>
      </c>
      <c r="BJ361" s="243" t="str">
        <f t="shared" si="58"/>
        <v>15,32</v>
      </c>
      <c r="BK361" s="90"/>
      <c r="BL361" s="102">
        <f t="shared" si="55"/>
        <v>357</v>
      </c>
      <c r="BM361" s="60">
        <f t="shared" si="56"/>
        <v>10</v>
      </c>
      <c r="BN361" s="60">
        <f t="shared" si="57"/>
        <v>33</v>
      </c>
      <c r="BO361" s="90"/>
      <c r="BP361" s="238"/>
      <c r="BQ361" s="238"/>
      <c r="BR361" s="238"/>
      <c r="BS361" s="238"/>
      <c r="BT361" s="238"/>
      <c r="BU361" s="238"/>
      <c r="BV361" s="239"/>
      <c r="BW361" s="238"/>
      <c r="BX361" s="239"/>
      <c r="BY361" s="239"/>
      <c r="CZ361" s="90"/>
      <c r="DA361" s="90"/>
      <c r="DB361" s="90"/>
      <c r="DC361" s="90"/>
      <c r="DD361" s="90"/>
      <c r="DE361" s="90"/>
      <c r="DF361" s="90"/>
      <c r="DG361" s="90"/>
      <c r="DH361" s="90"/>
      <c r="DI361" s="90"/>
      <c r="DJ361" s="90"/>
      <c r="DK361" s="90"/>
    </row>
    <row r="362" spans="1:115" ht="11.25" customHeight="1" x14ac:dyDescent="0.25">
      <c r="A362" s="90"/>
      <c r="B362" s="90"/>
      <c r="C362" s="90"/>
      <c r="D362" s="90"/>
      <c r="E362" s="90"/>
      <c r="F362" s="90"/>
      <c r="G362" s="90"/>
      <c r="H362" s="90"/>
      <c r="I362" s="90"/>
      <c r="J362" s="90"/>
      <c r="K362" s="90"/>
      <c r="L362" s="90"/>
      <c r="M362" s="90"/>
      <c r="N362" s="90"/>
      <c r="O362" s="90"/>
      <c r="P362" s="90"/>
      <c r="Q362" s="90"/>
      <c r="R362" s="90"/>
      <c r="S362" s="90"/>
      <c r="T362" s="90"/>
      <c r="U362" s="90"/>
      <c r="V362" s="90"/>
      <c r="W362" s="90"/>
      <c r="X362" s="90"/>
      <c r="Y362" s="90"/>
      <c r="Z362" s="90"/>
      <c r="AA362" s="238"/>
      <c r="AB362" s="238"/>
      <c r="AC362" s="238"/>
      <c r="AD362" s="238"/>
      <c r="AE362" s="238"/>
      <c r="AF362" s="238"/>
      <c r="AG362" s="238"/>
      <c r="AH362" s="238"/>
      <c r="AI362" s="238"/>
      <c r="AJ362" s="238"/>
      <c r="AK362" s="238"/>
      <c r="AL362" s="238"/>
      <c r="AM362" s="238"/>
      <c r="AN362" s="238"/>
      <c r="AO362" s="238"/>
      <c r="AP362" s="238"/>
      <c r="AQ362" s="238"/>
      <c r="AR362" s="238"/>
      <c r="AS362" s="238"/>
      <c r="AT362" s="238"/>
      <c r="AU362" s="238"/>
      <c r="AV362" s="238"/>
      <c r="AW362" s="238"/>
      <c r="AX362" s="238"/>
      <c r="AY362" s="238"/>
      <c r="AZ362" s="238"/>
      <c r="BA362" s="238"/>
      <c r="BB362" s="238"/>
      <c r="BC362" s="238"/>
      <c r="BD362" s="238"/>
      <c r="BE362" s="238"/>
      <c r="BF362" s="238"/>
      <c r="BG362" s="100"/>
      <c r="BH362" s="100">
        <v>1</v>
      </c>
      <c r="BI362" s="244">
        <v>36</v>
      </c>
      <c r="BJ362" s="243" t="str">
        <f t="shared" si="58"/>
        <v>15,33</v>
      </c>
      <c r="BK362" s="90"/>
      <c r="BL362" s="102">
        <f t="shared" si="55"/>
        <v>358</v>
      </c>
      <c r="BM362" s="60">
        <f t="shared" si="56"/>
        <v>10</v>
      </c>
      <c r="BN362" s="60">
        <f t="shared" si="57"/>
        <v>34</v>
      </c>
      <c r="BO362" s="90"/>
      <c r="BP362" s="238"/>
      <c r="BQ362" s="238"/>
      <c r="BR362" s="238"/>
      <c r="BS362" s="238"/>
      <c r="BT362" s="238"/>
      <c r="BU362" s="238"/>
      <c r="BV362" s="239"/>
      <c r="BW362" s="238"/>
      <c r="BX362" s="239"/>
      <c r="BY362" s="239"/>
      <c r="CZ362" s="90"/>
      <c r="DA362" s="90"/>
      <c r="DB362" s="90"/>
      <c r="DC362" s="90"/>
      <c r="DD362" s="90"/>
      <c r="DE362" s="90"/>
      <c r="DF362" s="90"/>
      <c r="DG362" s="90"/>
      <c r="DH362" s="90"/>
      <c r="DI362" s="90"/>
      <c r="DJ362" s="90"/>
      <c r="DK362" s="90"/>
    </row>
    <row r="363" spans="1:115" ht="11.25" customHeight="1" x14ac:dyDescent="0.25">
      <c r="A363" s="90"/>
      <c r="B363" s="90"/>
      <c r="C363" s="90"/>
      <c r="D363" s="90"/>
      <c r="E363" s="90"/>
      <c r="F363" s="90"/>
      <c r="G363" s="90"/>
      <c r="H363" s="90"/>
      <c r="I363" s="90"/>
      <c r="J363" s="90"/>
      <c r="K363" s="90"/>
      <c r="L363" s="90"/>
      <c r="M363" s="90"/>
      <c r="N363" s="90"/>
      <c r="O363" s="90"/>
      <c r="P363" s="90"/>
      <c r="Q363" s="90"/>
      <c r="R363" s="90"/>
      <c r="S363" s="90"/>
      <c r="T363" s="90"/>
      <c r="U363" s="90"/>
      <c r="V363" s="90"/>
      <c r="W363" s="90"/>
      <c r="X363" s="90"/>
      <c r="Y363" s="90"/>
      <c r="Z363" s="90"/>
      <c r="AA363" s="238"/>
      <c r="AB363" s="238"/>
      <c r="AC363" s="238"/>
      <c r="AD363" s="238"/>
      <c r="AE363" s="238"/>
      <c r="AF363" s="238"/>
      <c r="AG363" s="238"/>
      <c r="AH363" s="238"/>
      <c r="AI363" s="238"/>
      <c r="AJ363" s="238"/>
      <c r="AK363" s="238"/>
      <c r="AL363" s="238"/>
      <c r="AM363" s="238"/>
      <c r="AN363" s="238"/>
      <c r="AO363" s="238"/>
      <c r="AP363" s="238"/>
      <c r="AQ363" s="238"/>
      <c r="AR363" s="238"/>
      <c r="AS363" s="238"/>
      <c r="AT363" s="238"/>
      <c r="AU363" s="238"/>
      <c r="AV363" s="238"/>
      <c r="AW363" s="238"/>
      <c r="AX363" s="238"/>
      <c r="AY363" s="238"/>
      <c r="AZ363" s="238"/>
      <c r="BA363" s="238"/>
      <c r="BB363" s="238"/>
      <c r="BC363" s="238"/>
      <c r="BD363" s="238"/>
      <c r="BE363" s="238"/>
      <c r="BF363" s="238"/>
      <c r="BG363" s="100"/>
      <c r="BH363" s="100">
        <v>1</v>
      </c>
      <c r="BI363" s="244">
        <v>37</v>
      </c>
      <c r="BJ363" s="243" t="str">
        <f t="shared" si="58"/>
        <v>15,34</v>
      </c>
      <c r="BK363" s="90"/>
      <c r="BL363" s="102">
        <f t="shared" si="55"/>
        <v>359</v>
      </c>
      <c r="BM363" s="60">
        <f t="shared" si="56"/>
        <v>10</v>
      </c>
      <c r="BN363" s="60">
        <f t="shared" si="57"/>
        <v>35</v>
      </c>
      <c r="BO363" s="90"/>
      <c r="BP363" s="238"/>
      <c r="BQ363" s="238"/>
      <c r="BR363" s="238"/>
      <c r="BS363" s="238"/>
      <c r="BT363" s="238"/>
      <c r="BU363" s="238"/>
      <c r="BV363" s="239"/>
      <c r="BW363" s="238"/>
      <c r="BX363" s="239"/>
      <c r="BY363" s="239"/>
      <c r="CZ363" s="90"/>
      <c r="DA363" s="90"/>
      <c r="DB363" s="90"/>
      <c r="DC363" s="90"/>
      <c r="DD363" s="90"/>
      <c r="DE363" s="90"/>
      <c r="DF363" s="90"/>
      <c r="DG363" s="90"/>
      <c r="DH363" s="90"/>
      <c r="DI363" s="90"/>
      <c r="DJ363" s="90"/>
      <c r="DK363" s="90"/>
    </row>
    <row r="364" spans="1:115" ht="11.25" customHeight="1" x14ac:dyDescent="0.25">
      <c r="A364" s="90"/>
      <c r="B364" s="90"/>
      <c r="C364" s="90"/>
      <c r="D364" s="90"/>
      <c r="E364" s="90"/>
      <c r="F364" s="90"/>
      <c r="G364" s="90"/>
      <c r="H364" s="90"/>
      <c r="I364" s="90"/>
      <c r="J364" s="90"/>
      <c r="K364" s="90"/>
      <c r="L364" s="90"/>
      <c r="M364" s="90"/>
      <c r="N364" s="90"/>
      <c r="O364" s="90"/>
      <c r="P364" s="90"/>
      <c r="Q364" s="90"/>
      <c r="R364" s="90"/>
      <c r="S364" s="90"/>
      <c r="T364" s="90"/>
      <c r="U364" s="90"/>
      <c r="V364" s="90"/>
      <c r="W364" s="90"/>
      <c r="X364" s="90"/>
      <c r="Y364" s="90"/>
      <c r="Z364" s="90"/>
      <c r="AA364" s="238"/>
      <c r="AB364" s="238"/>
      <c r="AC364" s="238"/>
      <c r="AD364" s="238"/>
      <c r="AE364" s="238"/>
      <c r="AF364" s="238"/>
      <c r="AG364" s="238"/>
      <c r="AH364" s="238"/>
      <c r="AI364" s="238"/>
      <c r="AJ364" s="238"/>
      <c r="AK364" s="238"/>
      <c r="AL364" s="238"/>
      <c r="AM364" s="238"/>
      <c r="AN364" s="238"/>
      <c r="AO364" s="238"/>
      <c r="AP364" s="238"/>
      <c r="AQ364" s="238"/>
      <c r="AR364" s="238"/>
      <c r="AS364" s="238"/>
      <c r="AT364" s="238"/>
      <c r="AU364" s="238"/>
      <c r="AV364" s="238"/>
      <c r="AW364" s="238"/>
      <c r="AX364" s="238"/>
      <c r="AY364" s="238"/>
      <c r="AZ364" s="238"/>
      <c r="BA364" s="238"/>
      <c r="BB364" s="238"/>
      <c r="BC364" s="238"/>
      <c r="BD364" s="238"/>
      <c r="BE364" s="238"/>
      <c r="BF364" s="238"/>
      <c r="BG364" s="100"/>
      <c r="BH364" s="100">
        <v>1</v>
      </c>
      <c r="BI364" s="244">
        <v>38</v>
      </c>
      <c r="BJ364" s="243" t="str">
        <f t="shared" si="58"/>
        <v>15,35</v>
      </c>
      <c r="BK364" s="90"/>
      <c r="BL364" s="102">
        <f t="shared" si="55"/>
        <v>360</v>
      </c>
      <c r="BM364" s="60">
        <f t="shared" si="56"/>
        <v>10</v>
      </c>
      <c r="BN364" s="60">
        <f t="shared" si="57"/>
        <v>36</v>
      </c>
      <c r="BO364" s="90"/>
      <c r="BP364" s="238"/>
      <c r="BQ364" s="238"/>
      <c r="BR364" s="238"/>
      <c r="BS364" s="238"/>
      <c r="BT364" s="238"/>
      <c r="BU364" s="238"/>
      <c r="BV364" s="239"/>
      <c r="BW364" s="238"/>
      <c r="BX364" s="239"/>
      <c r="BY364" s="239"/>
      <c r="CZ364" s="90"/>
      <c r="DA364" s="90"/>
      <c r="DB364" s="90"/>
      <c r="DC364" s="90"/>
      <c r="DD364" s="90"/>
      <c r="DE364" s="90"/>
      <c r="DF364" s="90"/>
      <c r="DG364" s="90"/>
      <c r="DH364" s="90"/>
      <c r="DI364" s="90"/>
      <c r="DJ364" s="90"/>
      <c r="DK364" s="90"/>
    </row>
    <row r="365" spans="1:115" ht="11.25" customHeight="1" x14ac:dyDescent="0.25">
      <c r="A365" s="90"/>
      <c r="B365" s="90"/>
      <c r="C365" s="90"/>
      <c r="D365" s="90"/>
      <c r="E365" s="90"/>
      <c r="F365" s="90"/>
      <c r="G365" s="90"/>
      <c r="H365" s="90"/>
      <c r="I365" s="90"/>
      <c r="J365" s="90"/>
      <c r="K365" s="90"/>
      <c r="L365" s="90"/>
      <c r="M365" s="90"/>
      <c r="N365" s="90"/>
      <c r="O365" s="90"/>
      <c r="P365" s="90"/>
      <c r="Q365" s="90"/>
      <c r="R365" s="90"/>
      <c r="S365" s="90"/>
      <c r="T365" s="90"/>
      <c r="U365" s="90"/>
      <c r="V365" s="90"/>
      <c r="W365" s="90"/>
      <c r="X365" s="90"/>
      <c r="Y365" s="90"/>
      <c r="Z365" s="90"/>
      <c r="AA365" s="238"/>
      <c r="AB365" s="238"/>
      <c r="AC365" s="238"/>
      <c r="AD365" s="238"/>
      <c r="AE365" s="238"/>
      <c r="AF365" s="238"/>
      <c r="AG365" s="238"/>
      <c r="AH365" s="238"/>
      <c r="AI365" s="238"/>
      <c r="AJ365" s="238"/>
      <c r="AK365" s="238"/>
      <c r="AL365" s="238"/>
      <c r="AM365" s="238"/>
      <c r="AN365" s="238"/>
      <c r="AO365" s="238"/>
      <c r="AP365" s="238"/>
      <c r="AQ365" s="238"/>
      <c r="AR365" s="238"/>
      <c r="AS365" s="238"/>
      <c r="AT365" s="238"/>
      <c r="AU365" s="238"/>
      <c r="AV365" s="238"/>
      <c r="AW365" s="238"/>
      <c r="AX365" s="238"/>
      <c r="AY365" s="238"/>
      <c r="AZ365" s="238"/>
      <c r="BA365" s="238"/>
      <c r="BB365" s="238"/>
      <c r="BC365" s="238"/>
      <c r="BD365" s="238"/>
      <c r="BE365" s="238"/>
      <c r="BF365" s="238"/>
      <c r="BG365" s="238"/>
      <c r="BH365" s="242"/>
      <c r="BI365" s="242"/>
      <c r="BJ365" s="242"/>
      <c r="BK365" s="90"/>
      <c r="BL365" s="102">
        <f t="shared" si="55"/>
        <v>361</v>
      </c>
      <c r="BM365" s="60">
        <f t="shared" si="56"/>
        <v>11</v>
      </c>
      <c r="BN365" s="60">
        <f t="shared" si="57"/>
        <v>1</v>
      </c>
      <c r="BO365" s="90"/>
      <c r="BP365" s="238"/>
      <c r="BQ365" s="238"/>
      <c r="BR365" s="238"/>
      <c r="BS365" s="238"/>
      <c r="BT365" s="238"/>
      <c r="BU365" s="238"/>
      <c r="BV365" s="239"/>
      <c r="BW365" s="238"/>
      <c r="BX365" s="239"/>
      <c r="BY365" s="239"/>
      <c r="CZ365" s="90"/>
      <c r="DA365" s="90"/>
      <c r="DB365" s="90"/>
      <c r="DC365" s="90"/>
      <c r="DD365" s="90"/>
      <c r="DE365" s="90"/>
      <c r="DF365" s="90"/>
      <c r="DG365" s="90"/>
      <c r="DH365" s="90"/>
      <c r="DI365" s="90"/>
      <c r="DJ365" s="90"/>
      <c r="DK365" s="90"/>
    </row>
    <row r="366" spans="1:115" ht="11.25" customHeight="1" x14ac:dyDescent="0.25">
      <c r="A366" s="90"/>
      <c r="B366" s="90"/>
      <c r="C366" s="90"/>
      <c r="D366" s="90"/>
      <c r="E366" s="90"/>
      <c r="F366" s="90"/>
      <c r="G366" s="90"/>
      <c r="H366" s="90"/>
      <c r="I366" s="90"/>
      <c r="J366" s="90"/>
      <c r="K366" s="90"/>
      <c r="L366" s="90"/>
      <c r="M366" s="90"/>
      <c r="N366" s="90"/>
      <c r="O366" s="90"/>
      <c r="P366" s="90"/>
      <c r="Q366" s="90"/>
      <c r="R366" s="90"/>
      <c r="S366" s="90"/>
      <c r="T366" s="90"/>
      <c r="U366" s="90"/>
      <c r="V366" s="90"/>
      <c r="W366" s="90"/>
      <c r="X366" s="90"/>
      <c r="Y366" s="90"/>
      <c r="Z366" s="90"/>
      <c r="AA366" s="238"/>
      <c r="AB366" s="238"/>
      <c r="AC366" s="238"/>
      <c r="AD366" s="238"/>
      <c r="AE366" s="238"/>
      <c r="AF366" s="238"/>
      <c r="AG366" s="238"/>
      <c r="AH366" s="238"/>
      <c r="AI366" s="238"/>
      <c r="AJ366" s="238"/>
      <c r="AK366" s="238"/>
      <c r="AL366" s="238"/>
      <c r="AM366" s="238"/>
      <c r="AN366" s="238"/>
      <c r="AO366" s="238"/>
      <c r="AP366" s="238"/>
      <c r="AQ366" s="238"/>
      <c r="AR366" s="238"/>
      <c r="AS366" s="238"/>
      <c r="AT366" s="238"/>
      <c r="AU366" s="238"/>
      <c r="AV366" s="238"/>
      <c r="AW366" s="238"/>
      <c r="AX366" s="238"/>
      <c r="AY366" s="238"/>
      <c r="AZ366" s="238"/>
      <c r="BA366" s="238"/>
      <c r="BB366" s="238"/>
      <c r="BC366" s="238"/>
      <c r="BD366" s="238"/>
      <c r="BE366" s="238"/>
      <c r="BF366" s="238"/>
      <c r="BG366" s="71"/>
      <c r="BH366" s="71" t="s">
        <v>580</v>
      </c>
      <c r="BI366" s="71" t="s">
        <v>579</v>
      </c>
      <c r="BJ366" s="71" t="s">
        <v>578</v>
      </c>
      <c r="BK366" s="90"/>
      <c r="BL366" s="102">
        <f t="shared" si="55"/>
        <v>362</v>
      </c>
      <c r="BM366" s="60">
        <f t="shared" si="56"/>
        <v>11</v>
      </c>
      <c r="BN366" s="60">
        <f t="shared" si="57"/>
        <v>2</v>
      </c>
      <c r="BO366" s="90"/>
      <c r="BP366" s="238"/>
      <c r="BQ366" s="238"/>
      <c r="BR366" s="238"/>
      <c r="BS366" s="238"/>
      <c r="BT366" s="238"/>
      <c r="BU366" s="238"/>
      <c r="BV366" s="239"/>
      <c r="BW366" s="238"/>
      <c r="BX366" s="239"/>
      <c r="BY366" s="239"/>
      <c r="CZ366" s="90"/>
      <c r="DA366" s="90"/>
      <c r="DB366" s="90"/>
      <c r="DC366" s="90"/>
      <c r="DD366" s="90"/>
      <c r="DE366" s="90"/>
      <c r="DF366" s="90"/>
      <c r="DG366" s="90"/>
      <c r="DH366" s="90"/>
      <c r="DI366" s="90"/>
      <c r="DJ366" s="90"/>
      <c r="DK366" s="90"/>
    </row>
    <row r="367" spans="1:115" ht="11.25" customHeight="1" x14ac:dyDescent="0.25">
      <c r="A367" s="90"/>
      <c r="B367" s="90"/>
      <c r="C367" s="90"/>
      <c r="D367" s="90"/>
      <c r="E367" s="90"/>
      <c r="F367" s="90"/>
      <c r="G367" s="90"/>
      <c r="H367" s="90"/>
      <c r="I367" s="90"/>
      <c r="J367" s="90"/>
      <c r="K367" s="90"/>
      <c r="L367" s="90"/>
      <c r="M367" s="90"/>
      <c r="N367" s="90"/>
      <c r="O367" s="90"/>
      <c r="P367" s="90"/>
      <c r="Q367" s="90"/>
      <c r="R367" s="90"/>
      <c r="S367" s="90"/>
      <c r="T367" s="90"/>
      <c r="U367" s="90"/>
      <c r="V367" s="90"/>
      <c r="W367" s="90"/>
      <c r="X367" s="90"/>
      <c r="Y367" s="90"/>
      <c r="Z367" s="90"/>
      <c r="AA367" s="238"/>
      <c r="AB367" s="238"/>
      <c r="AC367" s="238"/>
      <c r="AD367" s="238"/>
      <c r="AE367" s="238"/>
      <c r="AF367" s="238"/>
      <c r="AG367" s="238"/>
      <c r="AH367" s="238"/>
      <c r="AI367" s="238"/>
      <c r="AJ367" s="238"/>
      <c r="AK367" s="238"/>
      <c r="AL367" s="238"/>
      <c r="AM367" s="238"/>
      <c r="AN367" s="238"/>
      <c r="AO367" s="238"/>
      <c r="AP367" s="238"/>
      <c r="AQ367" s="238"/>
      <c r="AR367" s="238"/>
      <c r="AS367" s="238"/>
      <c r="AT367" s="238"/>
      <c r="AU367" s="238"/>
      <c r="AV367" s="238"/>
      <c r="AW367" s="238"/>
      <c r="AX367" s="238"/>
      <c r="AY367" s="238"/>
      <c r="AZ367" s="238"/>
      <c r="BA367" s="238"/>
      <c r="BB367" s="238"/>
      <c r="BC367" s="238"/>
      <c r="BD367" s="238"/>
      <c r="BE367" s="238"/>
      <c r="BF367" s="238"/>
      <c r="BG367" s="238" t="s">
        <v>577</v>
      </c>
      <c r="BH367" s="238"/>
      <c r="BI367" s="238">
        <v>1</v>
      </c>
      <c r="BJ367" s="90"/>
      <c r="BK367" s="90"/>
      <c r="BL367" s="102">
        <f t="shared" si="55"/>
        <v>363</v>
      </c>
      <c r="BM367" s="60">
        <f t="shared" si="56"/>
        <v>11</v>
      </c>
      <c r="BN367" s="60">
        <f t="shared" si="57"/>
        <v>3</v>
      </c>
      <c r="BO367" s="90"/>
      <c r="BP367" s="238"/>
      <c r="BQ367" s="238"/>
      <c r="BR367" s="238"/>
      <c r="BS367" s="238"/>
      <c r="BT367" s="238"/>
      <c r="BU367" s="238"/>
      <c r="BV367" s="239"/>
      <c r="BW367" s="238"/>
      <c r="BX367" s="239"/>
      <c r="BY367" s="239"/>
      <c r="CZ367" s="90"/>
      <c r="DA367" s="90"/>
      <c r="DB367" s="90"/>
      <c r="DC367" s="90"/>
      <c r="DD367" s="90"/>
      <c r="DE367" s="90"/>
      <c r="DF367" s="90"/>
      <c r="DG367" s="90"/>
      <c r="DH367" s="90"/>
      <c r="DI367" s="90"/>
      <c r="DJ367" s="90"/>
      <c r="DK367" s="90"/>
    </row>
    <row r="368" spans="1:115" ht="11.25" customHeight="1" x14ac:dyDescent="0.25">
      <c r="A368" s="90"/>
      <c r="B368" s="90"/>
      <c r="C368" s="90"/>
      <c r="D368" s="90"/>
      <c r="E368" s="90"/>
      <c r="F368" s="90"/>
      <c r="G368" s="90"/>
      <c r="H368" s="90"/>
      <c r="I368" s="90"/>
      <c r="J368" s="90"/>
      <c r="K368" s="90"/>
      <c r="L368" s="90"/>
      <c r="M368" s="90"/>
      <c r="N368" s="90"/>
      <c r="O368" s="90"/>
      <c r="P368" s="90"/>
      <c r="Q368" s="90"/>
      <c r="R368" s="90"/>
      <c r="S368" s="90"/>
      <c r="T368" s="90"/>
      <c r="U368" s="90"/>
      <c r="V368" s="90"/>
      <c r="W368" s="90"/>
      <c r="X368" s="90"/>
      <c r="Y368" s="90"/>
      <c r="Z368" s="90"/>
      <c r="AA368" s="238"/>
      <c r="AB368" s="238"/>
      <c r="AC368" s="238"/>
      <c r="AD368" s="238"/>
      <c r="AE368" s="238"/>
      <c r="AF368" s="238"/>
      <c r="AG368" s="238"/>
      <c r="AH368" s="238"/>
      <c r="AI368" s="238"/>
      <c r="AJ368" s="238"/>
      <c r="AK368" s="238"/>
      <c r="AL368" s="238"/>
      <c r="AM368" s="238"/>
      <c r="AN368" s="238"/>
      <c r="AO368" s="238"/>
      <c r="AP368" s="238"/>
      <c r="AQ368" s="238"/>
      <c r="AR368" s="238"/>
      <c r="AS368" s="238"/>
      <c r="AT368" s="238"/>
      <c r="AU368" s="238"/>
      <c r="AV368" s="238"/>
      <c r="AW368" s="238"/>
      <c r="AX368" s="238"/>
      <c r="AY368" s="238"/>
      <c r="AZ368" s="238"/>
      <c r="BA368" s="238"/>
      <c r="BB368" s="238"/>
      <c r="BC368" s="238"/>
      <c r="BD368" s="238"/>
      <c r="BE368" s="238"/>
      <c r="BF368" s="238"/>
      <c r="BG368" s="238" t="s">
        <v>576</v>
      </c>
      <c r="BH368" s="238"/>
      <c r="BI368" s="241" t="s">
        <v>575</v>
      </c>
      <c r="BJ368" s="90"/>
      <c r="BK368" s="90"/>
      <c r="BL368" s="102">
        <f t="shared" si="55"/>
        <v>364</v>
      </c>
      <c r="BM368" s="60">
        <f t="shared" si="56"/>
        <v>11</v>
      </c>
      <c r="BN368" s="60">
        <f t="shared" si="57"/>
        <v>4</v>
      </c>
      <c r="BO368" s="90"/>
      <c r="BP368" s="238"/>
      <c r="BQ368" s="238"/>
      <c r="BR368" s="238"/>
      <c r="BS368" s="238"/>
      <c r="BT368" s="238"/>
      <c r="BU368" s="238"/>
      <c r="BV368" s="239"/>
      <c r="BW368" s="238"/>
      <c r="BX368" s="239"/>
      <c r="BY368" s="239"/>
      <c r="CZ368" s="90"/>
      <c r="DA368" s="90"/>
      <c r="DB368" s="90"/>
      <c r="DC368" s="90"/>
      <c r="DD368" s="90"/>
      <c r="DE368" s="90"/>
      <c r="DF368" s="90"/>
      <c r="DG368" s="90"/>
      <c r="DH368" s="90"/>
      <c r="DI368" s="90"/>
      <c r="DJ368" s="90"/>
      <c r="DK368" s="90"/>
    </row>
    <row r="369" spans="1:115" ht="11.25" customHeight="1" x14ac:dyDescent="0.25">
      <c r="A369" s="90"/>
      <c r="B369" s="90"/>
      <c r="C369" s="90"/>
      <c r="D369" s="90"/>
      <c r="E369" s="90"/>
      <c r="F369" s="90"/>
      <c r="G369" s="90"/>
      <c r="H369" s="90"/>
      <c r="I369" s="90"/>
      <c r="J369" s="90"/>
      <c r="K369" s="90"/>
      <c r="L369" s="90"/>
      <c r="M369" s="90"/>
      <c r="N369" s="90"/>
      <c r="O369" s="90"/>
      <c r="P369" s="90"/>
      <c r="Q369" s="90"/>
      <c r="R369" s="90"/>
      <c r="S369" s="90"/>
      <c r="T369" s="90"/>
      <c r="U369" s="90"/>
      <c r="V369" s="90"/>
      <c r="W369" s="90"/>
      <c r="X369" s="90"/>
      <c r="Y369" s="90"/>
      <c r="Z369" s="90"/>
      <c r="AA369" s="238"/>
      <c r="AB369" s="238"/>
      <c r="AC369" s="238"/>
      <c r="AD369" s="238"/>
      <c r="AE369" s="238"/>
      <c r="AF369" s="238"/>
      <c r="AG369" s="238"/>
      <c r="AH369" s="238"/>
      <c r="AI369" s="238"/>
      <c r="AJ369" s="238"/>
      <c r="AK369" s="238"/>
      <c r="AL369" s="238"/>
      <c r="AM369" s="238"/>
      <c r="AN369" s="238"/>
      <c r="AO369" s="238"/>
      <c r="AP369" s="238"/>
      <c r="AQ369" s="238"/>
      <c r="AR369" s="238"/>
      <c r="AS369" s="238"/>
      <c r="AT369" s="238"/>
      <c r="AU369" s="238"/>
      <c r="AV369" s="238"/>
      <c r="AW369" s="238"/>
      <c r="AX369" s="238"/>
      <c r="AY369" s="238"/>
      <c r="AZ369" s="238"/>
      <c r="BA369" s="238"/>
      <c r="BB369" s="238"/>
      <c r="BC369" s="238"/>
      <c r="BD369" s="238"/>
      <c r="BE369" s="238"/>
      <c r="BF369" s="238"/>
      <c r="BG369" s="238" t="s">
        <v>574</v>
      </c>
      <c r="BH369" s="238"/>
      <c r="BI369" s="238" t="str">
        <f>BP3</f>
        <v>LAK2</v>
      </c>
      <c r="BJ369" s="90"/>
      <c r="BK369" s="90"/>
      <c r="BL369" s="102">
        <f t="shared" si="55"/>
        <v>365</v>
      </c>
      <c r="BM369" s="60">
        <f t="shared" si="56"/>
        <v>11</v>
      </c>
      <c r="BN369" s="60">
        <f t="shared" si="57"/>
        <v>5</v>
      </c>
      <c r="BO369" s="90"/>
      <c r="BP369" s="238"/>
      <c r="BQ369" s="238"/>
      <c r="BR369" s="238"/>
      <c r="BS369" s="238"/>
      <c r="BT369" s="238"/>
      <c r="BU369" s="238"/>
      <c r="BV369" s="239"/>
      <c r="BW369" s="238"/>
      <c r="BX369" s="239"/>
      <c r="BY369" s="239"/>
      <c r="CZ369" s="90"/>
      <c r="DA369" s="90"/>
      <c r="DB369" s="90"/>
      <c r="DC369" s="90"/>
      <c r="DD369" s="90"/>
      <c r="DE369" s="90"/>
      <c r="DF369" s="90"/>
      <c r="DG369" s="90"/>
      <c r="DH369" s="90"/>
      <c r="DI369" s="90"/>
      <c r="DJ369" s="90"/>
      <c r="DK369" s="90"/>
    </row>
    <row r="370" spans="1:115" ht="11.25" customHeight="1" x14ac:dyDescent="0.25">
      <c r="A370" s="90"/>
      <c r="B370" s="90"/>
      <c r="C370" s="90"/>
      <c r="D370" s="90"/>
      <c r="E370" s="90"/>
      <c r="F370" s="90"/>
      <c r="G370" s="90"/>
      <c r="H370" s="90"/>
      <c r="I370" s="90"/>
      <c r="J370" s="90"/>
      <c r="K370" s="90"/>
      <c r="L370" s="90"/>
      <c r="M370" s="90"/>
      <c r="N370" s="90"/>
      <c r="O370" s="90"/>
      <c r="P370" s="90"/>
      <c r="Q370" s="90"/>
      <c r="R370" s="90"/>
      <c r="S370" s="90"/>
      <c r="T370" s="90"/>
      <c r="U370" s="90"/>
      <c r="V370" s="90"/>
      <c r="W370" s="90"/>
      <c r="X370" s="90"/>
      <c r="Y370" s="90"/>
      <c r="Z370" s="90"/>
      <c r="AA370" s="238"/>
      <c r="AB370" s="238"/>
      <c r="AC370" s="238"/>
      <c r="AD370" s="238"/>
      <c r="AE370" s="238"/>
      <c r="AF370" s="238"/>
      <c r="AG370" s="238"/>
      <c r="AH370" s="238"/>
      <c r="AI370" s="238"/>
      <c r="AJ370" s="238"/>
      <c r="AK370" s="238"/>
      <c r="AL370" s="238"/>
      <c r="AM370" s="238"/>
      <c r="AN370" s="238"/>
      <c r="AO370" s="238"/>
      <c r="AP370" s="238"/>
      <c r="AQ370" s="238"/>
      <c r="AR370" s="238"/>
      <c r="AS370" s="238"/>
      <c r="AT370" s="238"/>
      <c r="AU370" s="238"/>
      <c r="AV370" s="238"/>
      <c r="AW370" s="238"/>
      <c r="AX370" s="238"/>
      <c r="AY370" s="238"/>
      <c r="AZ370" s="238"/>
      <c r="BA370" s="238"/>
      <c r="BB370" s="238"/>
      <c r="BC370" s="238"/>
      <c r="BD370" s="238"/>
      <c r="BE370" s="238"/>
      <c r="BF370" s="238"/>
      <c r="BG370" s="238" t="s">
        <v>573</v>
      </c>
      <c r="BH370" s="238"/>
      <c r="BI370" s="240" t="s">
        <v>572</v>
      </c>
      <c r="BJ370" s="90"/>
      <c r="BK370" s="90"/>
      <c r="BL370" s="102">
        <f t="shared" si="55"/>
        <v>366</v>
      </c>
      <c r="BM370" s="60">
        <f t="shared" si="56"/>
        <v>11</v>
      </c>
      <c r="BN370" s="60">
        <f t="shared" si="57"/>
        <v>6</v>
      </c>
      <c r="BO370" s="90"/>
      <c r="BP370" s="238"/>
      <c r="BQ370" s="238"/>
      <c r="BR370" s="238"/>
      <c r="BS370" s="238"/>
      <c r="BT370" s="238"/>
      <c r="BU370" s="238"/>
      <c r="BV370" s="239"/>
      <c r="BW370" s="238"/>
      <c r="BX370" s="239"/>
      <c r="BY370" s="239"/>
      <c r="CZ370" s="90"/>
      <c r="DA370" s="90"/>
      <c r="DB370" s="90"/>
      <c r="DC370" s="90"/>
      <c r="DD370" s="90"/>
      <c r="DE370" s="90"/>
      <c r="DF370" s="90"/>
      <c r="DG370" s="90"/>
      <c r="DH370" s="90"/>
      <c r="DI370" s="90"/>
      <c r="DJ370" s="90"/>
      <c r="DK370" s="90"/>
    </row>
    <row r="371" spans="1:115" ht="11.25" customHeight="1" x14ac:dyDescent="0.25">
      <c r="A371" s="90"/>
      <c r="B371" s="90"/>
      <c r="C371" s="90"/>
      <c r="D371" s="90"/>
      <c r="E371" s="90"/>
      <c r="F371" s="90"/>
      <c r="G371" s="90"/>
      <c r="H371" s="90"/>
      <c r="I371" s="90"/>
      <c r="J371" s="90"/>
      <c r="K371" s="90"/>
      <c r="L371" s="90"/>
      <c r="M371" s="90"/>
      <c r="N371" s="90"/>
      <c r="O371" s="90"/>
      <c r="P371" s="90"/>
      <c r="Q371" s="90"/>
      <c r="R371" s="90"/>
      <c r="S371" s="90"/>
      <c r="T371" s="90"/>
      <c r="U371" s="90"/>
      <c r="V371" s="90"/>
      <c r="W371" s="90"/>
      <c r="X371" s="90"/>
      <c r="Y371" s="90"/>
      <c r="Z371" s="90"/>
      <c r="AA371" s="238"/>
      <c r="AB371" s="238"/>
      <c r="AC371" s="238"/>
      <c r="AD371" s="238"/>
      <c r="AE371" s="238"/>
      <c r="AF371" s="238"/>
      <c r="AG371" s="238"/>
      <c r="AH371" s="238"/>
      <c r="AI371" s="238"/>
      <c r="AJ371" s="238"/>
      <c r="AK371" s="238"/>
      <c r="AL371" s="238"/>
      <c r="AM371" s="238"/>
      <c r="AN371" s="238"/>
      <c r="AO371" s="238"/>
      <c r="AP371" s="238"/>
      <c r="AQ371" s="238"/>
      <c r="AR371" s="238"/>
      <c r="AS371" s="238"/>
      <c r="AT371" s="238"/>
      <c r="AU371" s="238"/>
      <c r="AV371" s="238"/>
      <c r="AW371" s="238"/>
      <c r="AX371" s="238"/>
      <c r="AY371" s="238"/>
      <c r="AZ371" s="238"/>
      <c r="BA371" s="238"/>
      <c r="BB371" s="238"/>
      <c r="BC371" s="238"/>
      <c r="BD371" s="238"/>
      <c r="BE371" s="238"/>
      <c r="BF371" s="238"/>
      <c r="BG371" s="238"/>
      <c r="BH371" s="238"/>
      <c r="BI371" s="238"/>
      <c r="BJ371" s="90"/>
      <c r="BK371" s="90"/>
      <c r="BL371" s="102">
        <f t="shared" si="55"/>
        <v>367</v>
      </c>
      <c r="BM371" s="60">
        <f t="shared" si="56"/>
        <v>11</v>
      </c>
      <c r="BN371" s="60">
        <f t="shared" si="57"/>
        <v>7</v>
      </c>
      <c r="BO371" s="90"/>
      <c r="BP371" s="238"/>
      <c r="BQ371" s="238"/>
      <c r="BR371" s="238"/>
      <c r="BS371" s="238"/>
      <c r="BT371" s="238"/>
      <c r="BU371" s="238"/>
      <c r="BV371" s="239"/>
      <c r="BW371" s="238"/>
      <c r="BX371" s="239"/>
      <c r="BY371" s="239"/>
      <c r="CZ371" s="90"/>
      <c r="DA371" s="90"/>
      <c r="DB371" s="90"/>
      <c r="DC371" s="90"/>
      <c r="DD371" s="90"/>
      <c r="DE371" s="90"/>
      <c r="DF371" s="90"/>
      <c r="DG371" s="90"/>
      <c r="DH371" s="90"/>
      <c r="DI371" s="90"/>
      <c r="DJ371" s="90"/>
      <c r="DK371" s="90"/>
    </row>
    <row r="372" spans="1:115" ht="11.25" customHeight="1" x14ac:dyDescent="0.25">
      <c r="A372" s="90"/>
      <c r="B372" s="90"/>
      <c r="C372" s="90"/>
      <c r="D372" s="90"/>
      <c r="E372" s="90"/>
      <c r="F372" s="90"/>
      <c r="G372" s="90"/>
      <c r="H372" s="90"/>
      <c r="I372" s="90"/>
      <c r="J372" s="90"/>
      <c r="K372" s="90"/>
      <c r="L372" s="90"/>
      <c r="M372" s="90"/>
      <c r="N372" s="90"/>
      <c r="O372" s="90"/>
      <c r="P372" s="90"/>
      <c r="Q372" s="90"/>
      <c r="R372" s="90"/>
      <c r="S372" s="90"/>
      <c r="T372" s="90"/>
      <c r="U372" s="90"/>
      <c r="V372" s="90"/>
      <c r="W372" s="90"/>
      <c r="X372" s="90"/>
      <c r="Y372" s="90"/>
      <c r="Z372" s="90"/>
      <c r="AA372" s="238"/>
      <c r="AB372" s="238"/>
      <c r="AC372" s="238"/>
      <c r="AD372" s="238"/>
      <c r="AE372" s="238"/>
      <c r="AF372" s="238"/>
      <c r="AG372" s="238"/>
      <c r="AH372" s="238"/>
      <c r="AI372" s="238"/>
      <c r="AJ372" s="238"/>
      <c r="AK372" s="238"/>
      <c r="AL372" s="238"/>
      <c r="AM372" s="238"/>
      <c r="AN372" s="238"/>
      <c r="AO372" s="238"/>
      <c r="AP372" s="238"/>
      <c r="AQ372" s="238"/>
      <c r="AR372" s="238"/>
      <c r="AS372" s="238"/>
      <c r="AT372" s="238"/>
      <c r="AU372" s="238"/>
      <c r="AV372" s="238"/>
      <c r="AW372" s="238"/>
      <c r="AX372" s="238"/>
      <c r="AY372" s="238"/>
      <c r="AZ372" s="238"/>
      <c r="BA372" s="238"/>
      <c r="BB372" s="238"/>
      <c r="BC372" s="238"/>
      <c r="BD372" s="238"/>
      <c r="BE372" s="238"/>
      <c r="BF372" s="238"/>
      <c r="BG372" s="238"/>
      <c r="BH372" s="238"/>
      <c r="BI372" s="238"/>
      <c r="BJ372" s="90"/>
      <c r="BK372" s="90"/>
      <c r="BL372" s="102">
        <f t="shared" si="55"/>
        <v>368</v>
      </c>
      <c r="BM372" s="60">
        <f t="shared" si="56"/>
        <v>11</v>
      </c>
      <c r="BN372" s="60">
        <f t="shared" si="57"/>
        <v>8</v>
      </c>
      <c r="BO372" s="90"/>
      <c r="BP372" s="238"/>
      <c r="BQ372" s="238"/>
      <c r="BR372" s="238"/>
      <c r="BS372" s="238"/>
      <c r="BT372" s="238"/>
      <c r="BU372" s="238"/>
      <c r="BV372" s="239"/>
      <c r="BW372" s="238"/>
      <c r="BX372" s="239"/>
      <c r="BY372" s="239"/>
      <c r="CZ372" s="90"/>
      <c r="DA372" s="90"/>
      <c r="DB372" s="90"/>
      <c r="DC372" s="90"/>
      <c r="DD372" s="90"/>
      <c r="DE372" s="90"/>
      <c r="DF372" s="90"/>
      <c r="DG372" s="90"/>
      <c r="DH372" s="90"/>
      <c r="DI372" s="90"/>
      <c r="DJ372" s="90"/>
      <c r="DK372" s="90"/>
    </row>
    <row r="373" spans="1:115" ht="11.25" customHeight="1" x14ac:dyDescent="0.25">
      <c r="A373" s="90"/>
      <c r="B373" s="90"/>
      <c r="C373" s="90"/>
      <c r="D373" s="90"/>
      <c r="E373" s="90"/>
      <c r="F373" s="90"/>
      <c r="G373" s="90"/>
      <c r="H373" s="90"/>
      <c r="I373" s="90"/>
      <c r="J373" s="90"/>
      <c r="K373" s="90"/>
      <c r="L373" s="90"/>
      <c r="M373" s="90"/>
      <c r="N373" s="90"/>
      <c r="O373" s="90"/>
      <c r="P373" s="90"/>
      <c r="Q373" s="90"/>
      <c r="R373" s="90"/>
      <c r="S373" s="90"/>
      <c r="T373" s="90"/>
      <c r="U373" s="90"/>
      <c r="V373" s="90"/>
      <c r="W373" s="90"/>
      <c r="X373" s="90"/>
      <c r="Y373" s="90"/>
      <c r="Z373" s="90"/>
      <c r="AA373" s="238"/>
      <c r="AB373" s="238"/>
      <c r="AC373" s="238"/>
      <c r="AD373" s="238"/>
      <c r="AE373" s="238"/>
      <c r="AF373" s="238"/>
      <c r="AG373" s="238"/>
      <c r="AH373" s="238"/>
      <c r="AI373" s="238"/>
      <c r="AJ373" s="238"/>
      <c r="AK373" s="238"/>
      <c r="AL373" s="238"/>
      <c r="AM373" s="238"/>
      <c r="AN373" s="238"/>
      <c r="AO373" s="238"/>
      <c r="AP373" s="238"/>
      <c r="AQ373" s="238"/>
      <c r="AR373" s="238"/>
      <c r="AS373" s="238"/>
      <c r="AT373" s="238"/>
      <c r="AU373" s="238"/>
      <c r="AV373" s="238"/>
      <c r="AW373" s="238"/>
      <c r="AX373" s="238"/>
      <c r="AY373" s="238"/>
      <c r="AZ373" s="238"/>
      <c r="BA373" s="238"/>
      <c r="BB373" s="238"/>
      <c r="BC373" s="238"/>
      <c r="BD373" s="238"/>
      <c r="BE373" s="238"/>
      <c r="BF373" s="238"/>
      <c r="BG373" s="238"/>
      <c r="BH373" s="238"/>
      <c r="BI373" s="238"/>
      <c r="BJ373" s="90"/>
      <c r="BK373" s="90"/>
      <c r="BL373" s="102">
        <f t="shared" si="55"/>
        <v>369</v>
      </c>
      <c r="BM373" s="60">
        <f t="shared" si="56"/>
        <v>11</v>
      </c>
      <c r="BN373" s="60">
        <f t="shared" si="57"/>
        <v>9</v>
      </c>
      <c r="BO373" s="90"/>
      <c r="BP373" s="238"/>
      <c r="BQ373" s="238"/>
      <c r="BR373" s="238"/>
      <c r="BS373" s="238"/>
      <c r="BT373" s="238"/>
      <c r="BU373" s="238"/>
      <c r="BV373" s="239"/>
      <c r="BW373" s="238"/>
      <c r="BX373" s="239"/>
      <c r="BY373" s="239"/>
      <c r="CZ373" s="90"/>
      <c r="DA373" s="90"/>
      <c r="DB373" s="90"/>
      <c r="DC373" s="90"/>
      <c r="DD373" s="90"/>
      <c r="DE373" s="90"/>
      <c r="DF373" s="90"/>
      <c r="DG373" s="90"/>
      <c r="DH373" s="90"/>
      <c r="DI373" s="90"/>
      <c r="DJ373" s="90"/>
      <c r="DK373" s="90"/>
    </row>
    <row r="374" spans="1:115" ht="11.25" customHeight="1" x14ac:dyDescent="0.25">
      <c r="A374" s="90"/>
      <c r="B374" s="90"/>
      <c r="C374" s="90"/>
      <c r="D374" s="90"/>
      <c r="E374" s="90"/>
      <c r="F374" s="90"/>
      <c r="G374" s="90"/>
      <c r="H374" s="90"/>
      <c r="I374" s="90"/>
      <c r="J374" s="90"/>
      <c r="K374" s="90"/>
      <c r="L374" s="90"/>
      <c r="M374" s="90"/>
      <c r="N374" s="90"/>
      <c r="O374" s="90"/>
      <c r="P374" s="90"/>
      <c r="Q374" s="90"/>
      <c r="R374" s="90"/>
      <c r="S374" s="90"/>
      <c r="T374" s="90"/>
      <c r="U374" s="90"/>
      <c r="V374" s="90"/>
      <c r="W374" s="90"/>
      <c r="X374" s="90"/>
      <c r="Y374" s="90"/>
      <c r="Z374" s="90"/>
      <c r="AA374" s="238"/>
      <c r="AB374" s="238"/>
      <c r="AC374" s="238"/>
      <c r="AD374" s="238"/>
      <c r="AE374" s="238"/>
      <c r="AF374" s="238"/>
      <c r="AG374" s="238"/>
      <c r="AH374" s="238"/>
      <c r="AI374" s="238"/>
      <c r="AJ374" s="238"/>
      <c r="AK374" s="238"/>
      <c r="AL374" s="238"/>
      <c r="AM374" s="238"/>
      <c r="AN374" s="238"/>
      <c r="AO374" s="238"/>
      <c r="AP374" s="238"/>
      <c r="AQ374" s="238"/>
      <c r="AR374" s="238"/>
      <c r="AS374" s="238"/>
      <c r="AT374" s="238"/>
      <c r="AU374" s="238"/>
      <c r="AV374" s="238"/>
      <c r="AW374" s="238"/>
      <c r="AX374" s="238"/>
      <c r="AY374" s="238"/>
      <c r="AZ374" s="238"/>
      <c r="BA374" s="238"/>
      <c r="BB374" s="238"/>
      <c r="BC374" s="238"/>
      <c r="BD374" s="238"/>
      <c r="BE374" s="238"/>
      <c r="BF374" s="238"/>
      <c r="BG374" s="238"/>
      <c r="BH374" s="238"/>
      <c r="BI374" s="238"/>
      <c r="BJ374" s="90"/>
      <c r="BK374" s="90"/>
      <c r="BL374" s="102">
        <f t="shared" si="55"/>
        <v>370</v>
      </c>
      <c r="BM374" s="60">
        <f t="shared" si="56"/>
        <v>11</v>
      </c>
      <c r="BN374" s="60">
        <f t="shared" si="57"/>
        <v>10</v>
      </c>
      <c r="BO374" s="90"/>
      <c r="BP374" s="238"/>
      <c r="BQ374" s="238"/>
      <c r="BR374" s="238"/>
      <c r="BS374" s="238"/>
      <c r="BT374" s="238"/>
      <c r="BU374" s="238"/>
      <c r="BV374" s="239"/>
      <c r="BW374" s="238"/>
      <c r="BX374" s="239"/>
      <c r="BY374" s="239"/>
      <c r="CZ374" s="90"/>
      <c r="DA374" s="90"/>
      <c r="DB374" s="90"/>
      <c r="DC374" s="90"/>
      <c r="DD374" s="90"/>
      <c r="DE374" s="90"/>
      <c r="DF374" s="90"/>
      <c r="DG374" s="90"/>
      <c r="DH374" s="90"/>
      <c r="DI374" s="90"/>
      <c r="DJ374" s="90"/>
      <c r="DK374" s="90"/>
    </row>
    <row r="375" spans="1:115" ht="11.25" customHeight="1" x14ac:dyDescent="0.25">
      <c r="A375" s="90"/>
      <c r="B375" s="90"/>
      <c r="C375" s="90"/>
      <c r="D375" s="90"/>
      <c r="E375" s="90"/>
      <c r="F375" s="90"/>
      <c r="G375" s="90"/>
      <c r="H375" s="90"/>
      <c r="I375" s="90"/>
      <c r="J375" s="90"/>
      <c r="K375" s="90"/>
      <c r="L375" s="90"/>
      <c r="M375" s="90"/>
      <c r="N375" s="90"/>
      <c r="O375" s="90"/>
      <c r="P375" s="90"/>
      <c r="Q375" s="90"/>
      <c r="R375" s="90"/>
      <c r="S375" s="90"/>
      <c r="T375" s="90"/>
      <c r="U375" s="90"/>
      <c r="V375" s="90"/>
      <c r="W375" s="90"/>
      <c r="X375" s="90"/>
      <c r="Y375" s="90"/>
      <c r="Z375" s="90"/>
      <c r="AA375" s="238"/>
      <c r="AB375" s="238"/>
      <c r="AC375" s="238"/>
      <c r="AD375" s="238"/>
      <c r="AE375" s="238"/>
      <c r="AF375" s="238"/>
      <c r="AG375" s="238"/>
      <c r="AH375" s="238"/>
      <c r="AI375" s="238"/>
      <c r="AJ375" s="238"/>
      <c r="AK375" s="238"/>
      <c r="AL375" s="238"/>
      <c r="AM375" s="238"/>
      <c r="AN375" s="238"/>
      <c r="AO375" s="238"/>
      <c r="AP375" s="238"/>
      <c r="AQ375" s="238"/>
      <c r="AR375" s="238"/>
      <c r="AS375" s="238"/>
      <c r="AT375" s="238"/>
      <c r="AU375" s="238"/>
      <c r="AV375" s="238"/>
      <c r="AW375" s="238"/>
      <c r="AX375" s="238"/>
      <c r="AY375" s="238"/>
      <c r="AZ375" s="238"/>
      <c r="BA375" s="238"/>
      <c r="BB375" s="238"/>
      <c r="BC375" s="238"/>
      <c r="BD375" s="238"/>
      <c r="BE375" s="238"/>
      <c r="BF375" s="238"/>
      <c r="BG375" s="238"/>
      <c r="BH375" s="238"/>
      <c r="BI375" s="238"/>
      <c r="BJ375" s="90"/>
      <c r="BK375" s="90"/>
      <c r="BL375" s="102">
        <f t="shared" si="55"/>
        <v>371</v>
      </c>
      <c r="BM375" s="60">
        <f t="shared" si="56"/>
        <v>11</v>
      </c>
      <c r="BN375" s="60">
        <f t="shared" si="57"/>
        <v>11</v>
      </c>
      <c r="BO375" s="90"/>
      <c r="BP375" s="238"/>
      <c r="BQ375" s="238"/>
      <c r="BR375" s="238"/>
      <c r="BS375" s="238"/>
      <c r="BT375" s="238"/>
      <c r="BU375" s="238"/>
      <c r="BV375" s="239"/>
      <c r="BW375" s="238"/>
      <c r="BX375" s="239"/>
      <c r="BY375" s="239"/>
      <c r="CZ375" s="90"/>
      <c r="DA375" s="90"/>
      <c r="DB375" s="90"/>
      <c r="DC375" s="90"/>
      <c r="DD375" s="90"/>
      <c r="DE375" s="90"/>
      <c r="DF375" s="90"/>
      <c r="DG375" s="90"/>
      <c r="DH375" s="90"/>
      <c r="DI375" s="90"/>
      <c r="DJ375" s="90"/>
      <c r="DK375" s="90"/>
    </row>
    <row r="376" spans="1:115" ht="11.25" customHeight="1" x14ac:dyDescent="0.25">
      <c r="A376" s="90"/>
      <c r="B376" s="90"/>
      <c r="C376" s="90"/>
      <c r="D376" s="90"/>
      <c r="E376" s="90"/>
      <c r="F376" s="90"/>
      <c r="G376" s="90"/>
      <c r="H376" s="90"/>
      <c r="I376" s="90"/>
      <c r="J376" s="90"/>
      <c r="K376" s="90"/>
      <c r="L376" s="90"/>
      <c r="M376" s="90"/>
      <c r="N376" s="90"/>
      <c r="O376" s="90"/>
      <c r="P376" s="90"/>
      <c r="Q376" s="90"/>
      <c r="R376" s="90"/>
      <c r="S376" s="90"/>
      <c r="T376" s="90"/>
      <c r="U376" s="90"/>
      <c r="V376" s="90"/>
      <c r="W376" s="90"/>
      <c r="X376" s="90"/>
      <c r="Y376" s="90"/>
      <c r="Z376" s="90"/>
      <c r="AA376" s="238"/>
      <c r="AB376" s="238"/>
      <c r="AC376" s="238"/>
      <c r="AD376" s="238"/>
      <c r="AE376" s="238"/>
      <c r="AF376" s="238"/>
      <c r="AG376" s="238"/>
      <c r="AH376" s="238"/>
      <c r="AI376" s="238"/>
      <c r="AJ376" s="238"/>
      <c r="AK376" s="238"/>
      <c r="AL376" s="238"/>
      <c r="AM376" s="238"/>
      <c r="AN376" s="238"/>
      <c r="AO376" s="238"/>
      <c r="AP376" s="238"/>
      <c r="AQ376" s="238"/>
      <c r="AR376" s="238"/>
      <c r="AS376" s="238"/>
      <c r="AT376" s="238"/>
      <c r="AU376" s="238"/>
      <c r="AV376" s="238"/>
      <c r="AW376" s="238"/>
      <c r="AX376" s="238"/>
      <c r="AY376" s="238"/>
      <c r="AZ376" s="238"/>
      <c r="BA376" s="238"/>
      <c r="BB376" s="238"/>
      <c r="BC376" s="238"/>
      <c r="BD376" s="238"/>
      <c r="BE376" s="238"/>
      <c r="BF376" s="238"/>
      <c r="BG376" s="238"/>
      <c r="BH376" s="238"/>
      <c r="BI376" s="238"/>
      <c r="BJ376" s="90"/>
      <c r="BK376" s="90"/>
      <c r="BL376" s="102">
        <f t="shared" si="55"/>
        <v>372</v>
      </c>
      <c r="BM376" s="60">
        <f t="shared" si="56"/>
        <v>11</v>
      </c>
      <c r="BN376" s="60">
        <f t="shared" si="57"/>
        <v>12</v>
      </c>
      <c r="BO376" s="90"/>
      <c r="BP376" s="238"/>
      <c r="BQ376" s="238"/>
      <c r="BR376" s="238"/>
      <c r="BS376" s="238"/>
      <c r="BT376" s="238"/>
      <c r="BU376" s="238"/>
      <c r="BV376" s="239"/>
      <c r="BW376" s="238"/>
      <c r="BX376" s="239"/>
      <c r="BY376" s="239"/>
      <c r="CZ376" s="90"/>
      <c r="DA376" s="90"/>
      <c r="DB376" s="90"/>
      <c r="DC376" s="90"/>
      <c r="DD376" s="90"/>
      <c r="DE376" s="90"/>
      <c r="DF376" s="90"/>
      <c r="DG376" s="90"/>
      <c r="DH376" s="90"/>
      <c r="DI376" s="90"/>
      <c r="DJ376" s="90"/>
      <c r="DK376" s="90"/>
    </row>
    <row r="377" spans="1:115" ht="11.25" customHeight="1" x14ac:dyDescent="0.25">
      <c r="A377" s="90"/>
      <c r="B377" s="90"/>
      <c r="C377" s="90"/>
      <c r="D377" s="90"/>
      <c r="E377" s="90"/>
      <c r="F377" s="90"/>
      <c r="G377" s="90"/>
      <c r="H377" s="90"/>
      <c r="I377" s="90"/>
      <c r="J377" s="90"/>
      <c r="K377" s="90"/>
      <c r="L377" s="90"/>
      <c r="M377" s="90"/>
      <c r="N377" s="90"/>
      <c r="O377" s="90"/>
      <c r="P377" s="90"/>
      <c r="Q377" s="90"/>
      <c r="R377" s="90"/>
      <c r="S377" s="90"/>
      <c r="T377" s="90"/>
      <c r="U377" s="90"/>
      <c r="V377" s="90"/>
      <c r="W377" s="90"/>
      <c r="X377" s="90"/>
      <c r="Y377" s="90"/>
      <c r="Z377" s="90"/>
      <c r="AA377" s="238"/>
      <c r="AB377" s="238"/>
      <c r="AC377" s="238"/>
      <c r="AD377" s="238"/>
      <c r="AE377" s="238"/>
      <c r="AF377" s="238"/>
      <c r="AG377" s="238"/>
      <c r="AH377" s="238"/>
      <c r="AI377" s="238"/>
      <c r="AJ377" s="238"/>
      <c r="AK377" s="238"/>
      <c r="AL377" s="238"/>
      <c r="AM377" s="238"/>
      <c r="AN377" s="238"/>
      <c r="AO377" s="238"/>
      <c r="AP377" s="238"/>
      <c r="AQ377" s="238"/>
      <c r="AR377" s="238"/>
      <c r="AS377" s="238"/>
      <c r="AT377" s="238"/>
      <c r="AU377" s="238"/>
      <c r="AV377" s="238"/>
      <c r="AW377" s="238"/>
      <c r="AX377" s="238"/>
      <c r="AY377" s="238"/>
      <c r="AZ377" s="238"/>
      <c r="BA377" s="238"/>
      <c r="BB377" s="238"/>
      <c r="BC377" s="238"/>
      <c r="BD377" s="238"/>
      <c r="BE377" s="238"/>
      <c r="BF377" s="238"/>
      <c r="BG377" s="238"/>
      <c r="BH377" s="238"/>
      <c r="BI377" s="238"/>
      <c r="BJ377" s="90"/>
      <c r="BK377" s="90"/>
      <c r="BL377" s="102">
        <f t="shared" si="55"/>
        <v>373</v>
      </c>
      <c r="BM377" s="60">
        <f t="shared" si="56"/>
        <v>11</v>
      </c>
      <c r="BN377" s="60">
        <f t="shared" si="57"/>
        <v>13</v>
      </c>
      <c r="BO377" s="90"/>
      <c r="BP377" s="238"/>
      <c r="BQ377" s="238"/>
      <c r="BR377" s="238"/>
      <c r="BS377" s="238"/>
      <c r="BT377" s="238"/>
      <c r="BU377" s="238"/>
      <c r="BV377" s="239"/>
      <c r="BW377" s="238"/>
      <c r="BX377" s="239"/>
      <c r="BY377" s="239"/>
      <c r="CZ377" s="90"/>
      <c r="DA377" s="90"/>
      <c r="DB377" s="90"/>
      <c r="DC377" s="90"/>
      <c r="DD377" s="90"/>
      <c r="DE377" s="90"/>
      <c r="DF377" s="90"/>
      <c r="DG377" s="90"/>
      <c r="DH377" s="90"/>
      <c r="DI377" s="90"/>
      <c r="DJ377" s="90"/>
      <c r="DK377" s="90"/>
    </row>
    <row r="378" spans="1:115" ht="11.25" customHeight="1" x14ac:dyDescent="0.25">
      <c r="B378" s="90"/>
      <c r="C378" s="90"/>
      <c r="D378" s="90"/>
      <c r="E378" s="90"/>
      <c r="F378" s="90"/>
      <c r="G378" s="90"/>
      <c r="H378" s="90"/>
      <c r="I378" s="90"/>
      <c r="J378" s="90"/>
      <c r="K378" s="90"/>
      <c r="L378" s="90"/>
      <c r="M378" s="90"/>
      <c r="N378" s="90"/>
      <c r="O378" s="90"/>
      <c r="P378" s="90"/>
      <c r="Q378" s="90"/>
      <c r="R378" s="90"/>
      <c r="S378" s="90"/>
      <c r="T378" s="90"/>
      <c r="U378" s="90"/>
      <c r="V378" s="90"/>
      <c r="W378" s="90"/>
      <c r="X378" s="90"/>
      <c r="Y378" s="90"/>
      <c r="Z378" s="90"/>
      <c r="AA378" s="238"/>
      <c r="AB378" s="238"/>
      <c r="AC378" s="238"/>
      <c r="AD378" s="238"/>
      <c r="AE378" s="238"/>
      <c r="AF378" s="238"/>
      <c r="AG378" s="238"/>
      <c r="AH378" s="238"/>
      <c r="AI378" s="238"/>
      <c r="AJ378" s="238"/>
      <c r="AK378" s="238"/>
      <c r="AL378" s="238"/>
      <c r="AM378" s="238"/>
      <c r="AN378" s="238"/>
      <c r="AO378" s="238"/>
      <c r="AP378" s="238"/>
      <c r="AQ378" s="238"/>
      <c r="AR378" s="238"/>
      <c r="AS378" s="238"/>
      <c r="AT378" s="238"/>
      <c r="AU378" s="238"/>
      <c r="AV378" s="238"/>
      <c r="AW378" s="238"/>
      <c r="AX378" s="238"/>
      <c r="AY378" s="238"/>
      <c r="AZ378" s="238"/>
      <c r="BA378" s="238"/>
      <c r="BB378" s="238"/>
      <c r="BC378" s="238"/>
      <c r="BD378" s="238"/>
      <c r="BE378" s="238"/>
      <c r="BF378" s="238"/>
      <c r="BG378" s="238"/>
      <c r="BH378" s="238"/>
      <c r="BI378" s="238"/>
      <c r="BJ378" s="90"/>
      <c r="BK378" s="90"/>
      <c r="BL378" s="102">
        <f t="shared" si="55"/>
        <v>374</v>
      </c>
      <c r="BM378" s="60">
        <f t="shared" si="56"/>
        <v>11</v>
      </c>
      <c r="BN378" s="60">
        <f t="shared" si="57"/>
        <v>14</v>
      </c>
      <c r="BO378" s="90"/>
      <c r="BP378" s="238"/>
      <c r="BQ378" s="238"/>
      <c r="BR378" s="238"/>
      <c r="BS378" s="238"/>
      <c r="BT378" s="238"/>
      <c r="BU378" s="238"/>
      <c r="BV378" s="239"/>
      <c r="BW378" s="238"/>
      <c r="BX378" s="239"/>
      <c r="BY378" s="239"/>
      <c r="CZ378" s="90"/>
      <c r="DA378" s="90"/>
      <c r="DB378" s="90"/>
      <c r="DC378" s="90"/>
      <c r="DD378" s="90"/>
      <c r="DE378" s="90"/>
      <c r="DF378" s="90"/>
      <c r="DG378" s="90"/>
      <c r="DH378" s="90"/>
      <c r="DI378" s="90"/>
      <c r="DJ378" s="90"/>
      <c r="DK378" s="90"/>
    </row>
    <row r="379" spans="1:115" ht="11.25" customHeight="1" x14ac:dyDescent="0.25">
      <c r="B379" s="90"/>
      <c r="C379" s="90"/>
      <c r="D379" s="90"/>
      <c r="E379" s="90"/>
      <c r="F379" s="90"/>
      <c r="G379" s="90"/>
      <c r="H379" s="90"/>
      <c r="I379" s="90"/>
      <c r="J379" s="90"/>
      <c r="K379" s="90"/>
      <c r="L379" s="90"/>
      <c r="M379" s="90"/>
      <c r="N379" s="90"/>
      <c r="O379" s="90"/>
      <c r="P379" s="90"/>
      <c r="Q379" s="90"/>
      <c r="R379" s="90"/>
      <c r="S379" s="90"/>
      <c r="T379" s="90"/>
      <c r="U379" s="90"/>
      <c r="V379" s="90"/>
      <c r="W379" s="90"/>
      <c r="X379" s="90"/>
      <c r="Y379" s="90"/>
      <c r="Z379" s="90"/>
      <c r="AA379" s="238"/>
      <c r="AB379" s="238"/>
      <c r="AC379" s="238"/>
      <c r="AD379" s="238"/>
      <c r="AE379" s="238"/>
      <c r="AF379" s="238"/>
      <c r="AG379" s="238"/>
      <c r="AH379" s="238"/>
      <c r="AI379" s="238"/>
      <c r="AJ379" s="238"/>
      <c r="AK379" s="238"/>
      <c r="AL379" s="238"/>
      <c r="AM379" s="238"/>
      <c r="AN379" s="238"/>
      <c r="AO379" s="238"/>
      <c r="AP379" s="238"/>
      <c r="AQ379" s="238"/>
      <c r="AR379" s="238"/>
      <c r="AS379" s="238"/>
      <c r="AT379" s="238"/>
      <c r="AU379" s="238"/>
      <c r="AV379" s="238"/>
      <c r="AW379" s="238"/>
      <c r="AX379" s="238"/>
      <c r="AY379" s="238"/>
      <c r="AZ379" s="238"/>
      <c r="BA379" s="238"/>
      <c r="BB379" s="238"/>
      <c r="BC379" s="238"/>
      <c r="BD379" s="238"/>
      <c r="BE379" s="238"/>
      <c r="BF379" s="238"/>
      <c r="BG379" s="238"/>
      <c r="BH379" s="238"/>
      <c r="BI379" s="238"/>
      <c r="BJ379" s="90"/>
      <c r="BK379" s="90"/>
      <c r="BL379" s="102">
        <f t="shared" si="55"/>
        <v>375</v>
      </c>
      <c r="BM379" s="60">
        <f t="shared" si="56"/>
        <v>11</v>
      </c>
      <c r="BN379" s="60">
        <f t="shared" si="57"/>
        <v>15</v>
      </c>
      <c r="BO379" s="90"/>
      <c r="BP379" s="238"/>
      <c r="BQ379" s="238"/>
      <c r="BR379" s="238"/>
      <c r="BS379" s="238"/>
      <c r="BT379" s="238"/>
      <c r="BU379" s="238"/>
      <c r="BV379" s="239"/>
      <c r="BW379" s="238"/>
      <c r="BX379" s="239"/>
      <c r="BY379" s="239"/>
      <c r="CZ379" s="90"/>
      <c r="DA379" s="90"/>
      <c r="DB379" s="90"/>
      <c r="DC379" s="90"/>
      <c r="DD379" s="90"/>
      <c r="DE379" s="90"/>
      <c r="DF379" s="90"/>
      <c r="DG379" s="90"/>
      <c r="DH379" s="90"/>
      <c r="DI379" s="90"/>
      <c r="DJ379" s="90"/>
      <c r="DK379" s="90"/>
    </row>
    <row r="380" spans="1:115" ht="11.25" customHeight="1" x14ac:dyDescent="0.25">
      <c r="B380" s="90"/>
      <c r="C380" s="90"/>
      <c r="D380" s="90"/>
      <c r="E380" s="90"/>
      <c r="F380" s="90"/>
      <c r="G380" s="90"/>
      <c r="H380" s="90"/>
      <c r="I380" s="90"/>
      <c r="J380" s="90"/>
      <c r="K380" s="90"/>
      <c r="L380" s="90"/>
      <c r="M380" s="90"/>
      <c r="N380" s="90"/>
      <c r="O380" s="90"/>
      <c r="P380" s="90"/>
      <c r="Q380" s="90"/>
      <c r="R380" s="90"/>
      <c r="S380" s="90"/>
      <c r="T380" s="90"/>
      <c r="U380" s="90"/>
      <c r="V380" s="90"/>
      <c r="W380" s="90"/>
      <c r="X380" s="90"/>
      <c r="Y380" s="90"/>
      <c r="Z380" s="90"/>
      <c r="AA380" s="238"/>
      <c r="AB380" s="238"/>
      <c r="AC380" s="238"/>
      <c r="AD380" s="238"/>
      <c r="AE380" s="238"/>
      <c r="AF380" s="238"/>
      <c r="AG380" s="238"/>
      <c r="AH380" s="238"/>
      <c r="AI380" s="238"/>
      <c r="AJ380" s="238"/>
      <c r="AK380" s="238"/>
      <c r="AL380" s="238"/>
      <c r="AM380" s="238"/>
      <c r="AN380" s="238"/>
      <c r="AO380" s="238"/>
      <c r="AP380" s="238"/>
      <c r="AQ380" s="238"/>
      <c r="AR380" s="238"/>
      <c r="AS380" s="238"/>
      <c r="AT380" s="238"/>
      <c r="AU380" s="238"/>
      <c r="AV380" s="238"/>
      <c r="AW380" s="238"/>
      <c r="AX380" s="238"/>
      <c r="AY380" s="238"/>
      <c r="AZ380" s="238"/>
      <c r="BA380" s="238"/>
      <c r="BB380" s="238"/>
      <c r="BC380" s="238"/>
      <c r="BD380" s="238"/>
      <c r="BE380" s="238"/>
      <c r="BF380" s="238"/>
      <c r="BG380" s="238"/>
      <c r="BH380" s="238"/>
      <c r="BI380" s="238"/>
      <c r="BJ380" s="90"/>
      <c r="BK380" s="90"/>
      <c r="BL380" s="102">
        <f t="shared" si="55"/>
        <v>376</v>
      </c>
      <c r="BM380" s="60">
        <f t="shared" si="56"/>
        <v>11</v>
      </c>
      <c r="BN380" s="60">
        <f t="shared" si="57"/>
        <v>16</v>
      </c>
      <c r="BO380" s="90"/>
      <c r="BP380" s="238"/>
      <c r="BQ380" s="238"/>
      <c r="BR380" s="238"/>
      <c r="BS380" s="238"/>
      <c r="BT380" s="238"/>
      <c r="BU380" s="238"/>
      <c r="BV380" s="239"/>
      <c r="BW380" s="238"/>
      <c r="BX380" s="239"/>
      <c r="BY380" s="239"/>
      <c r="CZ380" s="90"/>
      <c r="DA380" s="90"/>
      <c r="DB380" s="90"/>
      <c r="DC380" s="90"/>
      <c r="DD380" s="90"/>
      <c r="DE380" s="90"/>
      <c r="DF380" s="90"/>
      <c r="DG380" s="90"/>
      <c r="DH380" s="90"/>
      <c r="DI380" s="90"/>
      <c r="DJ380" s="90"/>
      <c r="DK380" s="90"/>
    </row>
    <row r="381" spans="1:115" ht="11.25" customHeight="1" x14ac:dyDescent="0.25">
      <c r="B381" s="90"/>
      <c r="C381" s="90"/>
      <c r="D381" s="90"/>
      <c r="E381" s="90"/>
      <c r="F381" s="90"/>
      <c r="G381" s="90"/>
      <c r="H381" s="90"/>
      <c r="I381" s="90"/>
      <c r="J381" s="90"/>
      <c r="K381" s="90"/>
      <c r="L381" s="90"/>
      <c r="M381" s="90"/>
      <c r="N381" s="90"/>
      <c r="O381" s="90"/>
      <c r="P381" s="90"/>
      <c r="Q381" s="90"/>
      <c r="R381" s="90"/>
      <c r="S381" s="90"/>
      <c r="T381" s="90"/>
      <c r="U381" s="90"/>
      <c r="V381" s="90"/>
      <c r="W381" s="90"/>
      <c r="X381" s="90"/>
      <c r="Y381" s="90"/>
      <c r="Z381" s="90"/>
      <c r="AA381" s="238"/>
      <c r="AB381" s="238"/>
      <c r="AC381" s="238"/>
      <c r="AD381" s="238"/>
      <c r="AE381" s="238"/>
      <c r="AF381" s="238"/>
      <c r="AG381" s="238"/>
      <c r="AH381" s="238"/>
      <c r="AI381" s="238"/>
      <c r="AJ381" s="238"/>
      <c r="AK381" s="238"/>
      <c r="AL381" s="238"/>
      <c r="AM381" s="238"/>
      <c r="AN381" s="238"/>
      <c r="AO381" s="238"/>
      <c r="AP381" s="238"/>
      <c r="AQ381" s="238"/>
      <c r="AR381" s="238"/>
      <c r="AS381" s="238"/>
      <c r="AT381" s="238"/>
      <c r="AU381" s="238"/>
      <c r="AV381" s="238"/>
      <c r="AW381" s="238"/>
      <c r="AX381" s="238"/>
      <c r="AY381" s="238"/>
      <c r="AZ381" s="238"/>
      <c r="BA381" s="238"/>
      <c r="BB381" s="238"/>
      <c r="BC381" s="238"/>
      <c r="BD381" s="238"/>
      <c r="BE381" s="238"/>
      <c r="BF381" s="238"/>
      <c r="BG381" s="238"/>
      <c r="BH381" s="238"/>
      <c r="BI381" s="238"/>
      <c r="BJ381" s="90"/>
      <c r="BK381" s="90"/>
      <c r="BL381" s="102">
        <f t="shared" si="55"/>
        <v>377</v>
      </c>
      <c r="BM381" s="60">
        <f t="shared" si="56"/>
        <v>11</v>
      </c>
      <c r="BN381" s="60">
        <f t="shared" si="57"/>
        <v>17</v>
      </c>
      <c r="BO381" s="90"/>
      <c r="BP381" s="238"/>
      <c r="BQ381" s="238"/>
      <c r="BR381" s="238"/>
      <c r="BS381" s="238"/>
      <c r="BT381" s="238"/>
      <c r="BU381" s="238"/>
      <c r="BV381" s="239"/>
      <c r="BW381" s="238"/>
      <c r="BX381" s="239"/>
      <c r="BY381" s="239"/>
      <c r="CZ381" s="90"/>
      <c r="DA381" s="90"/>
      <c r="DB381" s="90"/>
      <c r="DC381" s="90"/>
      <c r="DD381" s="90"/>
      <c r="DE381" s="90"/>
      <c r="DF381" s="90"/>
      <c r="DG381" s="90"/>
      <c r="DH381" s="90"/>
      <c r="DI381" s="90"/>
      <c r="DJ381" s="90"/>
      <c r="DK381" s="90"/>
    </row>
    <row r="382" spans="1:115" ht="11.25" customHeight="1" x14ac:dyDescent="0.25">
      <c r="B382" s="90"/>
      <c r="C382" s="90"/>
      <c r="D382" s="90"/>
      <c r="E382" s="90"/>
      <c r="F382" s="90"/>
      <c r="G382" s="90"/>
      <c r="H382" s="90"/>
      <c r="I382" s="90"/>
      <c r="J382" s="90"/>
      <c r="K382" s="90"/>
      <c r="L382" s="90"/>
      <c r="M382" s="90"/>
      <c r="N382" s="90"/>
      <c r="O382" s="90"/>
      <c r="P382" s="90"/>
      <c r="Q382" s="90"/>
      <c r="R382" s="90"/>
      <c r="S382" s="90"/>
      <c r="T382" s="90"/>
      <c r="U382" s="90"/>
      <c r="V382" s="90"/>
      <c r="W382" s="90"/>
      <c r="X382" s="90"/>
      <c r="Y382" s="90"/>
      <c r="Z382" s="90"/>
      <c r="AA382" s="238"/>
      <c r="AB382" s="238"/>
      <c r="AC382" s="238"/>
      <c r="AD382" s="238"/>
      <c r="AE382" s="238"/>
      <c r="AF382" s="238"/>
      <c r="AG382" s="238"/>
      <c r="AH382" s="238"/>
      <c r="AI382" s="238"/>
      <c r="AJ382" s="238"/>
      <c r="AK382" s="238"/>
      <c r="AL382" s="238"/>
      <c r="AM382" s="238"/>
      <c r="AN382" s="238"/>
      <c r="AO382" s="238"/>
      <c r="AP382" s="238"/>
      <c r="AQ382" s="238"/>
      <c r="AR382" s="238"/>
      <c r="AS382" s="238"/>
      <c r="AT382" s="238"/>
      <c r="AU382" s="238"/>
      <c r="AV382" s="238"/>
      <c r="AW382" s="238"/>
      <c r="AX382" s="238"/>
      <c r="AY382" s="238"/>
      <c r="AZ382" s="238"/>
      <c r="BA382" s="238"/>
      <c r="BB382" s="238"/>
      <c r="BC382" s="238"/>
      <c r="BD382" s="238"/>
      <c r="BE382" s="238"/>
      <c r="BF382" s="238"/>
      <c r="BG382" s="238"/>
      <c r="BH382" s="238"/>
      <c r="BI382" s="238"/>
      <c r="BJ382" s="90"/>
      <c r="BK382" s="90"/>
      <c r="BL382" s="102">
        <f t="shared" si="55"/>
        <v>378</v>
      </c>
      <c r="BM382" s="60">
        <f t="shared" si="56"/>
        <v>11</v>
      </c>
      <c r="BN382" s="60">
        <f t="shared" si="57"/>
        <v>18</v>
      </c>
      <c r="BO382" s="90"/>
      <c r="BP382" s="238"/>
      <c r="BQ382" s="238"/>
      <c r="BR382" s="238"/>
      <c r="BS382" s="238"/>
      <c r="BT382" s="238"/>
      <c r="BU382" s="238"/>
      <c r="BV382" s="239"/>
      <c r="BW382" s="238"/>
      <c r="BX382" s="239"/>
      <c r="BY382" s="239"/>
      <c r="CZ382" s="90"/>
      <c r="DA382" s="90"/>
      <c r="DB382" s="90"/>
      <c r="DC382" s="90"/>
      <c r="DD382" s="90"/>
      <c r="DE382" s="90"/>
      <c r="DF382" s="90"/>
      <c r="DG382" s="90"/>
      <c r="DH382" s="90"/>
      <c r="DI382" s="90"/>
      <c r="DJ382" s="90"/>
      <c r="DK382" s="90"/>
    </row>
    <row r="383" spans="1:115" ht="11.25" customHeight="1" x14ac:dyDescent="0.25">
      <c r="B383" s="90"/>
      <c r="C383" s="90"/>
      <c r="D383" s="90"/>
      <c r="E383" s="90"/>
      <c r="F383" s="90"/>
      <c r="G383" s="90"/>
      <c r="H383" s="90"/>
      <c r="I383" s="90"/>
      <c r="J383" s="90"/>
      <c r="K383" s="90"/>
      <c r="L383" s="90"/>
      <c r="M383" s="90"/>
      <c r="N383" s="90"/>
      <c r="O383" s="90"/>
      <c r="P383" s="90"/>
      <c r="Q383" s="90"/>
      <c r="R383" s="90"/>
      <c r="S383" s="90"/>
      <c r="T383" s="90"/>
      <c r="U383" s="90"/>
      <c r="V383" s="90"/>
      <c r="W383" s="90"/>
      <c r="X383" s="90"/>
      <c r="Y383" s="90"/>
      <c r="Z383" s="90"/>
      <c r="AA383" s="238"/>
      <c r="AB383" s="238"/>
      <c r="AC383" s="238"/>
      <c r="AD383" s="238"/>
      <c r="AE383" s="238"/>
      <c r="AF383" s="238"/>
      <c r="AG383" s="238"/>
      <c r="AH383" s="238"/>
      <c r="AI383" s="238"/>
      <c r="AJ383" s="238"/>
      <c r="AK383" s="238"/>
      <c r="AL383" s="238"/>
      <c r="AM383" s="238"/>
      <c r="AN383" s="238"/>
      <c r="AO383" s="238"/>
      <c r="AP383" s="238"/>
      <c r="AQ383" s="238"/>
      <c r="AR383" s="238"/>
      <c r="AS383" s="238"/>
      <c r="AT383" s="238"/>
      <c r="AU383" s="238"/>
      <c r="AV383" s="238"/>
      <c r="AW383" s="238"/>
      <c r="AX383" s="238"/>
      <c r="AY383" s="238"/>
      <c r="AZ383" s="238"/>
      <c r="BA383" s="238"/>
      <c r="BB383" s="238"/>
      <c r="BC383" s="238"/>
      <c r="BD383" s="238"/>
      <c r="BE383" s="238"/>
      <c r="BF383" s="238"/>
      <c r="BG383" s="238"/>
      <c r="BH383" s="238"/>
      <c r="BI383" s="238"/>
      <c r="BJ383" s="90"/>
      <c r="BK383" s="90"/>
      <c r="BL383" s="102">
        <f t="shared" si="55"/>
        <v>379</v>
      </c>
      <c r="BM383" s="60">
        <f t="shared" si="56"/>
        <v>11</v>
      </c>
      <c r="BN383" s="60">
        <f t="shared" si="57"/>
        <v>19</v>
      </c>
      <c r="BO383" s="90"/>
      <c r="BP383" s="238"/>
      <c r="BQ383" s="238"/>
      <c r="BR383" s="238"/>
      <c r="BS383" s="238"/>
      <c r="BT383" s="238"/>
      <c r="BU383" s="238"/>
      <c r="BV383" s="239"/>
      <c r="BW383" s="238"/>
      <c r="BX383" s="239"/>
      <c r="BY383" s="239"/>
      <c r="CZ383" s="90"/>
      <c r="DA383" s="90"/>
      <c r="DB383" s="90"/>
      <c r="DC383" s="90"/>
      <c r="DD383" s="90"/>
      <c r="DE383" s="90"/>
      <c r="DF383" s="90"/>
      <c r="DG383" s="90"/>
      <c r="DH383" s="90"/>
      <c r="DI383" s="90"/>
      <c r="DJ383" s="90"/>
      <c r="DK383" s="90"/>
    </row>
    <row r="384" spans="1:115" ht="11.25" customHeight="1" x14ac:dyDescent="0.25">
      <c r="B384" s="90"/>
      <c r="C384" s="90"/>
      <c r="D384" s="90"/>
      <c r="E384" s="90"/>
      <c r="F384" s="90"/>
      <c r="G384" s="90"/>
      <c r="H384" s="90"/>
      <c r="I384" s="90"/>
      <c r="J384" s="90"/>
      <c r="K384" s="90"/>
      <c r="L384" s="90"/>
      <c r="M384" s="90"/>
      <c r="N384" s="90"/>
      <c r="O384" s="90"/>
      <c r="P384" s="90"/>
      <c r="Q384" s="90"/>
      <c r="R384" s="90"/>
      <c r="S384" s="90"/>
      <c r="T384" s="90"/>
      <c r="U384" s="90"/>
      <c r="V384" s="90"/>
      <c r="W384" s="90"/>
      <c r="X384" s="90"/>
      <c r="Y384" s="90"/>
      <c r="Z384" s="90"/>
      <c r="AA384" s="238"/>
      <c r="AB384" s="238"/>
      <c r="AC384" s="238"/>
      <c r="AD384" s="238"/>
      <c r="AE384" s="238"/>
      <c r="AF384" s="238"/>
      <c r="AG384" s="238"/>
      <c r="AH384" s="238"/>
      <c r="AI384" s="238"/>
      <c r="AJ384" s="238"/>
      <c r="AK384" s="238"/>
      <c r="AL384" s="238"/>
      <c r="AM384" s="238"/>
      <c r="AN384" s="238"/>
      <c r="AO384" s="238"/>
      <c r="AP384" s="238"/>
      <c r="AQ384" s="238"/>
      <c r="AR384" s="238"/>
      <c r="AS384" s="238"/>
      <c r="AT384" s="238"/>
      <c r="AU384" s="238"/>
      <c r="AV384" s="238"/>
      <c r="AW384" s="238"/>
      <c r="AX384" s="238"/>
      <c r="AY384" s="238"/>
      <c r="AZ384" s="238"/>
      <c r="BA384" s="238"/>
      <c r="BB384" s="238"/>
      <c r="BC384" s="238"/>
      <c r="BD384" s="238"/>
      <c r="BE384" s="238"/>
      <c r="BF384" s="238"/>
      <c r="BG384" s="238"/>
      <c r="BH384" s="238"/>
      <c r="BI384" s="238"/>
      <c r="BJ384" s="90"/>
      <c r="BK384" s="90"/>
      <c r="BL384" s="102">
        <f t="shared" si="55"/>
        <v>380</v>
      </c>
      <c r="BM384" s="60">
        <f t="shared" si="56"/>
        <v>11</v>
      </c>
      <c r="BN384" s="60">
        <f t="shared" si="57"/>
        <v>20</v>
      </c>
      <c r="BO384" s="90"/>
      <c r="BP384" s="238"/>
      <c r="BQ384" s="238"/>
      <c r="BR384" s="238"/>
      <c r="BS384" s="238"/>
      <c r="BT384" s="238"/>
      <c r="BU384" s="238"/>
      <c r="BV384" s="239"/>
      <c r="BW384" s="238"/>
      <c r="BX384" s="239"/>
      <c r="BY384" s="239"/>
      <c r="CZ384" s="90"/>
      <c r="DA384" s="90"/>
      <c r="DB384" s="90"/>
      <c r="DC384" s="90"/>
      <c r="DD384" s="90"/>
      <c r="DE384" s="90"/>
      <c r="DF384" s="90"/>
      <c r="DG384" s="90"/>
      <c r="DH384" s="90"/>
      <c r="DI384" s="90"/>
      <c r="DJ384" s="90"/>
      <c r="DK384" s="90"/>
    </row>
    <row r="385" spans="2:115" ht="11.25" customHeight="1" x14ac:dyDescent="0.25">
      <c r="B385" s="90"/>
      <c r="C385" s="90"/>
      <c r="D385" s="90"/>
      <c r="E385" s="90"/>
      <c r="F385" s="90"/>
      <c r="G385" s="90"/>
      <c r="H385" s="90"/>
      <c r="I385" s="90"/>
      <c r="J385" s="90"/>
      <c r="K385" s="90"/>
      <c r="L385" s="90"/>
      <c r="M385" s="90"/>
      <c r="N385" s="90"/>
      <c r="O385" s="90"/>
      <c r="P385" s="90"/>
      <c r="Q385" s="90"/>
      <c r="R385" s="90"/>
      <c r="S385" s="90"/>
      <c r="T385" s="90"/>
      <c r="U385" s="90"/>
      <c r="V385" s="90"/>
      <c r="W385" s="90"/>
      <c r="X385" s="90"/>
      <c r="Y385" s="90"/>
      <c r="Z385" s="90"/>
      <c r="AA385" s="238"/>
      <c r="AB385" s="238"/>
      <c r="AC385" s="238"/>
      <c r="AD385" s="238"/>
      <c r="AE385" s="238"/>
      <c r="AF385" s="238"/>
      <c r="AG385" s="238"/>
      <c r="AH385" s="238"/>
      <c r="AI385" s="238"/>
      <c r="AJ385" s="238"/>
      <c r="AK385" s="238"/>
      <c r="AL385" s="238"/>
      <c r="AM385" s="238"/>
      <c r="AN385" s="238"/>
      <c r="AO385" s="238"/>
      <c r="AP385" s="238"/>
      <c r="AQ385" s="238"/>
      <c r="AR385" s="238"/>
      <c r="AS385" s="238"/>
      <c r="AT385" s="238"/>
      <c r="AU385" s="238"/>
      <c r="AV385" s="238"/>
      <c r="AW385" s="238"/>
      <c r="AX385" s="238"/>
      <c r="AY385" s="238"/>
      <c r="AZ385" s="238"/>
      <c r="BA385" s="238"/>
      <c r="BB385" s="238"/>
      <c r="BC385" s="238"/>
      <c r="BD385" s="238"/>
      <c r="BE385" s="238"/>
      <c r="BF385" s="238"/>
      <c r="BG385" s="238"/>
      <c r="BH385" s="238"/>
      <c r="BI385" s="238"/>
      <c r="BJ385" s="90"/>
      <c r="BK385" s="90"/>
      <c r="BL385" s="102">
        <f t="shared" si="55"/>
        <v>381</v>
      </c>
      <c r="BM385" s="60">
        <f t="shared" si="56"/>
        <v>11</v>
      </c>
      <c r="BN385" s="60">
        <f t="shared" si="57"/>
        <v>21</v>
      </c>
      <c r="BO385" s="90"/>
      <c r="BP385" s="238"/>
      <c r="BQ385" s="238"/>
      <c r="BR385" s="238"/>
      <c r="BS385" s="238"/>
      <c r="BT385" s="238"/>
      <c r="BU385" s="238"/>
      <c r="BV385" s="239"/>
      <c r="BW385" s="238"/>
      <c r="BX385" s="239"/>
      <c r="BY385" s="239"/>
      <c r="CZ385" s="90"/>
      <c r="DA385" s="90"/>
      <c r="DB385" s="90"/>
      <c r="DC385" s="90"/>
      <c r="DD385" s="90"/>
      <c r="DE385" s="90"/>
      <c r="DF385" s="90"/>
      <c r="DG385" s="90"/>
      <c r="DH385" s="90"/>
      <c r="DI385" s="90"/>
      <c r="DJ385" s="90"/>
      <c r="DK385" s="90"/>
    </row>
    <row r="386" spans="2:115" ht="11.25" customHeight="1" x14ac:dyDescent="0.25">
      <c r="B386" s="90"/>
      <c r="C386" s="90"/>
      <c r="D386" s="90"/>
      <c r="E386" s="90"/>
      <c r="F386" s="90"/>
      <c r="G386" s="90"/>
      <c r="H386" s="90"/>
      <c r="I386" s="90"/>
      <c r="J386" s="90"/>
      <c r="K386" s="90"/>
      <c r="L386" s="90"/>
      <c r="M386" s="90"/>
      <c r="N386" s="90"/>
      <c r="O386" s="90"/>
      <c r="P386" s="90"/>
      <c r="Q386" s="90"/>
      <c r="R386" s="90"/>
      <c r="S386" s="90"/>
      <c r="T386" s="90"/>
      <c r="U386" s="90"/>
      <c r="V386" s="90"/>
      <c r="W386" s="90"/>
      <c r="X386" s="90"/>
      <c r="Y386" s="90"/>
      <c r="Z386" s="90"/>
      <c r="AA386" s="238"/>
      <c r="AB386" s="238"/>
      <c r="AC386" s="238"/>
      <c r="AD386" s="238"/>
      <c r="AE386" s="238"/>
      <c r="AF386" s="238"/>
      <c r="AG386" s="238"/>
      <c r="AH386" s="238"/>
      <c r="AI386" s="238"/>
      <c r="AJ386" s="238"/>
      <c r="AK386" s="238"/>
      <c r="AL386" s="238"/>
      <c r="AM386" s="238"/>
      <c r="AN386" s="238"/>
      <c r="AO386" s="238"/>
      <c r="AP386" s="238"/>
      <c r="AQ386" s="238"/>
      <c r="AR386" s="238"/>
      <c r="AS386" s="238"/>
      <c r="AT386" s="238"/>
      <c r="AU386" s="238"/>
      <c r="AV386" s="238"/>
      <c r="AW386" s="238"/>
      <c r="AX386" s="238"/>
      <c r="AY386" s="238"/>
      <c r="AZ386" s="238"/>
      <c r="BA386" s="238"/>
      <c r="BB386" s="238"/>
      <c r="BC386" s="238"/>
      <c r="BD386" s="238"/>
      <c r="BE386" s="238"/>
      <c r="BF386" s="238"/>
      <c r="BG386" s="238"/>
      <c r="BH386" s="238"/>
      <c r="BI386" s="238"/>
      <c r="BJ386" s="90"/>
      <c r="BK386" s="90"/>
      <c r="BL386" s="102">
        <f t="shared" si="55"/>
        <v>382</v>
      </c>
      <c r="BM386" s="60">
        <f t="shared" si="56"/>
        <v>11</v>
      </c>
      <c r="BN386" s="60">
        <f t="shared" si="57"/>
        <v>22</v>
      </c>
      <c r="BO386" s="90"/>
      <c r="BP386" s="238"/>
      <c r="BQ386" s="238"/>
      <c r="BR386" s="238"/>
      <c r="BS386" s="238"/>
      <c r="BT386" s="238"/>
      <c r="BU386" s="238"/>
      <c r="BV386" s="239"/>
      <c r="BW386" s="238"/>
      <c r="BX386" s="239"/>
      <c r="BY386" s="239"/>
      <c r="CZ386" s="90"/>
      <c r="DA386" s="90"/>
      <c r="DB386" s="90"/>
      <c r="DC386" s="90"/>
      <c r="DD386" s="90"/>
      <c r="DE386" s="90"/>
      <c r="DF386" s="90"/>
      <c r="DG386" s="90"/>
      <c r="DH386" s="90"/>
      <c r="DI386" s="90"/>
      <c r="DJ386" s="90"/>
      <c r="DK386" s="90"/>
    </row>
    <row r="387" spans="2:115" ht="11.25" customHeight="1" x14ac:dyDescent="0.25">
      <c r="B387" s="90"/>
      <c r="C387" s="90"/>
      <c r="D387" s="90"/>
      <c r="E387" s="90"/>
      <c r="F387" s="90"/>
      <c r="G387" s="90"/>
      <c r="H387" s="90"/>
      <c r="I387" s="90"/>
      <c r="J387" s="90"/>
      <c r="K387" s="90"/>
      <c r="L387" s="90"/>
      <c r="M387" s="90"/>
      <c r="N387" s="90"/>
      <c r="O387" s="90"/>
      <c r="P387" s="90"/>
      <c r="Q387" s="90"/>
      <c r="R387" s="90"/>
      <c r="S387" s="90"/>
      <c r="T387" s="90"/>
      <c r="U387" s="90"/>
      <c r="V387" s="90"/>
      <c r="W387" s="90"/>
      <c r="X387" s="90"/>
      <c r="Y387" s="90"/>
      <c r="Z387" s="90"/>
      <c r="AA387" s="238"/>
      <c r="AB387" s="238"/>
      <c r="AC387" s="238"/>
      <c r="AD387" s="238"/>
      <c r="AE387" s="238"/>
      <c r="AF387" s="238"/>
      <c r="AG387" s="238"/>
      <c r="AH387" s="238"/>
      <c r="AI387" s="238"/>
      <c r="AJ387" s="238"/>
      <c r="AK387" s="238"/>
      <c r="AL387" s="238"/>
      <c r="AM387" s="238"/>
      <c r="AN387" s="238"/>
      <c r="AO387" s="238"/>
      <c r="AP387" s="238"/>
      <c r="AQ387" s="238"/>
      <c r="AR387" s="238"/>
      <c r="AS387" s="238"/>
      <c r="AT387" s="238"/>
      <c r="AU387" s="238"/>
      <c r="AV387" s="238"/>
      <c r="AW387" s="238"/>
      <c r="AX387" s="238"/>
      <c r="AY387" s="238"/>
      <c r="AZ387" s="238"/>
      <c r="BA387" s="238"/>
      <c r="BB387" s="238"/>
      <c r="BC387" s="238"/>
      <c r="BD387" s="238"/>
      <c r="BE387" s="238"/>
      <c r="BF387" s="238"/>
      <c r="BG387" s="238"/>
      <c r="BH387" s="238"/>
      <c r="BI387" s="238"/>
      <c r="BJ387" s="90"/>
      <c r="BK387" s="90"/>
      <c r="BL387" s="102">
        <f t="shared" si="55"/>
        <v>383</v>
      </c>
      <c r="BM387" s="60">
        <f t="shared" si="56"/>
        <v>11</v>
      </c>
      <c r="BN387" s="60">
        <f t="shared" si="57"/>
        <v>23</v>
      </c>
      <c r="BP387" s="238"/>
      <c r="BQ387" s="238"/>
      <c r="BR387" s="238"/>
      <c r="BS387" s="238"/>
      <c r="BT387" s="238"/>
      <c r="BU387" s="238"/>
      <c r="BV387" s="239"/>
      <c r="BW387" s="238"/>
      <c r="BX387" s="239"/>
      <c r="BY387" s="239"/>
      <c r="CZ387" s="90"/>
      <c r="DA387" s="90"/>
      <c r="DB387" s="90"/>
      <c r="DC387" s="90"/>
      <c r="DD387" s="90"/>
      <c r="DE387" s="90"/>
      <c r="DF387" s="90"/>
      <c r="DG387" s="90"/>
      <c r="DH387" s="90"/>
      <c r="DI387" s="90"/>
      <c r="DJ387" s="90"/>
      <c r="DK387" s="90"/>
    </row>
    <row r="388" spans="2:115" ht="11.25" customHeight="1" x14ac:dyDescent="0.25">
      <c r="B388" s="90"/>
      <c r="C388" s="90"/>
      <c r="D388" s="90"/>
      <c r="E388" s="90"/>
      <c r="F388" s="90"/>
      <c r="G388" s="90"/>
      <c r="H388" s="90"/>
      <c r="I388" s="90"/>
      <c r="J388" s="90"/>
      <c r="K388" s="90"/>
      <c r="L388" s="90"/>
      <c r="M388" s="90"/>
      <c r="N388" s="90"/>
      <c r="O388" s="90"/>
      <c r="P388" s="90"/>
      <c r="Q388" s="90"/>
      <c r="R388" s="90"/>
      <c r="S388" s="90"/>
      <c r="T388" s="90"/>
      <c r="U388" s="90"/>
      <c r="V388" s="90"/>
      <c r="W388" s="90"/>
      <c r="X388" s="90"/>
      <c r="Y388" s="90"/>
      <c r="Z388" s="90"/>
      <c r="AA388" s="238"/>
      <c r="AB388" s="238"/>
      <c r="AC388" s="238"/>
      <c r="AD388" s="238"/>
      <c r="AE388" s="238"/>
      <c r="AF388" s="238"/>
      <c r="AG388" s="238"/>
      <c r="AH388" s="238"/>
      <c r="AI388" s="238"/>
      <c r="AJ388" s="238"/>
      <c r="AK388" s="238"/>
      <c r="AL388" s="238"/>
      <c r="AM388" s="238"/>
      <c r="AN388" s="238"/>
      <c r="AO388" s="238"/>
      <c r="AP388" s="238"/>
      <c r="AQ388" s="238"/>
      <c r="AR388" s="238"/>
      <c r="AS388" s="238"/>
      <c r="AT388" s="238"/>
      <c r="AU388" s="238"/>
      <c r="AV388" s="238"/>
      <c r="AW388" s="238"/>
      <c r="AX388" s="238"/>
      <c r="AY388" s="238"/>
      <c r="AZ388" s="238"/>
      <c r="BA388" s="238"/>
      <c r="BB388" s="238"/>
      <c r="BC388" s="238"/>
      <c r="BD388" s="238"/>
      <c r="BE388" s="238"/>
      <c r="BF388" s="238"/>
      <c r="BG388" s="238"/>
      <c r="BH388" s="238"/>
      <c r="BI388" s="238"/>
      <c r="BJ388" s="90"/>
      <c r="BK388" s="90"/>
      <c r="BL388" s="102">
        <f t="shared" si="55"/>
        <v>384</v>
      </c>
      <c r="BM388" s="60">
        <f t="shared" si="56"/>
        <v>11</v>
      </c>
      <c r="BN388" s="60">
        <f t="shared" si="57"/>
        <v>24</v>
      </c>
      <c r="BP388" s="238"/>
      <c r="BQ388" s="238"/>
      <c r="BR388" s="238"/>
      <c r="BS388" s="238"/>
      <c r="BT388" s="238"/>
      <c r="BU388" s="238"/>
      <c r="BV388" s="239"/>
      <c r="BW388" s="238"/>
      <c r="BX388" s="239"/>
      <c r="BY388" s="239"/>
      <c r="CZ388" s="90"/>
      <c r="DA388" s="90"/>
      <c r="DB388" s="90"/>
      <c r="DC388" s="90"/>
      <c r="DD388" s="90"/>
      <c r="DE388" s="90"/>
      <c r="DF388" s="90"/>
      <c r="DG388" s="90"/>
      <c r="DH388" s="90"/>
      <c r="DI388" s="90"/>
      <c r="DJ388" s="90"/>
      <c r="DK388" s="90"/>
    </row>
    <row r="389" spans="2:115" ht="11.25" customHeight="1" x14ac:dyDescent="0.25">
      <c r="B389" s="90"/>
      <c r="C389" s="90"/>
      <c r="D389" s="90"/>
      <c r="E389" s="90"/>
      <c r="F389" s="90"/>
      <c r="G389" s="90"/>
      <c r="H389" s="90"/>
      <c r="I389" s="90"/>
      <c r="J389" s="90"/>
      <c r="K389" s="90"/>
      <c r="L389" s="90"/>
      <c r="M389" s="90"/>
      <c r="N389" s="90"/>
      <c r="O389" s="90"/>
      <c r="P389" s="90"/>
      <c r="Q389" s="90"/>
      <c r="R389" s="90"/>
      <c r="S389" s="90"/>
      <c r="T389" s="90"/>
      <c r="U389" s="90"/>
      <c r="V389" s="90"/>
      <c r="W389" s="90"/>
      <c r="X389" s="90"/>
      <c r="Y389" s="90"/>
      <c r="Z389" s="90"/>
      <c r="AA389" s="238"/>
      <c r="AB389" s="238"/>
      <c r="AC389" s="238"/>
      <c r="AD389" s="238"/>
      <c r="AE389" s="238"/>
      <c r="AF389" s="238"/>
      <c r="AG389" s="238"/>
      <c r="AH389" s="238"/>
      <c r="AI389" s="238"/>
      <c r="AJ389" s="238"/>
      <c r="AK389" s="238"/>
      <c r="AL389" s="238"/>
      <c r="AM389" s="238"/>
      <c r="AN389" s="238"/>
      <c r="AO389" s="238"/>
      <c r="AP389" s="238"/>
      <c r="AQ389" s="238"/>
      <c r="AR389" s="238"/>
      <c r="AS389" s="238"/>
      <c r="AT389" s="238"/>
      <c r="AU389" s="238"/>
      <c r="AV389" s="238"/>
      <c r="AW389" s="238"/>
      <c r="AX389" s="238"/>
      <c r="AY389" s="238"/>
      <c r="AZ389" s="238"/>
      <c r="BA389" s="238"/>
      <c r="BB389" s="238"/>
      <c r="BC389" s="238"/>
      <c r="BD389" s="238"/>
      <c r="BE389" s="238"/>
      <c r="BF389" s="238"/>
      <c r="BG389" s="238"/>
      <c r="BH389" s="238"/>
      <c r="BI389" s="238"/>
      <c r="BK389" s="90"/>
      <c r="BL389" s="102">
        <f t="shared" ref="BL389:BL452" si="59">IF(ROW()&lt;=$BL$4,ROW()-ROW(BL$4),"")</f>
        <v>385</v>
      </c>
      <c r="BM389" s="60">
        <f t="shared" si="56"/>
        <v>11</v>
      </c>
      <c r="BN389" s="60">
        <f t="shared" si="57"/>
        <v>25</v>
      </c>
      <c r="BP389" s="238"/>
      <c r="BQ389" s="238"/>
      <c r="BR389" s="238"/>
      <c r="BS389" s="238"/>
      <c r="BT389" s="238"/>
      <c r="BU389" s="238"/>
      <c r="BV389" s="239"/>
      <c r="BW389" s="238"/>
      <c r="BX389" s="239"/>
      <c r="BY389" s="239"/>
      <c r="CZ389" s="90"/>
      <c r="DA389" s="90"/>
      <c r="DB389" s="90"/>
      <c r="DC389" s="90"/>
      <c r="DD389" s="90"/>
      <c r="DE389" s="90"/>
      <c r="DF389" s="90"/>
      <c r="DG389" s="90"/>
      <c r="DH389" s="90"/>
      <c r="DI389" s="90"/>
      <c r="DJ389" s="90"/>
      <c r="DK389" s="90"/>
    </row>
    <row r="390" spans="2:115" ht="11.25" customHeight="1" x14ac:dyDescent="0.25">
      <c r="B390" s="90"/>
      <c r="C390" s="90"/>
      <c r="D390" s="90"/>
      <c r="E390" s="90"/>
      <c r="F390" s="90"/>
      <c r="G390" s="90"/>
      <c r="H390" s="90"/>
      <c r="I390" s="90"/>
      <c r="J390" s="90"/>
      <c r="K390" s="90"/>
      <c r="L390" s="90"/>
      <c r="M390" s="90"/>
      <c r="N390" s="90"/>
      <c r="O390" s="90"/>
      <c r="P390" s="90"/>
      <c r="Q390" s="90"/>
      <c r="R390" s="90"/>
      <c r="S390" s="90"/>
      <c r="T390" s="90"/>
      <c r="U390" s="90"/>
      <c r="V390" s="90"/>
      <c r="W390" s="90"/>
      <c r="X390" s="90"/>
      <c r="Y390" s="90"/>
      <c r="Z390" s="90"/>
      <c r="AA390" s="238"/>
      <c r="AB390" s="238"/>
      <c r="AC390" s="238"/>
      <c r="AD390" s="238"/>
      <c r="AE390" s="238"/>
      <c r="AF390" s="238"/>
      <c r="AG390" s="238"/>
      <c r="AH390" s="238"/>
      <c r="AI390" s="238"/>
      <c r="AJ390" s="238"/>
      <c r="AK390" s="238"/>
      <c r="AL390" s="238"/>
      <c r="AM390" s="238"/>
      <c r="AN390" s="238"/>
      <c r="AO390" s="238"/>
      <c r="AP390" s="238"/>
      <c r="AQ390" s="238"/>
      <c r="AR390" s="238"/>
      <c r="AS390" s="238"/>
      <c r="AT390" s="238"/>
      <c r="AU390" s="238"/>
      <c r="AV390" s="238"/>
      <c r="AW390" s="238"/>
      <c r="AX390" s="238"/>
      <c r="BE390" s="238"/>
      <c r="BF390" s="238"/>
      <c r="BG390" s="238"/>
      <c r="BH390" s="238"/>
      <c r="BI390" s="238"/>
      <c r="BL390" s="102">
        <f t="shared" si="59"/>
        <v>386</v>
      </c>
      <c r="BM390" s="60">
        <f t="shared" ref="BM390:BM453" si="60">IF(ISNUMBER(BL390),INT(BL389/$BN$4)+1,"")</f>
        <v>11</v>
      </c>
      <c r="BN390" s="60">
        <f t="shared" ref="BN390:BN453" si="61">IF(ISNUMBER(BL390),IF(BM389&lt;&gt;BM390,1,BN389+1),"")</f>
        <v>26</v>
      </c>
    </row>
    <row r="391" spans="2:115" ht="11.25" customHeight="1" x14ac:dyDescent="0.25">
      <c r="B391" s="90"/>
      <c r="C391" s="90"/>
      <c r="D391" s="90"/>
      <c r="E391" s="90"/>
      <c r="F391" s="90"/>
      <c r="G391" s="90"/>
      <c r="H391" s="90"/>
      <c r="I391" s="90"/>
      <c r="J391" s="90"/>
      <c r="K391" s="90"/>
      <c r="L391" s="90"/>
      <c r="M391" s="90"/>
      <c r="N391" s="90"/>
      <c r="O391" s="90"/>
      <c r="P391" s="90"/>
      <c r="Q391" s="90"/>
      <c r="R391" s="90"/>
      <c r="S391" s="90"/>
      <c r="T391" s="90"/>
      <c r="U391" s="90"/>
      <c r="V391" s="90"/>
      <c r="W391" s="90"/>
      <c r="X391" s="90"/>
      <c r="Y391" s="90"/>
      <c r="Z391" s="90"/>
      <c r="AA391" s="238"/>
      <c r="AB391" s="238"/>
      <c r="AC391" s="238"/>
      <c r="AD391" s="238"/>
      <c r="AE391" s="238"/>
      <c r="AF391" s="238"/>
      <c r="AG391" s="238"/>
      <c r="AH391" s="238"/>
      <c r="AI391" s="238"/>
      <c r="AJ391" s="238"/>
      <c r="AK391" s="238"/>
      <c r="AL391" s="238"/>
      <c r="AM391" s="238"/>
      <c r="AN391" s="238"/>
      <c r="AO391" s="238"/>
      <c r="AP391" s="238"/>
      <c r="AQ391" s="238"/>
      <c r="AR391" s="238"/>
      <c r="AS391" s="238"/>
      <c r="AT391" s="238"/>
      <c r="AU391" s="238"/>
      <c r="AV391" s="238"/>
      <c r="AW391" s="238"/>
      <c r="BL391" s="102">
        <f t="shared" si="59"/>
        <v>387</v>
      </c>
      <c r="BM391" s="60">
        <f t="shared" si="60"/>
        <v>11</v>
      </c>
      <c r="BN391" s="60">
        <f t="shared" si="61"/>
        <v>27</v>
      </c>
    </row>
    <row r="392" spans="2:115" ht="11.25" customHeight="1" x14ac:dyDescent="0.25">
      <c r="B392" s="90"/>
      <c r="C392" s="90"/>
      <c r="D392" s="90"/>
      <c r="E392" s="90"/>
      <c r="F392" s="90"/>
      <c r="G392" s="90"/>
      <c r="H392" s="90"/>
      <c r="I392" s="90"/>
      <c r="J392" s="90"/>
      <c r="K392" s="90"/>
      <c r="L392" s="90"/>
      <c r="M392" s="90"/>
      <c r="N392" s="90"/>
      <c r="O392" s="90"/>
      <c r="P392" s="90"/>
      <c r="Q392" s="90"/>
      <c r="R392" s="90"/>
      <c r="S392" s="90"/>
      <c r="T392" s="90"/>
      <c r="U392" s="90"/>
      <c r="V392" s="90"/>
      <c r="W392" s="90"/>
      <c r="X392" s="90"/>
      <c r="Y392" s="90"/>
      <c r="Z392" s="90"/>
      <c r="AA392" s="238"/>
      <c r="AB392" s="238"/>
      <c r="AC392" s="238"/>
      <c r="AD392" s="238"/>
      <c r="AE392" s="238"/>
      <c r="AF392" s="238"/>
      <c r="AG392" s="238"/>
      <c r="AH392" s="238"/>
      <c r="AI392" s="238"/>
      <c r="AJ392" s="238"/>
      <c r="AK392" s="238"/>
      <c r="AL392" s="238"/>
      <c r="AM392" s="238"/>
      <c r="AN392" s="238"/>
      <c r="AO392" s="238"/>
      <c r="AP392" s="238"/>
      <c r="AQ392" s="238"/>
      <c r="AR392" s="238"/>
      <c r="AS392" s="238"/>
      <c r="AT392" s="238"/>
      <c r="AU392" s="238"/>
      <c r="AV392" s="238"/>
      <c r="AW392" s="238"/>
      <c r="BL392" s="102">
        <f t="shared" si="59"/>
        <v>388</v>
      </c>
      <c r="BM392" s="60">
        <f t="shared" si="60"/>
        <v>11</v>
      </c>
      <c r="BN392" s="60">
        <f t="shared" si="61"/>
        <v>28</v>
      </c>
    </row>
    <row r="393" spans="2:115" ht="11.25" customHeight="1" x14ac:dyDescent="0.25">
      <c r="B393" s="90"/>
      <c r="C393" s="90"/>
      <c r="D393" s="90"/>
      <c r="E393" s="90"/>
      <c r="F393" s="90"/>
      <c r="G393" s="90"/>
      <c r="H393" s="90"/>
      <c r="I393" s="90"/>
      <c r="J393" s="90"/>
      <c r="K393" s="90"/>
      <c r="L393" s="90"/>
      <c r="M393" s="90"/>
      <c r="N393" s="90"/>
      <c r="O393" s="90"/>
      <c r="P393" s="90"/>
      <c r="Q393" s="90"/>
      <c r="R393" s="90"/>
      <c r="S393" s="90"/>
      <c r="T393" s="90"/>
      <c r="U393" s="90"/>
      <c r="V393" s="90"/>
      <c r="W393" s="90"/>
      <c r="X393" s="90"/>
      <c r="Y393" s="90"/>
      <c r="Z393" s="90"/>
      <c r="AA393" s="238"/>
      <c r="AB393" s="238"/>
      <c r="AC393" s="238"/>
      <c r="AD393" s="238"/>
      <c r="AE393" s="238"/>
      <c r="AF393" s="238"/>
      <c r="AG393" s="238"/>
      <c r="AH393" s="238"/>
      <c r="AI393" s="238"/>
      <c r="AJ393" s="238"/>
      <c r="AK393" s="238"/>
      <c r="AL393" s="238"/>
      <c r="AM393" s="238"/>
      <c r="AN393" s="238"/>
      <c r="AO393" s="238"/>
      <c r="AP393" s="238"/>
      <c r="AQ393" s="238"/>
      <c r="AR393" s="238"/>
      <c r="AS393" s="238"/>
      <c r="AT393" s="238"/>
      <c r="AU393" s="238"/>
      <c r="AV393" s="238"/>
      <c r="AW393" s="238"/>
      <c r="BL393" s="102">
        <f t="shared" si="59"/>
        <v>389</v>
      </c>
      <c r="BM393" s="60">
        <f t="shared" si="60"/>
        <v>11</v>
      </c>
      <c r="BN393" s="60">
        <f t="shared" si="61"/>
        <v>29</v>
      </c>
    </row>
    <row r="394" spans="2:115" ht="11.25" customHeight="1" x14ac:dyDescent="0.25">
      <c r="B394" s="90"/>
      <c r="C394" s="90"/>
      <c r="D394" s="90"/>
      <c r="E394" s="90"/>
      <c r="F394" s="90"/>
      <c r="G394" s="90"/>
      <c r="H394" s="90"/>
      <c r="I394" s="90"/>
      <c r="J394" s="90"/>
      <c r="K394" s="90"/>
      <c r="L394" s="90"/>
      <c r="M394" s="90"/>
      <c r="N394" s="90"/>
      <c r="O394" s="90"/>
      <c r="P394" s="90"/>
      <c r="Q394" s="90"/>
      <c r="R394" s="90"/>
      <c r="S394" s="90"/>
      <c r="T394" s="90"/>
      <c r="U394" s="90"/>
      <c r="V394" s="90"/>
      <c r="W394" s="90"/>
      <c r="X394" s="90"/>
      <c r="Y394" s="90"/>
      <c r="Z394" s="90"/>
      <c r="AA394" s="238"/>
      <c r="AB394" s="238"/>
      <c r="AC394" s="238"/>
      <c r="AD394" s="238"/>
      <c r="AE394" s="238"/>
      <c r="AF394" s="238"/>
      <c r="AG394" s="238"/>
      <c r="AH394" s="238"/>
      <c r="AI394" s="238"/>
      <c r="AJ394" s="238"/>
      <c r="AK394" s="238"/>
      <c r="AL394" s="238"/>
      <c r="AM394" s="238"/>
      <c r="AN394" s="238"/>
      <c r="AO394" s="238"/>
      <c r="AP394" s="238"/>
      <c r="AQ394" s="238"/>
      <c r="AR394" s="238"/>
      <c r="AS394" s="238"/>
      <c r="AT394" s="238"/>
      <c r="AU394" s="238"/>
      <c r="AV394" s="238"/>
      <c r="AW394" s="238"/>
      <c r="BL394" s="102">
        <f t="shared" si="59"/>
        <v>390</v>
      </c>
      <c r="BM394" s="60">
        <f t="shared" si="60"/>
        <v>11</v>
      </c>
      <c r="BN394" s="60">
        <f t="shared" si="61"/>
        <v>30</v>
      </c>
    </row>
    <row r="395" spans="2:115" ht="11.25" customHeight="1" x14ac:dyDescent="0.25">
      <c r="B395" s="90"/>
      <c r="C395" s="90"/>
      <c r="D395" s="90"/>
      <c r="E395" s="90"/>
      <c r="F395" s="90"/>
      <c r="G395" s="90"/>
      <c r="H395" s="90"/>
      <c r="I395" s="90"/>
      <c r="J395" s="90"/>
      <c r="K395" s="90"/>
      <c r="L395" s="90"/>
      <c r="M395" s="90"/>
      <c r="N395" s="90"/>
      <c r="O395" s="90"/>
      <c r="P395" s="90"/>
      <c r="Q395" s="90"/>
      <c r="R395" s="90"/>
      <c r="S395" s="90"/>
      <c r="T395" s="90"/>
      <c r="U395" s="90"/>
      <c r="V395" s="90"/>
      <c r="W395" s="90"/>
      <c r="X395" s="90"/>
      <c r="Y395" s="90"/>
      <c r="Z395" s="90"/>
      <c r="AA395" s="238"/>
      <c r="AB395" s="238"/>
      <c r="AC395" s="238"/>
      <c r="AD395" s="238"/>
      <c r="AE395" s="238"/>
      <c r="AF395" s="238"/>
      <c r="AG395" s="238"/>
      <c r="AH395" s="238"/>
      <c r="AI395" s="238"/>
      <c r="AJ395" s="238"/>
      <c r="AK395" s="238"/>
      <c r="AL395" s="238"/>
      <c r="AM395" s="238"/>
      <c r="AN395" s="238"/>
      <c r="AO395" s="238"/>
      <c r="AP395" s="238"/>
      <c r="AQ395" s="238"/>
      <c r="AR395" s="238"/>
      <c r="AS395" s="238"/>
      <c r="AT395" s="238"/>
      <c r="AU395" s="238"/>
      <c r="AV395" s="238"/>
      <c r="AW395" s="238"/>
      <c r="BL395" s="102">
        <f t="shared" si="59"/>
        <v>391</v>
      </c>
      <c r="BM395" s="60">
        <f t="shared" si="60"/>
        <v>11</v>
      </c>
      <c r="BN395" s="60">
        <f t="shared" si="61"/>
        <v>31</v>
      </c>
    </row>
    <row r="396" spans="2:115" ht="11.25" customHeight="1" x14ac:dyDescent="0.25">
      <c r="B396" s="90"/>
      <c r="C396" s="90"/>
      <c r="D396" s="90"/>
      <c r="E396" s="90"/>
      <c r="F396" s="90"/>
      <c r="G396" s="90"/>
      <c r="H396" s="90"/>
      <c r="I396" s="90"/>
      <c r="J396" s="90"/>
      <c r="K396" s="90"/>
      <c r="L396" s="90"/>
      <c r="M396" s="90"/>
      <c r="N396" s="90"/>
      <c r="O396" s="90"/>
      <c r="P396" s="90"/>
      <c r="Q396" s="90"/>
      <c r="R396" s="90"/>
      <c r="S396" s="90"/>
      <c r="T396" s="90"/>
      <c r="U396" s="90"/>
      <c r="V396" s="90"/>
      <c r="W396" s="90"/>
      <c r="X396" s="90"/>
      <c r="Y396" s="90"/>
      <c r="Z396" s="90"/>
      <c r="AA396" s="238"/>
      <c r="AB396" s="238"/>
      <c r="AC396" s="238"/>
      <c r="AD396" s="238"/>
      <c r="AE396" s="238"/>
      <c r="AF396" s="238"/>
      <c r="AG396" s="238"/>
      <c r="AH396" s="238"/>
      <c r="AI396" s="238"/>
      <c r="AJ396" s="238"/>
      <c r="AK396" s="238"/>
      <c r="AL396" s="238"/>
      <c r="AM396" s="238"/>
      <c r="AN396" s="238"/>
      <c r="AO396" s="238"/>
      <c r="AP396" s="238"/>
      <c r="AQ396" s="238"/>
      <c r="AR396" s="238"/>
      <c r="AS396" s="238"/>
      <c r="AT396" s="238"/>
      <c r="AU396" s="238"/>
      <c r="AV396" s="238"/>
      <c r="AW396" s="238"/>
      <c r="BL396" s="102">
        <f t="shared" si="59"/>
        <v>392</v>
      </c>
      <c r="BM396" s="60">
        <f t="shared" si="60"/>
        <v>11</v>
      </c>
      <c r="BN396" s="60">
        <f t="shared" si="61"/>
        <v>32</v>
      </c>
    </row>
    <row r="397" spans="2:115" ht="11.25" customHeight="1" x14ac:dyDescent="0.25">
      <c r="B397" s="90"/>
      <c r="C397" s="90"/>
      <c r="D397" s="90"/>
      <c r="E397" s="90"/>
      <c r="F397" s="90"/>
      <c r="G397" s="90"/>
      <c r="H397" s="90"/>
      <c r="I397" s="90"/>
      <c r="J397" s="90"/>
      <c r="K397" s="90"/>
      <c r="L397" s="90"/>
      <c r="M397" s="90"/>
      <c r="N397" s="90"/>
      <c r="O397" s="90"/>
      <c r="P397" s="90"/>
      <c r="Q397" s="90"/>
      <c r="R397" s="90"/>
      <c r="S397" s="90"/>
      <c r="T397" s="90"/>
      <c r="U397" s="90"/>
      <c r="V397" s="90"/>
      <c r="W397" s="90"/>
      <c r="X397" s="90"/>
      <c r="Y397" s="90"/>
      <c r="Z397" s="90"/>
      <c r="AA397" s="238"/>
      <c r="AB397" s="238"/>
      <c r="AC397" s="238"/>
      <c r="AD397" s="238"/>
      <c r="AE397" s="238"/>
      <c r="AF397" s="238"/>
      <c r="AG397" s="238"/>
      <c r="AH397" s="238"/>
      <c r="AI397" s="238"/>
      <c r="AJ397" s="238"/>
      <c r="AK397" s="238"/>
      <c r="AL397" s="238"/>
      <c r="AM397" s="238"/>
      <c r="AN397" s="238"/>
      <c r="AO397" s="238"/>
      <c r="AP397" s="238"/>
      <c r="AQ397" s="238"/>
      <c r="AR397" s="238"/>
      <c r="AS397" s="238"/>
      <c r="AT397" s="238"/>
      <c r="AU397" s="238"/>
      <c r="AV397" s="238"/>
      <c r="AW397" s="238"/>
      <c r="BL397" s="102">
        <f t="shared" si="59"/>
        <v>393</v>
      </c>
      <c r="BM397" s="60">
        <f t="shared" si="60"/>
        <v>11</v>
      </c>
      <c r="BN397" s="60">
        <f t="shared" si="61"/>
        <v>33</v>
      </c>
    </row>
    <row r="398" spans="2:115" ht="11.25" customHeight="1" x14ac:dyDescent="0.25">
      <c r="B398" s="90"/>
      <c r="C398" s="90"/>
      <c r="D398" s="90"/>
      <c r="E398" s="90"/>
      <c r="F398" s="90"/>
      <c r="G398" s="90"/>
      <c r="H398" s="90"/>
      <c r="I398" s="90"/>
      <c r="J398" s="90"/>
      <c r="K398" s="90"/>
      <c r="L398" s="90"/>
      <c r="M398" s="90"/>
      <c r="N398" s="90"/>
      <c r="O398" s="90"/>
      <c r="P398" s="90"/>
      <c r="Q398" s="90"/>
      <c r="R398" s="90"/>
      <c r="S398" s="90"/>
      <c r="T398" s="90"/>
      <c r="U398" s="90"/>
      <c r="V398" s="90"/>
      <c r="W398" s="90"/>
      <c r="X398" s="90"/>
      <c r="Y398" s="90"/>
      <c r="Z398" s="90"/>
      <c r="AA398" s="238"/>
      <c r="AB398" s="238"/>
      <c r="AC398" s="238"/>
      <c r="AD398" s="238"/>
      <c r="AE398" s="238"/>
      <c r="AF398" s="238"/>
      <c r="AG398" s="238"/>
      <c r="AH398" s="238"/>
      <c r="AI398" s="238"/>
      <c r="AJ398" s="238"/>
      <c r="AK398" s="238"/>
      <c r="AL398" s="238"/>
      <c r="AM398" s="238"/>
      <c r="AN398" s="238"/>
      <c r="AO398" s="238"/>
      <c r="AP398" s="238"/>
      <c r="AQ398" s="238"/>
      <c r="AR398" s="238"/>
      <c r="AS398" s="238"/>
      <c r="AT398" s="238"/>
      <c r="AU398" s="238"/>
      <c r="AV398" s="238"/>
      <c r="AW398" s="238"/>
      <c r="BL398" s="102">
        <f t="shared" si="59"/>
        <v>394</v>
      </c>
      <c r="BM398" s="60">
        <f t="shared" si="60"/>
        <v>11</v>
      </c>
      <c r="BN398" s="60">
        <f t="shared" si="61"/>
        <v>34</v>
      </c>
    </row>
    <row r="399" spans="2:115" ht="11.25" customHeight="1" x14ac:dyDescent="0.25">
      <c r="B399" s="90"/>
      <c r="C399" s="90"/>
      <c r="D399" s="90"/>
      <c r="E399" s="90"/>
      <c r="F399" s="90"/>
      <c r="G399" s="90"/>
      <c r="H399" s="90"/>
      <c r="I399" s="90"/>
      <c r="J399" s="90"/>
      <c r="K399" s="90"/>
      <c r="L399" s="90"/>
      <c r="M399" s="90"/>
      <c r="N399" s="90"/>
      <c r="O399" s="90"/>
      <c r="P399" s="90"/>
      <c r="Q399" s="90"/>
      <c r="R399" s="90"/>
      <c r="S399" s="90"/>
      <c r="T399" s="90"/>
      <c r="U399" s="90"/>
      <c r="V399" s="90"/>
      <c r="W399" s="90"/>
      <c r="X399" s="90"/>
      <c r="Y399" s="90"/>
      <c r="Z399" s="90"/>
      <c r="AA399" s="238"/>
      <c r="AB399" s="238"/>
      <c r="AC399" s="238"/>
      <c r="AD399" s="238"/>
      <c r="AE399" s="238"/>
      <c r="AF399" s="238"/>
      <c r="AG399" s="238"/>
      <c r="AH399" s="238"/>
      <c r="AI399" s="238"/>
      <c r="AJ399" s="238"/>
      <c r="AK399" s="238"/>
      <c r="AL399" s="238"/>
      <c r="AM399" s="238"/>
      <c r="AN399" s="238"/>
      <c r="AO399" s="238"/>
      <c r="AP399" s="238"/>
      <c r="AQ399" s="238"/>
      <c r="AR399" s="238"/>
      <c r="AS399" s="238"/>
      <c r="AT399" s="238"/>
      <c r="AU399" s="238"/>
      <c r="AV399" s="238"/>
      <c r="AW399" s="238"/>
      <c r="BL399" s="102">
        <f t="shared" si="59"/>
        <v>395</v>
      </c>
      <c r="BM399" s="60">
        <f t="shared" si="60"/>
        <v>11</v>
      </c>
      <c r="BN399" s="60">
        <f t="shared" si="61"/>
        <v>35</v>
      </c>
    </row>
    <row r="400" spans="2:115" ht="11.25" customHeight="1" x14ac:dyDescent="0.25">
      <c r="B400" s="90"/>
      <c r="C400" s="90"/>
      <c r="D400" s="90"/>
      <c r="E400" s="90"/>
      <c r="F400" s="90"/>
      <c r="G400" s="90"/>
      <c r="H400" s="90"/>
      <c r="I400" s="90"/>
      <c r="J400" s="90"/>
      <c r="K400" s="90"/>
      <c r="L400" s="90"/>
      <c r="M400" s="90"/>
      <c r="N400" s="90"/>
      <c r="O400" s="90"/>
      <c r="P400" s="90"/>
      <c r="Q400" s="90"/>
      <c r="R400" s="90"/>
      <c r="S400" s="90"/>
      <c r="T400" s="90"/>
      <c r="U400" s="90"/>
      <c r="V400" s="90"/>
      <c r="W400" s="90"/>
      <c r="X400" s="90"/>
      <c r="Y400" s="90"/>
      <c r="Z400" s="90"/>
      <c r="AA400" s="238"/>
      <c r="AB400" s="238"/>
      <c r="AC400" s="238"/>
      <c r="AD400" s="238"/>
      <c r="AE400" s="238"/>
      <c r="AF400" s="238"/>
      <c r="AG400" s="238"/>
      <c r="AH400" s="238"/>
      <c r="AI400" s="238"/>
      <c r="AJ400" s="238"/>
      <c r="AK400" s="238"/>
      <c r="AL400" s="238"/>
      <c r="AM400" s="238"/>
      <c r="AN400" s="238"/>
      <c r="AO400" s="238"/>
      <c r="AP400" s="238"/>
      <c r="AQ400" s="238"/>
      <c r="AR400" s="238"/>
      <c r="AS400" s="238"/>
      <c r="AT400" s="238"/>
      <c r="AU400" s="238"/>
      <c r="AV400" s="238"/>
      <c r="AW400" s="238"/>
      <c r="BL400" s="102">
        <f t="shared" si="59"/>
        <v>396</v>
      </c>
      <c r="BM400" s="60">
        <f t="shared" si="60"/>
        <v>11</v>
      </c>
      <c r="BN400" s="60">
        <f t="shared" si="61"/>
        <v>36</v>
      </c>
    </row>
    <row r="401" spans="2:66" ht="11.25" customHeight="1" x14ac:dyDescent="0.25">
      <c r="B401" s="90"/>
      <c r="C401" s="90"/>
      <c r="D401" s="90"/>
      <c r="E401" s="90"/>
      <c r="F401" s="90"/>
      <c r="G401" s="90"/>
      <c r="H401" s="90"/>
      <c r="I401" s="90"/>
      <c r="J401" s="90"/>
      <c r="K401" s="90"/>
      <c r="L401" s="90"/>
      <c r="M401" s="90"/>
      <c r="N401" s="90"/>
      <c r="O401" s="90"/>
      <c r="P401" s="90"/>
      <c r="Q401" s="90"/>
      <c r="R401" s="90"/>
      <c r="S401" s="90"/>
      <c r="T401" s="90"/>
      <c r="U401" s="90"/>
      <c r="V401" s="90"/>
      <c r="W401" s="90"/>
      <c r="X401" s="90"/>
      <c r="Y401" s="90"/>
      <c r="Z401" s="90"/>
      <c r="AA401" s="238"/>
      <c r="AB401" s="238"/>
      <c r="AC401" s="238"/>
      <c r="AD401" s="238"/>
      <c r="AE401" s="238"/>
      <c r="AF401" s="238"/>
      <c r="AG401" s="238"/>
      <c r="AH401" s="238"/>
      <c r="AI401" s="238"/>
      <c r="AJ401" s="238"/>
      <c r="AK401" s="238"/>
      <c r="AL401" s="238"/>
      <c r="AM401" s="238"/>
      <c r="AN401" s="238"/>
      <c r="AO401" s="238"/>
      <c r="AP401" s="238"/>
      <c r="AQ401" s="238"/>
      <c r="AR401" s="238"/>
      <c r="AS401" s="238"/>
      <c r="AT401" s="238"/>
      <c r="AU401" s="238"/>
      <c r="AV401" s="238"/>
      <c r="AW401" s="238"/>
      <c r="BL401" s="102">
        <f t="shared" si="59"/>
        <v>397</v>
      </c>
      <c r="BM401" s="60">
        <f t="shared" si="60"/>
        <v>12</v>
      </c>
      <c r="BN401" s="60">
        <f t="shared" si="61"/>
        <v>1</v>
      </c>
    </row>
    <row r="402" spans="2:66" ht="11.25" customHeight="1" x14ac:dyDescent="0.25">
      <c r="B402" s="90"/>
      <c r="C402" s="90"/>
      <c r="D402" s="90"/>
      <c r="E402" s="90"/>
      <c r="F402" s="90"/>
      <c r="G402" s="90"/>
      <c r="H402" s="90"/>
      <c r="I402" s="90"/>
      <c r="J402" s="90"/>
      <c r="K402" s="90"/>
      <c r="L402" s="90"/>
      <c r="M402" s="90"/>
      <c r="N402" s="90"/>
      <c r="O402" s="90"/>
      <c r="P402" s="90"/>
      <c r="Q402" s="90"/>
      <c r="R402" s="90"/>
      <c r="S402" s="90"/>
      <c r="T402" s="90"/>
      <c r="U402" s="90"/>
      <c r="V402" s="90"/>
      <c r="W402" s="90"/>
      <c r="X402" s="90"/>
      <c r="Y402" s="90"/>
      <c r="Z402" s="90"/>
      <c r="AA402" s="238"/>
      <c r="AB402" s="238"/>
      <c r="AC402" s="238"/>
      <c r="AD402" s="238"/>
      <c r="AE402" s="238"/>
      <c r="AF402" s="238"/>
      <c r="AG402" s="238"/>
      <c r="AH402" s="238"/>
      <c r="AI402" s="238"/>
      <c r="AJ402" s="238"/>
      <c r="AK402" s="238"/>
      <c r="AL402" s="238"/>
      <c r="AM402" s="238"/>
      <c r="AN402" s="238"/>
      <c r="AO402" s="238"/>
      <c r="AP402" s="238"/>
      <c r="AQ402" s="238"/>
      <c r="AR402" s="238"/>
      <c r="AS402" s="238"/>
      <c r="AT402" s="238"/>
      <c r="AU402" s="238"/>
      <c r="AV402" s="238"/>
      <c r="AW402" s="238"/>
      <c r="BL402" s="102">
        <f t="shared" si="59"/>
        <v>398</v>
      </c>
      <c r="BM402" s="60">
        <f t="shared" si="60"/>
        <v>12</v>
      </c>
      <c r="BN402" s="60">
        <f t="shared" si="61"/>
        <v>2</v>
      </c>
    </row>
    <row r="403" spans="2:66" ht="11.25" customHeight="1" x14ac:dyDescent="0.25">
      <c r="B403" s="90"/>
      <c r="C403" s="90"/>
      <c r="D403" s="90"/>
      <c r="E403" s="90"/>
      <c r="F403" s="90"/>
      <c r="G403" s="90"/>
      <c r="H403" s="90"/>
      <c r="I403" s="90"/>
      <c r="J403" s="90"/>
      <c r="K403" s="90"/>
      <c r="L403" s="90"/>
      <c r="M403" s="90"/>
      <c r="N403" s="90"/>
      <c r="O403" s="90"/>
      <c r="P403" s="90"/>
      <c r="Q403" s="90"/>
      <c r="R403" s="90"/>
      <c r="S403" s="90"/>
      <c r="T403" s="90"/>
      <c r="U403" s="90"/>
      <c r="V403" s="90"/>
      <c r="W403" s="90"/>
      <c r="X403" s="90"/>
      <c r="Y403" s="90"/>
      <c r="Z403" s="90"/>
      <c r="AA403" s="238"/>
      <c r="BL403" s="102">
        <f t="shared" si="59"/>
        <v>399</v>
      </c>
      <c r="BM403" s="60">
        <f t="shared" si="60"/>
        <v>12</v>
      </c>
      <c r="BN403" s="60">
        <f t="shared" si="61"/>
        <v>3</v>
      </c>
    </row>
    <row r="404" spans="2:66" ht="11.25" customHeight="1" x14ac:dyDescent="0.25">
      <c r="B404" s="90"/>
      <c r="C404" s="90"/>
      <c r="D404" s="90"/>
      <c r="E404" s="90"/>
      <c r="F404" s="90"/>
      <c r="G404" s="90"/>
      <c r="H404" s="90"/>
      <c r="I404" s="90"/>
      <c r="J404" s="90"/>
      <c r="K404" s="90"/>
      <c r="L404" s="90"/>
      <c r="M404" s="90"/>
      <c r="N404" s="90"/>
      <c r="O404" s="90"/>
      <c r="P404" s="90"/>
      <c r="Q404" s="90"/>
      <c r="R404" s="90"/>
      <c r="S404" s="90"/>
      <c r="T404" s="90"/>
      <c r="U404" s="90"/>
      <c r="V404" s="90"/>
      <c r="W404" s="90"/>
      <c r="X404" s="90"/>
      <c r="Y404" s="90"/>
      <c r="Z404" s="90"/>
      <c r="AA404" s="238"/>
      <c r="BL404" s="102">
        <f t="shared" si="59"/>
        <v>400</v>
      </c>
      <c r="BM404" s="60">
        <f t="shared" si="60"/>
        <v>12</v>
      </c>
      <c r="BN404" s="60">
        <f t="shared" si="61"/>
        <v>4</v>
      </c>
    </row>
    <row r="405" spans="2:66" ht="11.25" customHeight="1" x14ac:dyDescent="0.25">
      <c r="B405" s="90"/>
      <c r="C405" s="90"/>
      <c r="D405" s="90"/>
      <c r="E405" s="90"/>
      <c r="F405" s="90"/>
      <c r="G405" s="90"/>
      <c r="H405" s="90"/>
      <c r="I405" s="90"/>
      <c r="J405" s="90"/>
      <c r="K405" s="90"/>
      <c r="L405" s="90"/>
      <c r="M405" s="90"/>
      <c r="N405" s="90"/>
      <c r="O405" s="90"/>
      <c r="P405" s="90"/>
      <c r="Q405" s="90"/>
      <c r="R405" s="90"/>
      <c r="S405" s="90"/>
      <c r="T405" s="90"/>
      <c r="U405" s="90"/>
      <c r="V405" s="90"/>
      <c r="W405" s="90"/>
      <c r="X405" s="90"/>
      <c r="Y405" s="90"/>
      <c r="Z405" s="90"/>
      <c r="AA405" s="238"/>
      <c r="BL405" s="102">
        <f t="shared" si="59"/>
        <v>401</v>
      </c>
      <c r="BM405" s="60">
        <f t="shared" si="60"/>
        <v>12</v>
      </c>
      <c r="BN405" s="60">
        <f t="shared" si="61"/>
        <v>5</v>
      </c>
    </row>
    <row r="406" spans="2:66" ht="11.25" customHeight="1" x14ac:dyDescent="0.25">
      <c r="B406" s="90"/>
      <c r="C406" s="90"/>
      <c r="D406" s="90"/>
      <c r="E406" s="90"/>
      <c r="F406" s="90"/>
      <c r="G406" s="90"/>
      <c r="H406" s="90"/>
      <c r="I406" s="90"/>
      <c r="J406" s="90"/>
      <c r="K406" s="90"/>
      <c r="L406" s="90"/>
      <c r="M406" s="90"/>
      <c r="N406" s="90"/>
      <c r="O406" s="90"/>
      <c r="P406" s="90"/>
      <c r="Q406" s="90"/>
      <c r="R406" s="90"/>
      <c r="S406" s="90"/>
      <c r="T406" s="90"/>
      <c r="U406" s="90"/>
      <c r="V406" s="90"/>
      <c r="W406" s="90"/>
      <c r="X406" s="90"/>
      <c r="Y406" s="90"/>
      <c r="Z406" s="90"/>
      <c r="AA406" s="238"/>
      <c r="BL406" s="102">
        <f t="shared" si="59"/>
        <v>402</v>
      </c>
      <c r="BM406" s="60">
        <f t="shared" si="60"/>
        <v>12</v>
      </c>
      <c r="BN406" s="60">
        <f t="shared" si="61"/>
        <v>6</v>
      </c>
    </row>
    <row r="407" spans="2:66" ht="11.25" customHeight="1" x14ac:dyDescent="0.25">
      <c r="B407" s="90"/>
      <c r="C407" s="90"/>
      <c r="D407" s="90"/>
      <c r="E407" s="90"/>
      <c r="F407" s="90"/>
      <c r="G407" s="90"/>
      <c r="H407" s="90"/>
      <c r="I407" s="90"/>
      <c r="J407" s="90"/>
      <c r="K407" s="90"/>
      <c r="L407" s="90"/>
      <c r="M407" s="90"/>
      <c r="N407" s="90"/>
      <c r="O407" s="90"/>
      <c r="P407" s="90"/>
      <c r="Q407" s="90"/>
      <c r="R407" s="90"/>
      <c r="S407" s="90"/>
      <c r="T407" s="90"/>
      <c r="U407" s="90"/>
      <c r="V407" s="90"/>
      <c r="W407" s="90"/>
      <c r="X407" s="90"/>
      <c r="Y407" s="90"/>
      <c r="Z407" s="90"/>
      <c r="AA407" s="238"/>
      <c r="BL407" s="102">
        <f t="shared" si="59"/>
        <v>403</v>
      </c>
      <c r="BM407" s="60">
        <f t="shared" si="60"/>
        <v>12</v>
      </c>
      <c r="BN407" s="60">
        <f t="shared" si="61"/>
        <v>7</v>
      </c>
    </row>
    <row r="408" spans="2:66" ht="11.25" customHeight="1" x14ac:dyDescent="0.25">
      <c r="B408" s="90"/>
      <c r="C408" s="90"/>
      <c r="D408" s="90"/>
      <c r="E408" s="90"/>
      <c r="F408" s="90"/>
      <c r="G408" s="90"/>
      <c r="H408" s="90"/>
      <c r="I408" s="90"/>
      <c r="J408" s="90"/>
      <c r="K408" s="90"/>
      <c r="L408" s="90"/>
      <c r="M408" s="90"/>
      <c r="N408" s="90"/>
      <c r="O408" s="90"/>
      <c r="P408" s="90"/>
      <c r="Q408" s="90"/>
      <c r="R408" s="90"/>
      <c r="S408" s="90"/>
      <c r="T408" s="90"/>
      <c r="U408" s="90"/>
      <c r="V408" s="90"/>
      <c r="W408" s="90"/>
      <c r="X408" s="90"/>
      <c r="Y408" s="90"/>
      <c r="Z408" s="90"/>
      <c r="AA408" s="238"/>
      <c r="BL408" s="102">
        <f t="shared" si="59"/>
        <v>404</v>
      </c>
      <c r="BM408" s="60">
        <f t="shared" si="60"/>
        <v>12</v>
      </c>
      <c r="BN408" s="60">
        <f t="shared" si="61"/>
        <v>8</v>
      </c>
    </row>
    <row r="409" spans="2:66" ht="11.25" customHeight="1" x14ac:dyDescent="0.25">
      <c r="B409" s="90"/>
      <c r="C409" s="90"/>
      <c r="D409" s="90"/>
      <c r="E409" s="90"/>
      <c r="F409" s="90"/>
      <c r="G409" s="90"/>
      <c r="H409" s="90"/>
      <c r="I409" s="90"/>
      <c r="J409" s="90"/>
      <c r="K409" s="90"/>
      <c r="L409" s="90"/>
      <c r="M409" s="90"/>
      <c r="N409" s="90"/>
      <c r="O409" s="90"/>
      <c r="P409" s="90"/>
      <c r="Q409" s="90"/>
      <c r="R409" s="90"/>
      <c r="S409" s="90"/>
      <c r="T409" s="90"/>
      <c r="U409" s="90"/>
      <c r="V409" s="90"/>
      <c r="W409" s="90"/>
      <c r="X409" s="90"/>
      <c r="Y409" s="90"/>
      <c r="Z409" s="90"/>
      <c r="AA409" s="238"/>
      <c r="BL409" s="102">
        <f t="shared" si="59"/>
        <v>405</v>
      </c>
      <c r="BM409" s="60">
        <f t="shared" si="60"/>
        <v>12</v>
      </c>
      <c r="BN409" s="60">
        <f t="shared" si="61"/>
        <v>9</v>
      </c>
    </row>
    <row r="410" spans="2:66" ht="11.25" customHeight="1" x14ac:dyDescent="0.25">
      <c r="B410" s="90"/>
      <c r="C410" s="90"/>
      <c r="D410" s="90"/>
      <c r="E410" s="90"/>
      <c r="F410" s="90"/>
      <c r="G410" s="90"/>
      <c r="H410" s="90"/>
      <c r="I410" s="90"/>
      <c r="J410" s="90"/>
      <c r="K410" s="90"/>
      <c r="L410" s="90"/>
      <c r="M410" s="90"/>
      <c r="N410" s="90"/>
      <c r="O410" s="90"/>
      <c r="P410" s="90"/>
      <c r="Q410" s="90"/>
      <c r="R410" s="90"/>
      <c r="S410" s="90"/>
      <c r="T410" s="90"/>
      <c r="U410" s="90"/>
      <c r="V410" s="90"/>
      <c r="W410" s="90"/>
      <c r="X410" s="90"/>
      <c r="Y410" s="90"/>
      <c r="AA410" s="238"/>
      <c r="BL410" s="102">
        <f t="shared" si="59"/>
        <v>406</v>
      </c>
      <c r="BM410" s="60">
        <f t="shared" si="60"/>
        <v>12</v>
      </c>
      <c r="BN410" s="60">
        <f t="shared" si="61"/>
        <v>10</v>
      </c>
    </row>
    <row r="411" spans="2:66" ht="11.25" customHeight="1" x14ac:dyDescent="0.25">
      <c r="B411" s="90"/>
      <c r="C411" s="90"/>
      <c r="D411" s="90"/>
      <c r="E411" s="90"/>
      <c r="F411" s="90"/>
      <c r="G411" s="90"/>
      <c r="H411" s="90"/>
      <c r="I411" s="90"/>
      <c r="J411" s="90"/>
      <c r="K411" s="90"/>
      <c r="L411" s="90"/>
      <c r="M411" s="90"/>
      <c r="N411" s="90"/>
      <c r="O411" s="90"/>
      <c r="P411" s="90"/>
      <c r="Q411" s="90"/>
      <c r="R411" s="90"/>
      <c r="S411" s="90"/>
      <c r="T411" s="90"/>
      <c r="U411" s="90"/>
      <c r="V411" s="90"/>
      <c r="W411" s="90"/>
      <c r="X411" s="90"/>
      <c r="Y411" s="90"/>
      <c r="AA411" s="238"/>
      <c r="BL411" s="102">
        <f t="shared" si="59"/>
        <v>407</v>
      </c>
      <c r="BM411" s="60">
        <f t="shared" si="60"/>
        <v>12</v>
      </c>
      <c r="BN411" s="60">
        <f t="shared" si="61"/>
        <v>11</v>
      </c>
    </row>
    <row r="412" spans="2:66" ht="11.25" customHeight="1" x14ac:dyDescent="0.25">
      <c r="B412" s="90"/>
      <c r="C412" s="90"/>
      <c r="D412" s="90"/>
      <c r="E412" s="90"/>
      <c r="F412" s="90"/>
      <c r="G412" s="90"/>
      <c r="H412" s="90"/>
      <c r="I412" s="90"/>
      <c r="J412" s="90"/>
      <c r="K412" s="90"/>
      <c r="L412" s="90"/>
      <c r="M412" s="90"/>
      <c r="N412" s="90"/>
      <c r="O412" s="90"/>
      <c r="P412" s="90"/>
      <c r="Q412" s="90"/>
      <c r="R412" s="90"/>
      <c r="S412" s="90"/>
      <c r="T412" s="90"/>
      <c r="U412" s="90"/>
      <c r="V412" s="90"/>
      <c r="W412" s="90"/>
      <c r="X412" s="90"/>
      <c r="Y412" s="90"/>
      <c r="AA412" s="238"/>
      <c r="BL412" s="102">
        <f t="shared" si="59"/>
        <v>408</v>
      </c>
      <c r="BM412" s="60">
        <f t="shared" si="60"/>
        <v>12</v>
      </c>
      <c r="BN412" s="60">
        <f t="shared" si="61"/>
        <v>12</v>
      </c>
    </row>
    <row r="413" spans="2:66" ht="11.25" customHeight="1" x14ac:dyDescent="0.25">
      <c r="B413" s="90"/>
      <c r="C413" s="90"/>
      <c r="D413" s="90"/>
      <c r="E413" s="90"/>
      <c r="F413" s="90"/>
      <c r="G413" s="90"/>
      <c r="H413" s="90"/>
      <c r="I413" s="90"/>
      <c r="J413" s="90"/>
      <c r="K413" s="90"/>
      <c r="L413" s="90"/>
      <c r="M413" s="90"/>
      <c r="N413" s="90"/>
      <c r="O413" s="90"/>
      <c r="P413" s="90"/>
      <c r="Q413" s="90"/>
      <c r="R413" s="90"/>
      <c r="S413" s="90"/>
      <c r="T413" s="90"/>
      <c r="U413" s="90"/>
      <c r="V413" s="90"/>
      <c r="W413" s="90"/>
      <c r="X413" s="90"/>
      <c r="Y413" s="90"/>
      <c r="AA413" s="238"/>
      <c r="BL413" s="102">
        <f t="shared" si="59"/>
        <v>409</v>
      </c>
      <c r="BM413" s="60">
        <f t="shared" si="60"/>
        <v>12</v>
      </c>
      <c r="BN413" s="60">
        <f t="shared" si="61"/>
        <v>13</v>
      </c>
    </row>
    <row r="414" spans="2:66" ht="11.25" customHeight="1" x14ac:dyDescent="0.25">
      <c r="B414" s="90"/>
      <c r="C414" s="90"/>
      <c r="D414" s="90"/>
      <c r="E414" s="90"/>
      <c r="F414" s="90"/>
      <c r="G414" s="90"/>
      <c r="H414" s="90"/>
      <c r="I414" s="90"/>
      <c r="J414" s="90"/>
      <c r="K414" s="90"/>
      <c r="L414" s="90"/>
      <c r="M414" s="90"/>
      <c r="N414" s="90"/>
      <c r="O414" s="90"/>
      <c r="P414" s="90"/>
      <c r="Q414" s="90"/>
      <c r="R414" s="90"/>
      <c r="S414" s="90"/>
      <c r="T414" s="90"/>
      <c r="U414" s="90"/>
      <c r="V414" s="90"/>
      <c r="W414" s="90"/>
      <c r="X414" s="90"/>
      <c r="Y414" s="90"/>
      <c r="BL414" s="102">
        <f t="shared" si="59"/>
        <v>410</v>
      </c>
      <c r="BM414" s="60">
        <f t="shared" si="60"/>
        <v>12</v>
      </c>
      <c r="BN414" s="60">
        <f t="shared" si="61"/>
        <v>14</v>
      </c>
    </row>
    <row r="415" spans="2:66" ht="11.25" customHeight="1" x14ac:dyDescent="0.25">
      <c r="B415" s="90"/>
      <c r="C415" s="90"/>
      <c r="D415" s="90"/>
      <c r="E415" s="90"/>
      <c r="F415" s="90"/>
      <c r="G415" s="90"/>
      <c r="H415" s="90"/>
      <c r="I415" s="90"/>
      <c r="J415" s="90"/>
      <c r="K415" s="90"/>
      <c r="L415" s="90"/>
      <c r="M415" s="90"/>
      <c r="N415" s="90"/>
      <c r="O415" s="90"/>
      <c r="P415" s="90"/>
      <c r="Q415" s="90"/>
      <c r="R415" s="90"/>
      <c r="S415" s="90"/>
      <c r="T415" s="90"/>
      <c r="U415" s="90"/>
      <c r="V415" s="90"/>
      <c r="W415" s="90"/>
      <c r="X415" s="90"/>
      <c r="Y415" s="90"/>
      <c r="BL415" s="102">
        <f t="shared" si="59"/>
        <v>411</v>
      </c>
      <c r="BM415" s="60">
        <f t="shared" si="60"/>
        <v>12</v>
      </c>
      <c r="BN415" s="60">
        <f t="shared" si="61"/>
        <v>15</v>
      </c>
    </row>
    <row r="416" spans="2:66" ht="11.25" customHeight="1" x14ac:dyDescent="0.25">
      <c r="B416" s="90"/>
      <c r="C416" s="90"/>
      <c r="D416" s="90"/>
      <c r="E416" s="90"/>
      <c r="F416" s="90"/>
      <c r="G416" s="90"/>
      <c r="H416" s="90"/>
      <c r="I416" s="90"/>
      <c r="J416" s="90"/>
      <c r="K416" s="90"/>
      <c r="L416" s="90"/>
      <c r="M416" s="90"/>
      <c r="N416" s="90"/>
      <c r="O416" s="90"/>
      <c r="P416" s="90"/>
      <c r="Q416" s="90"/>
      <c r="R416" s="90"/>
      <c r="S416" s="90"/>
      <c r="T416" s="90"/>
      <c r="U416" s="90"/>
      <c r="V416" s="90"/>
      <c r="W416" s="90"/>
      <c r="X416" s="90"/>
      <c r="Y416" s="90"/>
      <c r="BL416" s="102">
        <f t="shared" si="59"/>
        <v>412</v>
      </c>
      <c r="BM416" s="60">
        <f t="shared" si="60"/>
        <v>12</v>
      </c>
      <c r="BN416" s="60">
        <f t="shared" si="61"/>
        <v>16</v>
      </c>
    </row>
    <row r="417" spans="2:66" ht="11.25" customHeight="1" x14ac:dyDescent="0.25">
      <c r="B417" s="90"/>
      <c r="C417" s="90"/>
      <c r="D417" s="90"/>
      <c r="E417" s="90"/>
      <c r="F417" s="90"/>
      <c r="G417" s="90"/>
      <c r="H417" s="90"/>
      <c r="I417" s="90"/>
      <c r="J417" s="90"/>
      <c r="K417" s="90"/>
      <c r="L417" s="90"/>
      <c r="M417" s="90"/>
      <c r="N417" s="90"/>
      <c r="O417" s="90"/>
      <c r="P417" s="90"/>
      <c r="Q417" s="90"/>
      <c r="R417" s="90"/>
      <c r="S417" s="90"/>
      <c r="T417" s="90"/>
      <c r="U417" s="90"/>
      <c r="V417" s="90"/>
      <c r="W417" s="90"/>
      <c r="X417" s="90"/>
      <c r="Y417" s="90"/>
      <c r="BL417" s="102">
        <f t="shared" si="59"/>
        <v>413</v>
      </c>
      <c r="BM417" s="60">
        <f t="shared" si="60"/>
        <v>12</v>
      </c>
      <c r="BN417" s="60">
        <f t="shared" si="61"/>
        <v>17</v>
      </c>
    </row>
    <row r="418" spans="2:66" ht="11.25" customHeight="1" x14ac:dyDescent="0.25">
      <c r="B418" s="90"/>
      <c r="C418" s="90"/>
      <c r="D418" s="90"/>
      <c r="E418" s="90"/>
      <c r="F418" s="90"/>
      <c r="G418" s="90"/>
      <c r="H418" s="90"/>
      <c r="I418" s="90"/>
      <c r="J418" s="90"/>
      <c r="K418" s="90"/>
      <c r="L418" s="90"/>
      <c r="M418" s="90"/>
      <c r="N418" s="90"/>
      <c r="O418" s="90"/>
      <c r="P418" s="90"/>
      <c r="Q418" s="90"/>
      <c r="R418" s="90"/>
      <c r="S418" s="90"/>
      <c r="T418" s="90"/>
      <c r="U418" s="90"/>
      <c r="V418" s="90"/>
      <c r="W418" s="90"/>
      <c r="X418" s="90"/>
      <c r="Y418" s="90"/>
      <c r="BL418" s="102">
        <f t="shared" si="59"/>
        <v>414</v>
      </c>
      <c r="BM418" s="60">
        <f t="shared" si="60"/>
        <v>12</v>
      </c>
      <c r="BN418" s="60">
        <f t="shared" si="61"/>
        <v>18</v>
      </c>
    </row>
    <row r="419" spans="2:66" ht="11.25" customHeight="1" x14ac:dyDescent="0.25">
      <c r="B419" s="90"/>
      <c r="C419" s="90"/>
      <c r="D419" s="90"/>
      <c r="E419" s="90"/>
      <c r="F419" s="90"/>
      <c r="G419" s="90"/>
      <c r="H419" s="90"/>
      <c r="I419" s="90"/>
      <c r="J419" s="90"/>
      <c r="K419" s="90"/>
      <c r="L419" s="90"/>
      <c r="M419" s="90"/>
      <c r="N419" s="90"/>
      <c r="O419" s="90"/>
      <c r="P419" s="90"/>
      <c r="Q419" s="90"/>
      <c r="R419" s="90"/>
      <c r="S419" s="90"/>
      <c r="T419" s="90"/>
      <c r="U419" s="90"/>
      <c r="V419" s="90"/>
      <c r="W419" s="90"/>
      <c r="X419" s="90"/>
      <c r="Y419" s="90"/>
      <c r="BL419" s="102">
        <f t="shared" si="59"/>
        <v>415</v>
      </c>
      <c r="BM419" s="60">
        <f t="shared" si="60"/>
        <v>12</v>
      </c>
      <c r="BN419" s="60">
        <f t="shared" si="61"/>
        <v>19</v>
      </c>
    </row>
    <row r="420" spans="2:66" ht="11.25" customHeight="1" x14ac:dyDescent="0.25">
      <c r="B420" s="90"/>
      <c r="C420" s="90"/>
      <c r="D420" s="90"/>
      <c r="E420" s="90"/>
      <c r="F420" s="90"/>
      <c r="G420" s="90"/>
      <c r="H420" s="90"/>
      <c r="I420" s="90"/>
      <c r="J420" s="90"/>
      <c r="K420" s="90"/>
      <c r="L420" s="90"/>
      <c r="M420" s="90"/>
      <c r="N420" s="90"/>
      <c r="O420" s="90"/>
      <c r="P420" s="90"/>
      <c r="Q420" s="90"/>
      <c r="R420" s="90"/>
      <c r="S420" s="90"/>
      <c r="T420" s="90"/>
      <c r="U420" s="90"/>
      <c r="V420" s="90"/>
      <c r="W420" s="90"/>
      <c r="X420" s="90"/>
      <c r="Y420" s="90"/>
      <c r="BL420" s="102">
        <f t="shared" si="59"/>
        <v>416</v>
      </c>
      <c r="BM420" s="60">
        <f t="shared" si="60"/>
        <v>12</v>
      </c>
      <c r="BN420" s="60">
        <f t="shared" si="61"/>
        <v>20</v>
      </c>
    </row>
    <row r="421" spans="2:66" ht="11.25" customHeight="1" x14ac:dyDescent="0.25">
      <c r="B421" s="90"/>
      <c r="C421" s="90"/>
      <c r="D421" s="90"/>
      <c r="E421" s="90"/>
      <c r="F421" s="90"/>
      <c r="G421" s="90"/>
      <c r="H421" s="90"/>
      <c r="I421" s="90"/>
      <c r="J421" s="90"/>
      <c r="K421" s="90"/>
      <c r="L421" s="90"/>
      <c r="M421" s="90"/>
      <c r="N421" s="90"/>
      <c r="O421" s="90"/>
      <c r="P421" s="90"/>
      <c r="Q421" s="90"/>
      <c r="R421" s="90"/>
      <c r="S421" s="90"/>
      <c r="T421" s="90"/>
      <c r="U421" s="90"/>
      <c r="V421" s="90"/>
      <c r="W421" s="90"/>
      <c r="X421" s="90"/>
      <c r="Y421" s="90"/>
      <c r="BL421" s="102">
        <f t="shared" si="59"/>
        <v>417</v>
      </c>
      <c r="BM421" s="60">
        <f t="shared" si="60"/>
        <v>12</v>
      </c>
      <c r="BN421" s="60">
        <f t="shared" si="61"/>
        <v>21</v>
      </c>
    </row>
    <row r="422" spans="2:66" ht="11.25" customHeight="1" x14ac:dyDescent="0.25">
      <c r="B422" s="90"/>
      <c r="C422" s="90"/>
      <c r="D422" s="90"/>
      <c r="E422" s="90"/>
      <c r="F422" s="90"/>
      <c r="G422" s="90"/>
      <c r="H422" s="90"/>
      <c r="I422" s="90"/>
      <c r="J422" s="90"/>
      <c r="K422" s="90"/>
      <c r="L422" s="90"/>
      <c r="M422" s="90"/>
      <c r="N422" s="90"/>
      <c r="O422" s="90"/>
      <c r="P422" s="90"/>
      <c r="Q422" s="90"/>
      <c r="R422" s="90"/>
      <c r="S422" s="90"/>
      <c r="T422" s="90"/>
      <c r="U422" s="90"/>
      <c r="V422" s="90"/>
      <c r="W422" s="90"/>
      <c r="X422" s="90"/>
      <c r="Y422" s="90"/>
      <c r="BL422" s="102">
        <f t="shared" si="59"/>
        <v>418</v>
      </c>
      <c r="BM422" s="60">
        <f t="shared" si="60"/>
        <v>12</v>
      </c>
      <c r="BN422" s="60">
        <f t="shared" si="61"/>
        <v>22</v>
      </c>
    </row>
    <row r="423" spans="2:66" ht="11.25" customHeight="1" x14ac:dyDescent="0.25">
      <c r="B423" s="90"/>
      <c r="C423" s="90"/>
      <c r="D423" s="90"/>
      <c r="E423" s="90"/>
      <c r="F423" s="90"/>
      <c r="G423" s="90"/>
      <c r="H423" s="90"/>
      <c r="I423" s="90"/>
      <c r="J423" s="90"/>
      <c r="K423" s="90"/>
      <c r="L423" s="90"/>
      <c r="M423" s="90"/>
      <c r="N423" s="90"/>
      <c r="O423" s="90"/>
      <c r="P423" s="90"/>
      <c r="Q423" s="90"/>
      <c r="R423" s="90"/>
      <c r="S423" s="90"/>
      <c r="T423" s="90"/>
      <c r="U423" s="90"/>
      <c r="V423" s="90"/>
      <c r="W423" s="90"/>
      <c r="X423" s="90"/>
      <c r="Y423" s="90"/>
      <c r="BL423" s="102">
        <f t="shared" si="59"/>
        <v>419</v>
      </c>
      <c r="BM423" s="60">
        <f t="shared" si="60"/>
        <v>12</v>
      </c>
      <c r="BN423" s="60">
        <f t="shared" si="61"/>
        <v>23</v>
      </c>
    </row>
    <row r="424" spans="2:66" ht="11.25" customHeight="1" x14ac:dyDescent="0.25">
      <c r="B424" s="90"/>
      <c r="C424" s="90"/>
      <c r="D424" s="90"/>
      <c r="E424" s="90"/>
      <c r="F424" s="90"/>
      <c r="G424" s="90"/>
      <c r="H424" s="90"/>
      <c r="I424" s="90"/>
      <c r="J424" s="90"/>
      <c r="K424" s="90"/>
      <c r="L424" s="90"/>
      <c r="M424" s="90"/>
      <c r="N424" s="90"/>
      <c r="O424" s="90"/>
      <c r="P424" s="90"/>
      <c r="Q424" s="90"/>
      <c r="R424" s="90"/>
      <c r="S424" s="90"/>
      <c r="T424" s="90"/>
      <c r="U424" s="90"/>
      <c r="V424" s="90"/>
      <c r="W424" s="90"/>
      <c r="X424" s="90"/>
      <c r="Y424" s="90"/>
      <c r="BL424" s="102">
        <f t="shared" si="59"/>
        <v>420</v>
      </c>
      <c r="BM424" s="60">
        <f t="shared" si="60"/>
        <v>12</v>
      </c>
      <c r="BN424" s="60">
        <f t="shared" si="61"/>
        <v>24</v>
      </c>
    </row>
    <row r="425" spans="2:66" ht="11.25" customHeight="1" x14ac:dyDescent="0.25">
      <c r="B425" s="90"/>
      <c r="C425" s="90"/>
      <c r="D425" s="90"/>
      <c r="E425" s="90"/>
      <c r="F425" s="90"/>
      <c r="G425" s="90"/>
      <c r="H425" s="90"/>
      <c r="I425" s="90"/>
      <c r="J425" s="90"/>
      <c r="K425" s="90"/>
      <c r="L425" s="90"/>
      <c r="M425" s="90"/>
      <c r="N425" s="90"/>
      <c r="O425" s="90"/>
      <c r="P425" s="90"/>
      <c r="Q425" s="90"/>
      <c r="R425" s="90"/>
      <c r="S425" s="90"/>
      <c r="T425" s="90"/>
      <c r="U425" s="90"/>
      <c r="V425" s="90"/>
      <c r="W425" s="90"/>
      <c r="X425" s="90"/>
      <c r="Y425" s="90"/>
      <c r="BL425" s="102">
        <f t="shared" si="59"/>
        <v>421</v>
      </c>
      <c r="BM425" s="60">
        <f t="shared" si="60"/>
        <v>12</v>
      </c>
      <c r="BN425" s="60">
        <f t="shared" si="61"/>
        <v>25</v>
      </c>
    </row>
    <row r="426" spans="2:66" ht="11.25" customHeight="1" x14ac:dyDescent="0.25">
      <c r="B426" s="90"/>
      <c r="C426" s="90"/>
      <c r="D426" s="90"/>
      <c r="E426" s="90"/>
      <c r="F426" s="90"/>
      <c r="G426" s="90"/>
      <c r="H426" s="90"/>
      <c r="I426" s="90"/>
      <c r="J426" s="90"/>
      <c r="K426" s="90"/>
      <c r="L426" s="90"/>
      <c r="M426" s="90"/>
      <c r="N426" s="90"/>
      <c r="O426" s="90"/>
      <c r="P426" s="90"/>
      <c r="Q426" s="90"/>
      <c r="R426" s="90"/>
      <c r="S426" s="90"/>
      <c r="T426" s="90"/>
      <c r="U426" s="90"/>
      <c r="V426" s="90"/>
      <c r="W426" s="90"/>
      <c r="X426" s="90"/>
      <c r="Y426" s="90"/>
      <c r="BL426" s="102">
        <f t="shared" si="59"/>
        <v>422</v>
      </c>
      <c r="BM426" s="60">
        <f t="shared" si="60"/>
        <v>12</v>
      </c>
      <c r="BN426" s="60">
        <f t="shared" si="61"/>
        <v>26</v>
      </c>
    </row>
    <row r="427" spans="2:66" ht="11.25" customHeight="1" x14ac:dyDescent="0.25">
      <c r="B427" s="90"/>
      <c r="C427" s="90"/>
      <c r="D427" s="90"/>
      <c r="E427" s="90"/>
      <c r="F427" s="90"/>
      <c r="G427" s="90"/>
      <c r="H427" s="90"/>
      <c r="I427" s="90"/>
      <c r="J427" s="90"/>
      <c r="K427" s="90"/>
      <c r="L427" s="90"/>
      <c r="M427" s="90"/>
      <c r="N427" s="90"/>
      <c r="O427" s="90"/>
      <c r="P427" s="90"/>
      <c r="Q427" s="90"/>
      <c r="R427" s="90"/>
      <c r="S427" s="90"/>
      <c r="T427" s="90"/>
      <c r="U427" s="90"/>
      <c r="V427" s="90"/>
      <c r="W427" s="90"/>
      <c r="X427" s="90"/>
      <c r="Y427" s="90"/>
      <c r="BL427" s="102">
        <f t="shared" si="59"/>
        <v>423</v>
      </c>
      <c r="BM427" s="60">
        <f t="shared" si="60"/>
        <v>12</v>
      </c>
      <c r="BN427" s="60">
        <f t="shared" si="61"/>
        <v>27</v>
      </c>
    </row>
    <row r="428" spans="2:66" ht="11.25" customHeight="1" x14ac:dyDescent="0.25">
      <c r="B428" s="90"/>
      <c r="C428" s="90"/>
      <c r="D428" s="90"/>
      <c r="E428" s="90"/>
      <c r="F428" s="90"/>
      <c r="G428" s="90"/>
      <c r="H428" s="90"/>
      <c r="I428" s="90"/>
      <c r="J428" s="90"/>
      <c r="K428" s="90"/>
      <c r="L428" s="90"/>
      <c r="M428" s="90"/>
      <c r="N428" s="90"/>
      <c r="O428" s="90"/>
      <c r="P428" s="90"/>
      <c r="Q428" s="90"/>
      <c r="R428" s="90"/>
      <c r="S428" s="90"/>
      <c r="T428" s="90"/>
      <c r="U428" s="90"/>
      <c r="V428" s="90"/>
      <c r="W428" s="90"/>
      <c r="X428" s="90"/>
      <c r="Y428" s="90"/>
      <c r="BL428" s="102">
        <f t="shared" si="59"/>
        <v>424</v>
      </c>
      <c r="BM428" s="60">
        <f t="shared" si="60"/>
        <v>12</v>
      </c>
      <c r="BN428" s="60">
        <f t="shared" si="61"/>
        <v>28</v>
      </c>
    </row>
    <row r="429" spans="2:66" ht="11.25" customHeight="1" x14ac:dyDescent="0.25">
      <c r="B429" s="90"/>
      <c r="C429" s="90"/>
      <c r="D429" s="90"/>
      <c r="E429" s="90"/>
      <c r="F429" s="90"/>
      <c r="G429" s="90"/>
      <c r="H429" s="90"/>
      <c r="I429" s="90"/>
      <c r="J429" s="90"/>
      <c r="K429" s="90"/>
      <c r="L429" s="90"/>
      <c r="M429" s="90"/>
      <c r="N429" s="90"/>
      <c r="O429" s="90"/>
      <c r="P429" s="90"/>
      <c r="Q429" s="90"/>
      <c r="R429" s="90"/>
      <c r="S429" s="90"/>
      <c r="T429" s="90"/>
      <c r="U429" s="90"/>
      <c r="V429" s="90"/>
      <c r="W429" s="90"/>
      <c r="X429" s="90"/>
      <c r="Y429" s="90"/>
      <c r="BL429" s="102">
        <f t="shared" si="59"/>
        <v>425</v>
      </c>
      <c r="BM429" s="60">
        <f t="shared" si="60"/>
        <v>12</v>
      </c>
      <c r="BN429" s="60">
        <f t="shared" si="61"/>
        <v>29</v>
      </c>
    </row>
    <row r="430" spans="2:66" ht="11.25" customHeight="1" x14ac:dyDescent="0.25">
      <c r="B430" s="90"/>
      <c r="C430" s="90"/>
      <c r="D430" s="90"/>
      <c r="E430" s="90"/>
      <c r="F430" s="90"/>
      <c r="G430" s="90"/>
      <c r="H430" s="90"/>
      <c r="I430" s="90"/>
      <c r="J430" s="90"/>
      <c r="K430" s="90"/>
      <c r="L430" s="90"/>
      <c r="M430" s="90"/>
      <c r="N430" s="90"/>
      <c r="O430" s="90"/>
      <c r="P430" s="90"/>
      <c r="Q430" s="90"/>
      <c r="R430" s="90"/>
      <c r="S430" s="90"/>
      <c r="T430" s="90"/>
      <c r="U430" s="90"/>
      <c r="V430" s="90"/>
      <c r="W430" s="90"/>
      <c r="X430" s="90"/>
      <c r="Y430" s="90"/>
      <c r="BL430" s="102">
        <f t="shared" si="59"/>
        <v>426</v>
      </c>
      <c r="BM430" s="60">
        <f t="shared" si="60"/>
        <v>12</v>
      </c>
      <c r="BN430" s="60">
        <f t="shared" si="61"/>
        <v>30</v>
      </c>
    </row>
    <row r="431" spans="2:66" ht="11.25" customHeight="1" x14ac:dyDescent="0.25">
      <c r="B431" s="90"/>
      <c r="C431" s="90"/>
      <c r="D431" s="90"/>
      <c r="E431" s="90"/>
      <c r="F431" s="90"/>
      <c r="G431" s="90"/>
      <c r="H431" s="90"/>
      <c r="I431" s="90"/>
      <c r="J431" s="90"/>
      <c r="K431" s="90"/>
      <c r="L431" s="90"/>
      <c r="M431" s="90"/>
      <c r="N431" s="90"/>
      <c r="O431" s="90"/>
      <c r="P431" s="90"/>
      <c r="Q431" s="90"/>
      <c r="R431" s="90"/>
      <c r="S431" s="90"/>
      <c r="T431" s="90"/>
      <c r="U431" s="90"/>
      <c r="V431" s="90"/>
      <c r="W431" s="90"/>
      <c r="X431" s="90"/>
      <c r="Y431" s="90"/>
      <c r="BL431" s="102">
        <f t="shared" si="59"/>
        <v>427</v>
      </c>
      <c r="BM431" s="60">
        <f t="shared" si="60"/>
        <v>12</v>
      </c>
      <c r="BN431" s="60">
        <f t="shared" si="61"/>
        <v>31</v>
      </c>
    </row>
    <row r="432" spans="2:66" ht="11.25" customHeight="1" x14ac:dyDescent="0.25">
      <c r="B432" s="90"/>
      <c r="C432" s="90"/>
      <c r="D432" s="90"/>
      <c r="E432" s="90"/>
      <c r="F432" s="90"/>
      <c r="G432" s="90"/>
      <c r="H432" s="90"/>
      <c r="I432" s="90"/>
      <c r="J432" s="90"/>
      <c r="K432" s="90"/>
      <c r="L432" s="90"/>
      <c r="M432" s="90"/>
      <c r="N432" s="90"/>
      <c r="O432" s="90"/>
      <c r="P432" s="90"/>
      <c r="Q432" s="90"/>
      <c r="R432" s="90"/>
      <c r="S432" s="90"/>
      <c r="T432" s="90"/>
      <c r="U432" s="90"/>
      <c r="V432" s="90"/>
      <c r="W432" s="90"/>
      <c r="X432" s="90"/>
      <c r="Y432" s="90"/>
      <c r="BL432" s="102">
        <f t="shared" si="59"/>
        <v>428</v>
      </c>
      <c r="BM432" s="60">
        <f t="shared" si="60"/>
        <v>12</v>
      </c>
      <c r="BN432" s="60">
        <f t="shared" si="61"/>
        <v>32</v>
      </c>
    </row>
    <row r="433" spans="64:66" ht="11.25" customHeight="1" x14ac:dyDescent="0.25">
      <c r="BL433" s="102">
        <f t="shared" si="59"/>
        <v>429</v>
      </c>
      <c r="BM433" s="60">
        <f t="shared" si="60"/>
        <v>12</v>
      </c>
      <c r="BN433" s="60">
        <f t="shared" si="61"/>
        <v>33</v>
      </c>
    </row>
    <row r="434" spans="64:66" ht="11.25" customHeight="1" x14ac:dyDescent="0.25">
      <c r="BL434" s="102">
        <f t="shared" si="59"/>
        <v>430</v>
      </c>
      <c r="BM434" s="60">
        <f t="shared" si="60"/>
        <v>12</v>
      </c>
      <c r="BN434" s="60">
        <f t="shared" si="61"/>
        <v>34</v>
      </c>
    </row>
    <row r="435" spans="64:66" ht="11.25" customHeight="1" x14ac:dyDescent="0.25">
      <c r="BL435" s="102">
        <f t="shared" si="59"/>
        <v>431</v>
      </c>
      <c r="BM435" s="60">
        <f t="shared" si="60"/>
        <v>12</v>
      </c>
      <c r="BN435" s="60">
        <f t="shared" si="61"/>
        <v>35</v>
      </c>
    </row>
    <row r="436" spans="64:66" ht="11.25" customHeight="1" x14ac:dyDescent="0.25">
      <c r="BL436" s="102">
        <f t="shared" si="59"/>
        <v>432</v>
      </c>
      <c r="BM436" s="60">
        <f t="shared" si="60"/>
        <v>12</v>
      </c>
      <c r="BN436" s="60">
        <f t="shared" si="61"/>
        <v>36</v>
      </c>
    </row>
    <row r="437" spans="64:66" ht="11.25" customHeight="1" x14ac:dyDescent="0.25">
      <c r="BL437" s="102">
        <f t="shared" si="59"/>
        <v>433</v>
      </c>
      <c r="BM437" s="60">
        <f t="shared" si="60"/>
        <v>13</v>
      </c>
      <c r="BN437" s="60">
        <f t="shared" si="61"/>
        <v>1</v>
      </c>
    </row>
    <row r="438" spans="64:66" ht="11.25" customHeight="1" x14ac:dyDescent="0.25">
      <c r="BL438" s="102">
        <f t="shared" si="59"/>
        <v>434</v>
      </c>
      <c r="BM438" s="60">
        <f t="shared" si="60"/>
        <v>13</v>
      </c>
      <c r="BN438" s="60">
        <f t="shared" si="61"/>
        <v>2</v>
      </c>
    </row>
    <row r="439" spans="64:66" ht="11.25" customHeight="1" x14ac:dyDescent="0.25">
      <c r="BL439" s="102">
        <f t="shared" si="59"/>
        <v>435</v>
      </c>
      <c r="BM439" s="60">
        <f t="shared" si="60"/>
        <v>13</v>
      </c>
      <c r="BN439" s="60">
        <f t="shared" si="61"/>
        <v>3</v>
      </c>
    </row>
    <row r="440" spans="64:66" ht="11.25" customHeight="1" x14ac:dyDescent="0.25">
      <c r="BL440" s="102">
        <f t="shared" si="59"/>
        <v>436</v>
      </c>
      <c r="BM440" s="60">
        <f t="shared" si="60"/>
        <v>13</v>
      </c>
      <c r="BN440" s="60">
        <f t="shared" si="61"/>
        <v>4</v>
      </c>
    </row>
    <row r="441" spans="64:66" ht="11.25" customHeight="1" x14ac:dyDescent="0.25">
      <c r="BL441" s="102">
        <f t="shared" si="59"/>
        <v>437</v>
      </c>
      <c r="BM441" s="60">
        <f t="shared" si="60"/>
        <v>13</v>
      </c>
      <c r="BN441" s="60">
        <f t="shared" si="61"/>
        <v>5</v>
      </c>
    </row>
    <row r="442" spans="64:66" ht="11.25" customHeight="1" x14ac:dyDescent="0.25">
      <c r="BL442" s="102">
        <f t="shared" si="59"/>
        <v>438</v>
      </c>
      <c r="BM442" s="60">
        <f t="shared" si="60"/>
        <v>13</v>
      </c>
      <c r="BN442" s="60">
        <f t="shared" si="61"/>
        <v>6</v>
      </c>
    </row>
    <row r="443" spans="64:66" ht="11.25" customHeight="1" x14ac:dyDescent="0.25">
      <c r="BL443" s="102">
        <f t="shared" si="59"/>
        <v>439</v>
      </c>
      <c r="BM443" s="60">
        <f t="shared" si="60"/>
        <v>13</v>
      </c>
      <c r="BN443" s="60">
        <f t="shared" si="61"/>
        <v>7</v>
      </c>
    </row>
    <row r="444" spans="64:66" ht="11.25" customHeight="1" x14ac:dyDescent="0.25">
      <c r="BL444" s="102">
        <f t="shared" si="59"/>
        <v>440</v>
      </c>
      <c r="BM444" s="60">
        <f t="shared" si="60"/>
        <v>13</v>
      </c>
      <c r="BN444" s="60">
        <f t="shared" si="61"/>
        <v>8</v>
      </c>
    </row>
    <row r="445" spans="64:66" ht="11.25" customHeight="1" x14ac:dyDescent="0.25">
      <c r="BL445" s="102">
        <f t="shared" si="59"/>
        <v>441</v>
      </c>
      <c r="BM445" s="60">
        <f t="shared" si="60"/>
        <v>13</v>
      </c>
      <c r="BN445" s="60">
        <f t="shared" si="61"/>
        <v>9</v>
      </c>
    </row>
    <row r="446" spans="64:66" ht="11.25" customHeight="1" x14ac:dyDescent="0.25">
      <c r="BL446" s="102">
        <f t="shared" si="59"/>
        <v>442</v>
      </c>
      <c r="BM446" s="60">
        <f t="shared" si="60"/>
        <v>13</v>
      </c>
      <c r="BN446" s="60">
        <f t="shared" si="61"/>
        <v>10</v>
      </c>
    </row>
    <row r="447" spans="64:66" ht="11.25" customHeight="1" x14ac:dyDescent="0.25">
      <c r="BL447" s="102">
        <f t="shared" si="59"/>
        <v>443</v>
      </c>
      <c r="BM447" s="60">
        <f t="shared" si="60"/>
        <v>13</v>
      </c>
      <c r="BN447" s="60">
        <f t="shared" si="61"/>
        <v>11</v>
      </c>
    </row>
    <row r="448" spans="64:66" ht="11.25" customHeight="1" x14ac:dyDescent="0.25">
      <c r="BL448" s="102">
        <f t="shared" si="59"/>
        <v>444</v>
      </c>
      <c r="BM448" s="60">
        <f t="shared" si="60"/>
        <v>13</v>
      </c>
      <c r="BN448" s="60">
        <f t="shared" si="61"/>
        <v>12</v>
      </c>
    </row>
    <row r="449" spans="64:66" ht="11.25" customHeight="1" x14ac:dyDescent="0.25">
      <c r="BL449" s="102">
        <f t="shared" si="59"/>
        <v>445</v>
      </c>
      <c r="BM449" s="60">
        <f t="shared" si="60"/>
        <v>13</v>
      </c>
      <c r="BN449" s="60">
        <f t="shared" si="61"/>
        <v>13</v>
      </c>
    </row>
    <row r="450" spans="64:66" ht="11.25" customHeight="1" x14ac:dyDescent="0.25">
      <c r="BL450" s="102">
        <f t="shared" si="59"/>
        <v>446</v>
      </c>
      <c r="BM450" s="60">
        <f t="shared" si="60"/>
        <v>13</v>
      </c>
      <c r="BN450" s="60">
        <f t="shared" si="61"/>
        <v>14</v>
      </c>
    </row>
    <row r="451" spans="64:66" ht="11.25" customHeight="1" x14ac:dyDescent="0.25">
      <c r="BL451" s="102">
        <f t="shared" si="59"/>
        <v>447</v>
      </c>
      <c r="BM451" s="60">
        <f t="shared" si="60"/>
        <v>13</v>
      </c>
      <c r="BN451" s="60">
        <f t="shared" si="61"/>
        <v>15</v>
      </c>
    </row>
    <row r="452" spans="64:66" ht="11.25" customHeight="1" x14ac:dyDescent="0.25">
      <c r="BL452" s="102">
        <f t="shared" si="59"/>
        <v>448</v>
      </c>
      <c r="BM452" s="60">
        <f t="shared" si="60"/>
        <v>13</v>
      </c>
      <c r="BN452" s="60">
        <f t="shared" si="61"/>
        <v>16</v>
      </c>
    </row>
    <row r="453" spans="64:66" ht="11.25" customHeight="1" x14ac:dyDescent="0.25">
      <c r="BL453" s="102">
        <f t="shared" ref="BL453:BL516" si="62">IF(ROW()&lt;=$BL$4,ROW()-ROW(BL$4),"")</f>
        <v>449</v>
      </c>
      <c r="BM453" s="60">
        <f t="shared" si="60"/>
        <v>13</v>
      </c>
      <c r="BN453" s="60">
        <f t="shared" si="61"/>
        <v>17</v>
      </c>
    </row>
    <row r="454" spans="64:66" ht="11.25" customHeight="1" x14ac:dyDescent="0.25">
      <c r="BL454" s="102">
        <f t="shared" si="62"/>
        <v>450</v>
      </c>
      <c r="BM454" s="60">
        <f t="shared" ref="BM454:BM517" si="63">IF(ISNUMBER(BL454),INT(BL453/$BN$4)+1,"")</f>
        <v>13</v>
      </c>
      <c r="BN454" s="60">
        <f t="shared" ref="BN454:BN517" si="64">IF(ISNUMBER(BL454),IF(BM453&lt;&gt;BM454,1,BN453+1),"")</f>
        <v>18</v>
      </c>
    </row>
    <row r="455" spans="64:66" ht="11.25" customHeight="1" x14ac:dyDescent="0.25">
      <c r="BL455" s="102">
        <f t="shared" si="62"/>
        <v>451</v>
      </c>
      <c r="BM455" s="60">
        <f t="shared" si="63"/>
        <v>13</v>
      </c>
      <c r="BN455" s="60">
        <f t="shared" si="64"/>
        <v>19</v>
      </c>
    </row>
    <row r="456" spans="64:66" ht="11.25" customHeight="1" x14ac:dyDescent="0.25">
      <c r="BL456" s="102">
        <f t="shared" si="62"/>
        <v>452</v>
      </c>
      <c r="BM456" s="60">
        <f t="shared" si="63"/>
        <v>13</v>
      </c>
      <c r="BN456" s="60">
        <f t="shared" si="64"/>
        <v>20</v>
      </c>
    </row>
    <row r="457" spans="64:66" ht="11.25" customHeight="1" x14ac:dyDescent="0.25">
      <c r="BL457" s="102">
        <f t="shared" si="62"/>
        <v>453</v>
      </c>
      <c r="BM457" s="60">
        <f t="shared" si="63"/>
        <v>13</v>
      </c>
      <c r="BN457" s="60">
        <f t="shared" si="64"/>
        <v>21</v>
      </c>
    </row>
    <row r="458" spans="64:66" ht="11.25" customHeight="1" x14ac:dyDescent="0.25">
      <c r="BL458" s="102">
        <f t="shared" si="62"/>
        <v>454</v>
      </c>
      <c r="BM458" s="60">
        <f t="shared" si="63"/>
        <v>13</v>
      </c>
      <c r="BN458" s="60">
        <f t="shared" si="64"/>
        <v>22</v>
      </c>
    </row>
    <row r="459" spans="64:66" ht="11.25" customHeight="1" x14ac:dyDescent="0.25">
      <c r="BL459" s="102">
        <f t="shared" si="62"/>
        <v>455</v>
      </c>
      <c r="BM459" s="60">
        <f t="shared" si="63"/>
        <v>13</v>
      </c>
      <c r="BN459" s="60">
        <f t="shared" si="64"/>
        <v>23</v>
      </c>
    </row>
    <row r="460" spans="64:66" ht="11.25" customHeight="1" x14ac:dyDescent="0.25">
      <c r="BL460" s="102">
        <f t="shared" si="62"/>
        <v>456</v>
      </c>
      <c r="BM460" s="60">
        <f t="shared" si="63"/>
        <v>13</v>
      </c>
      <c r="BN460" s="60">
        <f t="shared" si="64"/>
        <v>24</v>
      </c>
    </row>
    <row r="461" spans="64:66" ht="11.25" customHeight="1" x14ac:dyDescent="0.25">
      <c r="BL461" s="102">
        <f t="shared" si="62"/>
        <v>457</v>
      </c>
      <c r="BM461" s="60">
        <f t="shared" si="63"/>
        <v>13</v>
      </c>
      <c r="BN461" s="60">
        <f t="shared" si="64"/>
        <v>25</v>
      </c>
    </row>
    <row r="462" spans="64:66" ht="11.25" customHeight="1" x14ac:dyDescent="0.25">
      <c r="BL462" s="102">
        <f t="shared" si="62"/>
        <v>458</v>
      </c>
      <c r="BM462" s="60">
        <f t="shared" si="63"/>
        <v>13</v>
      </c>
      <c r="BN462" s="60">
        <f t="shared" si="64"/>
        <v>26</v>
      </c>
    </row>
    <row r="463" spans="64:66" ht="11.25" customHeight="1" x14ac:dyDescent="0.25">
      <c r="BL463" s="102">
        <f t="shared" si="62"/>
        <v>459</v>
      </c>
      <c r="BM463" s="60">
        <f t="shared" si="63"/>
        <v>13</v>
      </c>
      <c r="BN463" s="60">
        <f t="shared" si="64"/>
        <v>27</v>
      </c>
    </row>
    <row r="464" spans="64:66" ht="11.25" customHeight="1" x14ac:dyDescent="0.25">
      <c r="BL464" s="102">
        <f t="shared" si="62"/>
        <v>460</v>
      </c>
      <c r="BM464" s="60">
        <f t="shared" si="63"/>
        <v>13</v>
      </c>
      <c r="BN464" s="60">
        <f t="shared" si="64"/>
        <v>28</v>
      </c>
    </row>
    <row r="465" spans="64:66" ht="11.25" customHeight="1" x14ac:dyDescent="0.25">
      <c r="BL465" s="102">
        <f t="shared" si="62"/>
        <v>461</v>
      </c>
      <c r="BM465" s="60">
        <f t="shared" si="63"/>
        <v>13</v>
      </c>
      <c r="BN465" s="60">
        <f t="shared" si="64"/>
        <v>29</v>
      </c>
    </row>
    <row r="466" spans="64:66" ht="11.25" customHeight="1" x14ac:dyDescent="0.25">
      <c r="BL466" s="102">
        <f t="shared" si="62"/>
        <v>462</v>
      </c>
      <c r="BM466" s="60">
        <f t="shared" si="63"/>
        <v>13</v>
      </c>
      <c r="BN466" s="60">
        <f t="shared" si="64"/>
        <v>30</v>
      </c>
    </row>
    <row r="467" spans="64:66" ht="11.25" customHeight="1" x14ac:dyDescent="0.25">
      <c r="BL467" s="102">
        <f t="shared" si="62"/>
        <v>463</v>
      </c>
      <c r="BM467" s="60">
        <f t="shared" si="63"/>
        <v>13</v>
      </c>
      <c r="BN467" s="60">
        <f t="shared" si="64"/>
        <v>31</v>
      </c>
    </row>
    <row r="468" spans="64:66" ht="11.25" customHeight="1" x14ac:dyDescent="0.25">
      <c r="BL468" s="102">
        <f t="shared" si="62"/>
        <v>464</v>
      </c>
      <c r="BM468" s="60">
        <f t="shared" si="63"/>
        <v>13</v>
      </c>
      <c r="BN468" s="60">
        <f t="shared" si="64"/>
        <v>32</v>
      </c>
    </row>
    <row r="469" spans="64:66" ht="11.25" customHeight="1" x14ac:dyDescent="0.25">
      <c r="BL469" s="102">
        <f t="shared" si="62"/>
        <v>465</v>
      </c>
      <c r="BM469" s="60">
        <f t="shared" si="63"/>
        <v>13</v>
      </c>
      <c r="BN469" s="60">
        <f t="shared" si="64"/>
        <v>33</v>
      </c>
    </row>
    <row r="470" spans="64:66" ht="11.25" customHeight="1" x14ac:dyDescent="0.25">
      <c r="BL470" s="102">
        <f t="shared" si="62"/>
        <v>466</v>
      </c>
      <c r="BM470" s="60">
        <f t="shared" si="63"/>
        <v>13</v>
      </c>
      <c r="BN470" s="60">
        <f t="shared" si="64"/>
        <v>34</v>
      </c>
    </row>
    <row r="471" spans="64:66" ht="11.25" customHeight="1" x14ac:dyDescent="0.25">
      <c r="BL471" s="102">
        <f t="shared" si="62"/>
        <v>467</v>
      </c>
      <c r="BM471" s="60">
        <f t="shared" si="63"/>
        <v>13</v>
      </c>
      <c r="BN471" s="60">
        <f t="shared" si="64"/>
        <v>35</v>
      </c>
    </row>
    <row r="472" spans="64:66" ht="11.25" customHeight="1" x14ac:dyDescent="0.25">
      <c r="BL472" s="102">
        <f t="shared" si="62"/>
        <v>468</v>
      </c>
      <c r="BM472" s="60">
        <f t="shared" si="63"/>
        <v>13</v>
      </c>
      <c r="BN472" s="60">
        <f t="shared" si="64"/>
        <v>36</v>
      </c>
    </row>
    <row r="473" spans="64:66" ht="11.25" customHeight="1" x14ac:dyDescent="0.25">
      <c r="BL473" s="102">
        <f t="shared" si="62"/>
        <v>469</v>
      </c>
      <c r="BM473" s="60">
        <f t="shared" si="63"/>
        <v>14</v>
      </c>
      <c r="BN473" s="60">
        <f t="shared" si="64"/>
        <v>1</v>
      </c>
    </row>
    <row r="474" spans="64:66" ht="11.25" customHeight="1" x14ac:dyDescent="0.25">
      <c r="BL474" s="102">
        <f t="shared" si="62"/>
        <v>470</v>
      </c>
      <c r="BM474" s="60">
        <f t="shared" si="63"/>
        <v>14</v>
      </c>
      <c r="BN474" s="60">
        <f t="shared" si="64"/>
        <v>2</v>
      </c>
    </row>
    <row r="475" spans="64:66" ht="11.25" customHeight="1" x14ac:dyDescent="0.25">
      <c r="BL475" s="102">
        <f t="shared" si="62"/>
        <v>471</v>
      </c>
      <c r="BM475" s="60">
        <f t="shared" si="63"/>
        <v>14</v>
      </c>
      <c r="BN475" s="60">
        <f t="shared" si="64"/>
        <v>3</v>
      </c>
    </row>
    <row r="476" spans="64:66" ht="11.25" customHeight="1" x14ac:dyDescent="0.25">
      <c r="BL476" s="102">
        <f t="shared" si="62"/>
        <v>472</v>
      </c>
      <c r="BM476" s="60">
        <f t="shared" si="63"/>
        <v>14</v>
      </c>
      <c r="BN476" s="60">
        <f t="shared" si="64"/>
        <v>4</v>
      </c>
    </row>
    <row r="477" spans="64:66" ht="11.25" customHeight="1" x14ac:dyDescent="0.25">
      <c r="BL477" s="102">
        <f t="shared" si="62"/>
        <v>473</v>
      </c>
      <c r="BM477" s="60">
        <f t="shared" si="63"/>
        <v>14</v>
      </c>
      <c r="BN477" s="60">
        <f t="shared" si="64"/>
        <v>5</v>
      </c>
    </row>
    <row r="478" spans="64:66" ht="11.25" customHeight="1" x14ac:dyDescent="0.25">
      <c r="BL478" s="102">
        <f t="shared" si="62"/>
        <v>474</v>
      </c>
      <c r="BM478" s="60">
        <f t="shared" si="63"/>
        <v>14</v>
      </c>
      <c r="BN478" s="60">
        <f t="shared" si="64"/>
        <v>6</v>
      </c>
    </row>
    <row r="479" spans="64:66" ht="11.25" customHeight="1" x14ac:dyDescent="0.25">
      <c r="BL479" s="102">
        <f t="shared" si="62"/>
        <v>475</v>
      </c>
      <c r="BM479" s="60">
        <f t="shared" si="63"/>
        <v>14</v>
      </c>
      <c r="BN479" s="60">
        <f t="shared" si="64"/>
        <v>7</v>
      </c>
    </row>
    <row r="480" spans="64:66" ht="11.25" customHeight="1" x14ac:dyDescent="0.25">
      <c r="BL480" s="102">
        <f t="shared" si="62"/>
        <v>476</v>
      </c>
      <c r="BM480" s="60">
        <f t="shared" si="63"/>
        <v>14</v>
      </c>
      <c r="BN480" s="60">
        <f t="shared" si="64"/>
        <v>8</v>
      </c>
    </row>
    <row r="481" spans="64:66" ht="11.25" customHeight="1" x14ac:dyDescent="0.25">
      <c r="BL481" s="102">
        <f t="shared" si="62"/>
        <v>477</v>
      </c>
      <c r="BM481" s="60">
        <f t="shared" si="63"/>
        <v>14</v>
      </c>
      <c r="BN481" s="60">
        <f t="shared" si="64"/>
        <v>9</v>
      </c>
    </row>
    <row r="482" spans="64:66" ht="11.25" customHeight="1" x14ac:dyDescent="0.25">
      <c r="BL482" s="102">
        <f t="shared" si="62"/>
        <v>478</v>
      </c>
      <c r="BM482" s="60">
        <f t="shared" si="63"/>
        <v>14</v>
      </c>
      <c r="BN482" s="60">
        <f t="shared" si="64"/>
        <v>10</v>
      </c>
    </row>
    <row r="483" spans="64:66" ht="11.25" customHeight="1" x14ac:dyDescent="0.25">
      <c r="BL483" s="102">
        <f t="shared" si="62"/>
        <v>479</v>
      </c>
      <c r="BM483" s="60">
        <f t="shared" si="63"/>
        <v>14</v>
      </c>
      <c r="BN483" s="60">
        <f t="shared" si="64"/>
        <v>11</v>
      </c>
    </row>
    <row r="484" spans="64:66" ht="11.25" customHeight="1" x14ac:dyDescent="0.25">
      <c r="BL484" s="102">
        <f t="shared" si="62"/>
        <v>480</v>
      </c>
      <c r="BM484" s="60">
        <f t="shared" si="63"/>
        <v>14</v>
      </c>
      <c r="BN484" s="60">
        <f t="shared" si="64"/>
        <v>12</v>
      </c>
    </row>
    <row r="485" spans="64:66" ht="11.25" customHeight="1" x14ac:dyDescent="0.25">
      <c r="BL485" s="102">
        <f t="shared" si="62"/>
        <v>481</v>
      </c>
      <c r="BM485" s="60">
        <f t="shared" si="63"/>
        <v>14</v>
      </c>
      <c r="BN485" s="60">
        <f t="shared" si="64"/>
        <v>13</v>
      </c>
    </row>
    <row r="486" spans="64:66" ht="11.25" customHeight="1" x14ac:dyDescent="0.25">
      <c r="BL486" s="102">
        <f t="shared" si="62"/>
        <v>482</v>
      </c>
      <c r="BM486" s="60">
        <f t="shared" si="63"/>
        <v>14</v>
      </c>
      <c r="BN486" s="60">
        <f t="shared" si="64"/>
        <v>14</v>
      </c>
    </row>
    <row r="487" spans="64:66" ht="11.25" customHeight="1" x14ac:dyDescent="0.25">
      <c r="BL487" s="102">
        <f t="shared" si="62"/>
        <v>483</v>
      </c>
      <c r="BM487" s="60">
        <f t="shared" si="63"/>
        <v>14</v>
      </c>
      <c r="BN487" s="60">
        <f t="shared" si="64"/>
        <v>15</v>
      </c>
    </row>
    <row r="488" spans="64:66" ht="11.25" customHeight="1" x14ac:dyDescent="0.25">
      <c r="BL488" s="102">
        <f t="shared" si="62"/>
        <v>484</v>
      </c>
      <c r="BM488" s="60">
        <f t="shared" si="63"/>
        <v>14</v>
      </c>
      <c r="BN488" s="60">
        <f t="shared" si="64"/>
        <v>16</v>
      </c>
    </row>
    <row r="489" spans="64:66" ht="11.25" customHeight="1" x14ac:dyDescent="0.25">
      <c r="BL489" s="102">
        <f t="shared" si="62"/>
        <v>485</v>
      </c>
      <c r="BM489" s="60">
        <f t="shared" si="63"/>
        <v>14</v>
      </c>
      <c r="BN489" s="60">
        <f t="shared" si="64"/>
        <v>17</v>
      </c>
    </row>
    <row r="490" spans="64:66" ht="11.25" customHeight="1" x14ac:dyDescent="0.25">
      <c r="BL490" s="102">
        <f t="shared" si="62"/>
        <v>486</v>
      </c>
      <c r="BM490" s="60">
        <f t="shared" si="63"/>
        <v>14</v>
      </c>
      <c r="BN490" s="60">
        <f t="shared" si="64"/>
        <v>18</v>
      </c>
    </row>
    <row r="491" spans="64:66" ht="11.25" customHeight="1" x14ac:dyDescent="0.25">
      <c r="BL491" s="102">
        <f t="shared" si="62"/>
        <v>487</v>
      </c>
      <c r="BM491" s="60">
        <f t="shared" si="63"/>
        <v>14</v>
      </c>
      <c r="BN491" s="60">
        <f t="shared" si="64"/>
        <v>19</v>
      </c>
    </row>
    <row r="492" spans="64:66" ht="11.25" customHeight="1" x14ac:dyDescent="0.25">
      <c r="BL492" s="102">
        <f t="shared" si="62"/>
        <v>488</v>
      </c>
      <c r="BM492" s="60">
        <f t="shared" si="63"/>
        <v>14</v>
      </c>
      <c r="BN492" s="60">
        <f t="shared" si="64"/>
        <v>20</v>
      </c>
    </row>
    <row r="493" spans="64:66" ht="11.25" customHeight="1" x14ac:dyDescent="0.25">
      <c r="BL493" s="102">
        <f t="shared" si="62"/>
        <v>489</v>
      </c>
      <c r="BM493" s="60">
        <f t="shared" si="63"/>
        <v>14</v>
      </c>
      <c r="BN493" s="60">
        <f t="shared" si="64"/>
        <v>21</v>
      </c>
    </row>
    <row r="494" spans="64:66" ht="11.25" customHeight="1" x14ac:dyDescent="0.25">
      <c r="BL494" s="102">
        <f t="shared" si="62"/>
        <v>490</v>
      </c>
      <c r="BM494" s="60">
        <f t="shared" si="63"/>
        <v>14</v>
      </c>
      <c r="BN494" s="60">
        <f t="shared" si="64"/>
        <v>22</v>
      </c>
    </row>
    <row r="495" spans="64:66" ht="11.25" customHeight="1" x14ac:dyDescent="0.25">
      <c r="BL495" s="102">
        <f t="shared" si="62"/>
        <v>491</v>
      </c>
      <c r="BM495" s="60">
        <f t="shared" si="63"/>
        <v>14</v>
      </c>
      <c r="BN495" s="60">
        <f t="shared" si="64"/>
        <v>23</v>
      </c>
    </row>
    <row r="496" spans="64:66" ht="11.25" customHeight="1" x14ac:dyDescent="0.25">
      <c r="BL496" s="102">
        <f t="shared" si="62"/>
        <v>492</v>
      </c>
      <c r="BM496" s="60">
        <f t="shared" si="63"/>
        <v>14</v>
      </c>
      <c r="BN496" s="60">
        <f t="shared" si="64"/>
        <v>24</v>
      </c>
    </row>
    <row r="497" spans="64:66" ht="11.25" customHeight="1" x14ac:dyDescent="0.25">
      <c r="BL497" s="102">
        <f t="shared" si="62"/>
        <v>493</v>
      </c>
      <c r="BM497" s="60">
        <f t="shared" si="63"/>
        <v>14</v>
      </c>
      <c r="BN497" s="60">
        <f t="shared" si="64"/>
        <v>25</v>
      </c>
    </row>
    <row r="498" spans="64:66" ht="11.25" customHeight="1" x14ac:dyDescent="0.25">
      <c r="BL498" s="102">
        <f t="shared" si="62"/>
        <v>494</v>
      </c>
      <c r="BM498" s="60">
        <f t="shared" si="63"/>
        <v>14</v>
      </c>
      <c r="BN498" s="60">
        <f t="shared" si="64"/>
        <v>26</v>
      </c>
    </row>
    <row r="499" spans="64:66" ht="11.25" customHeight="1" x14ac:dyDescent="0.25">
      <c r="BL499" s="102">
        <f t="shared" si="62"/>
        <v>495</v>
      </c>
      <c r="BM499" s="60">
        <f t="shared" si="63"/>
        <v>14</v>
      </c>
      <c r="BN499" s="60">
        <f t="shared" si="64"/>
        <v>27</v>
      </c>
    </row>
    <row r="500" spans="64:66" ht="11.25" customHeight="1" x14ac:dyDescent="0.25">
      <c r="BL500" s="102">
        <f t="shared" si="62"/>
        <v>496</v>
      </c>
      <c r="BM500" s="60">
        <f t="shared" si="63"/>
        <v>14</v>
      </c>
      <c r="BN500" s="60">
        <f t="shared" si="64"/>
        <v>28</v>
      </c>
    </row>
    <row r="501" spans="64:66" ht="11.25" customHeight="1" x14ac:dyDescent="0.25">
      <c r="BL501" s="102">
        <f t="shared" si="62"/>
        <v>497</v>
      </c>
      <c r="BM501" s="60">
        <f t="shared" si="63"/>
        <v>14</v>
      </c>
      <c r="BN501" s="60">
        <f t="shared" si="64"/>
        <v>29</v>
      </c>
    </row>
    <row r="502" spans="64:66" ht="11.25" customHeight="1" x14ac:dyDescent="0.25">
      <c r="BL502" s="102">
        <f t="shared" si="62"/>
        <v>498</v>
      </c>
      <c r="BM502" s="60">
        <f t="shared" si="63"/>
        <v>14</v>
      </c>
      <c r="BN502" s="60">
        <f t="shared" si="64"/>
        <v>30</v>
      </c>
    </row>
    <row r="503" spans="64:66" ht="11.25" customHeight="1" x14ac:dyDescent="0.25">
      <c r="BL503" s="102">
        <f t="shared" si="62"/>
        <v>499</v>
      </c>
      <c r="BM503" s="60">
        <f t="shared" si="63"/>
        <v>14</v>
      </c>
      <c r="BN503" s="60">
        <f t="shared" si="64"/>
        <v>31</v>
      </c>
    </row>
    <row r="504" spans="64:66" ht="11.25" customHeight="1" x14ac:dyDescent="0.25">
      <c r="BL504" s="102">
        <f t="shared" si="62"/>
        <v>500</v>
      </c>
      <c r="BM504" s="60">
        <f t="shared" si="63"/>
        <v>14</v>
      </c>
      <c r="BN504" s="60">
        <f t="shared" si="64"/>
        <v>32</v>
      </c>
    </row>
    <row r="505" spans="64:66" ht="11.25" customHeight="1" x14ac:dyDescent="0.25">
      <c r="BL505" s="102">
        <f t="shared" si="62"/>
        <v>501</v>
      </c>
      <c r="BM505" s="60">
        <f t="shared" si="63"/>
        <v>14</v>
      </c>
      <c r="BN505" s="60">
        <f t="shared" si="64"/>
        <v>33</v>
      </c>
    </row>
    <row r="506" spans="64:66" ht="11.25" customHeight="1" x14ac:dyDescent="0.25">
      <c r="BL506" s="102">
        <f t="shared" si="62"/>
        <v>502</v>
      </c>
      <c r="BM506" s="60">
        <f t="shared" si="63"/>
        <v>14</v>
      </c>
      <c r="BN506" s="60">
        <f t="shared" si="64"/>
        <v>34</v>
      </c>
    </row>
    <row r="507" spans="64:66" ht="11.25" customHeight="1" x14ac:dyDescent="0.25">
      <c r="BL507" s="102">
        <f t="shared" si="62"/>
        <v>503</v>
      </c>
      <c r="BM507" s="60">
        <f t="shared" si="63"/>
        <v>14</v>
      </c>
      <c r="BN507" s="60">
        <f t="shared" si="64"/>
        <v>35</v>
      </c>
    </row>
    <row r="508" spans="64:66" ht="11.25" customHeight="1" x14ac:dyDescent="0.25">
      <c r="BL508" s="102">
        <f t="shared" si="62"/>
        <v>504</v>
      </c>
      <c r="BM508" s="60">
        <f t="shared" si="63"/>
        <v>14</v>
      </c>
      <c r="BN508" s="60">
        <f t="shared" si="64"/>
        <v>36</v>
      </c>
    </row>
    <row r="509" spans="64:66" ht="11.25" customHeight="1" x14ac:dyDescent="0.25">
      <c r="BL509" s="102">
        <f t="shared" si="62"/>
        <v>505</v>
      </c>
      <c r="BM509" s="60">
        <f t="shared" si="63"/>
        <v>15</v>
      </c>
      <c r="BN509" s="60">
        <f t="shared" si="64"/>
        <v>1</v>
      </c>
    </row>
    <row r="510" spans="64:66" ht="11.25" customHeight="1" x14ac:dyDescent="0.25">
      <c r="BL510" s="102">
        <f t="shared" si="62"/>
        <v>506</v>
      </c>
      <c r="BM510" s="60">
        <f t="shared" si="63"/>
        <v>15</v>
      </c>
      <c r="BN510" s="60">
        <f t="shared" si="64"/>
        <v>2</v>
      </c>
    </row>
    <row r="511" spans="64:66" ht="11.25" customHeight="1" x14ac:dyDescent="0.25">
      <c r="BL511" s="102">
        <f t="shared" si="62"/>
        <v>507</v>
      </c>
      <c r="BM511" s="60">
        <f t="shared" si="63"/>
        <v>15</v>
      </c>
      <c r="BN511" s="60">
        <f t="shared" si="64"/>
        <v>3</v>
      </c>
    </row>
    <row r="512" spans="64:66" ht="11.25" customHeight="1" x14ac:dyDescent="0.25">
      <c r="BL512" s="102">
        <f t="shared" si="62"/>
        <v>508</v>
      </c>
      <c r="BM512" s="60">
        <f t="shared" si="63"/>
        <v>15</v>
      </c>
      <c r="BN512" s="60">
        <f t="shared" si="64"/>
        <v>4</v>
      </c>
    </row>
    <row r="513" spans="64:66" ht="11.25" customHeight="1" x14ac:dyDescent="0.25">
      <c r="BL513" s="102">
        <f t="shared" si="62"/>
        <v>509</v>
      </c>
      <c r="BM513" s="60">
        <f t="shared" si="63"/>
        <v>15</v>
      </c>
      <c r="BN513" s="60">
        <f t="shared" si="64"/>
        <v>5</v>
      </c>
    </row>
    <row r="514" spans="64:66" ht="11.25" customHeight="1" x14ac:dyDescent="0.25">
      <c r="BL514" s="102">
        <f t="shared" si="62"/>
        <v>510</v>
      </c>
      <c r="BM514" s="60">
        <f t="shared" si="63"/>
        <v>15</v>
      </c>
      <c r="BN514" s="60">
        <f t="shared" si="64"/>
        <v>6</v>
      </c>
    </row>
    <row r="515" spans="64:66" ht="11.25" customHeight="1" x14ac:dyDescent="0.25">
      <c r="BL515" s="102">
        <f t="shared" si="62"/>
        <v>511</v>
      </c>
      <c r="BM515" s="60">
        <f t="shared" si="63"/>
        <v>15</v>
      </c>
      <c r="BN515" s="60">
        <f t="shared" si="64"/>
        <v>7</v>
      </c>
    </row>
    <row r="516" spans="64:66" ht="11.25" customHeight="1" x14ac:dyDescent="0.25">
      <c r="BL516" s="102">
        <f t="shared" si="62"/>
        <v>512</v>
      </c>
      <c r="BM516" s="60">
        <f t="shared" si="63"/>
        <v>15</v>
      </c>
      <c r="BN516" s="60">
        <f t="shared" si="64"/>
        <v>8</v>
      </c>
    </row>
    <row r="517" spans="64:66" ht="11.25" customHeight="1" x14ac:dyDescent="0.25">
      <c r="BL517" s="102">
        <f t="shared" ref="BL517:BL580" si="65">IF(ROW()&lt;=$BL$4,ROW()-ROW(BL$4),"")</f>
        <v>513</v>
      </c>
      <c r="BM517" s="60">
        <f t="shared" si="63"/>
        <v>15</v>
      </c>
      <c r="BN517" s="60">
        <f t="shared" si="64"/>
        <v>9</v>
      </c>
    </row>
    <row r="518" spans="64:66" ht="11.25" customHeight="1" x14ac:dyDescent="0.25">
      <c r="BL518" s="102">
        <f t="shared" si="65"/>
        <v>514</v>
      </c>
      <c r="BM518" s="60">
        <f t="shared" ref="BM518:BM581" si="66">IF(ISNUMBER(BL518),INT(BL517/$BN$4)+1,"")</f>
        <v>15</v>
      </c>
      <c r="BN518" s="60">
        <f t="shared" ref="BN518:BN581" si="67">IF(ISNUMBER(BL518),IF(BM517&lt;&gt;BM518,1,BN517+1),"")</f>
        <v>10</v>
      </c>
    </row>
    <row r="519" spans="64:66" ht="11.25" customHeight="1" x14ac:dyDescent="0.25">
      <c r="BL519" s="102">
        <f t="shared" si="65"/>
        <v>515</v>
      </c>
      <c r="BM519" s="60">
        <f t="shared" si="66"/>
        <v>15</v>
      </c>
      <c r="BN519" s="60">
        <f t="shared" si="67"/>
        <v>11</v>
      </c>
    </row>
    <row r="520" spans="64:66" ht="11.25" customHeight="1" x14ac:dyDescent="0.25">
      <c r="BL520" s="102">
        <f t="shared" si="65"/>
        <v>516</v>
      </c>
      <c r="BM520" s="60">
        <f t="shared" si="66"/>
        <v>15</v>
      </c>
      <c r="BN520" s="60">
        <f t="shared" si="67"/>
        <v>12</v>
      </c>
    </row>
    <row r="521" spans="64:66" ht="11.25" customHeight="1" x14ac:dyDescent="0.25">
      <c r="BL521" s="102">
        <f t="shared" si="65"/>
        <v>517</v>
      </c>
      <c r="BM521" s="60">
        <f t="shared" si="66"/>
        <v>15</v>
      </c>
      <c r="BN521" s="60">
        <f t="shared" si="67"/>
        <v>13</v>
      </c>
    </row>
    <row r="522" spans="64:66" ht="11.25" customHeight="1" x14ac:dyDescent="0.25">
      <c r="BL522" s="102">
        <f t="shared" si="65"/>
        <v>518</v>
      </c>
      <c r="BM522" s="60">
        <f t="shared" si="66"/>
        <v>15</v>
      </c>
      <c r="BN522" s="60">
        <f t="shared" si="67"/>
        <v>14</v>
      </c>
    </row>
    <row r="523" spans="64:66" ht="11.25" customHeight="1" x14ac:dyDescent="0.25">
      <c r="BL523" s="102">
        <f t="shared" si="65"/>
        <v>519</v>
      </c>
      <c r="BM523" s="60">
        <f t="shared" si="66"/>
        <v>15</v>
      </c>
      <c r="BN523" s="60">
        <f t="shared" si="67"/>
        <v>15</v>
      </c>
    </row>
    <row r="524" spans="64:66" ht="11.25" customHeight="1" x14ac:dyDescent="0.25">
      <c r="BL524" s="102">
        <f t="shared" si="65"/>
        <v>520</v>
      </c>
      <c r="BM524" s="60">
        <f t="shared" si="66"/>
        <v>15</v>
      </c>
      <c r="BN524" s="60">
        <f t="shared" si="67"/>
        <v>16</v>
      </c>
    </row>
    <row r="525" spans="64:66" ht="11.25" customHeight="1" x14ac:dyDescent="0.25">
      <c r="BL525" s="102">
        <f t="shared" si="65"/>
        <v>521</v>
      </c>
      <c r="BM525" s="60">
        <f t="shared" si="66"/>
        <v>15</v>
      </c>
      <c r="BN525" s="60">
        <f t="shared" si="67"/>
        <v>17</v>
      </c>
    </row>
    <row r="526" spans="64:66" ht="11.25" customHeight="1" x14ac:dyDescent="0.25">
      <c r="BL526" s="102">
        <f t="shared" si="65"/>
        <v>522</v>
      </c>
      <c r="BM526" s="60">
        <f t="shared" si="66"/>
        <v>15</v>
      </c>
      <c r="BN526" s="60">
        <f t="shared" si="67"/>
        <v>18</v>
      </c>
    </row>
    <row r="527" spans="64:66" ht="11.25" customHeight="1" x14ac:dyDescent="0.25">
      <c r="BL527" s="102">
        <f t="shared" si="65"/>
        <v>523</v>
      </c>
      <c r="BM527" s="60">
        <f t="shared" si="66"/>
        <v>15</v>
      </c>
      <c r="BN527" s="60">
        <f t="shared" si="67"/>
        <v>19</v>
      </c>
    </row>
    <row r="528" spans="64:66" ht="11.25" customHeight="1" x14ac:dyDescent="0.25">
      <c r="BL528" s="102">
        <f t="shared" si="65"/>
        <v>524</v>
      </c>
      <c r="BM528" s="60">
        <f t="shared" si="66"/>
        <v>15</v>
      </c>
      <c r="BN528" s="60">
        <f t="shared" si="67"/>
        <v>20</v>
      </c>
    </row>
    <row r="529" spans="64:66" ht="11.25" customHeight="1" x14ac:dyDescent="0.25">
      <c r="BL529" s="102">
        <f t="shared" si="65"/>
        <v>525</v>
      </c>
      <c r="BM529" s="60">
        <f t="shared" si="66"/>
        <v>15</v>
      </c>
      <c r="BN529" s="60">
        <f t="shared" si="67"/>
        <v>21</v>
      </c>
    </row>
    <row r="530" spans="64:66" ht="11.25" customHeight="1" x14ac:dyDescent="0.25">
      <c r="BL530" s="102">
        <f t="shared" si="65"/>
        <v>526</v>
      </c>
      <c r="BM530" s="60">
        <f t="shared" si="66"/>
        <v>15</v>
      </c>
      <c r="BN530" s="60">
        <f t="shared" si="67"/>
        <v>22</v>
      </c>
    </row>
    <row r="531" spans="64:66" ht="11.25" customHeight="1" x14ac:dyDescent="0.25">
      <c r="BL531" s="102">
        <f t="shared" si="65"/>
        <v>527</v>
      </c>
      <c r="BM531" s="60">
        <f t="shared" si="66"/>
        <v>15</v>
      </c>
      <c r="BN531" s="60">
        <f t="shared" si="67"/>
        <v>23</v>
      </c>
    </row>
    <row r="532" spans="64:66" ht="11.25" customHeight="1" x14ac:dyDescent="0.25">
      <c r="BL532" s="102">
        <f t="shared" si="65"/>
        <v>528</v>
      </c>
      <c r="BM532" s="60">
        <f t="shared" si="66"/>
        <v>15</v>
      </c>
      <c r="BN532" s="60">
        <f t="shared" si="67"/>
        <v>24</v>
      </c>
    </row>
    <row r="533" spans="64:66" ht="11.25" customHeight="1" x14ac:dyDescent="0.25">
      <c r="BL533" s="102">
        <f t="shared" si="65"/>
        <v>529</v>
      </c>
      <c r="BM533" s="60">
        <f t="shared" si="66"/>
        <v>15</v>
      </c>
      <c r="BN533" s="60">
        <f t="shared" si="67"/>
        <v>25</v>
      </c>
    </row>
    <row r="534" spans="64:66" ht="11.25" customHeight="1" x14ac:dyDescent="0.25">
      <c r="BL534" s="102">
        <f t="shared" si="65"/>
        <v>530</v>
      </c>
      <c r="BM534" s="60">
        <f t="shared" si="66"/>
        <v>15</v>
      </c>
      <c r="BN534" s="60">
        <f t="shared" si="67"/>
        <v>26</v>
      </c>
    </row>
    <row r="535" spans="64:66" ht="11.25" customHeight="1" x14ac:dyDescent="0.25">
      <c r="BL535" s="102">
        <f t="shared" si="65"/>
        <v>531</v>
      </c>
      <c r="BM535" s="60">
        <f t="shared" si="66"/>
        <v>15</v>
      </c>
      <c r="BN535" s="60">
        <f t="shared" si="67"/>
        <v>27</v>
      </c>
    </row>
    <row r="536" spans="64:66" ht="11.25" customHeight="1" x14ac:dyDescent="0.25">
      <c r="BL536" s="102">
        <f t="shared" si="65"/>
        <v>532</v>
      </c>
      <c r="BM536" s="60">
        <f t="shared" si="66"/>
        <v>15</v>
      </c>
      <c r="BN536" s="60">
        <f t="shared" si="67"/>
        <v>28</v>
      </c>
    </row>
    <row r="537" spans="64:66" ht="11.25" customHeight="1" x14ac:dyDescent="0.25">
      <c r="BL537" s="102">
        <f t="shared" si="65"/>
        <v>533</v>
      </c>
      <c r="BM537" s="60">
        <f t="shared" si="66"/>
        <v>15</v>
      </c>
      <c r="BN537" s="60">
        <f t="shared" si="67"/>
        <v>29</v>
      </c>
    </row>
    <row r="538" spans="64:66" ht="11.25" customHeight="1" x14ac:dyDescent="0.25">
      <c r="BL538" s="102">
        <f t="shared" si="65"/>
        <v>534</v>
      </c>
      <c r="BM538" s="60">
        <f t="shared" si="66"/>
        <v>15</v>
      </c>
      <c r="BN538" s="60">
        <f t="shared" si="67"/>
        <v>30</v>
      </c>
    </row>
    <row r="539" spans="64:66" ht="11.25" customHeight="1" x14ac:dyDescent="0.25">
      <c r="BL539" s="102">
        <f t="shared" si="65"/>
        <v>535</v>
      </c>
      <c r="BM539" s="60">
        <f t="shared" si="66"/>
        <v>15</v>
      </c>
      <c r="BN539" s="60">
        <f t="shared" si="67"/>
        <v>31</v>
      </c>
    </row>
    <row r="540" spans="64:66" ht="11.25" customHeight="1" x14ac:dyDescent="0.25">
      <c r="BL540" s="102">
        <f t="shared" si="65"/>
        <v>536</v>
      </c>
      <c r="BM540" s="60">
        <f t="shared" si="66"/>
        <v>15</v>
      </c>
      <c r="BN540" s="60">
        <f t="shared" si="67"/>
        <v>32</v>
      </c>
    </row>
    <row r="541" spans="64:66" ht="11.25" customHeight="1" x14ac:dyDescent="0.25">
      <c r="BL541" s="102">
        <f t="shared" si="65"/>
        <v>537</v>
      </c>
      <c r="BM541" s="60">
        <f t="shared" si="66"/>
        <v>15</v>
      </c>
      <c r="BN541" s="60">
        <f t="shared" si="67"/>
        <v>33</v>
      </c>
    </row>
    <row r="542" spans="64:66" ht="11.25" customHeight="1" x14ac:dyDescent="0.25">
      <c r="BL542" s="102">
        <f t="shared" si="65"/>
        <v>538</v>
      </c>
      <c r="BM542" s="60">
        <f t="shared" si="66"/>
        <v>15</v>
      </c>
      <c r="BN542" s="60">
        <f t="shared" si="67"/>
        <v>34</v>
      </c>
    </row>
    <row r="543" spans="64:66" ht="11.25" customHeight="1" x14ac:dyDescent="0.25">
      <c r="BL543" s="102">
        <f t="shared" si="65"/>
        <v>539</v>
      </c>
      <c r="BM543" s="60">
        <f t="shared" si="66"/>
        <v>15</v>
      </c>
      <c r="BN543" s="60">
        <f t="shared" si="67"/>
        <v>35</v>
      </c>
    </row>
    <row r="544" spans="64:66" ht="11.25" customHeight="1" x14ac:dyDescent="0.25">
      <c r="BL544" s="102">
        <f t="shared" si="65"/>
        <v>540</v>
      </c>
      <c r="BM544" s="60">
        <f t="shared" si="66"/>
        <v>15</v>
      </c>
      <c r="BN544" s="60">
        <f t="shared" si="67"/>
        <v>36</v>
      </c>
    </row>
    <row r="545" spans="64:66" ht="11.25" customHeight="1" x14ac:dyDescent="0.25">
      <c r="BL545" s="102">
        <f t="shared" si="65"/>
        <v>541</v>
      </c>
      <c r="BM545" s="60">
        <f t="shared" si="66"/>
        <v>16</v>
      </c>
      <c r="BN545" s="60">
        <f t="shared" si="67"/>
        <v>1</v>
      </c>
    </row>
    <row r="546" spans="64:66" ht="11.25" customHeight="1" x14ac:dyDescent="0.25">
      <c r="BL546" s="102">
        <f t="shared" si="65"/>
        <v>542</v>
      </c>
      <c r="BM546" s="60">
        <f t="shared" si="66"/>
        <v>16</v>
      </c>
      <c r="BN546" s="60">
        <f t="shared" si="67"/>
        <v>2</v>
      </c>
    </row>
    <row r="547" spans="64:66" ht="11.25" customHeight="1" x14ac:dyDescent="0.25">
      <c r="BL547" s="102">
        <f t="shared" si="65"/>
        <v>543</v>
      </c>
      <c r="BM547" s="60">
        <f t="shared" si="66"/>
        <v>16</v>
      </c>
      <c r="BN547" s="60">
        <f t="shared" si="67"/>
        <v>3</v>
      </c>
    </row>
    <row r="548" spans="64:66" ht="11.25" customHeight="1" x14ac:dyDescent="0.25">
      <c r="BL548" s="102">
        <f t="shared" si="65"/>
        <v>544</v>
      </c>
      <c r="BM548" s="60">
        <f t="shared" si="66"/>
        <v>16</v>
      </c>
      <c r="BN548" s="60">
        <f t="shared" si="67"/>
        <v>4</v>
      </c>
    </row>
    <row r="549" spans="64:66" ht="11.25" customHeight="1" x14ac:dyDescent="0.25">
      <c r="BL549" s="102">
        <f t="shared" si="65"/>
        <v>545</v>
      </c>
      <c r="BM549" s="60">
        <f t="shared" si="66"/>
        <v>16</v>
      </c>
      <c r="BN549" s="60">
        <f t="shared" si="67"/>
        <v>5</v>
      </c>
    </row>
    <row r="550" spans="64:66" ht="11.25" customHeight="1" x14ac:dyDescent="0.25">
      <c r="BL550" s="102">
        <f t="shared" si="65"/>
        <v>546</v>
      </c>
      <c r="BM550" s="60">
        <f t="shared" si="66"/>
        <v>16</v>
      </c>
      <c r="BN550" s="60">
        <f t="shared" si="67"/>
        <v>6</v>
      </c>
    </row>
    <row r="551" spans="64:66" ht="11.25" customHeight="1" x14ac:dyDescent="0.25">
      <c r="BL551" s="102">
        <f t="shared" si="65"/>
        <v>547</v>
      </c>
      <c r="BM551" s="60">
        <f t="shared" si="66"/>
        <v>16</v>
      </c>
      <c r="BN551" s="60">
        <f t="shared" si="67"/>
        <v>7</v>
      </c>
    </row>
    <row r="552" spans="64:66" ht="11.25" customHeight="1" x14ac:dyDescent="0.25">
      <c r="BL552" s="102">
        <f t="shared" si="65"/>
        <v>548</v>
      </c>
      <c r="BM552" s="60">
        <f t="shared" si="66"/>
        <v>16</v>
      </c>
      <c r="BN552" s="60">
        <f t="shared" si="67"/>
        <v>8</v>
      </c>
    </row>
    <row r="553" spans="64:66" ht="11.25" customHeight="1" x14ac:dyDescent="0.25">
      <c r="BL553" s="102">
        <f t="shared" si="65"/>
        <v>549</v>
      </c>
      <c r="BM553" s="60">
        <f t="shared" si="66"/>
        <v>16</v>
      </c>
      <c r="BN553" s="60">
        <f t="shared" si="67"/>
        <v>9</v>
      </c>
    </row>
    <row r="554" spans="64:66" ht="11.25" customHeight="1" x14ac:dyDescent="0.25">
      <c r="BL554" s="102">
        <f t="shared" si="65"/>
        <v>550</v>
      </c>
      <c r="BM554" s="60">
        <f t="shared" si="66"/>
        <v>16</v>
      </c>
      <c r="BN554" s="60">
        <f t="shared" si="67"/>
        <v>10</v>
      </c>
    </row>
    <row r="555" spans="64:66" ht="11.25" customHeight="1" x14ac:dyDescent="0.25">
      <c r="BL555" s="102">
        <f t="shared" si="65"/>
        <v>551</v>
      </c>
      <c r="BM555" s="60">
        <f t="shared" si="66"/>
        <v>16</v>
      </c>
      <c r="BN555" s="60">
        <f t="shared" si="67"/>
        <v>11</v>
      </c>
    </row>
    <row r="556" spans="64:66" ht="11.25" customHeight="1" x14ac:dyDescent="0.25">
      <c r="BL556" s="102">
        <f t="shared" si="65"/>
        <v>552</v>
      </c>
      <c r="BM556" s="60">
        <f t="shared" si="66"/>
        <v>16</v>
      </c>
      <c r="BN556" s="60">
        <f t="shared" si="67"/>
        <v>12</v>
      </c>
    </row>
    <row r="557" spans="64:66" ht="11.25" customHeight="1" x14ac:dyDescent="0.25">
      <c r="BL557" s="102">
        <f t="shared" si="65"/>
        <v>553</v>
      </c>
      <c r="BM557" s="60">
        <f t="shared" si="66"/>
        <v>16</v>
      </c>
      <c r="BN557" s="60">
        <f t="shared" si="67"/>
        <v>13</v>
      </c>
    </row>
    <row r="558" spans="64:66" ht="11.25" customHeight="1" x14ac:dyDescent="0.25">
      <c r="BL558" s="102">
        <f t="shared" si="65"/>
        <v>554</v>
      </c>
      <c r="BM558" s="60">
        <f t="shared" si="66"/>
        <v>16</v>
      </c>
      <c r="BN558" s="60">
        <f t="shared" si="67"/>
        <v>14</v>
      </c>
    </row>
    <row r="559" spans="64:66" ht="11.25" customHeight="1" x14ac:dyDescent="0.25">
      <c r="BL559" s="102">
        <f t="shared" si="65"/>
        <v>555</v>
      </c>
      <c r="BM559" s="60">
        <f t="shared" si="66"/>
        <v>16</v>
      </c>
      <c r="BN559" s="60">
        <f t="shared" si="67"/>
        <v>15</v>
      </c>
    </row>
    <row r="560" spans="64:66" ht="11.25" customHeight="1" x14ac:dyDescent="0.25">
      <c r="BL560" s="102">
        <f t="shared" si="65"/>
        <v>556</v>
      </c>
      <c r="BM560" s="60">
        <f t="shared" si="66"/>
        <v>16</v>
      </c>
      <c r="BN560" s="60">
        <f t="shared" si="67"/>
        <v>16</v>
      </c>
    </row>
    <row r="561" spans="64:66" ht="11.25" customHeight="1" x14ac:dyDescent="0.25">
      <c r="BL561" s="102">
        <f t="shared" si="65"/>
        <v>557</v>
      </c>
      <c r="BM561" s="60">
        <f t="shared" si="66"/>
        <v>16</v>
      </c>
      <c r="BN561" s="60">
        <f t="shared" si="67"/>
        <v>17</v>
      </c>
    </row>
    <row r="562" spans="64:66" ht="11.25" customHeight="1" x14ac:dyDescent="0.25">
      <c r="BL562" s="102">
        <f t="shared" si="65"/>
        <v>558</v>
      </c>
      <c r="BM562" s="60">
        <f t="shared" si="66"/>
        <v>16</v>
      </c>
      <c r="BN562" s="60">
        <f t="shared" si="67"/>
        <v>18</v>
      </c>
    </row>
    <row r="563" spans="64:66" ht="11.25" customHeight="1" x14ac:dyDescent="0.25">
      <c r="BL563" s="102">
        <f t="shared" si="65"/>
        <v>559</v>
      </c>
      <c r="BM563" s="60">
        <f t="shared" si="66"/>
        <v>16</v>
      </c>
      <c r="BN563" s="60">
        <f t="shared" si="67"/>
        <v>19</v>
      </c>
    </row>
    <row r="564" spans="64:66" ht="11.25" customHeight="1" x14ac:dyDescent="0.25">
      <c r="BL564" s="102">
        <f t="shared" si="65"/>
        <v>560</v>
      </c>
      <c r="BM564" s="60">
        <f t="shared" si="66"/>
        <v>16</v>
      </c>
      <c r="BN564" s="60">
        <f t="shared" si="67"/>
        <v>20</v>
      </c>
    </row>
    <row r="565" spans="64:66" ht="11.25" customHeight="1" x14ac:dyDescent="0.25">
      <c r="BL565" s="102">
        <f t="shared" si="65"/>
        <v>561</v>
      </c>
      <c r="BM565" s="60">
        <f t="shared" si="66"/>
        <v>16</v>
      </c>
      <c r="BN565" s="60">
        <f t="shared" si="67"/>
        <v>21</v>
      </c>
    </row>
    <row r="566" spans="64:66" ht="11.25" customHeight="1" x14ac:dyDescent="0.25">
      <c r="BL566" s="102">
        <f t="shared" si="65"/>
        <v>562</v>
      </c>
      <c r="BM566" s="60">
        <f t="shared" si="66"/>
        <v>16</v>
      </c>
      <c r="BN566" s="60">
        <f t="shared" si="67"/>
        <v>22</v>
      </c>
    </row>
    <row r="567" spans="64:66" ht="11.25" customHeight="1" x14ac:dyDescent="0.25">
      <c r="BL567" s="102">
        <f t="shared" si="65"/>
        <v>563</v>
      </c>
      <c r="BM567" s="60">
        <f t="shared" si="66"/>
        <v>16</v>
      </c>
      <c r="BN567" s="60">
        <f t="shared" si="67"/>
        <v>23</v>
      </c>
    </row>
    <row r="568" spans="64:66" ht="11.25" customHeight="1" x14ac:dyDescent="0.25">
      <c r="BL568" s="102">
        <f t="shared" si="65"/>
        <v>564</v>
      </c>
      <c r="BM568" s="60">
        <f t="shared" si="66"/>
        <v>16</v>
      </c>
      <c r="BN568" s="60">
        <f t="shared" si="67"/>
        <v>24</v>
      </c>
    </row>
    <row r="569" spans="64:66" ht="11.25" customHeight="1" x14ac:dyDescent="0.25">
      <c r="BL569" s="102">
        <f t="shared" si="65"/>
        <v>565</v>
      </c>
      <c r="BM569" s="60">
        <f t="shared" si="66"/>
        <v>16</v>
      </c>
      <c r="BN569" s="60">
        <f t="shared" si="67"/>
        <v>25</v>
      </c>
    </row>
    <row r="570" spans="64:66" ht="11.25" customHeight="1" x14ac:dyDescent="0.25">
      <c r="BL570" s="102">
        <f t="shared" si="65"/>
        <v>566</v>
      </c>
      <c r="BM570" s="60">
        <f t="shared" si="66"/>
        <v>16</v>
      </c>
      <c r="BN570" s="60">
        <f t="shared" si="67"/>
        <v>26</v>
      </c>
    </row>
    <row r="571" spans="64:66" ht="11.25" customHeight="1" x14ac:dyDescent="0.25">
      <c r="BL571" s="102">
        <f t="shared" si="65"/>
        <v>567</v>
      </c>
      <c r="BM571" s="60">
        <f t="shared" si="66"/>
        <v>16</v>
      </c>
      <c r="BN571" s="60">
        <f t="shared" si="67"/>
        <v>27</v>
      </c>
    </row>
    <row r="572" spans="64:66" ht="11.25" customHeight="1" x14ac:dyDescent="0.25">
      <c r="BL572" s="102">
        <f t="shared" si="65"/>
        <v>568</v>
      </c>
      <c r="BM572" s="60">
        <f t="shared" si="66"/>
        <v>16</v>
      </c>
      <c r="BN572" s="60">
        <f t="shared" si="67"/>
        <v>28</v>
      </c>
    </row>
    <row r="573" spans="64:66" ht="11.25" customHeight="1" x14ac:dyDescent="0.25">
      <c r="BL573" s="102">
        <f t="shared" si="65"/>
        <v>569</v>
      </c>
      <c r="BM573" s="60">
        <f t="shared" si="66"/>
        <v>16</v>
      </c>
      <c r="BN573" s="60">
        <f t="shared" si="67"/>
        <v>29</v>
      </c>
    </row>
    <row r="574" spans="64:66" ht="11.25" customHeight="1" x14ac:dyDescent="0.25">
      <c r="BL574" s="102">
        <f t="shared" si="65"/>
        <v>570</v>
      </c>
      <c r="BM574" s="60">
        <f t="shared" si="66"/>
        <v>16</v>
      </c>
      <c r="BN574" s="60">
        <f t="shared" si="67"/>
        <v>30</v>
      </c>
    </row>
    <row r="575" spans="64:66" ht="11.25" customHeight="1" x14ac:dyDescent="0.25">
      <c r="BL575" s="102">
        <f t="shared" si="65"/>
        <v>571</v>
      </c>
      <c r="BM575" s="60">
        <f t="shared" si="66"/>
        <v>16</v>
      </c>
      <c r="BN575" s="60">
        <f t="shared" si="67"/>
        <v>31</v>
      </c>
    </row>
    <row r="576" spans="64:66" ht="11.25" customHeight="1" x14ac:dyDescent="0.25">
      <c r="BL576" s="102">
        <f t="shared" si="65"/>
        <v>572</v>
      </c>
      <c r="BM576" s="60">
        <f t="shared" si="66"/>
        <v>16</v>
      </c>
      <c r="BN576" s="60">
        <f t="shared" si="67"/>
        <v>32</v>
      </c>
    </row>
    <row r="577" spans="64:66" ht="11.25" customHeight="1" x14ac:dyDescent="0.25">
      <c r="BL577" s="102">
        <f t="shared" si="65"/>
        <v>573</v>
      </c>
      <c r="BM577" s="60">
        <f t="shared" si="66"/>
        <v>16</v>
      </c>
      <c r="BN577" s="60">
        <f t="shared" si="67"/>
        <v>33</v>
      </c>
    </row>
    <row r="578" spans="64:66" ht="11.25" customHeight="1" x14ac:dyDescent="0.25">
      <c r="BL578" s="102">
        <f t="shared" si="65"/>
        <v>574</v>
      </c>
      <c r="BM578" s="60">
        <f t="shared" si="66"/>
        <v>16</v>
      </c>
      <c r="BN578" s="60">
        <f t="shared" si="67"/>
        <v>34</v>
      </c>
    </row>
    <row r="579" spans="64:66" ht="11.25" customHeight="1" x14ac:dyDescent="0.25">
      <c r="BL579" s="102">
        <f t="shared" si="65"/>
        <v>575</v>
      </c>
      <c r="BM579" s="60">
        <f t="shared" si="66"/>
        <v>16</v>
      </c>
      <c r="BN579" s="60">
        <f t="shared" si="67"/>
        <v>35</v>
      </c>
    </row>
    <row r="580" spans="64:66" ht="11.25" customHeight="1" x14ac:dyDescent="0.25">
      <c r="BL580" s="102">
        <f t="shared" si="65"/>
        <v>576</v>
      </c>
      <c r="BM580" s="60">
        <f t="shared" si="66"/>
        <v>16</v>
      </c>
      <c r="BN580" s="60">
        <f t="shared" si="67"/>
        <v>36</v>
      </c>
    </row>
    <row r="581" spans="64:66" ht="11.25" customHeight="1" x14ac:dyDescent="0.25">
      <c r="BL581" s="102">
        <f t="shared" ref="BL581:BL644" si="68">IF(ROW()&lt;=$BL$4,ROW()-ROW(BL$4),"")</f>
        <v>577</v>
      </c>
      <c r="BM581" s="60">
        <f t="shared" si="66"/>
        <v>17</v>
      </c>
      <c r="BN581" s="60">
        <f t="shared" si="67"/>
        <v>1</v>
      </c>
    </row>
    <row r="582" spans="64:66" ht="11.25" customHeight="1" x14ac:dyDescent="0.25">
      <c r="BL582" s="102">
        <f t="shared" si="68"/>
        <v>578</v>
      </c>
      <c r="BM582" s="60">
        <f t="shared" ref="BM582:BM645" si="69">IF(ISNUMBER(BL582),INT(BL581/$BN$4)+1,"")</f>
        <v>17</v>
      </c>
      <c r="BN582" s="60">
        <f t="shared" ref="BN582:BN645" si="70">IF(ISNUMBER(BL582),IF(BM581&lt;&gt;BM582,1,BN581+1),"")</f>
        <v>2</v>
      </c>
    </row>
    <row r="583" spans="64:66" ht="11.25" customHeight="1" x14ac:dyDescent="0.25">
      <c r="BL583" s="102">
        <f t="shared" si="68"/>
        <v>579</v>
      </c>
      <c r="BM583" s="60">
        <f t="shared" si="69"/>
        <v>17</v>
      </c>
      <c r="BN583" s="60">
        <f t="shared" si="70"/>
        <v>3</v>
      </c>
    </row>
    <row r="584" spans="64:66" ht="11.25" customHeight="1" x14ac:dyDescent="0.25">
      <c r="BL584" s="102">
        <f t="shared" si="68"/>
        <v>580</v>
      </c>
      <c r="BM584" s="60">
        <f t="shared" si="69"/>
        <v>17</v>
      </c>
      <c r="BN584" s="60">
        <f t="shared" si="70"/>
        <v>4</v>
      </c>
    </row>
    <row r="585" spans="64:66" ht="11.25" customHeight="1" x14ac:dyDescent="0.25">
      <c r="BL585" s="102">
        <f t="shared" si="68"/>
        <v>581</v>
      </c>
      <c r="BM585" s="60">
        <f t="shared" si="69"/>
        <v>17</v>
      </c>
      <c r="BN585" s="60">
        <f t="shared" si="70"/>
        <v>5</v>
      </c>
    </row>
    <row r="586" spans="64:66" ht="11.25" customHeight="1" x14ac:dyDescent="0.25">
      <c r="BL586" s="102">
        <f t="shared" si="68"/>
        <v>582</v>
      </c>
      <c r="BM586" s="60">
        <f t="shared" si="69"/>
        <v>17</v>
      </c>
      <c r="BN586" s="60">
        <f t="shared" si="70"/>
        <v>6</v>
      </c>
    </row>
    <row r="587" spans="64:66" ht="11.25" customHeight="1" x14ac:dyDescent="0.25">
      <c r="BL587" s="102">
        <f t="shared" si="68"/>
        <v>583</v>
      </c>
      <c r="BM587" s="60">
        <f t="shared" si="69"/>
        <v>17</v>
      </c>
      <c r="BN587" s="60">
        <f t="shared" si="70"/>
        <v>7</v>
      </c>
    </row>
    <row r="588" spans="64:66" ht="11.25" customHeight="1" x14ac:dyDescent="0.25">
      <c r="BL588" s="102">
        <f t="shared" si="68"/>
        <v>584</v>
      </c>
      <c r="BM588" s="60">
        <f t="shared" si="69"/>
        <v>17</v>
      </c>
      <c r="BN588" s="60">
        <f t="shared" si="70"/>
        <v>8</v>
      </c>
    </row>
    <row r="589" spans="64:66" ht="11.25" customHeight="1" x14ac:dyDescent="0.25">
      <c r="BL589" s="102">
        <f t="shared" si="68"/>
        <v>585</v>
      </c>
      <c r="BM589" s="60">
        <f t="shared" si="69"/>
        <v>17</v>
      </c>
      <c r="BN589" s="60">
        <f t="shared" si="70"/>
        <v>9</v>
      </c>
    </row>
    <row r="590" spans="64:66" ht="11.25" customHeight="1" x14ac:dyDescent="0.25">
      <c r="BL590" s="102">
        <f t="shared" si="68"/>
        <v>586</v>
      </c>
      <c r="BM590" s="60">
        <f t="shared" si="69"/>
        <v>17</v>
      </c>
      <c r="BN590" s="60">
        <f t="shared" si="70"/>
        <v>10</v>
      </c>
    </row>
    <row r="591" spans="64:66" ht="11.25" customHeight="1" x14ac:dyDescent="0.25">
      <c r="BL591" s="102">
        <f t="shared" si="68"/>
        <v>587</v>
      </c>
      <c r="BM591" s="60">
        <f t="shared" si="69"/>
        <v>17</v>
      </c>
      <c r="BN591" s="60">
        <f t="shared" si="70"/>
        <v>11</v>
      </c>
    </row>
    <row r="592" spans="64:66" ht="11.25" customHeight="1" x14ac:dyDescent="0.25">
      <c r="BL592" s="102">
        <f t="shared" si="68"/>
        <v>588</v>
      </c>
      <c r="BM592" s="60">
        <f t="shared" si="69"/>
        <v>17</v>
      </c>
      <c r="BN592" s="60">
        <f t="shared" si="70"/>
        <v>12</v>
      </c>
    </row>
    <row r="593" spans="64:66" ht="11.25" customHeight="1" x14ac:dyDescent="0.25">
      <c r="BL593" s="102">
        <f t="shared" si="68"/>
        <v>589</v>
      </c>
      <c r="BM593" s="60">
        <f t="shared" si="69"/>
        <v>17</v>
      </c>
      <c r="BN593" s="60">
        <f t="shared" si="70"/>
        <v>13</v>
      </c>
    </row>
    <row r="594" spans="64:66" ht="11.25" customHeight="1" x14ac:dyDescent="0.25">
      <c r="BL594" s="102">
        <f t="shared" si="68"/>
        <v>590</v>
      </c>
      <c r="BM594" s="60">
        <f t="shared" si="69"/>
        <v>17</v>
      </c>
      <c r="BN594" s="60">
        <f t="shared" si="70"/>
        <v>14</v>
      </c>
    </row>
    <row r="595" spans="64:66" ht="11.25" customHeight="1" x14ac:dyDescent="0.25">
      <c r="BL595" s="102">
        <f t="shared" si="68"/>
        <v>591</v>
      </c>
      <c r="BM595" s="60">
        <f t="shared" si="69"/>
        <v>17</v>
      </c>
      <c r="BN595" s="60">
        <f t="shared" si="70"/>
        <v>15</v>
      </c>
    </row>
    <row r="596" spans="64:66" ht="11.25" customHeight="1" x14ac:dyDescent="0.25">
      <c r="BL596" s="102">
        <f t="shared" si="68"/>
        <v>592</v>
      </c>
      <c r="BM596" s="60">
        <f t="shared" si="69"/>
        <v>17</v>
      </c>
      <c r="BN596" s="60">
        <f t="shared" si="70"/>
        <v>16</v>
      </c>
    </row>
    <row r="597" spans="64:66" ht="11.25" customHeight="1" x14ac:dyDescent="0.25">
      <c r="BL597" s="102">
        <f t="shared" si="68"/>
        <v>593</v>
      </c>
      <c r="BM597" s="60">
        <f t="shared" si="69"/>
        <v>17</v>
      </c>
      <c r="BN597" s="60">
        <f t="shared" si="70"/>
        <v>17</v>
      </c>
    </row>
    <row r="598" spans="64:66" ht="11.25" customHeight="1" x14ac:dyDescent="0.25">
      <c r="BL598" s="102">
        <f t="shared" si="68"/>
        <v>594</v>
      </c>
      <c r="BM598" s="60">
        <f t="shared" si="69"/>
        <v>17</v>
      </c>
      <c r="BN598" s="60">
        <f t="shared" si="70"/>
        <v>18</v>
      </c>
    </row>
    <row r="599" spans="64:66" ht="11.25" customHeight="1" x14ac:dyDescent="0.25">
      <c r="BL599" s="102">
        <f t="shared" si="68"/>
        <v>595</v>
      </c>
      <c r="BM599" s="60">
        <f t="shared" si="69"/>
        <v>17</v>
      </c>
      <c r="BN599" s="60">
        <f t="shared" si="70"/>
        <v>19</v>
      </c>
    </row>
    <row r="600" spans="64:66" ht="11.25" customHeight="1" x14ac:dyDescent="0.25">
      <c r="BL600" s="102">
        <f t="shared" si="68"/>
        <v>596</v>
      </c>
      <c r="BM600" s="60">
        <f t="shared" si="69"/>
        <v>17</v>
      </c>
      <c r="BN600" s="60">
        <f t="shared" si="70"/>
        <v>20</v>
      </c>
    </row>
    <row r="601" spans="64:66" ht="11.25" customHeight="1" x14ac:dyDescent="0.25">
      <c r="BL601" s="102">
        <f t="shared" si="68"/>
        <v>597</v>
      </c>
      <c r="BM601" s="60">
        <f t="shared" si="69"/>
        <v>17</v>
      </c>
      <c r="BN601" s="60">
        <f t="shared" si="70"/>
        <v>21</v>
      </c>
    </row>
    <row r="602" spans="64:66" ht="11.25" customHeight="1" x14ac:dyDescent="0.25">
      <c r="BL602" s="102">
        <f t="shared" si="68"/>
        <v>598</v>
      </c>
      <c r="BM602" s="60">
        <f t="shared" si="69"/>
        <v>17</v>
      </c>
      <c r="BN602" s="60">
        <f t="shared" si="70"/>
        <v>22</v>
      </c>
    </row>
    <row r="603" spans="64:66" ht="11.25" customHeight="1" x14ac:dyDescent="0.25">
      <c r="BL603" s="102">
        <f t="shared" si="68"/>
        <v>599</v>
      </c>
      <c r="BM603" s="60">
        <f t="shared" si="69"/>
        <v>17</v>
      </c>
      <c r="BN603" s="60">
        <f t="shared" si="70"/>
        <v>23</v>
      </c>
    </row>
    <row r="604" spans="64:66" ht="11.25" customHeight="1" x14ac:dyDescent="0.25">
      <c r="BL604" s="102">
        <f t="shared" si="68"/>
        <v>600</v>
      </c>
      <c r="BM604" s="60">
        <f t="shared" si="69"/>
        <v>17</v>
      </c>
      <c r="BN604" s="60">
        <f t="shared" si="70"/>
        <v>24</v>
      </c>
    </row>
    <row r="605" spans="64:66" ht="11.25" customHeight="1" x14ac:dyDescent="0.25">
      <c r="BL605" s="102">
        <f t="shared" si="68"/>
        <v>601</v>
      </c>
      <c r="BM605" s="60">
        <f t="shared" si="69"/>
        <v>17</v>
      </c>
      <c r="BN605" s="60">
        <f t="shared" si="70"/>
        <v>25</v>
      </c>
    </row>
    <row r="606" spans="64:66" ht="11.25" customHeight="1" x14ac:dyDescent="0.25">
      <c r="BL606" s="102">
        <f t="shared" si="68"/>
        <v>602</v>
      </c>
      <c r="BM606" s="60">
        <f t="shared" si="69"/>
        <v>17</v>
      </c>
      <c r="BN606" s="60">
        <f t="shared" si="70"/>
        <v>26</v>
      </c>
    </row>
    <row r="607" spans="64:66" ht="11.25" customHeight="1" x14ac:dyDescent="0.25">
      <c r="BL607" s="102">
        <f t="shared" si="68"/>
        <v>603</v>
      </c>
      <c r="BM607" s="60">
        <f t="shared" si="69"/>
        <v>17</v>
      </c>
      <c r="BN607" s="60">
        <f t="shared" si="70"/>
        <v>27</v>
      </c>
    </row>
    <row r="608" spans="64:66" ht="11.25" customHeight="1" x14ac:dyDescent="0.25">
      <c r="BL608" s="102">
        <f t="shared" si="68"/>
        <v>604</v>
      </c>
      <c r="BM608" s="60">
        <f t="shared" si="69"/>
        <v>17</v>
      </c>
      <c r="BN608" s="60">
        <f t="shared" si="70"/>
        <v>28</v>
      </c>
    </row>
    <row r="609" spans="64:66" ht="11.25" customHeight="1" x14ac:dyDescent="0.25">
      <c r="BL609" s="102">
        <f t="shared" si="68"/>
        <v>605</v>
      </c>
      <c r="BM609" s="60">
        <f t="shared" si="69"/>
        <v>17</v>
      </c>
      <c r="BN609" s="60">
        <f t="shared" si="70"/>
        <v>29</v>
      </c>
    </row>
    <row r="610" spans="64:66" ht="11.25" customHeight="1" x14ac:dyDescent="0.25">
      <c r="BL610" s="102">
        <f t="shared" si="68"/>
        <v>606</v>
      </c>
      <c r="BM610" s="60">
        <f t="shared" si="69"/>
        <v>17</v>
      </c>
      <c r="BN610" s="60">
        <f t="shared" si="70"/>
        <v>30</v>
      </c>
    </row>
    <row r="611" spans="64:66" ht="11.25" customHeight="1" x14ac:dyDescent="0.25">
      <c r="BL611" s="102">
        <f t="shared" si="68"/>
        <v>607</v>
      </c>
      <c r="BM611" s="60">
        <f t="shared" si="69"/>
        <v>17</v>
      </c>
      <c r="BN611" s="60">
        <f t="shared" si="70"/>
        <v>31</v>
      </c>
    </row>
    <row r="612" spans="64:66" ht="11.25" customHeight="1" x14ac:dyDescent="0.25">
      <c r="BL612" s="102">
        <f t="shared" si="68"/>
        <v>608</v>
      </c>
      <c r="BM612" s="60">
        <f t="shared" si="69"/>
        <v>17</v>
      </c>
      <c r="BN612" s="60">
        <f t="shared" si="70"/>
        <v>32</v>
      </c>
    </row>
    <row r="613" spans="64:66" ht="11.25" customHeight="1" x14ac:dyDescent="0.25">
      <c r="BL613" s="102">
        <f t="shared" si="68"/>
        <v>609</v>
      </c>
      <c r="BM613" s="60">
        <f t="shared" si="69"/>
        <v>17</v>
      </c>
      <c r="BN613" s="60">
        <f t="shared" si="70"/>
        <v>33</v>
      </c>
    </row>
    <row r="614" spans="64:66" ht="11.25" customHeight="1" x14ac:dyDescent="0.25">
      <c r="BL614" s="102">
        <f t="shared" si="68"/>
        <v>610</v>
      </c>
      <c r="BM614" s="60">
        <f t="shared" si="69"/>
        <v>17</v>
      </c>
      <c r="BN614" s="60">
        <f t="shared" si="70"/>
        <v>34</v>
      </c>
    </row>
    <row r="615" spans="64:66" ht="11.25" customHeight="1" x14ac:dyDescent="0.25">
      <c r="BL615" s="102">
        <f t="shared" si="68"/>
        <v>611</v>
      </c>
      <c r="BM615" s="60">
        <f t="shared" si="69"/>
        <v>17</v>
      </c>
      <c r="BN615" s="60">
        <f t="shared" si="70"/>
        <v>35</v>
      </c>
    </row>
    <row r="616" spans="64:66" ht="11.25" customHeight="1" x14ac:dyDescent="0.25">
      <c r="BL616" s="102">
        <f t="shared" si="68"/>
        <v>612</v>
      </c>
      <c r="BM616" s="60">
        <f t="shared" si="69"/>
        <v>17</v>
      </c>
      <c r="BN616" s="60">
        <f t="shared" si="70"/>
        <v>36</v>
      </c>
    </row>
    <row r="617" spans="64:66" ht="11.25" customHeight="1" x14ac:dyDescent="0.25">
      <c r="BL617" s="102">
        <f t="shared" si="68"/>
        <v>613</v>
      </c>
      <c r="BM617" s="60">
        <f t="shared" si="69"/>
        <v>18</v>
      </c>
      <c r="BN617" s="60">
        <f t="shared" si="70"/>
        <v>1</v>
      </c>
    </row>
    <row r="618" spans="64:66" ht="11.25" customHeight="1" x14ac:dyDescent="0.25">
      <c r="BL618" s="102">
        <f t="shared" si="68"/>
        <v>614</v>
      </c>
      <c r="BM618" s="60">
        <f t="shared" si="69"/>
        <v>18</v>
      </c>
      <c r="BN618" s="60">
        <f t="shared" si="70"/>
        <v>2</v>
      </c>
    </row>
    <row r="619" spans="64:66" ht="11.25" customHeight="1" x14ac:dyDescent="0.25">
      <c r="BL619" s="102">
        <f t="shared" si="68"/>
        <v>615</v>
      </c>
      <c r="BM619" s="60">
        <f t="shared" si="69"/>
        <v>18</v>
      </c>
      <c r="BN619" s="60">
        <f t="shared" si="70"/>
        <v>3</v>
      </c>
    </row>
    <row r="620" spans="64:66" ht="11.25" customHeight="1" x14ac:dyDescent="0.25">
      <c r="BL620" s="102">
        <f t="shared" si="68"/>
        <v>616</v>
      </c>
      <c r="BM620" s="60">
        <f t="shared" si="69"/>
        <v>18</v>
      </c>
      <c r="BN620" s="60">
        <f t="shared" si="70"/>
        <v>4</v>
      </c>
    </row>
    <row r="621" spans="64:66" ht="11.25" customHeight="1" x14ac:dyDescent="0.25">
      <c r="BL621" s="102">
        <f t="shared" si="68"/>
        <v>617</v>
      </c>
      <c r="BM621" s="60">
        <f t="shared" si="69"/>
        <v>18</v>
      </c>
      <c r="BN621" s="60">
        <f t="shared" si="70"/>
        <v>5</v>
      </c>
    </row>
    <row r="622" spans="64:66" ht="11.25" customHeight="1" x14ac:dyDescent="0.25">
      <c r="BL622" s="102">
        <f t="shared" si="68"/>
        <v>618</v>
      </c>
      <c r="BM622" s="60">
        <f t="shared" si="69"/>
        <v>18</v>
      </c>
      <c r="BN622" s="60">
        <f t="shared" si="70"/>
        <v>6</v>
      </c>
    </row>
    <row r="623" spans="64:66" ht="11.25" customHeight="1" x14ac:dyDescent="0.25">
      <c r="BL623" s="102">
        <f t="shared" si="68"/>
        <v>619</v>
      </c>
      <c r="BM623" s="60">
        <f t="shared" si="69"/>
        <v>18</v>
      </c>
      <c r="BN623" s="60">
        <f t="shared" si="70"/>
        <v>7</v>
      </c>
    </row>
    <row r="624" spans="64:66" ht="11.25" customHeight="1" x14ac:dyDescent="0.25">
      <c r="BL624" s="102">
        <f t="shared" si="68"/>
        <v>620</v>
      </c>
      <c r="BM624" s="60">
        <f t="shared" si="69"/>
        <v>18</v>
      </c>
      <c r="BN624" s="60">
        <f t="shared" si="70"/>
        <v>8</v>
      </c>
    </row>
    <row r="625" spans="64:66" ht="11.25" customHeight="1" x14ac:dyDescent="0.25">
      <c r="BL625" s="102">
        <f t="shared" si="68"/>
        <v>621</v>
      </c>
      <c r="BM625" s="60">
        <f t="shared" si="69"/>
        <v>18</v>
      </c>
      <c r="BN625" s="60">
        <f t="shared" si="70"/>
        <v>9</v>
      </c>
    </row>
    <row r="626" spans="64:66" ht="11.25" customHeight="1" x14ac:dyDescent="0.25">
      <c r="BL626" s="102">
        <f t="shared" si="68"/>
        <v>622</v>
      </c>
      <c r="BM626" s="60">
        <f t="shared" si="69"/>
        <v>18</v>
      </c>
      <c r="BN626" s="60">
        <f t="shared" si="70"/>
        <v>10</v>
      </c>
    </row>
    <row r="627" spans="64:66" ht="11.25" customHeight="1" x14ac:dyDescent="0.25">
      <c r="BL627" s="102">
        <f t="shared" si="68"/>
        <v>623</v>
      </c>
      <c r="BM627" s="60">
        <f t="shared" si="69"/>
        <v>18</v>
      </c>
      <c r="BN627" s="60">
        <f t="shared" si="70"/>
        <v>11</v>
      </c>
    </row>
    <row r="628" spans="64:66" ht="11.25" customHeight="1" x14ac:dyDescent="0.25">
      <c r="BL628" s="102">
        <f t="shared" si="68"/>
        <v>624</v>
      </c>
      <c r="BM628" s="60">
        <f t="shared" si="69"/>
        <v>18</v>
      </c>
      <c r="BN628" s="60">
        <f t="shared" si="70"/>
        <v>12</v>
      </c>
    </row>
    <row r="629" spans="64:66" ht="11.25" customHeight="1" x14ac:dyDescent="0.25">
      <c r="BL629" s="102">
        <f t="shared" si="68"/>
        <v>625</v>
      </c>
      <c r="BM629" s="60">
        <f t="shared" si="69"/>
        <v>18</v>
      </c>
      <c r="BN629" s="60">
        <f t="shared" si="70"/>
        <v>13</v>
      </c>
    </row>
    <row r="630" spans="64:66" ht="11.25" customHeight="1" x14ac:dyDescent="0.25">
      <c r="BL630" s="102">
        <f t="shared" si="68"/>
        <v>626</v>
      </c>
      <c r="BM630" s="60">
        <f t="shared" si="69"/>
        <v>18</v>
      </c>
      <c r="BN630" s="60">
        <f t="shared" si="70"/>
        <v>14</v>
      </c>
    </row>
    <row r="631" spans="64:66" ht="11.25" customHeight="1" x14ac:dyDescent="0.25">
      <c r="BL631" s="102">
        <f t="shared" si="68"/>
        <v>627</v>
      </c>
      <c r="BM631" s="60">
        <f t="shared" si="69"/>
        <v>18</v>
      </c>
      <c r="BN631" s="60">
        <f t="shared" si="70"/>
        <v>15</v>
      </c>
    </row>
    <row r="632" spans="64:66" ht="11.25" customHeight="1" x14ac:dyDescent="0.25">
      <c r="BL632" s="102">
        <f t="shared" si="68"/>
        <v>628</v>
      </c>
      <c r="BM632" s="60">
        <f t="shared" si="69"/>
        <v>18</v>
      </c>
      <c r="BN632" s="60">
        <f t="shared" si="70"/>
        <v>16</v>
      </c>
    </row>
    <row r="633" spans="64:66" ht="11.25" customHeight="1" x14ac:dyDescent="0.25">
      <c r="BL633" s="102">
        <f t="shared" si="68"/>
        <v>629</v>
      </c>
      <c r="BM633" s="60">
        <f t="shared" si="69"/>
        <v>18</v>
      </c>
      <c r="BN633" s="60">
        <f t="shared" si="70"/>
        <v>17</v>
      </c>
    </row>
    <row r="634" spans="64:66" ht="11.25" customHeight="1" x14ac:dyDescent="0.25">
      <c r="BL634" s="102">
        <f t="shared" si="68"/>
        <v>630</v>
      </c>
      <c r="BM634" s="60">
        <f t="shared" si="69"/>
        <v>18</v>
      </c>
      <c r="BN634" s="60">
        <f t="shared" si="70"/>
        <v>18</v>
      </c>
    </row>
    <row r="635" spans="64:66" ht="11.25" customHeight="1" x14ac:dyDescent="0.25">
      <c r="BL635" s="102">
        <f t="shared" si="68"/>
        <v>631</v>
      </c>
      <c r="BM635" s="60">
        <f t="shared" si="69"/>
        <v>18</v>
      </c>
      <c r="BN635" s="60">
        <f t="shared" si="70"/>
        <v>19</v>
      </c>
    </row>
    <row r="636" spans="64:66" ht="11.25" customHeight="1" x14ac:dyDescent="0.25">
      <c r="BL636" s="102">
        <f t="shared" si="68"/>
        <v>632</v>
      </c>
      <c r="BM636" s="60">
        <f t="shared" si="69"/>
        <v>18</v>
      </c>
      <c r="BN636" s="60">
        <f t="shared" si="70"/>
        <v>20</v>
      </c>
    </row>
    <row r="637" spans="64:66" ht="11.25" customHeight="1" x14ac:dyDescent="0.25">
      <c r="BL637" s="102">
        <f t="shared" si="68"/>
        <v>633</v>
      </c>
      <c r="BM637" s="60">
        <f t="shared" si="69"/>
        <v>18</v>
      </c>
      <c r="BN637" s="60">
        <f t="shared" si="70"/>
        <v>21</v>
      </c>
    </row>
    <row r="638" spans="64:66" ht="11.25" customHeight="1" x14ac:dyDescent="0.25">
      <c r="BL638" s="102">
        <f t="shared" si="68"/>
        <v>634</v>
      </c>
      <c r="BM638" s="60">
        <f t="shared" si="69"/>
        <v>18</v>
      </c>
      <c r="BN638" s="60">
        <f t="shared" si="70"/>
        <v>22</v>
      </c>
    </row>
    <row r="639" spans="64:66" ht="11.25" customHeight="1" x14ac:dyDescent="0.25">
      <c r="BL639" s="102">
        <f t="shared" si="68"/>
        <v>635</v>
      </c>
      <c r="BM639" s="60">
        <f t="shared" si="69"/>
        <v>18</v>
      </c>
      <c r="BN639" s="60">
        <f t="shared" si="70"/>
        <v>23</v>
      </c>
    </row>
    <row r="640" spans="64:66" ht="11.25" customHeight="1" x14ac:dyDescent="0.25">
      <c r="BL640" s="102">
        <f t="shared" si="68"/>
        <v>636</v>
      </c>
      <c r="BM640" s="60">
        <f t="shared" si="69"/>
        <v>18</v>
      </c>
      <c r="BN640" s="60">
        <f t="shared" si="70"/>
        <v>24</v>
      </c>
    </row>
    <row r="641" spans="64:66" ht="11.25" customHeight="1" x14ac:dyDescent="0.25">
      <c r="BL641" s="102">
        <f t="shared" si="68"/>
        <v>637</v>
      </c>
      <c r="BM641" s="60">
        <f t="shared" si="69"/>
        <v>18</v>
      </c>
      <c r="BN641" s="60">
        <f t="shared" si="70"/>
        <v>25</v>
      </c>
    </row>
    <row r="642" spans="64:66" ht="11.25" customHeight="1" x14ac:dyDescent="0.25">
      <c r="BL642" s="102">
        <f t="shared" si="68"/>
        <v>638</v>
      </c>
      <c r="BM642" s="60">
        <f t="shared" si="69"/>
        <v>18</v>
      </c>
      <c r="BN642" s="60">
        <f t="shared" si="70"/>
        <v>26</v>
      </c>
    </row>
    <row r="643" spans="64:66" ht="11.25" customHeight="1" x14ac:dyDescent="0.25">
      <c r="BL643" s="102">
        <f t="shared" si="68"/>
        <v>639</v>
      </c>
      <c r="BM643" s="60">
        <f t="shared" si="69"/>
        <v>18</v>
      </c>
      <c r="BN643" s="60">
        <f t="shared" si="70"/>
        <v>27</v>
      </c>
    </row>
    <row r="644" spans="64:66" ht="11.25" customHeight="1" x14ac:dyDescent="0.25">
      <c r="BL644" s="102">
        <f t="shared" si="68"/>
        <v>640</v>
      </c>
      <c r="BM644" s="60">
        <f t="shared" si="69"/>
        <v>18</v>
      </c>
      <c r="BN644" s="60">
        <f t="shared" si="70"/>
        <v>28</v>
      </c>
    </row>
    <row r="645" spans="64:66" ht="11.25" customHeight="1" x14ac:dyDescent="0.25">
      <c r="BL645" s="102">
        <f t="shared" ref="BL645:BL708" si="71">IF(ROW()&lt;=$BL$4,ROW()-ROW(BL$4),"")</f>
        <v>641</v>
      </c>
      <c r="BM645" s="60">
        <f t="shared" si="69"/>
        <v>18</v>
      </c>
      <c r="BN645" s="60">
        <f t="shared" si="70"/>
        <v>29</v>
      </c>
    </row>
    <row r="646" spans="64:66" ht="11.25" customHeight="1" x14ac:dyDescent="0.25">
      <c r="BL646" s="102">
        <f t="shared" si="71"/>
        <v>642</v>
      </c>
      <c r="BM646" s="60">
        <f t="shared" ref="BM646:BM709" si="72">IF(ISNUMBER(BL646),INT(BL645/$BN$4)+1,"")</f>
        <v>18</v>
      </c>
      <c r="BN646" s="60">
        <f t="shared" ref="BN646:BN709" si="73">IF(ISNUMBER(BL646),IF(BM645&lt;&gt;BM646,1,BN645+1),"")</f>
        <v>30</v>
      </c>
    </row>
    <row r="647" spans="64:66" ht="11.25" customHeight="1" x14ac:dyDescent="0.25">
      <c r="BL647" s="102">
        <f t="shared" si="71"/>
        <v>643</v>
      </c>
      <c r="BM647" s="60">
        <f t="shared" si="72"/>
        <v>18</v>
      </c>
      <c r="BN647" s="60">
        <f t="shared" si="73"/>
        <v>31</v>
      </c>
    </row>
    <row r="648" spans="64:66" ht="11.25" customHeight="1" x14ac:dyDescent="0.25">
      <c r="BL648" s="102">
        <f t="shared" si="71"/>
        <v>644</v>
      </c>
      <c r="BM648" s="60">
        <f t="shared" si="72"/>
        <v>18</v>
      </c>
      <c r="BN648" s="60">
        <f t="shared" si="73"/>
        <v>32</v>
      </c>
    </row>
    <row r="649" spans="64:66" ht="11.25" customHeight="1" x14ac:dyDescent="0.25">
      <c r="BL649" s="102">
        <f t="shared" si="71"/>
        <v>645</v>
      </c>
      <c r="BM649" s="60">
        <f t="shared" si="72"/>
        <v>18</v>
      </c>
      <c r="BN649" s="60">
        <f t="shared" si="73"/>
        <v>33</v>
      </c>
    </row>
    <row r="650" spans="64:66" ht="11.25" customHeight="1" x14ac:dyDescent="0.25">
      <c r="BL650" s="102">
        <f t="shared" si="71"/>
        <v>646</v>
      </c>
      <c r="BM650" s="60">
        <f t="shared" si="72"/>
        <v>18</v>
      </c>
      <c r="BN650" s="60">
        <f t="shared" si="73"/>
        <v>34</v>
      </c>
    </row>
    <row r="651" spans="64:66" ht="11.25" customHeight="1" x14ac:dyDescent="0.25">
      <c r="BL651" s="102">
        <f t="shared" si="71"/>
        <v>647</v>
      </c>
      <c r="BM651" s="60">
        <f t="shared" si="72"/>
        <v>18</v>
      </c>
      <c r="BN651" s="60">
        <f t="shared" si="73"/>
        <v>35</v>
      </c>
    </row>
    <row r="652" spans="64:66" ht="11.25" customHeight="1" x14ac:dyDescent="0.25">
      <c r="BL652" s="102">
        <f t="shared" si="71"/>
        <v>648</v>
      </c>
      <c r="BM652" s="60">
        <f t="shared" si="72"/>
        <v>18</v>
      </c>
      <c r="BN652" s="60">
        <f t="shared" si="73"/>
        <v>36</v>
      </c>
    </row>
    <row r="653" spans="64:66" ht="11.25" customHeight="1" x14ac:dyDescent="0.25">
      <c r="BL653" s="102">
        <f t="shared" si="71"/>
        <v>649</v>
      </c>
      <c r="BM653" s="60">
        <f t="shared" si="72"/>
        <v>19</v>
      </c>
      <c r="BN653" s="60">
        <f t="shared" si="73"/>
        <v>1</v>
      </c>
    </row>
    <row r="654" spans="64:66" ht="11.25" customHeight="1" x14ac:dyDescent="0.25">
      <c r="BL654" s="102">
        <f t="shared" si="71"/>
        <v>650</v>
      </c>
      <c r="BM654" s="60">
        <f t="shared" si="72"/>
        <v>19</v>
      </c>
      <c r="BN654" s="60">
        <f t="shared" si="73"/>
        <v>2</v>
      </c>
    </row>
    <row r="655" spans="64:66" ht="11.25" customHeight="1" x14ac:dyDescent="0.25">
      <c r="BL655" s="102">
        <f t="shared" si="71"/>
        <v>651</v>
      </c>
      <c r="BM655" s="60">
        <f t="shared" si="72"/>
        <v>19</v>
      </c>
      <c r="BN655" s="60">
        <f t="shared" si="73"/>
        <v>3</v>
      </c>
    </row>
    <row r="656" spans="64:66" ht="11.25" customHeight="1" x14ac:dyDescent="0.25">
      <c r="BL656" s="102">
        <f t="shared" si="71"/>
        <v>652</v>
      </c>
      <c r="BM656" s="60">
        <f t="shared" si="72"/>
        <v>19</v>
      </c>
      <c r="BN656" s="60">
        <f t="shared" si="73"/>
        <v>4</v>
      </c>
    </row>
    <row r="657" spans="64:66" ht="11.25" customHeight="1" x14ac:dyDescent="0.25">
      <c r="BL657" s="102">
        <f t="shared" si="71"/>
        <v>653</v>
      </c>
      <c r="BM657" s="60">
        <f t="shared" si="72"/>
        <v>19</v>
      </c>
      <c r="BN657" s="60">
        <f t="shared" si="73"/>
        <v>5</v>
      </c>
    </row>
    <row r="658" spans="64:66" ht="11.25" customHeight="1" x14ac:dyDescent="0.25">
      <c r="BL658" s="102">
        <f t="shared" si="71"/>
        <v>654</v>
      </c>
      <c r="BM658" s="60">
        <f t="shared" si="72"/>
        <v>19</v>
      </c>
      <c r="BN658" s="60">
        <f t="shared" si="73"/>
        <v>6</v>
      </c>
    </row>
    <row r="659" spans="64:66" ht="11.25" customHeight="1" x14ac:dyDescent="0.25">
      <c r="BL659" s="102">
        <f t="shared" si="71"/>
        <v>655</v>
      </c>
      <c r="BM659" s="60">
        <f t="shared" si="72"/>
        <v>19</v>
      </c>
      <c r="BN659" s="60">
        <f t="shared" si="73"/>
        <v>7</v>
      </c>
    </row>
    <row r="660" spans="64:66" ht="11.25" customHeight="1" x14ac:dyDescent="0.25">
      <c r="BL660" s="102">
        <f t="shared" si="71"/>
        <v>656</v>
      </c>
      <c r="BM660" s="60">
        <f t="shared" si="72"/>
        <v>19</v>
      </c>
      <c r="BN660" s="60">
        <f t="shared" si="73"/>
        <v>8</v>
      </c>
    </row>
    <row r="661" spans="64:66" ht="11.25" customHeight="1" x14ac:dyDescent="0.25">
      <c r="BL661" s="102">
        <f t="shared" si="71"/>
        <v>657</v>
      </c>
      <c r="BM661" s="60">
        <f t="shared" si="72"/>
        <v>19</v>
      </c>
      <c r="BN661" s="60">
        <f t="shared" si="73"/>
        <v>9</v>
      </c>
    </row>
    <row r="662" spans="64:66" ht="11.25" customHeight="1" x14ac:dyDescent="0.25">
      <c r="BL662" s="102">
        <f t="shared" si="71"/>
        <v>658</v>
      </c>
      <c r="BM662" s="60">
        <f t="shared" si="72"/>
        <v>19</v>
      </c>
      <c r="BN662" s="60">
        <f t="shared" si="73"/>
        <v>10</v>
      </c>
    </row>
    <row r="663" spans="64:66" ht="11.25" customHeight="1" x14ac:dyDescent="0.25">
      <c r="BL663" s="102">
        <f t="shared" si="71"/>
        <v>659</v>
      </c>
      <c r="BM663" s="60">
        <f t="shared" si="72"/>
        <v>19</v>
      </c>
      <c r="BN663" s="60">
        <f t="shared" si="73"/>
        <v>11</v>
      </c>
    </row>
    <row r="664" spans="64:66" ht="11.25" customHeight="1" x14ac:dyDescent="0.25">
      <c r="BL664" s="102">
        <f t="shared" si="71"/>
        <v>660</v>
      </c>
      <c r="BM664" s="60">
        <f t="shared" si="72"/>
        <v>19</v>
      </c>
      <c r="BN664" s="60">
        <f t="shared" si="73"/>
        <v>12</v>
      </c>
    </row>
    <row r="665" spans="64:66" ht="11.25" customHeight="1" x14ac:dyDescent="0.25">
      <c r="BL665" s="102">
        <f t="shared" si="71"/>
        <v>661</v>
      </c>
      <c r="BM665" s="60">
        <f t="shared" si="72"/>
        <v>19</v>
      </c>
      <c r="BN665" s="60">
        <f t="shared" si="73"/>
        <v>13</v>
      </c>
    </row>
    <row r="666" spans="64:66" ht="11.25" customHeight="1" x14ac:dyDescent="0.25">
      <c r="BL666" s="102">
        <f t="shared" si="71"/>
        <v>662</v>
      </c>
      <c r="BM666" s="60">
        <f t="shared" si="72"/>
        <v>19</v>
      </c>
      <c r="BN666" s="60">
        <f t="shared" si="73"/>
        <v>14</v>
      </c>
    </row>
    <row r="667" spans="64:66" ht="11.25" customHeight="1" x14ac:dyDescent="0.25">
      <c r="BL667" s="102">
        <f t="shared" si="71"/>
        <v>663</v>
      </c>
      <c r="BM667" s="60">
        <f t="shared" si="72"/>
        <v>19</v>
      </c>
      <c r="BN667" s="60">
        <f t="shared" si="73"/>
        <v>15</v>
      </c>
    </row>
    <row r="668" spans="64:66" ht="11.25" customHeight="1" x14ac:dyDescent="0.25">
      <c r="BL668" s="102">
        <f t="shared" si="71"/>
        <v>664</v>
      </c>
      <c r="BM668" s="60">
        <f t="shared" si="72"/>
        <v>19</v>
      </c>
      <c r="BN668" s="60">
        <f t="shared" si="73"/>
        <v>16</v>
      </c>
    </row>
    <row r="669" spans="64:66" ht="11.25" customHeight="1" x14ac:dyDescent="0.25">
      <c r="BL669" s="102">
        <f t="shared" si="71"/>
        <v>665</v>
      </c>
      <c r="BM669" s="60">
        <f t="shared" si="72"/>
        <v>19</v>
      </c>
      <c r="BN669" s="60">
        <f t="shared" si="73"/>
        <v>17</v>
      </c>
    </row>
    <row r="670" spans="64:66" ht="11.25" customHeight="1" x14ac:dyDescent="0.25">
      <c r="BL670" s="102">
        <f t="shared" si="71"/>
        <v>666</v>
      </c>
      <c r="BM670" s="60">
        <f t="shared" si="72"/>
        <v>19</v>
      </c>
      <c r="BN670" s="60">
        <f t="shared" si="73"/>
        <v>18</v>
      </c>
    </row>
    <row r="671" spans="64:66" ht="11.25" customHeight="1" x14ac:dyDescent="0.25">
      <c r="BL671" s="102">
        <f t="shared" si="71"/>
        <v>667</v>
      </c>
      <c r="BM671" s="60">
        <f t="shared" si="72"/>
        <v>19</v>
      </c>
      <c r="BN671" s="60">
        <f t="shared" si="73"/>
        <v>19</v>
      </c>
    </row>
    <row r="672" spans="64:66" ht="11.25" customHeight="1" x14ac:dyDescent="0.25">
      <c r="BL672" s="102">
        <f t="shared" si="71"/>
        <v>668</v>
      </c>
      <c r="BM672" s="60">
        <f t="shared" si="72"/>
        <v>19</v>
      </c>
      <c r="BN672" s="60">
        <f t="shared" si="73"/>
        <v>20</v>
      </c>
    </row>
    <row r="673" spans="64:66" ht="11.25" customHeight="1" x14ac:dyDescent="0.25">
      <c r="BL673" s="102">
        <f t="shared" si="71"/>
        <v>669</v>
      </c>
      <c r="BM673" s="60">
        <f t="shared" si="72"/>
        <v>19</v>
      </c>
      <c r="BN673" s="60">
        <f t="shared" si="73"/>
        <v>21</v>
      </c>
    </row>
    <row r="674" spans="64:66" ht="11.25" customHeight="1" x14ac:dyDescent="0.25">
      <c r="BL674" s="102">
        <f t="shared" si="71"/>
        <v>670</v>
      </c>
      <c r="BM674" s="60">
        <f t="shared" si="72"/>
        <v>19</v>
      </c>
      <c r="BN674" s="60">
        <f t="shared" si="73"/>
        <v>22</v>
      </c>
    </row>
    <row r="675" spans="64:66" ht="11.25" customHeight="1" x14ac:dyDescent="0.25">
      <c r="BL675" s="102">
        <f t="shared" si="71"/>
        <v>671</v>
      </c>
      <c r="BM675" s="60">
        <f t="shared" si="72"/>
        <v>19</v>
      </c>
      <c r="BN675" s="60">
        <f t="shared" si="73"/>
        <v>23</v>
      </c>
    </row>
    <row r="676" spans="64:66" ht="11.25" customHeight="1" x14ac:dyDescent="0.25">
      <c r="BL676" s="102">
        <f t="shared" si="71"/>
        <v>672</v>
      </c>
      <c r="BM676" s="60">
        <f t="shared" si="72"/>
        <v>19</v>
      </c>
      <c r="BN676" s="60">
        <f t="shared" si="73"/>
        <v>24</v>
      </c>
    </row>
    <row r="677" spans="64:66" ht="11.25" customHeight="1" x14ac:dyDescent="0.25">
      <c r="BL677" s="102">
        <f t="shared" si="71"/>
        <v>673</v>
      </c>
      <c r="BM677" s="60">
        <f t="shared" si="72"/>
        <v>19</v>
      </c>
      <c r="BN677" s="60">
        <f t="shared" si="73"/>
        <v>25</v>
      </c>
    </row>
    <row r="678" spans="64:66" ht="11.25" customHeight="1" x14ac:dyDescent="0.25">
      <c r="BL678" s="102">
        <f t="shared" si="71"/>
        <v>674</v>
      </c>
      <c r="BM678" s="60">
        <f t="shared" si="72"/>
        <v>19</v>
      </c>
      <c r="BN678" s="60">
        <f t="shared" si="73"/>
        <v>26</v>
      </c>
    </row>
    <row r="679" spans="64:66" ht="11.25" customHeight="1" x14ac:dyDescent="0.25">
      <c r="BL679" s="102">
        <f t="shared" si="71"/>
        <v>675</v>
      </c>
      <c r="BM679" s="60">
        <f t="shared" si="72"/>
        <v>19</v>
      </c>
      <c r="BN679" s="60">
        <f t="shared" si="73"/>
        <v>27</v>
      </c>
    </row>
    <row r="680" spans="64:66" ht="11.25" customHeight="1" x14ac:dyDescent="0.25">
      <c r="BL680" s="102">
        <f t="shared" si="71"/>
        <v>676</v>
      </c>
      <c r="BM680" s="60">
        <f t="shared" si="72"/>
        <v>19</v>
      </c>
      <c r="BN680" s="60">
        <f t="shared" si="73"/>
        <v>28</v>
      </c>
    </row>
    <row r="681" spans="64:66" ht="11.25" customHeight="1" x14ac:dyDescent="0.25">
      <c r="BL681" s="102">
        <f t="shared" si="71"/>
        <v>677</v>
      </c>
      <c r="BM681" s="60">
        <f t="shared" si="72"/>
        <v>19</v>
      </c>
      <c r="BN681" s="60">
        <f t="shared" si="73"/>
        <v>29</v>
      </c>
    </row>
    <row r="682" spans="64:66" ht="11.25" customHeight="1" x14ac:dyDescent="0.25">
      <c r="BL682" s="102">
        <f t="shared" si="71"/>
        <v>678</v>
      </c>
      <c r="BM682" s="60">
        <f t="shared" si="72"/>
        <v>19</v>
      </c>
      <c r="BN682" s="60">
        <f t="shared" si="73"/>
        <v>30</v>
      </c>
    </row>
    <row r="683" spans="64:66" ht="11.25" customHeight="1" x14ac:dyDescent="0.25">
      <c r="BL683" s="102">
        <f t="shared" si="71"/>
        <v>679</v>
      </c>
      <c r="BM683" s="60">
        <f t="shared" si="72"/>
        <v>19</v>
      </c>
      <c r="BN683" s="60">
        <f t="shared" si="73"/>
        <v>31</v>
      </c>
    </row>
    <row r="684" spans="64:66" ht="11.25" customHeight="1" x14ac:dyDescent="0.25">
      <c r="BL684" s="102">
        <f t="shared" si="71"/>
        <v>680</v>
      </c>
      <c r="BM684" s="60">
        <f t="shared" si="72"/>
        <v>19</v>
      </c>
      <c r="BN684" s="60">
        <f t="shared" si="73"/>
        <v>32</v>
      </c>
    </row>
    <row r="685" spans="64:66" ht="11.25" customHeight="1" x14ac:dyDescent="0.25">
      <c r="BL685" s="102">
        <f t="shared" si="71"/>
        <v>681</v>
      </c>
      <c r="BM685" s="60">
        <f t="shared" si="72"/>
        <v>19</v>
      </c>
      <c r="BN685" s="60">
        <f t="shared" si="73"/>
        <v>33</v>
      </c>
    </row>
    <row r="686" spans="64:66" ht="11.25" customHeight="1" x14ac:dyDescent="0.25">
      <c r="BL686" s="102">
        <f t="shared" si="71"/>
        <v>682</v>
      </c>
      <c r="BM686" s="60">
        <f t="shared" si="72"/>
        <v>19</v>
      </c>
      <c r="BN686" s="60">
        <f t="shared" si="73"/>
        <v>34</v>
      </c>
    </row>
    <row r="687" spans="64:66" ht="11.25" customHeight="1" x14ac:dyDescent="0.25">
      <c r="BL687" s="102">
        <f t="shared" si="71"/>
        <v>683</v>
      </c>
      <c r="BM687" s="60">
        <f t="shared" si="72"/>
        <v>19</v>
      </c>
      <c r="BN687" s="60">
        <f t="shared" si="73"/>
        <v>35</v>
      </c>
    </row>
    <row r="688" spans="64:66" ht="11.25" customHeight="1" x14ac:dyDescent="0.25">
      <c r="BL688" s="102">
        <f t="shared" si="71"/>
        <v>684</v>
      </c>
      <c r="BM688" s="60">
        <f t="shared" si="72"/>
        <v>19</v>
      </c>
      <c r="BN688" s="60">
        <f t="shared" si="73"/>
        <v>36</v>
      </c>
    </row>
    <row r="689" spans="64:66" ht="11.25" customHeight="1" x14ac:dyDescent="0.25">
      <c r="BL689" s="102">
        <f t="shared" si="71"/>
        <v>685</v>
      </c>
      <c r="BM689" s="60">
        <f t="shared" si="72"/>
        <v>20</v>
      </c>
      <c r="BN689" s="60">
        <f t="shared" si="73"/>
        <v>1</v>
      </c>
    </row>
    <row r="690" spans="64:66" ht="11.25" customHeight="1" x14ac:dyDescent="0.25">
      <c r="BL690" s="102">
        <f t="shared" si="71"/>
        <v>686</v>
      </c>
      <c r="BM690" s="60">
        <f t="shared" si="72"/>
        <v>20</v>
      </c>
      <c r="BN690" s="60">
        <f t="shared" si="73"/>
        <v>2</v>
      </c>
    </row>
    <row r="691" spans="64:66" ht="11.25" customHeight="1" x14ac:dyDescent="0.25">
      <c r="BL691" s="102">
        <f t="shared" si="71"/>
        <v>687</v>
      </c>
      <c r="BM691" s="60">
        <f t="shared" si="72"/>
        <v>20</v>
      </c>
      <c r="BN691" s="60">
        <f t="shared" si="73"/>
        <v>3</v>
      </c>
    </row>
    <row r="692" spans="64:66" ht="11.25" customHeight="1" x14ac:dyDescent="0.25">
      <c r="BL692" s="102">
        <f t="shared" si="71"/>
        <v>688</v>
      </c>
      <c r="BM692" s="60">
        <f t="shared" si="72"/>
        <v>20</v>
      </c>
      <c r="BN692" s="60">
        <f t="shared" si="73"/>
        <v>4</v>
      </c>
    </row>
    <row r="693" spans="64:66" ht="11.25" customHeight="1" x14ac:dyDescent="0.25">
      <c r="BL693" s="102">
        <f t="shared" si="71"/>
        <v>689</v>
      </c>
      <c r="BM693" s="60">
        <f t="shared" si="72"/>
        <v>20</v>
      </c>
      <c r="BN693" s="60">
        <f t="shared" si="73"/>
        <v>5</v>
      </c>
    </row>
    <row r="694" spans="64:66" ht="11.25" customHeight="1" x14ac:dyDescent="0.25">
      <c r="BL694" s="102">
        <f t="shared" si="71"/>
        <v>690</v>
      </c>
      <c r="BM694" s="60">
        <f t="shared" si="72"/>
        <v>20</v>
      </c>
      <c r="BN694" s="60">
        <f t="shared" si="73"/>
        <v>6</v>
      </c>
    </row>
    <row r="695" spans="64:66" ht="11.25" customHeight="1" x14ac:dyDescent="0.25">
      <c r="BL695" s="102">
        <f t="shared" si="71"/>
        <v>691</v>
      </c>
      <c r="BM695" s="60">
        <f t="shared" si="72"/>
        <v>20</v>
      </c>
      <c r="BN695" s="60">
        <f t="shared" si="73"/>
        <v>7</v>
      </c>
    </row>
    <row r="696" spans="64:66" ht="11.25" customHeight="1" x14ac:dyDescent="0.25">
      <c r="BL696" s="102">
        <f t="shared" si="71"/>
        <v>692</v>
      </c>
      <c r="BM696" s="60">
        <f t="shared" si="72"/>
        <v>20</v>
      </c>
      <c r="BN696" s="60">
        <f t="shared" si="73"/>
        <v>8</v>
      </c>
    </row>
    <row r="697" spans="64:66" ht="11.25" customHeight="1" x14ac:dyDescent="0.25">
      <c r="BL697" s="102">
        <f t="shared" si="71"/>
        <v>693</v>
      </c>
      <c r="BM697" s="60">
        <f t="shared" si="72"/>
        <v>20</v>
      </c>
      <c r="BN697" s="60">
        <f t="shared" si="73"/>
        <v>9</v>
      </c>
    </row>
    <row r="698" spans="64:66" ht="11.25" customHeight="1" x14ac:dyDescent="0.25">
      <c r="BL698" s="102">
        <f t="shared" si="71"/>
        <v>694</v>
      </c>
      <c r="BM698" s="60">
        <f t="shared" si="72"/>
        <v>20</v>
      </c>
      <c r="BN698" s="60">
        <f t="shared" si="73"/>
        <v>10</v>
      </c>
    </row>
    <row r="699" spans="64:66" ht="11.25" customHeight="1" x14ac:dyDescent="0.25">
      <c r="BL699" s="102">
        <f t="shared" si="71"/>
        <v>695</v>
      </c>
      <c r="BM699" s="60">
        <f t="shared" si="72"/>
        <v>20</v>
      </c>
      <c r="BN699" s="60">
        <f t="shared" si="73"/>
        <v>11</v>
      </c>
    </row>
    <row r="700" spans="64:66" ht="11.25" customHeight="1" x14ac:dyDescent="0.25">
      <c r="BL700" s="102">
        <f t="shared" si="71"/>
        <v>696</v>
      </c>
      <c r="BM700" s="60">
        <f t="shared" si="72"/>
        <v>20</v>
      </c>
      <c r="BN700" s="60">
        <f t="shared" si="73"/>
        <v>12</v>
      </c>
    </row>
    <row r="701" spans="64:66" ht="11.25" customHeight="1" x14ac:dyDescent="0.25">
      <c r="BL701" s="102">
        <f t="shared" si="71"/>
        <v>697</v>
      </c>
      <c r="BM701" s="60">
        <f t="shared" si="72"/>
        <v>20</v>
      </c>
      <c r="BN701" s="60">
        <f t="shared" si="73"/>
        <v>13</v>
      </c>
    </row>
    <row r="702" spans="64:66" ht="11.25" customHeight="1" x14ac:dyDescent="0.25">
      <c r="BL702" s="102">
        <f t="shared" si="71"/>
        <v>698</v>
      </c>
      <c r="BM702" s="60">
        <f t="shared" si="72"/>
        <v>20</v>
      </c>
      <c r="BN702" s="60">
        <f t="shared" si="73"/>
        <v>14</v>
      </c>
    </row>
    <row r="703" spans="64:66" ht="11.25" customHeight="1" x14ac:dyDescent="0.25">
      <c r="BL703" s="102">
        <f t="shared" si="71"/>
        <v>699</v>
      </c>
      <c r="BM703" s="60">
        <f t="shared" si="72"/>
        <v>20</v>
      </c>
      <c r="BN703" s="60">
        <f t="shared" si="73"/>
        <v>15</v>
      </c>
    </row>
    <row r="704" spans="64:66" ht="11.25" customHeight="1" x14ac:dyDescent="0.25">
      <c r="BL704" s="102">
        <f t="shared" si="71"/>
        <v>700</v>
      </c>
      <c r="BM704" s="60">
        <f t="shared" si="72"/>
        <v>20</v>
      </c>
      <c r="BN704" s="60">
        <f t="shared" si="73"/>
        <v>16</v>
      </c>
    </row>
    <row r="705" spans="64:66" ht="11.25" customHeight="1" x14ac:dyDescent="0.25">
      <c r="BL705" s="102">
        <f t="shared" si="71"/>
        <v>701</v>
      </c>
      <c r="BM705" s="60">
        <f t="shared" si="72"/>
        <v>20</v>
      </c>
      <c r="BN705" s="60">
        <f t="shared" si="73"/>
        <v>17</v>
      </c>
    </row>
    <row r="706" spans="64:66" ht="11.25" customHeight="1" x14ac:dyDescent="0.25">
      <c r="BL706" s="102">
        <f t="shared" si="71"/>
        <v>702</v>
      </c>
      <c r="BM706" s="60">
        <f t="shared" si="72"/>
        <v>20</v>
      </c>
      <c r="BN706" s="60">
        <f t="shared" si="73"/>
        <v>18</v>
      </c>
    </row>
    <row r="707" spans="64:66" ht="11.25" customHeight="1" x14ac:dyDescent="0.25">
      <c r="BL707" s="102">
        <f t="shared" si="71"/>
        <v>703</v>
      </c>
      <c r="BM707" s="60">
        <f t="shared" si="72"/>
        <v>20</v>
      </c>
      <c r="BN707" s="60">
        <f t="shared" si="73"/>
        <v>19</v>
      </c>
    </row>
    <row r="708" spans="64:66" ht="11.25" customHeight="1" x14ac:dyDescent="0.25">
      <c r="BL708" s="102">
        <f t="shared" si="71"/>
        <v>704</v>
      </c>
      <c r="BM708" s="60">
        <f t="shared" si="72"/>
        <v>20</v>
      </c>
      <c r="BN708" s="60">
        <f t="shared" si="73"/>
        <v>20</v>
      </c>
    </row>
    <row r="709" spans="64:66" ht="11.25" customHeight="1" x14ac:dyDescent="0.25">
      <c r="BL709" s="102">
        <f t="shared" ref="BL709:BL772" si="74">IF(ROW()&lt;=$BL$4,ROW()-ROW(BL$4),"")</f>
        <v>705</v>
      </c>
      <c r="BM709" s="60">
        <f t="shared" si="72"/>
        <v>20</v>
      </c>
      <c r="BN709" s="60">
        <f t="shared" si="73"/>
        <v>21</v>
      </c>
    </row>
    <row r="710" spans="64:66" ht="11.25" customHeight="1" x14ac:dyDescent="0.25">
      <c r="BL710" s="102">
        <f t="shared" si="74"/>
        <v>706</v>
      </c>
      <c r="BM710" s="60">
        <f t="shared" ref="BM710:BM773" si="75">IF(ISNUMBER(BL710),INT(BL709/$BN$4)+1,"")</f>
        <v>20</v>
      </c>
      <c r="BN710" s="60">
        <f t="shared" ref="BN710:BN773" si="76">IF(ISNUMBER(BL710),IF(BM709&lt;&gt;BM710,1,BN709+1),"")</f>
        <v>22</v>
      </c>
    </row>
    <row r="711" spans="64:66" ht="11.25" customHeight="1" x14ac:dyDescent="0.25">
      <c r="BL711" s="102">
        <f t="shared" si="74"/>
        <v>707</v>
      </c>
      <c r="BM711" s="60">
        <f t="shared" si="75"/>
        <v>20</v>
      </c>
      <c r="BN711" s="60">
        <f t="shared" si="76"/>
        <v>23</v>
      </c>
    </row>
    <row r="712" spans="64:66" ht="11.25" customHeight="1" x14ac:dyDescent="0.25">
      <c r="BL712" s="102">
        <f t="shared" si="74"/>
        <v>708</v>
      </c>
      <c r="BM712" s="60">
        <f t="shared" si="75"/>
        <v>20</v>
      </c>
      <c r="BN712" s="60">
        <f t="shared" si="76"/>
        <v>24</v>
      </c>
    </row>
    <row r="713" spans="64:66" ht="11.25" customHeight="1" x14ac:dyDescent="0.25">
      <c r="BL713" s="102">
        <f t="shared" si="74"/>
        <v>709</v>
      </c>
      <c r="BM713" s="60">
        <f t="shared" si="75"/>
        <v>20</v>
      </c>
      <c r="BN713" s="60">
        <f t="shared" si="76"/>
        <v>25</v>
      </c>
    </row>
    <row r="714" spans="64:66" ht="11.25" customHeight="1" x14ac:dyDescent="0.25">
      <c r="BL714" s="102">
        <f t="shared" si="74"/>
        <v>710</v>
      </c>
      <c r="BM714" s="60">
        <f t="shared" si="75"/>
        <v>20</v>
      </c>
      <c r="BN714" s="60">
        <f t="shared" si="76"/>
        <v>26</v>
      </c>
    </row>
    <row r="715" spans="64:66" ht="11.25" customHeight="1" x14ac:dyDescent="0.25">
      <c r="BL715" s="102">
        <f t="shared" si="74"/>
        <v>711</v>
      </c>
      <c r="BM715" s="60">
        <f t="shared" si="75"/>
        <v>20</v>
      </c>
      <c r="BN715" s="60">
        <f t="shared" si="76"/>
        <v>27</v>
      </c>
    </row>
    <row r="716" spans="64:66" ht="11.25" customHeight="1" x14ac:dyDescent="0.25">
      <c r="BL716" s="102">
        <f t="shared" si="74"/>
        <v>712</v>
      </c>
      <c r="BM716" s="60">
        <f t="shared" si="75"/>
        <v>20</v>
      </c>
      <c r="BN716" s="60">
        <f t="shared" si="76"/>
        <v>28</v>
      </c>
    </row>
    <row r="717" spans="64:66" ht="11.25" customHeight="1" x14ac:dyDescent="0.25">
      <c r="BL717" s="102">
        <f t="shared" si="74"/>
        <v>713</v>
      </c>
      <c r="BM717" s="60">
        <f t="shared" si="75"/>
        <v>20</v>
      </c>
      <c r="BN717" s="60">
        <f t="shared" si="76"/>
        <v>29</v>
      </c>
    </row>
    <row r="718" spans="64:66" ht="11.25" customHeight="1" x14ac:dyDescent="0.25">
      <c r="BL718" s="102">
        <f t="shared" si="74"/>
        <v>714</v>
      </c>
      <c r="BM718" s="60">
        <f t="shared" si="75"/>
        <v>20</v>
      </c>
      <c r="BN718" s="60">
        <f t="shared" si="76"/>
        <v>30</v>
      </c>
    </row>
    <row r="719" spans="64:66" ht="11.25" customHeight="1" x14ac:dyDescent="0.25">
      <c r="BL719" s="102">
        <f t="shared" si="74"/>
        <v>715</v>
      </c>
      <c r="BM719" s="60">
        <f t="shared" si="75"/>
        <v>20</v>
      </c>
      <c r="BN719" s="60">
        <f t="shared" si="76"/>
        <v>31</v>
      </c>
    </row>
    <row r="720" spans="64:66" ht="11.25" customHeight="1" x14ac:dyDescent="0.25">
      <c r="BL720" s="102">
        <f t="shared" si="74"/>
        <v>716</v>
      </c>
      <c r="BM720" s="60">
        <f t="shared" si="75"/>
        <v>20</v>
      </c>
      <c r="BN720" s="60">
        <f t="shared" si="76"/>
        <v>32</v>
      </c>
    </row>
    <row r="721" spans="64:66" ht="11.25" customHeight="1" x14ac:dyDescent="0.25">
      <c r="BL721" s="102">
        <f t="shared" si="74"/>
        <v>717</v>
      </c>
      <c r="BM721" s="60">
        <f t="shared" si="75"/>
        <v>20</v>
      </c>
      <c r="BN721" s="60">
        <f t="shared" si="76"/>
        <v>33</v>
      </c>
    </row>
    <row r="722" spans="64:66" ht="11.25" customHeight="1" x14ac:dyDescent="0.25">
      <c r="BL722" s="102">
        <f t="shared" si="74"/>
        <v>718</v>
      </c>
      <c r="BM722" s="60">
        <f t="shared" si="75"/>
        <v>20</v>
      </c>
      <c r="BN722" s="60">
        <f t="shared" si="76"/>
        <v>34</v>
      </c>
    </row>
    <row r="723" spans="64:66" ht="11.25" customHeight="1" x14ac:dyDescent="0.25">
      <c r="BL723" s="102">
        <f t="shared" si="74"/>
        <v>719</v>
      </c>
      <c r="BM723" s="60">
        <f t="shared" si="75"/>
        <v>20</v>
      </c>
      <c r="BN723" s="60">
        <f t="shared" si="76"/>
        <v>35</v>
      </c>
    </row>
    <row r="724" spans="64:66" ht="11.25" customHeight="1" x14ac:dyDescent="0.25">
      <c r="BL724" s="102">
        <f t="shared" si="74"/>
        <v>720</v>
      </c>
      <c r="BM724" s="60">
        <f t="shared" si="75"/>
        <v>20</v>
      </c>
      <c r="BN724" s="60">
        <f t="shared" si="76"/>
        <v>36</v>
      </c>
    </row>
    <row r="725" spans="64:66" ht="11.25" customHeight="1" x14ac:dyDescent="0.25">
      <c r="BL725" s="102">
        <f t="shared" si="74"/>
        <v>721</v>
      </c>
      <c r="BM725" s="60">
        <f t="shared" si="75"/>
        <v>21</v>
      </c>
      <c r="BN725" s="60">
        <f t="shared" si="76"/>
        <v>1</v>
      </c>
    </row>
    <row r="726" spans="64:66" ht="11.25" customHeight="1" x14ac:dyDescent="0.25">
      <c r="BL726" s="102">
        <f t="shared" si="74"/>
        <v>722</v>
      </c>
      <c r="BM726" s="60">
        <f t="shared" si="75"/>
        <v>21</v>
      </c>
      <c r="BN726" s="60">
        <f t="shared" si="76"/>
        <v>2</v>
      </c>
    </row>
    <row r="727" spans="64:66" ht="11.25" customHeight="1" x14ac:dyDescent="0.25">
      <c r="BL727" s="102">
        <f t="shared" si="74"/>
        <v>723</v>
      </c>
      <c r="BM727" s="60">
        <f t="shared" si="75"/>
        <v>21</v>
      </c>
      <c r="BN727" s="60">
        <f t="shared" si="76"/>
        <v>3</v>
      </c>
    </row>
    <row r="728" spans="64:66" ht="11.25" customHeight="1" x14ac:dyDescent="0.25">
      <c r="BL728" s="102">
        <f t="shared" si="74"/>
        <v>724</v>
      </c>
      <c r="BM728" s="60">
        <f t="shared" si="75"/>
        <v>21</v>
      </c>
      <c r="BN728" s="60">
        <f t="shared" si="76"/>
        <v>4</v>
      </c>
    </row>
    <row r="729" spans="64:66" ht="11.25" customHeight="1" x14ac:dyDescent="0.25">
      <c r="BL729" s="102">
        <f t="shared" si="74"/>
        <v>725</v>
      </c>
      <c r="BM729" s="60">
        <f t="shared" si="75"/>
        <v>21</v>
      </c>
      <c r="BN729" s="60">
        <f t="shared" si="76"/>
        <v>5</v>
      </c>
    </row>
    <row r="730" spans="64:66" ht="11.25" customHeight="1" x14ac:dyDescent="0.25">
      <c r="BL730" s="102">
        <f t="shared" si="74"/>
        <v>726</v>
      </c>
      <c r="BM730" s="60">
        <f t="shared" si="75"/>
        <v>21</v>
      </c>
      <c r="BN730" s="60">
        <f t="shared" si="76"/>
        <v>6</v>
      </c>
    </row>
    <row r="731" spans="64:66" ht="11.25" customHeight="1" x14ac:dyDescent="0.25">
      <c r="BL731" s="102">
        <f t="shared" si="74"/>
        <v>727</v>
      </c>
      <c r="BM731" s="60">
        <f t="shared" si="75"/>
        <v>21</v>
      </c>
      <c r="BN731" s="60">
        <f t="shared" si="76"/>
        <v>7</v>
      </c>
    </row>
    <row r="732" spans="64:66" ht="11.25" customHeight="1" x14ac:dyDescent="0.25">
      <c r="BL732" s="102">
        <f t="shared" si="74"/>
        <v>728</v>
      </c>
      <c r="BM732" s="60">
        <f t="shared" si="75"/>
        <v>21</v>
      </c>
      <c r="BN732" s="60">
        <f t="shared" si="76"/>
        <v>8</v>
      </c>
    </row>
    <row r="733" spans="64:66" ht="11.25" customHeight="1" x14ac:dyDescent="0.25">
      <c r="BL733" s="102">
        <f t="shared" si="74"/>
        <v>729</v>
      </c>
      <c r="BM733" s="60">
        <f t="shared" si="75"/>
        <v>21</v>
      </c>
      <c r="BN733" s="60">
        <f t="shared" si="76"/>
        <v>9</v>
      </c>
    </row>
    <row r="734" spans="64:66" ht="11.25" customHeight="1" x14ac:dyDescent="0.25">
      <c r="BL734" s="102">
        <f t="shared" si="74"/>
        <v>730</v>
      </c>
      <c r="BM734" s="60">
        <f t="shared" si="75"/>
        <v>21</v>
      </c>
      <c r="BN734" s="60">
        <f t="shared" si="76"/>
        <v>10</v>
      </c>
    </row>
    <row r="735" spans="64:66" ht="11.25" customHeight="1" x14ac:dyDescent="0.25">
      <c r="BL735" s="102">
        <f t="shared" si="74"/>
        <v>731</v>
      </c>
      <c r="BM735" s="60">
        <f t="shared" si="75"/>
        <v>21</v>
      </c>
      <c r="BN735" s="60">
        <f t="shared" si="76"/>
        <v>11</v>
      </c>
    </row>
    <row r="736" spans="64:66" ht="11.25" customHeight="1" x14ac:dyDescent="0.25">
      <c r="BL736" s="102">
        <f t="shared" si="74"/>
        <v>732</v>
      </c>
      <c r="BM736" s="60">
        <f t="shared" si="75"/>
        <v>21</v>
      </c>
      <c r="BN736" s="60">
        <f t="shared" si="76"/>
        <v>12</v>
      </c>
    </row>
    <row r="737" spans="64:66" ht="11.25" customHeight="1" x14ac:dyDescent="0.25">
      <c r="BL737" s="102">
        <f t="shared" si="74"/>
        <v>733</v>
      </c>
      <c r="BM737" s="60">
        <f t="shared" si="75"/>
        <v>21</v>
      </c>
      <c r="BN737" s="60">
        <f t="shared" si="76"/>
        <v>13</v>
      </c>
    </row>
    <row r="738" spans="64:66" ht="11.25" customHeight="1" x14ac:dyDescent="0.25">
      <c r="BL738" s="102">
        <f t="shared" si="74"/>
        <v>734</v>
      </c>
      <c r="BM738" s="60">
        <f t="shared" si="75"/>
        <v>21</v>
      </c>
      <c r="BN738" s="60">
        <f t="shared" si="76"/>
        <v>14</v>
      </c>
    </row>
    <row r="739" spans="64:66" ht="11.25" customHeight="1" x14ac:dyDescent="0.25">
      <c r="BL739" s="102">
        <f t="shared" si="74"/>
        <v>735</v>
      </c>
      <c r="BM739" s="60">
        <f t="shared" si="75"/>
        <v>21</v>
      </c>
      <c r="BN739" s="60">
        <f t="shared" si="76"/>
        <v>15</v>
      </c>
    </row>
    <row r="740" spans="64:66" ht="11.25" customHeight="1" x14ac:dyDescent="0.25">
      <c r="BL740" s="102">
        <f t="shared" si="74"/>
        <v>736</v>
      </c>
      <c r="BM740" s="60">
        <f t="shared" si="75"/>
        <v>21</v>
      </c>
      <c r="BN740" s="60">
        <f t="shared" si="76"/>
        <v>16</v>
      </c>
    </row>
    <row r="741" spans="64:66" ht="11.25" customHeight="1" x14ac:dyDescent="0.25">
      <c r="BL741" s="102">
        <f t="shared" si="74"/>
        <v>737</v>
      </c>
      <c r="BM741" s="60">
        <f t="shared" si="75"/>
        <v>21</v>
      </c>
      <c r="BN741" s="60">
        <f t="shared" si="76"/>
        <v>17</v>
      </c>
    </row>
    <row r="742" spans="64:66" ht="11.25" customHeight="1" x14ac:dyDescent="0.25">
      <c r="BL742" s="102">
        <f t="shared" si="74"/>
        <v>738</v>
      </c>
      <c r="BM742" s="60">
        <f t="shared" si="75"/>
        <v>21</v>
      </c>
      <c r="BN742" s="60">
        <f t="shared" si="76"/>
        <v>18</v>
      </c>
    </row>
    <row r="743" spans="64:66" ht="11.25" customHeight="1" x14ac:dyDescent="0.25">
      <c r="BL743" s="102">
        <f t="shared" si="74"/>
        <v>739</v>
      </c>
      <c r="BM743" s="60">
        <f t="shared" si="75"/>
        <v>21</v>
      </c>
      <c r="BN743" s="60">
        <f t="shared" si="76"/>
        <v>19</v>
      </c>
    </row>
    <row r="744" spans="64:66" ht="11.25" customHeight="1" x14ac:dyDescent="0.25">
      <c r="BL744" s="102">
        <f t="shared" si="74"/>
        <v>740</v>
      </c>
      <c r="BM744" s="60">
        <f t="shared" si="75"/>
        <v>21</v>
      </c>
      <c r="BN744" s="60">
        <f t="shared" si="76"/>
        <v>20</v>
      </c>
    </row>
    <row r="745" spans="64:66" ht="11.25" customHeight="1" x14ac:dyDescent="0.25">
      <c r="BL745" s="102">
        <f t="shared" si="74"/>
        <v>741</v>
      </c>
      <c r="BM745" s="60">
        <f t="shared" si="75"/>
        <v>21</v>
      </c>
      <c r="BN745" s="60">
        <f t="shared" si="76"/>
        <v>21</v>
      </c>
    </row>
    <row r="746" spans="64:66" ht="11.25" customHeight="1" x14ac:dyDescent="0.25">
      <c r="BL746" s="102">
        <f t="shared" si="74"/>
        <v>742</v>
      </c>
      <c r="BM746" s="60">
        <f t="shared" si="75"/>
        <v>21</v>
      </c>
      <c r="BN746" s="60">
        <f t="shared" si="76"/>
        <v>22</v>
      </c>
    </row>
    <row r="747" spans="64:66" ht="11.25" customHeight="1" x14ac:dyDescent="0.25">
      <c r="BL747" s="102">
        <f t="shared" si="74"/>
        <v>743</v>
      </c>
      <c r="BM747" s="60">
        <f t="shared" si="75"/>
        <v>21</v>
      </c>
      <c r="BN747" s="60">
        <f t="shared" si="76"/>
        <v>23</v>
      </c>
    </row>
    <row r="748" spans="64:66" ht="11.25" customHeight="1" x14ac:dyDescent="0.25">
      <c r="BL748" s="102">
        <f t="shared" si="74"/>
        <v>744</v>
      </c>
      <c r="BM748" s="60">
        <f t="shared" si="75"/>
        <v>21</v>
      </c>
      <c r="BN748" s="60">
        <f t="shared" si="76"/>
        <v>24</v>
      </c>
    </row>
    <row r="749" spans="64:66" ht="11.25" customHeight="1" x14ac:dyDescent="0.25">
      <c r="BL749" s="102">
        <f t="shared" si="74"/>
        <v>745</v>
      </c>
      <c r="BM749" s="60">
        <f t="shared" si="75"/>
        <v>21</v>
      </c>
      <c r="BN749" s="60">
        <f t="shared" si="76"/>
        <v>25</v>
      </c>
    </row>
    <row r="750" spans="64:66" ht="11.25" customHeight="1" x14ac:dyDescent="0.25">
      <c r="BL750" s="102">
        <f t="shared" si="74"/>
        <v>746</v>
      </c>
      <c r="BM750" s="60">
        <f t="shared" si="75"/>
        <v>21</v>
      </c>
      <c r="BN750" s="60">
        <f t="shared" si="76"/>
        <v>26</v>
      </c>
    </row>
    <row r="751" spans="64:66" ht="11.25" customHeight="1" x14ac:dyDescent="0.25">
      <c r="BL751" s="102">
        <f t="shared" si="74"/>
        <v>747</v>
      </c>
      <c r="BM751" s="60">
        <f t="shared" si="75"/>
        <v>21</v>
      </c>
      <c r="BN751" s="60">
        <f t="shared" si="76"/>
        <v>27</v>
      </c>
    </row>
    <row r="752" spans="64:66" ht="11.25" customHeight="1" x14ac:dyDescent="0.25">
      <c r="BL752" s="102">
        <f t="shared" si="74"/>
        <v>748</v>
      </c>
      <c r="BM752" s="60">
        <f t="shared" si="75"/>
        <v>21</v>
      </c>
      <c r="BN752" s="60">
        <f t="shared" si="76"/>
        <v>28</v>
      </c>
    </row>
    <row r="753" spans="64:66" ht="11.25" customHeight="1" x14ac:dyDescent="0.25">
      <c r="BL753" s="102">
        <f t="shared" si="74"/>
        <v>749</v>
      </c>
      <c r="BM753" s="60">
        <f t="shared" si="75"/>
        <v>21</v>
      </c>
      <c r="BN753" s="60">
        <f t="shared" si="76"/>
        <v>29</v>
      </c>
    </row>
    <row r="754" spans="64:66" ht="11.25" customHeight="1" x14ac:dyDescent="0.25">
      <c r="BL754" s="102">
        <f t="shared" si="74"/>
        <v>750</v>
      </c>
      <c r="BM754" s="60">
        <f t="shared" si="75"/>
        <v>21</v>
      </c>
      <c r="BN754" s="60">
        <f t="shared" si="76"/>
        <v>30</v>
      </c>
    </row>
    <row r="755" spans="64:66" ht="11.25" customHeight="1" x14ac:dyDescent="0.25">
      <c r="BL755" s="102">
        <f t="shared" si="74"/>
        <v>751</v>
      </c>
      <c r="BM755" s="60">
        <f t="shared" si="75"/>
        <v>21</v>
      </c>
      <c r="BN755" s="60">
        <f t="shared" si="76"/>
        <v>31</v>
      </c>
    </row>
    <row r="756" spans="64:66" ht="11.25" customHeight="1" x14ac:dyDescent="0.25">
      <c r="BL756" s="102">
        <f t="shared" si="74"/>
        <v>752</v>
      </c>
      <c r="BM756" s="60">
        <f t="shared" si="75"/>
        <v>21</v>
      </c>
      <c r="BN756" s="60">
        <f t="shared" si="76"/>
        <v>32</v>
      </c>
    </row>
    <row r="757" spans="64:66" ht="11.25" customHeight="1" x14ac:dyDescent="0.25">
      <c r="BL757" s="102">
        <f t="shared" si="74"/>
        <v>753</v>
      </c>
      <c r="BM757" s="60">
        <f t="shared" si="75"/>
        <v>21</v>
      </c>
      <c r="BN757" s="60">
        <f t="shared" si="76"/>
        <v>33</v>
      </c>
    </row>
    <row r="758" spans="64:66" ht="11.25" customHeight="1" x14ac:dyDescent="0.25">
      <c r="BL758" s="102">
        <f t="shared" si="74"/>
        <v>754</v>
      </c>
      <c r="BM758" s="60">
        <f t="shared" si="75"/>
        <v>21</v>
      </c>
      <c r="BN758" s="60">
        <f t="shared" si="76"/>
        <v>34</v>
      </c>
    </row>
    <row r="759" spans="64:66" ht="11.25" customHeight="1" x14ac:dyDescent="0.25">
      <c r="BL759" s="102">
        <f t="shared" si="74"/>
        <v>755</v>
      </c>
      <c r="BM759" s="60">
        <f t="shared" si="75"/>
        <v>21</v>
      </c>
      <c r="BN759" s="60">
        <f t="shared" si="76"/>
        <v>35</v>
      </c>
    </row>
    <row r="760" spans="64:66" ht="11.25" customHeight="1" x14ac:dyDescent="0.25">
      <c r="BL760" s="102">
        <f t="shared" si="74"/>
        <v>756</v>
      </c>
      <c r="BM760" s="60">
        <f t="shared" si="75"/>
        <v>21</v>
      </c>
      <c r="BN760" s="60">
        <f t="shared" si="76"/>
        <v>36</v>
      </c>
    </row>
    <row r="761" spans="64:66" ht="11.25" customHeight="1" x14ac:dyDescent="0.25">
      <c r="BL761" s="102">
        <f t="shared" si="74"/>
        <v>757</v>
      </c>
      <c r="BM761" s="60">
        <f t="shared" si="75"/>
        <v>22</v>
      </c>
      <c r="BN761" s="60">
        <f t="shared" si="76"/>
        <v>1</v>
      </c>
    </row>
    <row r="762" spans="64:66" ht="11.25" customHeight="1" x14ac:dyDescent="0.25">
      <c r="BL762" s="102">
        <f t="shared" si="74"/>
        <v>758</v>
      </c>
      <c r="BM762" s="60">
        <f t="shared" si="75"/>
        <v>22</v>
      </c>
      <c r="BN762" s="60">
        <f t="shared" si="76"/>
        <v>2</v>
      </c>
    </row>
    <row r="763" spans="64:66" ht="11.25" customHeight="1" x14ac:dyDescent="0.25">
      <c r="BL763" s="102">
        <f t="shared" si="74"/>
        <v>759</v>
      </c>
      <c r="BM763" s="60">
        <f t="shared" si="75"/>
        <v>22</v>
      </c>
      <c r="BN763" s="60">
        <f t="shared" si="76"/>
        <v>3</v>
      </c>
    </row>
    <row r="764" spans="64:66" ht="11.25" customHeight="1" x14ac:dyDescent="0.25">
      <c r="BL764" s="102">
        <f t="shared" si="74"/>
        <v>760</v>
      </c>
      <c r="BM764" s="60">
        <f t="shared" si="75"/>
        <v>22</v>
      </c>
      <c r="BN764" s="60">
        <f t="shared" si="76"/>
        <v>4</v>
      </c>
    </row>
    <row r="765" spans="64:66" ht="11.25" customHeight="1" x14ac:dyDescent="0.25">
      <c r="BL765" s="102">
        <f t="shared" si="74"/>
        <v>761</v>
      </c>
      <c r="BM765" s="60">
        <f t="shared" si="75"/>
        <v>22</v>
      </c>
      <c r="BN765" s="60">
        <f t="shared" si="76"/>
        <v>5</v>
      </c>
    </row>
    <row r="766" spans="64:66" ht="11.25" customHeight="1" x14ac:dyDescent="0.25">
      <c r="BL766" s="102">
        <f t="shared" si="74"/>
        <v>762</v>
      </c>
      <c r="BM766" s="60">
        <f t="shared" si="75"/>
        <v>22</v>
      </c>
      <c r="BN766" s="60">
        <f t="shared" si="76"/>
        <v>6</v>
      </c>
    </row>
    <row r="767" spans="64:66" ht="11.25" customHeight="1" x14ac:dyDescent="0.25">
      <c r="BL767" s="102">
        <f t="shared" si="74"/>
        <v>763</v>
      </c>
      <c r="BM767" s="60">
        <f t="shared" si="75"/>
        <v>22</v>
      </c>
      <c r="BN767" s="60">
        <f t="shared" si="76"/>
        <v>7</v>
      </c>
    </row>
    <row r="768" spans="64:66" ht="11.25" customHeight="1" x14ac:dyDescent="0.25">
      <c r="BL768" s="102">
        <f t="shared" si="74"/>
        <v>764</v>
      </c>
      <c r="BM768" s="60">
        <f t="shared" si="75"/>
        <v>22</v>
      </c>
      <c r="BN768" s="60">
        <f t="shared" si="76"/>
        <v>8</v>
      </c>
    </row>
    <row r="769" spans="64:66" ht="11.25" customHeight="1" x14ac:dyDescent="0.25">
      <c r="BL769" s="102">
        <f t="shared" si="74"/>
        <v>765</v>
      </c>
      <c r="BM769" s="60">
        <f t="shared" si="75"/>
        <v>22</v>
      </c>
      <c r="BN769" s="60">
        <f t="shared" si="76"/>
        <v>9</v>
      </c>
    </row>
    <row r="770" spans="64:66" ht="11.25" customHeight="1" x14ac:dyDescent="0.25">
      <c r="BL770" s="102">
        <f t="shared" si="74"/>
        <v>766</v>
      </c>
      <c r="BM770" s="60">
        <f t="shared" si="75"/>
        <v>22</v>
      </c>
      <c r="BN770" s="60">
        <f t="shared" si="76"/>
        <v>10</v>
      </c>
    </row>
    <row r="771" spans="64:66" ht="11.25" customHeight="1" x14ac:dyDescent="0.25">
      <c r="BL771" s="102">
        <f t="shared" si="74"/>
        <v>767</v>
      </c>
      <c r="BM771" s="60">
        <f t="shared" si="75"/>
        <v>22</v>
      </c>
      <c r="BN771" s="60">
        <f t="shared" si="76"/>
        <v>11</v>
      </c>
    </row>
    <row r="772" spans="64:66" ht="11.25" customHeight="1" x14ac:dyDescent="0.25">
      <c r="BL772" s="102">
        <f t="shared" si="74"/>
        <v>768</v>
      </c>
      <c r="BM772" s="60">
        <f t="shared" si="75"/>
        <v>22</v>
      </c>
      <c r="BN772" s="60">
        <f t="shared" si="76"/>
        <v>12</v>
      </c>
    </row>
    <row r="773" spans="64:66" ht="11.25" customHeight="1" x14ac:dyDescent="0.25">
      <c r="BL773" s="102">
        <f t="shared" ref="BL773:BL836" si="77">IF(ROW()&lt;=$BL$4,ROW()-ROW(BL$4),"")</f>
        <v>769</v>
      </c>
      <c r="BM773" s="60">
        <f t="shared" si="75"/>
        <v>22</v>
      </c>
      <c r="BN773" s="60">
        <f t="shared" si="76"/>
        <v>13</v>
      </c>
    </row>
    <row r="774" spans="64:66" ht="11.25" customHeight="1" x14ac:dyDescent="0.25">
      <c r="BL774" s="102">
        <f t="shared" si="77"/>
        <v>770</v>
      </c>
      <c r="BM774" s="60">
        <f t="shared" ref="BM774:BM837" si="78">IF(ISNUMBER(BL774),INT(BL773/$BN$4)+1,"")</f>
        <v>22</v>
      </c>
      <c r="BN774" s="60">
        <f t="shared" ref="BN774:BN837" si="79">IF(ISNUMBER(BL774),IF(BM773&lt;&gt;BM774,1,BN773+1),"")</f>
        <v>14</v>
      </c>
    </row>
    <row r="775" spans="64:66" ht="11.25" customHeight="1" x14ac:dyDescent="0.25">
      <c r="BL775" s="102">
        <f t="shared" si="77"/>
        <v>771</v>
      </c>
      <c r="BM775" s="60">
        <f t="shared" si="78"/>
        <v>22</v>
      </c>
      <c r="BN775" s="60">
        <f t="shared" si="79"/>
        <v>15</v>
      </c>
    </row>
    <row r="776" spans="64:66" ht="11.25" customHeight="1" x14ac:dyDescent="0.25">
      <c r="BL776" s="102">
        <f t="shared" si="77"/>
        <v>772</v>
      </c>
      <c r="BM776" s="60">
        <f t="shared" si="78"/>
        <v>22</v>
      </c>
      <c r="BN776" s="60">
        <f t="shared" si="79"/>
        <v>16</v>
      </c>
    </row>
    <row r="777" spans="64:66" ht="11.25" customHeight="1" x14ac:dyDescent="0.25">
      <c r="BL777" s="102">
        <f t="shared" si="77"/>
        <v>773</v>
      </c>
      <c r="BM777" s="60">
        <f t="shared" si="78"/>
        <v>22</v>
      </c>
      <c r="BN777" s="60">
        <f t="shared" si="79"/>
        <v>17</v>
      </c>
    </row>
    <row r="778" spans="64:66" ht="11.25" customHeight="1" x14ac:dyDescent="0.25">
      <c r="BL778" s="102">
        <f t="shared" si="77"/>
        <v>774</v>
      </c>
      <c r="BM778" s="60">
        <f t="shared" si="78"/>
        <v>22</v>
      </c>
      <c r="BN778" s="60">
        <f t="shared" si="79"/>
        <v>18</v>
      </c>
    </row>
    <row r="779" spans="64:66" ht="11.25" customHeight="1" x14ac:dyDescent="0.25">
      <c r="BL779" s="102">
        <f t="shared" si="77"/>
        <v>775</v>
      </c>
      <c r="BM779" s="60">
        <f t="shared" si="78"/>
        <v>22</v>
      </c>
      <c r="BN779" s="60">
        <f t="shared" si="79"/>
        <v>19</v>
      </c>
    </row>
    <row r="780" spans="64:66" ht="11.25" customHeight="1" x14ac:dyDescent="0.25">
      <c r="BL780" s="102">
        <f t="shared" si="77"/>
        <v>776</v>
      </c>
      <c r="BM780" s="60">
        <f t="shared" si="78"/>
        <v>22</v>
      </c>
      <c r="BN780" s="60">
        <f t="shared" si="79"/>
        <v>20</v>
      </c>
    </row>
    <row r="781" spans="64:66" ht="11.25" customHeight="1" x14ac:dyDescent="0.25">
      <c r="BL781" s="102">
        <f t="shared" si="77"/>
        <v>777</v>
      </c>
      <c r="BM781" s="60">
        <f t="shared" si="78"/>
        <v>22</v>
      </c>
      <c r="BN781" s="60">
        <f t="shared" si="79"/>
        <v>21</v>
      </c>
    </row>
    <row r="782" spans="64:66" ht="11.25" customHeight="1" x14ac:dyDescent="0.25">
      <c r="BL782" s="102">
        <f t="shared" si="77"/>
        <v>778</v>
      </c>
      <c r="BM782" s="60">
        <f t="shared" si="78"/>
        <v>22</v>
      </c>
      <c r="BN782" s="60">
        <f t="shared" si="79"/>
        <v>22</v>
      </c>
    </row>
    <row r="783" spans="64:66" ht="11.25" customHeight="1" x14ac:dyDescent="0.25">
      <c r="BL783" s="102">
        <f t="shared" si="77"/>
        <v>779</v>
      </c>
      <c r="BM783" s="60">
        <f t="shared" si="78"/>
        <v>22</v>
      </c>
      <c r="BN783" s="60">
        <f t="shared" si="79"/>
        <v>23</v>
      </c>
    </row>
    <row r="784" spans="64:66" ht="11.25" customHeight="1" x14ac:dyDescent="0.25">
      <c r="BL784" s="102">
        <f t="shared" si="77"/>
        <v>780</v>
      </c>
      <c r="BM784" s="60">
        <f t="shared" si="78"/>
        <v>22</v>
      </c>
      <c r="BN784" s="60">
        <f t="shared" si="79"/>
        <v>24</v>
      </c>
    </row>
    <row r="785" spans="64:66" ht="11.25" customHeight="1" x14ac:dyDescent="0.25">
      <c r="BL785" s="102">
        <f t="shared" si="77"/>
        <v>781</v>
      </c>
      <c r="BM785" s="60">
        <f t="shared" si="78"/>
        <v>22</v>
      </c>
      <c r="BN785" s="60">
        <f t="shared" si="79"/>
        <v>25</v>
      </c>
    </row>
    <row r="786" spans="64:66" ht="11.25" customHeight="1" x14ac:dyDescent="0.25">
      <c r="BL786" s="102">
        <f t="shared" si="77"/>
        <v>782</v>
      </c>
      <c r="BM786" s="60">
        <f t="shared" si="78"/>
        <v>22</v>
      </c>
      <c r="BN786" s="60">
        <f t="shared" si="79"/>
        <v>26</v>
      </c>
    </row>
    <row r="787" spans="64:66" ht="11.25" customHeight="1" x14ac:dyDescent="0.25">
      <c r="BL787" s="102">
        <f t="shared" si="77"/>
        <v>783</v>
      </c>
      <c r="BM787" s="60">
        <f t="shared" si="78"/>
        <v>22</v>
      </c>
      <c r="BN787" s="60">
        <f t="shared" si="79"/>
        <v>27</v>
      </c>
    </row>
    <row r="788" spans="64:66" ht="11.25" customHeight="1" x14ac:dyDescent="0.25">
      <c r="BL788" s="102">
        <f t="shared" si="77"/>
        <v>784</v>
      </c>
      <c r="BM788" s="60">
        <f t="shared" si="78"/>
        <v>22</v>
      </c>
      <c r="BN788" s="60">
        <f t="shared" si="79"/>
        <v>28</v>
      </c>
    </row>
    <row r="789" spans="64:66" ht="11.25" customHeight="1" x14ac:dyDescent="0.25">
      <c r="BL789" s="102">
        <f t="shared" si="77"/>
        <v>785</v>
      </c>
      <c r="BM789" s="60">
        <f t="shared" si="78"/>
        <v>22</v>
      </c>
      <c r="BN789" s="60">
        <f t="shared" si="79"/>
        <v>29</v>
      </c>
    </row>
    <row r="790" spans="64:66" ht="11.25" customHeight="1" x14ac:dyDescent="0.25">
      <c r="BL790" s="102">
        <f t="shared" si="77"/>
        <v>786</v>
      </c>
      <c r="BM790" s="60">
        <f t="shared" si="78"/>
        <v>22</v>
      </c>
      <c r="BN790" s="60">
        <f t="shared" si="79"/>
        <v>30</v>
      </c>
    </row>
    <row r="791" spans="64:66" ht="11.25" customHeight="1" x14ac:dyDescent="0.25">
      <c r="BL791" s="102">
        <f t="shared" si="77"/>
        <v>787</v>
      </c>
      <c r="BM791" s="60">
        <f t="shared" si="78"/>
        <v>22</v>
      </c>
      <c r="BN791" s="60">
        <f t="shared" si="79"/>
        <v>31</v>
      </c>
    </row>
    <row r="792" spans="64:66" ht="11.25" customHeight="1" x14ac:dyDescent="0.25">
      <c r="BL792" s="102">
        <f t="shared" si="77"/>
        <v>788</v>
      </c>
      <c r="BM792" s="60">
        <f t="shared" si="78"/>
        <v>22</v>
      </c>
      <c r="BN792" s="60">
        <f t="shared" si="79"/>
        <v>32</v>
      </c>
    </row>
    <row r="793" spans="64:66" ht="11.25" customHeight="1" x14ac:dyDescent="0.25">
      <c r="BL793" s="102">
        <f t="shared" si="77"/>
        <v>789</v>
      </c>
      <c r="BM793" s="60">
        <f t="shared" si="78"/>
        <v>22</v>
      </c>
      <c r="BN793" s="60">
        <f t="shared" si="79"/>
        <v>33</v>
      </c>
    </row>
    <row r="794" spans="64:66" ht="11.25" customHeight="1" x14ac:dyDescent="0.25">
      <c r="BL794" s="102">
        <f t="shared" si="77"/>
        <v>790</v>
      </c>
      <c r="BM794" s="60">
        <f t="shared" si="78"/>
        <v>22</v>
      </c>
      <c r="BN794" s="60">
        <f t="shared" si="79"/>
        <v>34</v>
      </c>
    </row>
    <row r="795" spans="64:66" ht="11.25" customHeight="1" x14ac:dyDescent="0.25">
      <c r="BL795" s="102">
        <f t="shared" si="77"/>
        <v>791</v>
      </c>
      <c r="BM795" s="60">
        <f t="shared" si="78"/>
        <v>22</v>
      </c>
      <c r="BN795" s="60">
        <f t="shared" si="79"/>
        <v>35</v>
      </c>
    </row>
    <row r="796" spans="64:66" ht="11.25" customHeight="1" x14ac:dyDescent="0.25">
      <c r="BL796" s="102">
        <f t="shared" si="77"/>
        <v>792</v>
      </c>
      <c r="BM796" s="60">
        <f t="shared" si="78"/>
        <v>22</v>
      </c>
      <c r="BN796" s="60">
        <f t="shared" si="79"/>
        <v>36</v>
      </c>
    </row>
    <row r="797" spans="64:66" ht="11.25" customHeight="1" x14ac:dyDescent="0.25">
      <c r="BL797" s="102">
        <f t="shared" si="77"/>
        <v>793</v>
      </c>
      <c r="BM797" s="60">
        <f t="shared" si="78"/>
        <v>23</v>
      </c>
      <c r="BN797" s="60">
        <f t="shared" si="79"/>
        <v>1</v>
      </c>
    </row>
    <row r="798" spans="64:66" ht="11.25" customHeight="1" x14ac:dyDescent="0.25">
      <c r="BL798" s="102">
        <f t="shared" si="77"/>
        <v>794</v>
      </c>
      <c r="BM798" s="60">
        <f t="shared" si="78"/>
        <v>23</v>
      </c>
      <c r="BN798" s="60">
        <f t="shared" si="79"/>
        <v>2</v>
      </c>
    </row>
    <row r="799" spans="64:66" ht="11.25" customHeight="1" x14ac:dyDescent="0.25">
      <c r="BL799" s="102">
        <f t="shared" si="77"/>
        <v>795</v>
      </c>
      <c r="BM799" s="60">
        <f t="shared" si="78"/>
        <v>23</v>
      </c>
      <c r="BN799" s="60">
        <f t="shared" si="79"/>
        <v>3</v>
      </c>
    </row>
    <row r="800" spans="64:66" ht="11.25" customHeight="1" x14ac:dyDescent="0.25">
      <c r="BL800" s="102">
        <f t="shared" si="77"/>
        <v>796</v>
      </c>
      <c r="BM800" s="60">
        <f t="shared" si="78"/>
        <v>23</v>
      </c>
      <c r="BN800" s="60">
        <f t="shared" si="79"/>
        <v>4</v>
      </c>
    </row>
    <row r="801" spans="64:66" ht="11.25" customHeight="1" x14ac:dyDescent="0.25">
      <c r="BL801" s="102">
        <f t="shared" si="77"/>
        <v>797</v>
      </c>
      <c r="BM801" s="60">
        <f t="shared" si="78"/>
        <v>23</v>
      </c>
      <c r="BN801" s="60">
        <f t="shared" si="79"/>
        <v>5</v>
      </c>
    </row>
    <row r="802" spans="64:66" ht="11.25" customHeight="1" x14ac:dyDescent="0.25">
      <c r="BL802" s="102">
        <f t="shared" si="77"/>
        <v>798</v>
      </c>
      <c r="BM802" s="60">
        <f t="shared" si="78"/>
        <v>23</v>
      </c>
      <c r="BN802" s="60">
        <f t="shared" si="79"/>
        <v>6</v>
      </c>
    </row>
    <row r="803" spans="64:66" ht="11.25" customHeight="1" x14ac:dyDescent="0.25">
      <c r="BL803" s="102">
        <f t="shared" si="77"/>
        <v>799</v>
      </c>
      <c r="BM803" s="60">
        <f t="shared" si="78"/>
        <v>23</v>
      </c>
      <c r="BN803" s="60">
        <f t="shared" si="79"/>
        <v>7</v>
      </c>
    </row>
    <row r="804" spans="64:66" ht="11.25" customHeight="1" x14ac:dyDescent="0.25">
      <c r="BL804" s="102">
        <f t="shared" si="77"/>
        <v>800</v>
      </c>
      <c r="BM804" s="60">
        <f t="shared" si="78"/>
        <v>23</v>
      </c>
      <c r="BN804" s="60">
        <f t="shared" si="79"/>
        <v>8</v>
      </c>
    </row>
    <row r="805" spans="64:66" ht="11.25" customHeight="1" x14ac:dyDescent="0.25">
      <c r="BL805" s="102">
        <f t="shared" si="77"/>
        <v>801</v>
      </c>
      <c r="BM805" s="60">
        <f t="shared" si="78"/>
        <v>23</v>
      </c>
      <c r="BN805" s="60">
        <f t="shared" si="79"/>
        <v>9</v>
      </c>
    </row>
    <row r="806" spans="64:66" ht="11.25" customHeight="1" x14ac:dyDescent="0.25">
      <c r="BL806" s="102">
        <f t="shared" si="77"/>
        <v>802</v>
      </c>
      <c r="BM806" s="60">
        <f t="shared" si="78"/>
        <v>23</v>
      </c>
      <c r="BN806" s="60">
        <f t="shared" si="79"/>
        <v>10</v>
      </c>
    </row>
    <row r="807" spans="64:66" ht="11.25" customHeight="1" x14ac:dyDescent="0.25">
      <c r="BL807" s="102">
        <f t="shared" si="77"/>
        <v>803</v>
      </c>
      <c r="BM807" s="60">
        <f t="shared" si="78"/>
        <v>23</v>
      </c>
      <c r="BN807" s="60">
        <f t="shared" si="79"/>
        <v>11</v>
      </c>
    </row>
    <row r="808" spans="64:66" ht="11.25" customHeight="1" x14ac:dyDescent="0.25">
      <c r="BL808" s="102">
        <f t="shared" si="77"/>
        <v>804</v>
      </c>
      <c r="BM808" s="60">
        <f t="shared" si="78"/>
        <v>23</v>
      </c>
      <c r="BN808" s="60">
        <f t="shared" si="79"/>
        <v>12</v>
      </c>
    </row>
    <row r="809" spans="64:66" ht="11.25" customHeight="1" x14ac:dyDescent="0.25">
      <c r="BL809" s="102">
        <f t="shared" si="77"/>
        <v>805</v>
      </c>
      <c r="BM809" s="60">
        <f t="shared" si="78"/>
        <v>23</v>
      </c>
      <c r="BN809" s="60">
        <f t="shared" si="79"/>
        <v>13</v>
      </c>
    </row>
    <row r="810" spans="64:66" ht="11.25" customHeight="1" x14ac:dyDescent="0.25">
      <c r="BL810" s="102">
        <f t="shared" si="77"/>
        <v>806</v>
      </c>
      <c r="BM810" s="60">
        <f t="shared" si="78"/>
        <v>23</v>
      </c>
      <c r="BN810" s="60">
        <f t="shared" si="79"/>
        <v>14</v>
      </c>
    </row>
    <row r="811" spans="64:66" ht="11.25" customHeight="1" x14ac:dyDescent="0.25">
      <c r="BL811" s="102">
        <f t="shared" si="77"/>
        <v>807</v>
      </c>
      <c r="BM811" s="60">
        <f t="shared" si="78"/>
        <v>23</v>
      </c>
      <c r="BN811" s="60">
        <f t="shared" si="79"/>
        <v>15</v>
      </c>
    </row>
    <row r="812" spans="64:66" ht="11.25" customHeight="1" x14ac:dyDescent="0.25">
      <c r="BL812" s="102">
        <f t="shared" si="77"/>
        <v>808</v>
      </c>
      <c r="BM812" s="60">
        <f t="shared" si="78"/>
        <v>23</v>
      </c>
      <c r="BN812" s="60">
        <f t="shared" si="79"/>
        <v>16</v>
      </c>
    </row>
    <row r="813" spans="64:66" ht="11.25" customHeight="1" x14ac:dyDescent="0.25">
      <c r="BL813" s="102">
        <f t="shared" si="77"/>
        <v>809</v>
      </c>
      <c r="BM813" s="60">
        <f t="shared" si="78"/>
        <v>23</v>
      </c>
      <c r="BN813" s="60">
        <f t="shared" si="79"/>
        <v>17</v>
      </c>
    </row>
    <row r="814" spans="64:66" ht="11.25" customHeight="1" x14ac:dyDescent="0.25">
      <c r="BL814" s="102">
        <f t="shared" si="77"/>
        <v>810</v>
      </c>
      <c r="BM814" s="60">
        <f t="shared" si="78"/>
        <v>23</v>
      </c>
      <c r="BN814" s="60">
        <f t="shared" si="79"/>
        <v>18</v>
      </c>
    </row>
    <row r="815" spans="64:66" ht="11.25" customHeight="1" x14ac:dyDescent="0.25">
      <c r="BL815" s="102">
        <f t="shared" si="77"/>
        <v>811</v>
      </c>
      <c r="BM815" s="60">
        <f t="shared" si="78"/>
        <v>23</v>
      </c>
      <c r="BN815" s="60">
        <f t="shared" si="79"/>
        <v>19</v>
      </c>
    </row>
    <row r="816" spans="64:66" ht="11.25" customHeight="1" x14ac:dyDescent="0.25">
      <c r="BL816" s="102">
        <f t="shared" si="77"/>
        <v>812</v>
      </c>
      <c r="BM816" s="60">
        <f t="shared" si="78"/>
        <v>23</v>
      </c>
      <c r="BN816" s="60">
        <f t="shared" si="79"/>
        <v>20</v>
      </c>
    </row>
    <row r="817" spans="64:66" ht="11.25" customHeight="1" x14ac:dyDescent="0.25">
      <c r="BL817" s="102">
        <f t="shared" si="77"/>
        <v>813</v>
      </c>
      <c r="BM817" s="60">
        <f t="shared" si="78"/>
        <v>23</v>
      </c>
      <c r="BN817" s="60">
        <f t="shared" si="79"/>
        <v>21</v>
      </c>
    </row>
    <row r="818" spans="64:66" ht="11.25" customHeight="1" x14ac:dyDescent="0.25">
      <c r="BL818" s="102">
        <f t="shared" si="77"/>
        <v>814</v>
      </c>
      <c r="BM818" s="60">
        <f t="shared" si="78"/>
        <v>23</v>
      </c>
      <c r="BN818" s="60">
        <f t="shared" si="79"/>
        <v>22</v>
      </c>
    </row>
    <row r="819" spans="64:66" ht="11.25" customHeight="1" x14ac:dyDescent="0.25">
      <c r="BL819" s="102">
        <f t="shared" si="77"/>
        <v>815</v>
      </c>
      <c r="BM819" s="60">
        <f t="shared" si="78"/>
        <v>23</v>
      </c>
      <c r="BN819" s="60">
        <f t="shared" si="79"/>
        <v>23</v>
      </c>
    </row>
    <row r="820" spans="64:66" ht="11.25" customHeight="1" x14ac:dyDescent="0.25">
      <c r="BL820" s="102">
        <f t="shared" si="77"/>
        <v>816</v>
      </c>
      <c r="BM820" s="60">
        <f t="shared" si="78"/>
        <v>23</v>
      </c>
      <c r="BN820" s="60">
        <f t="shared" si="79"/>
        <v>24</v>
      </c>
    </row>
    <row r="821" spans="64:66" ht="11.25" customHeight="1" x14ac:dyDescent="0.25">
      <c r="BL821" s="102">
        <f t="shared" si="77"/>
        <v>817</v>
      </c>
      <c r="BM821" s="60">
        <f t="shared" si="78"/>
        <v>23</v>
      </c>
      <c r="BN821" s="60">
        <f t="shared" si="79"/>
        <v>25</v>
      </c>
    </row>
    <row r="822" spans="64:66" ht="11.25" customHeight="1" x14ac:dyDescent="0.25">
      <c r="BL822" s="102">
        <f t="shared" si="77"/>
        <v>818</v>
      </c>
      <c r="BM822" s="60">
        <f t="shared" si="78"/>
        <v>23</v>
      </c>
      <c r="BN822" s="60">
        <f t="shared" si="79"/>
        <v>26</v>
      </c>
    </row>
    <row r="823" spans="64:66" ht="11.25" customHeight="1" x14ac:dyDescent="0.25">
      <c r="BL823" s="102">
        <f t="shared" si="77"/>
        <v>819</v>
      </c>
      <c r="BM823" s="60">
        <f t="shared" si="78"/>
        <v>23</v>
      </c>
      <c r="BN823" s="60">
        <f t="shared" si="79"/>
        <v>27</v>
      </c>
    </row>
    <row r="824" spans="64:66" ht="11.25" customHeight="1" x14ac:dyDescent="0.25">
      <c r="BL824" s="102">
        <f t="shared" si="77"/>
        <v>820</v>
      </c>
      <c r="BM824" s="60">
        <f t="shared" si="78"/>
        <v>23</v>
      </c>
      <c r="BN824" s="60">
        <f t="shared" si="79"/>
        <v>28</v>
      </c>
    </row>
    <row r="825" spans="64:66" ht="11.25" customHeight="1" x14ac:dyDescent="0.25">
      <c r="BL825" s="102">
        <f t="shared" si="77"/>
        <v>821</v>
      </c>
      <c r="BM825" s="60">
        <f t="shared" si="78"/>
        <v>23</v>
      </c>
      <c r="BN825" s="60">
        <f t="shared" si="79"/>
        <v>29</v>
      </c>
    </row>
    <row r="826" spans="64:66" ht="11.25" customHeight="1" x14ac:dyDescent="0.25">
      <c r="BL826" s="102">
        <f t="shared" si="77"/>
        <v>822</v>
      </c>
      <c r="BM826" s="60">
        <f t="shared" si="78"/>
        <v>23</v>
      </c>
      <c r="BN826" s="60">
        <f t="shared" si="79"/>
        <v>30</v>
      </c>
    </row>
    <row r="827" spans="64:66" ht="11.25" customHeight="1" x14ac:dyDescent="0.25">
      <c r="BL827" s="102">
        <f t="shared" si="77"/>
        <v>823</v>
      </c>
      <c r="BM827" s="60">
        <f t="shared" si="78"/>
        <v>23</v>
      </c>
      <c r="BN827" s="60">
        <f t="shared" si="79"/>
        <v>31</v>
      </c>
    </row>
    <row r="828" spans="64:66" ht="11.25" customHeight="1" x14ac:dyDescent="0.25">
      <c r="BL828" s="102">
        <f t="shared" si="77"/>
        <v>824</v>
      </c>
      <c r="BM828" s="60">
        <f t="shared" si="78"/>
        <v>23</v>
      </c>
      <c r="BN828" s="60">
        <f t="shared" si="79"/>
        <v>32</v>
      </c>
    </row>
    <row r="829" spans="64:66" ht="11.25" customHeight="1" x14ac:dyDescent="0.25">
      <c r="BL829" s="102" t="str">
        <f t="shared" si="77"/>
        <v/>
      </c>
      <c r="BM829" s="60" t="str">
        <f t="shared" si="78"/>
        <v/>
      </c>
      <c r="BN829" s="60" t="str">
        <f t="shared" si="79"/>
        <v/>
      </c>
    </row>
    <row r="830" spans="64:66" ht="11.25" customHeight="1" x14ac:dyDescent="0.25">
      <c r="BL830" s="102" t="str">
        <f t="shared" si="77"/>
        <v/>
      </c>
      <c r="BM830" s="60" t="str">
        <f t="shared" si="78"/>
        <v/>
      </c>
      <c r="BN830" s="60" t="str">
        <f t="shared" si="79"/>
        <v/>
      </c>
    </row>
    <row r="831" spans="64:66" ht="11.25" customHeight="1" x14ac:dyDescent="0.25">
      <c r="BL831" s="102" t="str">
        <f t="shared" si="77"/>
        <v/>
      </c>
      <c r="BM831" s="60" t="str">
        <f t="shared" si="78"/>
        <v/>
      </c>
      <c r="BN831" s="60" t="str">
        <f t="shared" si="79"/>
        <v/>
      </c>
    </row>
    <row r="832" spans="64:66" ht="11.25" customHeight="1" x14ac:dyDescent="0.25">
      <c r="BL832" s="102" t="str">
        <f t="shared" si="77"/>
        <v/>
      </c>
      <c r="BM832" s="60" t="str">
        <f t="shared" si="78"/>
        <v/>
      </c>
      <c r="BN832" s="60" t="str">
        <f t="shared" si="79"/>
        <v/>
      </c>
    </row>
    <row r="833" spans="64:66" ht="11.25" customHeight="1" x14ac:dyDescent="0.25">
      <c r="BL833" s="102" t="str">
        <f t="shared" si="77"/>
        <v/>
      </c>
      <c r="BM833" s="60" t="str">
        <f t="shared" si="78"/>
        <v/>
      </c>
      <c r="BN833" s="60" t="str">
        <f t="shared" si="79"/>
        <v/>
      </c>
    </row>
    <row r="834" spans="64:66" ht="11.25" customHeight="1" x14ac:dyDescent="0.25">
      <c r="BL834" s="102" t="str">
        <f t="shared" si="77"/>
        <v/>
      </c>
      <c r="BM834" s="60" t="str">
        <f t="shared" si="78"/>
        <v/>
      </c>
      <c r="BN834" s="60" t="str">
        <f t="shared" si="79"/>
        <v/>
      </c>
    </row>
    <row r="835" spans="64:66" ht="11.25" customHeight="1" x14ac:dyDescent="0.25">
      <c r="BL835" s="102" t="str">
        <f t="shared" si="77"/>
        <v/>
      </c>
      <c r="BM835" s="60" t="str">
        <f t="shared" si="78"/>
        <v/>
      </c>
      <c r="BN835" s="60" t="str">
        <f t="shared" si="79"/>
        <v/>
      </c>
    </row>
    <row r="836" spans="64:66" ht="11.25" customHeight="1" x14ac:dyDescent="0.25">
      <c r="BL836" s="102" t="str">
        <f t="shared" si="77"/>
        <v/>
      </c>
      <c r="BM836" s="60" t="str">
        <f t="shared" si="78"/>
        <v/>
      </c>
      <c r="BN836" s="60" t="str">
        <f t="shared" si="79"/>
        <v/>
      </c>
    </row>
    <row r="837" spans="64:66" ht="11.25" customHeight="1" x14ac:dyDescent="0.25">
      <c r="BL837" s="102" t="str">
        <f t="shared" ref="BL837:BL900" si="80">IF(ROW()&lt;=$BL$4,ROW()-ROW(BL$4),"")</f>
        <v/>
      </c>
      <c r="BM837" s="60" t="str">
        <f t="shared" si="78"/>
        <v/>
      </c>
      <c r="BN837" s="60" t="str">
        <f t="shared" si="79"/>
        <v/>
      </c>
    </row>
    <row r="838" spans="64:66" ht="11.25" customHeight="1" x14ac:dyDescent="0.25">
      <c r="BL838" s="102" t="str">
        <f t="shared" si="80"/>
        <v/>
      </c>
      <c r="BM838" s="60" t="str">
        <f t="shared" ref="BM838:BM901" si="81">IF(ISNUMBER(BL838),INT(BL837/$BN$4)+1,"")</f>
        <v/>
      </c>
      <c r="BN838" s="60" t="str">
        <f t="shared" ref="BN838:BN901" si="82">IF(ISNUMBER(BL838),IF(BM837&lt;&gt;BM838,1,BN837+1),"")</f>
        <v/>
      </c>
    </row>
    <row r="839" spans="64:66" ht="11.25" customHeight="1" x14ac:dyDescent="0.25">
      <c r="BL839" s="102" t="str">
        <f t="shared" si="80"/>
        <v/>
      </c>
      <c r="BM839" s="60" t="str">
        <f t="shared" si="81"/>
        <v/>
      </c>
      <c r="BN839" s="60" t="str">
        <f t="shared" si="82"/>
        <v/>
      </c>
    </row>
    <row r="840" spans="64:66" ht="11.25" customHeight="1" x14ac:dyDescent="0.25">
      <c r="BL840" s="102" t="str">
        <f t="shared" si="80"/>
        <v/>
      </c>
      <c r="BM840" s="60" t="str">
        <f t="shared" si="81"/>
        <v/>
      </c>
      <c r="BN840" s="60" t="str">
        <f t="shared" si="82"/>
        <v/>
      </c>
    </row>
    <row r="841" spans="64:66" ht="11.25" customHeight="1" x14ac:dyDescent="0.25">
      <c r="BL841" s="102" t="str">
        <f t="shared" si="80"/>
        <v/>
      </c>
      <c r="BM841" s="60" t="str">
        <f t="shared" si="81"/>
        <v/>
      </c>
      <c r="BN841" s="60" t="str">
        <f t="shared" si="82"/>
        <v/>
      </c>
    </row>
    <row r="842" spans="64:66" ht="11.25" customHeight="1" x14ac:dyDescent="0.25">
      <c r="BL842" s="102" t="str">
        <f t="shared" si="80"/>
        <v/>
      </c>
      <c r="BM842" s="60" t="str">
        <f t="shared" si="81"/>
        <v/>
      </c>
      <c r="BN842" s="60" t="str">
        <f t="shared" si="82"/>
        <v/>
      </c>
    </row>
    <row r="843" spans="64:66" ht="11.25" customHeight="1" x14ac:dyDescent="0.25">
      <c r="BL843" s="102" t="str">
        <f t="shared" si="80"/>
        <v/>
      </c>
      <c r="BM843" s="60" t="str">
        <f t="shared" si="81"/>
        <v/>
      </c>
      <c r="BN843" s="60" t="str">
        <f t="shared" si="82"/>
        <v/>
      </c>
    </row>
    <row r="844" spans="64:66" ht="11.25" customHeight="1" x14ac:dyDescent="0.25">
      <c r="BL844" s="102" t="str">
        <f t="shared" si="80"/>
        <v/>
      </c>
      <c r="BM844" s="60" t="str">
        <f t="shared" si="81"/>
        <v/>
      </c>
      <c r="BN844" s="60" t="str">
        <f t="shared" si="82"/>
        <v/>
      </c>
    </row>
    <row r="845" spans="64:66" ht="11.25" customHeight="1" x14ac:dyDescent="0.25">
      <c r="BL845" s="102" t="str">
        <f t="shared" si="80"/>
        <v/>
      </c>
      <c r="BM845" s="60" t="str">
        <f t="shared" si="81"/>
        <v/>
      </c>
      <c r="BN845" s="60" t="str">
        <f t="shared" si="82"/>
        <v/>
      </c>
    </row>
    <row r="846" spans="64:66" ht="11.25" customHeight="1" x14ac:dyDescent="0.25">
      <c r="BL846" s="102" t="str">
        <f t="shared" si="80"/>
        <v/>
      </c>
      <c r="BM846" s="60" t="str">
        <f t="shared" si="81"/>
        <v/>
      </c>
      <c r="BN846" s="60" t="str">
        <f t="shared" si="82"/>
        <v/>
      </c>
    </row>
    <row r="847" spans="64:66" ht="11.25" customHeight="1" x14ac:dyDescent="0.25">
      <c r="BL847" s="102" t="str">
        <f t="shared" si="80"/>
        <v/>
      </c>
      <c r="BM847" s="60" t="str">
        <f t="shared" si="81"/>
        <v/>
      </c>
      <c r="BN847" s="60" t="str">
        <f t="shared" si="82"/>
        <v/>
      </c>
    </row>
    <row r="848" spans="64:66" ht="11.25" customHeight="1" x14ac:dyDescent="0.25">
      <c r="BL848" s="102" t="str">
        <f t="shared" si="80"/>
        <v/>
      </c>
      <c r="BM848" s="60" t="str">
        <f t="shared" si="81"/>
        <v/>
      </c>
      <c r="BN848" s="60" t="str">
        <f t="shared" si="82"/>
        <v/>
      </c>
    </row>
    <row r="849" spans="64:66" ht="11.25" customHeight="1" x14ac:dyDescent="0.25">
      <c r="BL849" s="102" t="str">
        <f t="shared" si="80"/>
        <v/>
      </c>
      <c r="BM849" s="60" t="str">
        <f t="shared" si="81"/>
        <v/>
      </c>
      <c r="BN849" s="60" t="str">
        <f t="shared" si="82"/>
        <v/>
      </c>
    </row>
    <row r="850" spans="64:66" ht="11.25" customHeight="1" x14ac:dyDescent="0.25">
      <c r="BL850" s="102" t="str">
        <f t="shared" si="80"/>
        <v/>
      </c>
      <c r="BM850" s="60" t="str">
        <f t="shared" si="81"/>
        <v/>
      </c>
      <c r="BN850" s="60" t="str">
        <f t="shared" si="82"/>
        <v/>
      </c>
    </row>
    <row r="851" spans="64:66" ht="11.25" customHeight="1" x14ac:dyDescent="0.25">
      <c r="BL851" s="102" t="str">
        <f t="shared" si="80"/>
        <v/>
      </c>
      <c r="BM851" s="60" t="str">
        <f t="shared" si="81"/>
        <v/>
      </c>
      <c r="BN851" s="60" t="str">
        <f t="shared" si="82"/>
        <v/>
      </c>
    </row>
    <row r="852" spans="64:66" ht="11.25" customHeight="1" x14ac:dyDescent="0.25">
      <c r="BL852" s="102" t="str">
        <f t="shared" si="80"/>
        <v/>
      </c>
      <c r="BM852" s="60" t="str">
        <f t="shared" si="81"/>
        <v/>
      </c>
      <c r="BN852" s="60" t="str">
        <f t="shared" si="82"/>
        <v/>
      </c>
    </row>
    <row r="853" spans="64:66" ht="11.25" customHeight="1" x14ac:dyDescent="0.25">
      <c r="BL853" s="102" t="str">
        <f t="shared" si="80"/>
        <v/>
      </c>
      <c r="BM853" s="60" t="str">
        <f t="shared" si="81"/>
        <v/>
      </c>
      <c r="BN853" s="60" t="str">
        <f t="shared" si="82"/>
        <v/>
      </c>
    </row>
    <row r="854" spans="64:66" ht="11.25" customHeight="1" x14ac:dyDescent="0.25">
      <c r="BL854" s="102" t="str">
        <f t="shared" si="80"/>
        <v/>
      </c>
      <c r="BM854" s="60" t="str">
        <f t="shared" si="81"/>
        <v/>
      </c>
      <c r="BN854" s="60" t="str">
        <f t="shared" si="82"/>
        <v/>
      </c>
    </row>
    <row r="855" spans="64:66" ht="11.25" customHeight="1" x14ac:dyDescent="0.25">
      <c r="BL855" s="102" t="str">
        <f t="shared" si="80"/>
        <v/>
      </c>
      <c r="BM855" s="60" t="str">
        <f t="shared" si="81"/>
        <v/>
      </c>
      <c r="BN855" s="60" t="str">
        <f t="shared" si="82"/>
        <v/>
      </c>
    </row>
    <row r="856" spans="64:66" ht="11.25" customHeight="1" x14ac:dyDescent="0.25">
      <c r="BL856" s="102" t="str">
        <f t="shared" si="80"/>
        <v/>
      </c>
      <c r="BM856" s="60" t="str">
        <f t="shared" si="81"/>
        <v/>
      </c>
      <c r="BN856" s="60" t="str">
        <f t="shared" si="82"/>
        <v/>
      </c>
    </row>
    <row r="857" spans="64:66" ht="11.25" customHeight="1" x14ac:dyDescent="0.25">
      <c r="BL857" s="102" t="str">
        <f t="shared" si="80"/>
        <v/>
      </c>
      <c r="BM857" s="60" t="str">
        <f t="shared" si="81"/>
        <v/>
      </c>
      <c r="BN857" s="60" t="str">
        <f t="shared" si="82"/>
        <v/>
      </c>
    </row>
    <row r="858" spans="64:66" ht="11.25" customHeight="1" x14ac:dyDescent="0.25">
      <c r="BL858" s="102" t="str">
        <f t="shared" si="80"/>
        <v/>
      </c>
      <c r="BM858" s="60" t="str">
        <f t="shared" si="81"/>
        <v/>
      </c>
      <c r="BN858" s="60" t="str">
        <f t="shared" si="82"/>
        <v/>
      </c>
    </row>
    <row r="859" spans="64:66" ht="11.25" customHeight="1" x14ac:dyDescent="0.25">
      <c r="BL859" s="102" t="str">
        <f t="shared" si="80"/>
        <v/>
      </c>
      <c r="BM859" s="60" t="str">
        <f t="shared" si="81"/>
        <v/>
      </c>
      <c r="BN859" s="60" t="str">
        <f t="shared" si="82"/>
        <v/>
      </c>
    </row>
    <row r="860" spans="64:66" ht="11.25" customHeight="1" x14ac:dyDescent="0.25">
      <c r="BL860" s="102" t="str">
        <f t="shared" si="80"/>
        <v/>
      </c>
      <c r="BM860" s="60" t="str">
        <f t="shared" si="81"/>
        <v/>
      </c>
      <c r="BN860" s="60" t="str">
        <f t="shared" si="82"/>
        <v/>
      </c>
    </row>
    <row r="861" spans="64:66" ht="11.25" customHeight="1" x14ac:dyDescent="0.25">
      <c r="BL861" s="102" t="str">
        <f t="shared" si="80"/>
        <v/>
      </c>
      <c r="BM861" s="60" t="str">
        <f t="shared" si="81"/>
        <v/>
      </c>
      <c r="BN861" s="60" t="str">
        <f t="shared" si="82"/>
        <v/>
      </c>
    </row>
    <row r="862" spans="64:66" ht="11.25" customHeight="1" x14ac:dyDescent="0.25">
      <c r="BL862" s="102" t="str">
        <f t="shared" si="80"/>
        <v/>
      </c>
      <c r="BM862" s="60" t="str">
        <f t="shared" si="81"/>
        <v/>
      </c>
      <c r="BN862" s="60" t="str">
        <f t="shared" si="82"/>
        <v/>
      </c>
    </row>
    <row r="863" spans="64:66" ht="11.25" customHeight="1" x14ac:dyDescent="0.25">
      <c r="BL863" s="102" t="str">
        <f t="shared" si="80"/>
        <v/>
      </c>
      <c r="BM863" s="60" t="str">
        <f t="shared" si="81"/>
        <v/>
      </c>
      <c r="BN863" s="60" t="str">
        <f t="shared" si="82"/>
        <v/>
      </c>
    </row>
    <row r="864" spans="64:66" ht="11.25" customHeight="1" x14ac:dyDescent="0.25">
      <c r="BL864" s="102" t="str">
        <f t="shared" si="80"/>
        <v/>
      </c>
      <c r="BM864" s="60" t="str">
        <f t="shared" si="81"/>
        <v/>
      </c>
      <c r="BN864" s="60" t="str">
        <f t="shared" si="82"/>
        <v/>
      </c>
    </row>
    <row r="865" spans="64:66" ht="11.25" customHeight="1" x14ac:dyDescent="0.25">
      <c r="BL865" s="102" t="str">
        <f t="shared" si="80"/>
        <v/>
      </c>
      <c r="BM865" s="60" t="str">
        <f t="shared" si="81"/>
        <v/>
      </c>
      <c r="BN865" s="60" t="str">
        <f t="shared" si="82"/>
        <v/>
      </c>
    </row>
    <row r="866" spans="64:66" ht="11.25" customHeight="1" x14ac:dyDescent="0.25">
      <c r="BL866" s="102" t="str">
        <f t="shared" si="80"/>
        <v/>
      </c>
      <c r="BM866" s="60" t="str">
        <f t="shared" si="81"/>
        <v/>
      </c>
      <c r="BN866" s="60" t="str">
        <f t="shared" si="82"/>
        <v/>
      </c>
    </row>
    <row r="867" spans="64:66" ht="11.25" customHeight="1" x14ac:dyDescent="0.25">
      <c r="BL867" s="102" t="str">
        <f t="shared" si="80"/>
        <v/>
      </c>
      <c r="BM867" s="60" t="str">
        <f t="shared" si="81"/>
        <v/>
      </c>
      <c r="BN867" s="60" t="str">
        <f t="shared" si="82"/>
        <v/>
      </c>
    </row>
    <row r="868" spans="64:66" ht="11.25" customHeight="1" x14ac:dyDescent="0.25">
      <c r="BL868" s="102" t="str">
        <f t="shared" si="80"/>
        <v/>
      </c>
      <c r="BM868" s="60" t="str">
        <f t="shared" si="81"/>
        <v/>
      </c>
      <c r="BN868" s="60" t="str">
        <f t="shared" si="82"/>
        <v/>
      </c>
    </row>
    <row r="869" spans="64:66" ht="11.25" customHeight="1" x14ac:dyDescent="0.25">
      <c r="BL869" s="102" t="str">
        <f t="shared" si="80"/>
        <v/>
      </c>
      <c r="BM869" s="60" t="str">
        <f t="shared" si="81"/>
        <v/>
      </c>
      <c r="BN869" s="60" t="str">
        <f t="shared" si="82"/>
        <v/>
      </c>
    </row>
    <row r="870" spans="64:66" ht="11.25" customHeight="1" x14ac:dyDescent="0.25">
      <c r="BL870" s="102" t="str">
        <f t="shared" si="80"/>
        <v/>
      </c>
      <c r="BM870" s="60" t="str">
        <f t="shared" si="81"/>
        <v/>
      </c>
      <c r="BN870" s="60" t="str">
        <f t="shared" si="82"/>
        <v/>
      </c>
    </row>
    <row r="871" spans="64:66" ht="11.25" customHeight="1" x14ac:dyDescent="0.25">
      <c r="BL871" s="102" t="str">
        <f t="shared" si="80"/>
        <v/>
      </c>
      <c r="BM871" s="60" t="str">
        <f t="shared" si="81"/>
        <v/>
      </c>
      <c r="BN871" s="60" t="str">
        <f t="shared" si="82"/>
        <v/>
      </c>
    </row>
    <row r="872" spans="64:66" ht="11.25" customHeight="1" x14ac:dyDescent="0.25">
      <c r="BL872" s="102" t="str">
        <f t="shared" si="80"/>
        <v/>
      </c>
      <c r="BM872" s="60" t="str">
        <f t="shared" si="81"/>
        <v/>
      </c>
      <c r="BN872" s="60" t="str">
        <f t="shared" si="82"/>
        <v/>
      </c>
    </row>
    <row r="873" spans="64:66" ht="11.25" customHeight="1" x14ac:dyDescent="0.25">
      <c r="BL873" s="102" t="str">
        <f t="shared" si="80"/>
        <v/>
      </c>
      <c r="BM873" s="60" t="str">
        <f t="shared" si="81"/>
        <v/>
      </c>
      <c r="BN873" s="60" t="str">
        <f t="shared" si="82"/>
        <v/>
      </c>
    </row>
    <row r="874" spans="64:66" ht="11.25" customHeight="1" x14ac:dyDescent="0.25">
      <c r="BL874" s="102" t="str">
        <f t="shared" si="80"/>
        <v/>
      </c>
      <c r="BM874" s="60" t="str">
        <f t="shared" si="81"/>
        <v/>
      </c>
      <c r="BN874" s="60" t="str">
        <f t="shared" si="82"/>
        <v/>
      </c>
    </row>
    <row r="875" spans="64:66" ht="11.25" customHeight="1" x14ac:dyDescent="0.25">
      <c r="BL875" s="102" t="str">
        <f t="shared" si="80"/>
        <v/>
      </c>
      <c r="BM875" s="60" t="str">
        <f t="shared" si="81"/>
        <v/>
      </c>
      <c r="BN875" s="60" t="str">
        <f t="shared" si="82"/>
        <v/>
      </c>
    </row>
    <row r="876" spans="64:66" ht="11.25" customHeight="1" x14ac:dyDescent="0.25">
      <c r="BL876" s="102" t="str">
        <f t="shared" si="80"/>
        <v/>
      </c>
      <c r="BM876" s="60" t="str">
        <f t="shared" si="81"/>
        <v/>
      </c>
      <c r="BN876" s="60" t="str">
        <f t="shared" si="82"/>
        <v/>
      </c>
    </row>
    <row r="877" spans="64:66" ht="11.25" customHeight="1" x14ac:dyDescent="0.25">
      <c r="BL877" s="102" t="str">
        <f t="shared" si="80"/>
        <v/>
      </c>
      <c r="BM877" s="60" t="str">
        <f t="shared" si="81"/>
        <v/>
      </c>
      <c r="BN877" s="60" t="str">
        <f t="shared" si="82"/>
        <v/>
      </c>
    </row>
    <row r="878" spans="64:66" ht="11.25" customHeight="1" x14ac:dyDescent="0.25">
      <c r="BL878" s="102" t="str">
        <f t="shared" si="80"/>
        <v/>
      </c>
      <c r="BM878" s="60" t="str">
        <f t="shared" si="81"/>
        <v/>
      </c>
      <c r="BN878" s="60" t="str">
        <f t="shared" si="82"/>
        <v/>
      </c>
    </row>
    <row r="879" spans="64:66" ht="11.25" customHeight="1" x14ac:dyDescent="0.25">
      <c r="BL879" s="102" t="str">
        <f t="shared" si="80"/>
        <v/>
      </c>
      <c r="BM879" s="60" t="str">
        <f t="shared" si="81"/>
        <v/>
      </c>
      <c r="BN879" s="60" t="str">
        <f t="shared" si="82"/>
        <v/>
      </c>
    </row>
    <row r="880" spans="64:66" ht="11.25" customHeight="1" x14ac:dyDescent="0.25">
      <c r="BL880" s="102" t="str">
        <f t="shared" si="80"/>
        <v/>
      </c>
      <c r="BM880" s="60" t="str">
        <f t="shared" si="81"/>
        <v/>
      </c>
      <c r="BN880" s="60" t="str">
        <f t="shared" si="82"/>
        <v/>
      </c>
    </row>
    <row r="881" spans="64:66" ht="11.25" customHeight="1" x14ac:dyDescent="0.25">
      <c r="BL881" s="102" t="str">
        <f t="shared" si="80"/>
        <v/>
      </c>
      <c r="BM881" s="60" t="str">
        <f t="shared" si="81"/>
        <v/>
      </c>
      <c r="BN881" s="60" t="str">
        <f t="shared" si="82"/>
        <v/>
      </c>
    </row>
    <row r="882" spans="64:66" ht="11.25" customHeight="1" x14ac:dyDescent="0.25">
      <c r="BL882" s="102" t="str">
        <f t="shared" si="80"/>
        <v/>
      </c>
      <c r="BM882" s="60" t="str">
        <f t="shared" si="81"/>
        <v/>
      </c>
      <c r="BN882" s="60" t="str">
        <f t="shared" si="82"/>
        <v/>
      </c>
    </row>
    <row r="883" spans="64:66" ht="11.25" customHeight="1" x14ac:dyDescent="0.25">
      <c r="BL883" s="102" t="str">
        <f t="shared" si="80"/>
        <v/>
      </c>
      <c r="BM883" s="60" t="str">
        <f t="shared" si="81"/>
        <v/>
      </c>
      <c r="BN883" s="60" t="str">
        <f t="shared" si="82"/>
        <v/>
      </c>
    </row>
    <row r="884" spans="64:66" ht="11.25" customHeight="1" x14ac:dyDescent="0.25">
      <c r="BL884" s="102" t="str">
        <f t="shared" si="80"/>
        <v/>
      </c>
      <c r="BM884" s="60" t="str">
        <f t="shared" si="81"/>
        <v/>
      </c>
      <c r="BN884" s="60" t="str">
        <f t="shared" si="82"/>
        <v/>
      </c>
    </row>
    <row r="885" spans="64:66" ht="11.25" customHeight="1" x14ac:dyDescent="0.25">
      <c r="BL885" s="102" t="str">
        <f t="shared" si="80"/>
        <v/>
      </c>
      <c r="BM885" s="60" t="str">
        <f t="shared" si="81"/>
        <v/>
      </c>
      <c r="BN885" s="60" t="str">
        <f t="shared" si="82"/>
        <v/>
      </c>
    </row>
    <row r="886" spans="64:66" ht="11.25" customHeight="1" x14ac:dyDescent="0.25">
      <c r="BL886" s="102" t="str">
        <f t="shared" si="80"/>
        <v/>
      </c>
      <c r="BM886" s="60" t="str">
        <f t="shared" si="81"/>
        <v/>
      </c>
      <c r="BN886" s="60" t="str">
        <f t="shared" si="82"/>
        <v/>
      </c>
    </row>
    <row r="887" spans="64:66" ht="11.25" customHeight="1" x14ac:dyDescent="0.25">
      <c r="BL887" s="102" t="str">
        <f t="shared" si="80"/>
        <v/>
      </c>
      <c r="BM887" s="60" t="str">
        <f t="shared" si="81"/>
        <v/>
      </c>
      <c r="BN887" s="60" t="str">
        <f t="shared" si="82"/>
        <v/>
      </c>
    </row>
    <row r="888" spans="64:66" ht="11.25" customHeight="1" x14ac:dyDescent="0.25">
      <c r="BL888" s="102" t="str">
        <f t="shared" si="80"/>
        <v/>
      </c>
      <c r="BM888" s="60" t="str">
        <f t="shared" si="81"/>
        <v/>
      </c>
      <c r="BN888" s="60" t="str">
        <f t="shared" si="82"/>
        <v/>
      </c>
    </row>
    <row r="889" spans="64:66" ht="11.25" customHeight="1" x14ac:dyDescent="0.25">
      <c r="BL889" s="102" t="str">
        <f t="shared" si="80"/>
        <v/>
      </c>
      <c r="BM889" s="60" t="str">
        <f t="shared" si="81"/>
        <v/>
      </c>
      <c r="BN889" s="60" t="str">
        <f t="shared" si="82"/>
        <v/>
      </c>
    </row>
    <row r="890" spans="64:66" ht="11.25" customHeight="1" x14ac:dyDescent="0.25">
      <c r="BL890" s="102" t="str">
        <f t="shared" si="80"/>
        <v/>
      </c>
      <c r="BM890" s="60" t="str">
        <f t="shared" si="81"/>
        <v/>
      </c>
      <c r="BN890" s="60" t="str">
        <f t="shared" si="82"/>
        <v/>
      </c>
    </row>
    <row r="891" spans="64:66" ht="11.25" customHeight="1" x14ac:dyDescent="0.25">
      <c r="BL891" s="102" t="str">
        <f t="shared" si="80"/>
        <v/>
      </c>
      <c r="BM891" s="60" t="str">
        <f t="shared" si="81"/>
        <v/>
      </c>
      <c r="BN891" s="60" t="str">
        <f t="shared" si="82"/>
        <v/>
      </c>
    </row>
    <row r="892" spans="64:66" ht="11.25" customHeight="1" x14ac:dyDescent="0.25">
      <c r="BL892" s="102" t="str">
        <f t="shared" si="80"/>
        <v/>
      </c>
      <c r="BM892" s="60" t="str">
        <f t="shared" si="81"/>
        <v/>
      </c>
      <c r="BN892" s="60" t="str">
        <f t="shared" si="82"/>
        <v/>
      </c>
    </row>
    <row r="893" spans="64:66" ht="11.25" customHeight="1" x14ac:dyDescent="0.25">
      <c r="BL893" s="102" t="str">
        <f t="shared" si="80"/>
        <v/>
      </c>
      <c r="BM893" s="60" t="str">
        <f t="shared" si="81"/>
        <v/>
      </c>
      <c r="BN893" s="60" t="str">
        <f t="shared" si="82"/>
        <v/>
      </c>
    </row>
    <row r="894" spans="64:66" ht="11.25" customHeight="1" x14ac:dyDescent="0.25">
      <c r="BL894" s="102" t="str">
        <f t="shared" si="80"/>
        <v/>
      </c>
      <c r="BM894" s="60" t="str">
        <f t="shared" si="81"/>
        <v/>
      </c>
      <c r="BN894" s="60" t="str">
        <f t="shared" si="82"/>
        <v/>
      </c>
    </row>
    <row r="895" spans="64:66" ht="11.25" customHeight="1" x14ac:dyDescent="0.25">
      <c r="BL895" s="102" t="str">
        <f t="shared" si="80"/>
        <v/>
      </c>
      <c r="BM895" s="60" t="str">
        <f t="shared" si="81"/>
        <v/>
      </c>
      <c r="BN895" s="60" t="str">
        <f t="shared" si="82"/>
        <v/>
      </c>
    </row>
    <row r="896" spans="64:66" ht="11.25" customHeight="1" x14ac:dyDescent="0.25">
      <c r="BL896" s="102" t="str">
        <f t="shared" si="80"/>
        <v/>
      </c>
      <c r="BM896" s="60" t="str">
        <f t="shared" si="81"/>
        <v/>
      </c>
      <c r="BN896" s="60" t="str">
        <f t="shared" si="82"/>
        <v/>
      </c>
    </row>
    <row r="897" spans="64:66" ht="11.25" customHeight="1" x14ac:dyDescent="0.25">
      <c r="BL897" s="102" t="str">
        <f t="shared" si="80"/>
        <v/>
      </c>
      <c r="BM897" s="60" t="str">
        <f t="shared" si="81"/>
        <v/>
      </c>
      <c r="BN897" s="60" t="str">
        <f t="shared" si="82"/>
        <v/>
      </c>
    </row>
    <row r="898" spans="64:66" ht="11.25" customHeight="1" x14ac:dyDescent="0.25">
      <c r="BL898" s="102" t="str">
        <f t="shared" si="80"/>
        <v/>
      </c>
      <c r="BM898" s="60" t="str">
        <f t="shared" si="81"/>
        <v/>
      </c>
      <c r="BN898" s="60" t="str">
        <f t="shared" si="82"/>
        <v/>
      </c>
    </row>
    <row r="899" spans="64:66" ht="11.25" customHeight="1" x14ac:dyDescent="0.25">
      <c r="BL899" s="102" t="str">
        <f t="shared" si="80"/>
        <v/>
      </c>
      <c r="BM899" s="60" t="str">
        <f t="shared" si="81"/>
        <v/>
      </c>
      <c r="BN899" s="60" t="str">
        <f t="shared" si="82"/>
        <v/>
      </c>
    </row>
    <row r="900" spans="64:66" ht="11.25" customHeight="1" x14ac:dyDescent="0.25">
      <c r="BL900" s="102" t="str">
        <f t="shared" si="80"/>
        <v/>
      </c>
      <c r="BM900" s="60" t="str">
        <f t="shared" si="81"/>
        <v/>
      </c>
      <c r="BN900" s="60" t="str">
        <f t="shared" si="82"/>
        <v/>
      </c>
    </row>
    <row r="901" spans="64:66" ht="11.25" customHeight="1" x14ac:dyDescent="0.25">
      <c r="BL901" s="102" t="str">
        <f t="shared" ref="BL901:BL964" si="83">IF(ROW()&lt;=$BL$4,ROW()-ROW(BL$4),"")</f>
        <v/>
      </c>
      <c r="BM901" s="60" t="str">
        <f t="shared" si="81"/>
        <v/>
      </c>
      <c r="BN901" s="60" t="str">
        <f t="shared" si="82"/>
        <v/>
      </c>
    </row>
    <row r="902" spans="64:66" ht="11.25" customHeight="1" x14ac:dyDescent="0.25">
      <c r="BL902" s="102" t="str">
        <f t="shared" si="83"/>
        <v/>
      </c>
      <c r="BM902" s="60" t="str">
        <f t="shared" ref="BM902:BM965" si="84">IF(ISNUMBER(BL902),INT(BL901/$BN$4)+1,"")</f>
        <v/>
      </c>
      <c r="BN902" s="60" t="str">
        <f t="shared" ref="BN902:BN965" si="85">IF(ISNUMBER(BL902),IF(BM901&lt;&gt;BM902,1,BN901+1),"")</f>
        <v/>
      </c>
    </row>
    <row r="903" spans="64:66" ht="11.25" customHeight="1" x14ac:dyDescent="0.25">
      <c r="BL903" s="102" t="str">
        <f t="shared" si="83"/>
        <v/>
      </c>
      <c r="BM903" s="60" t="str">
        <f t="shared" si="84"/>
        <v/>
      </c>
      <c r="BN903" s="60" t="str">
        <f t="shared" si="85"/>
        <v/>
      </c>
    </row>
    <row r="904" spans="64:66" ht="11.25" customHeight="1" x14ac:dyDescent="0.25">
      <c r="BL904" s="102" t="str">
        <f t="shared" si="83"/>
        <v/>
      </c>
      <c r="BM904" s="60" t="str">
        <f t="shared" si="84"/>
        <v/>
      </c>
      <c r="BN904" s="60" t="str">
        <f t="shared" si="85"/>
        <v/>
      </c>
    </row>
    <row r="905" spans="64:66" ht="11.25" customHeight="1" x14ac:dyDescent="0.25">
      <c r="BL905" s="102" t="str">
        <f t="shared" si="83"/>
        <v/>
      </c>
      <c r="BM905" s="60" t="str">
        <f t="shared" si="84"/>
        <v/>
      </c>
      <c r="BN905" s="60" t="str">
        <f t="shared" si="85"/>
        <v/>
      </c>
    </row>
    <row r="906" spans="64:66" ht="11.25" customHeight="1" x14ac:dyDescent="0.25">
      <c r="BL906" s="102" t="str">
        <f t="shared" si="83"/>
        <v/>
      </c>
      <c r="BM906" s="60" t="str">
        <f t="shared" si="84"/>
        <v/>
      </c>
      <c r="BN906" s="60" t="str">
        <f t="shared" si="85"/>
        <v/>
      </c>
    </row>
    <row r="907" spans="64:66" ht="11.25" customHeight="1" x14ac:dyDescent="0.25">
      <c r="BL907" s="102" t="str">
        <f t="shared" si="83"/>
        <v/>
      </c>
      <c r="BM907" s="60" t="str">
        <f t="shared" si="84"/>
        <v/>
      </c>
      <c r="BN907" s="60" t="str">
        <f t="shared" si="85"/>
        <v/>
      </c>
    </row>
    <row r="908" spans="64:66" ht="11.25" customHeight="1" x14ac:dyDescent="0.25">
      <c r="BL908" s="102" t="str">
        <f t="shared" si="83"/>
        <v/>
      </c>
      <c r="BM908" s="60" t="str">
        <f t="shared" si="84"/>
        <v/>
      </c>
      <c r="BN908" s="60" t="str">
        <f t="shared" si="85"/>
        <v/>
      </c>
    </row>
    <row r="909" spans="64:66" ht="11.25" customHeight="1" x14ac:dyDescent="0.25">
      <c r="BL909" s="102" t="str">
        <f t="shared" si="83"/>
        <v/>
      </c>
      <c r="BM909" s="60" t="str">
        <f t="shared" si="84"/>
        <v/>
      </c>
      <c r="BN909" s="60" t="str">
        <f t="shared" si="85"/>
        <v/>
      </c>
    </row>
    <row r="910" spans="64:66" ht="11.25" customHeight="1" x14ac:dyDescent="0.25">
      <c r="BL910" s="102" t="str">
        <f t="shared" si="83"/>
        <v/>
      </c>
      <c r="BM910" s="60" t="str">
        <f t="shared" si="84"/>
        <v/>
      </c>
      <c r="BN910" s="60" t="str">
        <f t="shared" si="85"/>
        <v/>
      </c>
    </row>
    <row r="911" spans="64:66" ht="11.25" customHeight="1" x14ac:dyDescent="0.25">
      <c r="BL911" s="102" t="str">
        <f t="shared" si="83"/>
        <v/>
      </c>
      <c r="BM911" s="60" t="str">
        <f t="shared" si="84"/>
        <v/>
      </c>
      <c r="BN911" s="60" t="str">
        <f t="shared" si="85"/>
        <v/>
      </c>
    </row>
    <row r="912" spans="64:66" ht="11.25" customHeight="1" x14ac:dyDescent="0.25">
      <c r="BL912" s="102" t="str">
        <f t="shared" si="83"/>
        <v/>
      </c>
      <c r="BM912" s="60" t="str">
        <f t="shared" si="84"/>
        <v/>
      </c>
      <c r="BN912" s="60" t="str">
        <f t="shared" si="85"/>
        <v/>
      </c>
    </row>
    <row r="913" spans="64:66" ht="11.25" customHeight="1" x14ac:dyDescent="0.25">
      <c r="BL913" s="102" t="str">
        <f t="shared" si="83"/>
        <v/>
      </c>
      <c r="BM913" s="60" t="str">
        <f t="shared" si="84"/>
        <v/>
      </c>
      <c r="BN913" s="60" t="str">
        <f t="shared" si="85"/>
        <v/>
      </c>
    </row>
    <row r="914" spans="64:66" ht="11.25" customHeight="1" x14ac:dyDescent="0.25">
      <c r="BL914" s="102" t="str">
        <f t="shared" si="83"/>
        <v/>
      </c>
      <c r="BM914" s="60" t="str">
        <f t="shared" si="84"/>
        <v/>
      </c>
      <c r="BN914" s="60" t="str">
        <f t="shared" si="85"/>
        <v/>
      </c>
    </row>
    <row r="915" spans="64:66" ht="11.25" customHeight="1" x14ac:dyDescent="0.25">
      <c r="BL915" s="102" t="str">
        <f t="shared" si="83"/>
        <v/>
      </c>
      <c r="BM915" s="60" t="str">
        <f t="shared" si="84"/>
        <v/>
      </c>
      <c r="BN915" s="60" t="str">
        <f t="shared" si="85"/>
        <v/>
      </c>
    </row>
    <row r="916" spans="64:66" ht="11.25" customHeight="1" x14ac:dyDescent="0.25">
      <c r="BL916" s="102" t="str">
        <f t="shared" si="83"/>
        <v/>
      </c>
      <c r="BM916" s="60" t="str">
        <f t="shared" si="84"/>
        <v/>
      </c>
      <c r="BN916" s="60" t="str">
        <f t="shared" si="85"/>
        <v/>
      </c>
    </row>
    <row r="917" spans="64:66" ht="11.25" customHeight="1" x14ac:dyDescent="0.25">
      <c r="BL917" s="102" t="str">
        <f t="shared" si="83"/>
        <v/>
      </c>
      <c r="BM917" s="60" t="str">
        <f t="shared" si="84"/>
        <v/>
      </c>
      <c r="BN917" s="60" t="str">
        <f t="shared" si="85"/>
        <v/>
      </c>
    </row>
    <row r="918" spans="64:66" ht="11.25" customHeight="1" x14ac:dyDescent="0.25">
      <c r="BL918" s="102" t="str">
        <f t="shared" si="83"/>
        <v/>
      </c>
      <c r="BM918" s="60" t="str">
        <f t="shared" si="84"/>
        <v/>
      </c>
      <c r="BN918" s="60" t="str">
        <f t="shared" si="85"/>
        <v/>
      </c>
    </row>
    <row r="919" spans="64:66" ht="11.25" customHeight="1" x14ac:dyDescent="0.25">
      <c r="BL919" s="102" t="str">
        <f t="shared" si="83"/>
        <v/>
      </c>
      <c r="BM919" s="60" t="str">
        <f t="shared" si="84"/>
        <v/>
      </c>
      <c r="BN919" s="60" t="str">
        <f t="shared" si="85"/>
        <v/>
      </c>
    </row>
    <row r="920" spans="64:66" ht="11.25" customHeight="1" x14ac:dyDescent="0.25">
      <c r="BL920" s="102" t="str">
        <f t="shared" si="83"/>
        <v/>
      </c>
      <c r="BM920" s="60" t="str">
        <f t="shared" si="84"/>
        <v/>
      </c>
      <c r="BN920" s="60" t="str">
        <f t="shared" si="85"/>
        <v/>
      </c>
    </row>
    <row r="921" spans="64:66" ht="11.25" customHeight="1" x14ac:dyDescent="0.25">
      <c r="BL921" s="102" t="str">
        <f t="shared" si="83"/>
        <v/>
      </c>
      <c r="BM921" s="60" t="str">
        <f t="shared" si="84"/>
        <v/>
      </c>
      <c r="BN921" s="60" t="str">
        <f t="shared" si="85"/>
        <v/>
      </c>
    </row>
    <row r="922" spans="64:66" ht="11.25" customHeight="1" x14ac:dyDescent="0.25">
      <c r="BL922" s="102" t="str">
        <f t="shared" si="83"/>
        <v/>
      </c>
      <c r="BM922" s="60" t="str">
        <f t="shared" si="84"/>
        <v/>
      </c>
      <c r="BN922" s="60" t="str">
        <f t="shared" si="85"/>
        <v/>
      </c>
    </row>
    <row r="923" spans="64:66" ht="11.25" customHeight="1" x14ac:dyDescent="0.25">
      <c r="BL923" s="102" t="str">
        <f t="shared" si="83"/>
        <v/>
      </c>
      <c r="BM923" s="60" t="str">
        <f t="shared" si="84"/>
        <v/>
      </c>
      <c r="BN923" s="60" t="str">
        <f t="shared" si="85"/>
        <v/>
      </c>
    </row>
    <row r="924" spans="64:66" ht="11.25" customHeight="1" x14ac:dyDescent="0.25">
      <c r="BL924" s="102" t="str">
        <f t="shared" si="83"/>
        <v/>
      </c>
      <c r="BM924" s="60" t="str">
        <f t="shared" si="84"/>
        <v/>
      </c>
      <c r="BN924" s="60" t="str">
        <f t="shared" si="85"/>
        <v/>
      </c>
    </row>
    <row r="925" spans="64:66" ht="11.25" customHeight="1" x14ac:dyDescent="0.25">
      <c r="BL925" s="102" t="str">
        <f t="shared" si="83"/>
        <v/>
      </c>
      <c r="BM925" s="60" t="str">
        <f t="shared" si="84"/>
        <v/>
      </c>
      <c r="BN925" s="60" t="str">
        <f t="shared" si="85"/>
        <v/>
      </c>
    </row>
    <row r="926" spans="64:66" ht="11.25" customHeight="1" x14ac:dyDescent="0.25">
      <c r="BL926" s="102" t="str">
        <f t="shared" si="83"/>
        <v/>
      </c>
      <c r="BM926" s="60" t="str">
        <f t="shared" si="84"/>
        <v/>
      </c>
      <c r="BN926" s="60" t="str">
        <f t="shared" si="85"/>
        <v/>
      </c>
    </row>
    <row r="927" spans="64:66" ht="11.25" customHeight="1" x14ac:dyDescent="0.25">
      <c r="BL927" s="102" t="str">
        <f t="shared" si="83"/>
        <v/>
      </c>
      <c r="BM927" s="60" t="str">
        <f t="shared" si="84"/>
        <v/>
      </c>
      <c r="BN927" s="60" t="str">
        <f t="shared" si="85"/>
        <v/>
      </c>
    </row>
    <row r="928" spans="64:66" ht="11.25" customHeight="1" x14ac:dyDescent="0.25">
      <c r="BL928" s="102" t="str">
        <f t="shared" si="83"/>
        <v/>
      </c>
      <c r="BM928" s="60" t="str">
        <f t="shared" si="84"/>
        <v/>
      </c>
      <c r="BN928" s="60" t="str">
        <f t="shared" si="85"/>
        <v/>
      </c>
    </row>
    <row r="929" spans="64:66" ht="11.25" customHeight="1" x14ac:dyDescent="0.25">
      <c r="BL929" s="102" t="str">
        <f t="shared" si="83"/>
        <v/>
      </c>
      <c r="BM929" s="60" t="str">
        <f t="shared" si="84"/>
        <v/>
      </c>
      <c r="BN929" s="60" t="str">
        <f t="shared" si="85"/>
        <v/>
      </c>
    </row>
    <row r="930" spans="64:66" ht="11.25" customHeight="1" x14ac:dyDescent="0.25">
      <c r="BL930" s="102" t="str">
        <f t="shared" si="83"/>
        <v/>
      </c>
      <c r="BM930" s="60" t="str">
        <f t="shared" si="84"/>
        <v/>
      </c>
      <c r="BN930" s="60" t="str">
        <f t="shared" si="85"/>
        <v/>
      </c>
    </row>
    <row r="931" spans="64:66" ht="11.25" customHeight="1" x14ac:dyDescent="0.25">
      <c r="BL931" s="102" t="str">
        <f t="shared" si="83"/>
        <v/>
      </c>
      <c r="BM931" s="60" t="str">
        <f t="shared" si="84"/>
        <v/>
      </c>
      <c r="BN931" s="60" t="str">
        <f t="shared" si="85"/>
        <v/>
      </c>
    </row>
    <row r="932" spans="64:66" ht="11.25" customHeight="1" x14ac:dyDescent="0.25">
      <c r="BL932" s="102" t="str">
        <f t="shared" si="83"/>
        <v/>
      </c>
      <c r="BM932" s="60" t="str">
        <f t="shared" si="84"/>
        <v/>
      </c>
      <c r="BN932" s="60" t="str">
        <f t="shared" si="85"/>
        <v/>
      </c>
    </row>
    <row r="933" spans="64:66" ht="11.25" customHeight="1" x14ac:dyDescent="0.25">
      <c r="BL933" s="102" t="str">
        <f t="shared" si="83"/>
        <v/>
      </c>
      <c r="BM933" s="60" t="str">
        <f t="shared" si="84"/>
        <v/>
      </c>
      <c r="BN933" s="60" t="str">
        <f t="shared" si="85"/>
        <v/>
      </c>
    </row>
    <row r="934" spans="64:66" ht="11.25" customHeight="1" x14ac:dyDescent="0.25">
      <c r="BL934" s="102" t="str">
        <f t="shared" si="83"/>
        <v/>
      </c>
      <c r="BM934" s="60" t="str">
        <f t="shared" si="84"/>
        <v/>
      </c>
      <c r="BN934" s="60" t="str">
        <f t="shared" si="85"/>
        <v/>
      </c>
    </row>
    <row r="935" spans="64:66" ht="11.25" customHeight="1" x14ac:dyDescent="0.25">
      <c r="BL935" s="102" t="str">
        <f t="shared" si="83"/>
        <v/>
      </c>
      <c r="BM935" s="60" t="str">
        <f t="shared" si="84"/>
        <v/>
      </c>
      <c r="BN935" s="60" t="str">
        <f t="shared" si="85"/>
        <v/>
      </c>
    </row>
    <row r="936" spans="64:66" ht="11.25" customHeight="1" x14ac:dyDescent="0.25">
      <c r="BL936" s="102" t="str">
        <f t="shared" si="83"/>
        <v/>
      </c>
      <c r="BM936" s="60" t="str">
        <f t="shared" si="84"/>
        <v/>
      </c>
      <c r="BN936" s="60" t="str">
        <f t="shared" si="85"/>
        <v/>
      </c>
    </row>
    <row r="937" spans="64:66" ht="11.25" customHeight="1" x14ac:dyDescent="0.25">
      <c r="BL937" s="102" t="str">
        <f t="shared" si="83"/>
        <v/>
      </c>
      <c r="BM937" s="60" t="str">
        <f t="shared" si="84"/>
        <v/>
      </c>
      <c r="BN937" s="60" t="str">
        <f t="shared" si="85"/>
        <v/>
      </c>
    </row>
    <row r="938" spans="64:66" ht="11.25" customHeight="1" x14ac:dyDescent="0.25">
      <c r="BL938" s="102" t="str">
        <f t="shared" si="83"/>
        <v/>
      </c>
      <c r="BM938" s="60" t="str">
        <f t="shared" si="84"/>
        <v/>
      </c>
      <c r="BN938" s="60" t="str">
        <f t="shared" si="85"/>
        <v/>
      </c>
    </row>
    <row r="939" spans="64:66" ht="11.25" customHeight="1" x14ac:dyDescent="0.25">
      <c r="BL939" s="102" t="str">
        <f t="shared" si="83"/>
        <v/>
      </c>
      <c r="BM939" s="60" t="str">
        <f t="shared" si="84"/>
        <v/>
      </c>
      <c r="BN939" s="60" t="str">
        <f t="shared" si="85"/>
        <v/>
      </c>
    </row>
    <row r="940" spans="64:66" ht="11.25" customHeight="1" x14ac:dyDescent="0.25">
      <c r="BL940" s="102" t="str">
        <f t="shared" si="83"/>
        <v/>
      </c>
      <c r="BM940" s="60" t="str">
        <f t="shared" si="84"/>
        <v/>
      </c>
      <c r="BN940" s="60" t="str">
        <f t="shared" si="85"/>
        <v/>
      </c>
    </row>
    <row r="941" spans="64:66" ht="11.25" customHeight="1" x14ac:dyDescent="0.25">
      <c r="BL941" s="102" t="str">
        <f t="shared" si="83"/>
        <v/>
      </c>
      <c r="BM941" s="60" t="str">
        <f t="shared" si="84"/>
        <v/>
      </c>
      <c r="BN941" s="60" t="str">
        <f t="shared" si="85"/>
        <v/>
      </c>
    </row>
    <row r="942" spans="64:66" ht="11.25" customHeight="1" x14ac:dyDescent="0.25">
      <c r="BL942" s="102" t="str">
        <f t="shared" si="83"/>
        <v/>
      </c>
      <c r="BM942" s="60" t="str">
        <f t="shared" si="84"/>
        <v/>
      </c>
      <c r="BN942" s="60" t="str">
        <f t="shared" si="85"/>
        <v/>
      </c>
    </row>
    <row r="943" spans="64:66" ht="11.25" customHeight="1" x14ac:dyDescent="0.25">
      <c r="BL943" s="102" t="str">
        <f t="shared" si="83"/>
        <v/>
      </c>
      <c r="BM943" s="60" t="str">
        <f t="shared" si="84"/>
        <v/>
      </c>
      <c r="BN943" s="60" t="str">
        <f t="shared" si="85"/>
        <v/>
      </c>
    </row>
    <row r="944" spans="64:66" ht="11.25" customHeight="1" x14ac:dyDescent="0.25">
      <c r="BL944" s="102" t="str">
        <f t="shared" si="83"/>
        <v/>
      </c>
      <c r="BM944" s="60" t="str">
        <f t="shared" si="84"/>
        <v/>
      </c>
      <c r="BN944" s="60" t="str">
        <f t="shared" si="85"/>
        <v/>
      </c>
    </row>
    <row r="945" spans="64:66" ht="11.25" customHeight="1" x14ac:dyDescent="0.25">
      <c r="BL945" s="102" t="str">
        <f t="shared" si="83"/>
        <v/>
      </c>
      <c r="BM945" s="60" t="str">
        <f t="shared" si="84"/>
        <v/>
      </c>
      <c r="BN945" s="60" t="str">
        <f t="shared" si="85"/>
        <v/>
      </c>
    </row>
    <row r="946" spans="64:66" ht="11.25" customHeight="1" x14ac:dyDescent="0.25">
      <c r="BL946" s="102" t="str">
        <f t="shared" si="83"/>
        <v/>
      </c>
      <c r="BM946" s="60" t="str">
        <f t="shared" si="84"/>
        <v/>
      </c>
      <c r="BN946" s="60" t="str">
        <f t="shared" si="85"/>
        <v/>
      </c>
    </row>
    <row r="947" spans="64:66" ht="11.25" customHeight="1" x14ac:dyDescent="0.25">
      <c r="BL947" s="102" t="str">
        <f t="shared" si="83"/>
        <v/>
      </c>
      <c r="BM947" s="60" t="str">
        <f t="shared" si="84"/>
        <v/>
      </c>
      <c r="BN947" s="60" t="str">
        <f t="shared" si="85"/>
        <v/>
      </c>
    </row>
    <row r="948" spans="64:66" ht="11.25" customHeight="1" x14ac:dyDescent="0.25">
      <c r="BL948" s="102" t="str">
        <f t="shared" si="83"/>
        <v/>
      </c>
      <c r="BM948" s="60" t="str">
        <f t="shared" si="84"/>
        <v/>
      </c>
      <c r="BN948" s="60" t="str">
        <f t="shared" si="85"/>
        <v/>
      </c>
    </row>
    <row r="949" spans="64:66" ht="11.25" customHeight="1" x14ac:dyDescent="0.25">
      <c r="BL949" s="102" t="str">
        <f t="shared" si="83"/>
        <v/>
      </c>
      <c r="BM949" s="60" t="str">
        <f t="shared" si="84"/>
        <v/>
      </c>
      <c r="BN949" s="60" t="str">
        <f t="shared" si="85"/>
        <v/>
      </c>
    </row>
    <row r="950" spans="64:66" ht="11.25" customHeight="1" x14ac:dyDescent="0.25">
      <c r="BL950" s="102" t="str">
        <f t="shared" si="83"/>
        <v/>
      </c>
      <c r="BM950" s="60" t="str">
        <f t="shared" si="84"/>
        <v/>
      </c>
      <c r="BN950" s="60" t="str">
        <f t="shared" si="85"/>
        <v/>
      </c>
    </row>
    <row r="951" spans="64:66" ht="11.25" customHeight="1" x14ac:dyDescent="0.25">
      <c r="BL951" s="102" t="str">
        <f t="shared" si="83"/>
        <v/>
      </c>
      <c r="BM951" s="60" t="str">
        <f t="shared" si="84"/>
        <v/>
      </c>
      <c r="BN951" s="60" t="str">
        <f t="shared" si="85"/>
        <v/>
      </c>
    </row>
    <row r="952" spans="64:66" ht="11.25" customHeight="1" x14ac:dyDescent="0.25">
      <c r="BL952" s="102" t="str">
        <f t="shared" si="83"/>
        <v/>
      </c>
      <c r="BM952" s="60" t="str">
        <f t="shared" si="84"/>
        <v/>
      </c>
      <c r="BN952" s="60" t="str">
        <f t="shared" si="85"/>
        <v/>
      </c>
    </row>
    <row r="953" spans="64:66" ht="11.25" customHeight="1" x14ac:dyDescent="0.25">
      <c r="BL953" s="102" t="str">
        <f t="shared" si="83"/>
        <v/>
      </c>
      <c r="BM953" s="60" t="str">
        <f t="shared" si="84"/>
        <v/>
      </c>
      <c r="BN953" s="60" t="str">
        <f t="shared" si="85"/>
        <v/>
      </c>
    </row>
    <row r="954" spans="64:66" ht="11.25" customHeight="1" x14ac:dyDescent="0.25">
      <c r="BL954" s="102" t="str">
        <f t="shared" si="83"/>
        <v/>
      </c>
      <c r="BM954" s="60" t="str">
        <f t="shared" si="84"/>
        <v/>
      </c>
      <c r="BN954" s="60" t="str">
        <f t="shared" si="85"/>
        <v/>
      </c>
    </row>
    <row r="955" spans="64:66" ht="11.25" customHeight="1" x14ac:dyDescent="0.25">
      <c r="BL955" s="102" t="str">
        <f t="shared" si="83"/>
        <v/>
      </c>
      <c r="BM955" s="60" t="str">
        <f t="shared" si="84"/>
        <v/>
      </c>
      <c r="BN955" s="60" t="str">
        <f t="shared" si="85"/>
        <v/>
      </c>
    </row>
    <row r="956" spans="64:66" ht="11.25" customHeight="1" x14ac:dyDescent="0.25">
      <c r="BL956" s="102" t="str">
        <f t="shared" si="83"/>
        <v/>
      </c>
      <c r="BM956" s="60" t="str">
        <f t="shared" si="84"/>
        <v/>
      </c>
      <c r="BN956" s="60" t="str">
        <f t="shared" si="85"/>
        <v/>
      </c>
    </row>
    <row r="957" spans="64:66" ht="11.25" customHeight="1" x14ac:dyDescent="0.25">
      <c r="BL957" s="102" t="str">
        <f t="shared" si="83"/>
        <v/>
      </c>
      <c r="BM957" s="60" t="str">
        <f t="shared" si="84"/>
        <v/>
      </c>
      <c r="BN957" s="60" t="str">
        <f t="shared" si="85"/>
        <v/>
      </c>
    </row>
    <row r="958" spans="64:66" ht="11.25" customHeight="1" x14ac:dyDescent="0.25">
      <c r="BL958" s="102" t="str">
        <f t="shared" si="83"/>
        <v/>
      </c>
      <c r="BM958" s="60" t="str">
        <f t="shared" si="84"/>
        <v/>
      </c>
      <c r="BN958" s="60" t="str">
        <f t="shared" si="85"/>
        <v/>
      </c>
    </row>
    <row r="959" spans="64:66" ht="11.25" customHeight="1" x14ac:dyDescent="0.25">
      <c r="BL959" s="102" t="str">
        <f t="shared" si="83"/>
        <v/>
      </c>
      <c r="BM959" s="60" t="str">
        <f t="shared" si="84"/>
        <v/>
      </c>
      <c r="BN959" s="60" t="str">
        <f t="shared" si="85"/>
        <v/>
      </c>
    </row>
    <row r="960" spans="64:66" ht="11.25" customHeight="1" x14ac:dyDescent="0.25">
      <c r="BL960" s="102" t="str">
        <f t="shared" si="83"/>
        <v/>
      </c>
      <c r="BM960" s="60" t="str">
        <f t="shared" si="84"/>
        <v/>
      </c>
      <c r="BN960" s="60" t="str">
        <f t="shared" si="85"/>
        <v/>
      </c>
    </row>
    <row r="961" spans="64:66" ht="11.25" customHeight="1" x14ac:dyDescent="0.25">
      <c r="BL961" s="102" t="str">
        <f t="shared" si="83"/>
        <v/>
      </c>
      <c r="BM961" s="60" t="str">
        <f t="shared" si="84"/>
        <v/>
      </c>
      <c r="BN961" s="60" t="str">
        <f t="shared" si="85"/>
        <v/>
      </c>
    </row>
    <row r="962" spans="64:66" ht="11.25" customHeight="1" x14ac:dyDescent="0.25">
      <c r="BL962" s="102" t="str">
        <f t="shared" si="83"/>
        <v/>
      </c>
      <c r="BM962" s="60" t="str">
        <f t="shared" si="84"/>
        <v/>
      </c>
      <c r="BN962" s="60" t="str">
        <f t="shared" si="85"/>
        <v/>
      </c>
    </row>
    <row r="963" spans="64:66" ht="11.25" customHeight="1" x14ac:dyDescent="0.25">
      <c r="BL963" s="102" t="str">
        <f t="shared" si="83"/>
        <v/>
      </c>
      <c r="BM963" s="60" t="str">
        <f t="shared" si="84"/>
        <v/>
      </c>
      <c r="BN963" s="60" t="str">
        <f t="shared" si="85"/>
        <v/>
      </c>
    </row>
    <row r="964" spans="64:66" ht="11.25" customHeight="1" x14ac:dyDescent="0.25">
      <c r="BL964" s="102" t="str">
        <f t="shared" si="83"/>
        <v/>
      </c>
      <c r="BM964" s="60" t="str">
        <f t="shared" si="84"/>
        <v/>
      </c>
      <c r="BN964" s="60" t="str">
        <f t="shared" si="85"/>
        <v/>
      </c>
    </row>
    <row r="965" spans="64:66" ht="11.25" customHeight="1" x14ac:dyDescent="0.25">
      <c r="BL965" s="102" t="str">
        <f t="shared" ref="BL965:BL1028" si="86">IF(ROW()&lt;=$BL$4,ROW()-ROW(BL$4),"")</f>
        <v/>
      </c>
      <c r="BM965" s="60" t="str">
        <f t="shared" si="84"/>
        <v/>
      </c>
      <c r="BN965" s="60" t="str">
        <f t="shared" si="85"/>
        <v/>
      </c>
    </row>
    <row r="966" spans="64:66" ht="11.25" customHeight="1" x14ac:dyDescent="0.25">
      <c r="BL966" s="102" t="str">
        <f t="shared" si="86"/>
        <v/>
      </c>
      <c r="BM966" s="60" t="str">
        <f t="shared" ref="BM966:BM1029" si="87">IF(ISNUMBER(BL966),INT(BL965/$BN$4)+1,"")</f>
        <v/>
      </c>
      <c r="BN966" s="60" t="str">
        <f t="shared" ref="BN966:BN1029" si="88">IF(ISNUMBER(BL966),IF(BM965&lt;&gt;BM966,1,BN965+1),"")</f>
        <v/>
      </c>
    </row>
    <row r="967" spans="64:66" ht="11.25" customHeight="1" x14ac:dyDescent="0.25">
      <c r="BL967" s="102" t="str">
        <f t="shared" si="86"/>
        <v/>
      </c>
      <c r="BM967" s="60" t="str">
        <f t="shared" si="87"/>
        <v/>
      </c>
      <c r="BN967" s="60" t="str">
        <f t="shared" si="88"/>
        <v/>
      </c>
    </row>
    <row r="968" spans="64:66" ht="11.25" customHeight="1" x14ac:dyDescent="0.25">
      <c r="BL968" s="102" t="str">
        <f t="shared" si="86"/>
        <v/>
      </c>
      <c r="BM968" s="60" t="str">
        <f t="shared" si="87"/>
        <v/>
      </c>
      <c r="BN968" s="60" t="str">
        <f t="shared" si="88"/>
        <v/>
      </c>
    </row>
    <row r="969" spans="64:66" ht="11.25" customHeight="1" x14ac:dyDescent="0.25">
      <c r="BL969" s="102" t="str">
        <f t="shared" si="86"/>
        <v/>
      </c>
      <c r="BM969" s="60" t="str">
        <f t="shared" si="87"/>
        <v/>
      </c>
      <c r="BN969" s="60" t="str">
        <f t="shared" si="88"/>
        <v/>
      </c>
    </row>
    <row r="970" spans="64:66" ht="11.25" customHeight="1" x14ac:dyDescent="0.25">
      <c r="BL970" s="102" t="str">
        <f t="shared" si="86"/>
        <v/>
      </c>
      <c r="BM970" s="60" t="str">
        <f t="shared" si="87"/>
        <v/>
      </c>
      <c r="BN970" s="60" t="str">
        <f t="shared" si="88"/>
        <v/>
      </c>
    </row>
    <row r="971" spans="64:66" ht="11.25" customHeight="1" x14ac:dyDescent="0.25">
      <c r="BL971" s="102" t="str">
        <f t="shared" si="86"/>
        <v/>
      </c>
      <c r="BM971" s="60" t="str">
        <f t="shared" si="87"/>
        <v/>
      </c>
      <c r="BN971" s="60" t="str">
        <f t="shared" si="88"/>
        <v/>
      </c>
    </row>
    <row r="972" spans="64:66" ht="11.25" customHeight="1" x14ac:dyDescent="0.25">
      <c r="BL972" s="102" t="str">
        <f t="shared" si="86"/>
        <v/>
      </c>
      <c r="BM972" s="60" t="str">
        <f t="shared" si="87"/>
        <v/>
      </c>
      <c r="BN972" s="60" t="str">
        <f t="shared" si="88"/>
        <v/>
      </c>
    </row>
    <row r="973" spans="64:66" ht="11.25" customHeight="1" x14ac:dyDescent="0.25">
      <c r="BL973" s="102" t="str">
        <f t="shared" si="86"/>
        <v/>
      </c>
      <c r="BM973" s="60" t="str">
        <f t="shared" si="87"/>
        <v/>
      </c>
      <c r="BN973" s="60" t="str">
        <f t="shared" si="88"/>
        <v/>
      </c>
    </row>
    <row r="974" spans="64:66" ht="11.25" customHeight="1" x14ac:dyDescent="0.25">
      <c r="BL974" s="102" t="str">
        <f t="shared" si="86"/>
        <v/>
      </c>
      <c r="BM974" s="60" t="str">
        <f t="shared" si="87"/>
        <v/>
      </c>
      <c r="BN974" s="60" t="str">
        <f t="shared" si="88"/>
        <v/>
      </c>
    </row>
    <row r="975" spans="64:66" ht="11.25" customHeight="1" x14ac:dyDescent="0.25">
      <c r="BL975" s="102" t="str">
        <f t="shared" si="86"/>
        <v/>
      </c>
      <c r="BM975" s="60" t="str">
        <f t="shared" si="87"/>
        <v/>
      </c>
      <c r="BN975" s="60" t="str">
        <f t="shared" si="88"/>
        <v/>
      </c>
    </row>
    <row r="976" spans="64:66" ht="11.25" customHeight="1" x14ac:dyDescent="0.25">
      <c r="BL976" s="102" t="str">
        <f t="shared" si="86"/>
        <v/>
      </c>
      <c r="BM976" s="60" t="str">
        <f t="shared" si="87"/>
        <v/>
      </c>
      <c r="BN976" s="60" t="str">
        <f t="shared" si="88"/>
        <v/>
      </c>
    </row>
    <row r="977" spans="64:66" ht="11.25" customHeight="1" x14ac:dyDescent="0.25">
      <c r="BL977" s="102" t="str">
        <f t="shared" si="86"/>
        <v/>
      </c>
      <c r="BM977" s="60" t="str">
        <f t="shared" si="87"/>
        <v/>
      </c>
      <c r="BN977" s="60" t="str">
        <f t="shared" si="88"/>
        <v/>
      </c>
    </row>
    <row r="978" spans="64:66" ht="11.25" customHeight="1" x14ac:dyDescent="0.25">
      <c r="BL978" s="102" t="str">
        <f t="shared" si="86"/>
        <v/>
      </c>
      <c r="BM978" s="60" t="str">
        <f t="shared" si="87"/>
        <v/>
      </c>
      <c r="BN978" s="60" t="str">
        <f t="shared" si="88"/>
        <v/>
      </c>
    </row>
    <row r="979" spans="64:66" ht="11.25" customHeight="1" x14ac:dyDescent="0.25">
      <c r="BL979" s="102" t="str">
        <f t="shared" si="86"/>
        <v/>
      </c>
      <c r="BM979" s="60" t="str">
        <f t="shared" si="87"/>
        <v/>
      </c>
      <c r="BN979" s="60" t="str">
        <f t="shared" si="88"/>
        <v/>
      </c>
    </row>
    <row r="980" spans="64:66" ht="11.25" customHeight="1" x14ac:dyDescent="0.25">
      <c r="BL980" s="102" t="str">
        <f t="shared" si="86"/>
        <v/>
      </c>
      <c r="BM980" s="60" t="str">
        <f t="shared" si="87"/>
        <v/>
      </c>
      <c r="BN980" s="60" t="str">
        <f t="shared" si="88"/>
        <v/>
      </c>
    </row>
    <row r="981" spans="64:66" ht="11.25" customHeight="1" x14ac:dyDescent="0.25">
      <c r="BL981" s="102" t="str">
        <f t="shared" si="86"/>
        <v/>
      </c>
      <c r="BM981" s="60" t="str">
        <f t="shared" si="87"/>
        <v/>
      </c>
      <c r="BN981" s="60" t="str">
        <f t="shared" si="88"/>
        <v/>
      </c>
    </row>
    <row r="982" spans="64:66" ht="11.25" customHeight="1" x14ac:dyDescent="0.25">
      <c r="BL982" s="102" t="str">
        <f t="shared" si="86"/>
        <v/>
      </c>
      <c r="BM982" s="60" t="str">
        <f t="shared" si="87"/>
        <v/>
      </c>
      <c r="BN982" s="60" t="str">
        <f t="shared" si="88"/>
        <v/>
      </c>
    </row>
    <row r="983" spans="64:66" ht="11.25" customHeight="1" x14ac:dyDescent="0.25">
      <c r="BL983" s="102" t="str">
        <f t="shared" si="86"/>
        <v/>
      </c>
      <c r="BM983" s="60" t="str">
        <f t="shared" si="87"/>
        <v/>
      </c>
      <c r="BN983" s="60" t="str">
        <f t="shared" si="88"/>
        <v/>
      </c>
    </row>
    <row r="984" spans="64:66" ht="11.25" customHeight="1" x14ac:dyDescent="0.25">
      <c r="BL984" s="102" t="str">
        <f t="shared" si="86"/>
        <v/>
      </c>
      <c r="BM984" s="60" t="str">
        <f t="shared" si="87"/>
        <v/>
      </c>
      <c r="BN984" s="60" t="str">
        <f t="shared" si="88"/>
        <v/>
      </c>
    </row>
    <row r="985" spans="64:66" ht="11.25" customHeight="1" x14ac:dyDescent="0.25">
      <c r="BL985" s="102" t="str">
        <f t="shared" si="86"/>
        <v/>
      </c>
      <c r="BM985" s="60" t="str">
        <f t="shared" si="87"/>
        <v/>
      </c>
      <c r="BN985" s="60" t="str">
        <f t="shared" si="88"/>
        <v/>
      </c>
    </row>
    <row r="986" spans="64:66" ht="11.25" customHeight="1" x14ac:dyDescent="0.25">
      <c r="BL986" s="102" t="str">
        <f t="shared" si="86"/>
        <v/>
      </c>
      <c r="BM986" s="60" t="str">
        <f t="shared" si="87"/>
        <v/>
      </c>
      <c r="BN986" s="60" t="str">
        <f t="shared" si="88"/>
        <v/>
      </c>
    </row>
    <row r="987" spans="64:66" ht="11.25" customHeight="1" x14ac:dyDescent="0.25">
      <c r="BL987" s="102" t="str">
        <f t="shared" si="86"/>
        <v/>
      </c>
      <c r="BM987" s="60" t="str">
        <f t="shared" si="87"/>
        <v/>
      </c>
      <c r="BN987" s="60" t="str">
        <f t="shared" si="88"/>
        <v/>
      </c>
    </row>
    <row r="988" spans="64:66" ht="11.25" customHeight="1" x14ac:dyDescent="0.25">
      <c r="BL988" s="102" t="str">
        <f t="shared" si="86"/>
        <v/>
      </c>
      <c r="BM988" s="60" t="str">
        <f t="shared" si="87"/>
        <v/>
      </c>
      <c r="BN988" s="60" t="str">
        <f t="shared" si="88"/>
        <v/>
      </c>
    </row>
    <row r="989" spans="64:66" ht="11.25" customHeight="1" x14ac:dyDescent="0.25">
      <c r="BL989" s="102" t="str">
        <f t="shared" si="86"/>
        <v/>
      </c>
      <c r="BM989" s="60" t="str">
        <f t="shared" si="87"/>
        <v/>
      </c>
      <c r="BN989" s="60" t="str">
        <f t="shared" si="88"/>
        <v/>
      </c>
    </row>
    <row r="990" spans="64:66" ht="11.25" customHeight="1" x14ac:dyDescent="0.25">
      <c r="BL990" s="102" t="str">
        <f t="shared" si="86"/>
        <v/>
      </c>
      <c r="BM990" s="60" t="str">
        <f t="shared" si="87"/>
        <v/>
      </c>
      <c r="BN990" s="60" t="str">
        <f t="shared" si="88"/>
        <v/>
      </c>
    </row>
    <row r="991" spans="64:66" ht="11.25" customHeight="1" x14ac:dyDescent="0.25">
      <c r="BL991" s="102" t="str">
        <f t="shared" si="86"/>
        <v/>
      </c>
      <c r="BM991" s="60" t="str">
        <f t="shared" si="87"/>
        <v/>
      </c>
      <c r="BN991" s="60" t="str">
        <f t="shared" si="88"/>
        <v/>
      </c>
    </row>
    <row r="992" spans="64:66" ht="11.25" customHeight="1" x14ac:dyDescent="0.25">
      <c r="BL992" s="102" t="str">
        <f t="shared" si="86"/>
        <v/>
      </c>
      <c r="BM992" s="60" t="str">
        <f t="shared" si="87"/>
        <v/>
      </c>
      <c r="BN992" s="60" t="str">
        <f t="shared" si="88"/>
        <v/>
      </c>
    </row>
    <row r="993" spans="64:66" ht="11.25" customHeight="1" x14ac:dyDescent="0.25">
      <c r="BL993" s="102" t="str">
        <f t="shared" si="86"/>
        <v/>
      </c>
      <c r="BM993" s="60" t="str">
        <f t="shared" si="87"/>
        <v/>
      </c>
      <c r="BN993" s="60" t="str">
        <f t="shared" si="88"/>
        <v/>
      </c>
    </row>
    <row r="994" spans="64:66" ht="11.25" customHeight="1" x14ac:dyDescent="0.25">
      <c r="BL994" s="102" t="str">
        <f t="shared" si="86"/>
        <v/>
      </c>
      <c r="BM994" s="60" t="str">
        <f t="shared" si="87"/>
        <v/>
      </c>
      <c r="BN994" s="60" t="str">
        <f t="shared" si="88"/>
        <v/>
      </c>
    </row>
    <row r="995" spans="64:66" ht="11.25" customHeight="1" x14ac:dyDescent="0.25">
      <c r="BL995" s="102" t="str">
        <f t="shared" si="86"/>
        <v/>
      </c>
      <c r="BM995" s="60" t="str">
        <f t="shared" si="87"/>
        <v/>
      </c>
      <c r="BN995" s="60" t="str">
        <f t="shared" si="88"/>
        <v/>
      </c>
    </row>
    <row r="996" spans="64:66" ht="11.25" customHeight="1" x14ac:dyDescent="0.25">
      <c r="BL996" s="102" t="str">
        <f t="shared" si="86"/>
        <v/>
      </c>
      <c r="BM996" s="60" t="str">
        <f t="shared" si="87"/>
        <v/>
      </c>
      <c r="BN996" s="60" t="str">
        <f t="shared" si="88"/>
        <v/>
      </c>
    </row>
    <row r="997" spans="64:66" ht="11.25" customHeight="1" x14ac:dyDescent="0.25">
      <c r="BL997" s="102" t="str">
        <f t="shared" si="86"/>
        <v/>
      </c>
      <c r="BM997" s="60" t="str">
        <f t="shared" si="87"/>
        <v/>
      </c>
      <c r="BN997" s="60" t="str">
        <f t="shared" si="88"/>
        <v/>
      </c>
    </row>
    <row r="998" spans="64:66" ht="11.25" customHeight="1" x14ac:dyDescent="0.25">
      <c r="BL998" s="102" t="str">
        <f t="shared" si="86"/>
        <v/>
      </c>
      <c r="BM998" s="60" t="str">
        <f t="shared" si="87"/>
        <v/>
      </c>
      <c r="BN998" s="60" t="str">
        <f t="shared" si="88"/>
        <v/>
      </c>
    </row>
    <row r="999" spans="64:66" ht="11.25" customHeight="1" x14ac:dyDescent="0.25">
      <c r="BL999" s="102" t="str">
        <f t="shared" si="86"/>
        <v/>
      </c>
      <c r="BM999" s="60" t="str">
        <f t="shared" si="87"/>
        <v/>
      </c>
      <c r="BN999" s="60" t="str">
        <f t="shared" si="88"/>
        <v/>
      </c>
    </row>
    <row r="1000" spans="64:66" ht="11.25" customHeight="1" x14ac:dyDescent="0.25">
      <c r="BL1000" s="102" t="str">
        <f t="shared" si="86"/>
        <v/>
      </c>
      <c r="BM1000" s="60" t="str">
        <f t="shared" si="87"/>
        <v/>
      </c>
      <c r="BN1000" s="60" t="str">
        <f t="shared" si="88"/>
        <v/>
      </c>
    </row>
    <row r="1001" spans="64:66" ht="11.25" customHeight="1" x14ac:dyDescent="0.25">
      <c r="BL1001" s="102" t="str">
        <f t="shared" si="86"/>
        <v/>
      </c>
      <c r="BM1001" s="60" t="str">
        <f t="shared" si="87"/>
        <v/>
      </c>
      <c r="BN1001" s="60" t="str">
        <f t="shared" si="88"/>
        <v/>
      </c>
    </row>
    <row r="1002" spans="64:66" ht="11.25" customHeight="1" x14ac:dyDescent="0.25">
      <c r="BL1002" s="102" t="str">
        <f t="shared" si="86"/>
        <v/>
      </c>
      <c r="BM1002" s="60" t="str">
        <f t="shared" si="87"/>
        <v/>
      </c>
      <c r="BN1002" s="60" t="str">
        <f t="shared" si="88"/>
        <v/>
      </c>
    </row>
    <row r="1003" spans="64:66" ht="11.25" customHeight="1" x14ac:dyDescent="0.25">
      <c r="BL1003" s="102" t="str">
        <f t="shared" si="86"/>
        <v/>
      </c>
      <c r="BM1003" s="60" t="str">
        <f t="shared" si="87"/>
        <v/>
      </c>
      <c r="BN1003" s="60" t="str">
        <f t="shared" si="88"/>
        <v/>
      </c>
    </row>
    <row r="1004" spans="64:66" ht="11.25" customHeight="1" x14ac:dyDescent="0.25">
      <c r="BL1004" s="102" t="str">
        <f t="shared" si="86"/>
        <v/>
      </c>
      <c r="BM1004" s="60" t="str">
        <f t="shared" si="87"/>
        <v/>
      </c>
      <c r="BN1004" s="60" t="str">
        <f t="shared" si="88"/>
        <v/>
      </c>
    </row>
    <row r="1005" spans="64:66" ht="11.25" customHeight="1" x14ac:dyDescent="0.25">
      <c r="BL1005" s="102" t="str">
        <f t="shared" si="86"/>
        <v/>
      </c>
      <c r="BM1005" s="60" t="str">
        <f t="shared" si="87"/>
        <v/>
      </c>
      <c r="BN1005" s="60" t="str">
        <f t="shared" si="88"/>
        <v/>
      </c>
    </row>
    <row r="1006" spans="64:66" ht="11.25" customHeight="1" x14ac:dyDescent="0.25">
      <c r="BL1006" s="102" t="str">
        <f t="shared" si="86"/>
        <v/>
      </c>
      <c r="BM1006" s="60" t="str">
        <f t="shared" si="87"/>
        <v/>
      </c>
      <c r="BN1006" s="60" t="str">
        <f t="shared" si="88"/>
        <v/>
      </c>
    </row>
    <row r="1007" spans="64:66" ht="11.25" customHeight="1" x14ac:dyDescent="0.25">
      <c r="BL1007" s="102" t="str">
        <f t="shared" si="86"/>
        <v/>
      </c>
      <c r="BM1007" s="60" t="str">
        <f t="shared" si="87"/>
        <v/>
      </c>
      <c r="BN1007" s="60" t="str">
        <f t="shared" si="88"/>
        <v/>
      </c>
    </row>
    <row r="1008" spans="64:66" ht="11.25" customHeight="1" x14ac:dyDescent="0.25">
      <c r="BL1008" s="102" t="str">
        <f t="shared" si="86"/>
        <v/>
      </c>
      <c r="BM1008" s="60" t="str">
        <f t="shared" si="87"/>
        <v/>
      </c>
      <c r="BN1008" s="60" t="str">
        <f t="shared" si="88"/>
        <v/>
      </c>
    </row>
    <row r="1009" spans="64:66" ht="11.25" customHeight="1" x14ac:dyDescent="0.25">
      <c r="BL1009" s="102" t="str">
        <f t="shared" si="86"/>
        <v/>
      </c>
      <c r="BM1009" s="60" t="str">
        <f t="shared" si="87"/>
        <v/>
      </c>
      <c r="BN1009" s="60" t="str">
        <f t="shared" si="88"/>
        <v/>
      </c>
    </row>
    <row r="1010" spans="64:66" ht="11.25" customHeight="1" x14ac:dyDescent="0.25">
      <c r="BL1010" s="102" t="str">
        <f t="shared" si="86"/>
        <v/>
      </c>
      <c r="BM1010" s="60" t="str">
        <f t="shared" si="87"/>
        <v/>
      </c>
      <c r="BN1010" s="60" t="str">
        <f t="shared" si="88"/>
        <v/>
      </c>
    </row>
    <row r="1011" spans="64:66" ht="11.25" customHeight="1" x14ac:dyDescent="0.25">
      <c r="BL1011" s="102" t="str">
        <f t="shared" si="86"/>
        <v/>
      </c>
      <c r="BM1011" s="60" t="str">
        <f t="shared" si="87"/>
        <v/>
      </c>
      <c r="BN1011" s="60" t="str">
        <f t="shared" si="88"/>
        <v/>
      </c>
    </row>
    <row r="1012" spans="64:66" ht="11.25" customHeight="1" x14ac:dyDescent="0.25">
      <c r="BL1012" s="102" t="str">
        <f t="shared" si="86"/>
        <v/>
      </c>
      <c r="BM1012" s="60" t="str">
        <f t="shared" si="87"/>
        <v/>
      </c>
      <c r="BN1012" s="60" t="str">
        <f t="shared" si="88"/>
        <v/>
      </c>
    </row>
    <row r="1013" spans="64:66" ht="11.25" customHeight="1" x14ac:dyDescent="0.25">
      <c r="BL1013" s="102" t="str">
        <f t="shared" si="86"/>
        <v/>
      </c>
      <c r="BM1013" s="60" t="str">
        <f t="shared" si="87"/>
        <v/>
      </c>
      <c r="BN1013" s="60" t="str">
        <f t="shared" si="88"/>
        <v/>
      </c>
    </row>
    <row r="1014" spans="64:66" ht="11.25" customHeight="1" x14ac:dyDescent="0.25">
      <c r="BL1014" s="102" t="str">
        <f t="shared" si="86"/>
        <v/>
      </c>
      <c r="BM1014" s="60" t="str">
        <f t="shared" si="87"/>
        <v/>
      </c>
      <c r="BN1014" s="60" t="str">
        <f t="shared" si="88"/>
        <v/>
      </c>
    </row>
    <row r="1015" spans="64:66" ht="11.25" customHeight="1" x14ac:dyDescent="0.25">
      <c r="BL1015" s="102" t="str">
        <f t="shared" si="86"/>
        <v/>
      </c>
      <c r="BM1015" s="60" t="str">
        <f t="shared" si="87"/>
        <v/>
      </c>
      <c r="BN1015" s="60" t="str">
        <f t="shared" si="88"/>
        <v/>
      </c>
    </row>
    <row r="1016" spans="64:66" ht="11.25" customHeight="1" x14ac:dyDescent="0.25">
      <c r="BL1016" s="102" t="str">
        <f t="shared" si="86"/>
        <v/>
      </c>
      <c r="BM1016" s="60" t="str">
        <f t="shared" si="87"/>
        <v/>
      </c>
      <c r="BN1016" s="60" t="str">
        <f t="shared" si="88"/>
        <v/>
      </c>
    </row>
    <row r="1017" spans="64:66" ht="11.25" customHeight="1" x14ac:dyDescent="0.25">
      <c r="BL1017" s="102" t="str">
        <f t="shared" si="86"/>
        <v/>
      </c>
      <c r="BM1017" s="60" t="str">
        <f t="shared" si="87"/>
        <v/>
      </c>
      <c r="BN1017" s="60" t="str">
        <f t="shared" si="88"/>
        <v/>
      </c>
    </row>
    <row r="1018" spans="64:66" ht="11.25" customHeight="1" x14ac:dyDescent="0.25">
      <c r="BL1018" s="102" t="str">
        <f t="shared" si="86"/>
        <v/>
      </c>
      <c r="BM1018" s="60" t="str">
        <f t="shared" si="87"/>
        <v/>
      </c>
      <c r="BN1018" s="60" t="str">
        <f t="shared" si="88"/>
        <v/>
      </c>
    </row>
    <row r="1019" spans="64:66" ht="11.25" customHeight="1" x14ac:dyDescent="0.25">
      <c r="BL1019" s="102" t="str">
        <f t="shared" si="86"/>
        <v/>
      </c>
      <c r="BM1019" s="60" t="str">
        <f t="shared" si="87"/>
        <v/>
      </c>
      <c r="BN1019" s="60" t="str">
        <f t="shared" si="88"/>
        <v/>
      </c>
    </row>
    <row r="1020" spans="64:66" ht="11.25" customHeight="1" x14ac:dyDescent="0.25">
      <c r="BL1020" s="102" t="str">
        <f t="shared" si="86"/>
        <v/>
      </c>
      <c r="BM1020" s="60" t="str">
        <f t="shared" si="87"/>
        <v/>
      </c>
      <c r="BN1020" s="60" t="str">
        <f t="shared" si="88"/>
        <v/>
      </c>
    </row>
    <row r="1021" spans="64:66" ht="11.25" customHeight="1" x14ac:dyDescent="0.25">
      <c r="BL1021" s="102" t="str">
        <f t="shared" si="86"/>
        <v/>
      </c>
      <c r="BM1021" s="60" t="str">
        <f t="shared" si="87"/>
        <v/>
      </c>
      <c r="BN1021" s="60" t="str">
        <f t="shared" si="88"/>
        <v/>
      </c>
    </row>
    <row r="1022" spans="64:66" ht="11.25" customHeight="1" x14ac:dyDescent="0.25">
      <c r="BL1022" s="102" t="str">
        <f t="shared" si="86"/>
        <v/>
      </c>
      <c r="BM1022" s="60" t="str">
        <f t="shared" si="87"/>
        <v/>
      </c>
      <c r="BN1022" s="60" t="str">
        <f t="shared" si="88"/>
        <v/>
      </c>
    </row>
    <row r="1023" spans="64:66" ht="11.25" customHeight="1" x14ac:dyDescent="0.25">
      <c r="BL1023" s="102" t="str">
        <f t="shared" si="86"/>
        <v/>
      </c>
      <c r="BM1023" s="60" t="str">
        <f t="shared" si="87"/>
        <v/>
      </c>
      <c r="BN1023" s="60" t="str">
        <f t="shared" si="88"/>
        <v/>
      </c>
    </row>
    <row r="1024" spans="64:66" ht="11.25" customHeight="1" x14ac:dyDescent="0.25">
      <c r="BL1024" s="102" t="str">
        <f t="shared" si="86"/>
        <v/>
      </c>
      <c r="BM1024" s="60" t="str">
        <f t="shared" si="87"/>
        <v/>
      </c>
      <c r="BN1024" s="60" t="str">
        <f t="shared" si="88"/>
        <v/>
      </c>
    </row>
    <row r="1025" spans="64:66" ht="11.25" customHeight="1" x14ac:dyDescent="0.25">
      <c r="BL1025" s="102" t="str">
        <f t="shared" si="86"/>
        <v/>
      </c>
      <c r="BM1025" s="60" t="str">
        <f t="shared" si="87"/>
        <v/>
      </c>
      <c r="BN1025" s="60" t="str">
        <f t="shared" si="88"/>
        <v/>
      </c>
    </row>
    <row r="1026" spans="64:66" ht="11.25" customHeight="1" x14ac:dyDescent="0.25">
      <c r="BL1026" s="102" t="str">
        <f t="shared" si="86"/>
        <v/>
      </c>
      <c r="BM1026" s="60" t="str">
        <f t="shared" si="87"/>
        <v/>
      </c>
      <c r="BN1026" s="60" t="str">
        <f t="shared" si="88"/>
        <v/>
      </c>
    </row>
    <row r="1027" spans="64:66" ht="11.25" customHeight="1" x14ac:dyDescent="0.25">
      <c r="BL1027" s="102" t="str">
        <f t="shared" si="86"/>
        <v/>
      </c>
      <c r="BM1027" s="60" t="str">
        <f t="shared" si="87"/>
        <v/>
      </c>
      <c r="BN1027" s="60" t="str">
        <f t="shared" si="88"/>
        <v/>
      </c>
    </row>
    <row r="1028" spans="64:66" ht="11.25" customHeight="1" x14ac:dyDescent="0.25">
      <c r="BL1028" s="102" t="str">
        <f t="shared" si="86"/>
        <v/>
      </c>
      <c r="BM1028" s="60" t="str">
        <f t="shared" si="87"/>
        <v/>
      </c>
      <c r="BN1028" s="60" t="str">
        <f t="shared" si="88"/>
        <v/>
      </c>
    </row>
    <row r="1029" spans="64:66" ht="11.25" customHeight="1" x14ac:dyDescent="0.25">
      <c r="BL1029" s="102" t="str">
        <f t="shared" ref="BL1029:BL1092" si="89">IF(ROW()&lt;=$BL$4,ROW()-ROW(BL$4),"")</f>
        <v/>
      </c>
      <c r="BM1029" s="60" t="str">
        <f t="shared" si="87"/>
        <v/>
      </c>
      <c r="BN1029" s="60" t="str">
        <f t="shared" si="88"/>
        <v/>
      </c>
    </row>
    <row r="1030" spans="64:66" ht="11.25" customHeight="1" x14ac:dyDescent="0.25">
      <c r="BL1030" s="102" t="str">
        <f t="shared" si="89"/>
        <v/>
      </c>
      <c r="BM1030" s="60" t="str">
        <f t="shared" ref="BM1030:BM1093" si="90">IF(ISNUMBER(BL1030),INT(BL1029/$BN$4)+1,"")</f>
        <v/>
      </c>
      <c r="BN1030" s="60" t="str">
        <f t="shared" ref="BN1030:BN1093" si="91">IF(ISNUMBER(BL1030),IF(BM1029&lt;&gt;BM1030,1,BN1029+1),"")</f>
        <v/>
      </c>
    </row>
    <row r="1031" spans="64:66" ht="11.25" customHeight="1" x14ac:dyDescent="0.25">
      <c r="BL1031" s="102" t="str">
        <f t="shared" si="89"/>
        <v/>
      </c>
      <c r="BM1031" s="60" t="str">
        <f t="shared" si="90"/>
        <v/>
      </c>
      <c r="BN1031" s="60" t="str">
        <f t="shared" si="91"/>
        <v/>
      </c>
    </row>
    <row r="1032" spans="64:66" ht="11.25" customHeight="1" x14ac:dyDescent="0.25">
      <c r="BL1032" s="102" t="str">
        <f t="shared" si="89"/>
        <v/>
      </c>
      <c r="BM1032" s="60" t="str">
        <f t="shared" si="90"/>
        <v/>
      </c>
      <c r="BN1032" s="60" t="str">
        <f t="shared" si="91"/>
        <v/>
      </c>
    </row>
    <row r="1033" spans="64:66" ht="11.25" customHeight="1" x14ac:dyDescent="0.25">
      <c r="BL1033" s="102" t="str">
        <f t="shared" si="89"/>
        <v/>
      </c>
      <c r="BM1033" s="60" t="str">
        <f t="shared" si="90"/>
        <v/>
      </c>
      <c r="BN1033" s="60" t="str">
        <f t="shared" si="91"/>
        <v/>
      </c>
    </row>
    <row r="1034" spans="64:66" ht="11.25" customHeight="1" x14ac:dyDescent="0.25">
      <c r="BL1034" s="102" t="str">
        <f t="shared" si="89"/>
        <v/>
      </c>
      <c r="BM1034" s="60" t="str">
        <f t="shared" si="90"/>
        <v/>
      </c>
      <c r="BN1034" s="60" t="str">
        <f t="shared" si="91"/>
        <v/>
      </c>
    </row>
    <row r="1035" spans="64:66" ht="11.25" customHeight="1" x14ac:dyDescent="0.25">
      <c r="BL1035" s="102" t="str">
        <f t="shared" si="89"/>
        <v/>
      </c>
      <c r="BM1035" s="60" t="str">
        <f t="shared" si="90"/>
        <v/>
      </c>
      <c r="BN1035" s="60" t="str">
        <f t="shared" si="91"/>
        <v/>
      </c>
    </row>
    <row r="1036" spans="64:66" ht="11.25" customHeight="1" x14ac:dyDescent="0.25">
      <c r="BL1036" s="102" t="str">
        <f t="shared" si="89"/>
        <v/>
      </c>
      <c r="BM1036" s="60" t="str">
        <f t="shared" si="90"/>
        <v/>
      </c>
      <c r="BN1036" s="60" t="str">
        <f t="shared" si="91"/>
        <v/>
      </c>
    </row>
    <row r="1037" spans="64:66" ht="11.25" customHeight="1" x14ac:dyDescent="0.25">
      <c r="BL1037" s="102" t="str">
        <f t="shared" si="89"/>
        <v/>
      </c>
      <c r="BM1037" s="60" t="str">
        <f t="shared" si="90"/>
        <v/>
      </c>
      <c r="BN1037" s="60" t="str">
        <f t="shared" si="91"/>
        <v/>
      </c>
    </row>
    <row r="1038" spans="64:66" ht="11.25" customHeight="1" x14ac:dyDescent="0.25">
      <c r="BL1038" s="102" t="str">
        <f t="shared" si="89"/>
        <v/>
      </c>
      <c r="BM1038" s="60" t="str">
        <f t="shared" si="90"/>
        <v/>
      </c>
      <c r="BN1038" s="60" t="str">
        <f t="shared" si="91"/>
        <v/>
      </c>
    </row>
    <row r="1039" spans="64:66" ht="11.25" customHeight="1" x14ac:dyDescent="0.25">
      <c r="BL1039" s="102" t="str">
        <f t="shared" si="89"/>
        <v/>
      </c>
      <c r="BM1039" s="60" t="str">
        <f t="shared" si="90"/>
        <v/>
      </c>
      <c r="BN1039" s="60" t="str">
        <f t="shared" si="91"/>
        <v/>
      </c>
    </row>
    <row r="1040" spans="64:66" ht="11.25" customHeight="1" x14ac:dyDescent="0.25">
      <c r="BL1040" s="102" t="str">
        <f t="shared" si="89"/>
        <v/>
      </c>
      <c r="BM1040" s="60" t="str">
        <f t="shared" si="90"/>
        <v/>
      </c>
      <c r="BN1040" s="60" t="str">
        <f t="shared" si="91"/>
        <v/>
      </c>
    </row>
    <row r="1041" spans="64:66" ht="11.25" customHeight="1" x14ac:dyDescent="0.25">
      <c r="BL1041" s="102" t="str">
        <f t="shared" si="89"/>
        <v/>
      </c>
      <c r="BM1041" s="60" t="str">
        <f t="shared" si="90"/>
        <v/>
      </c>
      <c r="BN1041" s="60" t="str">
        <f t="shared" si="91"/>
        <v/>
      </c>
    </row>
    <row r="1042" spans="64:66" ht="11.25" customHeight="1" x14ac:dyDescent="0.25">
      <c r="BL1042" s="102" t="str">
        <f t="shared" si="89"/>
        <v/>
      </c>
      <c r="BM1042" s="60" t="str">
        <f t="shared" si="90"/>
        <v/>
      </c>
      <c r="BN1042" s="60" t="str">
        <f t="shared" si="91"/>
        <v/>
      </c>
    </row>
    <row r="1043" spans="64:66" ht="11.25" customHeight="1" x14ac:dyDescent="0.25">
      <c r="BL1043" s="102" t="str">
        <f t="shared" si="89"/>
        <v/>
      </c>
      <c r="BM1043" s="60" t="str">
        <f t="shared" si="90"/>
        <v/>
      </c>
      <c r="BN1043" s="60" t="str">
        <f t="shared" si="91"/>
        <v/>
      </c>
    </row>
    <row r="1044" spans="64:66" ht="11.25" customHeight="1" x14ac:dyDescent="0.25">
      <c r="BL1044" s="102" t="str">
        <f t="shared" si="89"/>
        <v/>
      </c>
      <c r="BM1044" s="60" t="str">
        <f t="shared" si="90"/>
        <v/>
      </c>
      <c r="BN1044" s="60" t="str">
        <f t="shared" si="91"/>
        <v/>
      </c>
    </row>
    <row r="1045" spans="64:66" ht="11.25" customHeight="1" x14ac:dyDescent="0.25">
      <c r="BL1045" s="102" t="str">
        <f t="shared" si="89"/>
        <v/>
      </c>
      <c r="BM1045" s="60" t="str">
        <f t="shared" si="90"/>
        <v/>
      </c>
      <c r="BN1045" s="60" t="str">
        <f t="shared" si="91"/>
        <v/>
      </c>
    </row>
    <row r="1046" spans="64:66" ht="11.25" customHeight="1" x14ac:dyDescent="0.25">
      <c r="BL1046" s="102" t="str">
        <f t="shared" si="89"/>
        <v/>
      </c>
      <c r="BM1046" s="60" t="str">
        <f t="shared" si="90"/>
        <v/>
      </c>
      <c r="BN1046" s="60" t="str">
        <f t="shared" si="91"/>
        <v/>
      </c>
    </row>
    <row r="1047" spans="64:66" ht="11.25" customHeight="1" x14ac:dyDescent="0.25">
      <c r="BL1047" s="102" t="str">
        <f t="shared" si="89"/>
        <v/>
      </c>
      <c r="BM1047" s="60" t="str">
        <f t="shared" si="90"/>
        <v/>
      </c>
      <c r="BN1047" s="60" t="str">
        <f t="shared" si="91"/>
        <v/>
      </c>
    </row>
    <row r="1048" spans="64:66" ht="11.25" customHeight="1" x14ac:dyDescent="0.25">
      <c r="BL1048" s="102" t="str">
        <f t="shared" si="89"/>
        <v/>
      </c>
      <c r="BM1048" s="60" t="str">
        <f t="shared" si="90"/>
        <v/>
      </c>
      <c r="BN1048" s="60" t="str">
        <f t="shared" si="91"/>
        <v/>
      </c>
    </row>
    <row r="1049" spans="64:66" ht="11.25" customHeight="1" x14ac:dyDescent="0.25">
      <c r="BL1049" s="102" t="str">
        <f t="shared" si="89"/>
        <v/>
      </c>
      <c r="BM1049" s="60" t="str">
        <f t="shared" si="90"/>
        <v/>
      </c>
      <c r="BN1049" s="60" t="str">
        <f t="shared" si="91"/>
        <v/>
      </c>
    </row>
    <row r="1050" spans="64:66" ht="11.25" customHeight="1" x14ac:dyDescent="0.25">
      <c r="BL1050" s="102" t="str">
        <f t="shared" si="89"/>
        <v/>
      </c>
      <c r="BM1050" s="60" t="str">
        <f t="shared" si="90"/>
        <v/>
      </c>
      <c r="BN1050" s="60" t="str">
        <f t="shared" si="91"/>
        <v/>
      </c>
    </row>
    <row r="1051" spans="64:66" ht="11.25" customHeight="1" x14ac:dyDescent="0.25">
      <c r="BL1051" s="102" t="str">
        <f t="shared" si="89"/>
        <v/>
      </c>
      <c r="BM1051" s="60" t="str">
        <f t="shared" si="90"/>
        <v/>
      </c>
      <c r="BN1051" s="60" t="str">
        <f t="shared" si="91"/>
        <v/>
      </c>
    </row>
    <row r="1052" spans="64:66" ht="11.25" customHeight="1" x14ac:dyDescent="0.25">
      <c r="BL1052" s="102" t="str">
        <f t="shared" si="89"/>
        <v/>
      </c>
      <c r="BM1052" s="60" t="str">
        <f t="shared" si="90"/>
        <v/>
      </c>
      <c r="BN1052" s="60" t="str">
        <f t="shared" si="91"/>
        <v/>
      </c>
    </row>
    <row r="1053" spans="64:66" ht="11.25" customHeight="1" x14ac:dyDescent="0.25">
      <c r="BL1053" s="102" t="str">
        <f t="shared" si="89"/>
        <v/>
      </c>
      <c r="BM1053" s="60" t="str">
        <f t="shared" si="90"/>
        <v/>
      </c>
      <c r="BN1053" s="60" t="str">
        <f t="shared" si="91"/>
        <v/>
      </c>
    </row>
    <row r="1054" spans="64:66" ht="11.25" customHeight="1" x14ac:dyDescent="0.25">
      <c r="BL1054" s="102" t="str">
        <f t="shared" si="89"/>
        <v/>
      </c>
      <c r="BM1054" s="60" t="str">
        <f t="shared" si="90"/>
        <v/>
      </c>
      <c r="BN1054" s="60" t="str">
        <f t="shared" si="91"/>
        <v/>
      </c>
    </row>
    <row r="1055" spans="64:66" ht="11.25" customHeight="1" x14ac:dyDescent="0.25">
      <c r="BL1055" s="102" t="str">
        <f t="shared" si="89"/>
        <v/>
      </c>
      <c r="BM1055" s="60" t="str">
        <f t="shared" si="90"/>
        <v/>
      </c>
      <c r="BN1055" s="60" t="str">
        <f t="shared" si="91"/>
        <v/>
      </c>
    </row>
    <row r="1056" spans="64:66" ht="11.25" customHeight="1" x14ac:dyDescent="0.25">
      <c r="BL1056" s="102" t="str">
        <f t="shared" si="89"/>
        <v/>
      </c>
      <c r="BM1056" s="60" t="str">
        <f t="shared" si="90"/>
        <v/>
      </c>
      <c r="BN1056" s="60" t="str">
        <f t="shared" si="91"/>
        <v/>
      </c>
    </row>
    <row r="1057" spans="64:66" ht="11.25" customHeight="1" x14ac:dyDescent="0.25">
      <c r="BL1057" s="102" t="str">
        <f t="shared" si="89"/>
        <v/>
      </c>
      <c r="BM1057" s="60" t="str">
        <f t="shared" si="90"/>
        <v/>
      </c>
      <c r="BN1057" s="60" t="str">
        <f t="shared" si="91"/>
        <v/>
      </c>
    </row>
    <row r="1058" spans="64:66" ht="11.25" customHeight="1" x14ac:dyDescent="0.25">
      <c r="BL1058" s="102" t="str">
        <f t="shared" si="89"/>
        <v/>
      </c>
      <c r="BM1058" s="60" t="str">
        <f t="shared" si="90"/>
        <v/>
      </c>
      <c r="BN1058" s="60" t="str">
        <f t="shared" si="91"/>
        <v/>
      </c>
    </row>
    <row r="1059" spans="64:66" ht="11.25" customHeight="1" x14ac:dyDescent="0.25">
      <c r="BL1059" s="102" t="str">
        <f t="shared" si="89"/>
        <v/>
      </c>
      <c r="BM1059" s="60" t="str">
        <f t="shared" si="90"/>
        <v/>
      </c>
      <c r="BN1059" s="60" t="str">
        <f t="shared" si="91"/>
        <v/>
      </c>
    </row>
    <row r="1060" spans="64:66" ht="11.25" customHeight="1" x14ac:dyDescent="0.25">
      <c r="BL1060" s="102" t="str">
        <f t="shared" si="89"/>
        <v/>
      </c>
      <c r="BM1060" s="60" t="str">
        <f t="shared" si="90"/>
        <v/>
      </c>
      <c r="BN1060" s="60" t="str">
        <f t="shared" si="91"/>
        <v/>
      </c>
    </row>
    <row r="1061" spans="64:66" ht="11.25" customHeight="1" x14ac:dyDescent="0.25">
      <c r="BL1061" s="102" t="str">
        <f t="shared" si="89"/>
        <v/>
      </c>
      <c r="BM1061" s="60" t="str">
        <f t="shared" si="90"/>
        <v/>
      </c>
      <c r="BN1061" s="60" t="str">
        <f t="shared" si="91"/>
        <v/>
      </c>
    </row>
    <row r="1062" spans="64:66" ht="11.25" customHeight="1" x14ac:dyDescent="0.25">
      <c r="BL1062" s="102" t="str">
        <f t="shared" si="89"/>
        <v/>
      </c>
      <c r="BM1062" s="60" t="str">
        <f t="shared" si="90"/>
        <v/>
      </c>
      <c r="BN1062" s="60" t="str">
        <f t="shared" si="91"/>
        <v/>
      </c>
    </row>
    <row r="1063" spans="64:66" ht="11.25" customHeight="1" x14ac:dyDescent="0.25">
      <c r="BL1063" s="102" t="str">
        <f t="shared" si="89"/>
        <v/>
      </c>
      <c r="BM1063" s="60" t="str">
        <f t="shared" si="90"/>
        <v/>
      </c>
      <c r="BN1063" s="60" t="str">
        <f t="shared" si="91"/>
        <v/>
      </c>
    </row>
    <row r="1064" spans="64:66" ht="11.25" customHeight="1" x14ac:dyDescent="0.25">
      <c r="BL1064" s="102" t="str">
        <f t="shared" si="89"/>
        <v/>
      </c>
      <c r="BM1064" s="60" t="str">
        <f t="shared" si="90"/>
        <v/>
      </c>
      <c r="BN1064" s="60" t="str">
        <f t="shared" si="91"/>
        <v/>
      </c>
    </row>
    <row r="1065" spans="64:66" ht="11.25" customHeight="1" x14ac:dyDescent="0.25">
      <c r="BL1065" s="102" t="str">
        <f t="shared" si="89"/>
        <v/>
      </c>
      <c r="BM1065" s="60" t="str">
        <f t="shared" si="90"/>
        <v/>
      </c>
      <c r="BN1065" s="60" t="str">
        <f t="shared" si="91"/>
        <v/>
      </c>
    </row>
    <row r="1066" spans="64:66" ht="11.25" customHeight="1" x14ac:dyDescent="0.25">
      <c r="BL1066" s="102" t="str">
        <f t="shared" si="89"/>
        <v/>
      </c>
      <c r="BM1066" s="60" t="str">
        <f t="shared" si="90"/>
        <v/>
      </c>
      <c r="BN1066" s="60" t="str">
        <f t="shared" si="91"/>
        <v/>
      </c>
    </row>
    <row r="1067" spans="64:66" ht="11.25" customHeight="1" x14ac:dyDescent="0.25">
      <c r="BL1067" s="102" t="str">
        <f t="shared" si="89"/>
        <v/>
      </c>
      <c r="BM1067" s="60" t="str">
        <f t="shared" si="90"/>
        <v/>
      </c>
      <c r="BN1067" s="60" t="str">
        <f t="shared" si="91"/>
        <v/>
      </c>
    </row>
    <row r="1068" spans="64:66" ht="11.25" customHeight="1" x14ac:dyDescent="0.25">
      <c r="BL1068" s="102" t="str">
        <f t="shared" si="89"/>
        <v/>
      </c>
      <c r="BM1068" s="60" t="str">
        <f t="shared" si="90"/>
        <v/>
      </c>
      <c r="BN1068" s="60" t="str">
        <f t="shared" si="91"/>
        <v/>
      </c>
    </row>
    <row r="1069" spans="64:66" ht="11.25" customHeight="1" x14ac:dyDescent="0.25">
      <c r="BL1069" s="102" t="str">
        <f t="shared" si="89"/>
        <v/>
      </c>
      <c r="BM1069" s="60" t="str">
        <f t="shared" si="90"/>
        <v/>
      </c>
      <c r="BN1069" s="60" t="str">
        <f t="shared" si="91"/>
        <v/>
      </c>
    </row>
    <row r="1070" spans="64:66" ht="11.25" customHeight="1" x14ac:dyDescent="0.25">
      <c r="BL1070" s="102" t="str">
        <f t="shared" si="89"/>
        <v/>
      </c>
      <c r="BM1070" s="60" t="str">
        <f t="shared" si="90"/>
        <v/>
      </c>
      <c r="BN1070" s="60" t="str">
        <f t="shared" si="91"/>
        <v/>
      </c>
    </row>
    <row r="1071" spans="64:66" ht="11.25" customHeight="1" x14ac:dyDescent="0.25">
      <c r="BL1071" s="102" t="str">
        <f t="shared" si="89"/>
        <v/>
      </c>
      <c r="BM1071" s="60" t="str">
        <f t="shared" si="90"/>
        <v/>
      </c>
      <c r="BN1071" s="60" t="str">
        <f t="shared" si="91"/>
        <v/>
      </c>
    </row>
    <row r="1072" spans="64:66" ht="11.25" customHeight="1" x14ac:dyDescent="0.25">
      <c r="BL1072" s="102" t="str">
        <f t="shared" si="89"/>
        <v/>
      </c>
      <c r="BM1072" s="60" t="str">
        <f t="shared" si="90"/>
        <v/>
      </c>
      <c r="BN1072" s="60" t="str">
        <f t="shared" si="91"/>
        <v/>
      </c>
    </row>
    <row r="1073" spans="64:66" ht="11.25" customHeight="1" x14ac:dyDescent="0.25">
      <c r="BL1073" s="102" t="str">
        <f t="shared" si="89"/>
        <v/>
      </c>
      <c r="BM1073" s="60" t="str">
        <f t="shared" si="90"/>
        <v/>
      </c>
      <c r="BN1073" s="60" t="str">
        <f t="shared" si="91"/>
        <v/>
      </c>
    </row>
    <row r="1074" spans="64:66" ht="11.25" customHeight="1" x14ac:dyDescent="0.25">
      <c r="BL1074" s="102" t="str">
        <f t="shared" si="89"/>
        <v/>
      </c>
      <c r="BM1074" s="60" t="str">
        <f t="shared" si="90"/>
        <v/>
      </c>
      <c r="BN1074" s="60" t="str">
        <f t="shared" si="91"/>
        <v/>
      </c>
    </row>
    <row r="1075" spans="64:66" ht="11.25" customHeight="1" x14ac:dyDescent="0.25">
      <c r="BL1075" s="102" t="str">
        <f t="shared" si="89"/>
        <v/>
      </c>
      <c r="BM1075" s="60" t="str">
        <f t="shared" si="90"/>
        <v/>
      </c>
      <c r="BN1075" s="60" t="str">
        <f t="shared" si="91"/>
        <v/>
      </c>
    </row>
    <row r="1076" spans="64:66" ht="11.25" customHeight="1" x14ac:dyDescent="0.25">
      <c r="BL1076" s="102" t="str">
        <f t="shared" si="89"/>
        <v/>
      </c>
      <c r="BM1076" s="60" t="str">
        <f t="shared" si="90"/>
        <v/>
      </c>
      <c r="BN1076" s="60" t="str">
        <f t="shared" si="91"/>
        <v/>
      </c>
    </row>
    <row r="1077" spans="64:66" ht="11.25" customHeight="1" x14ac:dyDescent="0.25">
      <c r="BL1077" s="102" t="str">
        <f t="shared" si="89"/>
        <v/>
      </c>
      <c r="BM1077" s="60" t="str">
        <f t="shared" si="90"/>
        <v/>
      </c>
      <c r="BN1077" s="60" t="str">
        <f t="shared" si="91"/>
        <v/>
      </c>
    </row>
    <row r="1078" spans="64:66" ht="11.25" customHeight="1" x14ac:dyDescent="0.25">
      <c r="BL1078" s="102" t="str">
        <f t="shared" si="89"/>
        <v/>
      </c>
      <c r="BM1078" s="60" t="str">
        <f t="shared" si="90"/>
        <v/>
      </c>
      <c r="BN1078" s="60" t="str">
        <f t="shared" si="91"/>
        <v/>
      </c>
    </row>
    <row r="1079" spans="64:66" ht="11.25" customHeight="1" x14ac:dyDescent="0.25">
      <c r="BL1079" s="102" t="str">
        <f t="shared" si="89"/>
        <v/>
      </c>
      <c r="BM1079" s="60" t="str">
        <f t="shared" si="90"/>
        <v/>
      </c>
      <c r="BN1079" s="60" t="str">
        <f t="shared" si="91"/>
        <v/>
      </c>
    </row>
    <row r="1080" spans="64:66" ht="11.25" customHeight="1" x14ac:dyDescent="0.25">
      <c r="BL1080" s="102" t="str">
        <f t="shared" si="89"/>
        <v/>
      </c>
      <c r="BM1080" s="60" t="str">
        <f t="shared" si="90"/>
        <v/>
      </c>
      <c r="BN1080" s="60" t="str">
        <f t="shared" si="91"/>
        <v/>
      </c>
    </row>
    <row r="1081" spans="64:66" ht="11.25" customHeight="1" x14ac:dyDescent="0.25">
      <c r="BL1081" s="102" t="str">
        <f t="shared" si="89"/>
        <v/>
      </c>
      <c r="BM1081" s="60" t="str">
        <f t="shared" si="90"/>
        <v/>
      </c>
      <c r="BN1081" s="60" t="str">
        <f t="shared" si="91"/>
        <v/>
      </c>
    </row>
    <row r="1082" spans="64:66" ht="11.25" customHeight="1" x14ac:dyDescent="0.25">
      <c r="BL1082" s="102" t="str">
        <f t="shared" si="89"/>
        <v/>
      </c>
      <c r="BM1082" s="60" t="str">
        <f t="shared" si="90"/>
        <v/>
      </c>
      <c r="BN1082" s="60" t="str">
        <f t="shared" si="91"/>
        <v/>
      </c>
    </row>
    <row r="1083" spans="64:66" ht="11.25" customHeight="1" x14ac:dyDescent="0.25">
      <c r="BL1083" s="102" t="str">
        <f t="shared" si="89"/>
        <v/>
      </c>
      <c r="BM1083" s="60" t="str">
        <f t="shared" si="90"/>
        <v/>
      </c>
      <c r="BN1083" s="60" t="str">
        <f t="shared" si="91"/>
        <v/>
      </c>
    </row>
    <row r="1084" spans="64:66" ht="11.25" customHeight="1" x14ac:dyDescent="0.25">
      <c r="BL1084" s="102" t="str">
        <f t="shared" si="89"/>
        <v/>
      </c>
      <c r="BM1084" s="60" t="str">
        <f t="shared" si="90"/>
        <v/>
      </c>
      <c r="BN1084" s="60" t="str">
        <f t="shared" si="91"/>
        <v/>
      </c>
    </row>
    <row r="1085" spans="64:66" ht="11.25" customHeight="1" x14ac:dyDescent="0.25">
      <c r="BL1085" s="102" t="str">
        <f t="shared" si="89"/>
        <v/>
      </c>
      <c r="BM1085" s="60" t="str">
        <f t="shared" si="90"/>
        <v/>
      </c>
      <c r="BN1085" s="60" t="str">
        <f t="shared" si="91"/>
        <v/>
      </c>
    </row>
    <row r="1086" spans="64:66" ht="11.25" customHeight="1" x14ac:dyDescent="0.25">
      <c r="BL1086" s="102" t="str">
        <f t="shared" si="89"/>
        <v/>
      </c>
      <c r="BM1086" s="60" t="str">
        <f t="shared" si="90"/>
        <v/>
      </c>
      <c r="BN1086" s="60" t="str">
        <f t="shared" si="91"/>
        <v/>
      </c>
    </row>
    <row r="1087" spans="64:66" ht="11.25" customHeight="1" x14ac:dyDescent="0.25">
      <c r="BL1087" s="102" t="str">
        <f t="shared" si="89"/>
        <v/>
      </c>
      <c r="BM1087" s="60" t="str">
        <f t="shared" si="90"/>
        <v/>
      </c>
      <c r="BN1087" s="60" t="str">
        <f t="shared" si="91"/>
        <v/>
      </c>
    </row>
    <row r="1088" spans="64:66" ht="11.25" customHeight="1" x14ac:dyDescent="0.25">
      <c r="BL1088" s="102" t="str">
        <f t="shared" si="89"/>
        <v/>
      </c>
      <c r="BM1088" s="60" t="str">
        <f t="shared" si="90"/>
        <v/>
      </c>
      <c r="BN1088" s="60" t="str">
        <f t="shared" si="91"/>
        <v/>
      </c>
    </row>
    <row r="1089" spans="64:66" ht="11.25" customHeight="1" x14ac:dyDescent="0.25">
      <c r="BL1089" s="102" t="str">
        <f t="shared" si="89"/>
        <v/>
      </c>
      <c r="BM1089" s="60" t="str">
        <f t="shared" si="90"/>
        <v/>
      </c>
      <c r="BN1089" s="60" t="str">
        <f t="shared" si="91"/>
        <v/>
      </c>
    </row>
    <row r="1090" spans="64:66" ht="11.25" customHeight="1" x14ac:dyDescent="0.25">
      <c r="BL1090" s="102" t="str">
        <f t="shared" si="89"/>
        <v/>
      </c>
      <c r="BM1090" s="60" t="str">
        <f t="shared" si="90"/>
        <v/>
      </c>
      <c r="BN1090" s="60" t="str">
        <f t="shared" si="91"/>
        <v/>
      </c>
    </row>
    <row r="1091" spans="64:66" ht="11.25" customHeight="1" x14ac:dyDescent="0.25">
      <c r="BL1091" s="102" t="str">
        <f t="shared" si="89"/>
        <v/>
      </c>
      <c r="BM1091" s="60" t="str">
        <f t="shared" si="90"/>
        <v/>
      </c>
      <c r="BN1091" s="60" t="str">
        <f t="shared" si="91"/>
        <v/>
      </c>
    </row>
    <row r="1092" spans="64:66" ht="11.25" customHeight="1" x14ac:dyDescent="0.25">
      <c r="BL1092" s="102" t="str">
        <f t="shared" si="89"/>
        <v/>
      </c>
      <c r="BM1092" s="60" t="str">
        <f t="shared" si="90"/>
        <v/>
      </c>
      <c r="BN1092" s="60" t="str">
        <f t="shared" si="91"/>
        <v/>
      </c>
    </row>
    <row r="1093" spans="64:66" ht="11.25" customHeight="1" x14ac:dyDescent="0.25">
      <c r="BL1093" s="102" t="str">
        <f t="shared" ref="BL1093:BL1156" si="92">IF(ROW()&lt;=$BL$4,ROW()-ROW(BL$4),"")</f>
        <v/>
      </c>
      <c r="BM1093" s="60" t="str">
        <f t="shared" si="90"/>
        <v/>
      </c>
      <c r="BN1093" s="60" t="str">
        <f t="shared" si="91"/>
        <v/>
      </c>
    </row>
    <row r="1094" spans="64:66" ht="11.25" customHeight="1" x14ac:dyDescent="0.25">
      <c r="BL1094" s="102" t="str">
        <f t="shared" si="92"/>
        <v/>
      </c>
      <c r="BM1094" s="60" t="str">
        <f t="shared" ref="BM1094:BM1157" si="93">IF(ISNUMBER(BL1094),INT(BL1093/$BN$4)+1,"")</f>
        <v/>
      </c>
      <c r="BN1094" s="60" t="str">
        <f t="shared" ref="BN1094:BN1157" si="94">IF(ISNUMBER(BL1094),IF(BM1093&lt;&gt;BM1094,1,BN1093+1),"")</f>
        <v/>
      </c>
    </row>
    <row r="1095" spans="64:66" ht="11.25" customHeight="1" x14ac:dyDescent="0.25">
      <c r="BL1095" s="102" t="str">
        <f t="shared" si="92"/>
        <v/>
      </c>
      <c r="BM1095" s="60" t="str">
        <f t="shared" si="93"/>
        <v/>
      </c>
      <c r="BN1095" s="60" t="str">
        <f t="shared" si="94"/>
        <v/>
      </c>
    </row>
    <row r="1096" spans="64:66" ht="11.25" customHeight="1" x14ac:dyDescent="0.25">
      <c r="BL1096" s="102" t="str">
        <f t="shared" si="92"/>
        <v/>
      </c>
      <c r="BM1096" s="60" t="str">
        <f t="shared" si="93"/>
        <v/>
      </c>
      <c r="BN1096" s="60" t="str">
        <f t="shared" si="94"/>
        <v/>
      </c>
    </row>
    <row r="1097" spans="64:66" ht="11.25" customHeight="1" x14ac:dyDescent="0.25">
      <c r="BL1097" s="102" t="str">
        <f t="shared" si="92"/>
        <v/>
      </c>
      <c r="BM1097" s="60" t="str">
        <f t="shared" si="93"/>
        <v/>
      </c>
      <c r="BN1097" s="60" t="str">
        <f t="shared" si="94"/>
        <v/>
      </c>
    </row>
    <row r="1098" spans="64:66" ht="11.25" customHeight="1" x14ac:dyDescent="0.25">
      <c r="BL1098" s="102" t="str">
        <f t="shared" si="92"/>
        <v/>
      </c>
      <c r="BM1098" s="60" t="str">
        <f t="shared" si="93"/>
        <v/>
      </c>
      <c r="BN1098" s="60" t="str">
        <f t="shared" si="94"/>
        <v/>
      </c>
    </row>
    <row r="1099" spans="64:66" ht="11.25" customHeight="1" x14ac:dyDescent="0.25">
      <c r="BL1099" s="102" t="str">
        <f t="shared" si="92"/>
        <v/>
      </c>
      <c r="BM1099" s="60" t="str">
        <f t="shared" si="93"/>
        <v/>
      </c>
      <c r="BN1099" s="60" t="str">
        <f t="shared" si="94"/>
        <v/>
      </c>
    </row>
    <row r="1100" spans="64:66" ht="11.25" customHeight="1" x14ac:dyDescent="0.25">
      <c r="BL1100" s="102" t="str">
        <f t="shared" si="92"/>
        <v/>
      </c>
      <c r="BM1100" s="60" t="str">
        <f t="shared" si="93"/>
        <v/>
      </c>
      <c r="BN1100" s="60" t="str">
        <f t="shared" si="94"/>
        <v/>
      </c>
    </row>
    <row r="1101" spans="64:66" ht="11.25" customHeight="1" x14ac:dyDescent="0.25">
      <c r="BL1101" s="102" t="str">
        <f t="shared" si="92"/>
        <v/>
      </c>
      <c r="BM1101" s="60" t="str">
        <f t="shared" si="93"/>
        <v/>
      </c>
      <c r="BN1101" s="60" t="str">
        <f t="shared" si="94"/>
        <v/>
      </c>
    </row>
    <row r="1102" spans="64:66" ht="11.25" customHeight="1" x14ac:dyDescent="0.25">
      <c r="BL1102" s="102" t="str">
        <f t="shared" si="92"/>
        <v/>
      </c>
      <c r="BM1102" s="60" t="str">
        <f t="shared" si="93"/>
        <v/>
      </c>
      <c r="BN1102" s="60" t="str">
        <f t="shared" si="94"/>
        <v/>
      </c>
    </row>
    <row r="1103" spans="64:66" ht="11.25" customHeight="1" x14ac:dyDescent="0.25">
      <c r="BL1103" s="102" t="str">
        <f t="shared" si="92"/>
        <v/>
      </c>
      <c r="BM1103" s="60" t="str">
        <f t="shared" si="93"/>
        <v/>
      </c>
      <c r="BN1103" s="60" t="str">
        <f t="shared" si="94"/>
        <v/>
      </c>
    </row>
    <row r="1104" spans="64:66" ht="11.25" customHeight="1" x14ac:dyDescent="0.25">
      <c r="BL1104" s="102" t="str">
        <f t="shared" si="92"/>
        <v/>
      </c>
      <c r="BM1104" s="60" t="str">
        <f t="shared" si="93"/>
        <v/>
      </c>
      <c r="BN1104" s="60" t="str">
        <f t="shared" si="94"/>
        <v/>
      </c>
    </row>
    <row r="1105" spans="64:66" ht="11.25" customHeight="1" x14ac:dyDescent="0.25">
      <c r="BL1105" s="102" t="str">
        <f t="shared" si="92"/>
        <v/>
      </c>
      <c r="BM1105" s="60" t="str">
        <f t="shared" si="93"/>
        <v/>
      </c>
      <c r="BN1105" s="60" t="str">
        <f t="shared" si="94"/>
        <v/>
      </c>
    </row>
    <row r="1106" spans="64:66" ht="11.25" customHeight="1" x14ac:dyDescent="0.25">
      <c r="BL1106" s="102" t="str">
        <f t="shared" si="92"/>
        <v/>
      </c>
      <c r="BM1106" s="60" t="str">
        <f t="shared" si="93"/>
        <v/>
      </c>
      <c r="BN1106" s="60" t="str">
        <f t="shared" si="94"/>
        <v/>
      </c>
    </row>
    <row r="1107" spans="64:66" ht="11.25" customHeight="1" x14ac:dyDescent="0.25">
      <c r="BL1107" s="102" t="str">
        <f t="shared" si="92"/>
        <v/>
      </c>
      <c r="BM1107" s="60" t="str">
        <f t="shared" si="93"/>
        <v/>
      </c>
      <c r="BN1107" s="60" t="str">
        <f t="shared" si="94"/>
        <v/>
      </c>
    </row>
    <row r="1108" spans="64:66" ht="11.25" customHeight="1" x14ac:dyDescent="0.25">
      <c r="BL1108" s="102" t="str">
        <f t="shared" si="92"/>
        <v/>
      </c>
      <c r="BM1108" s="60" t="str">
        <f t="shared" si="93"/>
        <v/>
      </c>
      <c r="BN1108" s="60" t="str">
        <f t="shared" si="94"/>
        <v/>
      </c>
    </row>
    <row r="1109" spans="64:66" ht="11.25" customHeight="1" x14ac:dyDescent="0.25">
      <c r="BL1109" s="102" t="str">
        <f t="shared" si="92"/>
        <v/>
      </c>
      <c r="BM1109" s="60" t="str">
        <f t="shared" si="93"/>
        <v/>
      </c>
      <c r="BN1109" s="60" t="str">
        <f t="shared" si="94"/>
        <v/>
      </c>
    </row>
    <row r="1110" spans="64:66" ht="11.25" customHeight="1" x14ac:dyDescent="0.25">
      <c r="BL1110" s="102" t="str">
        <f t="shared" si="92"/>
        <v/>
      </c>
      <c r="BM1110" s="60" t="str">
        <f t="shared" si="93"/>
        <v/>
      </c>
      <c r="BN1110" s="60" t="str">
        <f t="shared" si="94"/>
        <v/>
      </c>
    </row>
    <row r="1111" spans="64:66" ht="11.25" customHeight="1" x14ac:dyDescent="0.25">
      <c r="BL1111" s="102" t="str">
        <f t="shared" si="92"/>
        <v/>
      </c>
      <c r="BM1111" s="60" t="str">
        <f t="shared" si="93"/>
        <v/>
      </c>
      <c r="BN1111" s="60" t="str">
        <f t="shared" si="94"/>
        <v/>
      </c>
    </row>
    <row r="1112" spans="64:66" ht="11.25" customHeight="1" x14ac:dyDescent="0.25">
      <c r="BL1112" s="102" t="str">
        <f t="shared" si="92"/>
        <v/>
      </c>
      <c r="BM1112" s="60" t="str">
        <f t="shared" si="93"/>
        <v/>
      </c>
      <c r="BN1112" s="60" t="str">
        <f t="shared" si="94"/>
        <v/>
      </c>
    </row>
    <row r="1113" spans="64:66" ht="11.25" customHeight="1" x14ac:dyDescent="0.25">
      <c r="BL1113" s="102" t="str">
        <f t="shared" si="92"/>
        <v/>
      </c>
      <c r="BM1113" s="60" t="str">
        <f t="shared" si="93"/>
        <v/>
      </c>
      <c r="BN1113" s="60" t="str">
        <f t="shared" si="94"/>
        <v/>
      </c>
    </row>
    <row r="1114" spans="64:66" ht="11.25" customHeight="1" x14ac:dyDescent="0.25">
      <c r="BL1114" s="102" t="str">
        <f t="shared" si="92"/>
        <v/>
      </c>
      <c r="BM1114" s="60" t="str">
        <f t="shared" si="93"/>
        <v/>
      </c>
      <c r="BN1114" s="60" t="str">
        <f t="shared" si="94"/>
        <v/>
      </c>
    </row>
    <row r="1115" spans="64:66" ht="11.25" customHeight="1" x14ac:dyDescent="0.25">
      <c r="BL1115" s="102" t="str">
        <f t="shared" si="92"/>
        <v/>
      </c>
      <c r="BM1115" s="60" t="str">
        <f t="shared" si="93"/>
        <v/>
      </c>
      <c r="BN1115" s="60" t="str">
        <f t="shared" si="94"/>
        <v/>
      </c>
    </row>
    <row r="1116" spans="64:66" ht="11.25" customHeight="1" x14ac:dyDescent="0.25">
      <c r="BL1116" s="102" t="str">
        <f t="shared" si="92"/>
        <v/>
      </c>
      <c r="BM1116" s="60" t="str">
        <f t="shared" si="93"/>
        <v/>
      </c>
      <c r="BN1116" s="60" t="str">
        <f t="shared" si="94"/>
        <v/>
      </c>
    </row>
    <row r="1117" spans="64:66" ht="11.25" customHeight="1" x14ac:dyDescent="0.25">
      <c r="BL1117" s="102" t="str">
        <f t="shared" si="92"/>
        <v/>
      </c>
      <c r="BM1117" s="60" t="str">
        <f t="shared" si="93"/>
        <v/>
      </c>
      <c r="BN1117" s="60" t="str">
        <f t="shared" si="94"/>
        <v/>
      </c>
    </row>
    <row r="1118" spans="64:66" ht="11.25" customHeight="1" x14ac:dyDescent="0.25">
      <c r="BL1118" s="102" t="str">
        <f t="shared" si="92"/>
        <v/>
      </c>
      <c r="BM1118" s="60" t="str">
        <f t="shared" si="93"/>
        <v/>
      </c>
      <c r="BN1118" s="60" t="str">
        <f t="shared" si="94"/>
        <v/>
      </c>
    </row>
    <row r="1119" spans="64:66" ht="11.25" customHeight="1" x14ac:dyDescent="0.25">
      <c r="BL1119" s="102" t="str">
        <f t="shared" si="92"/>
        <v/>
      </c>
      <c r="BM1119" s="60" t="str">
        <f t="shared" si="93"/>
        <v/>
      </c>
      <c r="BN1119" s="60" t="str">
        <f t="shared" si="94"/>
        <v/>
      </c>
    </row>
    <row r="1120" spans="64:66" ht="11.25" customHeight="1" x14ac:dyDescent="0.25">
      <c r="BL1120" s="102" t="str">
        <f t="shared" si="92"/>
        <v/>
      </c>
      <c r="BM1120" s="60" t="str">
        <f t="shared" si="93"/>
        <v/>
      </c>
      <c r="BN1120" s="60" t="str">
        <f t="shared" si="94"/>
        <v/>
      </c>
    </row>
    <row r="1121" spans="64:66" ht="11.25" customHeight="1" x14ac:dyDescent="0.25">
      <c r="BL1121" s="102" t="str">
        <f t="shared" si="92"/>
        <v/>
      </c>
      <c r="BM1121" s="60" t="str">
        <f t="shared" si="93"/>
        <v/>
      </c>
      <c r="BN1121" s="60" t="str">
        <f t="shared" si="94"/>
        <v/>
      </c>
    </row>
    <row r="1122" spans="64:66" ht="11.25" customHeight="1" x14ac:dyDescent="0.25">
      <c r="BL1122" s="102" t="str">
        <f t="shared" si="92"/>
        <v/>
      </c>
      <c r="BM1122" s="60" t="str">
        <f t="shared" si="93"/>
        <v/>
      </c>
      <c r="BN1122" s="60" t="str">
        <f t="shared" si="94"/>
        <v/>
      </c>
    </row>
    <row r="1123" spans="64:66" ht="11.25" customHeight="1" x14ac:dyDescent="0.25">
      <c r="BL1123" s="102" t="str">
        <f t="shared" si="92"/>
        <v/>
      </c>
      <c r="BM1123" s="60" t="str">
        <f t="shared" si="93"/>
        <v/>
      </c>
      <c r="BN1123" s="60" t="str">
        <f t="shared" si="94"/>
        <v/>
      </c>
    </row>
    <row r="1124" spans="64:66" ht="11.25" customHeight="1" x14ac:dyDescent="0.25">
      <c r="BL1124" s="102" t="str">
        <f t="shared" si="92"/>
        <v/>
      </c>
      <c r="BM1124" s="60" t="str">
        <f t="shared" si="93"/>
        <v/>
      </c>
      <c r="BN1124" s="60" t="str">
        <f t="shared" si="94"/>
        <v/>
      </c>
    </row>
    <row r="1125" spans="64:66" ht="11.25" customHeight="1" x14ac:dyDescent="0.25">
      <c r="BL1125" s="102" t="str">
        <f t="shared" si="92"/>
        <v/>
      </c>
      <c r="BM1125" s="60" t="str">
        <f t="shared" si="93"/>
        <v/>
      </c>
      <c r="BN1125" s="60" t="str">
        <f t="shared" si="94"/>
        <v/>
      </c>
    </row>
    <row r="1126" spans="64:66" ht="11.25" customHeight="1" x14ac:dyDescent="0.25">
      <c r="BL1126" s="102" t="str">
        <f t="shared" si="92"/>
        <v/>
      </c>
      <c r="BM1126" s="60" t="str">
        <f t="shared" si="93"/>
        <v/>
      </c>
      <c r="BN1126" s="60" t="str">
        <f t="shared" si="94"/>
        <v/>
      </c>
    </row>
    <row r="1127" spans="64:66" ht="11.25" customHeight="1" x14ac:dyDescent="0.25">
      <c r="BL1127" s="102" t="str">
        <f t="shared" si="92"/>
        <v/>
      </c>
      <c r="BM1127" s="60" t="str">
        <f t="shared" si="93"/>
        <v/>
      </c>
      <c r="BN1127" s="60" t="str">
        <f t="shared" si="94"/>
        <v/>
      </c>
    </row>
    <row r="1128" spans="64:66" ht="11.25" customHeight="1" x14ac:dyDescent="0.25">
      <c r="BL1128" s="102" t="str">
        <f t="shared" si="92"/>
        <v/>
      </c>
      <c r="BM1128" s="60" t="str">
        <f t="shared" si="93"/>
        <v/>
      </c>
      <c r="BN1128" s="60" t="str">
        <f t="shared" si="94"/>
        <v/>
      </c>
    </row>
    <row r="1129" spans="64:66" ht="11.25" customHeight="1" x14ac:dyDescent="0.25">
      <c r="BL1129" s="102" t="str">
        <f t="shared" si="92"/>
        <v/>
      </c>
      <c r="BM1129" s="60" t="str">
        <f t="shared" si="93"/>
        <v/>
      </c>
      <c r="BN1129" s="60" t="str">
        <f t="shared" si="94"/>
        <v/>
      </c>
    </row>
    <row r="1130" spans="64:66" ht="11.25" customHeight="1" x14ac:dyDescent="0.25">
      <c r="BL1130" s="102" t="str">
        <f t="shared" si="92"/>
        <v/>
      </c>
      <c r="BM1130" s="60" t="str">
        <f t="shared" si="93"/>
        <v/>
      </c>
      <c r="BN1130" s="60" t="str">
        <f t="shared" si="94"/>
        <v/>
      </c>
    </row>
    <row r="1131" spans="64:66" ht="11.25" customHeight="1" x14ac:dyDescent="0.25">
      <c r="BL1131" s="102" t="str">
        <f t="shared" si="92"/>
        <v/>
      </c>
      <c r="BM1131" s="60" t="str">
        <f t="shared" si="93"/>
        <v/>
      </c>
      <c r="BN1131" s="60" t="str">
        <f t="shared" si="94"/>
        <v/>
      </c>
    </row>
    <row r="1132" spans="64:66" ht="11.25" customHeight="1" x14ac:dyDescent="0.25">
      <c r="BL1132" s="102" t="str">
        <f t="shared" si="92"/>
        <v/>
      </c>
      <c r="BM1132" s="60" t="str">
        <f t="shared" si="93"/>
        <v/>
      </c>
      <c r="BN1132" s="60" t="str">
        <f t="shared" si="94"/>
        <v/>
      </c>
    </row>
    <row r="1133" spans="64:66" ht="11.25" customHeight="1" x14ac:dyDescent="0.25">
      <c r="BL1133" s="102" t="str">
        <f t="shared" si="92"/>
        <v/>
      </c>
      <c r="BM1133" s="60" t="str">
        <f t="shared" si="93"/>
        <v/>
      </c>
      <c r="BN1133" s="60" t="str">
        <f t="shared" si="94"/>
        <v/>
      </c>
    </row>
    <row r="1134" spans="64:66" ht="11.25" customHeight="1" x14ac:dyDescent="0.25">
      <c r="BL1134" s="102" t="str">
        <f t="shared" si="92"/>
        <v/>
      </c>
      <c r="BM1134" s="60" t="str">
        <f t="shared" si="93"/>
        <v/>
      </c>
      <c r="BN1134" s="60" t="str">
        <f t="shared" si="94"/>
        <v/>
      </c>
    </row>
    <row r="1135" spans="64:66" ht="11.25" customHeight="1" x14ac:dyDescent="0.25">
      <c r="BL1135" s="102" t="str">
        <f t="shared" si="92"/>
        <v/>
      </c>
      <c r="BM1135" s="60" t="str">
        <f t="shared" si="93"/>
        <v/>
      </c>
      <c r="BN1135" s="60" t="str">
        <f t="shared" si="94"/>
        <v/>
      </c>
    </row>
    <row r="1136" spans="64:66" ht="11.25" customHeight="1" x14ac:dyDescent="0.25">
      <c r="BL1136" s="102" t="str">
        <f t="shared" si="92"/>
        <v/>
      </c>
      <c r="BM1136" s="60" t="str">
        <f t="shared" si="93"/>
        <v/>
      </c>
      <c r="BN1136" s="60" t="str">
        <f t="shared" si="94"/>
        <v/>
      </c>
    </row>
    <row r="1137" spans="64:66" ht="11.25" customHeight="1" x14ac:dyDescent="0.25">
      <c r="BL1137" s="102" t="str">
        <f t="shared" si="92"/>
        <v/>
      </c>
      <c r="BM1137" s="60" t="str">
        <f t="shared" si="93"/>
        <v/>
      </c>
      <c r="BN1137" s="60" t="str">
        <f t="shared" si="94"/>
        <v/>
      </c>
    </row>
    <row r="1138" spans="64:66" ht="11.25" customHeight="1" x14ac:dyDescent="0.25">
      <c r="BL1138" s="102" t="str">
        <f t="shared" si="92"/>
        <v/>
      </c>
      <c r="BM1138" s="60" t="str">
        <f t="shared" si="93"/>
        <v/>
      </c>
      <c r="BN1138" s="60" t="str">
        <f t="shared" si="94"/>
        <v/>
      </c>
    </row>
    <row r="1139" spans="64:66" ht="11.25" customHeight="1" x14ac:dyDescent="0.25">
      <c r="BL1139" s="102" t="str">
        <f t="shared" si="92"/>
        <v/>
      </c>
      <c r="BM1139" s="60" t="str">
        <f t="shared" si="93"/>
        <v/>
      </c>
      <c r="BN1139" s="60" t="str">
        <f t="shared" si="94"/>
        <v/>
      </c>
    </row>
    <row r="1140" spans="64:66" ht="11.25" customHeight="1" x14ac:dyDescent="0.25">
      <c r="BL1140" s="102" t="str">
        <f t="shared" si="92"/>
        <v/>
      </c>
      <c r="BM1140" s="60" t="str">
        <f t="shared" si="93"/>
        <v/>
      </c>
      <c r="BN1140" s="60" t="str">
        <f t="shared" si="94"/>
        <v/>
      </c>
    </row>
    <row r="1141" spans="64:66" ht="11.25" customHeight="1" x14ac:dyDescent="0.25">
      <c r="BL1141" s="102" t="str">
        <f t="shared" si="92"/>
        <v/>
      </c>
      <c r="BM1141" s="60" t="str">
        <f t="shared" si="93"/>
        <v/>
      </c>
      <c r="BN1141" s="60" t="str">
        <f t="shared" si="94"/>
        <v/>
      </c>
    </row>
    <row r="1142" spans="64:66" ht="11.25" customHeight="1" x14ac:dyDescent="0.25">
      <c r="BL1142" s="102" t="str">
        <f t="shared" si="92"/>
        <v/>
      </c>
      <c r="BM1142" s="60" t="str">
        <f t="shared" si="93"/>
        <v/>
      </c>
      <c r="BN1142" s="60" t="str">
        <f t="shared" si="94"/>
        <v/>
      </c>
    </row>
    <row r="1143" spans="64:66" ht="11.25" customHeight="1" x14ac:dyDescent="0.25">
      <c r="BL1143" s="102" t="str">
        <f t="shared" si="92"/>
        <v/>
      </c>
      <c r="BM1143" s="60" t="str">
        <f t="shared" si="93"/>
        <v/>
      </c>
      <c r="BN1143" s="60" t="str">
        <f t="shared" si="94"/>
        <v/>
      </c>
    </row>
    <row r="1144" spans="64:66" ht="11.25" customHeight="1" x14ac:dyDescent="0.25">
      <c r="BL1144" s="102" t="str">
        <f t="shared" si="92"/>
        <v/>
      </c>
      <c r="BM1144" s="60" t="str">
        <f t="shared" si="93"/>
        <v/>
      </c>
      <c r="BN1144" s="60" t="str">
        <f t="shared" si="94"/>
        <v/>
      </c>
    </row>
    <row r="1145" spans="64:66" ht="11.25" customHeight="1" x14ac:dyDescent="0.25">
      <c r="BL1145" s="102" t="str">
        <f t="shared" si="92"/>
        <v/>
      </c>
      <c r="BM1145" s="60" t="str">
        <f t="shared" si="93"/>
        <v/>
      </c>
      <c r="BN1145" s="60" t="str">
        <f t="shared" si="94"/>
        <v/>
      </c>
    </row>
    <row r="1146" spans="64:66" ht="11.25" customHeight="1" x14ac:dyDescent="0.25">
      <c r="BL1146" s="102" t="str">
        <f t="shared" si="92"/>
        <v/>
      </c>
      <c r="BM1146" s="60" t="str">
        <f t="shared" si="93"/>
        <v/>
      </c>
      <c r="BN1146" s="60" t="str">
        <f t="shared" si="94"/>
        <v/>
      </c>
    </row>
    <row r="1147" spans="64:66" ht="11.25" customHeight="1" x14ac:dyDescent="0.25">
      <c r="BL1147" s="102" t="str">
        <f t="shared" si="92"/>
        <v/>
      </c>
      <c r="BM1147" s="60" t="str">
        <f t="shared" si="93"/>
        <v/>
      </c>
      <c r="BN1147" s="60" t="str">
        <f t="shared" si="94"/>
        <v/>
      </c>
    </row>
    <row r="1148" spans="64:66" ht="11.25" customHeight="1" x14ac:dyDescent="0.25">
      <c r="BL1148" s="102" t="str">
        <f t="shared" si="92"/>
        <v/>
      </c>
      <c r="BM1148" s="60" t="str">
        <f t="shared" si="93"/>
        <v/>
      </c>
      <c r="BN1148" s="60" t="str">
        <f t="shared" si="94"/>
        <v/>
      </c>
    </row>
    <row r="1149" spans="64:66" ht="11.25" customHeight="1" x14ac:dyDescent="0.25">
      <c r="BL1149" s="102" t="str">
        <f t="shared" si="92"/>
        <v/>
      </c>
      <c r="BM1149" s="60" t="str">
        <f t="shared" si="93"/>
        <v/>
      </c>
      <c r="BN1149" s="60" t="str">
        <f t="shared" si="94"/>
        <v/>
      </c>
    </row>
    <row r="1150" spans="64:66" ht="11.25" customHeight="1" x14ac:dyDescent="0.25">
      <c r="BL1150" s="102" t="str">
        <f t="shared" si="92"/>
        <v/>
      </c>
      <c r="BM1150" s="60" t="str">
        <f t="shared" si="93"/>
        <v/>
      </c>
      <c r="BN1150" s="60" t="str">
        <f t="shared" si="94"/>
        <v/>
      </c>
    </row>
    <row r="1151" spans="64:66" ht="11.25" customHeight="1" x14ac:dyDescent="0.25">
      <c r="BL1151" s="102" t="str">
        <f t="shared" si="92"/>
        <v/>
      </c>
      <c r="BM1151" s="60" t="str">
        <f t="shared" si="93"/>
        <v/>
      </c>
      <c r="BN1151" s="60" t="str">
        <f t="shared" si="94"/>
        <v/>
      </c>
    </row>
    <row r="1152" spans="64:66" ht="11.25" customHeight="1" x14ac:dyDescent="0.25">
      <c r="BL1152" s="102" t="str">
        <f t="shared" si="92"/>
        <v/>
      </c>
      <c r="BM1152" s="60" t="str">
        <f t="shared" si="93"/>
        <v/>
      </c>
      <c r="BN1152" s="60" t="str">
        <f t="shared" si="94"/>
        <v/>
      </c>
    </row>
    <row r="1153" spans="64:66" ht="11.25" customHeight="1" x14ac:dyDescent="0.25">
      <c r="BL1153" s="102" t="str">
        <f t="shared" si="92"/>
        <v/>
      </c>
      <c r="BM1153" s="60" t="str">
        <f t="shared" si="93"/>
        <v/>
      </c>
      <c r="BN1153" s="60" t="str">
        <f t="shared" si="94"/>
        <v/>
      </c>
    </row>
    <row r="1154" spans="64:66" ht="11.25" customHeight="1" x14ac:dyDescent="0.25">
      <c r="BL1154" s="102" t="str">
        <f t="shared" si="92"/>
        <v/>
      </c>
      <c r="BM1154" s="60" t="str">
        <f t="shared" si="93"/>
        <v/>
      </c>
      <c r="BN1154" s="60" t="str">
        <f t="shared" si="94"/>
        <v/>
      </c>
    </row>
    <row r="1155" spans="64:66" ht="11.25" customHeight="1" x14ac:dyDescent="0.25">
      <c r="BL1155" s="102" t="str">
        <f t="shared" si="92"/>
        <v/>
      </c>
      <c r="BM1155" s="60" t="str">
        <f t="shared" si="93"/>
        <v/>
      </c>
      <c r="BN1155" s="60" t="str">
        <f t="shared" si="94"/>
        <v/>
      </c>
    </row>
    <row r="1156" spans="64:66" ht="11.25" customHeight="1" x14ac:dyDescent="0.25">
      <c r="BL1156" s="102" t="str">
        <f t="shared" si="92"/>
        <v/>
      </c>
      <c r="BM1156" s="60" t="str">
        <f t="shared" si="93"/>
        <v/>
      </c>
      <c r="BN1156" s="60" t="str">
        <f t="shared" si="94"/>
        <v/>
      </c>
    </row>
    <row r="1157" spans="64:66" ht="11.25" customHeight="1" x14ac:dyDescent="0.25">
      <c r="BL1157" s="102" t="str">
        <f t="shared" ref="BL1157:BL1220" si="95">IF(ROW()&lt;=$BL$4,ROW()-ROW(BL$4),"")</f>
        <v/>
      </c>
      <c r="BM1157" s="60" t="str">
        <f t="shared" si="93"/>
        <v/>
      </c>
      <c r="BN1157" s="60" t="str">
        <f t="shared" si="94"/>
        <v/>
      </c>
    </row>
    <row r="1158" spans="64:66" ht="11.25" customHeight="1" x14ac:dyDescent="0.25">
      <c r="BL1158" s="102" t="str">
        <f t="shared" si="95"/>
        <v/>
      </c>
      <c r="BM1158" s="60" t="str">
        <f t="shared" ref="BM1158:BM1221" si="96">IF(ISNUMBER(BL1158),INT(BL1157/$BN$4)+1,"")</f>
        <v/>
      </c>
      <c r="BN1158" s="60" t="str">
        <f t="shared" ref="BN1158:BN1221" si="97">IF(ISNUMBER(BL1158),IF(BM1157&lt;&gt;BM1158,1,BN1157+1),"")</f>
        <v/>
      </c>
    </row>
    <row r="1159" spans="64:66" ht="11.25" customHeight="1" x14ac:dyDescent="0.25">
      <c r="BL1159" s="102" t="str">
        <f t="shared" si="95"/>
        <v/>
      </c>
      <c r="BM1159" s="60" t="str">
        <f t="shared" si="96"/>
        <v/>
      </c>
      <c r="BN1159" s="60" t="str">
        <f t="shared" si="97"/>
        <v/>
      </c>
    </row>
    <row r="1160" spans="64:66" ht="11.25" customHeight="1" x14ac:dyDescent="0.25">
      <c r="BL1160" s="102" t="str">
        <f t="shared" si="95"/>
        <v/>
      </c>
      <c r="BM1160" s="60" t="str">
        <f t="shared" si="96"/>
        <v/>
      </c>
      <c r="BN1160" s="60" t="str">
        <f t="shared" si="97"/>
        <v/>
      </c>
    </row>
    <row r="1161" spans="64:66" ht="11.25" customHeight="1" x14ac:dyDescent="0.25">
      <c r="BL1161" s="102" t="str">
        <f t="shared" si="95"/>
        <v/>
      </c>
      <c r="BM1161" s="60" t="str">
        <f t="shared" si="96"/>
        <v/>
      </c>
      <c r="BN1161" s="60" t="str">
        <f t="shared" si="97"/>
        <v/>
      </c>
    </row>
    <row r="1162" spans="64:66" ht="11.25" customHeight="1" x14ac:dyDescent="0.25">
      <c r="BL1162" s="102" t="str">
        <f t="shared" si="95"/>
        <v/>
      </c>
      <c r="BM1162" s="60" t="str">
        <f t="shared" si="96"/>
        <v/>
      </c>
      <c r="BN1162" s="60" t="str">
        <f t="shared" si="97"/>
        <v/>
      </c>
    </row>
    <row r="1163" spans="64:66" ht="11.25" customHeight="1" x14ac:dyDescent="0.25">
      <c r="BL1163" s="102" t="str">
        <f t="shared" si="95"/>
        <v/>
      </c>
      <c r="BM1163" s="60" t="str">
        <f t="shared" si="96"/>
        <v/>
      </c>
      <c r="BN1163" s="60" t="str">
        <f t="shared" si="97"/>
        <v/>
      </c>
    </row>
    <row r="1164" spans="64:66" ht="11.25" customHeight="1" x14ac:dyDescent="0.25">
      <c r="BL1164" s="102" t="str">
        <f t="shared" si="95"/>
        <v/>
      </c>
      <c r="BM1164" s="60" t="str">
        <f t="shared" si="96"/>
        <v/>
      </c>
      <c r="BN1164" s="60" t="str">
        <f t="shared" si="97"/>
        <v/>
      </c>
    </row>
    <row r="1165" spans="64:66" ht="11.25" customHeight="1" x14ac:dyDescent="0.25">
      <c r="BL1165" s="102" t="str">
        <f t="shared" si="95"/>
        <v/>
      </c>
      <c r="BM1165" s="60" t="str">
        <f t="shared" si="96"/>
        <v/>
      </c>
      <c r="BN1165" s="60" t="str">
        <f t="shared" si="97"/>
        <v/>
      </c>
    </row>
    <row r="1166" spans="64:66" ht="11.25" customHeight="1" x14ac:dyDescent="0.25">
      <c r="BL1166" s="102" t="str">
        <f t="shared" si="95"/>
        <v/>
      </c>
      <c r="BM1166" s="60" t="str">
        <f t="shared" si="96"/>
        <v/>
      </c>
      <c r="BN1166" s="60" t="str">
        <f t="shared" si="97"/>
        <v/>
      </c>
    </row>
    <row r="1167" spans="64:66" ht="11.25" customHeight="1" x14ac:dyDescent="0.25">
      <c r="BL1167" s="102" t="str">
        <f t="shared" si="95"/>
        <v/>
      </c>
      <c r="BM1167" s="60" t="str">
        <f t="shared" si="96"/>
        <v/>
      </c>
      <c r="BN1167" s="60" t="str">
        <f t="shared" si="97"/>
        <v/>
      </c>
    </row>
    <row r="1168" spans="64:66" ht="11.25" customHeight="1" x14ac:dyDescent="0.25">
      <c r="BL1168" s="102" t="str">
        <f t="shared" si="95"/>
        <v/>
      </c>
      <c r="BM1168" s="60" t="str">
        <f t="shared" si="96"/>
        <v/>
      </c>
      <c r="BN1168" s="60" t="str">
        <f t="shared" si="97"/>
        <v/>
      </c>
    </row>
    <row r="1169" spans="64:66" ht="11.25" customHeight="1" x14ac:dyDescent="0.25">
      <c r="BL1169" s="102" t="str">
        <f t="shared" si="95"/>
        <v/>
      </c>
      <c r="BM1169" s="60" t="str">
        <f t="shared" si="96"/>
        <v/>
      </c>
      <c r="BN1169" s="60" t="str">
        <f t="shared" si="97"/>
        <v/>
      </c>
    </row>
    <row r="1170" spans="64:66" ht="11.25" customHeight="1" x14ac:dyDescent="0.25">
      <c r="BL1170" s="102" t="str">
        <f t="shared" si="95"/>
        <v/>
      </c>
      <c r="BM1170" s="60" t="str">
        <f t="shared" si="96"/>
        <v/>
      </c>
      <c r="BN1170" s="60" t="str">
        <f t="shared" si="97"/>
        <v/>
      </c>
    </row>
    <row r="1171" spans="64:66" ht="11.25" customHeight="1" x14ac:dyDescent="0.25">
      <c r="BL1171" s="102" t="str">
        <f t="shared" si="95"/>
        <v/>
      </c>
      <c r="BM1171" s="60" t="str">
        <f t="shared" si="96"/>
        <v/>
      </c>
      <c r="BN1171" s="60" t="str">
        <f t="shared" si="97"/>
        <v/>
      </c>
    </row>
    <row r="1172" spans="64:66" ht="11.25" customHeight="1" x14ac:dyDescent="0.25">
      <c r="BL1172" s="102" t="str">
        <f t="shared" si="95"/>
        <v/>
      </c>
      <c r="BM1172" s="60" t="str">
        <f t="shared" si="96"/>
        <v/>
      </c>
      <c r="BN1172" s="60" t="str">
        <f t="shared" si="97"/>
        <v/>
      </c>
    </row>
    <row r="1173" spans="64:66" ht="11.25" customHeight="1" x14ac:dyDescent="0.25">
      <c r="BL1173" s="102" t="str">
        <f t="shared" si="95"/>
        <v/>
      </c>
      <c r="BM1173" s="60" t="str">
        <f t="shared" si="96"/>
        <v/>
      </c>
      <c r="BN1173" s="60" t="str">
        <f t="shared" si="97"/>
        <v/>
      </c>
    </row>
    <row r="1174" spans="64:66" ht="11.25" customHeight="1" x14ac:dyDescent="0.25">
      <c r="BL1174" s="102" t="str">
        <f t="shared" si="95"/>
        <v/>
      </c>
      <c r="BM1174" s="60" t="str">
        <f t="shared" si="96"/>
        <v/>
      </c>
      <c r="BN1174" s="60" t="str">
        <f t="shared" si="97"/>
        <v/>
      </c>
    </row>
    <row r="1175" spans="64:66" ht="11.25" customHeight="1" x14ac:dyDescent="0.25">
      <c r="BL1175" s="102" t="str">
        <f t="shared" si="95"/>
        <v/>
      </c>
      <c r="BM1175" s="60" t="str">
        <f t="shared" si="96"/>
        <v/>
      </c>
      <c r="BN1175" s="60" t="str">
        <f t="shared" si="97"/>
        <v/>
      </c>
    </row>
    <row r="1176" spans="64:66" ht="11.25" customHeight="1" x14ac:dyDescent="0.25">
      <c r="BL1176" s="102" t="str">
        <f t="shared" si="95"/>
        <v/>
      </c>
      <c r="BM1176" s="60" t="str">
        <f t="shared" si="96"/>
        <v/>
      </c>
      <c r="BN1176" s="60" t="str">
        <f t="shared" si="97"/>
        <v/>
      </c>
    </row>
    <row r="1177" spans="64:66" ht="11.25" customHeight="1" x14ac:dyDescent="0.25">
      <c r="BL1177" s="102" t="str">
        <f t="shared" si="95"/>
        <v/>
      </c>
      <c r="BM1177" s="60" t="str">
        <f t="shared" si="96"/>
        <v/>
      </c>
      <c r="BN1177" s="60" t="str">
        <f t="shared" si="97"/>
        <v/>
      </c>
    </row>
    <row r="1178" spans="64:66" ht="11.25" customHeight="1" x14ac:dyDescent="0.25">
      <c r="BL1178" s="102" t="str">
        <f t="shared" si="95"/>
        <v/>
      </c>
      <c r="BM1178" s="60" t="str">
        <f t="shared" si="96"/>
        <v/>
      </c>
      <c r="BN1178" s="60" t="str">
        <f t="shared" si="97"/>
        <v/>
      </c>
    </row>
    <row r="1179" spans="64:66" ht="11.25" customHeight="1" x14ac:dyDescent="0.25">
      <c r="BL1179" s="102" t="str">
        <f t="shared" si="95"/>
        <v/>
      </c>
      <c r="BM1179" s="60" t="str">
        <f t="shared" si="96"/>
        <v/>
      </c>
      <c r="BN1179" s="60" t="str">
        <f t="shared" si="97"/>
        <v/>
      </c>
    </row>
    <row r="1180" spans="64:66" ht="11.25" customHeight="1" x14ac:dyDescent="0.25">
      <c r="BL1180" s="102" t="str">
        <f t="shared" si="95"/>
        <v/>
      </c>
      <c r="BM1180" s="60" t="str">
        <f t="shared" si="96"/>
        <v/>
      </c>
      <c r="BN1180" s="60" t="str">
        <f t="shared" si="97"/>
        <v/>
      </c>
    </row>
    <row r="1181" spans="64:66" ht="11.25" customHeight="1" x14ac:dyDescent="0.25">
      <c r="BL1181" s="102" t="str">
        <f t="shared" si="95"/>
        <v/>
      </c>
      <c r="BM1181" s="60" t="str">
        <f t="shared" si="96"/>
        <v/>
      </c>
      <c r="BN1181" s="60" t="str">
        <f t="shared" si="97"/>
        <v/>
      </c>
    </row>
    <row r="1182" spans="64:66" ht="11.25" customHeight="1" x14ac:dyDescent="0.25">
      <c r="BL1182" s="102" t="str">
        <f t="shared" si="95"/>
        <v/>
      </c>
      <c r="BM1182" s="60" t="str">
        <f t="shared" si="96"/>
        <v/>
      </c>
      <c r="BN1182" s="60" t="str">
        <f t="shared" si="97"/>
        <v/>
      </c>
    </row>
    <row r="1183" spans="64:66" ht="11.25" customHeight="1" x14ac:dyDescent="0.25">
      <c r="BL1183" s="102" t="str">
        <f t="shared" si="95"/>
        <v/>
      </c>
      <c r="BM1183" s="60" t="str">
        <f t="shared" si="96"/>
        <v/>
      </c>
      <c r="BN1183" s="60" t="str">
        <f t="shared" si="97"/>
        <v/>
      </c>
    </row>
    <row r="1184" spans="64:66" ht="11.25" customHeight="1" x14ac:dyDescent="0.25">
      <c r="BL1184" s="102" t="str">
        <f t="shared" si="95"/>
        <v/>
      </c>
      <c r="BM1184" s="60" t="str">
        <f t="shared" si="96"/>
        <v/>
      </c>
      <c r="BN1184" s="60" t="str">
        <f t="shared" si="97"/>
        <v/>
      </c>
    </row>
    <row r="1185" spans="64:66" ht="11.25" customHeight="1" x14ac:dyDescent="0.25">
      <c r="BL1185" s="102" t="str">
        <f t="shared" si="95"/>
        <v/>
      </c>
      <c r="BM1185" s="60" t="str">
        <f t="shared" si="96"/>
        <v/>
      </c>
      <c r="BN1185" s="60" t="str">
        <f t="shared" si="97"/>
        <v/>
      </c>
    </row>
    <row r="1186" spans="64:66" ht="11.25" customHeight="1" x14ac:dyDescent="0.25">
      <c r="BL1186" s="102" t="str">
        <f t="shared" si="95"/>
        <v/>
      </c>
      <c r="BM1186" s="60" t="str">
        <f t="shared" si="96"/>
        <v/>
      </c>
      <c r="BN1186" s="60" t="str">
        <f t="shared" si="97"/>
        <v/>
      </c>
    </row>
    <row r="1187" spans="64:66" ht="11.25" customHeight="1" x14ac:dyDescent="0.25">
      <c r="BL1187" s="102" t="str">
        <f t="shared" si="95"/>
        <v/>
      </c>
      <c r="BM1187" s="60" t="str">
        <f t="shared" si="96"/>
        <v/>
      </c>
      <c r="BN1187" s="60" t="str">
        <f t="shared" si="97"/>
        <v/>
      </c>
    </row>
    <row r="1188" spans="64:66" ht="11.25" customHeight="1" x14ac:dyDescent="0.25">
      <c r="BL1188" s="102" t="str">
        <f t="shared" si="95"/>
        <v/>
      </c>
      <c r="BM1188" s="60" t="str">
        <f t="shared" si="96"/>
        <v/>
      </c>
      <c r="BN1188" s="60" t="str">
        <f t="shared" si="97"/>
        <v/>
      </c>
    </row>
    <row r="1189" spans="64:66" ht="11.25" customHeight="1" x14ac:dyDescent="0.25">
      <c r="BL1189" s="102" t="str">
        <f t="shared" si="95"/>
        <v/>
      </c>
      <c r="BM1189" s="60" t="str">
        <f t="shared" si="96"/>
        <v/>
      </c>
      <c r="BN1189" s="60" t="str">
        <f t="shared" si="97"/>
        <v/>
      </c>
    </row>
    <row r="1190" spans="64:66" ht="11.25" customHeight="1" x14ac:dyDescent="0.25">
      <c r="BL1190" s="102" t="str">
        <f t="shared" si="95"/>
        <v/>
      </c>
      <c r="BM1190" s="60" t="str">
        <f t="shared" si="96"/>
        <v/>
      </c>
      <c r="BN1190" s="60" t="str">
        <f t="shared" si="97"/>
        <v/>
      </c>
    </row>
    <row r="1191" spans="64:66" ht="11.25" customHeight="1" x14ac:dyDescent="0.25">
      <c r="BL1191" s="102" t="str">
        <f t="shared" si="95"/>
        <v/>
      </c>
      <c r="BM1191" s="60" t="str">
        <f t="shared" si="96"/>
        <v/>
      </c>
      <c r="BN1191" s="60" t="str">
        <f t="shared" si="97"/>
        <v/>
      </c>
    </row>
    <row r="1192" spans="64:66" ht="11.25" customHeight="1" x14ac:dyDescent="0.25">
      <c r="BL1192" s="102" t="str">
        <f t="shared" si="95"/>
        <v/>
      </c>
      <c r="BM1192" s="60" t="str">
        <f t="shared" si="96"/>
        <v/>
      </c>
      <c r="BN1192" s="60" t="str">
        <f t="shared" si="97"/>
        <v/>
      </c>
    </row>
    <row r="1193" spans="64:66" ht="11.25" customHeight="1" x14ac:dyDescent="0.25">
      <c r="BL1193" s="102" t="str">
        <f t="shared" si="95"/>
        <v/>
      </c>
      <c r="BM1193" s="60" t="str">
        <f t="shared" si="96"/>
        <v/>
      </c>
      <c r="BN1193" s="60" t="str">
        <f t="shared" si="97"/>
        <v/>
      </c>
    </row>
    <row r="1194" spans="64:66" ht="11.25" customHeight="1" x14ac:dyDescent="0.25">
      <c r="BL1194" s="102" t="str">
        <f t="shared" si="95"/>
        <v/>
      </c>
      <c r="BM1194" s="60" t="str">
        <f t="shared" si="96"/>
        <v/>
      </c>
      <c r="BN1194" s="60" t="str">
        <f t="shared" si="97"/>
        <v/>
      </c>
    </row>
    <row r="1195" spans="64:66" ht="11.25" customHeight="1" x14ac:dyDescent="0.25">
      <c r="BL1195" s="102" t="str">
        <f t="shared" si="95"/>
        <v/>
      </c>
      <c r="BM1195" s="60" t="str">
        <f t="shared" si="96"/>
        <v/>
      </c>
      <c r="BN1195" s="60" t="str">
        <f t="shared" si="97"/>
        <v/>
      </c>
    </row>
    <row r="1196" spans="64:66" ht="11.25" customHeight="1" x14ac:dyDescent="0.25">
      <c r="BL1196" s="102" t="str">
        <f t="shared" si="95"/>
        <v/>
      </c>
      <c r="BM1196" s="60" t="str">
        <f t="shared" si="96"/>
        <v/>
      </c>
      <c r="BN1196" s="60" t="str">
        <f t="shared" si="97"/>
        <v/>
      </c>
    </row>
    <row r="1197" spans="64:66" ht="11.25" customHeight="1" x14ac:dyDescent="0.25">
      <c r="BL1197" s="102" t="str">
        <f t="shared" si="95"/>
        <v/>
      </c>
      <c r="BM1197" s="60" t="str">
        <f t="shared" si="96"/>
        <v/>
      </c>
      <c r="BN1197" s="60" t="str">
        <f t="shared" si="97"/>
        <v/>
      </c>
    </row>
    <row r="1198" spans="64:66" ht="11.25" customHeight="1" x14ac:dyDescent="0.25">
      <c r="BL1198" s="102" t="str">
        <f t="shared" si="95"/>
        <v/>
      </c>
      <c r="BM1198" s="60" t="str">
        <f t="shared" si="96"/>
        <v/>
      </c>
      <c r="BN1198" s="60" t="str">
        <f t="shared" si="97"/>
        <v/>
      </c>
    </row>
    <row r="1199" spans="64:66" ht="11.25" customHeight="1" x14ac:dyDescent="0.25">
      <c r="BL1199" s="102" t="str">
        <f t="shared" si="95"/>
        <v/>
      </c>
      <c r="BM1199" s="60" t="str">
        <f t="shared" si="96"/>
        <v/>
      </c>
      <c r="BN1199" s="60" t="str">
        <f t="shared" si="97"/>
        <v/>
      </c>
    </row>
    <row r="1200" spans="64:66" ht="11.25" customHeight="1" x14ac:dyDescent="0.25">
      <c r="BL1200" s="102" t="str">
        <f t="shared" si="95"/>
        <v/>
      </c>
      <c r="BM1200" s="60" t="str">
        <f t="shared" si="96"/>
        <v/>
      </c>
      <c r="BN1200" s="60" t="str">
        <f t="shared" si="97"/>
        <v/>
      </c>
    </row>
    <row r="1201" spans="64:66" ht="11.25" customHeight="1" x14ac:dyDescent="0.25">
      <c r="BL1201" s="102" t="str">
        <f t="shared" si="95"/>
        <v/>
      </c>
      <c r="BM1201" s="60" t="str">
        <f t="shared" si="96"/>
        <v/>
      </c>
      <c r="BN1201" s="60" t="str">
        <f t="shared" si="97"/>
        <v/>
      </c>
    </row>
    <row r="1202" spans="64:66" ht="11.25" customHeight="1" x14ac:dyDescent="0.25">
      <c r="BL1202" s="102" t="str">
        <f t="shared" si="95"/>
        <v/>
      </c>
      <c r="BM1202" s="60" t="str">
        <f t="shared" si="96"/>
        <v/>
      </c>
      <c r="BN1202" s="60" t="str">
        <f t="shared" si="97"/>
        <v/>
      </c>
    </row>
    <row r="1203" spans="64:66" ht="11.25" customHeight="1" x14ac:dyDescent="0.25">
      <c r="BL1203" s="102" t="str">
        <f t="shared" si="95"/>
        <v/>
      </c>
      <c r="BM1203" s="60" t="str">
        <f t="shared" si="96"/>
        <v/>
      </c>
      <c r="BN1203" s="60" t="str">
        <f t="shared" si="97"/>
        <v/>
      </c>
    </row>
    <row r="1204" spans="64:66" ht="11.25" customHeight="1" x14ac:dyDescent="0.25">
      <c r="BL1204" s="102" t="str">
        <f t="shared" si="95"/>
        <v/>
      </c>
      <c r="BM1204" s="60" t="str">
        <f t="shared" si="96"/>
        <v/>
      </c>
      <c r="BN1204" s="60" t="str">
        <f t="shared" si="97"/>
        <v/>
      </c>
    </row>
    <row r="1205" spans="64:66" ht="11.25" customHeight="1" x14ac:dyDescent="0.25">
      <c r="BL1205" s="102" t="str">
        <f t="shared" si="95"/>
        <v/>
      </c>
      <c r="BM1205" s="60" t="str">
        <f t="shared" si="96"/>
        <v/>
      </c>
      <c r="BN1205" s="60" t="str">
        <f t="shared" si="97"/>
        <v/>
      </c>
    </row>
    <row r="1206" spans="64:66" ht="11.25" customHeight="1" x14ac:dyDescent="0.25">
      <c r="BL1206" s="102" t="str">
        <f t="shared" si="95"/>
        <v/>
      </c>
      <c r="BM1206" s="60" t="str">
        <f t="shared" si="96"/>
        <v/>
      </c>
      <c r="BN1206" s="60" t="str">
        <f t="shared" si="97"/>
        <v/>
      </c>
    </row>
    <row r="1207" spans="64:66" ht="11.25" customHeight="1" x14ac:dyDescent="0.25">
      <c r="BL1207" s="102" t="str">
        <f t="shared" si="95"/>
        <v/>
      </c>
      <c r="BM1207" s="60" t="str">
        <f t="shared" si="96"/>
        <v/>
      </c>
      <c r="BN1207" s="60" t="str">
        <f t="shared" si="97"/>
        <v/>
      </c>
    </row>
    <row r="1208" spans="64:66" ht="11.25" customHeight="1" x14ac:dyDescent="0.25">
      <c r="BL1208" s="102" t="str">
        <f t="shared" si="95"/>
        <v/>
      </c>
      <c r="BM1208" s="60" t="str">
        <f t="shared" si="96"/>
        <v/>
      </c>
      <c r="BN1208" s="60" t="str">
        <f t="shared" si="97"/>
        <v/>
      </c>
    </row>
    <row r="1209" spans="64:66" ht="11.25" customHeight="1" x14ac:dyDescent="0.25">
      <c r="BL1209" s="102" t="str">
        <f t="shared" si="95"/>
        <v/>
      </c>
      <c r="BM1209" s="60" t="str">
        <f t="shared" si="96"/>
        <v/>
      </c>
      <c r="BN1209" s="60" t="str">
        <f t="shared" si="97"/>
        <v/>
      </c>
    </row>
    <row r="1210" spans="64:66" ht="11.25" customHeight="1" x14ac:dyDescent="0.25">
      <c r="BL1210" s="102" t="str">
        <f t="shared" si="95"/>
        <v/>
      </c>
      <c r="BM1210" s="60" t="str">
        <f t="shared" si="96"/>
        <v/>
      </c>
      <c r="BN1210" s="60" t="str">
        <f t="shared" si="97"/>
        <v/>
      </c>
    </row>
    <row r="1211" spans="64:66" ht="11.25" customHeight="1" x14ac:dyDescent="0.25">
      <c r="BL1211" s="102" t="str">
        <f t="shared" si="95"/>
        <v/>
      </c>
      <c r="BM1211" s="60" t="str">
        <f t="shared" si="96"/>
        <v/>
      </c>
      <c r="BN1211" s="60" t="str">
        <f t="shared" si="97"/>
        <v/>
      </c>
    </row>
    <row r="1212" spans="64:66" ht="11.25" customHeight="1" x14ac:dyDescent="0.25">
      <c r="BL1212" s="102" t="str">
        <f t="shared" si="95"/>
        <v/>
      </c>
      <c r="BM1212" s="60" t="str">
        <f t="shared" si="96"/>
        <v/>
      </c>
      <c r="BN1212" s="60" t="str">
        <f t="shared" si="97"/>
        <v/>
      </c>
    </row>
    <row r="1213" spans="64:66" ht="11.25" customHeight="1" x14ac:dyDescent="0.25">
      <c r="BL1213" s="102" t="str">
        <f t="shared" si="95"/>
        <v/>
      </c>
      <c r="BM1213" s="60" t="str">
        <f t="shared" si="96"/>
        <v/>
      </c>
      <c r="BN1213" s="60" t="str">
        <f t="shared" si="97"/>
        <v/>
      </c>
    </row>
    <row r="1214" spans="64:66" ht="11.25" customHeight="1" x14ac:dyDescent="0.25">
      <c r="BL1214" s="102" t="str">
        <f t="shared" si="95"/>
        <v/>
      </c>
      <c r="BM1214" s="60" t="str">
        <f t="shared" si="96"/>
        <v/>
      </c>
      <c r="BN1214" s="60" t="str">
        <f t="shared" si="97"/>
        <v/>
      </c>
    </row>
    <row r="1215" spans="64:66" ht="11.25" customHeight="1" x14ac:dyDescent="0.25">
      <c r="BL1215" s="102" t="str">
        <f t="shared" si="95"/>
        <v/>
      </c>
      <c r="BM1215" s="60" t="str">
        <f t="shared" si="96"/>
        <v/>
      </c>
      <c r="BN1215" s="60" t="str">
        <f t="shared" si="97"/>
        <v/>
      </c>
    </row>
    <row r="1216" spans="64:66" ht="11.25" customHeight="1" x14ac:dyDescent="0.25">
      <c r="BL1216" s="102" t="str">
        <f t="shared" si="95"/>
        <v/>
      </c>
      <c r="BM1216" s="60" t="str">
        <f t="shared" si="96"/>
        <v/>
      </c>
      <c r="BN1216" s="60" t="str">
        <f t="shared" si="97"/>
        <v/>
      </c>
    </row>
    <row r="1217" spans="64:66" ht="11.25" customHeight="1" x14ac:dyDescent="0.25">
      <c r="BL1217" s="102" t="str">
        <f t="shared" si="95"/>
        <v/>
      </c>
      <c r="BM1217" s="60" t="str">
        <f t="shared" si="96"/>
        <v/>
      </c>
      <c r="BN1217" s="60" t="str">
        <f t="shared" si="97"/>
        <v/>
      </c>
    </row>
    <row r="1218" spans="64:66" ht="11.25" customHeight="1" x14ac:dyDescent="0.25">
      <c r="BL1218" s="102" t="str">
        <f t="shared" si="95"/>
        <v/>
      </c>
      <c r="BM1218" s="60" t="str">
        <f t="shared" si="96"/>
        <v/>
      </c>
      <c r="BN1218" s="60" t="str">
        <f t="shared" si="97"/>
        <v/>
      </c>
    </row>
    <row r="1219" spans="64:66" ht="11.25" customHeight="1" x14ac:dyDescent="0.25">
      <c r="BL1219" s="102" t="str">
        <f t="shared" si="95"/>
        <v/>
      </c>
      <c r="BM1219" s="60" t="str">
        <f t="shared" si="96"/>
        <v/>
      </c>
      <c r="BN1219" s="60" t="str">
        <f t="shared" si="97"/>
        <v/>
      </c>
    </row>
    <row r="1220" spans="64:66" ht="11.25" customHeight="1" x14ac:dyDescent="0.25">
      <c r="BL1220" s="102" t="str">
        <f t="shared" si="95"/>
        <v/>
      </c>
      <c r="BM1220" s="60" t="str">
        <f t="shared" si="96"/>
        <v/>
      </c>
      <c r="BN1220" s="60" t="str">
        <f t="shared" si="97"/>
        <v/>
      </c>
    </row>
    <row r="1221" spans="64:66" ht="11.25" customHeight="1" x14ac:dyDescent="0.25">
      <c r="BL1221" s="102" t="str">
        <f t="shared" ref="BL1221:BL1284" si="98">IF(ROW()&lt;=$BL$4,ROW()-ROW(BL$4),"")</f>
        <v/>
      </c>
      <c r="BM1221" s="60" t="str">
        <f t="shared" si="96"/>
        <v/>
      </c>
      <c r="BN1221" s="60" t="str">
        <f t="shared" si="97"/>
        <v/>
      </c>
    </row>
    <row r="1222" spans="64:66" ht="11.25" customHeight="1" x14ac:dyDescent="0.25">
      <c r="BL1222" s="102" t="str">
        <f t="shared" si="98"/>
        <v/>
      </c>
      <c r="BM1222" s="60" t="str">
        <f t="shared" ref="BM1222:BM1285" si="99">IF(ISNUMBER(BL1222),INT(BL1221/$BN$4)+1,"")</f>
        <v/>
      </c>
      <c r="BN1222" s="60" t="str">
        <f t="shared" ref="BN1222:BN1285" si="100">IF(ISNUMBER(BL1222),IF(BM1221&lt;&gt;BM1222,1,BN1221+1),"")</f>
        <v/>
      </c>
    </row>
    <row r="1223" spans="64:66" ht="11.25" customHeight="1" x14ac:dyDescent="0.25">
      <c r="BL1223" s="102" t="str">
        <f t="shared" si="98"/>
        <v/>
      </c>
      <c r="BM1223" s="60" t="str">
        <f t="shared" si="99"/>
        <v/>
      </c>
      <c r="BN1223" s="60" t="str">
        <f t="shared" si="100"/>
        <v/>
      </c>
    </row>
    <row r="1224" spans="64:66" ht="11.25" customHeight="1" x14ac:dyDescent="0.25">
      <c r="BL1224" s="102" t="str">
        <f t="shared" si="98"/>
        <v/>
      </c>
      <c r="BM1224" s="60" t="str">
        <f t="shared" si="99"/>
        <v/>
      </c>
      <c r="BN1224" s="60" t="str">
        <f t="shared" si="100"/>
        <v/>
      </c>
    </row>
    <row r="1225" spans="64:66" ht="11.25" customHeight="1" x14ac:dyDescent="0.25">
      <c r="BL1225" s="102" t="str">
        <f t="shared" si="98"/>
        <v/>
      </c>
      <c r="BM1225" s="60" t="str">
        <f t="shared" si="99"/>
        <v/>
      </c>
      <c r="BN1225" s="60" t="str">
        <f t="shared" si="100"/>
        <v/>
      </c>
    </row>
    <row r="1226" spans="64:66" ht="11.25" customHeight="1" x14ac:dyDescent="0.25">
      <c r="BL1226" s="102" t="str">
        <f t="shared" si="98"/>
        <v/>
      </c>
      <c r="BM1226" s="60" t="str">
        <f t="shared" si="99"/>
        <v/>
      </c>
      <c r="BN1226" s="60" t="str">
        <f t="shared" si="100"/>
        <v/>
      </c>
    </row>
    <row r="1227" spans="64:66" ht="11.25" customHeight="1" x14ac:dyDescent="0.25">
      <c r="BL1227" s="102" t="str">
        <f t="shared" si="98"/>
        <v/>
      </c>
      <c r="BM1227" s="60" t="str">
        <f t="shared" si="99"/>
        <v/>
      </c>
      <c r="BN1227" s="60" t="str">
        <f t="shared" si="100"/>
        <v/>
      </c>
    </row>
    <row r="1228" spans="64:66" ht="11.25" customHeight="1" x14ac:dyDescent="0.25">
      <c r="BL1228" s="102" t="str">
        <f t="shared" si="98"/>
        <v/>
      </c>
      <c r="BM1228" s="60" t="str">
        <f t="shared" si="99"/>
        <v/>
      </c>
      <c r="BN1228" s="60" t="str">
        <f t="shared" si="100"/>
        <v/>
      </c>
    </row>
    <row r="1229" spans="64:66" ht="11.25" customHeight="1" x14ac:dyDescent="0.25">
      <c r="BL1229" s="102" t="str">
        <f t="shared" si="98"/>
        <v/>
      </c>
      <c r="BM1229" s="60" t="str">
        <f t="shared" si="99"/>
        <v/>
      </c>
      <c r="BN1229" s="60" t="str">
        <f t="shared" si="100"/>
        <v/>
      </c>
    </row>
    <row r="1230" spans="64:66" ht="11.25" customHeight="1" x14ac:dyDescent="0.25">
      <c r="BL1230" s="102" t="str">
        <f t="shared" si="98"/>
        <v/>
      </c>
      <c r="BM1230" s="60" t="str">
        <f t="shared" si="99"/>
        <v/>
      </c>
      <c r="BN1230" s="60" t="str">
        <f t="shared" si="100"/>
        <v/>
      </c>
    </row>
    <row r="1231" spans="64:66" ht="11.25" customHeight="1" x14ac:dyDescent="0.25">
      <c r="BL1231" s="102" t="str">
        <f t="shared" si="98"/>
        <v/>
      </c>
      <c r="BM1231" s="60" t="str">
        <f t="shared" si="99"/>
        <v/>
      </c>
      <c r="BN1231" s="60" t="str">
        <f t="shared" si="100"/>
        <v/>
      </c>
    </row>
    <row r="1232" spans="64:66" ht="11.25" customHeight="1" x14ac:dyDescent="0.25">
      <c r="BL1232" s="102" t="str">
        <f t="shared" si="98"/>
        <v/>
      </c>
      <c r="BM1232" s="60" t="str">
        <f t="shared" si="99"/>
        <v/>
      </c>
      <c r="BN1232" s="60" t="str">
        <f t="shared" si="100"/>
        <v/>
      </c>
    </row>
    <row r="1233" spans="64:66" ht="11.25" customHeight="1" x14ac:dyDescent="0.25">
      <c r="BL1233" s="102" t="str">
        <f t="shared" si="98"/>
        <v/>
      </c>
      <c r="BM1233" s="60" t="str">
        <f t="shared" si="99"/>
        <v/>
      </c>
      <c r="BN1233" s="60" t="str">
        <f t="shared" si="100"/>
        <v/>
      </c>
    </row>
    <row r="1234" spans="64:66" ht="11.25" customHeight="1" x14ac:dyDescent="0.25">
      <c r="BL1234" s="102" t="str">
        <f t="shared" si="98"/>
        <v/>
      </c>
      <c r="BM1234" s="60" t="str">
        <f t="shared" si="99"/>
        <v/>
      </c>
      <c r="BN1234" s="60" t="str">
        <f t="shared" si="100"/>
        <v/>
      </c>
    </row>
    <row r="1235" spans="64:66" ht="11.25" customHeight="1" x14ac:dyDescent="0.25">
      <c r="BL1235" s="102" t="str">
        <f t="shared" si="98"/>
        <v/>
      </c>
      <c r="BM1235" s="60" t="str">
        <f t="shared" si="99"/>
        <v/>
      </c>
      <c r="BN1235" s="60" t="str">
        <f t="shared" si="100"/>
        <v/>
      </c>
    </row>
    <row r="1236" spans="64:66" ht="11.25" customHeight="1" x14ac:dyDescent="0.25">
      <c r="BL1236" s="102" t="str">
        <f t="shared" si="98"/>
        <v/>
      </c>
      <c r="BM1236" s="60" t="str">
        <f t="shared" si="99"/>
        <v/>
      </c>
      <c r="BN1236" s="60" t="str">
        <f t="shared" si="100"/>
        <v/>
      </c>
    </row>
    <row r="1237" spans="64:66" ht="11.25" customHeight="1" x14ac:dyDescent="0.25">
      <c r="BL1237" s="102" t="str">
        <f t="shared" si="98"/>
        <v/>
      </c>
      <c r="BM1237" s="60" t="str">
        <f t="shared" si="99"/>
        <v/>
      </c>
      <c r="BN1237" s="60" t="str">
        <f t="shared" si="100"/>
        <v/>
      </c>
    </row>
    <row r="1238" spans="64:66" ht="11.25" customHeight="1" x14ac:dyDescent="0.25">
      <c r="BL1238" s="102" t="str">
        <f t="shared" si="98"/>
        <v/>
      </c>
      <c r="BM1238" s="60" t="str">
        <f t="shared" si="99"/>
        <v/>
      </c>
      <c r="BN1238" s="60" t="str">
        <f t="shared" si="100"/>
        <v/>
      </c>
    </row>
    <row r="1239" spans="64:66" ht="11.25" customHeight="1" x14ac:dyDescent="0.25">
      <c r="BL1239" s="102" t="str">
        <f t="shared" si="98"/>
        <v/>
      </c>
      <c r="BM1239" s="60" t="str">
        <f t="shared" si="99"/>
        <v/>
      </c>
      <c r="BN1239" s="60" t="str">
        <f t="shared" si="100"/>
        <v/>
      </c>
    </row>
    <row r="1240" spans="64:66" ht="11.25" customHeight="1" x14ac:dyDescent="0.25">
      <c r="BL1240" s="102" t="str">
        <f t="shared" si="98"/>
        <v/>
      </c>
      <c r="BM1240" s="60" t="str">
        <f t="shared" si="99"/>
        <v/>
      </c>
      <c r="BN1240" s="60" t="str">
        <f t="shared" si="100"/>
        <v/>
      </c>
    </row>
    <row r="1241" spans="64:66" ht="11.25" customHeight="1" x14ac:dyDescent="0.25">
      <c r="BL1241" s="102" t="str">
        <f t="shared" si="98"/>
        <v/>
      </c>
      <c r="BM1241" s="60" t="str">
        <f t="shared" si="99"/>
        <v/>
      </c>
      <c r="BN1241" s="60" t="str">
        <f t="shared" si="100"/>
        <v/>
      </c>
    </row>
    <row r="1242" spans="64:66" ht="11.25" customHeight="1" x14ac:dyDescent="0.25">
      <c r="BL1242" s="102" t="str">
        <f t="shared" si="98"/>
        <v/>
      </c>
      <c r="BM1242" s="60" t="str">
        <f t="shared" si="99"/>
        <v/>
      </c>
      <c r="BN1242" s="60" t="str">
        <f t="shared" si="100"/>
        <v/>
      </c>
    </row>
    <row r="1243" spans="64:66" ht="11.25" customHeight="1" x14ac:dyDescent="0.25">
      <c r="BL1243" s="102" t="str">
        <f t="shared" si="98"/>
        <v/>
      </c>
      <c r="BM1243" s="60" t="str">
        <f t="shared" si="99"/>
        <v/>
      </c>
      <c r="BN1243" s="60" t="str">
        <f t="shared" si="100"/>
        <v/>
      </c>
    </row>
    <row r="1244" spans="64:66" ht="11.25" customHeight="1" x14ac:dyDescent="0.25">
      <c r="BL1244" s="102" t="str">
        <f t="shared" si="98"/>
        <v/>
      </c>
      <c r="BM1244" s="60" t="str">
        <f t="shared" si="99"/>
        <v/>
      </c>
      <c r="BN1244" s="60" t="str">
        <f t="shared" si="100"/>
        <v/>
      </c>
    </row>
    <row r="1245" spans="64:66" ht="11.25" customHeight="1" x14ac:dyDescent="0.25">
      <c r="BL1245" s="102" t="str">
        <f t="shared" si="98"/>
        <v/>
      </c>
      <c r="BM1245" s="60" t="str">
        <f t="shared" si="99"/>
        <v/>
      </c>
      <c r="BN1245" s="60" t="str">
        <f t="shared" si="100"/>
        <v/>
      </c>
    </row>
    <row r="1246" spans="64:66" ht="11.25" customHeight="1" x14ac:dyDescent="0.25">
      <c r="BL1246" s="102" t="str">
        <f t="shared" si="98"/>
        <v/>
      </c>
      <c r="BM1246" s="60" t="str">
        <f t="shared" si="99"/>
        <v/>
      </c>
      <c r="BN1246" s="60" t="str">
        <f t="shared" si="100"/>
        <v/>
      </c>
    </row>
    <row r="1247" spans="64:66" ht="11.25" customHeight="1" x14ac:dyDescent="0.25">
      <c r="BL1247" s="102" t="str">
        <f t="shared" si="98"/>
        <v/>
      </c>
      <c r="BM1247" s="60" t="str">
        <f t="shared" si="99"/>
        <v/>
      </c>
      <c r="BN1247" s="60" t="str">
        <f t="shared" si="100"/>
        <v/>
      </c>
    </row>
    <row r="1248" spans="64:66" ht="11.25" customHeight="1" x14ac:dyDescent="0.25">
      <c r="BL1248" s="102" t="str">
        <f t="shared" si="98"/>
        <v/>
      </c>
      <c r="BM1248" s="60" t="str">
        <f t="shared" si="99"/>
        <v/>
      </c>
      <c r="BN1248" s="60" t="str">
        <f t="shared" si="100"/>
        <v/>
      </c>
    </row>
    <row r="1249" spans="64:66" ht="11.25" customHeight="1" x14ac:dyDescent="0.25">
      <c r="BL1249" s="102" t="str">
        <f t="shared" si="98"/>
        <v/>
      </c>
      <c r="BM1249" s="60" t="str">
        <f t="shared" si="99"/>
        <v/>
      </c>
      <c r="BN1249" s="60" t="str">
        <f t="shared" si="100"/>
        <v/>
      </c>
    </row>
    <row r="1250" spans="64:66" ht="11.25" customHeight="1" x14ac:dyDescent="0.25">
      <c r="BL1250" s="102" t="str">
        <f t="shared" si="98"/>
        <v/>
      </c>
      <c r="BM1250" s="60" t="str">
        <f t="shared" si="99"/>
        <v/>
      </c>
      <c r="BN1250" s="60" t="str">
        <f t="shared" si="100"/>
        <v/>
      </c>
    </row>
    <row r="1251" spans="64:66" ht="11.25" customHeight="1" x14ac:dyDescent="0.25">
      <c r="BL1251" s="102" t="str">
        <f t="shared" si="98"/>
        <v/>
      </c>
      <c r="BM1251" s="60" t="str">
        <f t="shared" si="99"/>
        <v/>
      </c>
      <c r="BN1251" s="60" t="str">
        <f t="shared" si="100"/>
        <v/>
      </c>
    </row>
    <row r="1252" spans="64:66" ht="11.25" customHeight="1" x14ac:dyDescent="0.25">
      <c r="BL1252" s="102" t="str">
        <f t="shared" si="98"/>
        <v/>
      </c>
      <c r="BM1252" s="60" t="str">
        <f t="shared" si="99"/>
        <v/>
      </c>
      <c r="BN1252" s="60" t="str">
        <f t="shared" si="100"/>
        <v/>
      </c>
    </row>
    <row r="1253" spans="64:66" ht="11.25" customHeight="1" x14ac:dyDescent="0.25">
      <c r="BL1253" s="102" t="str">
        <f t="shared" si="98"/>
        <v/>
      </c>
      <c r="BM1253" s="60" t="str">
        <f t="shared" si="99"/>
        <v/>
      </c>
      <c r="BN1253" s="60" t="str">
        <f t="shared" si="100"/>
        <v/>
      </c>
    </row>
    <row r="1254" spans="64:66" ht="11.25" customHeight="1" x14ac:dyDescent="0.25">
      <c r="BL1254" s="102" t="str">
        <f t="shared" si="98"/>
        <v/>
      </c>
      <c r="BM1254" s="60" t="str">
        <f t="shared" si="99"/>
        <v/>
      </c>
      <c r="BN1254" s="60" t="str">
        <f t="shared" si="100"/>
        <v/>
      </c>
    </row>
    <row r="1255" spans="64:66" ht="11.25" customHeight="1" x14ac:dyDescent="0.25">
      <c r="BL1255" s="102" t="str">
        <f t="shared" si="98"/>
        <v/>
      </c>
      <c r="BM1255" s="60" t="str">
        <f t="shared" si="99"/>
        <v/>
      </c>
      <c r="BN1255" s="60" t="str">
        <f t="shared" si="100"/>
        <v/>
      </c>
    </row>
    <row r="1256" spans="64:66" ht="11.25" customHeight="1" x14ac:dyDescent="0.25">
      <c r="BL1256" s="102" t="str">
        <f t="shared" si="98"/>
        <v/>
      </c>
      <c r="BM1256" s="60" t="str">
        <f t="shared" si="99"/>
        <v/>
      </c>
      <c r="BN1256" s="60" t="str">
        <f t="shared" si="100"/>
        <v/>
      </c>
    </row>
    <row r="1257" spans="64:66" ht="11.25" customHeight="1" x14ac:dyDescent="0.25">
      <c r="BL1257" s="102" t="str">
        <f t="shared" si="98"/>
        <v/>
      </c>
      <c r="BM1257" s="60" t="str">
        <f t="shared" si="99"/>
        <v/>
      </c>
      <c r="BN1257" s="60" t="str">
        <f t="shared" si="100"/>
        <v/>
      </c>
    </row>
    <row r="1258" spans="64:66" ht="11.25" customHeight="1" x14ac:dyDescent="0.25">
      <c r="BL1258" s="102" t="str">
        <f t="shared" si="98"/>
        <v/>
      </c>
      <c r="BM1258" s="60" t="str">
        <f t="shared" si="99"/>
        <v/>
      </c>
      <c r="BN1258" s="60" t="str">
        <f t="shared" si="100"/>
        <v/>
      </c>
    </row>
    <row r="1259" spans="64:66" ht="11.25" customHeight="1" x14ac:dyDescent="0.25">
      <c r="BL1259" s="102" t="str">
        <f t="shared" si="98"/>
        <v/>
      </c>
      <c r="BM1259" s="60" t="str">
        <f t="shared" si="99"/>
        <v/>
      </c>
      <c r="BN1259" s="60" t="str">
        <f t="shared" si="100"/>
        <v/>
      </c>
    </row>
    <row r="1260" spans="64:66" ht="11.25" customHeight="1" x14ac:dyDescent="0.25">
      <c r="BL1260" s="102" t="str">
        <f t="shared" si="98"/>
        <v/>
      </c>
      <c r="BM1260" s="60" t="str">
        <f t="shared" si="99"/>
        <v/>
      </c>
      <c r="BN1260" s="60" t="str">
        <f t="shared" si="100"/>
        <v/>
      </c>
    </row>
    <row r="1261" spans="64:66" ht="11.25" customHeight="1" x14ac:dyDescent="0.25">
      <c r="BL1261" s="102" t="str">
        <f t="shared" si="98"/>
        <v/>
      </c>
      <c r="BM1261" s="60" t="str">
        <f t="shared" si="99"/>
        <v/>
      </c>
      <c r="BN1261" s="60" t="str">
        <f t="shared" si="100"/>
        <v/>
      </c>
    </row>
    <row r="1262" spans="64:66" ht="11.25" customHeight="1" x14ac:dyDescent="0.25">
      <c r="BL1262" s="102" t="str">
        <f t="shared" si="98"/>
        <v/>
      </c>
      <c r="BM1262" s="60" t="str">
        <f t="shared" si="99"/>
        <v/>
      </c>
      <c r="BN1262" s="60" t="str">
        <f t="shared" si="100"/>
        <v/>
      </c>
    </row>
    <row r="1263" spans="64:66" ht="11.25" customHeight="1" x14ac:dyDescent="0.25">
      <c r="BL1263" s="102" t="str">
        <f t="shared" si="98"/>
        <v/>
      </c>
      <c r="BM1263" s="60" t="str">
        <f t="shared" si="99"/>
        <v/>
      </c>
      <c r="BN1263" s="60" t="str">
        <f t="shared" si="100"/>
        <v/>
      </c>
    </row>
    <row r="1264" spans="64:66" ht="11.25" customHeight="1" x14ac:dyDescent="0.25">
      <c r="BL1264" s="102" t="str">
        <f t="shared" si="98"/>
        <v/>
      </c>
      <c r="BM1264" s="60" t="str">
        <f t="shared" si="99"/>
        <v/>
      </c>
      <c r="BN1264" s="60" t="str">
        <f t="shared" si="100"/>
        <v/>
      </c>
    </row>
    <row r="1265" spans="64:66" ht="11.25" customHeight="1" x14ac:dyDescent="0.25">
      <c r="BL1265" s="102" t="str">
        <f t="shared" si="98"/>
        <v/>
      </c>
      <c r="BM1265" s="60" t="str">
        <f t="shared" si="99"/>
        <v/>
      </c>
      <c r="BN1265" s="60" t="str">
        <f t="shared" si="100"/>
        <v/>
      </c>
    </row>
    <row r="1266" spans="64:66" ht="11.25" customHeight="1" x14ac:dyDescent="0.25">
      <c r="BL1266" s="102" t="str">
        <f t="shared" si="98"/>
        <v/>
      </c>
      <c r="BM1266" s="60" t="str">
        <f t="shared" si="99"/>
        <v/>
      </c>
      <c r="BN1266" s="60" t="str">
        <f t="shared" si="100"/>
        <v/>
      </c>
    </row>
    <row r="1267" spans="64:66" ht="11.25" customHeight="1" x14ac:dyDescent="0.25">
      <c r="BL1267" s="102" t="str">
        <f t="shared" si="98"/>
        <v/>
      </c>
      <c r="BM1267" s="60" t="str">
        <f t="shared" si="99"/>
        <v/>
      </c>
      <c r="BN1267" s="60" t="str">
        <f t="shared" si="100"/>
        <v/>
      </c>
    </row>
    <row r="1268" spans="64:66" ht="11.25" customHeight="1" x14ac:dyDescent="0.25">
      <c r="BL1268" s="102" t="str">
        <f t="shared" si="98"/>
        <v/>
      </c>
      <c r="BM1268" s="60" t="str">
        <f t="shared" si="99"/>
        <v/>
      </c>
      <c r="BN1268" s="60" t="str">
        <f t="shared" si="100"/>
        <v/>
      </c>
    </row>
    <row r="1269" spans="64:66" ht="11.25" customHeight="1" x14ac:dyDescent="0.25">
      <c r="BL1269" s="102" t="str">
        <f t="shared" si="98"/>
        <v/>
      </c>
      <c r="BM1269" s="60" t="str">
        <f t="shared" si="99"/>
        <v/>
      </c>
      <c r="BN1269" s="60" t="str">
        <f t="shared" si="100"/>
        <v/>
      </c>
    </row>
    <row r="1270" spans="64:66" ht="11.25" customHeight="1" x14ac:dyDescent="0.25">
      <c r="BL1270" s="102" t="str">
        <f t="shared" si="98"/>
        <v/>
      </c>
      <c r="BM1270" s="60" t="str">
        <f t="shared" si="99"/>
        <v/>
      </c>
      <c r="BN1270" s="60" t="str">
        <f t="shared" si="100"/>
        <v/>
      </c>
    </row>
    <row r="1271" spans="64:66" ht="11.25" customHeight="1" x14ac:dyDescent="0.25">
      <c r="BL1271" s="102" t="str">
        <f t="shared" si="98"/>
        <v/>
      </c>
      <c r="BM1271" s="60" t="str">
        <f t="shared" si="99"/>
        <v/>
      </c>
      <c r="BN1271" s="60" t="str">
        <f t="shared" si="100"/>
        <v/>
      </c>
    </row>
    <row r="1272" spans="64:66" ht="11.25" customHeight="1" x14ac:dyDescent="0.25">
      <c r="BL1272" s="102" t="str">
        <f t="shared" si="98"/>
        <v/>
      </c>
      <c r="BM1272" s="60" t="str">
        <f t="shared" si="99"/>
        <v/>
      </c>
      <c r="BN1272" s="60" t="str">
        <f t="shared" si="100"/>
        <v/>
      </c>
    </row>
    <row r="1273" spans="64:66" ht="11.25" customHeight="1" x14ac:dyDescent="0.25">
      <c r="BL1273" s="102" t="str">
        <f t="shared" si="98"/>
        <v/>
      </c>
      <c r="BM1273" s="60" t="str">
        <f t="shared" si="99"/>
        <v/>
      </c>
      <c r="BN1273" s="60" t="str">
        <f t="shared" si="100"/>
        <v/>
      </c>
    </row>
    <row r="1274" spans="64:66" ht="11.25" customHeight="1" x14ac:dyDescent="0.25">
      <c r="BL1274" s="102" t="str">
        <f t="shared" si="98"/>
        <v/>
      </c>
      <c r="BM1274" s="60" t="str">
        <f t="shared" si="99"/>
        <v/>
      </c>
      <c r="BN1274" s="60" t="str">
        <f t="shared" si="100"/>
        <v/>
      </c>
    </row>
    <row r="1275" spans="64:66" ht="11.25" customHeight="1" x14ac:dyDescent="0.25">
      <c r="BL1275" s="102" t="str">
        <f t="shared" si="98"/>
        <v/>
      </c>
      <c r="BM1275" s="60" t="str">
        <f t="shared" si="99"/>
        <v/>
      </c>
      <c r="BN1275" s="60" t="str">
        <f t="shared" si="100"/>
        <v/>
      </c>
    </row>
    <row r="1276" spans="64:66" ht="11.25" customHeight="1" x14ac:dyDescent="0.25">
      <c r="BL1276" s="102" t="str">
        <f t="shared" si="98"/>
        <v/>
      </c>
      <c r="BM1276" s="60" t="str">
        <f t="shared" si="99"/>
        <v/>
      </c>
      <c r="BN1276" s="60" t="str">
        <f t="shared" si="100"/>
        <v/>
      </c>
    </row>
    <row r="1277" spans="64:66" ht="11.25" customHeight="1" x14ac:dyDescent="0.25">
      <c r="BL1277" s="102" t="str">
        <f t="shared" si="98"/>
        <v/>
      </c>
      <c r="BM1277" s="60" t="str">
        <f t="shared" si="99"/>
        <v/>
      </c>
      <c r="BN1277" s="60" t="str">
        <f t="shared" si="100"/>
        <v/>
      </c>
    </row>
    <row r="1278" spans="64:66" ht="11.25" customHeight="1" x14ac:dyDescent="0.25">
      <c r="BL1278" s="102" t="str">
        <f t="shared" si="98"/>
        <v/>
      </c>
      <c r="BM1278" s="60" t="str">
        <f t="shared" si="99"/>
        <v/>
      </c>
      <c r="BN1278" s="60" t="str">
        <f t="shared" si="100"/>
        <v/>
      </c>
    </row>
    <row r="1279" spans="64:66" ht="11.25" customHeight="1" x14ac:dyDescent="0.25">
      <c r="BL1279" s="102" t="str">
        <f t="shared" si="98"/>
        <v/>
      </c>
      <c r="BM1279" s="60" t="str">
        <f t="shared" si="99"/>
        <v/>
      </c>
      <c r="BN1279" s="60" t="str">
        <f t="shared" si="100"/>
        <v/>
      </c>
    </row>
    <row r="1280" spans="64:66" ht="11.25" customHeight="1" x14ac:dyDescent="0.25">
      <c r="BL1280" s="102" t="str">
        <f t="shared" si="98"/>
        <v/>
      </c>
      <c r="BM1280" s="60" t="str">
        <f t="shared" si="99"/>
        <v/>
      </c>
      <c r="BN1280" s="60" t="str">
        <f t="shared" si="100"/>
        <v/>
      </c>
    </row>
    <row r="1281" spans="64:66" ht="11.25" customHeight="1" x14ac:dyDescent="0.25">
      <c r="BL1281" s="102" t="str">
        <f t="shared" si="98"/>
        <v/>
      </c>
      <c r="BM1281" s="60" t="str">
        <f t="shared" si="99"/>
        <v/>
      </c>
      <c r="BN1281" s="60" t="str">
        <f t="shared" si="100"/>
        <v/>
      </c>
    </row>
    <row r="1282" spans="64:66" ht="11.25" customHeight="1" x14ac:dyDescent="0.25">
      <c r="BL1282" s="102" t="str">
        <f t="shared" si="98"/>
        <v/>
      </c>
      <c r="BM1282" s="60" t="str">
        <f t="shared" si="99"/>
        <v/>
      </c>
      <c r="BN1282" s="60" t="str">
        <f t="shared" si="100"/>
        <v/>
      </c>
    </row>
    <row r="1283" spans="64:66" ht="11.25" customHeight="1" x14ac:dyDescent="0.25">
      <c r="BL1283" s="102" t="str">
        <f t="shared" si="98"/>
        <v/>
      </c>
      <c r="BM1283" s="60" t="str">
        <f t="shared" si="99"/>
        <v/>
      </c>
      <c r="BN1283" s="60" t="str">
        <f t="shared" si="100"/>
        <v/>
      </c>
    </row>
    <row r="1284" spans="64:66" ht="11.25" customHeight="1" x14ac:dyDescent="0.25">
      <c r="BL1284" s="102" t="str">
        <f t="shared" si="98"/>
        <v/>
      </c>
      <c r="BM1284" s="60" t="str">
        <f t="shared" si="99"/>
        <v/>
      </c>
      <c r="BN1284" s="60" t="str">
        <f t="shared" si="100"/>
        <v/>
      </c>
    </row>
    <row r="1285" spans="64:66" ht="11.25" customHeight="1" x14ac:dyDescent="0.25">
      <c r="BL1285" s="102" t="str">
        <f t="shared" ref="BL1285:BL1348" si="101">IF(ROW()&lt;=$BL$4,ROW()-ROW(BL$4),"")</f>
        <v/>
      </c>
      <c r="BM1285" s="60" t="str">
        <f t="shared" si="99"/>
        <v/>
      </c>
      <c r="BN1285" s="60" t="str">
        <f t="shared" si="100"/>
        <v/>
      </c>
    </row>
    <row r="1286" spans="64:66" ht="11.25" customHeight="1" x14ac:dyDescent="0.25">
      <c r="BL1286" s="102" t="str">
        <f t="shared" si="101"/>
        <v/>
      </c>
      <c r="BM1286" s="60" t="str">
        <f t="shared" ref="BM1286:BM1349" si="102">IF(ISNUMBER(BL1286),INT(BL1285/$BN$4)+1,"")</f>
        <v/>
      </c>
      <c r="BN1286" s="60" t="str">
        <f t="shared" ref="BN1286:BN1349" si="103">IF(ISNUMBER(BL1286),IF(BM1285&lt;&gt;BM1286,1,BN1285+1),"")</f>
        <v/>
      </c>
    </row>
    <row r="1287" spans="64:66" ht="11.25" customHeight="1" x14ac:dyDescent="0.25">
      <c r="BL1287" s="102" t="str">
        <f t="shared" si="101"/>
        <v/>
      </c>
      <c r="BM1287" s="60" t="str">
        <f t="shared" si="102"/>
        <v/>
      </c>
      <c r="BN1287" s="60" t="str">
        <f t="shared" si="103"/>
        <v/>
      </c>
    </row>
    <row r="1288" spans="64:66" ht="11.25" customHeight="1" x14ac:dyDescent="0.25">
      <c r="BL1288" s="102" t="str">
        <f t="shared" si="101"/>
        <v/>
      </c>
      <c r="BM1288" s="60" t="str">
        <f t="shared" si="102"/>
        <v/>
      </c>
      <c r="BN1288" s="60" t="str">
        <f t="shared" si="103"/>
        <v/>
      </c>
    </row>
    <row r="1289" spans="64:66" ht="11.25" customHeight="1" x14ac:dyDescent="0.25">
      <c r="BL1289" s="102" t="str">
        <f t="shared" si="101"/>
        <v/>
      </c>
      <c r="BM1289" s="60" t="str">
        <f t="shared" si="102"/>
        <v/>
      </c>
      <c r="BN1289" s="60" t="str">
        <f t="shared" si="103"/>
        <v/>
      </c>
    </row>
    <row r="1290" spans="64:66" ht="11.25" customHeight="1" x14ac:dyDescent="0.25">
      <c r="BL1290" s="102" t="str">
        <f t="shared" si="101"/>
        <v/>
      </c>
      <c r="BM1290" s="60" t="str">
        <f t="shared" si="102"/>
        <v/>
      </c>
      <c r="BN1290" s="60" t="str">
        <f t="shared" si="103"/>
        <v/>
      </c>
    </row>
    <row r="1291" spans="64:66" ht="11.25" customHeight="1" x14ac:dyDescent="0.25">
      <c r="BL1291" s="102" t="str">
        <f t="shared" si="101"/>
        <v/>
      </c>
      <c r="BM1291" s="60" t="str">
        <f t="shared" si="102"/>
        <v/>
      </c>
      <c r="BN1291" s="60" t="str">
        <f t="shared" si="103"/>
        <v/>
      </c>
    </row>
    <row r="1292" spans="64:66" ht="11.25" customHeight="1" x14ac:dyDescent="0.25">
      <c r="BL1292" s="102" t="str">
        <f t="shared" si="101"/>
        <v/>
      </c>
      <c r="BM1292" s="60" t="str">
        <f t="shared" si="102"/>
        <v/>
      </c>
      <c r="BN1292" s="60" t="str">
        <f t="shared" si="103"/>
        <v/>
      </c>
    </row>
    <row r="1293" spans="64:66" ht="11.25" customHeight="1" x14ac:dyDescent="0.25">
      <c r="BL1293" s="102" t="str">
        <f t="shared" si="101"/>
        <v/>
      </c>
      <c r="BM1293" s="60" t="str">
        <f t="shared" si="102"/>
        <v/>
      </c>
      <c r="BN1293" s="60" t="str">
        <f t="shared" si="103"/>
        <v/>
      </c>
    </row>
    <row r="1294" spans="64:66" ht="11.25" customHeight="1" x14ac:dyDescent="0.25">
      <c r="BL1294" s="102" t="str">
        <f t="shared" si="101"/>
        <v/>
      </c>
      <c r="BM1294" s="60" t="str">
        <f t="shared" si="102"/>
        <v/>
      </c>
      <c r="BN1294" s="60" t="str">
        <f t="shared" si="103"/>
        <v/>
      </c>
    </row>
    <row r="1295" spans="64:66" ht="11.25" customHeight="1" x14ac:dyDescent="0.25">
      <c r="BL1295" s="102" t="str">
        <f t="shared" si="101"/>
        <v/>
      </c>
      <c r="BM1295" s="60" t="str">
        <f t="shared" si="102"/>
        <v/>
      </c>
      <c r="BN1295" s="60" t="str">
        <f t="shared" si="103"/>
        <v/>
      </c>
    </row>
    <row r="1296" spans="64:66" ht="11.25" customHeight="1" x14ac:dyDescent="0.25">
      <c r="BL1296" s="102" t="str">
        <f t="shared" si="101"/>
        <v/>
      </c>
      <c r="BM1296" s="60" t="str">
        <f t="shared" si="102"/>
        <v/>
      </c>
      <c r="BN1296" s="60" t="str">
        <f t="shared" si="103"/>
        <v/>
      </c>
    </row>
    <row r="1297" spans="64:66" ht="11.25" customHeight="1" x14ac:dyDescent="0.25">
      <c r="BL1297" s="102" t="str">
        <f t="shared" si="101"/>
        <v/>
      </c>
      <c r="BM1297" s="60" t="str">
        <f t="shared" si="102"/>
        <v/>
      </c>
      <c r="BN1297" s="60" t="str">
        <f t="shared" si="103"/>
        <v/>
      </c>
    </row>
    <row r="1298" spans="64:66" ht="11.25" customHeight="1" x14ac:dyDescent="0.25">
      <c r="BL1298" s="102" t="str">
        <f t="shared" si="101"/>
        <v/>
      </c>
      <c r="BM1298" s="60" t="str">
        <f t="shared" si="102"/>
        <v/>
      </c>
      <c r="BN1298" s="60" t="str">
        <f t="shared" si="103"/>
        <v/>
      </c>
    </row>
    <row r="1299" spans="64:66" ht="11.25" customHeight="1" x14ac:dyDescent="0.25">
      <c r="BL1299" s="102" t="str">
        <f t="shared" si="101"/>
        <v/>
      </c>
      <c r="BM1299" s="60" t="str">
        <f t="shared" si="102"/>
        <v/>
      </c>
      <c r="BN1299" s="60" t="str">
        <f t="shared" si="103"/>
        <v/>
      </c>
    </row>
    <row r="1300" spans="64:66" ht="11.25" customHeight="1" x14ac:dyDescent="0.25">
      <c r="BL1300" s="102" t="str">
        <f t="shared" si="101"/>
        <v/>
      </c>
      <c r="BM1300" s="60" t="str">
        <f t="shared" si="102"/>
        <v/>
      </c>
      <c r="BN1300" s="60" t="str">
        <f t="shared" si="103"/>
        <v/>
      </c>
    </row>
    <row r="1301" spans="64:66" ht="11.25" customHeight="1" x14ac:dyDescent="0.25">
      <c r="BL1301" s="102" t="str">
        <f t="shared" si="101"/>
        <v/>
      </c>
      <c r="BM1301" s="60" t="str">
        <f t="shared" si="102"/>
        <v/>
      </c>
      <c r="BN1301" s="60" t="str">
        <f t="shared" si="103"/>
        <v/>
      </c>
    </row>
    <row r="1302" spans="64:66" ht="11.25" customHeight="1" x14ac:dyDescent="0.25">
      <c r="BL1302" s="102" t="str">
        <f t="shared" si="101"/>
        <v/>
      </c>
      <c r="BM1302" s="60" t="str">
        <f t="shared" si="102"/>
        <v/>
      </c>
      <c r="BN1302" s="60" t="str">
        <f t="shared" si="103"/>
        <v/>
      </c>
    </row>
    <row r="1303" spans="64:66" ht="11.25" customHeight="1" x14ac:dyDescent="0.25">
      <c r="BL1303" s="102" t="str">
        <f t="shared" si="101"/>
        <v/>
      </c>
      <c r="BM1303" s="60" t="str">
        <f t="shared" si="102"/>
        <v/>
      </c>
      <c r="BN1303" s="60" t="str">
        <f t="shared" si="103"/>
        <v/>
      </c>
    </row>
    <row r="1304" spans="64:66" ht="11.25" customHeight="1" x14ac:dyDescent="0.25">
      <c r="BL1304" s="102" t="str">
        <f t="shared" si="101"/>
        <v/>
      </c>
      <c r="BM1304" s="60" t="str">
        <f t="shared" si="102"/>
        <v/>
      </c>
      <c r="BN1304" s="60" t="str">
        <f t="shared" si="103"/>
        <v/>
      </c>
    </row>
    <row r="1305" spans="64:66" ht="11.25" customHeight="1" x14ac:dyDescent="0.25">
      <c r="BL1305" s="102" t="str">
        <f t="shared" si="101"/>
        <v/>
      </c>
      <c r="BM1305" s="60" t="str">
        <f t="shared" si="102"/>
        <v/>
      </c>
      <c r="BN1305" s="60" t="str">
        <f t="shared" si="103"/>
        <v/>
      </c>
    </row>
    <row r="1306" spans="64:66" ht="11.25" customHeight="1" x14ac:dyDescent="0.25">
      <c r="BL1306" s="102" t="str">
        <f t="shared" si="101"/>
        <v/>
      </c>
      <c r="BM1306" s="60" t="str">
        <f t="shared" si="102"/>
        <v/>
      </c>
      <c r="BN1306" s="60" t="str">
        <f t="shared" si="103"/>
        <v/>
      </c>
    </row>
    <row r="1307" spans="64:66" ht="11.25" customHeight="1" x14ac:dyDescent="0.25">
      <c r="BL1307" s="102" t="str">
        <f t="shared" si="101"/>
        <v/>
      </c>
      <c r="BM1307" s="60" t="str">
        <f t="shared" si="102"/>
        <v/>
      </c>
      <c r="BN1307" s="60" t="str">
        <f t="shared" si="103"/>
        <v/>
      </c>
    </row>
    <row r="1308" spans="64:66" ht="11.25" customHeight="1" x14ac:dyDescent="0.25">
      <c r="BL1308" s="102" t="str">
        <f t="shared" si="101"/>
        <v/>
      </c>
      <c r="BM1308" s="60" t="str">
        <f t="shared" si="102"/>
        <v/>
      </c>
      <c r="BN1308" s="60" t="str">
        <f t="shared" si="103"/>
        <v/>
      </c>
    </row>
    <row r="1309" spans="64:66" ht="11.25" customHeight="1" x14ac:dyDescent="0.25">
      <c r="BL1309" s="102" t="str">
        <f t="shared" si="101"/>
        <v/>
      </c>
      <c r="BM1309" s="60" t="str">
        <f t="shared" si="102"/>
        <v/>
      </c>
      <c r="BN1309" s="60" t="str">
        <f t="shared" si="103"/>
        <v/>
      </c>
    </row>
    <row r="1310" spans="64:66" ht="11.25" customHeight="1" x14ac:dyDescent="0.25">
      <c r="BL1310" s="102" t="str">
        <f t="shared" si="101"/>
        <v/>
      </c>
      <c r="BM1310" s="60" t="str">
        <f t="shared" si="102"/>
        <v/>
      </c>
      <c r="BN1310" s="60" t="str">
        <f t="shared" si="103"/>
        <v/>
      </c>
    </row>
    <row r="1311" spans="64:66" ht="11.25" customHeight="1" x14ac:dyDescent="0.25">
      <c r="BL1311" s="102" t="str">
        <f t="shared" si="101"/>
        <v/>
      </c>
      <c r="BM1311" s="60" t="str">
        <f t="shared" si="102"/>
        <v/>
      </c>
      <c r="BN1311" s="60" t="str">
        <f t="shared" si="103"/>
        <v/>
      </c>
    </row>
    <row r="1312" spans="64:66" ht="11.25" customHeight="1" x14ac:dyDescent="0.25">
      <c r="BL1312" s="102" t="str">
        <f t="shared" si="101"/>
        <v/>
      </c>
      <c r="BM1312" s="60" t="str">
        <f t="shared" si="102"/>
        <v/>
      </c>
      <c r="BN1312" s="60" t="str">
        <f t="shared" si="103"/>
        <v/>
      </c>
    </row>
    <row r="1313" spans="64:66" ht="11.25" customHeight="1" x14ac:dyDescent="0.25">
      <c r="BL1313" s="102" t="str">
        <f t="shared" si="101"/>
        <v/>
      </c>
      <c r="BM1313" s="60" t="str">
        <f t="shared" si="102"/>
        <v/>
      </c>
      <c r="BN1313" s="60" t="str">
        <f t="shared" si="103"/>
        <v/>
      </c>
    </row>
    <row r="1314" spans="64:66" ht="11.25" customHeight="1" x14ac:dyDescent="0.25">
      <c r="BL1314" s="102" t="str">
        <f t="shared" si="101"/>
        <v/>
      </c>
      <c r="BM1314" s="60" t="str">
        <f t="shared" si="102"/>
        <v/>
      </c>
      <c r="BN1314" s="60" t="str">
        <f t="shared" si="103"/>
        <v/>
      </c>
    </row>
    <row r="1315" spans="64:66" ht="11.25" customHeight="1" x14ac:dyDescent="0.25">
      <c r="BL1315" s="102" t="str">
        <f t="shared" si="101"/>
        <v/>
      </c>
      <c r="BM1315" s="60" t="str">
        <f t="shared" si="102"/>
        <v/>
      </c>
      <c r="BN1315" s="60" t="str">
        <f t="shared" si="103"/>
        <v/>
      </c>
    </row>
    <row r="1316" spans="64:66" ht="11.25" customHeight="1" x14ac:dyDescent="0.25">
      <c r="BL1316" s="102" t="str">
        <f t="shared" si="101"/>
        <v/>
      </c>
      <c r="BM1316" s="60" t="str">
        <f t="shared" si="102"/>
        <v/>
      </c>
      <c r="BN1316" s="60" t="str">
        <f t="shared" si="103"/>
        <v/>
      </c>
    </row>
    <row r="1317" spans="64:66" ht="11.25" customHeight="1" x14ac:dyDescent="0.25">
      <c r="BL1317" s="102" t="str">
        <f t="shared" si="101"/>
        <v/>
      </c>
      <c r="BM1317" s="60" t="str">
        <f t="shared" si="102"/>
        <v/>
      </c>
      <c r="BN1317" s="60" t="str">
        <f t="shared" si="103"/>
        <v/>
      </c>
    </row>
    <row r="1318" spans="64:66" ht="11.25" customHeight="1" x14ac:dyDescent="0.25">
      <c r="BL1318" s="102" t="str">
        <f t="shared" si="101"/>
        <v/>
      </c>
      <c r="BM1318" s="60" t="str">
        <f t="shared" si="102"/>
        <v/>
      </c>
      <c r="BN1318" s="60" t="str">
        <f t="shared" si="103"/>
        <v/>
      </c>
    </row>
    <row r="1319" spans="64:66" ht="11.25" customHeight="1" x14ac:dyDescent="0.25">
      <c r="BL1319" s="102" t="str">
        <f t="shared" si="101"/>
        <v/>
      </c>
      <c r="BM1319" s="60" t="str">
        <f t="shared" si="102"/>
        <v/>
      </c>
      <c r="BN1319" s="60" t="str">
        <f t="shared" si="103"/>
        <v/>
      </c>
    </row>
    <row r="1320" spans="64:66" ht="11.25" customHeight="1" x14ac:dyDescent="0.25">
      <c r="BL1320" s="102" t="str">
        <f t="shared" si="101"/>
        <v/>
      </c>
      <c r="BM1320" s="60" t="str">
        <f t="shared" si="102"/>
        <v/>
      </c>
      <c r="BN1320" s="60" t="str">
        <f t="shared" si="103"/>
        <v/>
      </c>
    </row>
    <row r="1321" spans="64:66" ht="11.25" customHeight="1" x14ac:dyDescent="0.25">
      <c r="BL1321" s="102" t="str">
        <f t="shared" si="101"/>
        <v/>
      </c>
      <c r="BM1321" s="60" t="str">
        <f t="shared" si="102"/>
        <v/>
      </c>
      <c r="BN1321" s="60" t="str">
        <f t="shared" si="103"/>
        <v/>
      </c>
    </row>
    <row r="1322" spans="64:66" ht="11.25" customHeight="1" x14ac:dyDescent="0.25">
      <c r="BL1322" s="102" t="str">
        <f t="shared" si="101"/>
        <v/>
      </c>
      <c r="BM1322" s="60" t="str">
        <f t="shared" si="102"/>
        <v/>
      </c>
      <c r="BN1322" s="60" t="str">
        <f t="shared" si="103"/>
        <v/>
      </c>
    </row>
    <row r="1323" spans="64:66" ht="11.25" customHeight="1" x14ac:dyDescent="0.25">
      <c r="BL1323" s="102" t="str">
        <f t="shared" si="101"/>
        <v/>
      </c>
      <c r="BM1323" s="60" t="str">
        <f t="shared" si="102"/>
        <v/>
      </c>
      <c r="BN1323" s="60" t="str">
        <f t="shared" si="103"/>
        <v/>
      </c>
    </row>
    <row r="1324" spans="64:66" ht="11.25" customHeight="1" x14ac:dyDescent="0.25">
      <c r="BL1324" s="102" t="str">
        <f t="shared" si="101"/>
        <v/>
      </c>
      <c r="BM1324" s="60" t="str">
        <f t="shared" si="102"/>
        <v/>
      </c>
      <c r="BN1324" s="60" t="str">
        <f t="shared" si="103"/>
        <v/>
      </c>
    </row>
    <row r="1325" spans="64:66" ht="11.25" customHeight="1" x14ac:dyDescent="0.25">
      <c r="BL1325" s="102" t="str">
        <f t="shared" si="101"/>
        <v/>
      </c>
      <c r="BM1325" s="60" t="str">
        <f t="shared" si="102"/>
        <v/>
      </c>
      <c r="BN1325" s="60" t="str">
        <f t="shared" si="103"/>
        <v/>
      </c>
    </row>
    <row r="1326" spans="64:66" ht="11.25" customHeight="1" x14ac:dyDescent="0.25">
      <c r="BL1326" s="102" t="str">
        <f t="shared" si="101"/>
        <v/>
      </c>
      <c r="BM1326" s="60" t="str">
        <f t="shared" si="102"/>
        <v/>
      </c>
      <c r="BN1326" s="60" t="str">
        <f t="shared" si="103"/>
        <v/>
      </c>
    </row>
    <row r="1327" spans="64:66" ht="11.25" customHeight="1" x14ac:dyDescent="0.25">
      <c r="BL1327" s="102" t="str">
        <f t="shared" si="101"/>
        <v/>
      </c>
      <c r="BM1327" s="60" t="str">
        <f t="shared" si="102"/>
        <v/>
      </c>
      <c r="BN1327" s="60" t="str">
        <f t="shared" si="103"/>
        <v/>
      </c>
    </row>
    <row r="1328" spans="64:66" ht="11.25" customHeight="1" x14ac:dyDescent="0.25">
      <c r="BL1328" s="102" t="str">
        <f t="shared" si="101"/>
        <v/>
      </c>
      <c r="BM1328" s="60" t="str">
        <f t="shared" si="102"/>
        <v/>
      </c>
      <c r="BN1328" s="60" t="str">
        <f t="shared" si="103"/>
        <v/>
      </c>
    </row>
    <row r="1329" spans="64:66" ht="11.25" customHeight="1" x14ac:dyDescent="0.25">
      <c r="BL1329" s="102" t="str">
        <f t="shared" si="101"/>
        <v/>
      </c>
      <c r="BM1329" s="60" t="str">
        <f t="shared" si="102"/>
        <v/>
      </c>
      <c r="BN1329" s="60" t="str">
        <f t="shared" si="103"/>
        <v/>
      </c>
    </row>
    <row r="1330" spans="64:66" ht="11.25" customHeight="1" x14ac:dyDescent="0.25">
      <c r="BL1330" s="102" t="str">
        <f t="shared" si="101"/>
        <v/>
      </c>
      <c r="BM1330" s="60" t="str">
        <f t="shared" si="102"/>
        <v/>
      </c>
      <c r="BN1330" s="60" t="str">
        <f t="shared" si="103"/>
        <v/>
      </c>
    </row>
    <row r="1331" spans="64:66" ht="11.25" customHeight="1" x14ac:dyDescent="0.25">
      <c r="BL1331" s="102" t="str">
        <f t="shared" si="101"/>
        <v/>
      </c>
      <c r="BM1331" s="60" t="str">
        <f t="shared" si="102"/>
        <v/>
      </c>
      <c r="BN1331" s="60" t="str">
        <f t="shared" si="103"/>
        <v/>
      </c>
    </row>
    <row r="1332" spans="64:66" ht="11.25" customHeight="1" x14ac:dyDescent="0.25">
      <c r="BL1332" s="102" t="str">
        <f t="shared" si="101"/>
        <v/>
      </c>
      <c r="BM1332" s="60" t="str">
        <f t="shared" si="102"/>
        <v/>
      </c>
      <c r="BN1332" s="60" t="str">
        <f t="shared" si="103"/>
        <v/>
      </c>
    </row>
    <row r="1333" spans="64:66" ht="11.25" customHeight="1" x14ac:dyDescent="0.25">
      <c r="BL1333" s="102" t="str">
        <f t="shared" si="101"/>
        <v/>
      </c>
      <c r="BM1333" s="60" t="str">
        <f t="shared" si="102"/>
        <v/>
      </c>
      <c r="BN1333" s="60" t="str">
        <f t="shared" si="103"/>
        <v/>
      </c>
    </row>
    <row r="1334" spans="64:66" ht="11.25" customHeight="1" x14ac:dyDescent="0.25">
      <c r="BL1334" s="102" t="str">
        <f t="shared" si="101"/>
        <v/>
      </c>
      <c r="BM1334" s="60" t="str">
        <f t="shared" si="102"/>
        <v/>
      </c>
      <c r="BN1334" s="60" t="str">
        <f t="shared" si="103"/>
        <v/>
      </c>
    </row>
    <row r="1335" spans="64:66" ht="11.25" customHeight="1" x14ac:dyDescent="0.25">
      <c r="BL1335" s="102" t="str">
        <f t="shared" si="101"/>
        <v/>
      </c>
      <c r="BM1335" s="60" t="str">
        <f t="shared" si="102"/>
        <v/>
      </c>
      <c r="BN1335" s="60" t="str">
        <f t="shared" si="103"/>
        <v/>
      </c>
    </row>
    <row r="1336" spans="64:66" ht="11.25" customHeight="1" x14ac:dyDescent="0.25">
      <c r="BL1336" s="102" t="str">
        <f t="shared" si="101"/>
        <v/>
      </c>
      <c r="BM1336" s="60" t="str">
        <f t="shared" si="102"/>
        <v/>
      </c>
      <c r="BN1336" s="60" t="str">
        <f t="shared" si="103"/>
        <v/>
      </c>
    </row>
    <row r="1337" spans="64:66" ht="11.25" customHeight="1" x14ac:dyDescent="0.25">
      <c r="BL1337" s="102" t="str">
        <f t="shared" si="101"/>
        <v/>
      </c>
      <c r="BM1337" s="60" t="str">
        <f t="shared" si="102"/>
        <v/>
      </c>
      <c r="BN1337" s="60" t="str">
        <f t="shared" si="103"/>
        <v/>
      </c>
    </row>
    <row r="1338" spans="64:66" ht="11.25" customHeight="1" x14ac:dyDescent="0.25">
      <c r="BL1338" s="102" t="str">
        <f t="shared" si="101"/>
        <v/>
      </c>
      <c r="BM1338" s="60" t="str">
        <f t="shared" si="102"/>
        <v/>
      </c>
      <c r="BN1338" s="60" t="str">
        <f t="shared" si="103"/>
        <v/>
      </c>
    </row>
    <row r="1339" spans="64:66" ht="11.25" customHeight="1" x14ac:dyDescent="0.25">
      <c r="BL1339" s="102" t="str">
        <f t="shared" si="101"/>
        <v/>
      </c>
      <c r="BM1339" s="60" t="str">
        <f t="shared" si="102"/>
        <v/>
      </c>
      <c r="BN1339" s="60" t="str">
        <f t="shared" si="103"/>
        <v/>
      </c>
    </row>
    <row r="1340" spans="64:66" ht="11.25" customHeight="1" x14ac:dyDescent="0.25">
      <c r="BL1340" s="102" t="str">
        <f t="shared" si="101"/>
        <v/>
      </c>
      <c r="BM1340" s="60" t="str">
        <f t="shared" si="102"/>
        <v/>
      </c>
      <c r="BN1340" s="60" t="str">
        <f t="shared" si="103"/>
        <v/>
      </c>
    </row>
    <row r="1341" spans="64:66" ht="11.25" customHeight="1" x14ac:dyDescent="0.25">
      <c r="BL1341" s="102" t="str">
        <f t="shared" si="101"/>
        <v/>
      </c>
      <c r="BM1341" s="60" t="str">
        <f t="shared" si="102"/>
        <v/>
      </c>
      <c r="BN1341" s="60" t="str">
        <f t="shared" si="103"/>
        <v/>
      </c>
    </row>
    <row r="1342" spans="64:66" ht="11.25" customHeight="1" x14ac:dyDescent="0.25">
      <c r="BL1342" s="102" t="str">
        <f t="shared" si="101"/>
        <v/>
      </c>
      <c r="BM1342" s="60" t="str">
        <f t="shared" si="102"/>
        <v/>
      </c>
      <c r="BN1342" s="60" t="str">
        <f t="shared" si="103"/>
        <v/>
      </c>
    </row>
    <row r="1343" spans="64:66" ht="11.25" customHeight="1" x14ac:dyDescent="0.25">
      <c r="BL1343" s="102" t="str">
        <f t="shared" si="101"/>
        <v/>
      </c>
      <c r="BM1343" s="60" t="str">
        <f t="shared" si="102"/>
        <v/>
      </c>
      <c r="BN1343" s="60" t="str">
        <f t="shared" si="103"/>
        <v/>
      </c>
    </row>
    <row r="1344" spans="64:66" ht="11.25" customHeight="1" x14ac:dyDescent="0.25">
      <c r="BL1344" s="102" t="str">
        <f t="shared" si="101"/>
        <v/>
      </c>
      <c r="BM1344" s="60" t="str">
        <f t="shared" si="102"/>
        <v/>
      </c>
      <c r="BN1344" s="60" t="str">
        <f t="shared" si="103"/>
        <v/>
      </c>
    </row>
    <row r="1345" spans="64:66" ht="11.25" customHeight="1" x14ac:dyDescent="0.25">
      <c r="BL1345" s="102" t="str">
        <f t="shared" si="101"/>
        <v/>
      </c>
      <c r="BM1345" s="60" t="str">
        <f t="shared" si="102"/>
        <v/>
      </c>
      <c r="BN1345" s="60" t="str">
        <f t="shared" si="103"/>
        <v/>
      </c>
    </row>
    <row r="1346" spans="64:66" ht="11.25" customHeight="1" x14ac:dyDescent="0.25">
      <c r="BL1346" s="102" t="str">
        <f t="shared" si="101"/>
        <v/>
      </c>
      <c r="BM1346" s="60" t="str">
        <f t="shared" si="102"/>
        <v/>
      </c>
      <c r="BN1346" s="60" t="str">
        <f t="shared" si="103"/>
        <v/>
      </c>
    </row>
    <row r="1347" spans="64:66" ht="11.25" customHeight="1" x14ac:dyDescent="0.25">
      <c r="BL1347" s="102" t="str">
        <f t="shared" si="101"/>
        <v/>
      </c>
      <c r="BM1347" s="60" t="str">
        <f t="shared" si="102"/>
        <v/>
      </c>
      <c r="BN1347" s="60" t="str">
        <f t="shared" si="103"/>
        <v/>
      </c>
    </row>
    <row r="1348" spans="64:66" ht="11.25" customHeight="1" x14ac:dyDescent="0.25">
      <c r="BL1348" s="102" t="str">
        <f t="shared" si="101"/>
        <v/>
      </c>
      <c r="BM1348" s="60" t="str">
        <f t="shared" si="102"/>
        <v/>
      </c>
      <c r="BN1348" s="60" t="str">
        <f t="shared" si="103"/>
        <v/>
      </c>
    </row>
    <row r="1349" spans="64:66" ht="11.25" customHeight="1" x14ac:dyDescent="0.25">
      <c r="BL1349" s="102" t="str">
        <f t="shared" ref="BL1349:BL1412" si="104">IF(ROW()&lt;=$BL$4,ROW()-ROW(BL$4),"")</f>
        <v/>
      </c>
      <c r="BM1349" s="60" t="str">
        <f t="shared" si="102"/>
        <v/>
      </c>
      <c r="BN1349" s="60" t="str">
        <f t="shared" si="103"/>
        <v/>
      </c>
    </row>
    <row r="1350" spans="64:66" ht="11.25" customHeight="1" x14ac:dyDescent="0.25">
      <c r="BL1350" s="102" t="str">
        <f t="shared" si="104"/>
        <v/>
      </c>
      <c r="BM1350" s="60" t="str">
        <f t="shared" ref="BM1350:BM1413" si="105">IF(ISNUMBER(BL1350),INT(BL1349/$BN$4)+1,"")</f>
        <v/>
      </c>
      <c r="BN1350" s="60" t="str">
        <f t="shared" ref="BN1350:BN1413" si="106">IF(ISNUMBER(BL1350),IF(BM1349&lt;&gt;BM1350,1,BN1349+1),"")</f>
        <v/>
      </c>
    </row>
    <row r="1351" spans="64:66" ht="11.25" customHeight="1" x14ac:dyDescent="0.25">
      <c r="BL1351" s="102" t="str">
        <f t="shared" si="104"/>
        <v/>
      </c>
      <c r="BM1351" s="60" t="str">
        <f t="shared" si="105"/>
        <v/>
      </c>
      <c r="BN1351" s="60" t="str">
        <f t="shared" si="106"/>
        <v/>
      </c>
    </row>
    <row r="1352" spans="64:66" ht="11.25" customHeight="1" x14ac:dyDescent="0.25">
      <c r="BL1352" s="102" t="str">
        <f t="shared" si="104"/>
        <v/>
      </c>
      <c r="BM1352" s="60" t="str">
        <f t="shared" si="105"/>
        <v/>
      </c>
      <c r="BN1352" s="60" t="str">
        <f t="shared" si="106"/>
        <v/>
      </c>
    </row>
    <row r="1353" spans="64:66" ht="11.25" customHeight="1" x14ac:dyDescent="0.25">
      <c r="BL1353" s="102" t="str">
        <f t="shared" si="104"/>
        <v/>
      </c>
      <c r="BM1353" s="60" t="str">
        <f t="shared" si="105"/>
        <v/>
      </c>
      <c r="BN1353" s="60" t="str">
        <f t="shared" si="106"/>
        <v/>
      </c>
    </row>
    <row r="1354" spans="64:66" ht="11.25" customHeight="1" x14ac:dyDescent="0.25">
      <c r="BL1354" s="102" t="str">
        <f t="shared" si="104"/>
        <v/>
      </c>
      <c r="BM1354" s="60" t="str">
        <f t="shared" si="105"/>
        <v/>
      </c>
      <c r="BN1354" s="60" t="str">
        <f t="shared" si="106"/>
        <v/>
      </c>
    </row>
    <row r="1355" spans="64:66" ht="11.25" customHeight="1" x14ac:dyDescent="0.25">
      <c r="BL1355" s="102" t="str">
        <f t="shared" si="104"/>
        <v/>
      </c>
      <c r="BM1355" s="60" t="str">
        <f t="shared" si="105"/>
        <v/>
      </c>
      <c r="BN1355" s="60" t="str">
        <f t="shared" si="106"/>
        <v/>
      </c>
    </row>
    <row r="1356" spans="64:66" ht="11.25" customHeight="1" x14ac:dyDescent="0.25">
      <c r="BL1356" s="102" t="str">
        <f t="shared" si="104"/>
        <v/>
      </c>
      <c r="BM1356" s="60" t="str">
        <f t="shared" si="105"/>
        <v/>
      </c>
      <c r="BN1356" s="60" t="str">
        <f t="shared" si="106"/>
        <v/>
      </c>
    </row>
    <row r="1357" spans="64:66" ht="11.25" customHeight="1" x14ac:dyDescent="0.25">
      <c r="BL1357" s="102" t="str">
        <f t="shared" si="104"/>
        <v/>
      </c>
      <c r="BM1357" s="60" t="str">
        <f t="shared" si="105"/>
        <v/>
      </c>
      <c r="BN1357" s="60" t="str">
        <f t="shared" si="106"/>
        <v/>
      </c>
    </row>
    <row r="1358" spans="64:66" ht="11.25" customHeight="1" x14ac:dyDescent="0.25">
      <c r="BL1358" s="102" t="str">
        <f t="shared" si="104"/>
        <v/>
      </c>
      <c r="BM1358" s="60" t="str">
        <f t="shared" si="105"/>
        <v/>
      </c>
      <c r="BN1358" s="60" t="str">
        <f t="shared" si="106"/>
        <v/>
      </c>
    </row>
    <row r="1359" spans="64:66" ht="11.25" customHeight="1" x14ac:dyDescent="0.25">
      <c r="BL1359" s="102" t="str">
        <f t="shared" si="104"/>
        <v/>
      </c>
      <c r="BM1359" s="60" t="str">
        <f t="shared" si="105"/>
        <v/>
      </c>
      <c r="BN1359" s="60" t="str">
        <f t="shared" si="106"/>
        <v/>
      </c>
    </row>
    <row r="1360" spans="64:66" ht="11.25" customHeight="1" x14ac:dyDescent="0.25">
      <c r="BL1360" s="102" t="str">
        <f t="shared" si="104"/>
        <v/>
      </c>
      <c r="BM1360" s="60" t="str">
        <f t="shared" si="105"/>
        <v/>
      </c>
      <c r="BN1360" s="60" t="str">
        <f t="shared" si="106"/>
        <v/>
      </c>
    </row>
    <row r="1361" spans="64:66" ht="11.25" customHeight="1" x14ac:dyDescent="0.25">
      <c r="BL1361" s="102" t="str">
        <f t="shared" si="104"/>
        <v/>
      </c>
      <c r="BM1361" s="60" t="str">
        <f t="shared" si="105"/>
        <v/>
      </c>
      <c r="BN1361" s="60" t="str">
        <f t="shared" si="106"/>
        <v/>
      </c>
    </row>
    <row r="1362" spans="64:66" ht="11.25" customHeight="1" x14ac:dyDescent="0.25">
      <c r="BL1362" s="102" t="str">
        <f t="shared" si="104"/>
        <v/>
      </c>
      <c r="BM1362" s="60" t="str">
        <f t="shared" si="105"/>
        <v/>
      </c>
      <c r="BN1362" s="60" t="str">
        <f t="shared" si="106"/>
        <v/>
      </c>
    </row>
    <row r="1363" spans="64:66" ht="11.25" customHeight="1" x14ac:dyDescent="0.25">
      <c r="BL1363" s="102" t="str">
        <f t="shared" si="104"/>
        <v/>
      </c>
      <c r="BM1363" s="60" t="str">
        <f t="shared" si="105"/>
        <v/>
      </c>
      <c r="BN1363" s="60" t="str">
        <f t="shared" si="106"/>
        <v/>
      </c>
    </row>
    <row r="1364" spans="64:66" ht="11.25" customHeight="1" x14ac:dyDescent="0.25">
      <c r="BL1364" s="102" t="str">
        <f t="shared" si="104"/>
        <v/>
      </c>
      <c r="BM1364" s="60" t="str">
        <f t="shared" si="105"/>
        <v/>
      </c>
      <c r="BN1364" s="60" t="str">
        <f t="shared" si="106"/>
        <v/>
      </c>
    </row>
    <row r="1365" spans="64:66" ht="11.25" customHeight="1" x14ac:dyDescent="0.25">
      <c r="BL1365" s="102" t="str">
        <f t="shared" si="104"/>
        <v/>
      </c>
      <c r="BM1365" s="60" t="str">
        <f t="shared" si="105"/>
        <v/>
      </c>
      <c r="BN1365" s="60" t="str">
        <f t="shared" si="106"/>
        <v/>
      </c>
    </row>
    <row r="1366" spans="64:66" ht="11.25" customHeight="1" x14ac:dyDescent="0.25">
      <c r="BL1366" s="102" t="str">
        <f t="shared" si="104"/>
        <v/>
      </c>
      <c r="BM1366" s="60" t="str">
        <f t="shared" si="105"/>
        <v/>
      </c>
      <c r="BN1366" s="60" t="str">
        <f t="shared" si="106"/>
        <v/>
      </c>
    </row>
    <row r="1367" spans="64:66" ht="11.25" customHeight="1" x14ac:dyDescent="0.25">
      <c r="BL1367" s="102" t="str">
        <f t="shared" si="104"/>
        <v/>
      </c>
      <c r="BM1367" s="60" t="str">
        <f t="shared" si="105"/>
        <v/>
      </c>
      <c r="BN1367" s="60" t="str">
        <f t="shared" si="106"/>
        <v/>
      </c>
    </row>
    <row r="1368" spans="64:66" ht="11.25" customHeight="1" x14ac:dyDescent="0.25">
      <c r="BL1368" s="102" t="str">
        <f t="shared" si="104"/>
        <v/>
      </c>
      <c r="BM1368" s="60" t="str">
        <f t="shared" si="105"/>
        <v/>
      </c>
      <c r="BN1368" s="60" t="str">
        <f t="shared" si="106"/>
        <v/>
      </c>
    </row>
    <row r="1369" spans="64:66" ht="11.25" customHeight="1" x14ac:dyDescent="0.25">
      <c r="BL1369" s="102" t="str">
        <f t="shared" si="104"/>
        <v/>
      </c>
      <c r="BM1369" s="60" t="str">
        <f t="shared" si="105"/>
        <v/>
      </c>
      <c r="BN1369" s="60" t="str">
        <f t="shared" si="106"/>
        <v/>
      </c>
    </row>
    <row r="1370" spans="64:66" ht="11.25" customHeight="1" x14ac:dyDescent="0.25">
      <c r="BL1370" s="102" t="str">
        <f t="shared" si="104"/>
        <v/>
      </c>
      <c r="BM1370" s="60" t="str">
        <f t="shared" si="105"/>
        <v/>
      </c>
      <c r="BN1370" s="60" t="str">
        <f t="shared" si="106"/>
        <v/>
      </c>
    </row>
    <row r="1371" spans="64:66" ht="11.25" customHeight="1" x14ac:dyDescent="0.25">
      <c r="BL1371" s="102" t="str">
        <f t="shared" si="104"/>
        <v/>
      </c>
      <c r="BM1371" s="60" t="str">
        <f t="shared" si="105"/>
        <v/>
      </c>
      <c r="BN1371" s="60" t="str">
        <f t="shared" si="106"/>
        <v/>
      </c>
    </row>
    <row r="1372" spans="64:66" ht="11.25" customHeight="1" x14ac:dyDescent="0.25">
      <c r="BL1372" s="102" t="str">
        <f t="shared" si="104"/>
        <v/>
      </c>
      <c r="BM1372" s="60" t="str">
        <f t="shared" si="105"/>
        <v/>
      </c>
      <c r="BN1372" s="60" t="str">
        <f t="shared" si="106"/>
        <v/>
      </c>
    </row>
    <row r="1373" spans="64:66" ht="11.25" customHeight="1" x14ac:dyDescent="0.25">
      <c r="BL1373" s="102" t="str">
        <f t="shared" si="104"/>
        <v/>
      </c>
      <c r="BM1373" s="60" t="str">
        <f t="shared" si="105"/>
        <v/>
      </c>
      <c r="BN1373" s="60" t="str">
        <f t="shared" si="106"/>
        <v/>
      </c>
    </row>
    <row r="1374" spans="64:66" ht="11.25" customHeight="1" x14ac:dyDescent="0.25">
      <c r="BL1374" s="102" t="str">
        <f t="shared" si="104"/>
        <v/>
      </c>
      <c r="BM1374" s="60" t="str">
        <f t="shared" si="105"/>
        <v/>
      </c>
      <c r="BN1374" s="60" t="str">
        <f t="shared" si="106"/>
        <v/>
      </c>
    </row>
    <row r="1375" spans="64:66" ht="11.25" customHeight="1" x14ac:dyDescent="0.25">
      <c r="BL1375" s="102" t="str">
        <f t="shared" si="104"/>
        <v/>
      </c>
      <c r="BM1375" s="60" t="str">
        <f t="shared" si="105"/>
        <v/>
      </c>
      <c r="BN1375" s="60" t="str">
        <f t="shared" si="106"/>
        <v/>
      </c>
    </row>
    <row r="1376" spans="64:66" ht="11.25" customHeight="1" x14ac:dyDescent="0.25">
      <c r="BL1376" s="102" t="str">
        <f t="shared" si="104"/>
        <v/>
      </c>
      <c r="BM1376" s="60" t="str">
        <f t="shared" si="105"/>
        <v/>
      </c>
      <c r="BN1376" s="60" t="str">
        <f t="shared" si="106"/>
        <v/>
      </c>
    </row>
    <row r="1377" spans="64:66" ht="11.25" customHeight="1" x14ac:dyDescent="0.25">
      <c r="BL1377" s="102" t="str">
        <f t="shared" si="104"/>
        <v/>
      </c>
      <c r="BM1377" s="60" t="str">
        <f t="shared" si="105"/>
        <v/>
      </c>
      <c r="BN1377" s="60" t="str">
        <f t="shared" si="106"/>
        <v/>
      </c>
    </row>
    <row r="1378" spans="64:66" ht="11.25" customHeight="1" x14ac:dyDescent="0.25">
      <c r="BL1378" s="102" t="str">
        <f t="shared" si="104"/>
        <v/>
      </c>
      <c r="BM1378" s="60" t="str">
        <f t="shared" si="105"/>
        <v/>
      </c>
      <c r="BN1378" s="60" t="str">
        <f t="shared" si="106"/>
        <v/>
      </c>
    </row>
    <row r="1379" spans="64:66" ht="11.25" customHeight="1" x14ac:dyDescent="0.25">
      <c r="BL1379" s="102" t="str">
        <f t="shared" si="104"/>
        <v/>
      </c>
      <c r="BM1379" s="60" t="str">
        <f t="shared" si="105"/>
        <v/>
      </c>
      <c r="BN1379" s="60" t="str">
        <f t="shared" si="106"/>
        <v/>
      </c>
    </row>
    <row r="1380" spans="64:66" ht="11.25" customHeight="1" x14ac:dyDescent="0.25">
      <c r="BL1380" s="102" t="str">
        <f t="shared" si="104"/>
        <v/>
      </c>
      <c r="BM1380" s="60" t="str">
        <f t="shared" si="105"/>
        <v/>
      </c>
      <c r="BN1380" s="60" t="str">
        <f t="shared" si="106"/>
        <v/>
      </c>
    </row>
    <row r="1381" spans="64:66" ht="11.25" customHeight="1" x14ac:dyDescent="0.25">
      <c r="BL1381" s="102" t="str">
        <f t="shared" si="104"/>
        <v/>
      </c>
      <c r="BM1381" s="60" t="str">
        <f t="shared" si="105"/>
        <v/>
      </c>
      <c r="BN1381" s="60" t="str">
        <f t="shared" si="106"/>
        <v/>
      </c>
    </row>
    <row r="1382" spans="64:66" ht="11.25" customHeight="1" x14ac:dyDescent="0.25">
      <c r="BL1382" s="102" t="str">
        <f t="shared" si="104"/>
        <v/>
      </c>
      <c r="BM1382" s="60" t="str">
        <f t="shared" si="105"/>
        <v/>
      </c>
      <c r="BN1382" s="60" t="str">
        <f t="shared" si="106"/>
        <v/>
      </c>
    </row>
    <row r="1383" spans="64:66" ht="11.25" customHeight="1" x14ac:dyDescent="0.25">
      <c r="BL1383" s="102" t="str">
        <f t="shared" si="104"/>
        <v/>
      </c>
      <c r="BM1383" s="60" t="str">
        <f t="shared" si="105"/>
        <v/>
      </c>
      <c r="BN1383" s="60" t="str">
        <f t="shared" si="106"/>
        <v/>
      </c>
    </row>
    <row r="1384" spans="64:66" ht="11.25" customHeight="1" x14ac:dyDescent="0.25">
      <c r="BL1384" s="102" t="str">
        <f t="shared" si="104"/>
        <v/>
      </c>
      <c r="BM1384" s="60" t="str">
        <f t="shared" si="105"/>
        <v/>
      </c>
      <c r="BN1384" s="60" t="str">
        <f t="shared" si="106"/>
        <v/>
      </c>
    </row>
    <row r="1385" spans="64:66" ht="11.25" customHeight="1" x14ac:dyDescent="0.25">
      <c r="BL1385" s="102" t="str">
        <f t="shared" si="104"/>
        <v/>
      </c>
      <c r="BM1385" s="60" t="str">
        <f t="shared" si="105"/>
        <v/>
      </c>
      <c r="BN1385" s="60" t="str">
        <f t="shared" si="106"/>
        <v/>
      </c>
    </row>
    <row r="1386" spans="64:66" ht="11.25" customHeight="1" x14ac:dyDescent="0.25">
      <c r="BL1386" s="102" t="str">
        <f t="shared" si="104"/>
        <v/>
      </c>
      <c r="BM1386" s="60" t="str">
        <f t="shared" si="105"/>
        <v/>
      </c>
      <c r="BN1386" s="60" t="str">
        <f t="shared" si="106"/>
        <v/>
      </c>
    </row>
    <row r="1387" spans="64:66" ht="11.25" customHeight="1" x14ac:dyDescent="0.25">
      <c r="BL1387" s="102" t="str">
        <f t="shared" si="104"/>
        <v/>
      </c>
      <c r="BM1387" s="60" t="str">
        <f t="shared" si="105"/>
        <v/>
      </c>
      <c r="BN1387" s="60" t="str">
        <f t="shared" si="106"/>
        <v/>
      </c>
    </row>
    <row r="1388" spans="64:66" ht="11.25" customHeight="1" x14ac:dyDescent="0.25">
      <c r="BL1388" s="102" t="str">
        <f t="shared" si="104"/>
        <v/>
      </c>
      <c r="BM1388" s="60" t="str">
        <f t="shared" si="105"/>
        <v/>
      </c>
      <c r="BN1388" s="60" t="str">
        <f t="shared" si="106"/>
        <v/>
      </c>
    </row>
    <row r="1389" spans="64:66" ht="11.25" customHeight="1" x14ac:dyDescent="0.25">
      <c r="BL1389" s="102" t="str">
        <f t="shared" si="104"/>
        <v/>
      </c>
      <c r="BM1389" s="60" t="str">
        <f t="shared" si="105"/>
        <v/>
      </c>
      <c r="BN1389" s="60" t="str">
        <f t="shared" si="106"/>
        <v/>
      </c>
    </row>
    <row r="1390" spans="64:66" ht="11.25" customHeight="1" x14ac:dyDescent="0.25">
      <c r="BL1390" s="102" t="str">
        <f t="shared" si="104"/>
        <v/>
      </c>
      <c r="BM1390" s="60" t="str">
        <f t="shared" si="105"/>
        <v/>
      </c>
      <c r="BN1390" s="60" t="str">
        <f t="shared" si="106"/>
        <v/>
      </c>
    </row>
    <row r="1391" spans="64:66" ht="11.25" customHeight="1" x14ac:dyDescent="0.25">
      <c r="BL1391" s="102" t="str">
        <f t="shared" si="104"/>
        <v/>
      </c>
      <c r="BM1391" s="60" t="str">
        <f t="shared" si="105"/>
        <v/>
      </c>
      <c r="BN1391" s="60" t="str">
        <f t="shared" si="106"/>
        <v/>
      </c>
    </row>
    <row r="1392" spans="64:66" ht="11.25" customHeight="1" x14ac:dyDescent="0.25">
      <c r="BL1392" s="102" t="str">
        <f t="shared" si="104"/>
        <v/>
      </c>
      <c r="BM1392" s="60" t="str">
        <f t="shared" si="105"/>
        <v/>
      </c>
      <c r="BN1392" s="60" t="str">
        <f t="shared" si="106"/>
        <v/>
      </c>
    </row>
    <row r="1393" spans="64:66" ht="11.25" customHeight="1" x14ac:dyDescent="0.25">
      <c r="BL1393" s="102" t="str">
        <f t="shared" si="104"/>
        <v/>
      </c>
      <c r="BM1393" s="60" t="str">
        <f t="shared" si="105"/>
        <v/>
      </c>
      <c r="BN1393" s="60" t="str">
        <f t="shared" si="106"/>
        <v/>
      </c>
    </row>
    <row r="1394" spans="64:66" ht="11.25" customHeight="1" x14ac:dyDescent="0.25">
      <c r="BL1394" s="102" t="str">
        <f t="shared" si="104"/>
        <v/>
      </c>
      <c r="BM1394" s="60" t="str">
        <f t="shared" si="105"/>
        <v/>
      </c>
      <c r="BN1394" s="60" t="str">
        <f t="shared" si="106"/>
        <v/>
      </c>
    </row>
    <row r="1395" spans="64:66" ht="11.25" customHeight="1" x14ac:dyDescent="0.25">
      <c r="BL1395" s="102" t="str">
        <f t="shared" si="104"/>
        <v/>
      </c>
      <c r="BM1395" s="60" t="str">
        <f t="shared" si="105"/>
        <v/>
      </c>
      <c r="BN1395" s="60" t="str">
        <f t="shared" si="106"/>
        <v/>
      </c>
    </row>
    <row r="1396" spans="64:66" ht="11.25" customHeight="1" x14ac:dyDescent="0.25">
      <c r="BL1396" s="102" t="str">
        <f t="shared" si="104"/>
        <v/>
      </c>
      <c r="BM1396" s="60" t="str">
        <f t="shared" si="105"/>
        <v/>
      </c>
      <c r="BN1396" s="60" t="str">
        <f t="shared" si="106"/>
        <v/>
      </c>
    </row>
    <row r="1397" spans="64:66" ht="11.25" customHeight="1" x14ac:dyDescent="0.25">
      <c r="BL1397" s="102" t="str">
        <f t="shared" si="104"/>
        <v/>
      </c>
      <c r="BM1397" s="60" t="str">
        <f t="shared" si="105"/>
        <v/>
      </c>
      <c r="BN1397" s="60" t="str">
        <f t="shared" si="106"/>
        <v/>
      </c>
    </row>
    <row r="1398" spans="64:66" ht="11.25" customHeight="1" x14ac:dyDescent="0.25">
      <c r="BL1398" s="102" t="str">
        <f t="shared" si="104"/>
        <v/>
      </c>
      <c r="BM1398" s="60" t="str">
        <f t="shared" si="105"/>
        <v/>
      </c>
      <c r="BN1398" s="60" t="str">
        <f t="shared" si="106"/>
        <v/>
      </c>
    </row>
    <row r="1399" spans="64:66" ht="11.25" customHeight="1" x14ac:dyDescent="0.25">
      <c r="BL1399" s="102" t="str">
        <f t="shared" si="104"/>
        <v/>
      </c>
      <c r="BM1399" s="60" t="str">
        <f t="shared" si="105"/>
        <v/>
      </c>
      <c r="BN1399" s="60" t="str">
        <f t="shared" si="106"/>
        <v/>
      </c>
    </row>
    <row r="1400" spans="64:66" ht="11.25" customHeight="1" x14ac:dyDescent="0.25">
      <c r="BL1400" s="102" t="str">
        <f t="shared" si="104"/>
        <v/>
      </c>
      <c r="BM1400" s="60" t="str">
        <f t="shared" si="105"/>
        <v/>
      </c>
      <c r="BN1400" s="60" t="str">
        <f t="shared" si="106"/>
        <v/>
      </c>
    </row>
    <row r="1401" spans="64:66" ht="11.25" customHeight="1" x14ac:dyDescent="0.25">
      <c r="BL1401" s="102" t="str">
        <f t="shared" si="104"/>
        <v/>
      </c>
      <c r="BM1401" s="60" t="str">
        <f t="shared" si="105"/>
        <v/>
      </c>
      <c r="BN1401" s="60" t="str">
        <f t="shared" si="106"/>
        <v/>
      </c>
    </row>
    <row r="1402" spans="64:66" ht="11.25" customHeight="1" x14ac:dyDescent="0.25">
      <c r="BL1402" s="102" t="str">
        <f t="shared" si="104"/>
        <v/>
      </c>
      <c r="BM1402" s="60" t="str">
        <f t="shared" si="105"/>
        <v/>
      </c>
      <c r="BN1402" s="60" t="str">
        <f t="shared" si="106"/>
        <v/>
      </c>
    </row>
    <row r="1403" spans="64:66" ht="11.25" customHeight="1" x14ac:dyDescent="0.25">
      <c r="BL1403" s="102" t="str">
        <f t="shared" si="104"/>
        <v/>
      </c>
      <c r="BM1403" s="60" t="str">
        <f t="shared" si="105"/>
        <v/>
      </c>
      <c r="BN1403" s="60" t="str">
        <f t="shared" si="106"/>
        <v/>
      </c>
    </row>
    <row r="1404" spans="64:66" ht="11.25" customHeight="1" x14ac:dyDescent="0.25">
      <c r="BL1404" s="102" t="str">
        <f t="shared" si="104"/>
        <v/>
      </c>
      <c r="BM1404" s="60" t="str">
        <f t="shared" si="105"/>
        <v/>
      </c>
      <c r="BN1404" s="60" t="str">
        <f t="shared" si="106"/>
        <v/>
      </c>
    </row>
    <row r="1405" spans="64:66" ht="11.25" customHeight="1" x14ac:dyDescent="0.25">
      <c r="BL1405" s="102" t="str">
        <f t="shared" si="104"/>
        <v/>
      </c>
      <c r="BM1405" s="60" t="str">
        <f t="shared" si="105"/>
        <v/>
      </c>
      <c r="BN1405" s="60" t="str">
        <f t="shared" si="106"/>
        <v/>
      </c>
    </row>
    <row r="1406" spans="64:66" ht="11.25" customHeight="1" x14ac:dyDescent="0.25">
      <c r="BL1406" s="102" t="str">
        <f t="shared" si="104"/>
        <v/>
      </c>
      <c r="BM1406" s="60" t="str">
        <f t="shared" si="105"/>
        <v/>
      </c>
      <c r="BN1406" s="60" t="str">
        <f t="shared" si="106"/>
        <v/>
      </c>
    </row>
    <row r="1407" spans="64:66" ht="11.25" customHeight="1" x14ac:dyDescent="0.25">
      <c r="BL1407" s="102" t="str">
        <f t="shared" si="104"/>
        <v/>
      </c>
      <c r="BM1407" s="60" t="str">
        <f t="shared" si="105"/>
        <v/>
      </c>
      <c r="BN1407" s="60" t="str">
        <f t="shared" si="106"/>
        <v/>
      </c>
    </row>
    <row r="1408" spans="64:66" ht="11.25" customHeight="1" x14ac:dyDescent="0.25">
      <c r="BL1408" s="102" t="str">
        <f t="shared" si="104"/>
        <v/>
      </c>
      <c r="BM1408" s="60" t="str">
        <f t="shared" si="105"/>
        <v/>
      </c>
      <c r="BN1408" s="60" t="str">
        <f t="shared" si="106"/>
        <v/>
      </c>
    </row>
    <row r="1409" spans="64:66" ht="11.25" customHeight="1" x14ac:dyDescent="0.25">
      <c r="BL1409" s="102" t="str">
        <f t="shared" si="104"/>
        <v/>
      </c>
      <c r="BM1409" s="60" t="str">
        <f t="shared" si="105"/>
        <v/>
      </c>
      <c r="BN1409" s="60" t="str">
        <f t="shared" si="106"/>
        <v/>
      </c>
    </row>
    <row r="1410" spans="64:66" ht="11.25" customHeight="1" x14ac:dyDescent="0.25">
      <c r="BL1410" s="102" t="str">
        <f t="shared" si="104"/>
        <v/>
      </c>
      <c r="BM1410" s="60" t="str">
        <f t="shared" si="105"/>
        <v/>
      </c>
      <c r="BN1410" s="60" t="str">
        <f t="shared" si="106"/>
        <v/>
      </c>
    </row>
    <row r="1411" spans="64:66" ht="11.25" customHeight="1" x14ac:dyDescent="0.25">
      <c r="BL1411" s="102" t="str">
        <f t="shared" si="104"/>
        <v/>
      </c>
      <c r="BM1411" s="60" t="str">
        <f t="shared" si="105"/>
        <v/>
      </c>
      <c r="BN1411" s="60" t="str">
        <f t="shared" si="106"/>
        <v/>
      </c>
    </row>
    <row r="1412" spans="64:66" ht="11.25" customHeight="1" x14ac:dyDescent="0.25">
      <c r="BL1412" s="102" t="str">
        <f t="shared" si="104"/>
        <v/>
      </c>
      <c r="BM1412" s="60" t="str">
        <f t="shared" si="105"/>
        <v/>
      </c>
      <c r="BN1412" s="60" t="str">
        <f t="shared" si="106"/>
        <v/>
      </c>
    </row>
    <row r="1413" spans="64:66" ht="11.25" customHeight="1" x14ac:dyDescent="0.25">
      <c r="BL1413" s="102" t="str">
        <f t="shared" ref="BL1413:BL1476" si="107">IF(ROW()&lt;=$BL$4,ROW()-ROW(BL$4),"")</f>
        <v/>
      </c>
      <c r="BM1413" s="60" t="str">
        <f t="shared" si="105"/>
        <v/>
      </c>
      <c r="BN1413" s="60" t="str">
        <f t="shared" si="106"/>
        <v/>
      </c>
    </row>
    <row r="1414" spans="64:66" ht="11.25" customHeight="1" x14ac:dyDescent="0.25">
      <c r="BL1414" s="102" t="str">
        <f t="shared" si="107"/>
        <v/>
      </c>
      <c r="BM1414" s="60" t="str">
        <f t="shared" ref="BM1414:BM1477" si="108">IF(ISNUMBER(BL1414),INT(BL1413/$BN$4)+1,"")</f>
        <v/>
      </c>
      <c r="BN1414" s="60" t="str">
        <f t="shared" ref="BN1414:BN1477" si="109">IF(ISNUMBER(BL1414),IF(BM1413&lt;&gt;BM1414,1,BN1413+1),"")</f>
        <v/>
      </c>
    </row>
    <row r="1415" spans="64:66" ht="11.25" customHeight="1" x14ac:dyDescent="0.25">
      <c r="BL1415" s="102" t="str">
        <f t="shared" si="107"/>
        <v/>
      </c>
      <c r="BM1415" s="60" t="str">
        <f t="shared" si="108"/>
        <v/>
      </c>
      <c r="BN1415" s="60" t="str">
        <f t="shared" si="109"/>
        <v/>
      </c>
    </row>
    <row r="1416" spans="64:66" ht="11.25" customHeight="1" x14ac:dyDescent="0.25">
      <c r="BL1416" s="102" t="str">
        <f t="shared" si="107"/>
        <v/>
      </c>
      <c r="BM1416" s="60" t="str">
        <f t="shared" si="108"/>
        <v/>
      </c>
      <c r="BN1416" s="60" t="str">
        <f t="shared" si="109"/>
        <v/>
      </c>
    </row>
    <row r="1417" spans="64:66" ht="11.25" customHeight="1" x14ac:dyDescent="0.25">
      <c r="BL1417" s="102" t="str">
        <f t="shared" si="107"/>
        <v/>
      </c>
      <c r="BM1417" s="60" t="str">
        <f t="shared" si="108"/>
        <v/>
      </c>
      <c r="BN1417" s="60" t="str">
        <f t="shared" si="109"/>
        <v/>
      </c>
    </row>
    <row r="1418" spans="64:66" ht="11.25" customHeight="1" x14ac:dyDescent="0.25">
      <c r="BL1418" s="102" t="str">
        <f t="shared" si="107"/>
        <v/>
      </c>
      <c r="BM1418" s="60" t="str">
        <f t="shared" si="108"/>
        <v/>
      </c>
      <c r="BN1418" s="60" t="str">
        <f t="shared" si="109"/>
        <v/>
      </c>
    </row>
    <row r="1419" spans="64:66" ht="11.25" customHeight="1" x14ac:dyDescent="0.25">
      <c r="BL1419" s="102" t="str">
        <f t="shared" si="107"/>
        <v/>
      </c>
      <c r="BM1419" s="60" t="str">
        <f t="shared" si="108"/>
        <v/>
      </c>
      <c r="BN1419" s="60" t="str">
        <f t="shared" si="109"/>
        <v/>
      </c>
    </row>
    <row r="1420" spans="64:66" ht="11.25" customHeight="1" x14ac:dyDescent="0.25">
      <c r="BL1420" s="102" t="str">
        <f t="shared" si="107"/>
        <v/>
      </c>
      <c r="BM1420" s="60" t="str">
        <f t="shared" si="108"/>
        <v/>
      </c>
      <c r="BN1420" s="60" t="str">
        <f t="shared" si="109"/>
        <v/>
      </c>
    </row>
    <row r="1421" spans="64:66" ht="11.25" customHeight="1" x14ac:dyDescent="0.25">
      <c r="BL1421" s="102" t="str">
        <f t="shared" si="107"/>
        <v/>
      </c>
      <c r="BM1421" s="60" t="str">
        <f t="shared" si="108"/>
        <v/>
      </c>
      <c r="BN1421" s="60" t="str">
        <f t="shared" si="109"/>
        <v/>
      </c>
    </row>
    <row r="1422" spans="64:66" ht="11.25" customHeight="1" x14ac:dyDescent="0.25">
      <c r="BL1422" s="102" t="str">
        <f t="shared" si="107"/>
        <v/>
      </c>
      <c r="BM1422" s="60" t="str">
        <f t="shared" si="108"/>
        <v/>
      </c>
      <c r="BN1422" s="60" t="str">
        <f t="shared" si="109"/>
        <v/>
      </c>
    </row>
    <row r="1423" spans="64:66" ht="11.25" customHeight="1" x14ac:dyDescent="0.25">
      <c r="BL1423" s="102" t="str">
        <f t="shared" si="107"/>
        <v/>
      </c>
      <c r="BM1423" s="60" t="str">
        <f t="shared" si="108"/>
        <v/>
      </c>
      <c r="BN1423" s="60" t="str">
        <f t="shared" si="109"/>
        <v/>
      </c>
    </row>
    <row r="1424" spans="64:66" ht="11.25" customHeight="1" x14ac:dyDescent="0.25">
      <c r="BL1424" s="102" t="str">
        <f t="shared" si="107"/>
        <v/>
      </c>
      <c r="BM1424" s="60" t="str">
        <f t="shared" si="108"/>
        <v/>
      </c>
      <c r="BN1424" s="60" t="str">
        <f t="shared" si="109"/>
        <v/>
      </c>
    </row>
    <row r="1425" spans="64:66" ht="11.25" customHeight="1" x14ac:dyDescent="0.25">
      <c r="BL1425" s="102" t="str">
        <f t="shared" si="107"/>
        <v/>
      </c>
      <c r="BM1425" s="60" t="str">
        <f t="shared" si="108"/>
        <v/>
      </c>
      <c r="BN1425" s="60" t="str">
        <f t="shared" si="109"/>
        <v/>
      </c>
    </row>
    <row r="1426" spans="64:66" ht="11.25" customHeight="1" x14ac:dyDescent="0.25">
      <c r="BL1426" s="102" t="str">
        <f t="shared" si="107"/>
        <v/>
      </c>
      <c r="BM1426" s="60" t="str">
        <f t="shared" si="108"/>
        <v/>
      </c>
      <c r="BN1426" s="60" t="str">
        <f t="shared" si="109"/>
        <v/>
      </c>
    </row>
    <row r="1427" spans="64:66" ht="11.25" customHeight="1" x14ac:dyDescent="0.25">
      <c r="BL1427" s="102" t="str">
        <f t="shared" si="107"/>
        <v/>
      </c>
      <c r="BM1427" s="60" t="str">
        <f t="shared" si="108"/>
        <v/>
      </c>
      <c r="BN1427" s="60" t="str">
        <f t="shared" si="109"/>
        <v/>
      </c>
    </row>
    <row r="1428" spans="64:66" ht="11.25" customHeight="1" x14ac:dyDescent="0.25">
      <c r="BL1428" s="102" t="str">
        <f t="shared" si="107"/>
        <v/>
      </c>
      <c r="BM1428" s="60" t="str">
        <f t="shared" si="108"/>
        <v/>
      </c>
      <c r="BN1428" s="60" t="str">
        <f t="shared" si="109"/>
        <v/>
      </c>
    </row>
    <row r="1429" spans="64:66" ht="11.25" customHeight="1" x14ac:dyDescent="0.25">
      <c r="BL1429" s="102" t="str">
        <f t="shared" si="107"/>
        <v/>
      </c>
      <c r="BM1429" s="60" t="str">
        <f t="shared" si="108"/>
        <v/>
      </c>
      <c r="BN1429" s="60" t="str">
        <f t="shared" si="109"/>
        <v/>
      </c>
    </row>
    <row r="1430" spans="64:66" ht="11.25" customHeight="1" x14ac:dyDescent="0.25">
      <c r="BL1430" s="102" t="str">
        <f t="shared" si="107"/>
        <v/>
      </c>
      <c r="BM1430" s="60" t="str">
        <f t="shared" si="108"/>
        <v/>
      </c>
      <c r="BN1430" s="60" t="str">
        <f t="shared" si="109"/>
        <v/>
      </c>
    </row>
    <row r="1431" spans="64:66" ht="11.25" customHeight="1" x14ac:dyDescent="0.25">
      <c r="BL1431" s="102" t="str">
        <f t="shared" si="107"/>
        <v/>
      </c>
      <c r="BM1431" s="60" t="str">
        <f t="shared" si="108"/>
        <v/>
      </c>
      <c r="BN1431" s="60" t="str">
        <f t="shared" si="109"/>
        <v/>
      </c>
    </row>
    <row r="1432" spans="64:66" ht="11.25" customHeight="1" x14ac:dyDescent="0.25">
      <c r="BL1432" s="102" t="str">
        <f t="shared" si="107"/>
        <v/>
      </c>
      <c r="BM1432" s="60" t="str">
        <f t="shared" si="108"/>
        <v/>
      </c>
      <c r="BN1432" s="60" t="str">
        <f t="shared" si="109"/>
        <v/>
      </c>
    </row>
    <row r="1433" spans="64:66" ht="11.25" customHeight="1" x14ac:dyDescent="0.25">
      <c r="BL1433" s="102" t="str">
        <f t="shared" si="107"/>
        <v/>
      </c>
      <c r="BM1433" s="60" t="str">
        <f t="shared" si="108"/>
        <v/>
      </c>
      <c r="BN1433" s="60" t="str">
        <f t="shared" si="109"/>
        <v/>
      </c>
    </row>
    <row r="1434" spans="64:66" ht="11.25" customHeight="1" x14ac:dyDescent="0.25">
      <c r="BL1434" s="102" t="str">
        <f t="shared" si="107"/>
        <v/>
      </c>
      <c r="BM1434" s="60" t="str">
        <f t="shared" si="108"/>
        <v/>
      </c>
      <c r="BN1434" s="60" t="str">
        <f t="shared" si="109"/>
        <v/>
      </c>
    </row>
    <row r="1435" spans="64:66" ht="11.25" customHeight="1" x14ac:dyDescent="0.25">
      <c r="BL1435" s="102" t="str">
        <f t="shared" si="107"/>
        <v/>
      </c>
      <c r="BM1435" s="60" t="str">
        <f t="shared" si="108"/>
        <v/>
      </c>
      <c r="BN1435" s="60" t="str">
        <f t="shared" si="109"/>
        <v/>
      </c>
    </row>
    <row r="1436" spans="64:66" ht="11.25" customHeight="1" x14ac:dyDescent="0.25">
      <c r="BL1436" s="102" t="str">
        <f t="shared" si="107"/>
        <v/>
      </c>
      <c r="BM1436" s="60" t="str">
        <f t="shared" si="108"/>
        <v/>
      </c>
      <c r="BN1436" s="60" t="str">
        <f t="shared" si="109"/>
        <v/>
      </c>
    </row>
    <row r="1437" spans="64:66" ht="11.25" customHeight="1" x14ac:dyDescent="0.25">
      <c r="BL1437" s="102" t="str">
        <f t="shared" si="107"/>
        <v/>
      </c>
      <c r="BM1437" s="60" t="str">
        <f t="shared" si="108"/>
        <v/>
      </c>
      <c r="BN1437" s="60" t="str">
        <f t="shared" si="109"/>
        <v/>
      </c>
    </row>
    <row r="1438" spans="64:66" ht="11.25" customHeight="1" x14ac:dyDescent="0.25">
      <c r="BL1438" s="102" t="str">
        <f t="shared" si="107"/>
        <v/>
      </c>
      <c r="BM1438" s="60" t="str">
        <f t="shared" si="108"/>
        <v/>
      </c>
      <c r="BN1438" s="60" t="str">
        <f t="shared" si="109"/>
        <v/>
      </c>
    </row>
    <row r="1439" spans="64:66" ht="11.25" customHeight="1" x14ac:dyDescent="0.25">
      <c r="BL1439" s="102" t="str">
        <f t="shared" si="107"/>
        <v/>
      </c>
      <c r="BM1439" s="60" t="str">
        <f t="shared" si="108"/>
        <v/>
      </c>
      <c r="BN1439" s="60" t="str">
        <f t="shared" si="109"/>
        <v/>
      </c>
    </row>
    <row r="1440" spans="64:66" ht="11.25" customHeight="1" x14ac:dyDescent="0.25">
      <c r="BL1440" s="102" t="str">
        <f t="shared" si="107"/>
        <v/>
      </c>
      <c r="BM1440" s="60" t="str">
        <f t="shared" si="108"/>
        <v/>
      </c>
      <c r="BN1440" s="60" t="str">
        <f t="shared" si="109"/>
        <v/>
      </c>
    </row>
    <row r="1441" spans="64:66" ht="11.25" customHeight="1" x14ac:dyDescent="0.25">
      <c r="BL1441" s="102" t="str">
        <f t="shared" si="107"/>
        <v/>
      </c>
      <c r="BM1441" s="60" t="str">
        <f t="shared" si="108"/>
        <v/>
      </c>
      <c r="BN1441" s="60" t="str">
        <f t="shared" si="109"/>
        <v/>
      </c>
    </row>
    <row r="1442" spans="64:66" ht="11.25" customHeight="1" x14ac:dyDescent="0.25">
      <c r="BL1442" s="102" t="str">
        <f t="shared" si="107"/>
        <v/>
      </c>
      <c r="BM1442" s="60" t="str">
        <f t="shared" si="108"/>
        <v/>
      </c>
      <c r="BN1442" s="60" t="str">
        <f t="shared" si="109"/>
        <v/>
      </c>
    </row>
    <row r="1443" spans="64:66" ht="11.25" customHeight="1" x14ac:dyDescent="0.25">
      <c r="BL1443" s="102" t="str">
        <f t="shared" si="107"/>
        <v/>
      </c>
      <c r="BM1443" s="60" t="str">
        <f t="shared" si="108"/>
        <v/>
      </c>
      <c r="BN1443" s="60" t="str">
        <f t="shared" si="109"/>
        <v/>
      </c>
    </row>
    <row r="1444" spans="64:66" ht="11.25" customHeight="1" x14ac:dyDescent="0.25">
      <c r="BL1444" s="102" t="str">
        <f t="shared" si="107"/>
        <v/>
      </c>
      <c r="BM1444" s="60" t="str">
        <f t="shared" si="108"/>
        <v/>
      </c>
      <c r="BN1444" s="60" t="str">
        <f t="shared" si="109"/>
        <v/>
      </c>
    </row>
    <row r="1445" spans="64:66" ht="11.25" customHeight="1" x14ac:dyDescent="0.25">
      <c r="BL1445" s="102" t="str">
        <f t="shared" si="107"/>
        <v/>
      </c>
      <c r="BM1445" s="60" t="str">
        <f t="shared" si="108"/>
        <v/>
      </c>
      <c r="BN1445" s="60" t="str">
        <f t="shared" si="109"/>
        <v/>
      </c>
    </row>
    <row r="1446" spans="64:66" ht="11.25" customHeight="1" x14ac:dyDescent="0.25">
      <c r="BL1446" s="102" t="str">
        <f t="shared" si="107"/>
        <v/>
      </c>
      <c r="BM1446" s="60" t="str">
        <f t="shared" si="108"/>
        <v/>
      </c>
      <c r="BN1446" s="60" t="str">
        <f t="shared" si="109"/>
        <v/>
      </c>
    </row>
    <row r="1447" spans="64:66" ht="11.25" customHeight="1" x14ac:dyDescent="0.25">
      <c r="BL1447" s="102" t="str">
        <f t="shared" si="107"/>
        <v/>
      </c>
      <c r="BM1447" s="60" t="str">
        <f t="shared" si="108"/>
        <v/>
      </c>
      <c r="BN1447" s="60" t="str">
        <f t="shared" si="109"/>
        <v/>
      </c>
    </row>
    <row r="1448" spans="64:66" ht="11.25" customHeight="1" x14ac:dyDescent="0.25">
      <c r="BL1448" s="102" t="str">
        <f t="shared" si="107"/>
        <v/>
      </c>
      <c r="BM1448" s="60" t="str">
        <f t="shared" si="108"/>
        <v/>
      </c>
      <c r="BN1448" s="60" t="str">
        <f t="shared" si="109"/>
        <v/>
      </c>
    </row>
    <row r="1449" spans="64:66" ht="11.25" customHeight="1" x14ac:dyDescent="0.25">
      <c r="BL1449" s="102" t="str">
        <f t="shared" si="107"/>
        <v/>
      </c>
      <c r="BM1449" s="60" t="str">
        <f t="shared" si="108"/>
        <v/>
      </c>
      <c r="BN1449" s="60" t="str">
        <f t="shared" si="109"/>
        <v/>
      </c>
    </row>
    <row r="1450" spans="64:66" ht="11.25" customHeight="1" x14ac:dyDescent="0.25">
      <c r="BL1450" s="102" t="str">
        <f t="shared" si="107"/>
        <v/>
      </c>
      <c r="BM1450" s="60" t="str">
        <f t="shared" si="108"/>
        <v/>
      </c>
      <c r="BN1450" s="60" t="str">
        <f t="shared" si="109"/>
        <v/>
      </c>
    </row>
    <row r="1451" spans="64:66" ht="11.25" customHeight="1" x14ac:dyDescent="0.25">
      <c r="BL1451" s="102" t="str">
        <f t="shared" si="107"/>
        <v/>
      </c>
      <c r="BM1451" s="60" t="str">
        <f t="shared" si="108"/>
        <v/>
      </c>
      <c r="BN1451" s="60" t="str">
        <f t="shared" si="109"/>
        <v/>
      </c>
    </row>
    <row r="1452" spans="64:66" ht="11.25" customHeight="1" x14ac:dyDescent="0.25">
      <c r="BL1452" s="102" t="str">
        <f t="shared" si="107"/>
        <v/>
      </c>
      <c r="BM1452" s="60" t="str">
        <f t="shared" si="108"/>
        <v/>
      </c>
      <c r="BN1452" s="60" t="str">
        <f t="shared" si="109"/>
        <v/>
      </c>
    </row>
    <row r="1453" spans="64:66" ht="11.25" customHeight="1" x14ac:dyDescent="0.25">
      <c r="BL1453" s="102" t="str">
        <f t="shared" si="107"/>
        <v/>
      </c>
      <c r="BM1453" s="60" t="str">
        <f t="shared" si="108"/>
        <v/>
      </c>
      <c r="BN1453" s="60" t="str">
        <f t="shared" si="109"/>
        <v/>
      </c>
    </row>
    <row r="1454" spans="64:66" ht="11.25" customHeight="1" x14ac:dyDescent="0.25">
      <c r="BL1454" s="102" t="str">
        <f t="shared" si="107"/>
        <v/>
      </c>
      <c r="BM1454" s="60" t="str">
        <f t="shared" si="108"/>
        <v/>
      </c>
      <c r="BN1454" s="60" t="str">
        <f t="shared" si="109"/>
        <v/>
      </c>
    </row>
    <row r="1455" spans="64:66" ht="11.25" customHeight="1" x14ac:dyDescent="0.25">
      <c r="BL1455" s="102" t="str">
        <f t="shared" si="107"/>
        <v/>
      </c>
      <c r="BM1455" s="60" t="str">
        <f t="shared" si="108"/>
        <v/>
      </c>
      <c r="BN1455" s="60" t="str">
        <f t="shared" si="109"/>
        <v/>
      </c>
    </row>
    <row r="1456" spans="64:66" ht="11.25" customHeight="1" x14ac:dyDescent="0.25">
      <c r="BL1456" s="102" t="str">
        <f t="shared" si="107"/>
        <v/>
      </c>
      <c r="BM1456" s="60" t="str">
        <f t="shared" si="108"/>
        <v/>
      </c>
      <c r="BN1456" s="60" t="str">
        <f t="shared" si="109"/>
        <v/>
      </c>
    </row>
    <row r="1457" spans="64:66" ht="11.25" customHeight="1" x14ac:dyDescent="0.25">
      <c r="BL1457" s="102" t="str">
        <f t="shared" si="107"/>
        <v/>
      </c>
      <c r="BM1457" s="60" t="str">
        <f t="shared" si="108"/>
        <v/>
      </c>
      <c r="BN1457" s="60" t="str">
        <f t="shared" si="109"/>
        <v/>
      </c>
    </row>
    <row r="1458" spans="64:66" ht="11.25" customHeight="1" x14ac:dyDescent="0.25">
      <c r="BL1458" s="102" t="str">
        <f t="shared" si="107"/>
        <v/>
      </c>
      <c r="BM1458" s="60" t="str">
        <f t="shared" si="108"/>
        <v/>
      </c>
      <c r="BN1458" s="60" t="str">
        <f t="shared" si="109"/>
        <v/>
      </c>
    </row>
    <row r="1459" spans="64:66" ht="11.25" customHeight="1" x14ac:dyDescent="0.25">
      <c r="BL1459" s="102" t="str">
        <f t="shared" si="107"/>
        <v/>
      </c>
      <c r="BM1459" s="60" t="str">
        <f t="shared" si="108"/>
        <v/>
      </c>
      <c r="BN1459" s="60" t="str">
        <f t="shared" si="109"/>
        <v/>
      </c>
    </row>
    <row r="1460" spans="64:66" ht="11.25" customHeight="1" x14ac:dyDescent="0.25">
      <c r="BL1460" s="102" t="str">
        <f t="shared" si="107"/>
        <v/>
      </c>
      <c r="BM1460" s="60" t="str">
        <f t="shared" si="108"/>
        <v/>
      </c>
      <c r="BN1460" s="60" t="str">
        <f t="shared" si="109"/>
        <v/>
      </c>
    </row>
    <row r="1461" spans="64:66" ht="11.25" customHeight="1" x14ac:dyDescent="0.25">
      <c r="BL1461" s="102" t="str">
        <f t="shared" si="107"/>
        <v/>
      </c>
      <c r="BM1461" s="60" t="str">
        <f t="shared" si="108"/>
        <v/>
      </c>
      <c r="BN1461" s="60" t="str">
        <f t="shared" si="109"/>
        <v/>
      </c>
    </row>
    <row r="1462" spans="64:66" ht="11.25" customHeight="1" x14ac:dyDescent="0.25">
      <c r="BL1462" s="102" t="str">
        <f t="shared" si="107"/>
        <v/>
      </c>
      <c r="BM1462" s="60" t="str">
        <f t="shared" si="108"/>
        <v/>
      </c>
      <c r="BN1462" s="60" t="str">
        <f t="shared" si="109"/>
        <v/>
      </c>
    </row>
    <row r="1463" spans="64:66" ht="11.25" customHeight="1" x14ac:dyDescent="0.25">
      <c r="BL1463" s="102" t="str">
        <f t="shared" si="107"/>
        <v/>
      </c>
      <c r="BM1463" s="60" t="str">
        <f t="shared" si="108"/>
        <v/>
      </c>
      <c r="BN1463" s="60" t="str">
        <f t="shared" si="109"/>
        <v/>
      </c>
    </row>
    <row r="1464" spans="64:66" ht="11.25" customHeight="1" x14ac:dyDescent="0.25">
      <c r="BL1464" s="102" t="str">
        <f t="shared" si="107"/>
        <v/>
      </c>
      <c r="BM1464" s="60" t="str">
        <f t="shared" si="108"/>
        <v/>
      </c>
      <c r="BN1464" s="60" t="str">
        <f t="shared" si="109"/>
        <v/>
      </c>
    </row>
    <row r="1465" spans="64:66" ht="11.25" customHeight="1" x14ac:dyDescent="0.25">
      <c r="BL1465" s="102" t="str">
        <f t="shared" si="107"/>
        <v/>
      </c>
      <c r="BM1465" s="60" t="str">
        <f t="shared" si="108"/>
        <v/>
      </c>
      <c r="BN1465" s="60" t="str">
        <f t="shared" si="109"/>
        <v/>
      </c>
    </row>
    <row r="1466" spans="64:66" ht="11.25" customHeight="1" x14ac:dyDescent="0.25">
      <c r="BL1466" s="102" t="str">
        <f t="shared" si="107"/>
        <v/>
      </c>
      <c r="BM1466" s="60" t="str">
        <f t="shared" si="108"/>
        <v/>
      </c>
      <c r="BN1466" s="60" t="str">
        <f t="shared" si="109"/>
        <v/>
      </c>
    </row>
    <row r="1467" spans="64:66" ht="11.25" customHeight="1" x14ac:dyDescent="0.25">
      <c r="BL1467" s="102" t="str">
        <f t="shared" si="107"/>
        <v/>
      </c>
      <c r="BM1467" s="60" t="str">
        <f t="shared" si="108"/>
        <v/>
      </c>
      <c r="BN1467" s="60" t="str">
        <f t="shared" si="109"/>
        <v/>
      </c>
    </row>
    <row r="1468" spans="64:66" ht="11.25" customHeight="1" x14ac:dyDescent="0.25">
      <c r="BL1468" s="102" t="str">
        <f t="shared" si="107"/>
        <v/>
      </c>
      <c r="BM1468" s="60" t="str">
        <f t="shared" si="108"/>
        <v/>
      </c>
      <c r="BN1468" s="60" t="str">
        <f t="shared" si="109"/>
        <v/>
      </c>
    </row>
    <row r="1469" spans="64:66" ht="11.25" customHeight="1" x14ac:dyDescent="0.25">
      <c r="BL1469" s="102" t="str">
        <f t="shared" si="107"/>
        <v/>
      </c>
      <c r="BM1469" s="60" t="str">
        <f t="shared" si="108"/>
        <v/>
      </c>
      <c r="BN1469" s="60" t="str">
        <f t="shared" si="109"/>
        <v/>
      </c>
    </row>
    <row r="1470" spans="64:66" ht="11.25" customHeight="1" x14ac:dyDescent="0.25">
      <c r="BL1470" s="102" t="str">
        <f t="shared" si="107"/>
        <v/>
      </c>
      <c r="BM1470" s="60" t="str">
        <f t="shared" si="108"/>
        <v/>
      </c>
      <c r="BN1470" s="60" t="str">
        <f t="shared" si="109"/>
        <v/>
      </c>
    </row>
    <row r="1471" spans="64:66" ht="11.25" customHeight="1" x14ac:dyDescent="0.25">
      <c r="BL1471" s="102" t="str">
        <f t="shared" si="107"/>
        <v/>
      </c>
      <c r="BM1471" s="60" t="str">
        <f t="shared" si="108"/>
        <v/>
      </c>
      <c r="BN1471" s="60" t="str">
        <f t="shared" si="109"/>
        <v/>
      </c>
    </row>
    <row r="1472" spans="64:66" ht="11.25" customHeight="1" x14ac:dyDescent="0.25">
      <c r="BL1472" s="102" t="str">
        <f t="shared" si="107"/>
        <v/>
      </c>
      <c r="BM1472" s="60" t="str">
        <f t="shared" si="108"/>
        <v/>
      </c>
      <c r="BN1472" s="60" t="str">
        <f t="shared" si="109"/>
        <v/>
      </c>
    </row>
    <row r="1473" spans="64:66" ht="11.25" customHeight="1" x14ac:dyDescent="0.25">
      <c r="BL1473" s="102" t="str">
        <f t="shared" si="107"/>
        <v/>
      </c>
      <c r="BM1473" s="60" t="str">
        <f t="shared" si="108"/>
        <v/>
      </c>
      <c r="BN1473" s="60" t="str">
        <f t="shared" si="109"/>
        <v/>
      </c>
    </row>
    <row r="1474" spans="64:66" ht="11.25" customHeight="1" x14ac:dyDescent="0.25">
      <c r="BL1474" s="102" t="str">
        <f t="shared" si="107"/>
        <v/>
      </c>
      <c r="BM1474" s="60" t="str">
        <f t="shared" si="108"/>
        <v/>
      </c>
      <c r="BN1474" s="60" t="str">
        <f t="shared" si="109"/>
        <v/>
      </c>
    </row>
    <row r="1475" spans="64:66" ht="11.25" customHeight="1" x14ac:dyDescent="0.25">
      <c r="BL1475" s="102" t="str">
        <f t="shared" si="107"/>
        <v/>
      </c>
      <c r="BM1475" s="60" t="str">
        <f t="shared" si="108"/>
        <v/>
      </c>
      <c r="BN1475" s="60" t="str">
        <f t="shared" si="109"/>
        <v/>
      </c>
    </row>
    <row r="1476" spans="64:66" ht="11.25" customHeight="1" x14ac:dyDescent="0.25">
      <c r="BL1476" s="102" t="str">
        <f t="shared" si="107"/>
        <v/>
      </c>
      <c r="BM1476" s="60" t="str">
        <f t="shared" si="108"/>
        <v/>
      </c>
      <c r="BN1476" s="60" t="str">
        <f t="shared" si="109"/>
        <v/>
      </c>
    </row>
    <row r="1477" spans="64:66" ht="11.25" customHeight="1" x14ac:dyDescent="0.25">
      <c r="BL1477" s="102" t="str">
        <f t="shared" ref="BL1477:BL1540" si="110">IF(ROW()&lt;=$BL$4,ROW()-ROW(BL$4),"")</f>
        <v/>
      </c>
      <c r="BM1477" s="60" t="str">
        <f t="shared" si="108"/>
        <v/>
      </c>
      <c r="BN1477" s="60" t="str">
        <f t="shared" si="109"/>
        <v/>
      </c>
    </row>
    <row r="1478" spans="64:66" ht="11.25" customHeight="1" x14ac:dyDescent="0.25">
      <c r="BL1478" s="102" t="str">
        <f t="shared" si="110"/>
        <v/>
      </c>
      <c r="BM1478" s="60" t="str">
        <f t="shared" ref="BM1478:BM1541" si="111">IF(ISNUMBER(BL1478),INT(BL1477/$BN$4)+1,"")</f>
        <v/>
      </c>
      <c r="BN1478" s="60" t="str">
        <f t="shared" ref="BN1478:BN1541" si="112">IF(ISNUMBER(BL1478),IF(BM1477&lt;&gt;BM1478,1,BN1477+1),"")</f>
        <v/>
      </c>
    </row>
    <row r="1479" spans="64:66" ht="11.25" customHeight="1" x14ac:dyDescent="0.25">
      <c r="BL1479" s="102" t="str">
        <f t="shared" si="110"/>
        <v/>
      </c>
      <c r="BM1479" s="60" t="str">
        <f t="shared" si="111"/>
        <v/>
      </c>
      <c r="BN1479" s="60" t="str">
        <f t="shared" si="112"/>
        <v/>
      </c>
    </row>
    <row r="1480" spans="64:66" ht="11.25" customHeight="1" x14ac:dyDescent="0.25">
      <c r="BL1480" s="102" t="str">
        <f t="shared" si="110"/>
        <v/>
      </c>
      <c r="BM1480" s="60" t="str">
        <f t="shared" si="111"/>
        <v/>
      </c>
      <c r="BN1480" s="60" t="str">
        <f t="shared" si="112"/>
        <v/>
      </c>
    </row>
    <row r="1481" spans="64:66" ht="11.25" customHeight="1" x14ac:dyDescent="0.25">
      <c r="BL1481" s="102" t="str">
        <f t="shared" si="110"/>
        <v/>
      </c>
      <c r="BM1481" s="60" t="str">
        <f t="shared" si="111"/>
        <v/>
      </c>
      <c r="BN1481" s="60" t="str">
        <f t="shared" si="112"/>
        <v/>
      </c>
    </row>
    <row r="1482" spans="64:66" ht="11.25" customHeight="1" x14ac:dyDescent="0.25">
      <c r="BL1482" s="102" t="str">
        <f t="shared" si="110"/>
        <v/>
      </c>
      <c r="BM1482" s="60" t="str">
        <f t="shared" si="111"/>
        <v/>
      </c>
      <c r="BN1482" s="60" t="str">
        <f t="shared" si="112"/>
        <v/>
      </c>
    </row>
    <row r="1483" spans="64:66" ht="11.25" customHeight="1" x14ac:dyDescent="0.25">
      <c r="BL1483" s="102" t="str">
        <f t="shared" si="110"/>
        <v/>
      </c>
      <c r="BM1483" s="60" t="str">
        <f t="shared" si="111"/>
        <v/>
      </c>
      <c r="BN1483" s="60" t="str">
        <f t="shared" si="112"/>
        <v/>
      </c>
    </row>
    <row r="1484" spans="64:66" ht="11.25" customHeight="1" x14ac:dyDescent="0.25">
      <c r="BL1484" s="102" t="str">
        <f t="shared" si="110"/>
        <v/>
      </c>
      <c r="BM1484" s="60" t="str">
        <f t="shared" si="111"/>
        <v/>
      </c>
      <c r="BN1484" s="60" t="str">
        <f t="shared" si="112"/>
        <v/>
      </c>
    </row>
    <row r="1485" spans="64:66" ht="11.25" customHeight="1" x14ac:dyDescent="0.25">
      <c r="BL1485" s="102" t="str">
        <f t="shared" si="110"/>
        <v/>
      </c>
      <c r="BM1485" s="60" t="str">
        <f t="shared" si="111"/>
        <v/>
      </c>
      <c r="BN1485" s="60" t="str">
        <f t="shared" si="112"/>
        <v/>
      </c>
    </row>
    <row r="1486" spans="64:66" ht="11.25" customHeight="1" x14ac:dyDescent="0.25">
      <c r="BL1486" s="102" t="str">
        <f t="shared" si="110"/>
        <v/>
      </c>
      <c r="BM1486" s="60" t="str">
        <f t="shared" si="111"/>
        <v/>
      </c>
      <c r="BN1486" s="60" t="str">
        <f t="shared" si="112"/>
        <v/>
      </c>
    </row>
    <row r="1487" spans="64:66" ht="11.25" customHeight="1" x14ac:dyDescent="0.25">
      <c r="BL1487" s="102" t="str">
        <f t="shared" si="110"/>
        <v/>
      </c>
      <c r="BM1487" s="60" t="str">
        <f t="shared" si="111"/>
        <v/>
      </c>
      <c r="BN1487" s="60" t="str">
        <f t="shared" si="112"/>
        <v/>
      </c>
    </row>
    <row r="1488" spans="64:66" ht="11.25" customHeight="1" x14ac:dyDescent="0.25">
      <c r="BL1488" s="102" t="str">
        <f t="shared" si="110"/>
        <v/>
      </c>
      <c r="BM1488" s="60" t="str">
        <f t="shared" si="111"/>
        <v/>
      </c>
      <c r="BN1488" s="60" t="str">
        <f t="shared" si="112"/>
        <v/>
      </c>
    </row>
    <row r="1489" spans="64:66" ht="11.25" customHeight="1" x14ac:dyDescent="0.25">
      <c r="BL1489" s="102" t="str">
        <f t="shared" si="110"/>
        <v/>
      </c>
      <c r="BM1489" s="60" t="str">
        <f t="shared" si="111"/>
        <v/>
      </c>
      <c r="BN1489" s="60" t="str">
        <f t="shared" si="112"/>
        <v/>
      </c>
    </row>
    <row r="1490" spans="64:66" ht="11.25" customHeight="1" x14ac:dyDescent="0.25">
      <c r="BL1490" s="102" t="str">
        <f t="shared" si="110"/>
        <v/>
      </c>
      <c r="BM1490" s="60" t="str">
        <f t="shared" si="111"/>
        <v/>
      </c>
      <c r="BN1490" s="60" t="str">
        <f t="shared" si="112"/>
        <v/>
      </c>
    </row>
    <row r="1491" spans="64:66" ht="11.25" customHeight="1" x14ac:dyDescent="0.25">
      <c r="BL1491" s="102" t="str">
        <f t="shared" si="110"/>
        <v/>
      </c>
      <c r="BM1491" s="60" t="str">
        <f t="shared" si="111"/>
        <v/>
      </c>
      <c r="BN1491" s="60" t="str">
        <f t="shared" si="112"/>
        <v/>
      </c>
    </row>
    <row r="1492" spans="64:66" ht="11.25" customHeight="1" x14ac:dyDescent="0.25">
      <c r="BL1492" s="102" t="str">
        <f t="shared" si="110"/>
        <v/>
      </c>
      <c r="BM1492" s="60" t="str">
        <f t="shared" si="111"/>
        <v/>
      </c>
      <c r="BN1492" s="60" t="str">
        <f t="shared" si="112"/>
        <v/>
      </c>
    </row>
    <row r="1493" spans="64:66" ht="11.25" customHeight="1" x14ac:dyDescent="0.25">
      <c r="BL1493" s="102" t="str">
        <f t="shared" si="110"/>
        <v/>
      </c>
      <c r="BM1493" s="60" t="str">
        <f t="shared" si="111"/>
        <v/>
      </c>
      <c r="BN1493" s="60" t="str">
        <f t="shared" si="112"/>
        <v/>
      </c>
    </row>
    <row r="1494" spans="64:66" ht="11.25" customHeight="1" x14ac:dyDescent="0.25">
      <c r="BL1494" s="102" t="str">
        <f t="shared" si="110"/>
        <v/>
      </c>
      <c r="BM1494" s="60" t="str">
        <f t="shared" si="111"/>
        <v/>
      </c>
      <c r="BN1494" s="60" t="str">
        <f t="shared" si="112"/>
        <v/>
      </c>
    </row>
    <row r="1495" spans="64:66" ht="11.25" customHeight="1" x14ac:dyDescent="0.25">
      <c r="BL1495" s="102" t="str">
        <f t="shared" si="110"/>
        <v/>
      </c>
      <c r="BM1495" s="60" t="str">
        <f t="shared" si="111"/>
        <v/>
      </c>
      <c r="BN1495" s="60" t="str">
        <f t="shared" si="112"/>
        <v/>
      </c>
    </row>
    <row r="1496" spans="64:66" ht="11.25" customHeight="1" x14ac:dyDescent="0.25">
      <c r="BL1496" s="102" t="str">
        <f t="shared" si="110"/>
        <v/>
      </c>
      <c r="BM1496" s="60" t="str">
        <f t="shared" si="111"/>
        <v/>
      </c>
      <c r="BN1496" s="60" t="str">
        <f t="shared" si="112"/>
        <v/>
      </c>
    </row>
    <row r="1497" spans="64:66" ht="11.25" customHeight="1" x14ac:dyDescent="0.25">
      <c r="BL1497" s="102" t="str">
        <f t="shared" si="110"/>
        <v/>
      </c>
      <c r="BM1497" s="60" t="str">
        <f t="shared" si="111"/>
        <v/>
      </c>
      <c r="BN1497" s="60" t="str">
        <f t="shared" si="112"/>
        <v/>
      </c>
    </row>
    <row r="1498" spans="64:66" ht="11.25" customHeight="1" x14ac:dyDescent="0.25">
      <c r="BL1498" s="102" t="str">
        <f t="shared" si="110"/>
        <v/>
      </c>
      <c r="BM1498" s="60" t="str">
        <f t="shared" si="111"/>
        <v/>
      </c>
      <c r="BN1498" s="60" t="str">
        <f t="shared" si="112"/>
        <v/>
      </c>
    </row>
    <row r="1499" spans="64:66" ht="11.25" customHeight="1" x14ac:dyDescent="0.25">
      <c r="BL1499" s="102" t="str">
        <f t="shared" si="110"/>
        <v/>
      </c>
      <c r="BM1499" s="60" t="str">
        <f t="shared" si="111"/>
        <v/>
      </c>
      <c r="BN1499" s="60" t="str">
        <f t="shared" si="112"/>
        <v/>
      </c>
    </row>
    <row r="1500" spans="64:66" ht="11.25" customHeight="1" x14ac:dyDescent="0.25">
      <c r="BL1500" s="102" t="str">
        <f t="shared" si="110"/>
        <v/>
      </c>
      <c r="BM1500" s="60" t="str">
        <f t="shared" si="111"/>
        <v/>
      </c>
      <c r="BN1500" s="60" t="str">
        <f t="shared" si="112"/>
        <v/>
      </c>
    </row>
    <row r="1501" spans="64:66" ht="11.25" customHeight="1" x14ac:dyDescent="0.25">
      <c r="BL1501" s="102" t="str">
        <f t="shared" si="110"/>
        <v/>
      </c>
      <c r="BM1501" s="60" t="str">
        <f t="shared" si="111"/>
        <v/>
      </c>
      <c r="BN1501" s="60" t="str">
        <f t="shared" si="112"/>
        <v/>
      </c>
    </row>
    <row r="1502" spans="64:66" ht="11.25" customHeight="1" x14ac:dyDescent="0.25">
      <c r="BL1502" s="102" t="str">
        <f t="shared" si="110"/>
        <v/>
      </c>
      <c r="BM1502" s="60" t="str">
        <f t="shared" si="111"/>
        <v/>
      </c>
      <c r="BN1502" s="60" t="str">
        <f t="shared" si="112"/>
        <v/>
      </c>
    </row>
    <row r="1503" spans="64:66" ht="11.25" customHeight="1" x14ac:dyDescent="0.25">
      <c r="BL1503" s="102" t="str">
        <f t="shared" si="110"/>
        <v/>
      </c>
      <c r="BM1503" s="60" t="str">
        <f t="shared" si="111"/>
        <v/>
      </c>
      <c r="BN1503" s="60" t="str">
        <f t="shared" si="112"/>
        <v/>
      </c>
    </row>
    <row r="1504" spans="64:66" ht="11.25" customHeight="1" x14ac:dyDescent="0.25">
      <c r="BL1504" s="102" t="str">
        <f t="shared" si="110"/>
        <v/>
      </c>
      <c r="BM1504" s="60" t="str">
        <f t="shared" si="111"/>
        <v/>
      </c>
      <c r="BN1504" s="60" t="str">
        <f t="shared" si="112"/>
        <v/>
      </c>
    </row>
    <row r="1505" spans="64:66" ht="11.25" customHeight="1" x14ac:dyDescent="0.25">
      <c r="BL1505" s="102" t="str">
        <f t="shared" si="110"/>
        <v/>
      </c>
      <c r="BM1505" s="60" t="str">
        <f t="shared" si="111"/>
        <v/>
      </c>
      <c r="BN1505" s="60" t="str">
        <f t="shared" si="112"/>
        <v/>
      </c>
    </row>
    <row r="1506" spans="64:66" ht="11.25" customHeight="1" x14ac:dyDescent="0.25">
      <c r="BL1506" s="102" t="str">
        <f t="shared" si="110"/>
        <v/>
      </c>
      <c r="BM1506" s="60" t="str">
        <f t="shared" si="111"/>
        <v/>
      </c>
      <c r="BN1506" s="60" t="str">
        <f t="shared" si="112"/>
        <v/>
      </c>
    </row>
    <row r="1507" spans="64:66" ht="11.25" customHeight="1" x14ac:dyDescent="0.25">
      <c r="BL1507" s="102" t="str">
        <f t="shared" si="110"/>
        <v/>
      </c>
      <c r="BM1507" s="60" t="str">
        <f t="shared" si="111"/>
        <v/>
      </c>
      <c r="BN1507" s="60" t="str">
        <f t="shared" si="112"/>
        <v/>
      </c>
    </row>
    <row r="1508" spans="64:66" ht="11.25" customHeight="1" x14ac:dyDescent="0.25">
      <c r="BL1508" s="102" t="str">
        <f t="shared" si="110"/>
        <v/>
      </c>
      <c r="BM1508" s="60" t="str">
        <f t="shared" si="111"/>
        <v/>
      </c>
      <c r="BN1508" s="60" t="str">
        <f t="shared" si="112"/>
        <v/>
      </c>
    </row>
    <row r="1509" spans="64:66" ht="11.25" customHeight="1" x14ac:dyDescent="0.25">
      <c r="BL1509" s="102" t="str">
        <f t="shared" si="110"/>
        <v/>
      </c>
      <c r="BM1509" s="60" t="str">
        <f t="shared" si="111"/>
        <v/>
      </c>
      <c r="BN1509" s="60" t="str">
        <f t="shared" si="112"/>
        <v/>
      </c>
    </row>
    <row r="1510" spans="64:66" ht="11.25" customHeight="1" x14ac:dyDescent="0.25">
      <c r="BL1510" s="102" t="str">
        <f t="shared" si="110"/>
        <v/>
      </c>
      <c r="BM1510" s="60" t="str">
        <f t="shared" si="111"/>
        <v/>
      </c>
      <c r="BN1510" s="60" t="str">
        <f t="shared" si="112"/>
        <v/>
      </c>
    </row>
    <row r="1511" spans="64:66" ht="11.25" customHeight="1" x14ac:dyDescent="0.25">
      <c r="BL1511" s="102" t="str">
        <f t="shared" si="110"/>
        <v/>
      </c>
      <c r="BM1511" s="60" t="str">
        <f t="shared" si="111"/>
        <v/>
      </c>
      <c r="BN1511" s="60" t="str">
        <f t="shared" si="112"/>
        <v/>
      </c>
    </row>
    <row r="1512" spans="64:66" ht="11.25" customHeight="1" x14ac:dyDescent="0.25">
      <c r="BL1512" s="102" t="str">
        <f t="shared" si="110"/>
        <v/>
      </c>
      <c r="BM1512" s="60" t="str">
        <f t="shared" si="111"/>
        <v/>
      </c>
      <c r="BN1512" s="60" t="str">
        <f t="shared" si="112"/>
        <v/>
      </c>
    </row>
    <row r="1513" spans="64:66" ht="11.25" customHeight="1" x14ac:dyDescent="0.25">
      <c r="BL1513" s="102" t="str">
        <f t="shared" si="110"/>
        <v/>
      </c>
      <c r="BM1513" s="60" t="str">
        <f t="shared" si="111"/>
        <v/>
      </c>
      <c r="BN1513" s="60" t="str">
        <f t="shared" si="112"/>
        <v/>
      </c>
    </row>
    <row r="1514" spans="64:66" ht="11.25" customHeight="1" x14ac:dyDescent="0.25">
      <c r="BL1514" s="102" t="str">
        <f t="shared" si="110"/>
        <v/>
      </c>
      <c r="BM1514" s="60" t="str">
        <f t="shared" si="111"/>
        <v/>
      </c>
      <c r="BN1514" s="60" t="str">
        <f t="shared" si="112"/>
        <v/>
      </c>
    </row>
    <row r="1515" spans="64:66" ht="11.25" customHeight="1" x14ac:dyDescent="0.25">
      <c r="BL1515" s="102" t="str">
        <f t="shared" si="110"/>
        <v/>
      </c>
      <c r="BM1515" s="60" t="str">
        <f t="shared" si="111"/>
        <v/>
      </c>
      <c r="BN1515" s="60" t="str">
        <f t="shared" si="112"/>
        <v/>
      </c>
    </row>
    <row r="1516" spans="64:66" ht="11.25" customHeight="1" x14ac:dyDescent="0.25">
      <c r="BL1516" s="102" t="str">
        <f t="shared" si="110"/>
        <v/>
      </c>
      <c r="BM1516" s="60" t="str">
        <f t="shared" si="111"/>
        <v/>
      </c>
      <c r="BN1516" s="60" t="str">
        <f t="shared" si="112"/>
        <v/>
      </c>
    </row>
    <row r="1517" spans="64:66" ht="11.25" customHeight="1" x14ac:dyDescent="0.25">
      <c r="BL1517" s="102" t="str">
        <f t="shared" si="110"/>
        <v/>
      </c>
      <c r="BM1517" s="60" t="str">
        <f t="shared" si="111"/>
        <v/>
      </c>
      <c r="BN1517" s="60" t="str">
        <f t="shared" si="112"/>
        <v/>
      </c>
    </row>
    <row r="1518" spans="64:66" ht="11.25" customHeight="1" x14ac:dyDescent="0.25">
      <c r="BL1518" s="102" t="str">
        <f t="shared" si="110"/>
        <v/>
      </c>
      <c r="BM1518" s="60" t="str">
        <f t="shared" si="111"/>
        <v/>
      </c>
      <c r="BN1518" s="60" t="str">
        <f t="shared" si="112"/>
        <v/>
      </c>
    </row>
    <row r="1519" spans="64:66" ht="11.25" customHeight="1" x14ac:dyDescent="0.25">
      <c r="BL1519" s="102" t="str">
        <f t="shared" si="110"/>
        <v/>
      </c>
      <c r="BM1519" s="60" t="str">
        <f t="shared" si="111"/>
        <v/>
      </c>
      <c r="BN1519" s="60" t="str">
        <f t="shared" si="112"/>
        <v/>
      </c>
    </row>
    <row r="1520" spans="64:66" ht="11.25" customHeight="1" x14ac:dyDescent="0.25">
      <c r="BL1520" s="102" t="str">
        <f t="shared" si="110"/>
        <v/>
      </c>
      <c r="BM1520" s="60" t="str">
        <f t="shared" si="111"/>
        <v/>
      </c>
      <c r="BN1520" s="60" t="str">
        <f t="shared" si="112"/>
        <v/>
      </c>
    </row>
    <row r="1521" spans="64:66" ht="11.25" customHeight="1" x14ac:dyDescent="0.25">
      <c r="BL1521" s="102" t="str">
        <f t="shared" si="110"/>
        <v/>
      </c>
      <c r="BM1521" s="60" t="str">
        <f t="shared" si="111"/>
        <v/>
      </c>
      <c r="BN1521" s="60" t="str">
        <f t="shared" si="112"/>
        <v/>
      </c>
    </row>
    <row r="1522" spans="64:66" ht="11.25" customHeight="1" x14ac:dyDescent="0.25">
      <c r="BL1522" s="102" t="str">
        <f t="shared" si="110"/>
        <v/>
      </c>
      <c r="BM1522" s="60" t="str">
        <f t="shared" si="111"/>
        <v/>
      </c>
      <c r="BN1522" s="60" t="str">
        <f t="shared" si="112"/>
        <v/>
      </c>
    </row>
    <row r="1523" spans="64:66" ht="11.25" customHeight="1" x14ac:dyDescent="0.25">
      <c r="BL1523" s="102" t="str">
        <f t="shared" si="110"/>
        <v/>
      </c>
      <c r="BM1523" s="60" t="str">
        <f t="shared" si="111"/>
        <v/>
      </c>
      <c r="BN1523" s="60" t="str">
        <f t="shared" si="112"/>
        <v/>
      </c>
    </row>
    <row r="1524" spans="64:66" ht="11.25" customHeight="1" x14ac:dyDescent="0.25">
      <c r="BL1524" s="102" t="str">
        <f t="shared" si="110"/>
        <v/>
      </c>
      <c r="BM1524" s="60" t="str">
        <f t="shared" si="111"/>
        <v/>
      </c>
      <c r="BN1524" s="60" t="str">
        <f t="shared" si="112"/>
        <v/>
      </c>
    </row>
    <row r="1525" spans="64:66" ht="11.25" customHeight="1" x14ac:dyDescent="0.25">
      <c r="BL1525" s="102" t="str">
        <f t="shared" si="110"/>
        <v/>
      </c>
      <c r="BM1525" s="60" t="str">
        <f t="shared" si="111"/>
        <v/>
      </c>
      <c r="BN1525" s="60" t="str">
        <f t="shared" si="112"/>
        <v/>
      </c>
    </row>
    <row r="1526" spans="64:66" ht="11.25" customHeight="1" x14ac:dyDescent="0.25">
      <c r="BL1526" s="102" t="str">
        <f t="shared" si="110"/>
        <v/>
      </c>
      <c r="BM1526" s="60" t="str">
        <f t="shared" si="111"/>
        <v/>
      </c>
      <c r="BN1526" s="60" t="str">
        <f t="shared" si="112"/>
        <v/>
      </c>
    </row>
    <row r="1527" spans="64:66" ht="11.25" customHeight="1" x14ac:dyDescent="0.25">
      <c r="BL1527" s="102" t="str">
        <f t="shared" si="110"/>
        <v/>
      </c>
      <c r="BM1527" s="60" t="str">
        <f t="shared" si="111"/>
        <v/>
      </c>
      <c r="BN1527" s="60" t="str">
        <f t="shared" si="112"/>
        <v/>
      </c>
    </row>
    <row r="1528" spans="64:66" ht="11.25" customHeight="1" x14ac:dyDescent="0.25">
      <c r="BL1528" s="102" t="str">
        <f t="shared" si="110"/>
        <v/>
      </c>
      <c r="BM1528" s="60" t="str">
        <f t="shared" si="111"/>
        <v/>
      </c>
      <c r="BN1528" s="60" t="str">
        <f t="shared" si="112"/>
        <v/>
      </c>
    </row>
    <row r="1529" spans="64:66" ht="11.25" customHeight="1" x14ac:dyDescent="0.25">
      <c r="BL1529" s="102" t="str">
        <f t="shared" si="110"/>
        <v/>
      </c>
      <c r="BM1529" s="60" t="str">
        <f t="shared" si="111"/>
        <v/>
      </c>
      <c r="BN1529" s="60" t="str">
        <f t="shared" si="112"/>
        <v/>
      </c>
    </row>
    <row r="1530" spans="64:66" ht="11.25" customHeight="1" x14ac:dyDescent="0.25">
      <c r="BL1530" s="102" t="str">
        <f t="shared" si="110"/>
        <v/>
      </c>
      <c r="BM1530" s="60" t="str">
        <f t="shared" si="111"/>
        <v/>
      </c>
      <c r="BN1530" s="60" t="str">
        <f t="shared" si="112"/>
        <v/>
      </c>
    </row>
    <row r="1531" spans="64:66" ht="11.25" customHeight="1" x14ac:dyDescent="0.25">
      <c r="BL1531" s="102" t="str">
        <f t="shared" si="110"/>
        <v/>
      </c>
      <c r="BM1531" s="60" t="str">
        <f t="shared" si="111"/>
        <v/>
      </c>
      <c r="BN1531" s="60" t="str">
        <f t="shared" si="112"/>
        <v/>
      </c>
    </row>
    <row r="1532" spans="64:66" ht="11.25" customHeight="1" x14ac:dyDescent="0.25">
      <c r="BL1532" s="102" t="str">
        <f t="shared" si="110"/>
        <v/>
      </c>
      <c r="BM1532" s="60" t="str">
        <f t="shared" si="111"/>
        <v/>
      </c>
      <c r="BN1532" s="60" t="str">
        <f t="shared" si="112"/>
        <v/>
      </c>
    </row>
    <row r="1533" spans="64:66" ht="11.25" customHeight="1" x14ac:dyDescent="0.25">
      <c r="BL1533" s="102" t="str">
        <f t="shared" si="110"/>
        <v/>
      </c>
      <c r="BM1533" s="60" t="str">
        <f t="shared" si="111"/>
        <v/>
      </c>
      <c r="BN1533" s="60" t="str">
        <f t="shared" si="112"/>
        <v/>
      </c>
    </row>
    <row r="1534" spans="64:66" ht="11.25" customHeight="1" x14ac:dyDescent="0.25">
      <c r="BL1534" s="102" t="str">
        <f t="shared" si="110"/>
        <v/>
      </c>
      <c r="BM1534" s="60" t="str">
        <f t="shared" si="111"/>
        <v/>
      </c>
      <c r="BN1534" s="60" t="str">
        <f t="shared" si="112"/>
        <v/>
      </c>
    </row>
    <row r="1535" spans="64:66" ht="11.25" customHeight="1" x14ac:dyDescent="0.25">
      <c r="BL1535" s="102" t="str">
        <f t="shared" si="110"/>
        <v/>
      </c>
      <c r="BM1535" s="60" t="str">
        <f t="shared" si="111"/>
        <v/>
      </c>
      <c r="BN1535" s="60" t="str">
        <f t="shared" si="112"/>
        <v/>
      </c>
    </row>
    <row r="1536" spans="64:66" ht="11.25" customHeight="1" x14ac:dyDescent="0.25">
      <c r="BL1536" s="102" t="str">
        <f t="shared" si="110"/>
        <v/>
      </c>
      <c r="BM1536" s="60" t="str">
        <f t="shared" si="111"/>
        <v/>
      </c>
      <c r="BN1536" s="60" t="str">
        <f t="shared" si="112"/>
        <v/>
      </c>
    </row>
    <row r="1537" spans="64:66" ht="11.25" customHeight="1" x14ac:dyDescent="0.25">
      <c r="BL1537" s="102" t="str">
        <f t="shared" si="110"/>
        <v/>
      </c>
      <c r="BM1537" s="60" t="str">
        <f t="shared" si="111"/>
        <v/>
      </c>
      <c r="BN1537" s="60" t="str">
        <f t="shared" si="112"/>
        <v/>
      </c>
    </row>
    <row r="1538" spans="64:66" ht="11.25" customHeight="1" x14ac:dyDescent="0.25">
      <c r="BL1538" s="102" t="str">
        <f t="shared" si="110"/>
        <v/>
      </c>
      <c r="BM1538" s="60" t="str">
        <f t="shared" si="111"/>
        <v/>
      </c>
      <c r="BN1538" s="60" t="str">
        <f t="shared" si="112"/>
        <v/>
      </c>
    </row>
    <row r="1539" spans="64:66" ht="11.25" customHeight="1" x14ac:dyDescent="0.25">
      <c r="BL1539" s="102" t="str">
        <f t="shared" si="110"/>
        <v/>
      </c>
      <c r="BM1539" s="60" t="str">
        <f t="shared" si="111"/>
        <v/>
      </c>
      <c r="BN1539" s="60" t="str">
        <f t="shared" si="112"/>
        <v/>
      </c>
    </row>
    <row r="1540" spans="64:66" ht="11.25" customHeight="1" x14ac:dyDescent="0.25">
      <c r="BL1540" s="102" t="str">
        <f t="shared" si="110"/>
        <v/>
      </c>
      <c r="BM1540" s="60" t="str">
        <f t="shared" si="111"/>
        <v/>
      </c>
      <c r="BN1540" s="60" t="str">
        <f t="shared" si="112"/>
        <v/>
      </c>
    </row>
    <row r="1541" spans="64:66" ht="11.25" customHeight="1" x14ac:dyDescent="0.25">
      <c r="BL1541" s="102" t="str">
        <f t="shared" ref="BL1541:BL1604" si="113">IF(ROW()&lt;=$BL$4,ROW()-ROW(BL$4),"")</f>
        <v/>
      </c>
      <c r="BM1541" s="60" t="str">
        <f t="shared" si="111"/>
        <v/>
      </c>
      <c r="BN1541" s="60" t="str">
        <f t="shared" si="112"/>
        <v/>
      </c>
    </row>
    <row r="1542" spans="64:66" ht="11.25" customHeight="1" x14ac:dyDescent="0.25">
      <c r="BL1542" s="102" t="str">
        <f t="shared" si="113"/>
        <v/>
      </c>
      <c r="BM1542" s="60" t="str">
        <f t="shared" ref="BM1542:BM1605" si="114">IF(ISNUMBER(BL1542),INT(BL1541/$BN$4)+1,"")</f>
        <v/>
      </c>
      <c r="BN1542" s="60" t="str">
        <f t="shared" ref="BN1542:BN1605" si="115">IF(ISNUMBER(BL1542),IF(BM1541&lt;&gt;BM1542,1,BN1541+1),"")</f>
        <v/>
      </c>
    </row>
    <row r="1543" spans="64:66" ht="11.25" customHeight="1" x14ac:dyDescent="0.25">
      <c r="BL1543" s="102" t="str">
        <f t="shared" si="113"/>
        <v/>
      </c>
      <c r="BM1543" s="60" t="str">
        <f t="shared" si="114"/>
        <v/>
      </c>
      <c r="BN1543" s="60" t="str">
        <f t="shared" si="115"/>
        <v/>
      </c>
    </row>
    <row r="1544" spans="64:66" ht="11.25" customHeight="1" x14ac:dyDescent="0.25">
      <c r="BL1544" s="102" t="str">
        <f t="shared" si="113"/>
        <v/>
      </c>
      <c r="BM1544" s="60" t="str">
        <f t="shared" si="114"/>
        <v/>
      </c>
      <c r="BN1544" s="60" t="str">
        <f t="shared" si="115"/>
        <v/>
      </c>
    </row>
    <row r="1545" spans="64:66" ht="11.25" customHeight="1" x14ac:dyDescent="0.25">
      <c r="BL1545" s="102" t="str">
        <f t="shared" si="113"/>
        <v/>
      </c>
      <c r="BM1545" s="60" t="str">
        <f t="shared" si="114"/>
        <v/>
      </c>
      <c r="BN1545" s="60" t="str">
        <f t="shared" si="115"/>
        <v/>
      </c>
    </row>
    <row r="1546" spans="64:66" ht="11.25" customHeight="1" x14ac:dyDescent="0.25">
      <c r="BL1546" s="102" t="str">
        <f t="shared" si="113"/>
        <v/>
      </c>
      <c r="BM1546" s="60" t="str">
        <f t="shared" si="114"/>
        <v/>
      </c>
      <c r="BN1546" s="60" t="str">
        <f t="shared" si="115"/>
        <v/>
      </c>
    </row>
    <row r="1547" spans="64:66" ht="11.25" customHeight="1" x14ac:dyDescent="0.25">
      <c r="BL1547" s="102" t="str">
        <f t="shared" si="113"/>
        <v/>
      </c>
      <c r="BM1547" s="60" t="str">
        <f t="shared" si="114"/>
        <v/>
      </c>
      <c r="BN1547" s="60" t="str">
        <f t="shared" si="115"/>
        <v/>
      </c>
    </row>
    <row r="1548" spans="64:66" ht="11.25" customHeight="1" x14ac:dyDescent="0.25">
      <c r="BL1548" s="102" t="str">
        <f t="shared" si="113"/>
        <v/>
      </c>
      <c r="BM1548" s="60" t="str">
        <f t="shared" si="114"/>
        <v/>
      </c>
      <c r="BN1548" s="60" t="str">
        <f t="shared" si="115"/>
        <v/>
      </c>
    </row>
    <row r="1549" spans="64:66" ht="11.25" customHeight="1" x14ac:dyDescent="0.25">
      <c r="BL1549" s="102" t="str">
        <f t="shared" si="113"/>
        <v/>
      </c>
      <c r="BM1549" s="60" t="str">
        <f t="shared" si="114"/>
        <v/>
      </c>
      <c r="BN1549" s="60" t="str">
        <f t="shared" si="115"/>
        <v/>
      </c>
    </row>
    <row r="1550" spans="64:66" ht="11.25" customHeight="1" x14ac:dyDescent="0.25">
      <c r="BL1550" s="102" t="str">
        <f t="shared" si="113"/>
        <v/>
      </c>
      <c r="BM1550" s="60" t="str">
        <f t="shared" si="114"/>
        <v/>
      </c>
      <c r="BN1550" s="60" t="str">
        <f t="shared" si="115"/>
        <v/>
      </c>
    </row>
    <row r="1551" spans="64:66" ht="11.25" customHeight="1" x14ac:dyDescent="0.25">
      <c r="BL1551" s="102" t="str">
        <f t="shared" si="113"/>
        <v/>
      </c>
      <c r="BM1551" s="60" t="str">
        <f t="shared" si="114"/>
        <v/>
      </c>
      <c r="BN1551" s="60" t="str">
        <f t="shared" si="115"/>
        <v/>
      </c>
    </row>
    <row r="1552" spans="64:66" ht="11.25" customHeight="1" x14ac:dyDescent="0.25">
      <c r="BL1552" s="102" t="str">
        <f t="shared" si="113"/>
        <v/>
      </c>
      <c r="BM1552" s="60" t="str">
        <f t="shared" si="114"/>
        <v/>
      </c>
      <c r="BN1552" s="60" t="str">
        <f t="shared" si="115"/>
        <v/>
      </c>
    </row>
    <row r="1553" spans="64:66" ht="11.25" customHeight="1" x14ac:dyDescent="0.25">
      <c r="BL1553" s="102" t="str">
        <f t="shared" si="113"/>
        <v/>
      </c>
      <c r="BM1553" s="60" t="str">
        <f t="shared" si="114"/>
        <v/>
      </c>
      <c r="BN1553" s="60" t="str">
        <f t="shared" si="115"/>
        <v/>
      </c>
    </row>
    <row r="1554" spans="64:66" ht="11.25" customHeight="1" x14ac:dyDescent="0.25">
      <c r="BL1554" s="102" t="str">
        <f t="shared" si="113"/>
        <v/>
      </c>
      <c r="BM1554" s="60" t="str">
        <f t="shared" si="114"/>
        <v/>
      </c>
      <c r="BN1554" s="60" t="str">
        <f t="shared" si="115"/>
        <v/>
      </c>
    </row>
    <row r="1555" spans="64:66" ht="11.25" customHeight="1" x14ac:dyDescent="0.25">
      <c r="BL1555" s="102" t="str">
        <f t="shared" si="113"/>
        <v/>
      </c>
      <c r="BM1555" s="60" t="str">
        <f t="shared" si="114"/>
        <v/>
      </c>
      <c r="BN1555" s="60" t="str">
        <f t="shared" si="115"/>
        <v/>
      </c>
    </row>
    <row r="1556" spans="64:66" ht="11.25" customHeight="1" x14ac:dyDescent="0.25">
      <c r="BL1556" s="102" t="str">
        <f t="shared" si="113"/>
        <v/>
      </c>
      <c r="BM1556" s="60" t="str">
        <f t="shared" si="114"/>
        <v/>
      </c>
      <c r="BN1556" s="60" t="str">
        <f t="shared" si="115"/>
        <v/>
      </c>
    </row>
    <row r="1557" spans="64:66" ht="11.25" customHeight="1" x14ac:dyDescent="0.25">
      <c r="BL1557" s="102" t="str">
        <f t="shared" si="113"/>
        <v/>
      </c>
      <c r="BM1557" s="60" t="str">
        <f t="shared" si="114"/>
        <v/>
      </c>
      <c r="BN1557" s="60" t="str">
        <f t="shared" si="115"/>
        <v/>
      </c>
    </row>
    <row r="1558" spans="64:66" ht="11.25" customHeight="1" x14ac:dyDescent="0.25">
      <c r="BL1558" s="102" t="str">
        <f t="shared" si="113"/>
        <v/>
      </c>
      <c r="BM1558" s="60" t="str">
        <f t="shared" si="114"/>
        <v/>
      </c>
      <c r="BN1558" s="60" t="str">
        <f t="shared" si="115"/>
        <v/>
      </c>
    </row>
    <row r="1559" spans="64:66" ht="11.25" customHeight="1" x14ac:dyDescent="0.25">
      <c r="BL1559" s="102" t="str">
        <f t="shared" si="113"/>
        <v/>
      </c>
      <c r="BM1559" s="60" t="str">
        <f t="shared" si="114"/>
        <v/>
      </c>
      <c r="BN1559" s="60" t="str">
        <f t="shared" si="115"/>
        <v/>
      </c>
    </row>
    <row r="1560" spans="64:66" ht="11.25" customHeight="1" x14ac:dyDescent="0.25">
      <c r="BL1560" s="102" t="str">
        <f t="shared" si="113"/>
        <v/>
      </c>
      <c r="BM1560" s="60" t="str">
        <f t="shared" si="114"/>
        <v/>
      </c>
      <c r="BN1560" s="60" t="str">
        <f t="shared" si="115"/>
        <v/>
      </c>
    </row>
    <row r="1561" spans="64:66" ht="11.25" customHeight="1" x14ac:dyDescent="0.25">
      <c r="BL1561" s="102" t="str">
        <f t="shared" si="113"/>
        <v/>
      </c>
      <c r="BM1561" s="60" t="str">
        <f t="shared" si="114"/>
        <v/>
      </c>
      <c r="BN1561" s="60" t="str">
        <f t="shared" si="115"/>
        <v/>
      </c>
    </row>
    <row r="1562" spans="64:66" ht="11.25" customHeight="1" x14ac:dyDescent="0.25">
      <c r="BL1562" s="102" t="str">
        <f t="shared" si="113"/>
        <v/>
      </c>
      <c r="BM1562" s="60" t="str">
        <f t="shared" si="114"/>
        <v/>
      </c>
      <c r="BN1562" s="60" t="str">
        <f t="shared" si="115"/>
        <v/>
      </c>
    </row>
    <row r="1563" spans="64:66" ht="11.25" customHeight="1" x14ac:dyDescent="0.25">
      <c r="BL1563" s="102" t="str">
        <f t="shared" si="113"/>
        <v/>
      </c>
      <c r="BM1563" s="60" t="str">
        <f t="shared" si="114"/>
        <v/>
      </c>
      <c r="BN1563" s="60" t="str">
        <f t="shared" si="115"/>
        <v/>
      </c>
    </row>
    <row r="1564" spans="64:66" ht="11.25" customHeight="1" x14ac:dyDescent="0.25">
      <c r="BL1564" s="102" t="str">
        <f t="shared" si="113"/>
        <v/>
      </c>
      <c r="BM1564" s="60" t="str">
        <f t="shared" si="114"/>
        <v/>
      </c>
      <c r="BN1564" s="60" t="str">
        <f t="shared" si="115"/>
        <v/>
      </c>
    </row>
    <row r="1565" spans="64:66" ht="11.25" customHeight="1" x14ac:dyDescent="0.25">
      <c r="BL1565" s="102" t="str">
        <f t="shared" si="113"/>
        <v/>
      </c>
      <c r="BM1565" s="60" t="str">
        <f t="shared" si="114"/>
        <v/>
      </c>
      <c r="BN1565" s="60" t="str">
        <f t="shared" si="115"/>
        <v/>
      </c>
    </row>
    <row r="1566" spans="64:66" ht="11.25" customHeight="1" x14ac:dyDescent="0.25">
      <c r="BL1566" s="102" t="str">
        <f t="shared" si="113"/>
        <v/>
      </c>
      <c r="BM1566" s="60" t="str">
        <f t="shared" si="114"/>
        <v/>
      </c>
      <c r="BN1566" s="60" t="str">
        <f t="shared" si="115"/>
        <v/>
      </c>
    </row>
    <row r="1567" spans="64:66" ht="11.25" customHeight="1" x14ac:dyDescent="0.25">
      <c r="BL1567" s="102" t="str">
        <f t="shared" si="113"/>
        <v/>
      </c>
      <c r="BM1567" s="60" t="str">
        <f t="shared" si="114"/>
        <v/>
      </c>
      <c r="BN1567" s="60" t="str">
        <f t="shared" si="115"/>
        <v/>
      </c>
    </row>
    <row r="1568" spans="64:66" ht="11.25" customHeight="1" x14ac:dyDescent="0.25">
      <c r="BL1568" s="102" t="str">
        <f t="shared" si="113"/>
        <v/>
      </c>
      <c r="BM1568" s="60" t="str">
        <f t="shared" si="114"/>
        <v/>
      </c>
      <c r="BN1568" s="60" t="str">
        <f t="shared" si="115"/>
        <v/>
      </c>
    </row>
    <row r="1569" spans="64:66" ht="11.25" customHeight="1" x14ac:dyDescent="0.25">
      <c r="BL1569" s="102" t="str">
        <f t="shared" si="113"/>
        <v/>
      </c>
      <c r="BM1569" s="60" t="str">
        <f t="shared" si="114"/>
        <v/>
      </c>
      <c r="BN1569" s="60" t="str">
        <f t="shared" si="115"/>
        <v/>
      </c>
    </row>
    <row r="1570" spans="64:66" ht="11.25" customHeight="1" x14ac:dyDescent="0.25">
      <c r="BL1570" s="102" t="str">
        <f t="shared" si="113"/>
        <v/>
      </c>
      <c r="BM1570" s="60" t="str">
        <f t="shared" si="114"/>
        <v/>
      </c>
      <c r="BN1570" s="60" t="str">
        <f t="shared" si="115"/>
        <v/>
      </c>
    </row>
    <row r="1571" spans="64:66" ht="11.25" customHeight="1" x14ac:dyDescent="0.25">
      <c r="BL1571" s="102" t="str">
        <f t="shared" si="113"/>
        <v/>
      </c>
      <c r="BM1571" s="60" t="str">
        <f t="shared" si="114"/>
        <v/>
      </c>
      <c r="BN1571" s="60" t="str">
        <f t="shared" si="115"/>
        <v/>
      </c>
    </row>
    <row r="1572" spans="64:66" ht="11.25" customHeight="1" x14ac:dyDescent="0.25">
      <c r="BL1572" s="102" t="str">
        <f t="shared" si="113"/>
        <v/>
      </c>
      <c r="BM1572" s="60" t="str">
        <f t="shared" si="114"/>
        <v/>
      </c>
      <c r="BN1572" s="60" t="str">
        <f t="shared" si="115"/>
        <v/>
      </c>
    </row>
    <row r="1573" spans="64:66" ht="11.25" customHeight="1" x14ac:dyDescent="0.25">
      <c r="BL1573" s="102" t="str">
        <f t="shared" si="113"/>
        <v/>
      </c>
      <c r="BM1573" s="60" t="str">
        <f t="shared" si="114"/>
        <v/>
      </c>
      <c r="BN1573" s="60" t="str">
        <f t="shared" si="115"/>
        <v/>
      </c>
    </row>
    <row r="1574" spans="64:66" ht="11.25" customHeight="1" x14ac:dyDescent="0.25">
      <c r="BL1574" s="102" t="str">
        <f t="shared" si="113"/>
        <v/>
      </c>
      <c r="BM1574" s="60" t="str">
        <f t="shared" si="114"/>
        <v/>
      </c>
      <c r="BN1574" s="60" t="str">
        <f t="shared" si="115"/>
        <v/>
      </c>
    </row>
    <row r="1575" spans="64:66" ht="11.25" customHeight="1" x14ac:dyDescent="0.25">
      <c r="BL1575" s="102" t="str">
        <f t="shared" si="113"/>
        <v/>
      </c>
      <c r="BM1575" s="60" t="str">
        <f t="shared" si="114"/>
        <v/>
      </c>
      <c r="BN1575" s="60" t="str">
        <f t="shared" si="115"/>
        <v/>
      </c>
    </row>
    <row r="1576" spans="64:66" ht="11.25" customHeight="1" x14ac:dyDescent="0.25">
      <c r="BL1576" s="102" t="str">
        <f t="shared" si="113"/>
        <v/>
      </c>
      <c r="BM1576" s="60" t="str">
        <f t="shared" si="114"/>
        <v/>
      </c>
      <c r="BN1576" s="60" t="str">
        <f t="shared" si="115"/>
        <v/>
      </c>
    </row>
    <row r="1577" spans="64:66" ht="11.25" customHeight="1" x14ac:dyDescent="0.25">
      <c r="BL1577" s="102" t="str">
        <f t="shared" si="113"/>
        <v/>
      </c>
      <c r="BM1577" s="60" t="str">
        <f t="shared" si="114"/>
        <v/>
      </c>
      <c r="BN1577" s="60" t="str">
        <f t="shared" si="115"/>
        <v/>
      </c>
    </row>
    <row r="1578" spans="64:66" ht="11.25" customHeight="1" x14ac:dyDescent="0.25">
      <c r="BL1578" s="102" t="str">
        <f t="shared" si="113"/>
        <v/>
      </c>
      <c r="BM1578" s="60" t="str">
        <f t="shared" si="114"/>
        <v/>
      </c>
      <c r="BN1578" s="60" t="str">
        <f t="shared" si="115"/>
        <v/>
      </c>
    </row>
    <row r="1579" spans="64:66" ht="11.25" customHeight="1" x14ac:dyDescent="0.25">
      <c r="BL1579" s="102" t="str">
        <f t="shared" si="113"/>
        <v/>
      </c>
      <c r="BM1579" s="60" t="str">
        <f t="shared" si="114"/>
        <v/>
      </c>
      <c r="BN1579" s="60" t="str">
        <f t="shared" si="115"/>
        <v/>
      </c>
    </row>
    <row r="1580" spans="64:66" ht="11.25" customHeight="1" x14ac:dyDescent="0.25">
      <c r="BL1580" s="102" t="str">
        <f t="shared" si="113"/>
        <v/>
      </c>
      <c r="BM1580" s="60" t="str">
        <f t="shared" si="114"/>
        <v/>
      </c>
      <c r="BN1580" s="60" t="str">
        <f t="shared" si="115"/>
        <v/>
      </c>
    </row>
    <row r="1581" spans="64:66" ht="11.25" customHeight="1" x14ac:dyDescent="0.25">
      <c r="BL1581" s="102" t="str">
        <f t="shared" si="113"/>
        <v/>
      </c>
      <c r="BM1581" s="60" t="str">
        <f t="shared" si="114"/>
        <v/>
      </c>
      <c r="BN1581" s="60" t="str">
        <f t="shared" si="115"/>
        <v/>
      </c>
    </row>
    <row r="1582" spans="64:66" ht="11.25" customHeight="1" x14ac:dyDescent="0.25">
      <c r="BL1582" s="102" t="str">
        <f t="shared" si="113"/>
        <v/>
      </c>
      <c r="BM1582" s="60" t="str">
        <f t="shared" si="114"/>
        <v/>
      </c>
      <c r="BN1582" s="60" t="str">
        <f t="shared" si="115"/>
        <v/>
      </c>
    </row>
    <row r="1583" spans="64:66" ht="11.25" customHeight="1" x14ac:dyDescent="0.25">
      <c r="BL1583" s="102" t="str">
        <f t="shared" si="113"/>
        <v/>
      </c>
      <c r="BM1583" s="60" t="str">
        <f t="shared" si="114"/>
        <v/>
      </c>
      <c r="BN1583" s="60" t="str">
        <f t="shared" si="115"/>
        <v/>
      </c>
    </row>
    <row r="1584" spans="64:66" ht="11.25" customHeight="1" x14ac:dyDescent="0.25">
      <c r="BL1584" s="102" t="str">
        <f t="shared" si="113"/>
        <v/>
      </c>
      <c r="BM1584" s="60" t="str">
        <f t="shared" si="114"/>
        <v/>
      </c>
      <c r="BN1584" s="60" t="str">
        <f t="shared" si="115"/>
        <v/>
      </c>
    </row>
    <row r="1585" spans="64:66" ht="11.25" customHeight="1" x14ac:dyDescent="0.25">
      <c r="BL1585" s="102" t="str">
        <f t="shared" si="113"/>
        <v/>
      </c>
      <c r="BM1585" s="60" t="str">
        <f t="shared" si="114"/>
        <v/>
      </c>
      <c r="BN1585" s="60" t="str">
        <f t="shared" si="115"/>
        <v/>
      </c>
    </row>
    <row r="1586" spans="64:66" ht="11.25" customHeight="1" x14ac:dyDescent="0.25">
      <c r="BL1586" s="102" t="str">
        <f t="shared" si="113"/>
        <v/>
      </c>
      <c r="BM1586" s="60" t="str">
        <f t="shared" si="114"/>
        <v/>
      </c>
      <c r="BN1586" s="60" t="str">
        <f t="shared" si="115"/>
        <v/>
      </c>
    </row>
    <row r="1587" spans="64:66" ht="11.25" customHeight="1" x14ac:dyDescent="0.25">
      <c r="BL1587" s="102" t="str">
        <f t="shared" si="113"/>
        <v/>
      </c>
      <c r="BM1587" s="60" t="str">
        <f t="shared" si="114"/>
        <v/>
      </c>
      <c r="BN1587" s="60" t="str">
        <f t="shared" si="115"/>
        <v/>
      </c>
    </row>
    <row r="1588" spans="64:66" ht="11.25" customHeight="1" x14ac:dyDescent="0.25">
      <c r="BL1588" s="102" t="str">
        <f t="shared" si="113"/>
        <v/>
      </c>
      <c r="BM1588" s="60" t="str">
        <f t="shared" si="114"/>
        <v/>
      </c>
      <c r="BN1588" s="60" t="str">
        <f t="shared" si="115"/>
        <v/>
      </c>
    </row>
    <row r="1589" spans="64:66" ht="11.25" customHeight="1" x14ac:dyDescent="0.25">
      <c r="BL1589" s="102" t="str">
        <f t="shared" si="113"/>
        <v/>
      </c>
      <c r="BM1589" s="60" t="str">
        <f t="shared" si="114"/>
        <v/>
      </c>
      <c r="BN1589" s="60" t="str">
        <f t="shared" si="115"/>
        <v/>
      </c>
    </row>
    <row r="1590" spans="64:66" ht="11.25" customHeight="1" x14ac:dyDescent="0.25">
      <c r="BL1590" s="102" t="str">
        <f t="shared" si="113"/>
        <v/>
      </c>
      <c r="BM1590" s="60" t="str">
        <f t="shared" si="114"/>
        <v/>
      </c>
      <c r="BN1590" s="60" t="str">
        <f t="shared" si="115"/>
        <v/>
      </c>
    </row>
    <row r="1591" spans="64:66" ht="11.25" customHeight="1" x14ac:dyDescent="0.25">
      <c r="BL1591" s="102" t="str">
        <f t="shared" si="113"/>
        <v/>
      </c>
      <c r="BM1591" s="60" t="str">
        <f t="shared" si="114"/>
        <v/>
      </c>
      <c r="BN1591" s="60" t="str">
        <f t="shared" si="115"/>
        <v/>
      </c>
    </row>
    <row r="1592" spans="64:66" ht="11.25" customHeight="1" x14ac:dyDescent="0.25">
      <c r="BL1592" s="102" t="str">
        <f t="shared" si="113"/>
        <v/>
      </c>
      <c r="BM1592" s="60" t="str">
        <f t="shared" si="114"/>
        <v/>
      </c>
      <c r="BN1592" s="60" t="str">
        <f t="shared" si="115"/>
        <v/>
      </c>
    </row>
    <row r="1593" spans="64:66" ht="11.25" customHeight="1" x14ac:dyDescent="0.25">
      <c r="BL1593" s="102" t="str">
        <f t="shared" si="113"/>
        <v/>
      </c>
      <c r="BM1593" s="60" t="str">
        <f t="shared" si="114"/>
        <v/>
      </c>
      <c r="BN1593" s="60" t="str">
        <f t="shared" si="115"/>
        <v/>
      </c>
    </row>
    <row r="1594" spans="64:66" ht="11.25" customHeight="1" x14ac:dyDescent="0.25">
      <c r="BL1594" s="102" t="str">
        <f t="shared" si="113"/>
        <v/>
      </c>
      <c r="BM1594" s="60" t="str">
        <f t="shared" si="114"/>
        <v/>
      </c>
      <c r="BN1594" s="60" t="str">
        <f t="shared" si="115"/>
        <v/>
      </c>
    </row>
    <row r="1595" spans="64:66" ht="11.25" customHeight="1" x14ac:dyDescent="0.25">
      <c r="BL1595" s="102" t="str">
        <f t="shared" si="113"/>
        <v/>
      </c>
      <c r="BM1595" s="60" t="str">
        <f t="shared" si="114"/>
        <v/>
      </c>
      <c r="BN1595" s="60" t="str">
        <f t="shared" si="115"/>
        <v/>
      </c>
    </row>
    <row r="1596" spans="64:66" ht="11.25" customHeight="1" x14ac:dyDescent="0.25">
      <c r="BL1596" s="102" t="str">
        <f t="shared" si="113"/>
        <v/>
      </c>
      <c r="BM1596" s="60" t="str">
        <f t="shared" si="114"/>
        <v/>
      </c>
      <c r="BN1596" s="60" t="str">
        <f t="shared" si="115"/>
        <v/>
      </c>
    </row>
    <row r="1597" spans="64:66" ht="11.25" customHeight="1" x14ac:dyDescent="0.25">
      <c r="BL1597" s="102" t="str">
        <f t="shared" si="113"/>
        <v/>
      </c>
      <c r="BM1597" s="60" t="str">
        <f t="shared" si="114"/>
        <v/>
      </c>
      <c r="BN1597" s="60" t="str">
        <f t="shared" si="115"/>
        <v/>
      </c>
    </row>
    <row r="1598" spans="64:66" ht="11.25" customHeight="1" x14ac:dyDescent="0.25">
      <c r="BL1598" s="102" t="str">
        <f t="shared" si="113"/>
        <v/>
      </c>
      <c r="BM1598" s="60" t="str">
        <f t="shared" si="114"/>
        <v/>
      </c>
      <c r="BN1598" s="60" t="str">
        <f t="shared" si="115"/>
        <v/>
      </c>
    </row>
    <row r="1599" spans="64:66" ht="11.25" customHeight="1" x14ac:dyDescent="0.25">
      <c r="BL1599" s="102" t="str">
        <f t="shared" si="113"/>
        <v/>
      </c>
      <c r="BM1599" s="60" t="str">
        <f t="shared" si="114"/>
        <v/>
      </c>
      <c r="BN1599" s="60" t="str">
        <f t="shared" si="115"/>
        <v/>
      </c>
    </row>
    <row r="1600" spans="64:66" ht="11.25" customHeight="1" x14ac:dyDescent="0.25">
      <c r="BL1600" s="102" t="str">
        <f t="shared" si="113"/>
        <v/>
      </c>
      <c r="BM1600" s="60" t="str">
        <f t="shared" si="114"/>
        <v/>
      </c>
      <c r="BN1600" s="60" t="str">
        <f t="shared" si="115"/>
        <v/>
      </c>
    </row>
    <row r="1601" spans="64:66" ht="11.25" customHeight="1" x14ac:dyDescent="0.25">
      <c r="BL1601" s="102" t="str">
        <f t="shared" si="113"/>
        <v/>
      </c>
      <c r="BM1601" s="60" t="str">
        <f t="shared" si="114"/>
        <v/>
      </c>
      <c r="BN1601" s="60" t="str">
        <f t="shared" si="115"/>
        <v/>
      </c>
    </row>
    <row r="1602" spans="64:66" ht="11.25" customHeight="1" x14ac:dyDescent="0.25">
      <c r="BL1602" s="102" t="str">
        <f t="shared" si="113"/>
        <v/>
      </c>
      <c r="BM1602" s="60" t="str">
        <f t="shared" si="114"/>
        <v/>
      </c>
      <c r="BN1602" s="60" t="str">
        <f t="shared" si="115"/>
        <v/>
      </c>
    </row>
    <row r="1603" spans="64:66" ht="11.25" customHeight="1" x14ac:dyDescent="0.25">
      <c r="BL1603" s="102" t="str">
        <f t="shared" si="113"/>
        <v/>
      </c>
      <c r="BM1603" s="60" t="str">
        <f t="shared" si="114"/>
        <v/>
      </c>
      <c r="BN1603" s="60" t="str">
        <f t="shared" si="115"/>
        <v/>
      </c>
    </row>
    <row r="1604" spans="64:66" ht="11.25" customHeight="1" x14ac:dyDescent="0.25">
      <c r="BL1604" s="102" t="str">
        <f t="shared" si="113"/>
        <v/>
      </c>
      <c r="BM1604" s="60" t="str">
        <f t="shared" si="114"/>
        <v/>
      </c>
      <c r="BN1604" s="60" t="str">
        <f t="shared" si="115"/>
        <v/>
      </c>
    </row>
    <row r="1605" spans="64:66" ht="11.25" customHeight="1" x14ac:dyDescent="0.25">
      <c r="BL1605" s="102" t="str">
        <f t="shared" ref="BL1605:BL1668" si="116">IF(ROW()&lt;=$BL$4,ROW()-ROW(BL$4),"")</f>
        <v/>
      </c>
      <c r="BM1605" s="60" t="str">
        <f t="shared" si="114"/>
        <v/>
      </c>
      <c r="BN1605" s="60" t="str">
        <f t="shared" si="115"/>
        <v/>
      </c>
    </row>
    <row r="1606" spans="64:66" ht="11.25" customHeight="1" x14ac:dyDescent="0.25">
      <c r="BL1606" s="102" t="str">
        <f t="shared" si="116"/>
        <v/>
      </c>
      <c r="BM1606" s="60" t="str">
        <f t="shared" ref="BM1606:BM1669" si="117">IF(ISNUMBER(BL1606),INT(BL1605/$BN$4)+1,"")</f>
        <v/>
      </c>
      <c r="BN1606" s="60" t="str">
        <f t="shared" ref="BN1606:BN1669" si="118">IF(ISNUMBER(BL1606),IF(BM1605&lt;&gt;BM1606,1,BN1605+1),"")</f>
        <v/>
      </c>
    </row>
    <row r="1607" spans="64:66" ht="11.25" customHeight="1" x14ac:dyDescent="0.25">
      <c r="BL1607" s="102" t="str">
        <f t="shared" si="116"/>
        <v/>
      </c>
      <c r="BM1607" s="60" t="str">
        <f t="shared" si="117"/>
        <v/>
      </c>
      <c r="BN1607" s="60" t="str">
        <f t="shared" si="118"/>
        <v/>
      </c>
    </row>
    <row r="1608" spans="64:66" ht="11.25" customHeight="1" x14ac:dyDescent="0.25">
      <c r="BL1608" s="102" t="str">
        <f t="shared" si="116"/>
        <v/>
      </c>
      <c r="BM1608" s="60" t="str">
        <f t="shared" si="117"/>
        <v/>
      </c>
      <c r="BN1608" s="60" t="str">
        <f t="shared" si="118"/>
        <v/>
      </c>
    </row>
    <row r="1609" spans="64:66" ht="11.25" customHeight="1" x14ac:dyDescent="0.25">
      <c r="BL1609" s="102" t="str">
        <f t="shared" si="116"/>
        <v/>
      </c>
      <c r="BM1609" s="60" t="str">
        <f t="shared" si="117"/>
        <v/>
      </c>
      <c r="BN1609" s="60" t="str">
        <f t="shared" si="118"/>
        <v/>
      </c>
    </row>
    <row r="1610" spans="64:66" ht="11.25" customHeight="1" x14ac:dyDescent="0.25">
      <c r="BL1610" s="102" t="str">
        <f t="shared" si="116"/>
        <v/>
      </c>
      <c r="BM1610" s="60" t="str">
        <f t="shared" si="117"/>
        <v/>
      </c>
      <c r="BN1610" s="60" t="str">
        <f t="shared" si="118"/>
        <v/>
      </c>
    </row>
    <row r="1611" spans="64:66" ht="11.25" customHeight="1" x14ac:dyDescent="0.25">
      <c r="BL1611" s="102" t="str">
        <f t="shared" si="116"/>
        <v/>
      </c>
      <c r="BM1611" s="60" t="str">
        <f t="shared" si="117"/>
        <v/>
      </c>
      <c r="BN1611" s="60" t="str">
        <f t="shared" si="118"/>
        <v/>
      </c>
    </row>
    <row r="1612" spans="64:66" ht="11.25" customHeight="1" x14ac:dyDescent="0.25">
      <c r="BL1612" s="102" t="str">
        <f t="shared" si="116"/>
        <v/>
      </c>
      <c r="BM1612" s="60" t="str">
        <f t="shared" si="117"/>
        <v/>
      </c>
      <c r="BN1612" s="60" t="str">
        <f t="shared" si="118"/>
        <v/>
      </c>
    </row>
    <row r="1613" spans="64:66" ht="11.25" customHeight="1" x14ac:dyDescent="0.25">
      <c r="BL1613" s="102" t="str">
        <f t="shared" si="116"/>
        <v/>
      </c>
      <c r="BM1613" s="60" t="str">
        <f t="shared" si="117"/>
        <v/>
      </c>
      <c r="BN1613" s="60" t="str">
        <f t="shared" si="118"/>
        <v/>
      </c>
    </row>
    <row r="1614" spans="64:66" ht="11.25" customHeight="1" x14ac:dyDescent="0.25">
      <c r="BL1614" s="102" t="str">
        <f t="shared" si="116"/>
        <v/>
      </c>
      <c r="BM1614" s="60" t="str">
        <f t="shared" si="117"/>
        <v/>
      </c>
      <c r="BN1614" s="60" t="str">
        <f t="shared" si="118"/>
        <v/>
      </c>
    </row>
    <row r="1615" spans="64:66" ht="11.25" customHeight="1" x14ac:dyDescent="0.25">
      <c r="BL1615" s="102" t="str">
        <f t="shared" si="116"/>
        <v/>
      </c>
      <c r="BM1615" s="60" t="str">
        <f t="shared" si="117"/>
        <v/>
      </c>
      <c r="BN1615" s="60" t="str">
        <f t="shared" si="118"/>
        <v/>
      </c>
    </row>
    <row r="1616" spans="64:66" ht="11.25" customHeight="1" x14ac:dyDescent="0.25">
      <c r="BL1616" s="102" t="str">
        <f t="shared" si="116"/>
        <v/>
      </c>
      <c r="BM1616" s="60" t="str">
        <f t="shared" si="117"/>
        <v/>
      </c>
      <c r="BN1616" s="60" t="str">
        <f t="shared" si="118"/>
        <v/>
      </c>
    </row>
    <row r="1617" spans="64:66" ht="11.25" customHeight="1" x14ac:dyDescent="0.25">
      <c r="BL1617" s="102" t="str">
        <f t="shared" si="116"/>
        <v/>
      </c>
      <c r="BM1617" s="60" t="str">
        <f t="shared" si="117"/>
        <v/>
      </c>
      <c r="BN1617" s="60" t="str">
        <f t="shared" si="118"/>
        <v/>
      </c>
    </row>
    <row r="1618" spans="64:66" ht="11.25" customHeight="1" x14ac:dyDescent="0.25">
      <c r="BL1618" s="102" t="str">
        <f t="shared" si="116"/>
        <v/>
      </c>
      <c r="BM1618" s="60" t="str">
        <f t="shared" si="117"/>
        <v/>
      </c>
      <c r="BN1618" s="60" t="str">
        <f t="shared" si="118"/>
        <v/>
      </c>
    </row>
    <row r="1619" spans="64:66" ht="11.25" customHeight="1" x14ac:dyDescent="0.25">
      <c r="BL1619" s="102" t="str">
        <f t="shared" si="116"/>
        <v/>
      </c>
      <c r="BM1619" s="60" t="str">
        <f t="shared" si="117"/>
        <v/>
      </c>
      <c r="BN1619" s="60" t="str">
        <f t="shared" si="118"/>
        <v/>
      </c>
    </row>
    <row r="1620" spans="64:66" ht="11.25" customHeight="1" x14ac:dyDescent="0.25">
      <c r="BL1620" s="102" t="str">
        <f t="shared" si="116"/>
        <v/>
      </c>
      <c r="BM1620" s="60" t="str">
        <f t="shared" si="117"/>
        <v/>
      </c>
      <c r="BN1620" s="60" t="str">
        <f t="shared" si="118"/>
        <v/>
      </c>
    </row>
    <row r="1621" spans="64:66" ht="11.25" customHeight="1" x14ac:dyDescent="0.25">
      <c r="BL1621" s="102" t="str">
        <f t="shared" si="116"/>
        <v/>
      </c>
      <c r="BM1621" s="60" t="str">
        <f t="shared" si="117"/>
        <v/>
      </c>
      <c r="BN1621" s="60" t="str">
        <f t="shared" si="118"/>
        <v/>
      </c>
    </row>
    <row r="1622" spans="64:66" ht="11.25" customHeight="1" x14ac:dyDescent="0.25">
      <c r="BL1622" s="102" t="str">
        <f t="shared" si="116"/>
        <v/>
      </c>
      <c r="BM1622" s="60" t="str">
        <f t="shared" si="117"/>
        <v/>
      </c>
      <c r="BN1622" s="60" t="str">
        <f t="shared" si="118"/>
        <v/>
      </c>
    </row>
    <row r="1623" spans="64:66" ht="11.25" customHeight="1" x14ac:dyDescent="0.25">
      <c r="BL1623" s="102" t="str">
        <f t="shared" si="116"/>
        <v/>
      </c>
      <c r="BM1623" s="60" t="str">
        <f t="shared" si="117"/>
        <v/>
      </c>
      <c r="BN1623" s="60" t="str">
        <f t="shared" si="118"/>
        <v/>
      </c>
    </row>
    <row r="1624" spans="64:66" ht="11.25" customHeight="1" x14ac:dyDescent="0.25">
      <c r="BL1624" s="102" t="str">
        <f t="shared" si="116"/>
        <v/>
      </c>
      <c r="BM1624" s="60" t="str">
        <f t="shared" si="117"/>
        <v/>
      </c>
      <c r="BN1624" s="60" t="str">
        <f t="shared" si="118"/>
        <v/>
      </c>
    </row>
    <row r="1625" spans="64:66" ht="11.25" customHeight="1" x14ac:dyDescent="0.25">
      <c r="BL1625" s="102" t="str">
        <f t="shared" si="116"/>
        <v/>
      </c>
      <c r="BM1625" s="60" t="str">
        <f t="shared" si="117"/>
        <v/>
      </c>
      <c r="BN1625" s="60" t="str">
        <f t="shared" si="118"/>
        <v/>
      </c>
    </row>
    <row r="1626" spans="64:66" ht="11.25" customHeight="1" x14ac:dyDescent="0.25">
      <c r="BL1626" s="102" t="str">
        <f t="shared" si="116"/>
        <v/>
      </c>
      <c r="BM1626" s="60" t="str">
        <f t="shared" si="117"/>
        <v/>
      </c>
      <c r="BN1626" s="60" t="str">
        <f t="shared" si="118"/>
        <v/>
      </c>
    </row>
    <row r="1627" spans="64:66" ht="11.25" customHeight="1" x14ac:dyDescent="0.25">
      <c r="BL1627" s="102" t="str">
        <f t="shared" si="116"/>
        <v/>
      </c>
      <c r="BM1627" s="60" t="str">
        <f t="shared" si="117"/>
        <v/>
      </c>
      <c r="BN1627" s="60" t="str">
        <f t="shared" si="118"/>
        <v/>
      </c>
    </row>
    <row r="1628" spans="64:66" ht="11.25" customHeight="1" x14ac:dyDescent="0.25">
      <c r="BL1628" s="102" t="str">
        <f t="shared" si="116"/>
        <v/>
      </c>
      <c r="BM1628" s="60" t="str">
        <f t="shared" si="117"/>
        <v/>
      </c>
      <c r="BN1628" s="60" t="str">
        <f t="shared" si="118"/>
        <v/>
      </c>
    </row>
    <row r="1629" spans="64:66" ht="11.25" customHeight="1" x14ac:dyDescent="0.25">
      <c r="BL1629" s="102" t="str">
        <f t="shared" si="116"/>
        <v/>
      </c>
      <c r="BM1629" s="60" t="str">
        <f t="shared" si="117"/>
        <v/>
      </c>
      <c r="BN1629" s="60" t="str">
        <f t="shared" si="118"/>
        <v/>
      </c>
    </row>
    <row r="1630" spans="64:66" ht="11.25" customHeight="1" x14ac:dyDescent="0.25">
      <c r="BL1630" s="102" t="str">
        <f t="shared" si="116"/>
        <v/>
      </c>
      <c r="BM1630" s="60" t="str">
        <f t="shared" si="117"/>
        <v/>
      </c>
      <c r="BN1630" s="60" t="str">
        <f t="shared" si="118"/>
        <v/>
      </c>
    </row>
    <row r="1631" spans="64:66" ht="11.25" customHeight="1" x14ac:dyDescent="0.25">
      <c r="BL1631" s="102" t="str">
        <f t="shared" si="116"/>
        <v/>
      </c>
      <c r="BM1631" s="60" t="str">
        <f t="shared" si="117"/>
        <v/>
      </c>
      <c r="BN1631" s="60" t="str">
        <f t="shared" si="118"/>
        <v/>
      </c>
    </row>
    <row r="1632" spans="64:66" ht="11.25" customHeight="1" x14ac:dyDescent="0.25">
      <c r="BL1632" s="102" t="str">
        <f t="shared" si="116"/>
        <v/>
      </c>
      <c r="BM1632" s="60" t="str">
        <f t="shared" si="117"/>
        <v/>
      </c>
      <c r="BN1632" s="60" t="str">
        <f t="shared" si="118"/>
        <v/>
      </c>
    </row>
    <row r="1633" spans="64:66" ht="11.25" customHeight="1" x14ac:dyDescent="0.25">
      <c r="BL1633" s="102" t="str">
        <f t="shared" si="116"/>
        <v/>
      </c>
      <c r="BM1633" s="60" t="str">
        <f t="shared" si="117"/>
        <v/>
      </c>
      <c r="BN1633" s="60" t="str">
        <f t="shared" si="118"/>
        <v/>
      </c>
    </row>
    <row r="1634" spans="64:66" ht="11.25" customHeight="1" x14ac:dyDescent="0.25">
      <c r="BL1634" s="102" t="str">
        <f t="shared" si="116"/>
        <v/>
      </c>
      <c r="BM1634" s="60" t="str">
        <f t="shared" si="117"/>
        <v/>
      </c>
      <c r="BN1634" s="60" t="str">
        <f t="shared" si="118"/>
        <v/>
      </c>
    </row>
    <row r="1635" spans="64:66" ht="11.25" customHeight="1" x14ac:dyDescent="0.25">
      <c r="BL1635" s="102" t="str">
        <f t="shared" si="116"/>
        <v/>
      </c>
      <c r="BM1635" s="60" t="str">
        <f t="shared" si="117"/>
        <v/>
      </c>
      <c r="BN1635" s="60" t="str">
        <f t="shared" si="118"/>
        <v/>
      </c>
    </row>
    <row r="1636" spans="64:66" ht="11.25" customHeight="1" x14ac:dyDescent="0.25">
      <c r="BL1636" s="102" t="str">
        <f t="shared" si="116"/>
        <v/>
      </c>
      <c r="BM1636" s="60" t="str">
        <f t="shared" si="117"/>
        <v/>
      </c>
      <c r="BN1636" s="60" t="str">
        <f t="shared" si="118"/>
        <v/>
      </c>
    </row>
    <row r="1637" spans="64:66" ht="11.25" customHeight="1" x14ac:dyDescent="0.25">
      <c r="BL1637" s="102" t="str">
        <f t="shared" si="116"/>
        <v/>
      </c>
      <c r="BM1637" s="60" t="str">
        <f t="shared" si="117"/>
        <v/>
      </c>
      <c r="BN1637" s="60" t="str">
        <f t="shared" si="118"/>
        <v/>
      </c>
    </row>
    <row r="1638" spans="64:66" ht="11.25" customHeight="1" x14ac:dyDescent="0.25">
      <c r="BL1638" s="102" t="str">
        <f t="shared" si="116"/>
        <v/>
      </c>
      <c r="BM1638" s="60" t="str">
        <f t="shared" si="117"/>
        <v/>
      </c>
      <c r="BN1638" s="60" t="str">
        <f t="shared" si="118"/>
        <v/>
      </c>
    </row>
    <row r="1639" spans="64:66" ht="11.25" customHeight="1" x14ac:dyDescent="0.25">
      <c r="BL1639" s="102" t="str">
        <f t="shared" si="116"/>
        <v/>
      </c>
      <c r="BM1639" s="60" t="str">
        <f t="shared" si="117"/>
        <v/>
      </c>
      <c r="BN1639" s="60" t="str">
        <f t="shared" si="118"/>
        <v/>
      </c>
    </row>
    <row r="1640" spans="64:66" ht="11.25" customHeight="1" x14ac:dyDescent="0.25">
      <c r="BL1640" s="102" t="str">
        <f t="shared" si="116"/>
        <v/>
      </c>
      <c r="BM1640" s="60" t="str">
        <f t="shared" si="117"/>
        <v/>
      </c>
      <c r="BN1640" s="60" t="str">
        <f t="shared" si="118"/>
        <v/>
      </c>
    </row>
    <row r="1641" spans="64:66" ht="11.25" customHeight="1" x14ac:dyDescent="0.25">
      <c r="BL1641" s="102" t="str">
        <f t="shared" si="116"/>
        <v/>
      </c>
      <c r="BM1641" s="60" t="str">
        <f t="shared" si="117"/>
        <v/>
      </c>
      <c r="BN1641" s="60" t="str">
        <f t="shared" si="118"/>
        <v/>
      </c>
    </row>
    <row r="1642" spans="64:66" ht="11.25" customHeight="1" x14ac:dyDescent="0.25">
      <c r="BL1642" s="102" t="str">
        <f t="shared" si="116"/>
        <v/>
      </c>
      <c r="BM1642" s="60" t="str">
        <f t="shared" si="117"/>
        <v/>
      </c>
      <c r="BN1642" s="60" t="str">
        <f t="shared" si="118"/>
        <v/>
      </c>
    </row>
    <row r="1643" spans="64:66" ht="11.25" customHeight="1" x14ac:dyDescent="0.25">
      <c r="BL1643" s="102" t="str">
        <f t="shared" si="116"/>
        <v/>
      </c>
      <c r="BM1643" s="60" t="str">
        <f t="shared" si="117"/>
        <v/>
      </c>
      <c r="BN1643" s="60" t="str">
        <f t="shared" si="118"/>
        <v/>
      </c>
    </row>
    <row r="1644" spans="64:66" ht="11.25" customHeight="1" x14ac:dyDescent="0.25">
      <c r="BL1644" s="102" t="str">
        <f t="shared" si="116"/>
        <v/>
      </c>
      <c r="BM1644" s="60" t="str">
        <f t="shared" si="117"/>
        <v/>
      </c>
      <c r="BN1644" s="60" t="str">
        <f t="shared" si="118"/>
        <v/>
      </c>
    </row>
    <row r="1645" spans="64:66" ht="11.25" customHeight="1" x14ac:dyDescent="0.25">
      <c r="BL1645" s="102" t="str">
        <f t="shared" si="116"/>
        <v/>
      </c>
      <c r="BM1645" s="60" t="str">
        <f t="shared" si="117"/>
        <v/>
      </c>
      <c r="BN1645" s="60" t="str">
        <f t="shared" si="118"/>
        <v/>
      </c>
    </row>
    <row r="1646" spans="64:66" ht="11.25" customHeight="1" x14ac:dyDescent="0.25">
      <c r="BL1646" s="102" t="str">
        <f t="shared" si="116"/>
        <v/>
      </c>
      <c r="BM1646" s="60" t="str">
        <f t="shared" si="117"/>
        <v/>
      </c>
      <c r="BN1646" s="60" t="str">
        <f t="shared" si="118"/>
        <v/>
      </c>
    </row>
    <row r="1647" spans="64:66" ht="11.25" customHeight="1" x14ac:dyDescent="0.25">
      <c r="BL1647" s="102" t="str">
        <f t="shared" si="116"/>
        <v/>
      </c>
      <c r="BM1647" s="60" t="str">
        <f t="shared" si="117"/>
        <v/>
      </c>
      <c r="BN1647" s="60" t="str">
        <f t="shared" si="118"/>
        <v/>
      </c>
    </row>
    <row r="1648" spans="64:66" ht="11.25" customHeight="1" x14ac:dyDescent="0.25">
      <c r="BL1648" s="102" t="str">
        <f t="shared" si="116"/>
        <v/>
      </c>
      <c r="BM1648" s="60" t="str">
        <f t="shared" si="117"/>
        <v/>
      </c>
      <c r="BN1648" s="60" t="str">
        <f t="shared" si="118"/>
        <v/>
      </c>
    </row>
    <row r="1649" spans="64:66" ht="11.25" customHeight="1" x14ac:dyDescent="0.25">
      <c r="BL1649" s="102" t="str">
        <f t="shared" si="116"/>
        <v/>
      </c>
      <c r="BM1649" s="60" t="str">
        <f t="shared" si="117"/>
        <v/>
      </c>
      <c r="BN1649" s="60" t="str">
        <f t="shared" si="118"/>
        <v/>
      </c>
    </row>
    <row r="1650" spans="64:66" ht="11.25" customHeight="1" x14ac:dyDescent="0.25">
      <c r="BL1650" s="102" t="str">
        <f t="shared" si="116"/>
        <v/>
      </c>
      <c r="BM1650" s="60" t="str">
        <f t="shared" si="117"/>
        <v/>
      </c>
      <c r="BN1650" s="60" t="str">
        <f t="shared" si="118"/>
        <v/>
      </c>
    </row>
    <row r="1651" spans="64:66" ht="11.25" customHeight="1" x14ac:dyDescent="0.25">
      <c r="BL1651" s="102" t="str">
        <f t="shared" si="116"/>
        <v/>
      </c>
      <c r="BM1651" s="60" t="str">
        <f t="shared" si="117"/>
        <v/>
      </c>
      <c r="BN1651" s="60" t="str">
        <f t="shared" si="118"/>
        <v/>
      </c>
    </row>
    <row r="1652" spans="64:66" ht="11.25" customHeight="1" x14ac:dyDescent="0.25">
      <c r="BL1652" s="102" t="str">
        <f t="shared" si="116"/>
        <v/>
      </c>
      <c r="BM1652" s="60" t="str">
        <f t="shared" si="117"/>
        <v/>
      </c>
      <c r="BN1652" s="60" t="str">
        <f t="shared" si="118"/>
        <v/>
      </c>
    </row>
    <row r="1653" spans="64:66" ht="11.25" customHeight="1" x14ac:dyDescent="0.25">
      <c r="BL1653" s="102" t="str">
        <f t="shared" si="116"/>
        <v/>
      </c>
      <c r="BM1653" s="60" t="str">
        <f t="shared" si="117"/>
        <v/>
      </c>
      <c r="BN1653" s="60" t="str">
        <f t="shared" si="118"/>
        <v/>
      </c>
    </row>
    <row r="1654" spans="64:66" ht="11.25" customHeight="1" x14ac:dyDescent="0.25">
      <c r="BL1654" s="102" t="str">
        <f t="shared" si="116"/>
        <v/>
      </c>
      <c r="BM1654" s="60" t="str">
        <f t="shared" si="117"/>
        <v/>
      </c>
      <c r="BN1654" s="60" t="str">
        <f t="shared" si="118"/>
        <v/>
      </c>
    </row>
    <row r="1655" spans="64:66" ht="11.25" customHeight="1" x14ac:dyDescent="0.25">
      <c r="BL1655" s="102" t="str">
        <f t="shared" si="116"/>
        <v/>
      </c>
      <c r="BM1655" s="60" t="str">
        <f t="shared" si="117"/>
        <v/>
      </c>
      <c r="BN1655" s="60" t="str">
        <f t="shared" si="118"/>
        <v/>
      </c>
    </row>
    <row r="1656" spans="64:66" ht="11.25" customHeight="1" x14ac:dyDescent="0.25">
      <c r="BL1656" s="102" t="str">
        <f t="shared" si="116"/>
        <v/>
      </c>
      <c r="BM1656" s="60" t="str">
        <f t="shared" si="117"/>
        <v/>
      </c>
      <c r="BN1656" s="60" t="str">
        <f t="shared" si="118"/>
        <v/>
      </c>
    </row>
    <row r="1657" spans="64:66" ht="11.25" customHeight="1" x14ac:dyDescent="0.25">
      <c r="BL1657" s="102" t="str">
        <f t="shared" si="116"/>
        <v/>
      </c>
      <c r="BM1657" s="60" t="str">
        <f t="shared" si="117"/>
        <v/>
      </c>
      <c r="BN1657" s="60" t="str">
        <f t="shared" si="118"/>
        <v/>
      </c>
    </row>
    <row r="1658" spans="64:66" ht="11.25" customHeight="1" x14ac:dyDescent="0.25">
      <c r="BL1658" s="102" t="str">
        <f t="shared" si="116"/>
        <v/>
      </c>
      <c r="BM1658" s="60" t="str">
        <f t="shared" si="117"/>
        <v/>
      </c>
      <c r="BN1658" s="60" t="str">
        <f t="shared" si="118"/>
        <v/>
      </c>
    </row>
    <row r="1659" spans="64:66" ht="11.25" customHeight="1" x14ac:dyDescent="0.25">
      <c r="BL1659" s="102" t="str">
        <f t="shared" si="116"/>
        <v/>
      </c>
      <c r="BM1659" s="60" t="str">
        <f t="shared" si="117"/>
        <v/>
      </c>
      <c r="BN1659" s="60" t="str">
        <f t="shared" si="118"/>
        <v/>
      </c>
    </row>
    <row r="1660" spans="64:66" ht="11.25" customHeight="1" x14ac:dyDescent="0.25">
      <c r="BL1660" s="102" t="str">
        <f t="shared" si="116"/>
        <v/>
      </c>
      <c r="BM1660" s="60" t="str">
        <f t="shared" si="117"/>
        <v/>
      </c>
      <c r="BN1660" s="60" t="str">
        <f t="shared" si="118"/>
        <v/>
      </c>
    </row>
    <row r="1661" spans="64:66" ht="11.25" customHeight="1" x14ac:dyDescent="0.25">
      <c r="BL1661" s="102" t="str">
        <f t="shared" si="116"/>
        <v/>
      </c>
      <c r="BM1661" s="60" t="str">
        <f t="shared" si="117"/>
        <v/>
      </c>
      <c r="BN1661" s="60" t="str">
        <f t="shared" si="118"/>
        <v/>
      </c>
    </row>
    <row r="1662" spans="64:66" ht="11.25" customHeight="1" x14ac:dyDescent="0.25">
      <c r="BL1662" s="102" t="str">
        <f t="shared" si="116"/>
        <v/>
      </c>
      <c r="BM1662" s="60" t="str">
        <f t="shared" si="117"/>
        <v/>
      </c>
      <c r="BN1662" s="60" t="str">
        <f t="shared" si="118"/>
        <v/>
      </c>
    </row>
    <row r="1663" spans="64:66" ht="11.25" customHeight="1" x14ac:dyDescent="0.25">
      <c r="BL1663" s="102" t="str">
        <f t="shared" si="116"/>
        <v/>
      </c>
      <c r="BM1663" s="60" t="str">
        <f t="shared" si="117"/>
        <v/>
      </c>
      <c r="BN1663" s="60" t="str">
        <f t="shared" si="118"/>
        <v/>
      </c>
    </row>
    <row r="1664" spans="64:66" ht="11.25" customHeight="1" x14ac:dyDescent="0.25">
      <c r="BL1664" s="102" t="str">
        <f t="shared" si="116"/>
        <v/>
      </c>
      <c r="BM1664" s="60" t="str">
        <f t="shared" si="117"/>
        <v/>
      </c>
      <c r="BN1664" s="60" t="str">
        <f t="shared" si="118"/>
        <v/>
      </c>
    </row>
    <row r="1665" spans="64:66" ht="11.25" customHeight="1" x14ac:dyDescent="0.25">
      <c r="BL1665" s="102" t="str">
        <f t="shared" si="116"/>
        <v/>
      </c>
      <c r="BM1665" s="60" t="str">
        <f t="shared" si="117"/>
        <v/>
      </c>
      <c r="BN1665" s="60" t="str">
        <f t="shared" si="118"/>
        <v/>
      </c>
    </row>
    <row r="1666" spans="64:66" ht="11.25" customHeight="1" x14ac:dyDescent="0.25">
      <c r="BL1666" s="102" t="str">
        <f t="shared" si="116"/>
        <v/>
      </c>
      <c r="BM1666" s="60" t="str">
        <f t="shared" si="117"/>
        <v/>
      </c>
      <c r="BN1666" s="60" t="str">
        <f t="shared" si="118"/>
        <v/>
      </c>
    </row>
    <row r="1667" spans="64:66" ht="11.25" customHeight="1" x14ac:dyDescent="0.25">
      <c r="BL1667" s="102" t="str">
        <f t="shared" si="116"/>
        <v/>
      </c>
      <c r="BM1667" s="60" t="str">
        <f t="shared" si="117"/>
        <v/>
      </c>
      <c r="BN1667" s="60" t="str">
        <f t="shared" si="118"/>
        <v/>
      </c>
    </row>
    <row r="1668" spans="64:66" ht="11.25" customHeight="1" x14ac:dyDescent="0.25">
      <c r="BL1668" s="102" t="str">
        <f t="shared" si="116"/>
        <v/>
      </c>
      <c r="BM1668" s="60" t="str">
        <f t="shared" si="117"/>
        <v/>
      </c>
      <c r="BN1668" s="60" t="str">
        <f t="shared" si="118"/>
        <v/>
      </c>
    </row>
    <row r="1669" spans="64:66" ht="11.25" customHeight="1" x14ac:dyDescent="0.25">
      <c r="BL1669" s="102" t="str">
        <f t="shared" ref="BL1669:BL1732" si="119">IF(ROW()&lt;=$BL$4,ROW()-ROW(BL$4),"")</f>
        <v/>
      </c>
      <c r="BM1669" s="60" t="str">
        <f t="shared" si="117"/>
        <v/>
      </c>
      <c r="BN1669" s="60" t="str">
        <f t="shared" si="118"/>
        <v/>
      </c>
    </row>
    <row r="1670" spans="64:66" ht="11.25" customHeight="1" x14ac:dyDescent="0.25">
      <c r="BL1670" s="102" t="str">
        <f t="shared" si="119"/>
        <v/>
      </c>
      <c r="BM1670" s="60" t="str">
        <f t="shared" ref="BM1670:BM1733" si="120">IF(ISNUMBER(BL1670),INT(BL1669/$BN$4)+1,"")</f>
        <v/>
      </c>
      <c r="BN1670" s="60" t="str">
        <f t="shared" ref="BN1670:BN1733" si="121">IF(ISNUMBER(BL1670),IF(BM1669&lt;&gt;BM1670,1,BN1669+1),"")</f>
        <v/>
      </c>
    </row>
    <row r="1671" spans="64:66" ht="11.25" customHeight="1" x14ac:dyDescent="0.25">
      <c r="BL1671" s="102" t="str">
        <f t="shared" si="119"/>
        <v/>
      </c>
      <c r="BM1671" s="60" t="str">
        <f t="shared" si="120"/>
        <v/>
      </c>
      <c r="BN1671" s="60" t="str">
        <f t="shared" si="121"/>
        <v/>
      </c>
    </row>
    <row r="1672" spans="64:66" ht="11.25" customHeight="1" x14ac:dyDescent="0.25">
      <c r="BL1672" s="102" t="str">
        <f t="shared" si="119"/>
        <v/>
      </c>
      <c r="BM1672" s="60" t="str">
        <f t="shared" si="120"/>
        <v/>
      </c>
      <c r="BN1672" s="60" t="str">
        <f t="shared" si="121"/>
        <v/>
      </c>
    </row>
    <row r="1673" spans="64:66" ht="11.25" customHeight="1" x14ac:dyDescent="0.25">
      <c r="BL1673" s="102" t="str">
        <f t="shared" si="119"/>
        <v/>
      </c>
      <c r="BM1673" s="60" t="str">
        <f t="shared" si="120"/>
        <v/>
      </c>
      <c r="BN1673" s="60" t="str">
        <f t="shared" si="121"/>
        <v/>
      </c>
    </row>
    <row r="1674" spans="64:66" ht="11.25" customHeight="1" x14ac:dyDescent="0.25">
      <c r="BL1674" s="102" t="str">
        <f t="shared" si="119"/>
        <v/>
      </c>
      <c r="BM1674" s="60" t="str">
        <f t="shared" si="120"/>
        <v/>
      </c>
      <c r="BN1674" s="60" t="str">
        <f t="shared" si="121"/>
        <v/>
      </c>
    </row>
    <row r="1675" spans="64:66" ht="11.25" customHeight="1" x14ac:dyDescent="0.25">
      <c r="BL1675" s="102" t="str">
        <f t="shared" si="119"/>
        <v/>
      </c>
      <c r="BM1675" s="60" t="str">
        <f t="shared" si="120"/>
        <v/>
      </c>
      <c r="BN1675" s="60" t="str">
        <f t="shared" si="121"/>
        <v/>
      </c>
    </row>
    <row r="1676" spans="64:66" ht="11.25" customHeight="1" x14ac:dyDescent="0.25">
      <c r="BL1676" s="102" t="str">
        <f t="shared" si="119"/>
        <v/>
      </c>
      <c r="BM1676" s="60" t="str">
        <f t="shared" si="120"/>
        <v/>
      </c>
      <c r="BN1676" s="60" t="str">
        <f t="shared" si="121"/>
        <v/>
      </c>
    </row>
    <row r="1677" spans="64:66" ht="11.25" customHeight="1" x14ac:dyDescent="0.25">
      <c r="BL1677" s="102" t="str">
        <f t="shared" si="119"/>
        <v/>
      </c>
      <c r="BM1677" s="60" t="str">
        <f t="shared" si="120"/>
        <v/>
      </c>
      <c r="BN1677" s="60" t="str">
        <f t="shared" si="121"/>
        <v/>
      </c>
    </row>
    <row r="1678" spans="64:66" ht="11.25" customHeight="1" x14ac:dyDescent="0.25">
      <c r="BL1678" s="102" t="str">
        <f t="shared" si="119"/>
        <v/>
      </c>
      <c r="BM1678" s="60" t="str">
        <f t="shared" si="120"/>
        <v/>
      </c>
      <c r="BN1678" s="60" t="str">
        <f t="shared" si="121"/>
        <v/>
      </c>
    </row>
    <row r="1679" spans="64:66" ht="11.25" customHeight="1" x14ac:dyDescent="0.25">
      <c r="BL1679" s="102" t="str">
        <f t="shared" si="119"/>
        <v/>
      </c>
      <c r="BM1679" s="60" t="str">
        <f t="shared" si="120"/>
        <v/>
      </c>
      <c r="BN1679" s="60" t="str">
        <f t="shared" si="121"/>
        <v/>
      </c>
    </row>
    <row r="1680" spans="64:66" ht="11.25" customHeight="1" x14ac:dyDescent="0.25">
      <c r="BL1680" s="102" t="str">
        <f t="shared" si="119"/>
        <v/>
      </c>
      <c r="BM1680" s="60" t="str">
        <f t="shared" si="120"/>
        <v/>
      </c>
      <c r="BN1680" s="60" t="str">
        <f t="shared" si="121"/>
        <v/>
      </c>
    </row>
    <row r="1681" spans="64:66" ht="11.25" customHeight="1" x14ac:dyDescent="0.25">
      <c r="BL1681" s="102" t="str">
        <f t="shared" si="119"/>
        <v/>
      </c>
      <c r="BM1681" s="60" t="str">
        <f t="shared" si="120"/>
        <v/>
      </c>
      <c r="BN1681" s="60" t="str">
        <f t="shared" si="121"/>
        <v/>
      </c>
    </row>
    <row r="1682" spans="64:66" ht="11.25" customHeight="1" x14ac:dyDescent="0.25">
      <c r="BL1682" s="102" t="str">
        <f t="shared" si="119"/>
        <v/>
      </c>
      <c r="BM1682" s="60" t="str">
        <f t="shared" si="120"/>
        <v/>
      </c>
      <c r="BN1682" s="60" t="str">
        <f t="shared" si="121"/>
        <v/>
      </c>
    </row>
    <row r="1683" spans="64:66" ht="11.25" customHeight="1" x14ac:dyDescent="0.25">
      <c r="BL1683" s="102" t="str">
        <f t="shared" si="119"/>
        <v/>
      </c>
      <c r="BM1683" s="60" t="str">
        <f t="shared" si="120"/>
        <v/>
      </c>
      <c r="BN1683" s="60" t="str">
        <f t="shared" si="121"/>
        <v/>
      </c>
    </row>
    <row r="1684" spans="64:66" ht="11.25" customHeight="1" x14ac:dyDescent="0.25">
      <c r="BL1684" s="102" t="str">
        <f t="shared" si="119"/>
        <v/>
      </c>
      <c r="BM1684" s="60" t="str">
        <f t="shared" si="120"/>
        <v/>
      </c>
      <c r="BN1684" s="60" t="str">
        <f t="shared" si="121"/>
        <v/>
      </c>
    </row>
    <row r="1685" spans="64:66" ht="11.25" customHeight="1" x14ac:dyDescent="0.25">
      <c r="BL1685" s="102" t="str">
        <f t="shared" si="119"/>
        <v/>
      </c>
      <c r="BM1685" s="60" t="str">
        <f t="shared" si="120"/>
        <v/>
      </c>
      <c r="BN1685" s="60" t="str">
        <f t="shared" si="121"/>
        <v/>
      </c>
    </row>
    <row r="1686" spans="64:66" ht="11.25" customHeight="1" x14ac:dyDescent="0.25">
      <c r="BL1686" s="102" t="str">
        <f t="shared" si="119"/>
        <v/>
      </c>
      <c r="BM1686" s="60" t="str">
        <f t="shared" si="120"/>
        <v/>
      </c>
      <c r="BN1686" s="60" t="str">
        <f t="shared" si="121"/>
        <v/>
      </c>
    </row>
    <row r="1687" spans="64:66" ht="11.25" customHeight="1" x14ac:dyDescent="0.25">
      <c r="BL1687" s="102" t="str">
        <f t="shared" si="119"/>
        <v/>
      </c>
      <c r="BM1687" s="60" t="str">
        <f t="shared" si="120"/>
        <v/>
      </c>
      <c r="BN1687" s="60" t="str">
        <f t="shared" si="121"/>
        <v/>
      </c>
    </row>
    <row r="1688" spans="64:66" ht="11.25" customHeight="1" x14ac:dyDescent="0.25">
      <c r="BL1688" s="102" t="str">
        <f t="shared" si="119"/>
        <v/>
      </c>
      <c r="BM1688" s="60" t="str">
        <f t="shared" si="120"/>
        <v/>
      </c>
      <c r="BN1688" s="60" t="str">
        <f t="shared" si="121"/>
        <v/>
      </c>
    </row>
    <row r="1689" spans="64:66" ht="11.25" customHeight="1" x14ac:dyDescent="0.25">
      <c r="BL1689" s="102" t="str">
        <f t="shared" si="119"/>
        <v/>
      </c>
      <c r="BM1689" s="60" t="str">
        <f t="shared" si="120"/>
        <v/>
      </c>
      <c r="BN1689" s="60" t="str">
        <f t="shared" si="121"/>
        <v/>
      </c>
    </row>
    <row r="1690" spans="64:66" ht="11.25" customHeight="1" x14ac:dyDescent="0.25">
      <c r="BL1690" s="102" t="str">
        <f t="shared" si="119"/>
        <v/>
      </c>
      <c r="BM1690" s="60" t="str">
        <f t="shared" si="120"/>
        <v/>
      </c>
      <c r="BN1690" s="60" t="str">
        <f t="shared" si="121"/>
        <v/>
      </c>
    </row>
    <row r="1691" spans="64:66" ht="11.25" customHeight="1" x14ac:dyDescent="0.25">
      <c r="BL1691" s="102" t="str">
        <f t="shared" si="119"/>
        <v/>
      </c>
      <c r="BM1691" s="60" t="str">
        <f t="shared" si="120"/>
        <v/>
      </c>
      <c r="BN1691" s="60" t="str">
        <f t="shared" si="121"/>
        <v/>
      </c>
    </row>
    <row r="1692" spans="64:66" ht="11.25" customHeight="1" x14ac:dyDescent="0.25">
      <c r="BL1692" s="102" t="str">
        <f t="shared" si="119"/>
        <v/>
      </c>
      <c r="BM1692" s="60" t="str">
        <f t="shared" si="120"/>
        <v/>
      </c>
      <c r="BN1692" s="60" t="str">
        <f t="shared" si="121"/>
        <v/>
      </c>
    </row>
    <row r="1693" spans="64:66" ht="11.25" customHeight="1" x14ac:dyDescent="0.25">
      <c r="BL1693" s="102" t="str">
        <f t="shared" si="119"/>
        <v/>
      </c>
      <c r="BM1693" s="60" t="str">
        <f t="shared" si="120"/>
        <v/>
      </c>
      <c r="BN1693" s="60" t="str">
        <f t="shared" si="121"/>
        <v/>
      </c>
    </row>
    <row r="1694" spans="64:66" ht="11.25" customHeight="1" x14ac:dyDescent="0.25">
      <c r="BL1694" s="102" t="str">
        <f t="shared" si="119"/>
        <v/>
      </c>
      <c r="BM1694" s="60" t="str">
        <f t="shared" si="120"/>
        <v/>
      </c>
      <c r="BN1694" s="60" t="str">
        <f t="shared" si="121"/>
        <v/>
      </c>
    </row>
    <row r="1695" spans="64:66" ht="11.25" customHeight="1" x14ac:dyDescent="0.25">
      <c r="BL1695" s="102" t="str">
        <f t="shared" si="119"/>
        <v/>
      </c>
      <c r="BM1695" s="60" t="str">
        <f t="shared" si="120"/>
        <v/>
      </c>
      <c r="BN1695" s="60" t="str">
        <f t="shared" si="121"/>
        <v/>
      </c>
    </row>
    <row r="1696" spans="64:66" ht="11.25" customHeight="1" x14ac:dyDescent="0.25">
      <c r="BL1696" s="102" t="str">
        <f t="shared" si="119"/>
        <v/>
      </c>
      <c r="BM1696" s="60" t="str">
        <f t="shared" si="120"/>
        <v/>
      </c>
      <c r="BN1696" s="60" t="str">
        <f t="shared" si="121"/>
        <v/>
      </c>
    </row>
    <row r="1697" spans="64:66" ht="11.25" customHeight="1" x14ac:dyDescent="0.25">
      <c r="BL1697" s="102" t="str">
        <f t="shared" si="119"/>
        <v/>
      </c>
      <c r="BM1697" s="60" t="str">
        <f t="shared" si="120"/>
        <v/>
      </c>
      <c r="BN1697" s="60" t="str">
        <f t="shared" si="121"/>
        <v/>
      </c>
    </row>
    <row r="1698" spans="64:66" ht="11.25" customHeight="1" x14ac:dyDescent="0.25">
      <c r="BL1698" s="102" t="str">
        <f t="shared" si="119"/>
        <v/>
      </c>
      <c r="BM1698" s="60" t="str">
        <f t="shared" si="120"/>
        <v/>
      </c>
      <c r="BN1698" s="60" t="str">
        <f t="shared" si="121"/>
        <v/>
      </c>
    </row>
    <row r="1699" spans="64:66" ht="11.25" customHeight="1" x14ac:dyDescent="0.25">
      <c r="BL1699" s="102" t="str">
        <f t="shared" si="119"/>
        <v/>
      </c>
      <c r="BM1699" s="60" t="str">
        <f t="shared" si="120"/>
        <v/>
      </c>
      <c r="BN1699" s="60" t="str">
        <f t="shared" si="121"/>
        <v/>
      </c>
    </row>
    <row r="1700" spans="64:66" ht="11.25" customHeight="1" x14ac:dyDescent="0.25">
      <c r="BL1700" s="102" t="str">
        <f t="shared" si="119"/>
        <v/>
      </c>
      <c r="BM1700" s="60" t="str">
        <f t="shared" si="120"/>
        <v/>
      </c>
      <c r="BN1700" s="60" t="str">
        <f t="shared" si="121"/>
        <v/>
      </c>
    </row>
    <row r="1701" spans="64:66" ht="11.25" customHeight="1" x14ac:dyDescent="0.25">
      <c r="BL1701" s="102" t="str">
        <f t="shared" si="119"/>
        <v/>
      </c>
      <c r="BM1701" s="60" t="str">
        <f t="shared" si="120"/>
        <v/>
      </c>
      <c r="BN1701" s="60" t="str">
        <f t="shared" si="121"/>
        <v/>
      </c>
    </row>
    <row r="1702" spans="64:66" ht="11.25" customHeight="1" x14ac:dyDescent="0.25">
      <c r="BL1702" s="102" t="str">
        <f t="shared" si="119"/>
        <v/>
      </c>
      <c r="BM1702" s="60" t="str">
        <f t="shared" si="120"/>
        <v/>
      </c>
      <c r="BN1702" s="60" t="str">
        <f t="shared" si="121"/>
        <v/>
      </c>
    </row>
    <row r="1703" spans="64:66" ht="11.25" customHeight="1" x14ac:dyDescent="0.25">
      <c r="BL1703" s="102" t="str">
        <f t="shared" si="119"/>
        <v/>
      </c>
      <c r="BM1703" s="60" t="str">
        <f t="shared" si="120"/>
        <v/>
      </c>
      <c r="BN1703" s="60" t="str">
        <f t="shared" si="121"/>
        <v/>
      </c>
    </row>
    <row r="1704" spans="64:66" ht="11.25" customHeight="1" x14ac:dyDescent="0.25">
      <c r="BL1704" s="102" t="str">
        <f t="shared" si="119"/>
        <v/>
      </c>
      <c r="BM1704" s="60" t="str">
        <f t="shared" si="120"/>
        <v/>
      </c>
      <c r="BN1704" s="60" t="str">
        <f t="shared" si="121"/>
        <v/>
      </c>
    </row>
    <row r="1705" spans="64:66" ht="11.25" customHeight="1" x14ac:dyDescent="0.25">
      <c r="BL1705" s="102" t="str">
        <f t="shared" si="119"/>
        <v/>
      </c>
      <c r="BM1705" s="60" t="str">
        <f t="shared" si="120"/>
        <v/>
      </c>
      <c r="BN1705" s="60" t="str">
        <f t="shared" si="121"/>
        <v/>
      </c>
    </row>
    <row r="1706" spans="64:66" ht="11.25" customHeight="1" x14ac:dyDescent="0.25">
      <c r="BL1706" s="102" t="str">
        <f t="shared" si="119"/>
        <v/>
      </c>
      <c r="BM1706" s="60" t="str">
        <f t="shared" si="120"/>
        <v/>
      </c>
      <c r="BN1706" s="60" t="str">
        <f t="shared" si="121"/>
        <v/>
      </c>
    </row>
    <row r="1707" spans="64:66" ht="11.25" customHeight="1" x14ac:dyDescent="0.25">
      <c r="BL1707" s="102" t="str">
        <f t="shared" si="119"/>
        <v/>
      </c>
      <c r="BM1707" s="60" t="str">
        <f t="shared" si="120"/>
        <v/>
      </c>
      <c r="BN1707" s="60" t="str">
        <f t="shared" si="121"/>
        <v/>
      </c>
    </row>
    <row r="1708" spans="64:66" ht="11.25" customHeight="1" x14ac:dyDescent="0.25">
      <c r="BL1708" s="102" t="str">
        <f t="shared" si="119"/>
        <v/>
      </c>
      <c r="BM1708" s="60" t="str">
        <f t="shared" si="120"/>
        <v/>
      </c>
      <c r="BN1708" s="60" t="str">
        <f t="shared" si="121"/>
        <v/>
      </c>
    </row>
    <row r="1709" spans="64:66" ht="11.25" customHeight="1" x14ac:dyDescent="0.25">
      <c r="BL1709" s="102" t="str">
        <f t="shared" si="119"/>
        <v/>
      </c>
      <c r="BM1709" s="60" t="str">
        <f t="shared" si="120"/>
        <v/>
      </c>
      <c r="BN1709" s="60" t="str">
        <f t="shared" si="121"/>
        <v/>
      </c>
    </row>
    <row r="1710" spans="64:66" ht="11.25" customHeight="1" x14ac:dyDescent="0.25">
      <c r="BL1710" s="102" t="str">
        <f t="shared" si="119"/>
        <v/>
      </c>
      <c r="BM1710" s="60" t="str">
        <f t="shared" si="120"/>
        <v/>
      </c>
      <c r="BN1710" s="60" t="str">
        <f t="shared" si="121"/>
        <v/>
      </c>
    </row>
    <row r="1711" spans="64:66" ht="11.25" customHeight="1" x14ac:dyDescent="0.25">
      <c r="BL1711" s="102" t="str">
        <f t="shared" si="119"/>
        <v/>
      </c>
      <c r="BM1711" s="60" t="str">
        <f t="shared" si="120"/>
        <v/>
      </c>
      <c r="BN1711" s="60" t="str">
        <f t="shared" si="121"/>
        <v/>
      </c>
    </row>
    <row r="1712" spans="64:66" ht="11.25" customHeight="1" x14ac:dyDescent="0.25">
      <c r="BL1712" s="102" t="str">
        <f t="shared" si="119"/>
        <v/>
      </c>
      <c r="BM1712" s="60" t="str">
        <f t="shared" si="120"/>
        <v/>
      </c>
      <c r="BN1712" s="60" t="str">
        <f t="shared" si="121"/>
        <v/>
      </c>
    </row>
    <row r="1713" spans="64:66" ht="11.25" customHeight="1" x14ac:dyDescent="0.25">
      <c r="BL1713" s="102" t="str">
        <f t="shared" si="119"/>
        <v/>
      </c>
      <c r="BM1713" s="60" t="str">
        <f t="shared" si="120"/>
        <v/>
      </c>
      <c r="BN1713" s="60" t="str">
        <f t="shared" si="121"/>
        <v/>
      </c>
    </row>
    <row r="1714" spans="64:66" ht="11.25" customHeight="1" x14ac:dyDescent="0.25">
      <c r="BL1714" s="102" t="str">
        <f t="shared" si="119"/>
        <v/>
      </c>
      <c r="BM1714" s="60" t="str">
        <f t="shared" si="120"/>
        <v/>
      </c>
      <c r="BN1714" s="60" t="str">
        <f t="shared" si="121"/>
        <v/>
      </c>
    </row>
    <row r="1715" spans="64:66" ht="11.25" customHeight="1" x14ac:dyDescent="0.25">
      <c r="BL1715" s="102" t="str">
        <f t="shared" si="119"/>
        <v/>
      </c>
      <c r="BM1715" s="60" t="str">
        <f t="shared" si="120"/>
        <v/>
      </c>
      <c r="BN1715" s="60" t="str">
        <f t="shared" si="121"/>
        <v/>
      </c>
    </row>
    <row r="1716" spans="64:66" ht="11.25" customHeight="1" x14ac:dyDescent="0.25">
      <c r="BL1716" s="102" t="str">
        <f t="shared" si="119"/>
        <v/>
      </c>
      <c r="BM1716" s="60" t="str">
        <f t="shared" si="120"/>
        <v/>
      </c>
      <c r="BN1716" s="60" t="str">
        <f t="shared" si="121"/>
        <v/>
      </c>
    </row>
    <row r="1717" spans="64:66" ht="11.25" customHeight="1" x14ac:dyDescent="0.25">
      <c r="BL1717" s="102" t="str">
        <f t="shared" si="119"/>
        <v/>
      </c>
      <c r="BM1717" s="60" t="str">
        <f t="shared" si="120"/>
        <v/>
      </c>
      <c r="BN1717" s="60" t="str">
        <f t="shared" si="121"/>
        <v/>
      </c>
    </row>
    <row r="1718" spans="64:66" ht="11.25" customHeight="1" x14ac:dyDescent="0.25">
      <c r="BL1718" s="102" t="str">
        <f t="shared" si="119"/>
        <v/>
      </c>
      <c r="BM1718" s="60" t="str">
        <f t="shared" si="120"/>
        <v/>
      </c>
      <c r="BN1718" s="60" t="str">
        <f t="shared" si="121"/>
        <v/>
      </c>
    </row>
    <row r="1719" spans="64:66" ht="11.25" customHeight="1" x14ac:dyDescent="0.25">
      <c r="BL1719" s="102" t="str">
        <f t="shared" si="119"/>
        <v/>
      </c>
      <c r="BM1719" s="60" t="str">
        <f t="shared" si="120"/>
        <v/>
      </c>
      <c r="BN1719" s="60" t="str">
        <f t="shared" si="121"/>
        <v/>
      </c>
    </row>
    <row r="1720" spans="64:66" ht="11.25" customHeight="1" x14ac:dyDescent="0.25">
      <c r="BL1720" s="102" t="str">
        <f t="shared" si="119"/>
        <v/>
      </c>
      <c r="BM1720" s="60" t="str">
        <f t="shared" si="120"/>
        <v/>
      </c>
      <c r="BN1720" s="60" t="str">
        <f t="shared" si="121"/>
        <v/>
      </c>
    </row>
    <row r="1721" spans="64:66" ht="11.25" customHeight="1" x14ac:dyDescent="0.25">
      <c r="BL1721" s="102" t="str">
        <f t="shared" si="119"/>
        <v/>
      </c>
      <c r="BM1721" s="60" t="str">
        <f t="shared" si="120"/>
        <v/>
      </c>
      <c r="BN1721" s="60" t="str">
        <f t="shared" si="121"/>
        <v/>
      </c>
    </row>
    <row r="1722" spans="64:66" ht="11.25" customHeight="1" x14ac:dyDescent="0.25">
      <c r="BL1722" s="102" t="str">
        <f t="shared" si="119"/>
        <v/>
      </c>
      <c r="BM1722" s="60" t="str">
        <f t="shared" si="120"/>
        <v/>
      </c>
      <c r="BN1722" s="60" t="str">
        <f t="shared" si="121"/>
        <v/>
      </c>
    </row>
    <row r="1723" spans="64:66" ht="11.25" customHeight="1" x14ac:dyDescent="0.25">
      <c r="BL1723" s="102" t="str">
        <f t="shared" si="119"/>
        <v/>
      </c>
      <c r="BM1723" s="60" t="str">
        <f t="shared" si="120"/>
        <v/>
      </c>
      <c r="BN1723" s="60" t="str">
        <f t="shared" si="121"/>
        <v/>
      </c>
    </row>
    <row r="1724" spans="64:66" ht="11.25" customHeight="1" x14ac:dyDescent="0.25">
      <c r="BL1724" s="102" t="str">
        <f t="shared" si="119"/>
        <v/>
      </c>
      <c r="BM1724" s="60" t="str">
        <f t="shared" si="120"/>
        <v/>
      </c>
      <c r="BN1724" s="60" t="str">
        <f t="shared" si="121"/>
        <v/>
      </c>
    </row>
    <row r="1725" spans="64:66" ht="11.25" customHeight="1" x14ac:dyDescent="0.25">
      <c r="BL1725" s="102" t="str">
        <f t="shared" si="119"/>
        <v/>
      </c>
      <c r="BM1725" s="60" t="str">
        <f t="shared" si="120"/>
        <v/>
      </c>
      <c r="BN1725" s="60" t="str">
        <f t="shared" si="121"/>
        <v/>
      </c>
    </row>
    <row r="1726" spans="64:66" ht="11.25" customHeight="1" x14ac:dyDescent="0.25">
      <c r="BL1726" s="102" t="str">
        <f t="shared" si="119"/>
        <v/>
      </c>
      <c r="BM1726" s="60" t="str">
        <f t="shared" si="120"/>
        <v/>
      </c>
      <c r="BN1726" s="60" t="str">
        <f t="shared" si="121"/>
        <v/>
      </c>
    </row>
    <row r="1727" spans="64:66" ht="11.25" customHeight="1" x14ac:dyDescent="0.25">
      <c r="BL1727" s="102" t="str">
        <f t="shared" si="119"/>
        <v/>
      </c>
      <c r="BM1727" s="60" t="str">
        <f t="shared" si="120"/>
        <v/>
      </c>
      <c r="BN1727" s="60" t="str">
        <f t="shared" si="121"/>
        <v/>
      </c>
    </row>
    <row r="1728" spans="64:66" ht="11.25" customHeight="1" x14ac:dyDescent="0.25">
      <c r="BL1728" s="102" t="str">
        <f t="shared" si="119"/>
        <v/>
      </c>
      <c r="BM1728" s="60" t="str">
        <f t="shared" si="120"/>
        <v/>
      </c>
      <c r="BN1728" s="60" t="str">
        <f t="shared" si="121"/>
        <v/>
      </c>
    </row>
    <row r="1729" spans="64:66" ht="11.25" customHeight="1" x14ac:dyDescent="0.25">
      <c r="BL1729" s="102" t="str">
        <f t="shared" si="119"/>
        <v/>
      </c>
      <c r="BM1729" s="60" t="str">
        <f t="shared" si="120"/>
        <v/>
      </c>
      <c r="BN1729" s="60" t="str">
        <f t="shared" si="121"/>
        <v/>
      </c>
    </row>
    <row r="1730" spans="64:66" ht="11.25" customHeight="1" x14ac:dyDescent="0.25">
      <c r="BL1730" s="102" t="str">
        <f t="shared" si="119"/>
        <v/>
      </c>
      <c r="BM1730" s="60" t="str">
        <f t="shared" si="120"/>
        <v/>
      </c>
      <c r="BN1730" s="60" t="str">
        <f t="shared" si="121"/>
        <v/>
      </c>
    </row>
    <row r="1731" spans="64:66" ht="11.25" customHeight="1" x14ac:dyDescent="0.25">
      <c r="BL1731" s="102" t="str">
        <f t="shared" si="119"/>
        <v/>
      </c>
      <c r="BM1731" s="60" t="str">
        <f t="shared" si="120"/>
        <v/>
      </c>
      <c r="BN1731" s="60" t="str">
        <f t="shared" si="121"/>
        <v/>
      </c>
    </row>
    <row r="1732" spans="64:66" ht="11.25" customHeight="1" x14ac:dyDescent="0.25">
      <c r="BL1732" s="102" t="str">
        <f t="shared" si="119"/>
        <v/>
      </c>
      <c r="BM1732" s="60" t="str">
        <f t="shared" si="120"/>
        <v/>
      </c>
      <c r="BN1732" s="60" t="str">
        <f t="shared" si="121"/>
        <v/>
      </c>
    </row>
    <row r="1733" spans="64:66" ht="11.25" customHeight="1" x14ac:dyDescent="0.25">
      <c r="BL1733" s="102" t="str">
        <f t="shared" ref="BL1733:BL1792" si="122">IF(ROW()&lt;=$BL$4,ROW()-ROW(BL$4),"")</f>
        <v/>
      </c>
      <c r="BM1733" s="60" t="str">
        <f t="shared" si="120"/>
        <v/>
      </c>
      <c r="BN1733" s="60" t="str">
        <f t="shared" si="121"/>
        <v/>
      </c>
    </row>
    <row r="1734" spans="64:66" ht="11.25" customHeight="1" x14ac:dyDescent="0.25">
      <c r="BL1734" s="102" t="str">
        <f t="shared" si="122"/>
        <v/>
      </c>
      <c r="BM1734" s="60" t="str">
        <f t="shared" ref="BM1734:BM1792" si="123">IF(ISNUMBER(BL1734),INT(BL1733/$BN$4)+1,"")</f>
        <v/>
      </c>
      <c r="BN1734" s="60" t="str">
        <f t="shared" ref="BN1734:BN1792" si="124">IF(ISNUMBER(BL1734),IF(BM1733&lt;&gt;BM1734,1,BN1733+1),"")</f>
        <v/>
      </c>
    </row>
    <row r="1735" spans="64:66" ht="11.25" customHeight="1" x14ac:dyDescent="0.25">
      <c r="BL1735" s="102" t="str">
        <f t="shared" si="122"/>
        <v/>
      </c>
      <c r="BM1735" s="60" t="str">
        <f t="shared" si="123"/>
        <v/>
      </c>
      <c r="BN1735" s="60" t="str">
        <f t="shared" si="124"/>
        <v/>
      </c>
    </row>
    <row r="1736" spans="64:66" ht="11.25" customHeight="1" x14ac:dyDescent="0.25">
      <c r="BL1736" s="102" t="str">
        <f t="shared" si="122"/>
        <v/>
      </c>
      <c r="BM1736" s="60" t="str">
        <f t="shared" si="123"/>
        <v/>
      </c>
      <c r="BN1736" s="60" t="str">
        <f t="shared" si="124"/>
        <v/>
      </c>
    </row>
    <row r="1737" spans="64:66" ht="11.25" customHeight="1" x14ac:dyDescent="0.25">
      <c r="BL1737" s="102" t="str">
        <f t="shared" si="122"/>
        <v/>
      </c>
      <c r="BM1737" s="60" t="str">
        <f t="shared" si="123"/>
        <v/>
      </c>
      <c r="BN1737" s="60" t="str">
        <f t="shared" si="124"/>
        <v/>
      </c>
    </row>
    <row r="1738" spans="64:66" ht="11.25" customHeight="1" x14ac:dyDescent="0.25">
      <c r="BL1738" s="102" t="str">
        <f t="shared" si="122"/>
        <v/>
      </c>
      <c r="BM1738" s="60" t="str">
        <f t="shared" si="123"/>
        <v/>
      </c>
      <c r="BN1738" s="60" t="str">
        <f t="shared" si="124"/>
        <v/>
      </c>
    </row>
    <row r="1739" spans="64:66" ht="11.25" customHeight="1" x14ac:dyDescent="0.25">
      <c r="BL1739" s="102" t="str">
        <f t="shared" si="122"/>
        <v/>
      </c>
      <c r="BM1739" s="60" t="str">
        <f t="shared" si="123"/>
        <v/>
      </c>
      <c r="BN1739" s="60" t="str">
        <f t="shared" si="124"/>
        <v/>
      </c>
    </row>
    <row r="1740" spans="64:66" ht="11.25" customHeight="1" x14ac:dyDescent="0.25">
      <c r="BL1740" s="102" t="str">
        <f t="shared" si="122"/>
        <v/>
      </c>
      <c r="BM1740" s="60" t="str">
        <f t="shared" si="123"/>
        <v/>
      </c>
      <c r="BN1740" s="60" t="str">
        <f t="shared" si="124"/>
        <v/>
      </c>
    </row>
    <row r="1741" spans="64:66" ht="11.25" customHeight="1" x14ac:dyDescent="0.25">
      <c r="BL1741" s="102" t="str">
        <f t="shared" si="122"/>
        <v/>
      </c>
      <c r="BM1741" s="60" t="str">
        <f t="shared" si="123"/>
        <v/>
      </c>
      <c r="BN1741" s="60" t="str">
        <f t="shared" si="124"/>
        <v/>
      </c>
    </row>
    <row r="1742" spans="64:66" ht="11.25" customHeight="1" x14ac:dyDescent="0.25">
      <c r="BL1742" s="102" t="str">
        <f t="shared" si="122"/>
        <v/>
      </c>
      <c r="BM1742" s="60" t="str">
        <f t="shared" si="123"/>
        <v/>
      </c>
      <c r="BN1742" s="60" t="str">
        <f t="shared" si="124"/>
        <v/>
      </c>
    </row>
    <row r="1743" spans="64:66" ht="11.25" customHeight="1" x14ac:dyDescent="0.25">
      <c r="BL1743" s="102" t="str">
        <f t="shared" si="122"/>
        <v/>
      </c>
      <c r="BM1743" s="60" t="str">
        <f t="shared" si="123"/>
        <v/>
      </c>
      <c r="BN1743" s="60" t="str">
        <f t="shared" si="124"/>
        <v/>
      </c>
    </row>
    <row r="1744" spans="64:66" ht="11.25" customHeight="1" x14ac:dyDescent="0.25">
      <c r="BL1744" s="102" t="str">
        <f t="shared" si="122"/>
        <v/>
      </c>
      <c r="BM1744" s="60" t="str">
        <f t="shared" si="123"/>
        <v/>
      </c>
      <c r="BN1744" s="60" t="str">
        <f t="shared" si="124"/>
        <v/>
      </c>
    </row>
    <row r="1745" spans="64:66" ht="11.25" customHeight="1" x14ac:dyDescent="0.25">
      <c r="BL1745" s="102" t="str">
        <f t="shared" si="122"/>
        <v/>
      </c>
      <c r="BM1745" s="60" t="str">
        <f t="shared" si="123"/>
        <v/>
      </c>
      <c r="BN1745" s="60" t="str">
        <f t="shared" si="124"/>
        <v/>
      </c>
    </row>
    <row r="1746" spans="64:66" ht="11.25" customHeight="1" x14ac:dyDescent="0.25">
      <c r="BL1746" s="102" t="str">
        <f t="shared" si="122"/>
        <v/>
      </c>
      <c r="BM1746" s="60" t="str">
        <f t="shared" si="123"/>
        <v/>
      </c>
      <c r="BN1746" s="60" t="str">
        <f t="shared" si="124"/>
        <v/>
      </c>
    </row>
    <row r="1747" spans="64:66" ht="11.25" customHeight="1" x14ac:dyDescent="0.25">
      <c r="BL1747" s="102" t="str">
        <f t="shared" si="122"/>
        <v/>
      </c>
      <c r="BM1747" s="60" t="str">
        <f t="shared" si="123"/>
        <v/>
      </c>
      <c r="BN1747" s="60" t="str">
        <f t="shared" si="124"/>
        <v/>
      </c>
    </row>
    <row r="1748" spans="64:66" ht="11.25" customHeight="1" x14ac:dyDescent="0.25">
      <c r="BL1748" s="102" t="str">
        <f t="shared" si="122"/>
        <v/>
      </c>
      <c r="BM1748" s="60" t="str">
        <f t="shared" si="123"/>
        <v/>
      </c>
      <c r="BN1748" s="60" t="str">
        <f t="shared" si="124"/>
        <v/>
      </c>
    </row>
    <row r="1749" spans="64:66" ht="11.25" customHeight="1" x14ac:dyDescent="0.25">
      <c r="BL1749" s="102" t="str">
        <f t="shared" si="122"/>
        <v/>
      </c>
      <c r="BM1749" s="60" t="str">
        <f t="shared" si="123"/>
        <v/>
      </c>
      <c r="BN1749" s="60" t="str">
        <f t="shared" si="124"/>
        <v/>
      </c>
    </row>
    <row r="1750" spans="64:66" ht="11.25" customHeight="1" x14ac:dyDescent="0.25">
      <c r="BL1750" s="102" t="str">
        <f t="shared" si="122"/>
        <v/>
      </c>
      <c r="BM1750" s="60" t="str">
        <f t="shared" si="123"/>
        <v/>
      </c>
      <c r="BN1750" s="60" t="str">
        <f t="shared" si="124"/>
        <v/>
      </c>
    </row>
    <row r="1751" spans="64:66" ht="11.25" customHeight="1" x14ac:dyDescent="0.25">
      <c r="BL1751" s="102" t="str">
        <f t="shared" si="122"/>
        <v/>
      </c>
      <c r="BM1751" s="60" t="str">
        <f t="shared" si="123"/>
        <v/>
      </c>
      <c r="BN1751" s="60" t="str">
        <f t="shared" si="124"/>
        <v/>
      </c>
    </row>
    <row r="1752" spans="64:66" ht="11.25" customHeight="1" x14ac:dyDescent="0.25">
      <c r="BL1752" s="102" t="str">
        <f t="shared" si="122"/>
        <v/>
      </c>
      <c r="BM1752" s="60" t="str">
        <f t="shared" si="123"/>
        <v/>
      </c>
      <c r="BN1752" s="60" t="str">
        <f t="shared" si="124"/>
        <v/>
      </c>
    </row>
    <row r="1753" spans="64:66" ht="11.25" customHeight="1" x14ac:dyDescent="0.25">
      <c r="BL1753" s="102" t="str">
        <f t="shared" si="122"/>
        <v/>
      </c>
      <c r="BM1753" s="60" t="str">
        <f t="shared" si="123"/>
        <v/>
      </c>
      <c r="BN1753" s="60" t="str">
        <f t="shared" si="124"/>
        <v/>
      </c>
    </row>
    <row r="1754" spans="64:66" ht="11.25" customHeight="1" x14ac:dyDescent="0.25">
      <c r="BL1754" s="102" t="str">
        <f t="shared" si="122"/>
        <v/>
      </c>
      <c r="BM1754" s="60" t="str">
        <f t="shared" si="123"/>
        <v/>
      </c>
      <c r="BN1754" s="60" t="str">
        <f t="shared" si="124"/>
        <v/>
      </c>
    </row>
    <row r="1755" spans="64:66" ht="11.25" customHeight="1" x14ac:dyDescent="0.25">
      <c r="BL1755" s="102" t="str">
        <f t="shared" si="122"/>
        <v/>
      </c>
      <c r="BM1755" s="60" t="str">
        <f t="shared" si="123"/>
        <v/>
      </c>
      <c r="BN1755" s="60" t="str">
        <f t="shared" si="124"/>
        <v/>
      </c>
    </row>
    <row r="1756" spans="64:66" ht="11.25" customHeight="1" x14ac:dyDescent="0.25">
      <c r="BL1756" s="102" t="str">
        <f t="shared" si="122"/>
        <v/>
      </c>
      <c r="BM1756" s="60" t="str">
        <f t="shared" si="123"/>
        <v/>
      </c>
      <c r="BN1756" s="60" t="str">
        <f t="shared" si="124"/>
        <v/>
      </c>
    </row>
    <row r="1757" spans="64:66" ht="11.25" customHeight="1" x14ac:dyDescent="0.25">
      <c r="BL1757" s="102" t="str">
        <f t="shared" si="122"/>
        <v/>
      </c>
      <c r="BM1757" s="60" t="str">
        <f t="shared" si="123"/>
        <v/>
      </c>
      <c r="BN1757" s="60" t="str">
        <f t="shared" si="124"/>
        <v/>
      </c>
    </row>
    <row r="1758" spans="64:66" ht="11.25" customHeight="1" x14ac:dyDescent="0.25">
      <c r="BL1758" s="102" t="str">
        <f t="shared" si="122"/>
        <v/>
      </c>
      <c r="BM1758" s="60" t="str">
        <f t="shared" si="123"/>
        <v/>
      </c>
      <c r="BN1758" s="60" t="str">
        <f t="shared" si="124"/>
        <v/>
      </c>
    </row>
    <row r="1759" spans="64:66" ht="11.25" customHeight="1" x14ac:dyDescent="0.25">
      <c r="BL1759" s="102" t="str">
        <f t="shared" si="122"/>
        <v/>
      </c>
      <c r="BM1759" s="60" t="str">
        <f t="shared" si="123"/>
        <v/>
      </c>
      <c r="BN1759" s="60" t="str">
        <f t="shared" si="124"/>
        <v/>
      </c>
    </row>
    <row r="1760" spans="64:66" ht="11.25" customHeight="1" x14ac:dyDescent="0.25">
      <c r="BL1760" s="102" t="str">
        <f t="shared" si="122"/>
        <v/>
      </c>
      <c r="BM1760" s="60" t="str">
        <f t="shared" si="123"/>
        <v/>
      </c>
      <c r="BN1760" s="60" t="str">
        <f t="shared" si="124"/>
        <v/>
      </c>
    </row>
    <row r="1761" spans="64:66" ht="11.25" customHeight="1" x14ac:dyDescent="0.25">
      <c r="BL1761" s="102" t="str">
        <f t="shared" si="122"/>
        <v/>
      </c>
      <c r="BM1761" s="60" t="str">
        <f t="shared" si="123"/>
        <v/>
      </c>
      <c r="BN1761" s="60" t="str">
        <f t="shared" si="124"/>
        <v/>
      </c>
    </row>
    <row r="1762" spans="64:66" ht="11.25" customHeight="1" x14ac:dyDescent="0.25">
      <c r="BL1762" s="102" t="str">
        <f t="shared" si="122"/>
        <v/>
      </c>
      <c r="BM1762" s="60" t="str">
        <f t="shared" si="123"/>
        <v/>
      </c>
      <c r="BN1762" s="60" t="str">
        <f t="shared" si="124"/>
        <v/>
      </c>
    </row>
    <row r="1763" spans="64:66" ht="11.25" customHeight="1" x14ac:dyDescent="0.25">
      <c r="BL1763" s="102" t="str">
        <f t="shared" si="122"/>
        <v/>
      </c>
      <c r="BM1763" s="60" t="str">
        <f t="shared" si="123"/>
        <v/>
      </c>
      <c r="BN1763" s="60" t="str">
        <f t="shared" si="124"/>
        <v/>
      </c>
    </row>
    <row r="1764" spans="64:66" ht="11.25" customHeight="1" x14ac:dyDescent="0.25">
      <c r="BL1764" s="102" t="str">
        <f t="shared" si="122"/>
        <v/>
      </c>
      <c r="BM1764" s="60" t="str">
        <f t="shared" si="123"/>
        <v/>
      </c>
      <c r="BN1764" s="60" t="str">
        <f t="shared" si="124"/>
        <v/>
      </c>
    </row>
    <row r="1765" spans="64:66" ht="11.25" customHeight="1" x14ac:dyDescent="0.25">
      <c r="BL1765" s="102" t="str">
        <f t="shared" si="122"/>
        <v/>
      </c>
      <c r="BM1765" s="60" t="str">
        <f t="shared" si="123"/>
        <v/>
      </c>
      <c r="BN1765" s="60" t="str">
        <f t="shared" si="124"/>
        <v/>
      </c>
    </row>
    <row r="1766" spans="64:66" ht="11.25" customHeight="1" x14ac:dyDescent="0.25">
      <c r="BL1766" s="102" t="str">
        <f t="shared" si="122"/>
        <v/>
      </c>
      <c r="BM1766" s="60" t="str">
        <f t="shared" si="123"/>
        <v/>
      </c>
      <c r="BN1766" s="60" t="str">
        <f t="shared" si="124"/>
        <v/>
      </c>
    </row>
    <row r="1767" spans="64:66" ht="11.25" customHeight="1" x14ac:dyDescent="0.25">
      <c r="BL1767" s="102" t="str">
        <f t="shared" si="122"/>
        <v/>
      </c>
      <c r="BM1767" s="60" t="str">
        <f t="shared" si="123"/>
        <v/>
      </c>
      <c r="BN1767" s="60" t="str">
        <f t="shared" si="124"/>
        <v/>
      </c>
    </row>
    <row r="1768" spans="64:66" ht="11.25" customHeight="1" x14ac:dyDescent="0.25">
      <c r="BL1768" s="102" t="str">
        <f t="shared" si="122"/>
        <v/>
      </c>
      <c r="BM1768" s="60" t="str">
        <f t="shared" si="123"/>
        <v/>
      </c>
      <c r="BN1768" s="60" t="str">
        <f t="shared" si="124"/>
        <v/>
      </c>
    </row>
    <row r="1769" spans="64:66" ht="11.25" customHeight="1" x14ac:dyDescent="0.25">
      <c r="BL1769" s="102" t="str">
        <f t="shared" si="122"/>
        <v/>
      </c>
      <c r="BM1769" s="60" t="str">
        <f t="shared" si="123"/>
        <v/>
      </c>
      <c r="BN1769" s="60" t="str">
        <f t="shared" si="124"/>
        <v/>
      </c>
    </row>
    <row r="1770" spans="64:66" ht="11.25" customHeight="1" x14ac:dyDescent="0.25">
      <c r="BL1770" s="102" t="str">
        <f t="shared" si="122"/>
        <v/>
      </c>
      <c r="BM1770" s="60" t="str">
        <f t="shared" si="123"/>
        <v/>
      </c>
      <c r="BN1770" s="60" t="str">
        <f t="shared" si="124"/>
        <v/>
      </c>
    </row>
    <row r="1771" spans="64:66" ht="11.25" customHeight="1" x14ac:dyDescent="0.25">
      <c r="BL1771" s="102" t="str">
        <f t="shared" si="122"/>
        <v/>
      </c>
      <c r="BM1771" s="60" t="str">
        <f t="shared" si="123"/>
        <v/>
      </c>
      <c r="BN1771" s="60" t="str">
        <f t="shared" si="124"/>
        <v/>
      </c>
    </row>
    <row r="1772" spans="64:66" ht="11.25" customHeight="1" x14ac:dyDescent="0.25">
      <c r="BL1772" s="102" t="str">
        <f t="shared" si="122"/>
        <v/>
      </c>
      <c r="BM1772" s="60" t="str">
        <f t="shared" si="123"/>
        <v/>
      </c>
      <c r="BN1772" s="60" t="str">
        <f t="shared" si="124"/>
        <v/>
      </c>
    </row>
    <row r="1773" spans="64:66" ht="11.25" customHeight="1" x14ac:dyDescent="0.25">
      <c r="BL1773" s="102" t="str">
        <f t="shared" si="122"/>
        <v/>
      </c>
      <c r="BM1773" s="60" t="str">
        <f t="shared" si="123"/>
        <v/>
      </c>
      <c r="BN1773" s="60" t="str">
        <f t="shared" si="124"/>
        <v/>
      </c>
    </row>
    <row r="1774" spans="64:66" ht="11.25" customHeight="1" x14ac:dyDescent="0.25">
      <c r="BL1774" s="102" t="str">
        <f t="shared" si="122"/>
        <v/>
      </c>
      <c r="BM1774" s="60" t="str">
        <f t="shared" si="123"/>
        <v/>
      </c>
      <c r="BN1774" s="60" t="str">
        <f t="shared" si="124"/>
        <v/>
      </c>
    </row>
    <row r="1775" spans="64:66" ht="11.25" customHeight="1" x14ac:dyDescent="0.25">
      <c r="BL1775" s="102" t="str">
        <f t="shared" si="122"/>
        <v/>
      </c>
      <c r="BM1775" s="60" t="str">
        <f t="shared" si="123"/>
        <v/>
      </c>
      <c r="BN1775" s="60" t="str">
        <f t="shared" si="124"/>
        <v/>
      </c>
    </row>
    <row r="1776" spans="64:66" ht="11.25" customHeight="1" x14ac:dyDescent="0.25">
      <c r="BL1776" s="102" t="str">
        <f t="shared" si="122"/>
        <v/>
      </c>
      <c r="BM1776" s="60" t="str">
        <f t="shared" si="123"/>
        <v/>
      </c>
      <c r="BN1776" s="60" t="str">
        <f t="shared" si="124"/>
        <v/>
      </c>
    </row>
    <row r="1777" spans="64:66" ht="11.25" customHeight="1" x14ac:dyDescent="0.25">
      <c r="BL1777" s="102" t="str">
        <f t="shared" si="122"/>
        <v/>
      </c>
      <c r="BM1777" s="60" t="str">
        <f t="shared" si="123"/>
        <v/>
      </c>
      <c r="BN1777" s="60" t="str">
        <f t="shared" si="124"/>
        <v/>
      </c>
    </row>
    <row r="1778" spans="64:66" ht="11.25" customHeight="1" x14ac:dyDescent="0.25">
      <c r="BL1778" s="102" t="str">
        <f t="shared" si="122"/>
        <v/>
      </c>
      <c r="BM1778" s="60" t="str">
        <f t="shared" si="123"/>
        <v/>
      </c>
      <c r="BN1778" s="60" t="str">
        <f t="shared" si="124"/>
        <v/>
      </c>
    </row>
    <row r="1779" spans="64:66" ht="11.25" customHeight="1" x14ac:dyDescent="0.25">
      <c r="BL1779" s="102" t="str">
        <f t="shared" si="122"/>
        <v/>
      </c>
      <c r="BM1779" s="60" t="str">
        <f t="shared" si="123"/>
        <v/>
      </c>
      <c r="BN1779" s="60" t="str">
        <f t="shared" si="124"/>
        <v/>
      </c>
    </row>
    <row r="1780" spans="64:66" ht="11.25" customHeight="1" x14ac:dyDescent="0.25">
      <c r="BL1780" s="102" t="str">
        <f t="shared" si="122"/>
        <v/>
      </c>
      <c r="BM1780" s="60" t="str">
        <f t="shared" si="123"/>
        <v/>
      </c>
      <c r="BN1780" s="60" t="str">
        <f t="shared" si="124"/>
        <v/>
      </c>
    </row>
    <row r="1781" spans="64:66" ht="11.25" customHeight="1" x14ac:dyDescent="0.25">
      <c r="BL1781" s="102" t="str">
        <f t="shared" si="122"/>
        <v/>
      </c>
      <c r="BM1781" s="60" t="str">
        <f t="shared" si="123"/>
        <v/>
      </c>
      <c r="BN1781" s="60" t="str">
        <f t="shared" si="124"/>
        <v/>
      </c>
    </row>
    <row r="1782" spans="64:66" ht="11.25" customHeight="1" x14ac:dyDescent="0.25">
      <c r="BL1782" s="102" t="str">
        <f t="shared" si="122"/>
        <v/>
      </c>
      <c r="BM1782" s="60" t="str">
        <f t="shared" si="123"/>
        <v/>
      </c>
      <c r="BN1782" s="60" t="str">
        <f t="shared" si="124"/>
        <v/>
      </c>
    </row>
    <row r="1783" spans="64:66" ht="11.25" customHeight="1" x14ac:dyDescent="0.25">
      <c r="BL1783" s="102" t="str">
        <f t="shared" si="122"/>
        <v/>
      </c>
      <c r="BM1783" s="60" t="str">
        <f t="shared" si="123"/>
        <v/>
      </c>
      <c r="BN1783" s="60" t="str">
        <f t="shared" si="124"/>
        <v/>
      </c>
    </row>
    <row r="1784" spans="64:66" ht="11.25" customHeight="1" x14ac:dyDescent="0.25">
      <c r="BL1784" s="102" t="str">
        <f t="shared" si="122"/>
        <v/>
      </c>
      <c r="BM1784" s="60" t="str">
        <f t="shared" si="123"/>
        <v/>
      </c>
      <c r="BN1784" s="60" t="str">
        <f t="shared" si="124"/>
        <v/>
      </c>
    </row>
    <row r="1785" spans="64:66" ht="11.25" customHeight="1" x14ac:dyDescent="0.25">
      <c r="BL1785" s="102" t="str">
        <f t="shared" si="122"/>
        <v/>
      </c>
      <c r="BM1785" s="60" t="str">
        <f t="shared" si="123"/>
        <v/>
      </c>
      <c r="BN1785" s="60" t="str">
        <f t="shared" si="124"/>
        <v/>
      </c>
    </row>
    <row r="1786" spans="64:66" ht="11.25" customHeight="1" x14ac:dyDescent="0.25">
      <c r="BL1786" s="102" t="str">
        <f t="shared" si="122"/>
        <v/>
      </c>
      <c r="BM1786" s="60" t="str">
        <f t="shared" si="123"/>
        <v/>
      </c>
      <c r="BN1786" s="60" t="str">
        <f t="shared" si="124"/>
        <v/>
      </c>
    </row>
    <row r="1787" spans="64:66" ht="11.25" customHeight="1" x14ac:dyDescent="0.25">
      <c r="BL1787" s="102" t="str">
        <f t="shared" si="122"/>
        <v/>
      </c>
      <c r="BM1787" s="60" t="str">
        <f t="shared" si="123"/>
        <v/>
      </c>
      <c r="BN1787" s="60" t="str">
        <f t="shared" si="124"/>
        <v/>
      </c>
    </row>
    <row r="1788" spans="64:66" ht="11.25" customHeight="1" x14ac:dyDescent="0.25">
      <c r="BL1788" s="102" t="str">
        <f t="shared" si="122"/>
        <v/>
      </c>
      <c r="BM1788" s="60" t="str">
        <f t="shared" si="123"/>
        <v/>
      </c>
      <c r="BN1788" s="60" t="str">
        <f t="shared" si="124"/>
        <v/>
      </c>
    </row>
    <row r="1789" spans="64:66" ht="11.25" customHeight="1" x14ac:dyDescent="0.25">
      <c r="BL1789" s="102" t="str">
        <f t="shared" si="122"/>
        <v/>
      </c>
      <c r="BM1789" s="60" t="str">
        <f t="shared" si="123"/>
        <v/>
      </c>
      <c r="BN1789" s="60" t="str">
        <f t="shared" si="124"/>
        <v/>
      </c>
    </row>
    <row r="1790" spans="64:66" ht="11.25" customHeight="1" x14ac:dyDescent="0.25">
      <c r="BL1790" s="102" t="str">
        <f t="shared" si="122"/>
        <v/>
      </c>
      <c r="BM1790" s="60" t="str">
        <f t="shared" si="123"/>
        <v/>
      </c>
      <c r="BN1790" s="60" t="str">
        <f t="shared" si="124"/>
        <v/>
      </c>
    </row>
    <row r="1791" spans="64:66" ht="11.25" customHeight="1" x14ac:dyDescent="0.25">
      <c r="BL1791" s="102" t="str">
        <f t="shared" si="122"/>
        <v/>
      </c>
      <c r="BM1791" s="60" t="str">
        <f t="shared" si="123"/>
        <v/>
      </c>
      <c r="BN1791" s="60" t="str">
        <f t="shared" si="124"/>
        <v/>
      </c>
    </row>
    <row r="1792" spans="64:66" ht="11.25" customHeight="1" x14ac:dyDescent="0.25">
      <c r="BL1792" s="102" t="str">
        <f t="shared" si="122"/>
        <v/>
      </c>
      <c r="BM1792" s="60" t="str">
        <f t="shared" si="123"/>
        <v/>
      </c>
      <c r="BN1792" s="60" t="str">
        <f t="shared" si="124"/>
        <v/>
      </c>
    </row>
  </sheetData>
  <conditionalFormatting sqref="C89:C92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:Y40">
    <cfRule type="cellIs" dxfId="5" priority="5" operator="equal">
      <formula>$BJ$2</formula>
    </cfRule>
    <cfRule type="cellIs" dxfId="4" priority="11" operator="greaterThan">
      <formula>69</formula>
    </cfRule>
    <cfRule type="cellIs" dxfId="3" priority="15" operator="equal">
      <formula>0</formula>
    </cfRule>
    <cfRule type="colorScale" priority="16">
      <colorScale>
        <cfvo type="min"/>
        <cfvo type="percentile" val="50"/>
        <cfvo type="max"/>
        <color theme="0"/>
        <color theme="0"/>
        <color rgb="FFFF99FF"/>
      </colorScale>
    </cfRule>
  </conditionalFormatting>
  <conditionalFormatting sqref="C41:Y43">
    <cfRule type="colorScale" priority="29">
      <colorScale>
        <cfvo type="min"/>
        <cfvo type="percentile" val="50"/>
        <cfvo type="max"/>
        <color rgb="FF00B0F0"/>
        <color rgb="FFFFEB84"/>
        <color theme="0"/>
      </colorScale>
    </cfRule>
  </conditionalFormatting>
  <conditionalFormatting sqref="C47:Y81">
    <cfRule type="cellIs" dxfId="2" priority="9" operator="equal">
      <formula>-1</formula>
    </cfRule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85:Y120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4:G45">
    <cfRule type="colorScale" priority="14">
      <colorScale>
        <cfvo type="min"/>
        <cfvo type="percentile" val="50"/>
        <cfvo type="max"/>
        <color rgb="FF00B0F0"/>
        <color rgb="FFFFEB84"/>
        <color theme="0"/>
      </colorScale>
    </cfRule>
  </conditionalFormatting>
  <conditionalFormatting sqref="N85:Y99 C100:Y120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45">
    <cfRule type="colorScale" priority="1">
      <colorScale>
        <cfvo type="min"/>
        <cfvo type="percentile" val="50"/>
        <cfvo type="max"/>
        <color rgb="FF00B0F0"/>
        <color rgb="FFFFEB84"/>
        <color theme="0"/>
      </colorScale>
    </cfRule>
  </conditionalFormatting>
  <conditionalFormatting sqref="X44:X45">
    <cfRule type="colorScale" priority="13">
      <colorScale>
        <cfvo type="min"/>
        <cfvo type="percentile" val="50"/>
        <cfvo type="max"/>
        <color rgb="FF00B0F0"/>
        <color rgb="FFFFEB84"/>
        <color theme="0"/>
      </colorScale>
    </cfRule>
  </conditionalFormatting>
  <conditionalFormatting sqref="AD5:AD42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5:AE42">
    <cfRule type="colorScale" priority="2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F5:AF42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5:AS42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44:AS68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5:AW42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5:AX42">
    <cfRule type="colorScale" priority="2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W6:AX42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5:BD42">
    <cfRule type="cellIs" dxfId="1" priority="20" operator="lessThan">
      <formula>0</formula>
    </cfRule>
  </conditionalFormatting>
  <conditionalFormatting sqref="BB44:BB46 CA5:CW40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D5:BD4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5:BE42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E6:BE4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R5:BR114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A5:CW40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A43:CW78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78289-BEC6-463A-A886-694CEF9F4272}">
  <sheetPr>
    <tabColor rgb="FF85DFFF"/>
  </sheetPr>
  <dimension ref="A1:DS119"/>
  <sheetViews>
    <sheetView zoomScaleNormal="100" workbookViewId="0">
      <selection activeCell="B2" sqref="B2"/>
    </sheetView>
  </sheetViews>
  <sheetFormatPr defaultRowHeight="11.25" customHeight="1" x14ac:dyDescent="0.25"/>
  <cols>
    <col min="1" max="1" width="3.140625" customWidth="1"/>
    <col min="2" max="2" width="3.28515625" style="81" bestFit="1" customWidth="1"/>
    <col min="3" max="3" width="2.28515625" style="81" bestFit="1" customWidth="1"/>
    <col min="4" max="4" width="3.28515625" style="81" bestFit="1" customWidth="1"/>
    <col min="5" max="5" width="2.28515625" style="81" bestFit="1" customWidth="1"/>
    <col min="6" max="6" width="5.28515625" style="81" bestFit="1" customWidth="1"/>
    <col min="7" max="7" width="3.28515625" style="81" bestFit="1" customWidth="1"/>
    <col min="8" max="8" width="9" style="81" customWidth="1"/>
    <col min="9" max="9" width="5.28515625" style="81" customWidth="1"/>
    <col min="10" max="10" width="2.28515625" style="81" bestFit="1" customWidth="1"/>
    <col min="11" max="11" width="8.28515625" style="81" bestFit="1" customWidth="1"/>
    <col min="12" max="12" width="5.42578125" style="81" customWidth="1"/>
    <col min="13" max="13" width="6.42578125" style="81" customWidth="1"/>
    <col min="14" max="15" width="3" style="81" bestFit="1" customWidth="1"/>
    <col min="16" max="16" width="2.42578125" customWidth="1"/>
    <col min="17" max="17" width="2.7109375" style="82" customWidth="1"/>
    <col min="18" max="18" width="2.7109375" style="83" customWidth="1"/>
    <col min="19" max="25" width="1.85546875" style="84" customWidth="1"/>
    <col min="26" max="26" width="1.85546875" style="84" bestFit="1" customWidth="1"/>
    <col min="27" max="28" width="2.42578125" style="80" hidden="1" customWidth="1"/>
    <col min="29" max="31" width="2.85546875" style="80" hidden="1" customWidth="1"/>
    <col min="32" max="32" width="1.85546875" bestFit="1" customWidth="1"/>
    <col min="33" max="33" width="2.28515625" customWidth="1"/>
    <col min="34" max="34" width="3.140625" customWidth="1"/>
    <col min="35" max="35" width="3.42578125" customWidth="1"/>
    <col min="36" max="40" width="2.28515625" customWidth="1"/>
    <col min="41" max="43" width="3.140625" customWidth="1"/>
    <col min="44" max="44" width="6" customWidth="1"/>
    <col min="45" max="45" width="2.7109375" customWidth="1"/>
    <col min="46" max="55" width="2.140625" customWidth="1"/>
    <col min="56" max="56" width="2.7109375" customWidth="1"/>
    <col min="57" max="57" width="2.42578125" customWidth="1"/>
    <col min="58" max="60" width="3.5703125" style="80" customWidth="1"/>
    <col min="61" max="61" width="5.5703125" style="80" customWidth="1"/>
    <col min="62" max="62" width="3.5703125" style="80" customWidth="1"/>
    <col min="63" max="63" width="3.5703125" customWidth="1"/>
    <col min="64" max="64" width="2.42578125" customWidth="1"/>
    <col min="65" max="74" width="2.42578125" style="80" customWidth="1"/>
    <col min="75" max="96" width="2.42578125" customWidth="1"/>
    <col min="97" max="98" width="4.140625" customWidth="1"/>
    <col min="99" max="99" width="6.140625" style="85" customWidth="1"/>
    <col min="100" max="100" width="9.85546875" customWidth="1"/>
    <col min="101" max="104" width="4.7109375" customWidth="1"/>
    <col min="105" max="108" width="5.28515625" customWidth="1"/>
    <col min="113" max="113" width="1.5703125" customWidth="1"/>
  </cols>
  <sheetData>
    <row r="1" spans="1:123" ht="11.25" customHeight="1" x14ac:dyDescent="0.25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1"/>
      <c r="Q1" s="4"/>
      <c r="R1" s="5"/>
      <c r="S1" s="6"/>
      <c r="T1" s="6"/>
      <c r="U1" s="6"/>
      <c r="V1" s="6"/>
      <c r="W1" s="6"/>
      <c r="X1" s="6"/>
      <c r="Y1" s="6"/>
      <c r="Z1" s="6">
        <f>COLUMN()-COLUMN(Y1)</f>
        <v>1</v>
      </c>
      <c r="AA1" s="7"/>
      <c r="AB1" s="7"/>
      <c r="AC1" s="8"/>
      <c r="AD1" s="8"/>
      <c r="AE1" s="8"/>
      <c r="AF1" s="6">
        <f>COLUMN()-COLUMN(AE1)</f>
        <v>1</v>
      </c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355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2"/>
      <c r="BG1" s="8"/>
      <c r="BH1" s="8"/>
      <c r="BI1" s="8"/>
      <c r="BJ1" s="8"/>
      <c r="BK1" s="9"/>
      <c r="BL1" s="1"/>
      <c r="BM1" s="10"/>
      <c r="BN1" s="8"/>
      <c r="BO1" s="8"/>
      <c r="BP1" s="10"/>
      <c r="BQ1" s="10"/>
      <c r="BR1" s="8"/>
      <c r="BS1" s="8"/>
      <c r="BT1" s="8"/>
      <c r="BU1" s="8"/>
      <c r="BV1" s="11"/>
      <c r="BW1" s="1"/>
      <c r="BX1" s="1"/>
      <c r="BY1" s="1"/>
      <c r="BZ1" s="1"/>
      <c r="CA1" s="1"/>
      <c r="CB1" s="1"/>
      <c r="CC1" s="1"/>
      <c r="CD1" s="1"/>
      <c r="CE1" s="1"/>
      <c r="CF1" s="1"/>
      <c r="CG1" s="8"/>
      <c r="CH1" s="1"/>
      <c r="CI1" s="8"/>
      <c r="CJ1" s="8"/>
      <c r="CK1" s="1"/>
      <c r="CL1" s="1"/>
      <c r="CM1" s="1"/>
      <c r="CN1" s="1"/>
      <c r="CO1" s="1"/>
      <c r="CP1" s="1"/>
      <c r="CQ1" s="1"/>
      <c r="CR1" s="8" t="s">
        <v>821</v>
      </c>
      <c r="CS1" s="1"/>
      <c r="CT1" s="1"/>
      <c r="CU1" s="12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 t="s">
        <v>821</v>
      </c>
    </row>
    <row r="2" spans="1:123" ht="11.25" customHeight="1" x14ac:dyDescent="0.25">
      <c r="A2" s="1"/>
      <c r="B2" s="346" t="s">
        <v>832</v>
      </c>
      <c r="C2" s="346"/>
      <c r="D2" s="346"/>
      <c r="E2" s="346"/>
      <c r="F2" s="346"/>
      <c r="G2" s="346"/>
      <c r="H2" s="346"/>
      <c r="I2" s="3"/>
      <c r="J2" s="3"/>
      <c r="K2" s="346" t="s">
        <v>834</v>
      </c>
      <c r="L2" s="3"/>
      <c r="M2" s="3"/>
      <c r="N2" s="3"/>
      <c r="O2" s="3"/>
      <c r="P2" s="1"/>
      <c r="Q2" s="346" t="s">
        <v>833</v>
      </c>
      <c r="R2" s="346"/>
      <c r="S2" s="346"/>
      <c r="T2" s="346"/>
      <c r="U2" s="346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355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346" t="s">
        <v>835</v>
      </c>
      <c r="BG2" s="346"/>
      <c r="BH2" s="346"/>
      <c r="BI2" s="346"/>
      <c r="BJ2" s="346"/>
      <c r="BK2" s="346"/>
      <c r="BL2" s="1"/>
      <c r="BM2" s="10"/>
      <c r="BN2" s="8"/>
      <c r="BO2" s="8"/>
      <c r="BP2" s="10"/>
      <c r="BQ2" s="10"/>
      <c r="BR2" s="8"/>
      <c r="BS2" s="8"/>
      <c r="BT2" s="8"/>
      <c r="BU2" s="8"/>
      <c r="BV2" s="11"/>
      <c r="BW2" s="1"/>
      <c r="BX2" s="1"/>
      <c r="BY2" s="1"/>
      <c r="BZ2" s="1"/>
      <c r="CA2" s="1"/>
      <c r="CB2" s="1"/>
      <c r="CC2" s="1"/>
      <c r="CD2" s="1"/>
      <c r="CE2" s="1"/>
      <c r="CF2" s="1"/>
      <c r="CG2" s="8"/>
      <c r="CH2" s="1"/>
      <c r="CI2" s="8"/>
      <c r="CJ2" s="8"/>
      <c r="CK2" s="1"/>
      <c r="CL2" s="1"/>
      <c r="CM2" s="1"/>
      <c r="CN2" s="1"/>
      <c r="CO2" s="1"/>
      <c r="CP2" s="1"/>
      <c r="CQ2" s="1"/>
      <c r="CR2" s="8"/>
      <c r="CS2" s="1"/>
      <c r="CT2" s="1"/>
      <c r="CU2" s="9">
        <v>1</v>
      </c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</row>
    <row r="3" spans="1:123" ht="11.25" customHeight="1" x14ac:dyDescent="0.25">
      <c r="A3" s="1"/>
      <c r="B3" s="3" t="s">
        <v>836</v>
      </c>
      <c r="C3" s="3"/>
      <c r="D3" s="3"/>
      <c r="E3" s="3"/>
      <c r="F3" s="3"/>
      <c r="G3" s="3"/>
      <c r="H3" s="3"/>
      <c r="I3" s="3"/>
      <c r="J3" s="3"/>
      <c r="K3" s="3" t="s">
        <v>837</v>
      </c>
      <c r="L3" s="3"/>
      <c r="M3" s="3"/>
      <c r="N3" s="3"/>
      <c r="P3" s="1"/>
      <c r="Q3" s="4" t="s">
        <v>663</v>
      </c>
      <c r="R3" s="5"/>
      <c r="S3" s="6"/>
      <c r="T3" s="6"/>
      <c r="U3" s="6"/>
      <c r="V3" s="6"/>
      <c r="W3" s="6"/>
      <c r="X3" s="6"/>
      <c r="Y3" s="6"/>
      <c r="Z3" s="6"/>
      <c r="AA3" s="7"/>
      <c r="AB3" s="7"/>
      <c r="AC3" s="8"/>
      <c r="AD3" s="8"/>
      <c r="AE3" s="8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355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3" t="s">
        <v>838</v>
      </c>
      <c r="BG3" s="8"/>
      <c r="BH3" s="8"/>
      <c r="BI3" s="8"/>
      <c r="BJ3" s="8"/>
      <c r="BK3" s="8"/>
      <c r="BL3" s="1"/>
      <c r="BM3" s="10"/>
      <c r="BN3" s="8"/>
      <c r="BO3" s="8"/>
      <c r="BP3" s="10"/>
      <c r="BQ3" s="10"/>
      <c r="BR3" s="8"/>
      <c r="BS3" s="8"/>
      <c r="BT3" s="8"/>
      <c r="BU3" s="8"/>
      <c r="BV3" s="11"/>
      <c r="BW3" s="1"/>
      <c r="BX3" s="1"/>
      <c r="BY3" s="1"/>
      <c r="BZ3" s="1"/>
      <c r="CA3" s="1"/>
      <c r="CB3" s="1"/>
      <c r="CC3" s="1"/>
      <c r="CD3" s="1"/>
      <c r="CE3" s="1"/>
      <c r="CF3" s="1"/>
      <c r="CG3" s="8"/>
      <c r="CH3" s="1"/>
      <c r="CI3" s="8"/>
      <c r="CJ3" s="8"/>
      <c r="CK3" s="1"/>
      <c r="CL3" s="1"/>
      <c r="CM3" s="1"/>
      <c r="CN3" s="1"/>
      <c r="CO3" s="1"/>
      <c r="CP3" s="1"/>
      <c r="CQ3" s="1"/>
      <c r="CR3" s="8"/>
      <c r="CS3" s="1"/>
      <c r="CT3" s="1"/>
      <c r="CU3" s="12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</row>
    <row r="4" spans="1:123" ht="11.25" customHeight="1" x14ac:dyDescent="0.25">
      <c r="A4" s="1"/>
      <c r="B4" s="3"/>
      <c r="C4" s="3"/>
      <c r="D4" s="3"/>
      <c r="E4" s="3"/>
      <c r="F4" s="3"/>
      <c r="G4" s="3"/>
      <c r="H4" s="3"/>
      <c r="I4" s="3"/>
      <c r="J4" s="3"/>
      <c r="K4">
        <v>3</v>
      </c>
      <c r="L4">
        <v>0</v>
      </c>
      <c r="M4">
        <v>9</v>
      </c>
      <c r="N4" t="s">
        <v>30</v>
      </c>
      <c r="O4"/>
      <c r="P4" s="1"/>
      <c r="Q4" s="13"/>
      <c r="R4" s="13"/>
      <c r="S4" s="14">
        <f>MAX(S7:S42)</f>
        <v>4</v>
      </c>
      <c r="T4" s="14">
        <f t="shared" ref="T4:Z4" si="0">MAX(T7:T42)</f>
        <v>9</v>
      </c>
      <c r="U4" s="14">
        <f t="shared" si="0"/>
        <v>15</v>
      </c>
      <c r="V4" s="14">
        <f t="shared" si="0"/>
        <v>19</v>
      </c>
      <c r="W4" s="14">
        <f t="shared" si="0"/>
        <v>23</v>
      </c>
      <c r="X4" s="14">
        <f t="shared" si="0"/>
        <v>27</v>
      </c>
      <c r="Y4" s="14">
        <f t="shared" si="0"/>
        <v>31</v>
      </c>
      <c r="Z4" s="14">
        <f t="shared" si="0"/>
        <v>36</v>
      </c>
      <c r="AA4" s="7"/>
      <c r="AB4" s="7"/>
      <c r="AC4" s="8"/>
      <c r="AD4" s="8"/>
      <c r="AE4" s="8"/>
      <c r="AF4" s="1"/>
      <c r="AG4" s="26">
        <v>1</v>
      </c>
      <c r="AH4" s="26">
        <f t="shared" ref="AH4:AN4" si="1">AG4+1</f>
        <v>2</v>
      </c>
      <c r="AI4" s="26">
        <f t="shared" si="1"/>
        <v>3</v>
      </c>
      <c r="AJ4" s="26">
        <f t="shared" si="1"/>
        <v>4</v>
      </c>
      <c r="AK4" s="26">
        <f t="shared" si="1"/>
        <v>5</v>
      </c>
      <c r="AL4" s="26">
        <f t="shared" si="1"/>
        <v>6</v>
      </c>
      <c r="AM4" s="26">
        <f t="shared" si="1"/>
        <v>7</v>
      </c>
      <c r="AN4" s="26">
        <f t="shared" si="1"/>
        <v>8</v>
      </c>
      <c r="AO4" s="1"/>
      <c r="AP4" s="1"/>
      <c r="AQ4" s="1"/>
      <c r="AR4" s="353"/>
      <c r="AS4" s="353"/>
      <c r="AT4" s="351"/>
      <c r="AU4" s="351"/>
      <c r="AV4" s="351"/>
      <c r="AW4" s="351"/>
      <c r="AX4" s="351"/>
      <c r="AY4" s="353"/>
      <c r="AZ4" s="353"/>
      <c r="BA4" s="353"/>
      <c r="BB4" s="353"/>
      <c r="BC4" s="353"/>
      <c r="BD4" s="353"/>
      <c r="BE4" s="1"/>
      <c r="BF4" s="8"/>
      <c r="BG4" s="8"/>
      <c r="BH4" s="8"/>
      <c r="BI4" s="8"/>
      <c r="BJ4" s="8"/>
      <c r="BK4" s="8"/>
      <c r="BL4" s="1"/>
      <c r="BM4" s="15" t="s">
        <v>0</v>
      </c>
      <c r="BN4" s="16"/>
      <c r="BO4" s="16"/>
      <c r="BP4" s="16"/>
      <c r="BQ4" s="15" t="s">
        <v>1</v>
      </c>
      <c r="BR4" s="16"/>
      <c r="BS4" s="16"/>
      <c r="BT4" s="16"/>
      <c r="BU4" s="16"/>
      <c r="BV4" s="16" t="s">
        <v>2</v>
      </c>
      <c r="BW4" s="1"/>
      <c r="BX4" s="1"/>
      <c r="BY4" s="1"/>
      <c r="BZ4" s="1"/>
      <c r="CA4" s="1"/>
      <c r="CB4" s="1"/>
      <c r="CC4" s="1"/>
      <c r="CD4" s="1"/>
      <c r="CE4" s="17"/>
      <c r="CF4" s="17"/>
      <c r="CG4" s="17" t="s">
        <v>3</v>
      </c>
      <c r="CH4" s="1"/>
      <c r="CI4" s="8"/>
      <c r="CJ4" s="8"/>
      <c r="CK4" s="1"/>
      <c r="CL4" s="1"/>
      <c r="CM4" s="1"/>
      <c r="CN4" s="1"/>
      <c r="CO4" s="1"/>
      <c r="CP4" s="1"/>
      <c r="CQ4" s="17"/>
      <c r="CR4" s="17" t="s">
        <v>4</v>
      </c>
      <c r="CS4" s="1"/>
      <c r="CT4" s="1"/>
      <c r="CU4" s="18"/>
      <c r="CV4" s="19">
        <f>365.25 * 86400</f>
        <v>31557600</v>
      </c>
      <c r="CW4" s="19">
        <v>1</v>
      </c>
      <c r="CX4" s="19">
        <v>2</v>
      </c>
      <c r="CY4" s="19">
        <v>3</v>
      </c>
      <c r="CZ4" s="19">
        <v>4</v>
      </c>
      <c r="DA4" s="19">
        <v>1</v>
      </c>
      <c r="DB4" s="19">
        <v>2</v>
      </c>
      <c r="DC4" s="19">
        <v>3</v>
      </c>
      <c r="DD4" s="19">
        <v>4</v>
      </c>
      <c r="DE4" s="20" t="s">
        <v>5</v>
      </c>
      <c r="DF4" s="20"/>
      <c r="DG4" s="20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</row>
    <row r="5" spans="1:123" ht="15.75" customHeight="1" x14ac:dyDescent="0.25">
      <c r="A5" s="1"/>
      <c r="B5" s="21" t="s">
        <v>6</v>
      </c>
      <c r="C5" s="22" t="s">
        <v>7</v>
      </c>
      <c r="D5" s="23" t="s">
        <v>8</v>
      </c>
      <c r="E5" s="23" t="s">
        <v>9</v>
      </c>
      <c r="F5" s="24"/>
      <c r="G5" s="22"/>
      <c r="H5" s="22"/>
      <c r="I5" s="22"/>
      <c r="J5" s="22" t="s">
        <v>10</v>
      </c>
      <c r="K5" s="22" t="s">
        <v>11</v>
      </c>
      <c r="L5" s="24"/>
      <c r="M5" s="22" t="s">
        <v>12</v>
      </c>
      <c r="N5" s="22"/>
      <c r="O5" s="22" t="s">
        <v>13</v>
      </c>
      <c r="P5" s="1"/>
      <c r="Q5" s="13"/>
      <c r="R5" s="25"/>
      <c r="S5" s="26">
        <v>1</v>
      </c>
      <c r="T5" s="26">
        <f t="shared" ref="T5:Z5" si="2">S5+1</f>
        <v>2</v>
      </c>
      <c r="U5" s="26">
        <f t="shared" si="2"/>
        <v>3</v>
      </c>
      <c r="V5" s="26">
        <f t="shared" si="2"/>
        <v>4</v>
      </c>
      <c r="W5" s="26">
        <f t="shared" si="2"/>
        <v>5</v>
      </c>
      <c r="X5" s="26">
        <f t="shared" si="2"/>
        <v>6</v>
      </c>
      <c r="Y5" s="26">
        <f t="shared" si="2"/>
        <v>7</v>
      </c>
      <c r="Z5" s="26">
        <f t="shared" si="2"/>
        <v>8</v>
      </c>
      <c r="AA5" s="27"/>
      <c r="AB5" s="27"/>
      <c r="AC5" s="27"/>
      <c r="AD5" s="27"/>
      <c r="AE5" s="27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353"/>
      <c r="AS5" s="354"/>
      <c r="AT5" s="351"/>
      <c r="AU5" s="351"/>
      <c r="AV5" s="351"/>
      <c r="AW5" s="351"/>
      <c r="AX5" s="351"/>
      <c r="AY5" s="354"/>
      <c r="AZ5" s="354"/>
      <c r="BA5" s="354"/>
      <c r="BB5" s="354"/>
      <c r="BC5" s="354"/>
      <c r="BD5" s="351"/>
      <c r="BE5" s="1"/>
      <c r="BF5" s="349"/>
      <c r="BG5" s="349" t="s">
        <v>14</v>
      </c>
      <c r="BH5" s="349" t="s">
        <v>14</v>
      </c>
      <c r="BI5" s="349" t="s">
        <v>14</v>
      </c>
      <c r="BJ5" s="350"/>
      <c r="BK5" s="79"/>
      <c r="BL5" s="1"/>
      <c r="BM5" s="30">
        <v>1</v>
      </c>
      <c r="BN5" s="30">
        <v>1</v>
      </c>
      <c r="BO5" s="30">
        <v>0</v>
      </c>
      <c r="BP5" s="30">
        <v>0</v>
      </c>
      <c r="BQ5" s="30">
        <v>0</v>
      </c>
      <c r="BR5" s="30">
        <v>0</v>
      </c>
      <c r="BS5" s="30">
        <v>0</v>
      </c>
      <c r="BT5" s="30">
        <v>0</v>
      </c>
      <c r="BU5" s="30">
        <v>0</v>
      </c>
      <c r="BV5" s="30">
        <v>0</v>
      </c>
      <c r="BW5" s="1"/>
      <c r="BX5" s="31">
        <f t="shared" ref="BX5:CG19" si="3">BM21-BX21</f>
        <v>-5</v>
      </c>
      <c r="BY5" s="31">
        <f t="shared" si="3"/>
        <v>-5</v>
      </c>
      <c r="BZ5" s="31">
        <f t="shared" si="3"/>
        <v>0</v>
      </c>
      <c r="CA5" s="31">
        <f t="shared" si="3"/>
        <v>0</v>
      </c>
      <c r="CB5" s="31">
        <f t="shared" si="3"/>
        <v>0</v>
      </c>
      <c r="CC5" s="31">
        <f t="shared" si="3"/>
        <v>0</v>
      </c>
      <c r="CD5" s="31">
        <f t="shared" si="3"/>
        <v>0</v>
      </c>
      <c r="CE5" s="31">
        <f t="shared" si="3"/>
        <v>0</v>
      </c>
      <c r="CF5" s="31">
        <f t="shared" si="3"/>
        <v>0</v>
      </c>
      <c r="CG5" s="31">
        <f t="shared" si="3"/>
        <v>0</v>
      </c>
      <c r="CH5" s="1"/>
      <c r="CI5" s="32">
        <v>2.5000000000000002E-10</v>
      </c>
      <c r="CJ5" s="32">
        <v>1.0000000000000001E-9</v>
      </c>
      <c r="CK5" s="32">
        <v>0</v>
      </c>
      <c r="CL5" s="32">
        <v>0</v>
      </c>
      <c r="CM5" s="32">
        <v>0</v>
      </c>
      <c r="CN5" s="32">
        <v>0</v>
      </c>
      <c r="CO5" s="32">
        <v>0</v>
      </c>
      <c r="CP5" s="32">
        <v>0</v>
      </c>
      <c r="CQ5" s="32">
        <v>0</v>
      </c>
      <c r="CR5" s="32">
        <v>0</v>
      </c>
      <c r="CS5" s="1"/>
      <c r="CT5" s="1"/>
      <c r="CU5" s="33">
        <f>MAX(CU6:CU106)</f>
        <v>100</v>
      </c>
      <c r="CV5" s="18" t="s">
        <v>15</v>
      </c>
      <c r="CW5" s="18" t="s">
        <v>16</v>
      </c>
      <c r="CX5" s="18" t="s">
        <v>17</v>
      </c>
      <c r="CY5" s="18" t="s">
        <v>18</v>
      </c>
      <c r="CZ5" s="18" t="s">
        <v>19</v>
      </c>
      <c r="DA5" s="18" t="s">
        <v>20</v>
      </c>
      <c r="DB5" s="18" t="s">
        <v>21</v>
      </c>
      <c r="DC5" s="18" t="s">
        <v>22</v>
      </c>
      <c r="DD5" s="34" t="s">
        <v>23</v>
      </c>
      <c r="DE5" s="35">
        <f>MIN(DA6:DA106)</f>
        <v>-16.431846960000001</v>
      </c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</row>
    <row r="6" spans="1:123" ht="11.25" customHeight="1" x14ac:dyDescent="0.25">
      <c r="A6" s="1"/>
      <c r="B6" s="22"/>
      <c r="C6" s="24"/>
      <c r="D6" s="23" t="s">
        <v>24</v>
      </c>
      <c r="E6" s="23" t="s">
        <v>25</v>
      </c>
      <c r="F6" s="22" t="s">
        <v>26</v>
      </c>
      <c r="G6" s="22" t="s">
        <v>27</v>
      </c>
      <c r="H6" s="24"/>
      <c r="I6" s="22" t="s">
        <v>28</v>
      </c>
      <c r="J6" s="22" t="s">
        <v>10</v>
      </c>
      <c r="K6" s="24"/>
      <c r="L6" s="22" t="s">
        <v>29</v>
      </c>
      <c r="M6" s="24">
        <v>0</v>
      </c>
      <c r="N6" s="24"/>
      <c r="O6" s="24">
        <v>0</v>
      </c>
      <c r="P6" s="1"/>
      <c r="Q6" s="359">
        <v>1</v>
      </c>
      <c r="R6" s="14">
        <v>1</v>
      </c>
      <c r="S6" s="36" t="str">
        <f>""</f>
        <v/>
      </c>
      <c r="T6" s="36"/>
      <c r="U6" s="36"/>
      <c r="V6" s="36"/>
      <c r="W6" s="36"/>
      <c r="X6" s="36"/>
      <c r="Y6" s="36"/>
      <c r="Z6" s="36"/>
      <c r="AA6" s="27"/>
      <c r="AB6" s="27">
        <v>0</v>
      </c>
      <c r="AC6" s="27">
        <v>1</v>
      </c>
      <c r="AD6" s="27">
        <v>2</v>
      </c>
      <c r="AE6" s="27">
        <v>3</v>
      </c>
      <c r="AF6" s="1"/>
      <c r="AG6" s="356">
        <f t="shared" ref="AG6:AN6" si="4">MIN(S7:S42)</f>
        <v>1</v>
      </c>
      <c r="AH6" s="356">
        <f t="shared" si="4"/>
        <v>5</v>
      </c>
      <c r="AI6" s="356">
        <f t="shared" si="4"/>
        <v>10</v>
      </c>
      <c r="AJ6" s="356">
        <f t="shared" si="4"/>
        <v>16</v>
      </c>
      <c r="AK6" s="356">
        <f t="shared" si="4"/>
        <v>20</v>
      </c>
      <c r="AL6" s="356">
        <f t="shared" si="4"/>
        <v>24</v>
      </c>
      <c r="AM6" s="356">
        <f t="shared" si="4"/>
        <v>28</v>
      </c>
      <c r="AN6" s="356">
        <f t="shared" si="4"/>
        <v>32</v>
      </c>
      <c r="AO6" s="1"/>
      <c r="AP6" s="1">
        <f>IF(Q6&gt;0,1,AP5+1)</f>
        <v>1</v>
      </c>
      <c r="AQ6" s="359" t="str">
        <f t="shared" ref="AQ6:AQ42" si="5">_xlfn.CONCAT(R6,",",AP6)</f>
        <v>1,1</v>
      </c>
      <c r="AR6" s="353">
        <v>1</v>
      </c>
      <c r="AS6" s="351"/>
      <c r="AT6" s="351">
        <f t="shared" ref="AT6:BC6" si="6">AT56</f>
        <v>1</v>
      </c>
      <c r="AU6" s="351">
        <f t="shared" si="6"/>
        <v>2</v>
      </c>
      <c r="AV6" s="351">
        <f t="shared" si="6"/>
        <v>3</v>
      </c>
      <c r="AW6" s="351">
        <f t="shared" si="6"/>
        <v>4</v>
      </c>
      <c r="AX6" s="351">
        <f t="shared" si="6"/>
        <v>5</v>
      </c>
      <c r="AY6" s="351">
        <f t="shared" si="6"/>
        <v>6</v>
      </c>
      <c r="AZ6" s="351">
        <f t="shared" si="6"/>
        <v>7</v>
      </c>
      <c r="BA6" s="351">
        <f t="shared" si="6"/>
        <v>8</v>
      </c>
      <c r="BB6" s="351">
        <f t="shared" si="6"/>
        <v>9</v>
      </c>
      <c r="BC6" s="351">
        <f t="shared" si="6"/>
        <v>10</v>
      </c>
      <c r="BD6" s="351"/>
      <c r="BE6" s="1"/>
      <c r="BF6" s="38"/>
      <c r="BG6" s="38">
        <v>0</v>
      </c>
      <c r="BH6" s="38">
        <v>1</v>
      </c>
      <c r="BI6" s="38">
        <v>2</v>
      </c>
      <c r="BJ6" s="38">
        <v>3</v>
      </c>
      <c r="BK6" s="79"/>
      <c r="BL6" s="1"/>
      <c r="BM6" s="30">
        <v>2</v>
      </c>
      <c r="BN6" s="30">
        <v>1</v>
      </c>
      <c r="BO6" s="30">
        <v>1</v>
      </c>
      <c r="BP6" s="30">
        <v>0</v>
      </c>
      <c r="BQ6" s="30">
        <v>0</v>
      </c>
      <c r="BR6" s="30">
        <v>2</v>
      </c>
      <c r="BS6" s="30">
        <v>2</v>
      </c>
      <c r="BT6" s="30">
        <v>2</v>
      </c>
      <c r="BU6" s="30">
        <v>0</v>
      </c>
      <c r="BV6" s="30">
        <v>0</v>
      </c>
      <c r="BW6" s="1"/>
      <c r="BX6" s="31">
        <f t="shared" si="3"/>
        <v>-5</v>
      </c>
      <c r="BY6" s="31">
        <f t="shared" si="3"/>
        <v>-10</v>
      </c>
      <c r="BZ6" s="31">
        <f t="shared" si="3"/>
        <v>-5</v>
      </c>
      <c r="CA6" s="31">
        <f t="shared" si="3"/>
        <v>0</v>
      </c>
      <c r="CB6" s="31">
        <f t="shared" si="3"/>
        <v>0</v>
      </c>
      <c r="CC6" s="31">
        <f t="shared" si="3"/>
        <v>0</v>
      </c>
      <c r="CD6" s="31">
        <f t="shared" si="3"/>
        <v>0</v>
      </c>
      <c r="CE6" s="31">
        <f t="shared" si="3"/>
        <v>0</v>
      </c>
      <c r="CF6" s="31">
        <f t="shared" si="3"/>
        <v>0</v>
      </c>
      <c r="CG6" s="31">
        <f t="shared" si="3"/>
        <v>0</v>
      </c>
      <c r="CH6" s="1"/>
      <c r="CI6" s="32">
        <v>1.0000000000000001E-9</v>
      </c>
      <c r="CJ6" s="32">
        <v>2.5000000000000002E-10</v>
      </c>
      <c r="CK6" s="32">
        <v>1.0000000000000001E-9</v>
      </c>
      <c r="CL6" s="32">
        <v>0</v>
      </c>
      <c r="CM6" s="32">
        <v>0</v>
      </c>
      <c r="CN6" s="32">
        <v>4.0000000000000002E-9</v>
      </c>
      <c r="CO6" s="32">
        <v>4.0000000000000002E-9</v>
      </c>
      <c r="CP6" s="32">
        <v>4.0000000000000002E-9</v>
      </c>
      <c r="CQ6" s="32">
        <v>0</v>
      </c>
      <c r="CR6" s="32">
        <v>0</v>
      </c>
      <c r="CS6" s="1"/>
      <c r="CT6" s="1"/>
      <c r="CU6" s="39">
        <f>CV6/$CV$4</f>
        <v>0</v>
      </c>
      <c r="CV6" s="40">
        <v>0</v>
      </c>
      <c r="CW6" s="41">
        <v>1078.416847</v>
      </c>
      <c r="CX6" s="41">
        <v>1061.5809999999999</v>
      </c>
      <c r="CY6" s="41">
        <v>1026.2829119999999</v>
      </c>
      <c r="CZ6" s="41">
        <v>993.31165269999997</v>
      </c>
      <c r="DA6" s="42">
        <v>-16.431846960000001</v>
      </c>
      <c r="DB6" s="42">
        <v>-3.585604451</v>
      </c>
      <c r="DC6" s="42">
        <v>-3.7018761690000002</v>
      </c>
      <c r="DD6" s="42">
        <v>-153.6770181</v>
      </c>
      <c r="DE6" s="42">
        <f>DA6-$DE$5</f>
        <v>0</v>
      </c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</row>
    <row r="7" spans="1:123" ht="11.25" customHeight="1" x14ac:dyDescent="0.25">
      <c r="A7" s="43">
        <v>1</v>
      </c>
      <c r="B7" s="44">
        <v>0</v>
      </c>
      <c r="C7" s="44">
        <v>0</v>
      </c>
      <c r="D7" s="13">
        <v>0</v>
      </c>
      <c r="E7" s="361">
        <v>0</v>
      </c>
      <c r="F7" s="46">
        <v>4500</v>
      </c>
      <c r="G7" s="46">
        <v>12</v>
      </c>
      <c r="H7" s="46">
        <v>8.6767896000000005E-4</v>
      </c>
      <c r="I7" s="47">
        <v>1093.048</v>
      </c>
      <c r="J7" s="48">
        <v>3</v>
      </c>
      <c r="K7" s="49">
        <v>3.0000000000000001E-5</v>
      </c>
      <c r="L7" s="49">
        <v>2.9999999999999898E-2</v>
      </c>
      <c r="M7" s="45">
        <v>1</v>
      </c>
      <c r="N7" s="45">
        <v>1</v>
      </c>
      <c r="O7" s="45">
        <v>0</v>
      </c>
      <c r="P7" s="1"/>
      <c r="Q7" s="13">
        <f>IF(OR(M7-M6&lt;0,N7=0),MAX(Q$6:Q6)+1,0)</f>
        <v>0</v>
      </c>
      <c r="R7" s="14">
        <f>IF(Q8="",R6,IF(Q7=0,R6,Q7))</f>
        <v>1</v>
      </c>
      <c r="S7" s="14">
        <f t="shared" ref="S7:Z7" si="7">IF($R7=S$5,$A7,$S$6)</f>
        <v>1</v>
      </c>
      <c r="T7" s="14" t="str">
        <f t="shared" si="7"/>
        <v/>
      </c>
      <c r="U7" s="14" t="str">
        <f t="shared" si="7"/>
        <v/>
      </c>
      <c r="V7" s="14" t="str">
        <f t="shared" si="7"/>
        <v/>
      </c>
      <c r="W7" s="14" t="str">
        <f t="shared" si="7"/>
        <v/>
      </c>
      <c r="X7" s="14" t="str">
        <f t="shared" si="7"/>
        <v/>
      </c>
      <c r="Y7" s="14" t="str">
        <f t="shared" si="7"/>
        <v/>
      </c>
      <c r="Z7" s="14" t="str">
        <f t="shared" si="7"/>
        <v/>
      </c>
      <c r="AA7" s="50">
        <v>0</v>
      </c>
      <c r="AB7" s="50">
        <v>0</v>
      </c>
      <c r="AC7" s="51">
        <v>-1</v>
      </c>
      <c r="AD7" s="51"/>
      <c r="AE7" s="51"/>
      <c r="AF7" s="1"/>
      <c r="AG7" s="75">
        <f>IF(AG6="","",IF(AG6+1&lt;=S$4,AG6+1,""))</f>
        <v>2</v>
      </c>
      <c r="AH7" s="75">
        <f t="shared" ref="AH7:AH11" si="8">IF(AH6="","",IF(AH6+1&lt;=T$4,AH6+1,""))</f>
        <v>6</v>
      </c>
      <c r="AI7" s="75">
        <f t="shared" ref="AI7:AI11" si="9">IF(AI6="","",IF(AI6+1&lt;=U$4,AI6+1,""))</f>
        <v>11</v>
      </c>
      <c r="AJ7" s="75">
        <f t="shared" ref="AJ7:AJ11" si="10">IF(AJ6="","",IF(AJ6+1&lt;=V$4,AJ6+1,""))</f>
        <v>17</v>
      </c>
      <c r="AK7" s="75">
        <f t="shared" ref="AK7:AK11" si="11">IF(AK6="","",IF(AK6+1&lt;=W$4,AK6+1,""))</f>
        <v>21</v>
      </c>
      <c r="AL7" s="75">
        <f t="shared" ref="AL7:AL11" si="12">IF(AL6="","",IF(AL6+1&lt;=X$4,AL6+1,""))</f>
        <v>25</v>
      </c>
      <c r="AM7" s="75">
        <f t="shared" ref="AM7:AM11" si="13">IF(AM6="","",IF(AM6+1&lt;=Y$4,AM6+1,""))</f>
        <v>29</v>
      </c>
      <c r="AN7" s="75">
        <f t="shared" ref="AN7:AN11" si="14">IF(AN6="","",IF(AN6+1&lt;=Z$4,AN6+1,""))</f>
        <v>33</v>
      </c>
      <c r="AO7" s="1"/>
      <c r="AP7" s="1">
        <f t="shared" ref="AP7:AP42" si="15">IF(Q7&gt;0,1,AP6+1)</f>
        <v>2</v>
      </c>
      <c r="AQ7" s="13" t="str">
        <f>_xlfn.CONCAT(R7,",",AP7)</f>
        <v>1,2</v>
      </c>
      <c r="AR7" s="52" t="str">
        <f t="shared" ref="AR7:AR42" si="16">_xlfn.CONCAT(E7+1,",",D7+1)</f>
        <v>1,1</v>
      </c>
      <c r="AS7" s="351">
        <v>1</v>
      </c>
      <c r="AT7" s="350">
        <f t="shared" ref="AT7:BC7" si="17">IF(ISNUMBER(MATCH(AT58,$BK$31:$BK$40,0)),$BK$30,IF(ISNUMBER(MATCH(AT58,$BK$28:$BK$29,0)),$BK$27,IF(ISNUMBER(MATCH(AT58,$AR$7:$AR$42,0)),$AR$6,$O$6)))</f>
        <v>1</v>
      </c>
      <c r="AU7" s="350">
        <f t="shared" si="17"/>
        <v>0</v>
      </c>
      <c r="AV7" s="350">
        <f t="shared" si="17"/>
        <v>0</v>
      </c>
      <c r="AW7" s="350">
        <f t="shared" si="17"/>
        <v>0</v>
      </c>
      <c r="AX7" s="350">
        <f t="shared" si="17"/>
        <v>0</v>
      </c>
      <c r="AY7" s="350">
        <f t="shared" si="17"/>
        <v>0</v>
      </c>
      <c r="AZ7" s="350">
        <f t="shared" si="17"/>
        <v>0</v>
      </c>
      <c r="BA7" s="350">
        <f t="shared" si="17"/>
        <v>0</v>
      </c>
      <c r="BB7" s="350">
        <f t="shared" si="17"/>
        <v>0</v>
      </c>
      <c r="BC7" s="350">
        <f t="shared" si="17"/>
        <v>0</v>
      </c>
      <c r="BD7" s="351"/>
      <c r="BE7" s="1"/>
      <c r="BF7" s="168">
        <v>0</v>
      </c>
      <c r="BG7" s="168">
        <v>3</v>
      </c>
      <c r="BH7" s="168">
        <v>0</v>
      </c>
      <c r="BI7" s="168">
        <v>9</v>
      </c>
      <c r="BJ7" s="348" t="s">
        <v>30</v>
      </c>
      <c r="BK7" s="79"/>
      <c r="BL7" s="1"/>
      <c r="BM7" s="30">
        <v>0</v>
      </c>
      <c r="BN7" s="30">
        <v>2</v>
      </c>
      <c r="BO7" s="30">
        <v>1</v>
      </c>
      <c r="BP7" s="30">
        <v>1</v>
      </c>
      <c r="BQ7" s="30">
        <v>2</v>
      </c>
      <c r="BR7" s="30">
        <v>2</v>
      </c>
      <c r="BS7" s="30">
        <v>2</v>
      </c>
      <c r="BT7" s="30">
        <v>2</v>
      </c>
      <c r="BU7" s="30">
        <v>0</v>
      </c>
      <c r="BV7" s="30">
        <v>0</v>
      </c>
      <c r="BW7" s="1"/>
      <c r="BX7" s="31">
        <f t="shared" si="3"/>
        <v>0</v>
      </c>
      <c r="BY7" s="31">
        <f t="shared" si="3"/>
        <v>0</v>
      </c>
      <c r="BZ7" s="31">
        <f t="shared" si="3"/>
        <v>-10</v>
      </c>
      <c r="CA7" s="31">
        <f t="shared" si="3"/>
        <v>-8</v>
      </c>
      <c r="CB7" s="31">
        <f t="shared" si="3"/>
        <v>-7</v>
      </c>
      <c r="CC7" s="31">
        <f t="shared" si="3"/>
        <v>-9</v>
      </c>
      <c r="CD7" s="31">
        <f t="shared" si="3"/>
        <v>-12</v>
      </c>
      <c r="CE7" s="31">
        <f t="shared" si="3"/>
        <v>0</v>
      </c>
      <c r="CF7" s="31">
        <f t="shared" si="3"/>
        <v>0</v>
      </c>
      <c r="CG7" s="31">
        <f t="shared" si="3"/>
        <v>0</v>
      </c>
      <c r="CH7" s="1"/>
      <c r="CI7" s="32">
        <v>0</v>
      </c>
      <c r="CJ7" s="32">
        <v>1.0000000000000001E-9</v>
      </c>
      <c r="CK7" s="32">
        <v>2.5000000000000002E-10</v>
      </c>
      <c r="CL7" s="32">
        <v>1.0000000000000001E-9</v>
      </c>
      <c r="CM7" s="32">
        <v>1.0000000000000001E-9</v>
      </c>
      <c r="CN7" s="32">
        <v>2.5000000000000002E-10</v>
      </c>
      <c r="CO7" s="32">
        <v>2.5000000000000002E-10</v>
      </c>
      <c r="CP7" s="32">
        <v>2.5000000000000002E-10</v>
      </c>
      <c r="CQ7" s="32">
        <v>0</v>
      </c>
      <c r="CR7" s="32">
        <v>0</v>
      </c>
      <c r="CS7" s="1"/>
      <c r="CT7" s="1"/>
      <c r="CU7" s="39">
        <f t="shared" ref="CU7:CU70" si="18">CV7/$CV$4</f>
        <v>4.2958702306005528E-2</v>
      </c>
      <c r="CV7" s="40">
        <v>1355673.5438920001</v>
      </c>
      <c r="CW7" s="41">
        <v>1078.416847</v>
      </c>
      <c r="CX7" s="41">
        <v>1061.5809999999999</v>
      </c>
      <c r="CY7" s="41">
        <v>1026.25684</v>
      </c>
      <c r="CZ7" s="41">
        <v>993.30937219999998</v>
      </c>
      <c r="DA7" s="42">
        <v>-16.431833260000001</v>
      </c>
      <c r="DB7" s="42">
        <v>-3.5771224109999999</v>
      </c>
      <c r="DC7" s="42">
        <v>-3.3101858769999999</v>
      </c>
      <c r="DD7" s="42">
        <v>-153.27215150000001</v>
      </c>
      <c r="DE7" s="42">
        <f t="shared" ref="DE7:DE70" si="19">DA7-$DE$5</f>
        <v>1.3700000000227419E-5</v>
      </c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</row>
    <row r="8" spans="1:123" ht="11.25" customHeight="1" x14ac:dyDescent="0.25">
      <c r="A8" s="43">
        <f>A7+1</f>
        <v>2</v>
      </c>
      <c r="B8" s="44">
        <v>1</v>
      </c>
      <c r="C8" s="44">
        <v>0</v>
      </c>
      <c r="D8" s="13">
        <v>1</v>
      </c>
      <c r="E8" s="361">
        <v>1</v>
      </c>
      <c r="F8" s="46">
        <v>7000</v>
      </c>
      <c r="G8" s="46">
        <v>12</v>
      </c>
      <c r="H8" s="46">
        <v>8.6767896000000005E-4</v>
      </c>
      <c r="I8" s="47">
        <v>1088.05899999999</v>
      </c>
      <c r="J8" s="48">
        <v>3</v>
      </c>
      <c r="K8" s="49">
        <v>3.0000000000000001E-5</v>
      </c>
      <c r="L8" s="49">
        <v>2.9999999999999898E-2</v>
      </c>
      <c r="M8" s="45">
        <v>2</v>
      </c>
      <c r="N8" s="45">
        <v>1</v>
      </c>
      <c r="O8" s="45">
        <v>0</v>
      </c>
      <c r="P8" s="1"/>
      <c r="Q8" s="13">
        <f>IF(OR(M8-M7&lt;0,N8=0),MAX(Q$6:Q7)+1,0)</f>
        <v>0</v>
      </c>
      <c r="R8" s="14">
        <f t="shared" ref="R8:R42" si="20">IF(Q9="",R7,IF(Q8=0,R7,Q8))</f>
        <v>1</v>
      </c>
      <c r="S8" s="14">
        <f t="shared" ref="S8:S42" si="21">IF(R8=S$5,A8,$S$6)</f>
        <v>2</v>
      </c>
      <c r="T8" s="14" t="str">
        <f t="shared" ref="T8:Z17" si="22">IF($R8=T$5,$A8,$S$6)</f>
        <v/>
      </c>
      <c r="U8" s="14" t="str">
        <f t="shared" si="22"/>
        <v/>
      </c>
      <c r="V8" s="14" t="str">
        <f t="shared" si="22"/>
        <v/>
      </c>
      <c r="W8" s="14" t="str">
        <f t="shared" si="22"/>
        <v/>
      </c>
      <c r="X8" s="14" t="str">
        <f t="shared" si="22"/>
        <v/>
      </c>
      <c r="Y8" s="14" t="str">
        <f t="shared" si="22"/>
        <v/>
      </c>
      <c r="Z8" s="14" t="str">
        <f t="shared" si="22"/>
        <v/>
      </c>
      <c r="AA8" s="50">
        <v>1</v>
      </c>
      <c r="AB8" s="50">
        <v>1</v>
      </c>
      <c r="AC8" s="51">
        <v>0</v>
      </c>
      <c r="AD8" s="51">
        <v>-2</v>
      </c>
      <c r="AE8" s="51"/>
      <c r="AF8" s="1"/>
      <c r="AG8" s="75">
        <f t="shared" ref="AG8:AG11" si="23">IF(AG7="","",IF(AG7+1&lt;=S$4,AG7+1,""))</f>
        <v>3</v>
      </c>
      <c r="AH8" s="75">
        <f t="shared" si="8"/>
        <v>7</v>
      </c>
      <c r="AI8" s="75">
        <f t="shared" si="9"/>
        <v>12</v>
      </c>
      <c r="AJ8" s="75">
        <f t="shared" si="10"/>
        <v>18</v>
      </c>
      <c r="AK8" s="75">
        <f t="shared" si="11"/>
        <v>22</v>
      </c>
      <c r="AL8" s="75">
        <f t="shared" si="12"/>
        <v>26</v>
      </c>
      <c r="AM8" s="75">
        <f t="shared" si="13"/>
        <v>30</v>
      </c>
      <c r="AN8" s="75">
        <f t="shared" si="14"/>
        <v>34</v>
      </c>
      <c r="AO8" s="1"/>
      <c r="AP8" s="1">
        <f t="shared" si="15"/>
        <v>3</v>
      </c>
      <c r="AQ8" s="13" t="str">
        <f t="shared" si="5"/>
        <v>1,3</v>
      </c>
      <c r="AR8" s="52" t="str">
        <f t="shared" si="16"/>
        <v>2,2</v>
      </c>
      <c r="AS8" s="351">
        <f>AS7+1</f>
        <v>2</v>
      </c>
      <c r="AT8" s="350">
        <f t="shared" ref="AT8:BC8" si="24">IF(ISNUMBER(MATCH(AT59,$BK$31:$BK$40,0)),$BK$30,IF(ISNUMBER(MATCH(AT59,$BK$28:$BK$29,0)),$BK$27,IF(ISNUMBER(MATCH(AT59,$AR$7:$AR$42,0)),$AR$6,$O$6)))</f>
        <v>0</v>
      </c>
      <c r="AU8" s="350">
        <f t="shared" si="24"/>
        <v>1</v>
      </c>
      <c r="AV8" s="350">
        <f t="shared" si="24"/>
        <v>0</v>
      </c>
      <c r="AW8" s="350">
        <f t="shared" si="24"/>
        <v>0</v>
      </c>
      <c r="AX8" s="350">
        <f t="shared" si="24"/>
        <v>0</v>
      </c>
      <c r="AY8" s="350">
        <f t="shared" si="24"/>
        <v>0</v>
      </c>
      <c r="AZ8" s="350">
        <f t="shared" si="24"/>
        <v>0</v>
      </c>
      <c r="BA8" s="350">
        <f t="shared" si="24"/>
        <v>0</v>
      </c>
      <c r="BB8" s="350">
        <f t="shared" si="24"/>
        <v>0</v>
      </c>
      <c r="BC8" s="350">
        <f t="shared" si="24"/>
        <v>0</v>
      </c>
      <c r="BD8" s="351"/>
      <c r="BE8" s="1"/>
      <c r="BF8" s="56"/>
      <c r="BG8" s="56"/>
      <c r="BH8" s="56"/>
      <c r="BI8" s="57" t="s">
        <v>31</v>
      </c>
      <c r="BJ8" s="56"/>
      <c r="BK8" s="79"/>
      <c r="BL8" s="1"/>
      <c r="BM8" s="30">
        <v>2</v>
      </c>
      <c r="BN8" s="30">
        <v>2</v>
      </c>
      <c r="BO8" s="30">
        <v>2</v>
      </c>
      <c r="BP8" s="30">
        <v>1</v>
      </c>
      <c r="BQ8" s="30">
        <v>1</v>
      </c>
      <c r="BR8" s="30">
        <v>1</v>
      </c>
      <c r="BS8" s="30">
        <v>2</v>
      </c>
      <c r="BT8" s="30">
        <v>2</v>
      </c>
      <c r="BU8" s="30">
        <v>2</v>
      </c>
      <c r="BV8" s="30">
        <v>0</v>
      </c>
      <c r="BW8" s="1"/>
      <c r="BX8" s="31">
        <f t="shared" si="3"/>
        <v>5</v>
      </c>
      <c r="BY8" s="31">
        <f t="shared" si="3"/>
        <v>0</v>
      </c>
      <c r="BZ8" s="31">
        <f t="shared" si="3"/>
        <v>0</v>
      </c>
      <c r="CA8" s="31">
        <f t="shared" si="3"/>
        <v>2</v>
      </c>
      <c r="CB8" s="31">
        <f t="shared" si="3"/>
        <v>-2</v>
      </c>
      <c r="CC8" s="31">
        <f t="shared" si="3"/>
        <v>5</v>
      </c>
      <c r="CD8" s="31">
        <f t="shared" si="3"/>
        <v>0</v>
      </c>
      <c r="CE8" s="31">
        <f t="shared" si="3"/>
        <v>-15</v>
      </c>
      <c r="CF8" s="31">
        <f t="shared" si="3"/>
        <v>0</v>
      </c>
      <c r="CG8" s="31">
        <f t="shared" si="3"/>
        <v>0</v>
      </c>
      <c r="CH8" s="1"/>
      <c r="CI8" s="32">
        <v>4.0000000000000002E-9</v>
      </c>
      <c r="CJ8" s="32">
        <v>2.5000000000000002E-10</v>
      </c>
      <c r="CK8" s="32">
        <v>2.5000000000000002E-10</v>
      </c>
      <c r="CL8" s="32">
        <v>2.5000000000000002E-10</v>
      </c>
      <c r="CM8" s="32">
        <v>2.5000000000000002E-10</v>
      </c>
      <c r="CN8" s="32">
        <v>2.5000000000000002E-10</v>
      </c>
      <c r="CO8" s="32">
        <v>2.5000000000000002E-10</v>
      </c>
      <c r="CP8" s="32">
        <v>2.5000000000000002E-10</v>
      </c>
      <c r="CQ8" s="32">
        <v>1.0000000000000001E-9</v>
      </c>
      <c r="CR8" s="32">
        <v>0</v>
      </c>
      <c r="CS8" s="1"/>
      <c r="CT8" s="1"/>
      <c r="CU8" s="39">
        <f t="shared" si="18"/>
        <v>9.0213274842605273E-2</v>
      </c>
      <c r="CV8" s="40">
        <v>2846914.442173</v>
      </c>
      <c r="CW8" s="41">
        <v>1078.4168440000001</v>
      </c>
      <c r="CX8" s="41">
        <v>1061.5809999999999</v>
      </c>
      <c r="CY8" s="41">
        <v>1026.2034719999999</v>
      </c>
      <c r="CZ8" s="41">
        <v>993.30471910000006</v>
      </c>
      <c r="DA8" s="42">
        <v>-16.43174015</v>
      </c>
      <c r="DB8" s="42">
        <v>-3.5465207159999999</v>
      </c>
      <c r="DC8" s="42">
        <v>-2.5688974689999999</v>
      </c>
      <c r="DD8" s="42">
        <v>-152.44662510000001</v>
      </c>
      <c r="DE8" s="42">
        <f t="shared" si="19"/>
        <v>1.0681000000190011E-4</v>
      </c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</row>
    <row r="9" spans="1:123" ht="11.25" customHeight="1" x14ac:dyDescent="0.25">
      <c r="A9" s="43">
        <f t="shared" ref="A9:A42" si="25">A8+1</f>
        <v>3</v>
      </c>
      <c r="B9" s="44">
        <v>2</v>
      </c>
      <c r="C9" s="44">
        <v>0</v>
      </c>
      <c r="D9" s="13">
        <v>2</v>
      </c>
      <c r="E9" s="361">
        <v>2</v>
      </c>
      <c r="F9" s="46">
        <v>6000</v>
      </c>
      <c r="G9" s="46">
        <v>12</v>
      </c>
      <c r="H9" s="46">
        <v>8.6767896000000005E-4</v>
      </c>
      <c r="I9" s="47">
        <v>1082.4190000000001</v>
      </c>
      <c r="J9" s="48">
        <v>3</v>
      </c>
      <c r="K9" s="49">
        <v>3.0000000000000001E-5</v>
      </c>
      <c r="L9" s="49">
        <v>2.9999999999999898E-2</v>
      </c>
      <c r="M9" s="45">
        <v>2</v>
      </c>
      <c r="N9" s="45">
        <v>1</v>
      </c>
      <c r="O9" s="45">
        <v>0</v>
      </c>
      <c r="P9" s="1"/>
      <c r="Q9" s="13">
        <f>IF(OR(M9-M8&lt;0,N9=0),MAX(Q$6:Q8)+1,0)</f>
        <v>0</v>
      </c>
      <c r="R9" s="14">
        <f t="shared" si="20"/>
        <v>1</v>
      </c>
      <c r="S9" s="14">
        <f t="shared" si="21"/>
        <v>3</v>
      </c>
      <c r="T9" s="14" t="str">
        <f t="shared" si="22"/>
        <v/>
      </c>
      <c r="U9" s="14" t="str">
        <f t="shared" si="22"/>
        <v/>
      </c>
      <c r="V9" s="14" t="str">
        <f t="shared" si="22"/>
        <v/>
      </c>
      <c r="W9" s="14" t="str">
        <f t="shared" si="22"/>
        <v/>
      </c>
      <c r="X9" s="14" t="str">
        <f t="shared" si="22"/>
        <v/>
      </c>
      <c r="Y9" s="14" t="str">
        <f t="shared" si="22"/>
        <v/>
      </c>
      <c r="Z9" s="14" t="str">
        <f t="shared" si="22"/>
        <v/>
      </c>
      <c r="AA9" s="50">
        <v>2</v>
      </c>
      <c r="AB9" s="50">
        <v>2</v>
      </c>
      <c r="AC9" s="51">
        <v>1</v>
      </c>
      <c r="AD9" s="51">
        <v>-3</v>
      </c>
      <c r="AE9" s="51"/>
      <c r="AF9" s="1"/>
      <c r="AG9" s="75">
        <f t="shared" si="23"/>
        <v>4</v>
      </c>
      <c r="AH9" s="75">
        <f t="shared" si="8"/>
        <v>8</v>
      </c>
      <c r="AI9" s="75">
        <f t="shared" si="9"/>
        <v>13</v>
      </c>
      <c r="AJ9" s="75">
        <f t="shared" si="10"/>
        <v>19</v>
      </c>
      <c r="AK9" s="75">
        <f t="shared" si="11"/>
        <v>23</v>
      </c>
      <c r="AL9" s="75">
        <f t="shared" si="12"/>
        <v>27</v>
      </c>
      <c r="AM9" s="75">
        <f t="shared" si="13"/>
        <v>31</v>
      </c>
      <c r="AN9" s="75">
        <f t="shared" si="14"/>
        <v>35</v>
      </c>
      <c r="AO9" s="1"/>
      <c r="AP9" s="1">
        <f t="shared" si="15"/>
        <v>4</v>
      </c>
      <c r="AQ9" s="13" t="str">
        <f t="shared" si="5"/>
        <v>1,4</v>
      </c>
      <c r="AR9" s="52" t="str">
        <f t="shared" si="16"/>
        <v>3,3</v>
      </c>
      <c r="AS9" s="351">
        <f t="shared" ref="AS9:AS21" si="26">AS8+1</f>
        <v>3</v>
      </c>
      <c r="AT9" s="350">
        <f t="shared" ref="AT9:BC9" si="27">IF(ISNUMBER(MATCH(AT60,$BK$31:$BK$40,0)),$BK$30,IF(ISNUMBER(MATCH(AT60,$BK$28:$BK$29,0)),$BK$27,IF(ISNUMBER(MATCH(AT60,$AR$7:$AR$42,0)),$AR$6,$O$6)))</f>
        <v>0</v>
      </c>
      <c r="AU9" s="350">
        <f t="shared" si="27"/>
        <v>0</v>
      </c>
      <c r="AV9" s="350">
        <f t="shared" si="27"/>
        <v>1</v>
      </c>
      <c r="AW9" s="350">
        <f t="shared" si="27"/>
        <v>1</v>
      </c>
      <c r="AX9" s="350">
        <f t="shared" si="27"/>
        <v>1</v>
      </c>
      <c r="AY9" s="350">
        <f t="shared" si="27"/>
        <v>1</v>
      </c>
      <c r="AZ9" s="350">
        <f t="shared" si="27"/>
        <v>1</v>
      </c>
      <c r="BA9" s="350">
        <f t="shared" si="27"/>
        <v>0</v>
      </c>
      <c r="BB9" s="350">
        <f t="shared" si="27"/>
        <v>0</v>
      </c>
      <c r="BC9" s="350">
        <f t="shared" si="27"/>
        <v>0</v>
      </c>
      <c r="BD9" s="351"/>
      <c r="BE9" s="1"/>
      <c r="BF9" s="38"/>
      <c r="BG9" s="38">
        <v>0</v>
      </c>
      <c r="BH9" s="58">
        <v>1</v>
      </c>
      <c r="BI9" s="38">
        <v>2</v>
      </c>
      <c r="BJ9" s="38">
        <v>3</v>
      </c>
      <c r="BK9" s="79"/>
      <c r="BL9" s="1"/>
      <c r="BM9" s="30">
        <v>2</v>
      </c>
      <c r="BN9" s="30">
        <v>2</v>
      </c>
      <c r="BO9" s="30">
        <v>2</v>
      </c>
      <c r="BP9" s="30">
        <v>1</v>
      </c>
      <c r="BQ9" s="30">
        <v>1</v>
      </c>
      <c r="BR9" s="30">
        <v>1</v>
      </c>
      <c r="BS9" s="30">
        <v>1</v>
      </c>
      <c r="BT9" s="30">
        <v>1</v>
      </c>
      <c r="BU9" s="30">
        <v>1</v>
      </c>
      <c r="BV9" s="30">
        <v>1</v>
      </c>
      <c r="BW9" s="1"/>
      <c r="BX9" s="31">
        <f t="shared" si="3"/>
        <v>5</v>
      </c>
      <c r="BY9" s="31">
        <f t="shared" si="3"/>
        <v>10</v>
      </c>
      <c r="BZ9" s="31">
        <f t="shared" si="3"/>
        <v>5</v>
      </c>
      <c r="CA9" s="31">
        <f t="shared" si="3"/>
        <v>3</v>
      </c>
      <c r="CB9" s="31">
        <f t="shared" si="3"/>
        <v>4</v>
      </c>
      <c r="CC9" s="31">
        <f t="shared" si="3"/>
        <v>1</v>
      </c>
      <c r="CD9" s="31">
        <f t="shared" si="3"/>
        <v>3</v>
      </c>
      <c r="CE9" s="31">
        <f t="shared" si="3"/>
        <v>-12</v>
      </c>
      <c r="CF9" s="31">
        <f t="shared" si="3"/>
        <v>-5</v>
      </c>
      <c r="CG9" s="31">
        <f t="shared" si="3"/>
        <v>-5</v>
      </c>
      <c r="CH9" s="1"/>
      <c r="CI9" s="32">
        <v>4.0000000000000002E-9</v>
      </c>
      <c r="CJ9" s="32">
        <v>2.5000000000000002E-10</v>
      </c>
      <c r="CK9" s="32">
        <v>2.5000000000000002E-10</v>
      </c>
      <c r="CL9" s="32">
        <v>2.5000000000000002E-10</v>
      </c>
      <c r="CM9" s="32">
        <v>2.5000000000000002E-10</v>
      </c>
      <c r="CN9" s="32">
        <v>2.5000000000000002E-10</v>
      </c>
      <c r="CO9" s="32">
        <v>2.5000000000000002E-10</v>
      </c>
      <c r="CP9" s="32">
        <v>2.5000000000000002E-10</v>
      </c>
      <c r="CQ9" s="32">
        <v>2.5000000000000002E-10</v>
      </c>
      <c r="CR9" s="32">
        <v>2.5000000000000002E-10</v>
      </c>
      <c r="CS9" s="1"/>
      <c r="CT9" s="1"/>
      <c r="CU9" s="39">
        <f t="shared" si="18"/>
        <v>0.14219330463286184</v>
      </c>
      <c r="CV9" s="40">
        <v>4487279.4302820005</v>
      </c>
      <c r="CW9" s="41">
        <v>1078.4168320000001</v>
      </c>
      <c r="CX9" s="41">
        <v>1061.5809999999999</v>
      </c>
      <c r="CY9" s="41">
        <v>1026.131185</v>
      </c>
      <c r="CZ9" s="41">
        <v>993.29866400000003</v>
      </c>
      <c r="DA9" s="42">
        <v>-16.431384439999999</v>
      </c>
      <c r="DB9" s="42">
        <v>-3.4785563169999998</v>
      </c>
      <c r="DC9" s="42">
        <v>-1.7018017160000001</v>
      </c>
      <c r="DD9" s="42">
        <v>-151.3740057</v>
      </c>
      <c r="DE9" s="42">
        <f t="shared" si="19"/>
        <v>4.6252000000279736E-4</v>
      </c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</row>
    <row r="10" spans="1:123" ht="11.25" customHeight="1" x14ac:dyDescent="0.25">
      <c r="A10" s="43">
        <f t="shared" si="25"/>
        <v>4</v>
      </c>
      <c r="B10" s="44">
        <v>3</v>
      </c>
      <c r="C10" s="44">
        <v>0</v>
      </c>
      <c r="D10" s="13">
        <v>2</v>
      </c>
      <c r="E10" s="361">
        <v>3</v>
      </c>
      <c r="F10" s="46">
        <v>5550</v>
      </c>
      <c r="G10" s="46">
        <v>12</v>
      </c>
      <c r="H10" s="46">
        <v>8.6767896000000005E-4</v>
      </c>
      <c r="I10" s="47">
        <v>1077.4079999999899</v>
      </c>
      <c r="J10" s="48">
        <v>3</v>
      </c>
      <c r="K10" s="49">
        <v>3.0000000000000001E-5</v>
      </c>
      <c r="L10" s="49">
        <v>2.9999999999999898E-2</v>
      </c>
      <c r="M10" s="45">
        <v>3</v>
      </c>
      <c r="N10" s="45">
        <v>1</v>
      </c>
      <c r="O10" s="45">
        <v>1</v>
      </c>
      <c r="P10" s="1"/>
      <c r="Q10" s="13">
        <f>IF(OR(M10-M9&lt;0,N10=0),MAX(Q$6:Q9)+1,0)</f>
        <v>0</v>
      </c>
      <c r="R10" s="14">
        <f t="shared" si="20"/>
        <v>1</v>
      </c>
      <c r="S10" s="14">
        <f t="shared" si="21"/>
        <v>4</v>
      </c>
      <c r="T10" s="14" t="str">
        <f t="shared" si="22"/>
        <v/>
      </c>
      <c r="U10" s="14" t="str">
        <f t="shared" si="22"/>
        <v/>
      </c>
      <c r="V10" s="14" t="str">
        <f t="shared" si="22"/>
        <v/>
      </c>
      <c r="W10" s="14" t="str">
        <f t="shared" si="22"/>
        <v/>
      </c>
      <c r="X10" s="14" t="str">
        <f t="shared" si="22"/>
        <v/>
      </c>
      <c r="Y10" s="14" t="str">
        <f t="shared" si="22"/>
        <v/>
      </c>
      <c r="Z10" s="14" t="str">
        <f t="shared" si="22"/>
        <v/>
      </c>
      <c r="AA10" s="50">
        <v>3</v>
      </c>
      <c r="AB10" s="50">
        <v>3</v>
      </c>
      <c r="AC10" s="51">
        <v>2</v>
      </c>
      <c r="AD10" s="51">
        <v>-4</v>
      </c>
      <c r="AE10" s="51">
        <v>-9</v>
      </c>
      <c r="AF10" s="1"/>
      <c r="AG10" s="75" t="str">
        <f t="shared" si="23"/>
        <v/>
      </c>
      <c r="AH10" s="75">
        <f t="shared" si="8"/>
        <v>9</v>
      </c>
      <c r="AI10" s="75">
        <f t="shared" si="9"/>
        <v>14</v>
      </c>
      <c r="AJ10" s="75" t="str">
        <f t="shared" si="10"/>
        <v/>
      </c>
      <c r="AK10" s="75" t="str">
        <f t="shared" si="11"/>
        <v/>
      </c>
      <c r="AL10" s="75" t="str">
        <f t="shared" si="12"/>
        <v/>
      </c>
      <c r="AM10" s="75" t="str">
        <f t="shared" si="13"/>
        <v/>
      </c>
      <c r="AN10" s="75">
        <f t="shared" si="14"/>
        <v>36</v>
      </c>
      <c r="AO10" s="1"/>
      <c r="AP10" s="1">
        <f t="shared" si="15"/>
        <v>5</v>
      </c>
      <c r="AQ10" s="13" t="str">
        <f t="shared" si="5"/>
        <v>1,5</v>
      </c>
      <c r="AR10" s="52" t="str">
        <f t="shared" si="16"/>
        <v>4,3</v>
      </c>
      <c r="AS10" s="351">
        <f t="shared" si="26"/>
        <v>4</v>
      </c>
      <c r="AT10" s="350">
        <f t="shared" ref="AT10:BC10" si="28">IF(ISNUMBER(MATCH(AT61,$BK$31:$BK$40,0)),$BK$30,IF(ISNUMBER(MATCH(AT61,$BK$28:$BK$29,0)),$BK$27,IF(ISNUMBER(MATCH(AT61,$AR$7:$AR$42,0)),$AR$6,$O$6)))</f>
        <v>0</v>
      </c>
      <c r="AU10" s="350">
        <f t="shared" si="28"/>
        <v>0</v>
      </c>
      <c r="AV10" s="350">
        <f t="shared" si="28"/>
        <v>0</v>
      </c>
      <c r="AW10" s="350">
        <f t="shared" si="28"/>
        <v>0</v>
      </c>
      <c r="AX10" s="350">
        <f t="shared" si="28"/>
        <v>1</v>
      </c>
      <c r="AY10" s="350">
        <f t="shared" si="28"/>
        <v>0</v>
      </c>
      <c r="AZ10" s="350">
        <f t="shared" si="28"/>
        <v>0</v>
      </c>
      <c r="BA10" s="350">
        <f t="shared" si="28"/>
        <v>1</v>
      </c>
      <c r="BB10" s="350">
        <f t="shared" si="28"/>
        <v>0</v>
      </c>
      <c r="BC10" s="350">
        <f t="shared" si="28"/>
        <v>0</v>
      </c>
      <c r="BD10" s="351"/>
      <c r="BE10" s="1"/>
      <c r="BF10" s="38">
        <v>0</v>
      </c>
      <c r="BG10" s="79">
        <v>0</v>
      </c>
      <c r="BH10" s="102" t="s">
        <v>32</v>
      </c>
      <c r="BI10" s="79">
        <v>25</v>
      </c>
      <c r="BJ10" s="79"/>
      <c r="BK10" s="79"/>
      <c r="BL10" s="1"/>
      <c r="BM10" s="30">
        <v>2</v>
      </c>
      <c r="BN10" s="30">
        <v>2</v>
      </c>
      <c r="BO10" s="30">
        <v>2</v>
      </c>
      <c r="BP10" s="30">
        <v>1</v>
      </c>
      <c r="BQ10" s="30">
        <v>1</v>
      </c>
      <c r="BR10" s="30">
        <v>1</v>
      </c>
      <c r="BS10" s="30">
        <v>1</v>
      </c>
      <c r="BT10" s="30">
        <v>1</v>
      </c>
      <c r="BU10" s="30">
        <v>2</v>
      </c>
      <c r="BV10" s="30">
        <v>2</v>
      </c>
      <c r="BW10" s="1"/>
      <c r="BX10" s="31">
        <f t="shared" si="3"/>
        <v>5</v>
      </c>
      <c r="BY10" s="31">
        <f t="shared" si="3"/>
        <v>15</v>
      </c>
      <c r="BZ10" s="31">
        <f t="shared" si="3"/>
        <v>5</v>
      </c>
      <c r="CA10" s="31">
        <f t="shared" si="3"/>
        <v>5</v>
      </c>
      <c r="CB10" s="31">
        <f t="shared" si="3"/>
        <v>2</v>
      </c>
      <c r="CC10" s="31">
        <f t="shared" si="3"/>
        <v>0</v>
      </c>
      <c r="CD10" s="31">
        <f t="shared" si="3"/>
        <v>0</v>
      </c>
      <c r="CE10" s="31">
        <f t="shared" si="3"/>
        <v>-12</v>
      </c>
      <c r="CF10" s="31">
        <f t="shared" si="3"/>
        <v>5</v>
      </c>
      <c r="CG10" s="31">
        <f t="shared" si="3"/>
        <v>-5</v>
      </c>
      <c r="CH10" s="1"/>
      <c r="CI10" s="32">
        <v>1.0000000000000001E-9</v>
      </c>
      <c r="CJ10" s="32">
        <v>2.5000000000000002E-10</v>
      </c>
      <c r="CK10" s="32">
        <v>2.5000000000000002E-10</v>
      </c>
      <c r="CL10" s="32">
        <v>2.5000000000000002E-10</v>
      </c>
      <c r="CM10" s="32">
        <v>2.5000000000000002E-10</v>
      </c>
      <c r="CN10" s="32">
        <v>2.5000000000000002E-10</v>
      </c>
      <c r="CO10" s="32">
        <v>2.5000000000000002E-10</v>
      </c>
      <c r="CP10" s="32">
        <v>2.5000000000000002E-10</v>
      </c>
      <c r="CQ10" s="32">
        <v>2.5000000000000002E-10</v>
      </c>
      <c r="CR10" s="32">
        <v>1.0000000000000001E-9</v>
      </c>
      <c r="CS10" s="1"/>
      <c r="CT10" s="1"/>
      <c r="CU10" s="39">
        <f t="shared" si="18"/>
        <v>0.19937133740214716</v>
      </c>
      <c r="CV10" s="40">
        <v>6291680.9172019996</v>
      </c>
      <c r="CW10" s="41">
        <v>1078.4167970000001</v>
      </c>
      <c r="CX10" s="41">
        <v>1061.5809999999999</v>
      </c>
      <c r="CY10" s="41">
        <v>1026.0302610000001</v>
      </c>
      <c r="CZ10" s="41">
        <v>993.29151119999995</v>
      </c>
      <c r="DA10" s="42">
        <v>-16.430382160000001</v>
      </c>
      <c r="DB10" s="42">
        <v>-3.3592291840000001</v>
      </c>
      <c r="DC10" s="42">
        <v>-0.78456947580000003</v>
      </c>
      <c r="DD10" s="42">
        <v>-150.1099715</v>
      </c>
      <c r="DE10" s="42">
        <f t="shared" si="19"/>
        <v>1.464800000000821E-3</v>
      </c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</row>
    <row r="11" spans="1:123" ht="11.25" customHeight="1" x14ac:dyDescent="0.25">
      <c r="A11" s="43">
        <f t="shared" si="25"/>
        <v>5</v>
      </c>
      <c r="B11" s="44">
        <v>4</v>
      </c>
      <c r="C11" s="44">
        <v>0</v>
      </c>
      <c r="D11" s="359">
        <v>3</v>
      </c>
      <c r="E11" s="362">
        <v>4</v>
      </c>
      <c r="F11" s="46">
        <v>6500</v>
      </c>
      <c r="G11" s="46">
        <v>12</v>
      </c>
      <c r="H11" s="46">
        <v>9.4339624000000001E-4</v>
      </c>
      <c r="I11" s="47">
        <v>1071.93399999999</v>
      </c>
      <c r="J11" s="48">
        <v>3</v>
      </c>
      <c r="K11" s="49">
        <v>3.0000000000000001E-5</v>
      </c>
      <c r="L11" s="49">
        <v>2.9999999999999898E-2</v>
      </c>
      <c r="M11" s="45">
        <v>2</v>
      </c>
      <c r="N11" s="45">
        <v>1</v>
      </c>
      <c r="O11" s="45">
        <v>0</v>
      </c>
      <c r="P11" s="1"/>
      <c r="Q11" s="359">
        <f>IF(OR(M11-M10&lt;0,N11=0),MAX(Q$6:Q10)+1,0)</f>
        <v>2</v>
      </c>
      <c r="R11" s="14">
        <f t="shared" si="20"/>
        <v>2</v>
      </c>
      <c r="S11" s="14" t="str">
        <f t="shared" si="21"/>
        <v/>
      </c>
      <c r="T11" s="14">
        <f t="shared" si="22"/>
        <v>5</v>
      </c>
      <c r="U11" s="14" t="str">
        <f t="shared" si="22"/>
        <v/>
      </c>
      <c r="V11" s="14" t="str">
        <f t="shared" si="22"/>
        <v/>
      </c>
      <c r="W11" s="14" t="str">
        <f t="shared" si="22"/>
        <v/>
      </c>
      <c r="X11" s="14" t="str">
        <f t="shared" si="22"/>
        <v/>
      </c>
      <c r="Y11" s="14" t="str">
        <f t="shared" si="22"/>
        <v/>
      </c>
      <c r="Z11" s="14" t="str">
        <f t="shared" si="22"/>
        <v/>
      </c>
      <c r="AA11" s="50">
        <v>4</v>
      </c>
      <c r="AB11" s="50">
        <v>4</v>
      </c>
      <c r="AC11" s="51">
        <v>3</v>
      </c>
      <c r="AD11" s="51">
        <v>-5</v>
      </c>
      <c r="AE11" s="51"/>
      <c r="AF11" s="1"/>
      <c r="AG11" s="75" t="str">
        <f t="shared" si="23"/>
        <v/>
      </c>
      <c r="AH11" s="75" t="str">
        <f t="shared" si="8"/>
        <v/>
      </c>
      <c r="AI11" s="75">
        <f t="shared" si="9"/>
        <v>15</v>
      </c>
      <c r="AJ11" s="75" t="str">
        <f t="shared" si="10"/>
        <v/>
      </c>
      <c r="AK11" s="75" t="str">
        <f t="shared" si="11"/>
        <v/>
      </c>
      <c r="AL11" s="75" t="str">
        <f t="shared" si="12"/>
        <v/>
      </c>
      <c r="AM11" s="75" t="str">
        <f t="shared" si="13"/>
        <v/>
      </c>
      <c r="AN11" s="75" t="str">
        <f t="shared" si="14"/>
        <v/>
      </c>
      <c r="AO11" s="1"/>
      <c r="AP11" s="1">
        <f t="shared" si="15"/>
        <v>1</v>
      </c>
      <c r="AQ11" s="359" t="str">
        <f t="shared" si="5"/>
        <v>2,1</v>
      </c>
      <c r="AR11" s="52" t="str">
        <f t="shared" si="16"/>
        <v>5,4</v>
      </c>
      <c r="AS11" s="351">
        <f t="shared" si="26"/>
        <v>5</v>
      </c>
      <c r="AT11" s="350">
        <f t="shared" ref="AT11:BC11" si="29">IF(ISNUMBER(MATCH(AT62,$BK$31:$BK$40,0)),$BK$30,IF(ISNUMBER(MATCH(AT62,$BK$28:$BK$29,0)),$BK$27,IF(ISNUMBER(MATCH(AT62,$AR$7:$AR$42,0)),$AR$6,$O$6)))</f>
        <v>0</v>
      </c>
      <c r="AU11" s="350">
        <f t="shared" si="29"/>
        <v>0</v>
      </c>
      <c r="AV11" s="350">
        <f t="shared" si="29"/>
        <v>0</v>
      </c>
      <c r="AW11" s="350">
        <f t="shared" si="29"/>
        <v>0</v>
      </c>
      <c r="AX11" s="350">
        <f t="shared" si="29"/>
        <v>0</v>
      </c>
      <c r="AY11" s="350">
        <f t="shared" si="29"/>
        <v>1</v>
      </c>
      <c r="AZ11" s="350">
        <f t="shared" si="29"/>
        <v>0</v>
      </c>
      <c r="BA11" s="350">
        <f t="shared" si="29"/>
        <v>1</v>
      </c>
      <c r="BB11" s="350">
        <f t="shared" si="29"/>
        <v>1</v>
      </c>
      <c r="BC11" s="350">
        <f t="shared" si="29"/>
        <v>1</v>
      </c>
      <c r="BD11" s="351"/>
      <c r="BE11" s="1"/>
      <c r="BF11" s="38">
        <v>1</v>
      </c>
      <c r="BG11" s="79">
        <v>15</v>
      </c>
      <c r="BH11" s="102" t="s">
        <v>32</v>
      </c>
      <c r="BI11" s="79">
        <v>10</v>
      </c>
      <c r="BJ11" s="79"/>
      <c r="BK11" s="79"/>
      <c r="BL11" s="1"/>
      <c r="BM11" s="30">
        <v>2</v>
      </c>
      <c r="BN11" s="30">
        <v>2</v>
      </c>
      <c r="BO11" s="30">
        <v>2</v>
      </c>
      <c r="BP11" s="30">
        <v>1</v>
      </c>
      <c r="BQ11" s="30">
        <v>1</v>
      </c>
      <c r="BR11" s="30">
        <v>1</v>
      </c>
      <c r="BS11" s="30">
        <v>1</v>
      </c>
      <c r="BT11" s="30">
        <v>1</v>
      </c>
      <c r="BU11" s="30">
        <v>2</v>
      </c>
      <c r="BV11" s="30">
        <v>0</v>
      </c>
      <c r="BW11" s="1"/>
      <c r="BX11" s="31">
        <f t="shared" si="3"/>
        <v>5</v>
      </c>
      <c r="BY11" s="31">
        <f t="shared" si="3"/>
        <v>10</v>
      </c>
      <c r="BZ11" s="31">
        <f t="shared" si="3"/>
        <v>5</v>
      </c>
      <c r="CA11" s="31">
        <f t="shared" si="3"/>
        <v>7</v>
      </c>
      <c r="CB11" s="31">
        <f t="shared" si="3"/>
        <v>5</v>
      </c>
      <c r="CC11" s="31">
        <f t="shared" si="3"/>
        <v>0</v>
      </c>
      <c r="CD11" s="31">
        <f t="shared" si="3"/>
        <v>0</v>
      </c>
      <c r="CE11" s="31">
        <f t="shared" si="3"/>
        <v>-1</v>
      </c>
      <c r="CF11" s="31">
        <f t="shared" si="3"/>
        <v>0</v>
      </c>
      <c r="CG11" s="31">
        <f t="shared" si="3"/>
        <v>0</v>
      </c>
      <c r="CH11" s="1"/>
      <c r="CI11" s="32">
        <v>1.0000000000000001E-9</v>
      </c>
      <c r="CJ11" s="32">
        <v>2.5000000000000002E-10</v>
      </c>
      <c r="CK11" s="32">
        <v>2.5000000000000002E-10</v>
      </c>
      <c r="CL11" s="32">
        <v>2.5000000000000002E-10</v>
      </c>
      <c r="CM11" s="32">
        <v>2.5000000000000002E-10</v>
      </c>
      <c r="CN11" s="32">
        <v>2.5000000000000002E-10</v>
      </c>
      <c r="CO11" s="32">
        <v>2.5000000000000002E-10</v>
      </c>
      <c r="CP11" s="32">
        <v>2.5000000000000002E-10</v>
      </c>
      <c r="CQ11" s="32">
        <v>1.0000000000000001E-9</v>
      </c>
      <c r="CR11" s="32">
        <v>0</v>
      </c>
      <c r="CS11" s="1"/>
      <c r="CT11" s="1"/>
      <c r="CU11" s="39">
        <f t="shared" si="18"/>
        <v>0.26226717344836109</v>
      </c>
      <c r="CV11" s="40">
        <v>8276522.5528140003</v>
      </c>
      <c r="CW11" s="41">
        <v>1078.4167170000001</v>
      </c>
      <c r="CX11" s="41">
        <v>1061.5809999999999</v>
      </c>
      <c r="CY11" s="41">
        <v>1025.986956</v>
      </c>
      <c r="CZ11" s="41">
        <v>993.28665860000001</v>
      </c>
      <c r="DA11" s="42">
        <v>-16.428065759999999</v>
      </c>
      <c r="DB11" s="42">
        <v>-3.1775397330000001</v>
      </c>
      <c r="DC11" s="42">
        <v>-0.50988165090000004</v>
      </c>
      <c r="DD11" s="42">
        <v>-149.25292930000001</v>
      </c>
      <c r="DE11" s="42">
        <f t="shared" si="19"/>
        <v>3.7812000000023716E-3</v>
      </c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</row>
    <row r="12" spans="1:123" ht="11.25" customHeight="1" x14ac:dyDescent="0.25">
      <c r="A12" s="43">
        <f t="shared" si="25"/>
        <v>6</v>
      </c>
      <c r="B12" s="44">
        <v>5</v>
      </c>
      <c r="C12" s="44">
        <v>0</v>
      </c>
      <c r="D12" s="13">
        <v>4</v>
      </c>
      <c r="E12" s="362">
        <v>5</v>
      </c>
      <c r="F12" s="46">
        <v>5000</v>
      </c>
      <c r="G12" s="46">
        <v>12</v>
      </c>
      <c r="H12" s="46">
        <v>9.4339624000000001E-4</v>
      </c>
      <c r="I12" s="47">
        <v>1066.509</v>
      </c>
      <c r="J12" s="48">
        <v>3</v>
      </c>
      <c r="K12" s="49">
        <v>3.0000000000000001E-5</v>
      </c>
      <c r="L12" s="49">
        <v>2.9999999999999898E-2</v>
      </c>
      <c r="M12" s="45">
        <v>2</v>
      </c>
      <c r="N12" s="45">
        <v>1</v>
      </c>
      <c r="O12" s="45">
        <v>0</v>
      </c>
      <c r="P12" s="1"/>
      <c r="Q12" s="13">
        <f>IF(OR(M12-M11&lt;0,N12=0),MAX(Q$6:Q11)+1,0)</f>
        <v>0</v>
      </c>
      <c r="R12" s="14">
        <f t="shared" si="20"/>
        <v>2</v>
      </c>
      <c r="S12" s="14" t="str">
        <f t="shared" si="21"/>
        <v/>
      </c>
      <c r="T12" s="14">
        <f t="shared" si="22"/>
        <v>6</v>
      </c>
      <c r="U12" s="14" t="str">
        <f t="shared" si="22"/>
        <v/>
      </c>
      <c r="V12" s="14" t="str">
        <f t="shared" si="22"/>
        <v/>
      </c>
      <c r="W12" s="14" t="str">
        <f t="shared" si="22"/>
        <v/>
      </c>
      <c r="X12" s="14" t="str">
        <f t="shared" si="22"/>
        <v/>
      </c>
      <c r="Y12" s="14" t="str">
        <f t="shared" si="22"/>
        <v/>
      </c>
      <c r="Z12" s="14" t="str">
        <f t="shared" si="22"/>
        <v/>
      </c>
      <c r="AA12" s="50">
        <v>5</v>
      </c>
      <c r="AB12" s="50">
        <v>5</v>
      </c>
      <c r="AC12" s="51">
        <v>4</v>
      </c>
      <c r="AD12" s="51">
        <v>-6</v>
      </c>
      <c r="AE12" s="5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>
        <f t="shared" si="15"/>
        <v>2</v>
      </c>
      <c r="AQ12" s="13" t="str">
        <f t="shared" si="5"/>
        <v>2,2</v>
      </c>
      <c r="AR12" s="52" t="str">
        <f t="shared" si="16"/>
        <v>6,5</v>
      </c>
      <c r="AS12" s="351">
        <f t="shared" si="26"/>
        <v>6</v>
      </c>
      <c r="AT12" s="350">
        <f t="shared" ref="AT12:BC12" si="30">IF(ISNUMBER(MATCH(AT63,$BK$31:$BK$40,0)),$BK$30,IF(ISNUMBER(MATCH(AT63,$BK$28:$BK$29,0)),$BK$27,IF(ISNUMBER(MATCH(AT63,$AR$7:$AR$42,0)),$AR$6,$O$6)))</f>
        <v>0</v>
      </c>
      <c r="AU12" s="350">
        <f t="shared" si="30"/>
        <v>0</v>
      </c>
      <c r="AV12" s="350">
        <f t="shared" si="30"/>
        <v>0</v>
      </c>
      <c r="AW12" s="350" t="str">
        <f t="shared" si="30"/>
        <v>W</v>
      </c>
      <c r="AX12" s="350" t="str">
        <f t="shared" si="30"/>
        <v>W</v>
      </c>
      <c r="AY12" s="350">
        <f t="shared" si="30"/>
        <v>1</v>
      </c>
      <c r="AZ12" s="350">
        <f t="shared" si="30"/>
        <v>0</v>
      </c>
      <c r="BA12" s="350">
        <f t="shared" si="30"/>
        <v>1</v>
      </c>
      <c r="BB12" s="350">
        <f t="shared" si="30"/>
        <v>0</v>
      </c>
      <c r="BC12" s="350">
        <f t="shared" si="30"/>
        <v>0</v>
      </c>
      <c r="BD12" s="351"/>
      <c r="BE12" s="1"/>
      <c r="BF12" s="38">
        <v>2</v>
      </c>
      <c r="BG12" s="79">
        <v>27</v>
      </c>
      <c r="BH12" s="102" t="s">
        <v>32</v>
      </c>
      <c r="BI12" s="79">
        <v>150</v>
      </c>
      <c r="BJ12" s="79"/>
      <c r="BK12" s="79"/>
      <c r="BL12" s="1"/>
      <c r="BM12" s="30">
        <v>0</v>
      </c>
      <c r="BN12" s="30">
        <v>2</v>
      </c>
      <c r="BO12" s="30">
        <v>2</v>
      </c>
      <c r="BP12" s="30">
        <v>1</v>
      </c>
      <c r="BQ12" s="30">
        <v>1</v>
      </c>
      <c r="BR12" s="30">
        <v>1</v>
      </c>
      <c r="BS12" s="30">
        <v>1</v>
      </c>
      <c r="BT12" s="30">
        <v>2</v>
      </c>
      <c r="BU12" s="30">
        <v>2</v>
      </c>
      <c r="BV12" s="30">
        <v>0</v>
      </c>
      <c r="BW12" s="1"/>
      <c r="BX12" s="31">
        <f t="shared" si="3"/>
        <v>0</v>
      </c>
      <c r="BY12" s="31">
        <f t="shared" si="3"/>
        <v>5</v>
      </c>
      <c r="BZ12" s="31">
        <f t="shared" si="3"/>
        <v>5</v>
      </c>
      <c r="CA12" s="31">
        <f t="shared" si="3"/>
        <v>9</v>
      </c>
      <c r="CB12" s="31">
        <f t="shared" si="3"/>
        <v>4</v>
      </c>
      <c r="CC12" s="31">
        <f t="shared" si="3"/>
        <v>2</v>
      </c>
      <c r="CD12" s="31">
        <f t="shared" si="3"/>
        <v>0</v>
      </c>
      <c r="CE12" s="31">
        <f t="shared" si="3"/>
        <v>-3</v>
      </c>
      <c r="CF12" s="31">
        <f t="shared" si="3"/>
        <v>0</v>
      </c>
      <c r="CG12" s="31">
        <f t="shared" si="3"/>
        <v>0</v>
      </c>
      <c r="CH12" s="1"/>
      <c r="CI12" s="32">
        <v>0</v>
      </c>
      <c r="CJ12" s="32">
        <v>1.0000000000000001E-9</v>
      </c>
      <c r="CK12" s="32">
        <v>2.5000000000000002E-10</v>
      </c>
      <c r="CL12" s="32">
        <v>2.5000000000000002E-10</v>
      </c>
      <c r="CM12" s="32">
        <v>2.5000000000000002E-10</v>
      </c>
      <c r="CN12" s="32">
        <v>2.5000000000000002E-10</v>
      </c>
      <c r="CO12" s="32">
        <v>2.5000000000000002E-10</v>
      </c>
      <c r="CP12" s="32">
        <v>2.5000000000000002E-10</v>
      </c>
      <c r="CQ12" s="32">
        <v>1.0000000000000001E-9</v>
      </c>
      <c r="CR12" s="32">
        <v>0</v>
      </c>
      <c r="CS12" s="1"/>
      <c r="CT12" s="1"/>
      <c r="CU12" s="39">
        <f t="shared" si="18"/>
        <v>0.3314525930992851</v>
      </c>
      <c r="CV12" s="40">
        <v>10459848.351989999</v>
      </c>
      <c r="CW12" s="41">
        <v>1078.416557</v>
      </c>
      <c r="CX12" s="41">
        <v>1061.5809999999999</v>
      </c>
      <c r="CY12" s="41">
        <v>1025.986459</v>
      </c>
      <c r="CZ12" s="41">
        <v>993.28251739999996</v>
      </c>
      <c r="DA12" s="42">
        <v>-16.42342536</v>
      </c>
      <c r="DB12" s="42">
        <v>-2.9261195469999999</v>
      </c>
      <c r="DC12" s="42">
        <v>-0.50447547969999995</v>
      </c>
      <c r="DD12" s="42">
        <v>-148.52267230000001</v>
      </c>
      <c r="DE12" s="42">
        <f t="shared" si="19"/>
        <v>8.4216000000019164E-3</v>
      </c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</row>
    <row r="13" spans="1:123" ht="11.25" customHeight="1" x14ac:dyDescent="0.25">
      <c r="A13" s="43">
        <f t="shared" si="25"/>
        <v>7</v>
      </c>
      <c r="B13" s="44">
        <v>6</v>
      </c>
      <c r="C13" s="44">
        <v>0</v>
      </c>
      <c r="D13" s="13">
        <v>5</v>
      </c>
      <c r="E13" s="362">
        <v>5</v>
      </c>
      <c r="F13" s="46">
        <v>5000</v>
      </c>
      <c r="G13" s="46">
        <v>12</v>
      </c>
      <c r="H13" s="46">
        <v>9.4339624000000001E-4</v>
      </c>
      <c r="I13" s="47">
        <v>1061.7919999999899</v>
      </c>
      <c r="J13" s="48">
        <v>3</v>
      </c>
      <c r="K13" s="49">
        <v>3.0000000000000001E-5</v>
      </c>
      <c r="L13" s="49">
        <v>2.9999999999999898E-2</v>
      </c>
      <c r="M13" s="45">
        <v>2</v>
      </c>
      <c r="N13" s="45">
        <v>1</v>
      </c>
      <c r="O13" s="45">
        <v>0</v>
      </c>
      <c r="P13" s="1"/>
      <c r="Q13" s="13">
        <f>IF(OR(M13-M12&lt;0,N13=0),MAX(Q$6:Q12)+1,0)</f>
        <v>0</v>
      </c>
      <c r="R13" s="14">
        <f t="shared" si="20"/>
        <v>2</v>
      </c>
      <c r="S13" s="14" t="str">
        <f t="shared" si="21"/>
        <v/>
      </c>
      <c r="T13" s="14">
        <f t="shared" si="22"/>
        <v>7</v>
      </c>
      <c r="U13" s="14" t="str">
        <f t="shared" si="22"/>
        <v/>
      </c>
      <c r="V13" s="14" t="str">
        <f t="shared" si="22"/>
        <v/>
      </c>
      <c r="W13" s="14" t="str">
        <f t="shared" si="22"/>
        <v/>
      </c>
      <c r="X13" s="14" t="str">
        <f t="shared" si="22"/>
        <v/>
      </c>
      <c r="Y13" s="14" t="str">
        <f t="shared" si="22"/>
        <v/>
      </c>
      <c r="Z13" s="14" t="str">
        <f t="shared" si="22"/>
        <v/>
      </c>
      <c r="AA13" s="50">
        <v>6</v>
      </c>
      <c r="AB13" s="50">
        <v>6</v>
      </c>
      <c r="AC13" s="51">
        <v>5</v>
      </c>
      <c r="AD13" s="51">
        <v>-7</v>
      </c>
      <c r="AE13" s="51"/>
      <c r="AF13" s="1"/>
      <c r="AG13" s="380"/>
      <c r="AH13" s="379">
        <f>(MAX(AG14:AG19)+MIN(AH14:AH19))/2</f>
        <v>2.5</v>
      </c>
      <c r="AI13" s="381">
        <v>2.5</v>
      </c>
      <c r="AJ13" s="379"/>
      <c r="AK13" s="379"/>
      <c r="AL13" s="379"/>
      <c r="AM13" s="379"/>
      <c r="AN13" s="379"/>
      <c r="AO13" s="1"/>
      <c r="AP13" s="1">
        <f t="shared" si="15"/>
        <v>3</v>
      </c>
      <c r="AQ13" s="13" t="str">
        <f t="shared" si="5"/>
        <v>2,3</v>
      </c>
      <c r="AR13" s="52" t="str">
        <f t="shared" si="16"/>
        <v>6,6</v>
      </c>
      <c r="AS13" s="351">
        <f t="shared" si="26"/>
        <v>7</v>
      </c>
      <c r="AT13" s="350">
        <f t="shared" ref="AT13:BC13" si="31">IF(ISNUMBER(MATCH(AT64,$BK$31:$BK$40,0)),$BK$30,IF(ISNUMBER(MATCH(AT64,$BK$28:$BK$29,0)),$BK$27,IF(ISNUMBER(MATCH(AT64,$AR$7:$AR$42,0)),$AR$6,$O$6)))</f>
        <v>0</v>
      </c>
      <c r="AU13" s="350">
        <f t="shared" si="31"/>
        <v>0</v>
      </c>
      <c r="AV13" s="350">
        <f t="shared" si="31"/>
        <v>0</v>
      </c>
      <c r="AW13" s="350" t="str">
        <f t="shared" si="31"/>
        <v>W</v>
      </c>
      <c r="AX13" s="350" t="str">
        <f t="shared" si="31"/>
        <v>W</v>
      </c>
      <c r="AY13" s="350">
        <f t="shared" si="31"/>
        <v>1</v>
      </c>
      <c r="AZ13" s="350">
        <f t="shared" si="31"/>
        <v>1</v>
      </c>
      <c r="BA13" s="350">
        <f t="shared" si="31"/>
        <v>0</v>
      </c>
      <c r="BB13" s="350">
        <f t="shared" si="31"/>
        <v>0</v>
      </c>
      <c r="BC13" s="350">
        <f t="shared" si="31"/>
        <v>0</v>
      </c>
      <c r="BD13" s="351"/>
      <c r="BE13" s="1"/>
      <c r="BF13" s="38">
        <v>3</v>
      </c>
      <c r="BG13" s="79">
        <v>3</v>
      </c>
      <c r="BH13" s="102" t="s">
        <v>33</v>
      </c>
      <c r="BI13" s="79">
        <v>10</v>
      </c>
      <c r="BJ13" s="79" t="s">
        <v>10</v>
      </c>
      <c r="BK13" s="79"/>
      <c r="BL13" s="1"/>
      <c r="BM13" s="30">
        <v>0</v>
      </c>
      <c r="BN13" s="30">
        <v>2</v>
      </c>
      <c r="BO13" s="30">
        <v>2</v>
      </c>
      <c r="BP13" s="30">
        <v>1</v>
      </c>
      <c r="BQ13" s="30">
        <v>1</v>
      </c>
      <c r="BR13" s="30">
        <v>1</v>
      </c>
      <c r="BS13" s="30">
        <v>1</v>
      </c>
      <c r="BT13" s="30">
        <v>2</v>
      </c>
      <c r="BU13" s="30">
        <v>2</v>
      </c>
      <c r="BV13" s="30">
        <v>0</v>
      </c>
      <c r="BW13" s="1"/>
      <c r="BX13" s="31">
        <f t="shared" si="3"/>
        <v>0</v>
      </c>
      <c r="BY13" s="31">
        <f t="shared" si="3"/>
        <v>10</v>
      </c>
      <c r="BZ13" s="31">
        <f t="shared" si="3"/>
        <v>10</v>
      </c>
      <c r="CA13" s="31">
        <f t="shared" si="3"/>
        <v>9</v>
      </c>
      <c r="CB13" s="31">
        <f t="shared" si="3"/>
        <v>5</v>
      </c>
      <c r="CC13" s="31">
        <f t="shared" si="3"/>
        <v>0</v>
      </c>
      <c r="CD13" s="31">
        <f t="shared" si="3"/>
        <v>0</v>
      </c>
      <c r="CE13" s="31">
        <f t="shared" si="3"/>
        <v>0</v>
      </c>
      <c r="CF13" s="31">
        <f t="shared" si="3"/>
        <v>0</v>
      </c>
      <c r="CG13" s="31">
        <f t="shared" si="3"/>
        <v>0</v>
      </c>
      <c r="CH13" s="1"/>
      <c r="CI13" s="32">
        <v>0</v>
      </c>
      <c r="CJ13" s="32">
        <v>1.0000000000000001E-9</v>
      </c>
      <c r="CK13" s="32">
        <v>2.5000000000000002E-10</v>
      </c>
      <c r="CL13" s="32">
        <v>2.5000000000000002E-10</v>
      </c>
      <c r="CM13" s="32">
        <v>2.5000000000000002E-10</v>
      </c>
      <c r="CN13" s="32">
        <v>2.5000000000000002E-10</v>
      </c>
      <c r="CO13" s="32">
        <v>2.5000000000000002E-10</v>
      </c>
      <c r="CP13" s="32">
        <v>2.5000000000000002E-10</v>
      </c>
      <c r="CQ13" s="32">
        <v>1.0000000000000001E-9</v>
      </c>
      <c r="CR13" s="32">
        <v>0</v>
      </c>
      <c r="CS13" s="1"/>
      <c r="CT13" s="1"/>
      <c r="CU13" s="39">
        <f t="shared" si="18"/>
        <v>0.40755655471518742</v>
      </c>
      <c r="CV13" s="40">
        <v>12861506.731079999</v>
      </c>
      <c r="CW13" s="41">
        <v>1078.4162699999999</v>
      </c>
      <c r="CX13" s="41">
        <v>1061.5809999999999</v>
      </c>
      <c r="CY13" s="41">
        <v>1025.985901</v>
      </c>
      <c r="CZ13" s="41">
        <v>993.27770020000003</v>
      </c>
      <c r="DA13" s="42">
        <v>-16.415090249999999</v>
      </c>
      <c r="DB13" s="42">
        <v>-2.6008477760000002</v>
      </c>
      <c r="DC13" s="42">
        <v>-0.49843628870000001</v>
      </c>
      <c r="DD13" s="42">
        <v>-147.6757418</v>
      </c>
      <c r="DE13" s="42">
        <f t="shared" si="19"/>
        <v>1.6756710000002784E-2</v>
      </c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</row>
    <row r="14" spans="1:123" ht="11.25" customHeight="1" x14ac:dyDescent="0.25">
      <c r="A14" s="43">
        <f t="shared" si="25"/>
        <v>8</v>
      </c>
      <c r="B14" s="44">
        <v>7</v>
      </c>
      <c r="C14" s="44">
        <v>0</v>
      </c>
      <c r="D14" s="13">
        <v>6</v>
      </c>
      <c r="E14" s="362">
        <v>5</v>
      </c>
      <c r="F14" s="46">
        <v>5000</v>
      </c>
      <c r="G14" s="46">
        <v>12</v>
      </c>
      <c r="H14" s="46">
        <v>9.4339624000000001E-4</v>
      </c>
      <c r="I14" s="47">
        <v>1057.075</v>
      </c>
      <c r="J14" s="48">
        <v>3</v>
      </c>
      <c r="K14" s="49">
        <v>3.0000000000000001E-5</v>
      </c>
      <c r="L14" s="49">
        <v>2.9999999999999898E-2</v>
      </c>
      <c r="M14" s="45">
        <v>2</v>
      </c>
      <c r="N14" s="45">
        <v>1</v>
      </c>
      <c r="O14" s="45">
        <v>0</v>
      </c>
      <c r="P14" s="1"/>
      <c r="Q14" s="13">
        <f>IF(OR(M14-M13&lt;0,N14=0),MAX(Q$6:Q13)+1,0)</f>
        <v>0</v>
      </c>
      <c r="R14" s="14">
        <f t="shared" si="20"/>
        <v>2</v>
      </c>
      <c r="S14" s="14" t="str">
        <f t="shared" si="21"/>
        <v/>
      </c>
      <c r="T14" s="14">
        <f t="shared" si="22"/>
        <v>8</v>
      </c>
      <c r="U14" s="14" t="str">
        <f t="shared" si="22"/>
        <v/>
      </c>
      <c r="V14" s="14" t="str">
        <f t="shared" si="22"/>
        <v/>
      </c>
      <c r="W14" s="14" t="str">
        <f t="shared" si="22"/>
        <v/>
      </c>
      <c r="X14" s="14" t="str">
        <f t="shared" si="22"/>
        <v/>
      </c>
      <c r="Y14" s="14" t="str">
        <f t="shared" si="22"/>
        <v/>
      </c>
      <c r="Z14" s="14" t="str">
        <f t="shared" si="22"/>
        <v/>
      </c>
      <c r="AA14" s="50">
        <v>7</v>
      </c>
      <c r="AB14" s="50">
        <v>7</v>
      </c>
      <c r="AC14" s="51">
        <v>6</v>
      </c>
      <c r="AD14" s="51">
        <v>-8</v>
      </c>
      <c r="AE14" s="51"/>
      <c r="AF14" s="1"/>
      <c r="AG14" s="363">
        <f t="shared" ref="AG14:AN17" si="32">IF(ISNUMBER(AG6),INDEX($D$7:$D$42,AG6,1),"")</f>
        <v>0</v>
      </c>
      <c r="AH14" s="364">
        <f t="shared" si="32"/>
        <v>3</v>
      </c>
      <c r="AI14" s="364">
        <f t="shared" si="32"/>
        <v>2</v>
      </c>
      <c r="AJ14" s="364">
        <f t="shared" si="32"/>
        <v>4</v>
      </c>
      <c r="AK14" s="364">
        <f t="shared" si="32"/>
        <v>6</v>
      </c>
      <c r="AL14" s="364">
        <f t="shared" si="32"/>
        <v>9</v>
      </c>
      <c r="AM14" s="364">
        <f t="shared" si="32"/>
        <v>13</v>
      </c>
      <c r="AN14" s="365">
        <f t="shared" si="32"/>
        <v>12</v>
      </c>
      <c r="AO14" s="1"/>
      <c r="AP14" s="1">
        <f t="shared" si="15"/>
        <v>4</v>
      </c>
      <c r="AQ14" s="13" t="str">
        <f t="shared" si="5"/>
        <v>2,4</v>
      </c>
      <c r="AR14" s="52" t="str">
        <f t="shared" si="16"/>
        <v>6,7</v>
      </c>
      <c r="AS14" s="351">
        <f t="shared" si="26"/>
        <v>8</v>
      </c>
      <c r="AT14" s="350">
        <f t="shared" ref="AT14:BC14" si="33">IF(ISNUMBER(MATCH(AT65,$BK$31:$BK$40,0)),$BK$30,IF(ISNUMBER(MATCH(AT65,$BK$28:$BK$29,0)),$BK$27,IF(ISNUMBER(MATCH(AT65,$AR$7:$AR$42,0)),$AR$6,$O$6)))</f>
        <v>0</v>
      </c>
      <c r="AU14" s="350">
        <f t="shared" si="33"/>
        <v>0</v>
      </c>
      <c r="AV14" s="350">
        <f t="shared" si="33"/>
        <v>0</v>
      </c>
      <c r="AW14" s="350" t="str">
        <f t="shared" si="33"/>
        <v>W</v>
      </c>
      <c r="AX14" s="350" t="str">
        <f t="shared" si="33"/>
        <v>W</v>
      </c>
      <c r="AY14" s="350">
        <f t="shared" si="33"/>
        <v>1</v>
      </c>
      <c r="AZ14" s="350">
        <f t="shared" si="33"/>
        <v>1</v>
      </c>
      <c r="BA14" s="350">
        <f t="shared" si="33"/>
        <v>0</v>
      </c>
      <c r="BB14" s="350">
        <f t="shared" si="33"/>
        <v>0</v>
      </c>
      <c r="BC14" s="350">
        <f t="shared" si="33"/>
        <v>0</v>
      </c>
      <c r="BD14" s="351"/>
      <c r="BE14" s="1"/>
      <c r="BF14" s="38">
        <v>4</v>
      </c>
      <c r="BG14" s="79">
        <v>9</v>
      </c>
      <c r="BH14" s="102" t="s">
        <v>34</v>
      </c>
      <c r="BI14" s="102" t="s">
        <v>35</v>
      </c>
      <c r="BJ14" s="79"/>
      <c r="BK14" s="79"/>
      <c r="BL14" s="1"/>
      <c r="BM14" s="30">
        <v>0</v>
      </c>
      <c r="BN14" s="30">
        <v>2</v>
      </c>
      <c r="BO14" s="30">
        <v>2</v>
      </c>
      <c r="BP14" s="30">
        <v>1</v>
      </c>
      <c r="BQ14" s="30">
        <v>1</v>
      </c>
      <c r="BR14" s="30">
        <v>1</v>
      </c>
      <c r="BS14" s="30">
        <v>1</v>
      </c>
      <c r="BT14" s="30">
        <v>2</v>
      </c>
      <c r="BU14" s="30">
        <v>2</v>
      </c>
      <c r="BV14" s="30">
        <v>2</v>
      </c>
      <c r="BW14" s="1"/>
      <c r="BX14" s="31">
        <f t="shared" si="3"/>
        <v>0</v>
      </c>
      <c r="BY14" s="31">
        <f t="shared" si="3"/>
        <v>10</v>
      </c>
      <c r="BZ14" s="31">
        <f t="shared" si="3"/>
        <v>14</v>
      </c>
      <c r="CA14" s="31">
        <f t="shared" si="3"/>
        <v>9</v>
      </c>
      <c r="CB14" s="31">
        <f t="shared" si="3"/>
        <v>0</v>
      </c>
      <c r="CC14" s="31">
        <f t="shared" si="3"/>
        <v>0</v>
      </c>
      <c r="CD14" s="31">
        <f t="shared" si="3"/>
        <v>0</v>
      </c>
      <c r="CE14" s="31">
        <f t="shared" si="3"/>
        <v>0</v>
      </c>
      <c r="CF14" s="31">
        <f t="shared" si="3"/>
        <v>0</v>
      </c>
      <c r="CG14" s="31">
        <f t="shared" si="3"/>
        <v>0</v>
      </c>
      <c r="CH14" s="1"/>
      <c r="CI14" s="32">
        <v>0</v>
      </c>
      <c r="CJ14" s="32">
        <v>1.0000000000000001E-9</v>
      </c>
      <c r="CK14" s="32">
        <v>2.5000000000000002E-10</v>
      </c>
      <c r="CL14" s="32">
        <v>2.5000000000000002E-10</v>
      </c>
      <c r="CM14" s="32">
        <v>2.5000000000000002E-10</v>
      </c>
      <c r="CN14" s="32">
        <v>2.5000000000000002E-10</v>
      </c>
      <c r="CO14" s="32">
        <v>2.5000000000000002E-10</v>
      </c>
      <c r="CP14" s="32">
        <v>2.5000000000000002E-10</v>
      </c>
      <c r="CQ14" s="32">
        <v>2.5000000000000002E-10</v>
      </c>
      <c r="CR14" s="32">
        <v>4.0000000000000002E-9</v>
      </c>
      <c r="CS14" s="1"/>
      <c r="CT14" s="1"/>
      <c r="CU14" s="39">
        <f t="shared" si="18"/>
        <v>0.49127091249271171</v>
      </c>
      <c r="CV14" s="40">
        <v>15503330.94808</v>
      </c>
      <c r="CW14" s="41">
        <v>1078.4157949999999</v>
      </c>
      <c r="CX14" s="41">
        <v>1061.5809999999999</v>
      </c>
      <c r="CY14" s="41">
        <v>1025.9852880000001</v>
      </c>
      <c r="CZ14" s="41">
        <v>993.27223579999998</v>
      </c>
      <c r="DA14" s="42">
        <v>-16.401311159999999</v>
      </c>
      <c r="DB14" s="42">
        <v>-2.21281287</v>
      </c>
      <c r="DC14" s="42">
        <v>-0.49182704820000001</v>
      </c>
      <c r="DD14" s="42">
        <v>-146.71750940000001</v>
      </c>
      <c r="DE14" s="42">
        <f t="shared" si="19"/>
        <v>3.0535800000002666E-2</v>
      </c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</row>
    <row r="15" spans="1:123" ht="11.25" customHeight="1" x14ac:dyDescent="0.25">
      <c r="A15" s="43">
        <f t="shared" si="25"/>
        <v>9</v>
      </c>
      <c r="B15" s="44">
        <v>8</v>
      </c>
      <c r="C15" s="44">
        <v>0</v>
      </c>
      <c r="D15" s="13">
        <v>7</v>
      </c>
      <c r="E15" s="362">
        <v>5</v>
      </c>
      <c r="F15" s="46">
        <v>5000</v>
      </c>
      <c r="G15" s="46">
        <v>12</v>
      </c>
      <c r="H15" s="46">
        <v>9.4339624000000001E-4</v>
      </c>
      <c r="I15" s="47">
        <v>1052.3589999999899</v>
      </c>
      <c r="J15" s="48">
        <v>3</v>
      </c>
      <c r="K15" s="49">
        <v>3.0000000000000001E-5</v>
      </c>
      <c r="L15" s="49">
        <v>2.9999999999999898E-2</v>
      </c>
      <c r="M15" s="45">
        <v>2</v>
      </c>
      <c r="N15" s="45">
        <v>1</v>
      </c>
      <c r="O15" s="45">
        <v>0</v>
      </c>
      <c r="P15" s="1"/>
      <c r="Q15" s="13">
        <f>IF(OR(M15-M14&lt;0,N15=0),MAX(Q$6:Q14)+1,0)</f>
        <v>0</v>
      </c>
      <c r="R15" s="14">
        <f t="shared" si="20"/>
        <v>2</v>
      </c>
      <c r="S15" s="14" t="str">
        <f t="shared" si="21"/>
        <v/>
      </c>
      <c r="T15" s="14">
        <f t="shared" si="22"/>
        <v>9</v>
      </c>
      <c r="U15" s="14" t="str">
        <f t="shared" si="22"/>
        <v/>
      </c>
      <c r="V15" s="14" t="str">
        <f t="shared" si="22"/>
        <v/>
      </c>
      <c r="W15" s="14" t="str">
        <f t="shared" si="22"/>
        <v/>
      </c>
      <c r="X15" s="14" t="str">
        <f t="shared" si="22"/>
        <v/>
      </c>
      <c r="Y15" s="14" t="str">
        <f t="shared" si="22"/>
        <v/>
      </c>
      <c r="Z15" s="14" t="str">
        <f t="shared" si="22"/>
        <v/>
      </c>
      <c r="AA15" s="50">
        <v>8</v>
      </c>
      <c r="AB15" s="50">
        <v>8</v>
      </c>
      <c r="AC15" s="51">
        <v>7</v>
      </c>
      <c r="AD15" s="51">
        <v>-22</v>
      </c>
      <c r="AE15" s="51"/>
      <c r="AF15" s="1"/>
      <c r="AG15" s="366">
        <f t="shared" si="32"/>
        <v>1</v>
      </c>
      <c r="AH15" s="86">
        <f t="shared" si="32"/>
        <v>4</v>
      </c>
      <c r="AI15" s="86">
        <f t="shared" si="32"/>
        <v>2</v>
      </c>
      <c r="AJ15" s="86">
        <f t="shared" si="32"/>
        <v>4</v>
      </c>
      <c r="AK15" s="86">
        <f t="shared" si="32"/>
        <v>7</v>
      </c>
      <c r="AL15" s="86">
        <f t="shared" si="32"/>
        <v>10</v>
      </c>
      <c r="AM15" s="86">
        <f t="shared" si="32"/>
        <v>12</v>
      </c>
      <c r="AN15" s="367">
        <f t="shared" si="32"/>
        <v>12</v>
      </c>
      <c r="AO15" s="1"/>
      <c r="AP15" s="1">
        <f t="shared" si="15"/>
        <v>5</v>
      </c>
      <c r="AQ15" s="13" t="str">
        <f t="shared" si="5"/>
        <v>2,5</v>
      </c>
      <c r="AR15" s="52" t="str">
        <f t="shared" si="16"/>
        <v>6,8</v>
      </c>
      <c r="AS15" s="351">
        <f t="shared" si="26"/>
        <v>9</v>
      </c>
      <c r="AT15" s="350">
        <f t="shared" ref="AT15:BC15" si="34">IF(ISNUMBER(MATCH(AT66,$BK$31:$BK$40,0)),$BK$30,IF(ISNUMBER(MATCH(AT66,$BK$28:$BK$29,0)),$BK$27,IF(ISNUMBER(MATCH(AT66,$AR$7:$AR$42,0)),$AR$6,$O$6)))</f>
        <v>0</v>
      </c>
      <c r="AU15" s="350">
        <f t="shared" si="34"/>
        <v>0</v>
      </c>
      <c r="AV15" s="350">
        <f t="shared" si="34"/>
        <v>0</v>
      </c>
      <c r="AW15" s="350" t="str">
        <f t="shared" si="34"/>
        <v>W</v>
      </c>
      <c r="AX15" s="350" t="str">
        <f t="shared" si="34"/>
        <v>W</v>
      </c>
      <c r="AY15" s="350">
        <f t="shared" si="34"/>
        <v>1</v>
      </c>
      <c r="AZ15" s="350">
        <f t="shared" si="34"/>
        <v>0</v>
      </c>
      <c r="BA15" s="350">
        <f t="shared" si="34"/>
        <v>0</v>
      </c>
      <c r="BB15" s="350">
        <f t="shared" si="34"/>
        <v>0</v>
      </c>
      <c r="BC15" s="350">
        <f t="shared" si="34"/>
        <v>0</v>
      </c>
      <c r="BD15" s="351"/>
      <c r="BE15" s="1"/>
      <c r="BF15" s="38">
        <v>5</v>
      </c>
      <c r="BG15" s="79">
        <v>10</v>
      </c>
      <c r="BH15" s="102" t="s">
        <v>34</v>
      </c>
      <c r="BI15" s="102" t="s">
        <v>35</v>
      </c>
      <c r="BJ15" s="79"/>
      <c r="BK15" s="79"/>
      <c r="BL15" s="1"/>
      <c r="BM15" s="30">
        <v>0</v>
      </c>
      <c r="BN15" s="30">
        <v>2</v>
      </c>
      <c r="BO15" s="30">
        <v>2</v>
      </c>
      <c r="BP15" s="30">
        <v>1</v>
      </c>
      <c r="BQ15" s="30">
        <v>1</v>
      </c>
      <c r="BR15" s="30">
        <v>1</v>
      </c>
      <c r="BS15" s="30">
        <v>1</v>
      </c>
      <c r="BT15" s="30">
        <v>2</v>
      </c>
      <c r="BU15" s="30">
        <v>2</v>
      </c>
      <c r="BV15" s="30">
        <v>0</v>
      </c>
      <c r="BW15" s="1"/>
      <c r="BX15" s="31">
        <f t="shared" si="3"/>
        <v>0</v>
      </c>
      <c r="BY15" s="31">
        <f t="shared" si="3"/>
        <v>10</v>
      </c>
      <c r="BZ15" s="31">
        <f t="shared" si="3"/>
        <v>11</v>
      </c>
      <c r="CA15" s="31">
        <f t="shared" si="3"/>
        <v>5</v>
      </c>
      <c r="CB15" s="31">
        <f t="shared" si="3"/>
        <v>0</v>
      </c>
      <c r="CC15" s="31">
        <f t="shared" si="3"/>
        <v>0</v>
      </c>
      <c r="CD15" s="31">
        <f t="shared" si="3"/>
        <v>0</v>
      </c>
      <c r="CE15" s="31">
        <f t="shared" si="3"/>
        <v>0</v>
      </c>
      <c r="CF15" s="31">
        <f t="shared" si="3"/>
        <v>0</v>
      </c>
      <c r="CG15" s="31">
        <f t="shared" si="3"/>
        <v>0</v>
      </c>
      <c r="CH15" s="1"/>
      <c r="CI15" s="32">
        <v>0</v>
      </c>
      <c r="CJ15" s="32">
        <v>1.0000000000000001E-9</v>
      </c>
      <c r="CK15" s="32">
        <v>2.5000000000000002E-10</v>
      </c>
      <c r="CL15" s="32">
        <v>2.5000000000000002E-10</v>
      </c>
      <c r="CM15" s="32">
        <v>2.5000000000000002E-10</v>
      </c>
      <c r="CN15" s="32">
        <v>2.5000000000000002E-10</v>
      </c>
      <c r="CO15" s="32">
        <v>2.5000000000000002E-10</v>
      </c>
      <c r="CP15" s="32">
        <v>2.5000000000000002E-10</v>
      </c>
      <c r="CQ15" s="32">
        <v>1.0000000000000001E-9</v>
      </c>
      <c r="CR15" s="32">
        <v>0</v>
      </c>
      <c r="CS15" s="1"/>
      <c r="CT15" s="1"/>
      <c r="CU15" s="39">
        <f t="shared" si="18"/>
        <v>0.5833567060479885</v>
      </c>
      <c r="CV15" s="40">
        <v>18409337.58678</v>
      </c>
      <c r="CW15" s="41">
        <v>1078.4150609999999</v>
      </c>
      <c r="CX15" s="41">
        <v>1061.5809999999999</v>
      </c>
      <c r="CY15" s="41">
        <v>1025.984612</v>
      </c>
      <c r="CZ15" s="41">
        <v>993.26609689999998</v>
      </c>
      <c r="DA15" s="42">
        <v>-16.380027049999999</v>
      </c>
      <c r="DB15" s="42">
        <v>-1.7979557049999999</v>
      </c>
      <c r="DC15" s="42">
        <v>-0.48459115619999998</v>
      </c>
      <c r="DD15" s="42">
        <v>-145.64390059999999</v>
      </c>
      <c r="DE15" s="42">
        <f t="shared" si="19"/>
        <v>5.1819910000002523E-2</v>
      </c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</row>
    <row r="16" spans="1:123" ht="11.25" customHeight="1" x14ac:dyDescent="0.25">
      <c r="A16" s="43">
        <f t="shared" si="25"/>
        <v>10</v>
      </c>
      <c r="B16" s="44">
        <v>9</v>
      </c>
      <c r="C16" s="44">
        <v>0</v>
      </c>
      <c r="D16" s="359">
        <v>2</v>
      </c>
      <c r="E16" s="361">
        <v>4</v>
      </c>
      <c r="F16" s="46">
        <v>5000</v>
      </c>
      <c r="G16" s="46">
        <v>10</v>
      </c>
      <c r="H16" s="46">
        <v>5.4545456000000005E-4</v>
      </c>
      <c r="I16" s="47">
        <v>1073.63599999999</v>
      </c>
      <c r="J16" s="48">
        <v>2</v>
      </c>
      <c r="K16" s="49">
        <v>3.0000000000000001E-5</v>
      </c>
      <c r="L16" s="49">
        <v>2.9999999999999898E-2</v>
      </c>
      <c r="M16" s="45">
        <v>2</v>
      </c>
      <c r="N16" s="45">
        <v>0</v>
      </c>
      <c r="O16" s="45">
        <v>0</v>
      </c>
      <c r="P16" s="1"/>
      <c r="Q16" s="359">
        <f>IF(OR(M16-M15&lt;0,N16=0),MAX(Q$6:Q15)+1,0)</f>
        <v>3</v>
      </c>
      <c r="R16" s="14">
        <f t="shared" si="20"/>
        <v>3</v>
      </c>
      <c r="S16" s="14" t="str">
        <f t="shared" si="21"/>
        <v/>
      </c>
      <c r="T16" s="14" t="str">
        <f t="shared" si="22"/>
        <v/>
      </c>
      <c r="U16" s="14">
        <f t="shared" si="22"/>
        <v>10</v>
      </c>
      <c r="V16" s="14" t="str">
        <f t="shared" si="22"/>
        <v/>
      </c>
      <c r="W16" s="14" t="str">
        <f t="shared" si="22"/>
        <v/>
      </c>
      <c r="X16" s="14" t="str">
        <f t="shared" si="22"/>
        <v/>
      </c>
      <c r="Y16" s="14" t="str">
        <f t="shared" si="22"/>
        <v/>
      </c>
      <c r="Z16" s="14" t="str">
        <f t="shared" si="22"/>
        <v/>
      </c>
      <c r="AA16" s="50">
        <v>9</v>
      </c>
      <c r="AB16" s="50">
        <v>9</v>
      </c>
      <c r="AC16" s="51">
        <v>3</v>
      </c>
      <c r="AD16" s="51">
        <v>-10</v>
      </c>
      <c r="AE16" s="51"/>
      <c r="AF16" s="1"/>
      <c r="AG16" s="366">
        <f t="shared" si="32"/>
        <v>2</v>
      </c>
      <c r="AH16" s="86">
        <f t="shared" si="32"/>
        <v>5</v>
      </c>
      <c r="AI16" s="86">
        <f t="shared" si="32"/>
        <v>2</v>
      </c>
      <c r="AJ16" s="86">
        <f t="shared" si="32"/>
        <v>5</v>
      </c>
      <c r="AK16" s="86">
        <f t="shared" si="32"/>
        <v>7</v>
      </c>
      <c r="AL16" s="86">
        <f t="shared" si="32"/>
        <v>11</v>
      </c>
      <c r="AM16" s="86">
        <f t="shared" si="32"/>
        <v>12</v>
      </c>
      <c r="AN16" s="367">
        <f t="shared" si="32"/>
        <v>12</v>
      </c>
      <c r="AO16" s="1"/>
      <c r="AP16" s="1">
        <f t="shared" si="15"/>
        <v>1</v>
      </c>
      <c r="AQ16" s="359" t="str">
        <f t="shared" si="5"/>
        <v>3,1</v>
      </c>
      <c r="AR16" s="52" t="str">
        <f t="shared" si="16"/>
        <v>5,3</v>
      </c>
      <c r="AS16" s="351">
        <f t="shared" si="26"/>
        <v>10</v>
      </c>
      <c r="AT16" s="350">
        <f t="shared" ref="AT16:BC16" si="35">IF(ISNUMBER(MATCH(AT67,$BK$31:$BK$40,0)),$BK$30,IF(ISNUMBER(MATCH(AT67,$BK$28:$BK$29,0)),$BK$27,IF(ISNUMBER(MATCH(AT67,$AR$7:$AR$42,0)),$AR$6,$O$6)))</f>
        <v>0</v>
      </c>
      <c r="AU16" s="350">
        <f t="shared" si="35"/>
        <v>0</v>
      </c>
      <c r="AV16" s="350">
        <f t="shared" si="35"/>
        <v>0</v>
      </c>
      <c r="AW16" s="350" t="str">
        <f t="shared" si="35"/>
        <v>W</v>
      </c>
      <c r="AX16" s="350" t="str">
        <f t="shared" si="35"/>
        <v>W</v>
      </c>
      <c r="AY16" s="350">
        <f t="shared" si="35"/>
        <v>0</v>
      </c>
      <c r="AZ16" s="350">
        <f t="shared" si="35"/>
        <v>1</v>
      </c>
      <c r="BA16" s="350">
        <f t="shared" si="35"/>
        <v>0</v>
      </c>
      <c r="BB16" s="350">
        <f t="shared" si="35"/>
        <v>0</v>
      </c>
      <c r="BC16" s="350">
        <f t="shared" si="35"/>
        <v>0</v>
      </c>
      <c r="BD16" s="351"/>
      <c r="BE16" s="1"/>
      <c r="BF16" s="38">
        <v>6</v>
      </c>
      <c r="BG16" s="79">
        <v>11</v>
      </c>
      <c r="BH16" s="102" t="s">
        <v>34</v>
      </c>
      <c r="BI16" s="102" t="s">
        <v>35</v>
      </c>
      <c r="BJ16" s="79"/>
      <c r="BK16" s="79"/>
      <c r="BL16" s="1"/>
      <c r="BM16" s="30">
        <v>2</v>
      </c>
      <c r="BN16" s="30">
        <v>2</v>
      </c>
      <c r="BO16" s="30">
        <v>1</v>
      </c>
      <c r="BP16" s="30">
        <v>1</v>
      </c>
      <c r="BQ16" s="30">
        <v>1</v>
      </c>
      <c r="BR16" s="30">
        <v>1</v>
      </c>
      <c r="BS16" s="30">
        <v>1</v>
      </c>
      <c r="BT16" s="30">
        <v>2</v>
      </c>
      <c r="BU16" s="30">
        <v>2</v>
      </c>
      <c r="BV16" s="30">
        <v>0</v>
      </c>
      <c r="BW16" s="1"/>
      <c r="BX16" s="31">
        <f t="shared" si="3"/>
        <v>0</v>
      </c>
      <c r="BY16" s="31">
        <f t="shared" si="3"/>
        <v>0</v>
      </c>
      <c r="BZ16" s="31">
        <f t="shared" si="3"/>
        <v>0</v>
      </c>
      <c r="CA16" s="31">
        <f t="shared" si="3"/>
        <v>0</v>
      </c>
      <c r="CB16" s="31">
        <f t="shared" si="3"/>
        <v>0</v>
      </c>
      <c r="CC16" s="31">
        <f t="shared" si="3"/>
        <v>0</v>
      </c>
      <c r="CD16" s="31">
        <f t="shared" si="3"/>
        <v>0</v>
      </c>
      <c r="CE16" s="31">
        <f t="shared" si="3"/>
        <v>0</v>
      </c>
      <c r="CF16" s="31">
        <f t="shared" si="3"/>
        <v>0</v>
      </c>
      <c r="CG16" s="31">
        <f t="shared" si="3"/>
        <v>0</v>
      </c>
      <c r="CH16" s="1"/>
      <c r="CI16" s="32">
        <v>1.0000000000000001E-9</v>
      </c>
      <c r="CJ16" s="32">
        <v>2.5000000000000002E-10</v>
      </c>
      <c r="CK16" s="32">
        <v>2.5000000000000002E-10</v>
      </c>
      <c r="CL16" s="32">
        <v>2.5000000000000002E-10</v>
      </c>
      <c r="CM16" s="32">
        <v>2.5000000000000002E-10</v>
      </c>
      <c r="CN16" s="32">
        <v>2.5000000000000002E-10</v>
      </c>
      <c r="CO16" s="32">
        <v>2.5000000000000002E-10</v>
      </c>
      <c r="CP16" s="32">
        <v>2.5000000000000002E-10</v>
      </c>
      <c r="CQ16" s="32">
        <v>1.0000000000000001E-9</v>
      </c>
      <c r="CR16" s="32">
        <v>0</v>
      </c>
      <c r="CS16" s="1"/>
      <c r="CT16" s="1"/>
      <c r="CU16" s="39">
        <f t="shared" si="18"/>
        <v>0.68465107895879285</v>
      </c>
      <c r="CV16" s="40">
        <v>21605944.889350001</v>
      </c>
      <c r="CW16" s="41">
        <v>1078.4139889999999</v>
      </c>
      <c r="CX16" s="41">
        <v>1061.5809999999999</v>
      </c>
      <c r="CY16" s="41">
        <v>1025.983874</v>
      </c>
      <c r="CZ16" s="41">
        <v>993.25933020000002</v>
      </c>
      <c r="DA16" s="42">
        <v>-16.348992039999999</v>
      </c>
      <c r="DB16" s="42">
        <v>-1.305696647</v>
      </c>
      <c r="DC16" s="42">
        <v>-0.47672751679999997</v>
      </c>
      <c r="DD16" s="42">
        <v>-144.46386390000001</v>
      </c>
      <c r="DE16" s="42">
        <f t="shared" si="19"/>
        <v>8.2854920000002608E-2</v>
      </c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</row>
    <row r="17" spans="1:123" ht="11.25" customHeight="1" x14ac:dyDescent="0.25">
      <c r="A17" s="43">
        <f t="shared" si="25"/>
        <v>11</v>
      </c>
      <c r="B17" s="44">
        <v>10</v>
      </c>
      <c r="C17" s="44">
        <v>0</v>
      </c>
      <c r="D17" s="13">
        <v>2</v>
      </c>
      <c r="E17" s="361">
        <v>5</v>
      </c>
      <c r="F17" s="46">
        <v>5000</v>
      </c>
      <c r="G17" s="46">
        <v>10</v>
      </c>
      <c r="H17" s="46">
        <v>5.4545456000000005E-4</v>
      </c>
      <c r="I17" s="47">
        <v>1070.9090000000001</v>
      </c>
      <c r="J17" s="48">
        <v>2</v>
      </c>
      <c r="K17" s="49">
        <v>3.0000000000000001E-5</v>
      </c>
      <c r="L17" s="49">
        <v>2.9999999999999898E-2</v>
      </c>
      <c r="M17" s="45">
        <v>2</v>
      </c>
      <c r="N17" s="45">
        <v>1</v>
      </c>
      <c r="O17" s="45">
        <v>0</v>
      </c>
      <c r="P17" s="1"/>
      <c r="Q17" s="13">
        <f>IF(OR(M17-M16&lt;0,N17=0),MAX(Q$6:Q16)+1,0)</f>
        <v>0</v>
      </c>
      <c r="R17" s="14">
        <f t="shared" si="20"/>
        <v>3</v>
      </c>
      <c r="S17" s="14" t="str">
        <f t="shared" si="21"/>
        <v/>
      </c>
      <c r="T17" s="14" t="str">
        <f t="shared" si="22"/>
        <v/>
      </c>
      <c r="U17" s="14">
        <f t="shared" si="22"/>
        <v>11</v>
      </c>
      <c r="V17" s="14" t="str">
        <f t="shared" si="22"/>
        <v/>
      </c>
      <c r="W17" s="14" t="str">
        <f t="shared" si="22"/>
        <v/>
      </c>
      <c r="X17" s="14" t="str">
        <f t="shared" si="22"/>
        <v/>
      </c>
      <c r="Y17" s="14" t="str">
        <f t="shared" si="22"/>
        <v/>
      </c>
      <c r="Z17" s="14" t="str">
        <f t="shared" si="22"/>
        <v/>
      </c>
      <c r="AA17" s="50">
        <v>10</v>
      </c>
      <c r="AB17" s="50">
        <v>10</v>
      </c>
      <c r="AC17" s="51">
        <v>9</v>
      </c>
      <c r="AD17" s="51">
        <v>-11</v>
      </c>
      <c r="AE17" s="51"/>
      <c r="AF17" s="1"/>
      <c r="AG17" s="366">
        <f t="shared" si="32"/>
        <v>2</v>
      </c>
      <c r="AH17" s="86">
        <f t="shared" si="32"/>
        <v>6</v>
      </c>
      <c r="AI17" s="86">
        <f t="shared" si="32"/>
        <v>3</v>
      </c>
      <c r="AJ17" s="86">
        <f t="shared" si="32"/>
        <v>5</v>
      </c>
      <c r="AK17" s="86">
        <f t="shared" si="32"/>
        <v>8</v>
      </c>
      <c r="AL17" s="86">
        <f t="shared" si="32"/>
        <v>12</v>
      </c>
      <c r="AM17" s="86">
        <f t="shared" si="32"/>
        <v>12</v>
      </c>
      <c r="AN17" s="367">
        <f t="shared" si="32"/>
        <v>12</v>
      </c>
      <c r="AO17" s="1"/>
      <c r="AP17" s="1">
        <f t="shared" si="15"/>
        <v>2</v>
      </c>
      <c r="AQ17" s="13" t="str">
        <f t="shared" si="5"/>
        <v>3,2</v>
      </c>
      <c r="AR17" s="52" t="str">
        <f t="shared" si="16"/>
        <v>6,3</v>
      </c>
      <c r="AS17" s="351">
        <f t="shared" si="26"/>
        <v>11</v>
      </c>
      <c r="AT17" s="350">
        <f t="shared" ref="AT17:BC17" si="36">IF(ISNUMBER(MATCH(AT68,$BK$31:$BK$40,0)),$BK$30,IF(ISNUMBER(MATCH(AT68,$BK$28:$BK$29,0)),$BK$27,IF(ISNUMBER(MATCH(AT68,$AR$7:$AR$42,0)),$AR$6,$O$6)))</f>
        <v>0</v>
      </c>
      <c r="AU17" s="350">
        <f t="shared" si="36"/>
        <v>0</v>
      </c>
      <c r="AV17" s="350">
        <f t="shared" si="36"/>
        <v>0</v>
      </c>
      <c r="AW17" s="350">
        <f t="shared" si="36"/>
        <v>0</v>
      </c>
      <c r="AX17" s="350">
        <f t="shared" si="36"/>
        <v>0</v>
      </c>
      <c r="AY17" s="350">
        <f t="shared" si="36"/>
        <v>0</v>
      </c>
      <c r="AZ17" s="350">
        <f t="shared" si="36"/>
        <v>1</v>
      </c>
      <c r="BA17" s="350">
        <f t="shared" si="36"/>
        <v>0</v>
      </c>
      <c r="BB17" s="350">
        <f t="shared" si="36"/>
        <v>0</v>
      </c>
      <c r="BC17" s="350">
        <f t="shared" si="36"/>
        <v>0</v>
      </c>
      <c r="BD17" s="351"/>
      <c r="BE17" s="1"/>
      <c r="BF17" s="38">
        <v>7</v>
      </c>
      <c r="BG17" s="79">
        <v>12</v>
      </c>
      <c r="BH17" s="102" t="s">
        <v>34</v>
      </c>
      <c r="BI17" s="102" t="s">
        <v>35</v>
      </c>
      <c r="BJ17" s="79"/>
      <c r="BK17" s="79"/>
      <c r="BL17" s="1"/>
      <c r="BM17" s="30">
        <v>1</v>
      </c>
      <c r="BN17" s="30">
        <v>1</v>
      </c>
      <c r="BO17" s="30">
        <v>1</v>
      </c>
      <c r="BP17" s="30">
        <v>1</v>
      </c>
      <c r="BQ17" s="30">
        <v>1</v>
      </c>
      <c r="BR17" s="30">
        <v>1</v>
      </c>
      <c r="BS17" s="30">
        <v>1</v>
      </c>
      <c r="BT17" s="30">
        <v>1</v>
      </c>
      <c r="BU17" s="30">
        <v>1</v>
      </c>
      <c r="BV17" s="30">
        <v>0</v>
      </c>
      <c r="BW17" s="1"/>
      <c r="BX17" s="31">
        <f t="shared" si="3"/>
        <v>0</v>
      </c>
      <c r="BY17" s="31">
        <f t="shared" si="3"/>
        <v>0</v>
      </c>
      <c r="BZ17" s="31">
        <f t="shared" si="3"/>
        <v>0</v>
      </c>
      <c r="CA17" s="31">
        <f t="shared" si="3"/>
        <v>0</v>
      </c>
      <c r="CB17" s="31">
        <f t="shared" si="3"/>
        <v>0</v>
      </c>
      <c r="CC17" s="31">
        <f t="shared" si="3"/>
        <v>0</v>
      </c>
      <c r="CD17" s="31">
        <f t="shared" si="3"/>
        <v>0</v>
      </c>
      <c r="CE17" s="31">
        <f t="shared" si="3"/>
        <v>0</v>
      </c>
      <c r="CF17" s="31">
        <f t="shared" si="3"/>
        <v>0</v>
      </c>
      <c r="CG17" s="31">
        <f t="shared" si="3"/>
        <v>0</v>
      </c>
      <c r="CH17" s="1"/>
      <c r="CI17" s="32">
        <v>2.5000000000000002E-10</v>
      </c>
      <c r="CJ17" s="32">
        <v>2.5000000000000002E-10</v>
      </c>
      <c r="CK17" s="32">
        <v>2.5000000000000002E-10</v>
      </c>
      <c r="CL17" s="32">
        <v>2.5000000000000002E-10</v>
      </c>
      <c r="CM17" s="32">
        <v>2.5000000000000002E-10</v>
      </c>
      <c r="CN17" s="32">
        <v>2.5000000000000002E-10</v>
      </c>
      <c r="CO17" s="32">
        <v>2.5000000000000002E-10</v>
      </c>
      <c r="CP17" s="32">
        <v>2.5000000000000002E-10</v>
      </c>
      <c r="CQ17" s="32">
        <v>1.0000000000000001E-9</v>
      </c>
      <c r="CR17" s="32">
        <v>0</v>
      </c>
      <c r="CS17" s="1"/>
      <c r="CT17" s="1"/>
      <c r="CU17" s="39">
        <f t="shared" si="18"/>
        <v>0.79607488916045577</v>
      </c>
      <c r="CV17" s="40">
        <v>25122212.922169998</v>
      </c>
      <c r="CW17" s="41">
        <v>1078.4124999999999</v>
      </c>
      <c r="CX17" s="41">
        <v>1061.5809999999999</v>
      </c>
      <c r="CY17" s="41">
        <v>1025.983078</v>
      </c>
      <c r="CZ17" s="41">
        <v>993.25201630000004</v>
      </c>
      <c r="DA17" s="42">
        <v>-16.305868669999999</v>
      </c>
      <c r="DB17" s="42">
        <v>-0.87097067719999999</v>
      </c>
      <c r="DC17" s="42">
        <v>-0.4683093626</v>
      </c>
      <c r="DD17" s="42">
        <v>-143.1923256</v>
      </c>
      <c r="DE17" s="42">
        <f t="shared" si="19"/>
        <v>0.1259782900000026</v>
      </c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</row>
    <row r="18" spans="1:123" ht="11.25" customHeight="1" x14ac:dyDescent="0.25">
      <c r="A18" s="43">
        <f t="shared" si="25"/>
        <v>12</v>
      </c>
      <c r="B18" s="44">
        <v>11</v>
      </c>
      <c r="C18" s="44">
        <v>0</v>
      </c>
      <c r="D18" s="13">
        <v>2</v>
      </c>
      <c r="E18" s="361">
        <v>6</v>
      </c>
      <c r="F18" s="46">
        <v>4500</v>
      </c>
      <c r="G18" s="46">
        <v>10</v>
      </c>
      <c r="H18" s="46">
        <v>5.4545456000000005E-4</v>
      </c>
      <c r="I18" s="47">
        <v>1068.31799999999</v>
      </c>
      <c r="J18" s="48">
        <v>2</v>
      </c>
      <c r="K18" s="49">
        <v>3.0000000000000001E-5</v>
      </c>
      <c r="L18" s="49">
        <v>2.9999999999999898E-2</v>
      </c>
      <c r="M18" s="45">
        <v>2</v>
      </c>
      <c r="N18" s="45">
        <v>1</v>
      </c>
      <c r="O18" s="45">
        <v>0</v>
      </c>
      <c r="P18" s="1"/>
      <c r="Q18" s="13">
        <f>IF(OR(M18-M17&lt;0,N18=0),MAX(Q$6:Q17)+1,0)</f>
        <v>0</v>
      </c>
      <c r="R18" s="14">
        <f t="shared" si="20"/>
        <v>3</v>
      </c>
      <c r="S18" s="14" t="str">
        <f t="shared" si="21"/>
        <v/>
      </c>
      <c r="T18" s="14" t="str">
        <f t="shared" ref="T18:Z27" si="37">IF($R18=T$5,$A18,$S$6)</f>
        <v/>
      </c>
      <c r="U18" s="14">
        <f t="shared" si="37"/>
        <v>12</v>
      </c>
      <c r="V18" s="14" t="str">
        <f t="shared" si="37"/>
        <v/>
      </c>
      <c r="W18" s="14" t="str">
        <f t="shared" si="37"/>
        <v/>
      </c>
      <c r="X18" s="14" t="str">
        <f t="shared" si="37"/>
        <v/>
      </c>
      <c r="Y18" s="14" t="str">
        <f t="shared" si="37"/>
        <v/>
      </c>
      <c r="Z18" s="14" t="str">
        <f t="shared" si="37"/>
        <v/>
      </c>
      <c r="AA18" s="50">
        <v>11</v>
      </c>
      <c r="AB18" s="50">
        <v>11</v>
      </c>
      <c r="AC18" s="51">
        <v>10</v>
      </c>
      <c r="AD18" s="51">
        <v>-12</v>
      </c>
      <c r="AE18" s="51"/>
      <c r="AF18" s="1"/>
      <c r="AG18" s="366" t="str">
        <f t="shared" ref="AG18:AL18" si="38">IF(ISNUMBER(AG10),INDEX($D$7:$D$42,AG10,1),"")</f>
        <v/>
      </c>
      <c r="AH18" s="86">
        <f t="shared" si="38"/>
        <v>7</v>
      </c>
      <c r="AI18" s="86">
        <f t="shared" si="38"/>
        <v>4</v>
      </c>
      <c r="AJ18" s="86" t="str">
        <f t="shared" si="38"/>
        <v/>
      </c>
      <c r="AK18" s="86" t="str">
        <f t="shared" si="38"/>
        <v/>
      </c>
      <c r="AL18" s="86" t="str">
        <f t="shared" si="38"/>
        <v/>
      </c>
      <c r="AM18" s="86">
        <v>12</v>
      </c>
      <c r="AN18" s="367">
        <f>IF(ISNUMBER(AN10),INDEX($D$7:$D$42,AN10,1),"")</f>
        <v>12</v>
      </c>
      <c r="AO18" s="1"/>
      <c r="AP18" s="1">
        <f t="shared" si="15"/>
        <v>3</v>
      </c>
      <c r="AQ18" s="13" t="str">
        <f t="shared" si="5"/>
        <v>3,3</v>
      </c>
      <c r="AR18" s="52" t="str">
        <f t="shared" si="16"/>
        <v>7,3</v>
      </c>
      <c r="AS18" s="351">
        <f t="shared" si="26"/>
        <v>12</v>
      </c>
      <c r="AT18" s="350">
        <f t="shared" ref="AT18:BC18" si="39">IF(ISNUMBER(MATCH(AT69,$BK$31:$BK$40,0)),$BK$30,IF(ISNUMBER(MATCH(AT69,$BK$28:$BK$29,0)),$BK$27,IF(ISNUMBER(MATCH(AT69,$AR$7:$AR$42,0)),$AR$6,$O$6)))</f>
        <v>0</v>
      </c>
      <c r="AU18" s="350">
        <f t="shared" si="39"/>
        <v>0</v>
      </c>
      <c r="AV18" s="350">
        <f t="shared" si="39"/>
        <v>0</v>
      </c>
      <c r="AW18" s="350">
        <f t="shared" si="39"/>
        <v>0</v>
      </c>
      <c r="AX18" s="350">
        <f t="shared" si="39"/>
        <v>0</v>
      </c>
      <c r="AY18" s="350">
        <f t="shared" si="39"/>
        <v>0</v>
      </c>
      <c r="AZ18" s="350">
        <f t="shared" si="39"/>
        <v>1</v>
      </c>
      <c r="BA18" s="350">
        <f t="shared" si="39"/>
        <v>0</v>
      </c>
      <c r="BB18" s="350">
        <f t="shared" si="39"/>
        <v>0</v>
      </c>
      <c r="BC18" s="350">
        <f t="shared" si="39"/>
        <v>0</v>
      </c>
      <c r="BD18" s="351"/>
      <c r="BE18" s="1"/>
      <c r="BF18" s="38">
        <v>8</v>
      </c>
      <c r="BG18" s="79">
        <v>13</v>
      </c>
      <c r="BH18" s="102" t="s">
        <v>34</v>
      </c>
      <c r="BI18" s="102" t="s">
        <v>35</v>
      </c>
      <c r="BJ18" s="79"/>
      <c r="BK18" s="79"/>
      <c r="BL18" s="1"/>
      <c r="BM18" s="30">
        <v>0</v>
      </c>
      <c r="BN18" s="30">
        <v>2</v>
      </c>
      <c r="BO18" s="30">
        <v>2</v>
      </c>
      <c r="BP18" s="30">
        <v>2</v>
      </c>
      <c r="BQ18" s="30">
        <v>2</v>
      </c>
      <c r="BR18" s="30">
        <v>2</v>
      </c>
      <c r="BS18" s="30">
        <v>2</v>
      </c>
      <c r="BT18" s="30">
        <v>2</v>
      </c>
      <c r="BU18" s="30">
        <v>1</v>
      </c>
      <c r="BV18" s="30">
        <v>0</v>
      </c>
      <c r="BW18" s="1"/>
      <c r="BX18" s="31">
        <f t="shared" si="3"/>
        <v>0</v>
      </c>
      <c r="BY18" s="31">
        <f t="shared" si="3"/>
        <v>0</v>
      </c>
      <c r="BZ18" s="31">
        <f t="shared" si="3"/>
        <v>0</v>
      </c>
      <c r="CA18" s="31">
        <f t="shared" si="3"/>
        <v>0</v>
      </c>
      <c r="CB18" s="31">
        <f t="shared" si="3"/>
        <v>0</v>
      </c>
      <c r="CC18" s="31">
        <f t="shared" si="3"/>
        <v>0</v>
      </c>
      <c r="CD18" s="31">
        <f t="shared" si="3"/>
        <v>0</v>
      </c>
      <c r="CE18" s="31">
        <f t="shared" si="3"/>
        <v>0</v>
      </c>
      <c r="CF18" s="31">
        <f t="shared" si="3"/>
        <v>0</v>
      </c>
      <c r="CG18" s="31">
        <f t="shared" si="3"/>
        <v>0</v>
      </c>
      <c r="CH18" s="1"/>
      <c r="CI18" s="32">
        <v>0</v>
      </c>
      <c r="CJ18" s="32">
        <v>2.5000000000000002E-10</v>
      </c>
      <c r="CK18" s="32">
        <v>2.5000000000000002E-10</v>
      </c>
      <c r="CL18" s="32">
        <v>2.5000000000000002E-10</v>
      </c>
      <c r="CM18" s="32">
        <v>2.5000000000000002E-10</v>
      </c>
      <c r="CN18" s="32">
        <v>2.5000000000000002E-10</v>
      </c>
      <c r="CO18" s="32">
        <v>1.0000000000000001E-9</v>
      </c>
      <c r="CP18" s="32">
        <v>1.0000000000000001E-9</v>
      </c>
      <c r="CQ18" s="32">
        <v>2.5000000000000002E-10</v>
      </c>
      <c r="CR18" s="32">
        <v>0</v>
      </c>
      <c r="CS18" s="61">
        <f>MAX(CI5:CR19)</f>
        <v>4.0000000000000002E-9</v>
      </c>
      <c r="CT18" s="1"/>
      <c r="CU18" s="39">
        <f t="shared" si="18"/>
        <v>0.91864108038253867</v>
      </c>
      <c r="CV18" s="40">
        <v>28990107.758280002</v>
      </c>
      <c r="CW18" s="41">
        <v>1078.4105099999999</v>
      </c>
      <c r="CX18" s="41">
        <v>1061.5809999999999</v>
      </c>
      <c r="CY18" s="41">
        <v>1025.9822300000001</v>
      </c>
      <c r="CZ18" s="41">
        <v>993.24423230000002</v>
      </c>
      <c r="DA18" s="42">
        <v>-16.24831923</v>
      </c>
      <c r="DB18" s="42">
        <v>-0.39441210409999999</v>
      </c>
      <c r="DC18" s="42">
        <v>-0.45941540250000001</v>
      </c>
      <c r="DD18" s="42">
        <v>-141.84350459999999</v>
      </c>
      <c r="DE18" s="42">
        <f t="shared" si="19"/>
        <v>0.18352773000000155</v>
      </c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</row>
    <row r="19" spans="1:123" ht="11.25" customHeight="1" x14ac:dyDescent="0.25">
      <c r="A19" s="43">
        <f t="shared" si="25"/>
        <v>13</v>
      </c>
      <c r="B19" s="44">
        <v>12</v>
      </c>
      <c r="C19" s="44">
        <v>0</v>
      </c>
      <c r="D19" s="13">
        <v>3</v>
      </c>
      <c r="E19" s="361">
        <v>7</v>
      </c>
      <c r="F19" s="46">
        <v>6000</v>
      </c>
      <c r="G19" s="46">
        <v>10</v>
      </c>
      <c r="H19" s="46">
        <v>5.4545456000000005E-4</v>
      </c>
      <c r="I19" s="47">
        <v>1065.4549999999899</v>
      </c>
      <c r="J19" s="48">
        <v>2</v>
      </c>
      <c r="K19" s="49">
        <v>3.0000000000000001E-5</v>
      </c>
      <c r="L19" s="49">
        <v>2.9999999999999898E-2</v>
      </c>
      <c r="M19" s="45">
        <v>2</v>
      </c>
      <c r="N19" s="45">
        <v>1</v>
      </c>
      <c r="O19" s="45">
        <v>0</v>
      </c>
      <c r="P19" s="1"/>
      <c r="Q19" s="13">
        <f>IF(OR(M19-M18&lt;0,N19=0),MAX(Q$6:Q18)+1,0)</f>
        <v>0</v>
      </c>
      <c r="R19" s="14">
        <f t="shared" si="20"/>
        <v>3</v>
      </c>
      <c r="S19" s="14" t="str">
        <f t="shared" si="21"/>
        <v/>
      </c>
      <c r="T19" s="14" t="str">
        <f t="shared" si="37"/>
        <v/>
      </c>
      <c r="U19" s="14">
        <f t="shared" si="37"/>
        <v>13</v>
      </c>
      <c r="V19" s="14" t="str">
        <f t="shared" si="37"/>
        <v/>
      </c>
      <c r="W19" s="14" t="str">
        <f t="shared" si="37"/>
        <v/>
      </c>
      <c r="X19" s="14" t="str">
        <f t="shared" si="37"/>
        <v/>
      </c>
      <c r="Y19" s="14" t="str">
        <f t="shared" si="37"/>
        <v/>
      </c>
      <c r="Z19" s="14" t="str">
        <f t="shared" si="37"/>
        <v/>
      </c>
      <c r="AA19" s="50">
        <v>12</v>
      </c>
      <c r="AB19" s="50">
        <v>12</v>
      </c>
      <c r="AC19" s="51">
        <v>11</v>
      </c>
      <c r="AD19" s="51">
        <v>-13</v>
      </c>
      <c r="AE19" s="51"/>
      <c r="AF19" s="1"/>
      <c r="AG19" s="366" t="str">
        <f>IF(ISNUMBER(AG11),INDEX($D$7:$D$42,AG11,1),"")</f>
        <v/>
      </c>
      <c r="AH19" s="86">
        <v>5</v>
      </c>
      <c r="AI19" s="86">
        <f>IF(ISNUMBER(AI11),INDEX($D$7:$D$42,AI11,1),"")</f>
        <v>5</v>
      </c>
      <c r="AJ19" s="86" t="str">
        <f>IF(ISNUMBER(AJ11),INDEX($D$7:$D$42,AJ11,1),"")</f>
        <v/>
      </c>
      <c r="AK19" s="86" t="str">
        <f>IF(ISNUMBER(AK11),INDEX($D$7:$D$42,AK11,1),"")</f>
        <v/>
      </c>
      <c r="AL19" s="86" t="str">
        <f>IF(ISNUMBER(AL11),INDEX($D$7:$D$42,AL11,1),"")</f>
        <v/>
      </c>
      <c r="AM19" s="86" t="str">
        <f>IF(ISNUMBER(AM11),INDEX($D$7:$D$42,AM11,1),"")</f>
        <v/>
      </c>
      <c r="AN19" s="367" t="str">
        <f>IF(ISNUMBER(AN11),INDEX($D$7:$D$42,AN11,1),"")</f>
        <v/>
      </c>
      <c r="AO19" s="1"/>
      <c r="AP19" s="1">
        <f t="shared" si="15"/>
        <v>4</v>
      </c>
      <c r="AQ19" s="13" t="str">
        <f t="shared" si="5"/>
        <v>3,4</v>
      </c>
      <c r="AR19" s="52" t="str">
        <f t="shared" si="16"/>
        <v>8,4</v>
      </c>
      <c r="AS19" s="351">
        <f t="shared" si="26"/>
        <v>13</v>
      </c>
      <c r="AT19" s="350">
        <f t="shared" ref="AT19:BC19" si="40">IF(ISNUMBER(MATCH(AT70,$BK$31:$BK$40,0)),$BK$30,IF(ISNUMBER(MATCH(AT70,$BK$28:$BK$29,0)),$BK$27,IF(ISNUMBER(MATCH(AT70,$AR$7:$AR$42,0)),$AR$6,$O$6)))</f>
        <v>-1</v>
      </c>
      <c r="AU19" s="350">
        <f t="shared" si="40"/>
        <v>1</v>
      </c>
      <c r="AV19" s="350">
        <f t="shared" si="40"/>
        <v>1</v>
      </c>
      <c r="AW19" s="350">
        <f t="shared" si="40"/>
        <v>1</v>
      </c>
      <c r="AX19" s="350">
        <f t="shared" si="40"/>
        <v>1</v>
      </c>
      <c r="AY19" s="350">
        <f t="shared" si="40"/>
        <v>1</v>
      </c>
      <c r="AZ19" s="350">
        <f t="shared" si="40"/>
        <v>1</v>
      </c>
      <c r="BA19" s="350">
        <f t="shared" si="40"/>
        <v>1</v>
      </c>
      <c r="BB19" s="350">
        <f t="shared" si="40"/>
        <v>0</v>
      </c>
      <c r="BC19" s="350">
        <f t="shared" si="40"/>
        <v>0</v>
      </c>
      <c r="BD19" s="351"/>
      <c r="BE19" s="1"/>
      <c r="BF19" s="38">
        <v>9</v>
      </c>
      <c r="BG19" s="79">
        <v>14</v>
      </c>
      <c r="BH19" s="102" t="s">
        <v>34</v>
      </c>
      <c r="BI19" s="102" t="s">
        <v>35</v>
      </c>
      <c r="BJ19" s="79"/>
      <c r="BK19" s="79"/>
      <c r="BL19" s="1"/>
      <c r="BM19" s="30">
        <v>0</v>
      </c>
      <c r="BN19" s="30">
        <v>0</v>
      </c>
      <c r="BO19" s="30">
        <v>2</v>
      </c>
      <c r="BP19" s="30">
        <v>2</v>
      </c>
      <c r="BQ19" s="30">
        <v>2</v>
      </c>
      <c r="BR19" s="30">
        <v>2</v>
      </c>
      <c r="BS19" s="30">
        <v>0</v>
      </c>
      <c r="BT19" s="30">
        <v>0</v>
      </c>
      <c r="BU19" s="30">
        <v>0</v>
      </c>
      <c r="BV19" s="30">
        <v>0</v>
      </c>
      <c r="BW19" s="1"/>
      <c r="BX19" s="31">
        <f t="shared" si="3"/>
        <v>0</v>
      </c>
      <c r="BY19" s="31">
        <f t="shared" si="3"/>
        <v>0</v>
      </c>
      <c r="BZ19" s="31">
        <f t="shared" si="3"/>
        <v>0</v>
      </c>
      <c r="CA19" s="31">
        <f t="shared" si="3"/>
        <v>0</v>
      </c>
      <c r="CB19" s="31">
        <f t="shared" si="3"/>
        <v>0</v>
      </c>
      <c r="CC19" s="31">
        <f t="shared" si="3"/>
        <v>0</v>
      </c>
      <c r="CD19" s="31">
        <f t="shared" si="3"/>
        <v>0</v>
      </c>
      <c r="CE19" s="31">
        <f t="shared" si="3"/>
        <v>0</v>
      </c>
      <c r="CF19" s="31">
        <f t="shared" si="3"/>
        <v>0</v>
      </c>
      <c r="CG19" s="31">
        <f t="shared" si="3"/>
        <v>0</v>
      </c>
      <c r="CH19" s="1"/>
      <c r="CI19" s="32">
        <v>0</v>
      </c>
      <c r="CJ19" s="32">
        <v>0</v>
      </c>
      <c r="CK19" s="32">
        <v>1.0000000000000001E-9</v>
      </c>
      <c r="CL19" s="32">
        <v>1.0000000000000001E-9</v>
      </c>
      <c r="CM19" s="32">
        <v>1.0000000000000001E-9</v>
      </c>
      <c r="CN19" s="32">
        <v>1.0000000000000001E-9</v>
      </c>
      <c r="CO19" s="32">
        <v>0</v>
      </c>
      <c r="CP19" s="32">
        <v>0</v>
      </c>
      <c r="CQ19" s="32">
        <v>0</v>
      </c>
      <c r="CR19" s="32">
        <v>0</v>
      </c>
      <c r="CS19" s="61">
        <f>MIN(CI5:CR19)</f>
        <v>0</v>
      </c>
      <c r="CT19" s="1"/>
      <c r="CU19" s="39">
        <f t="shared" si="18"/>
        <v>1.0534638907267981</v>
      </c>
      <c r="CV19" s="40">
        <v>33244792.078000002</v>
      </c>
      <c r="CW19" s="41">
        <v>1078.4079389999999</v>
      </c>
      <c r="CX19" s="41">
        <v>1060.5450000000001</v>
      </c>
      <c r="CY19" s="41">
        <v>1025.9813349999999</v>
      </c>
      <c r="CZ19" s="41">
        <v>993.23604439999997</v>
      </c>
      <c r="DA19" s="42">
        <v>-16.174118310000001</v>
      </c>
      <c r="DB19" s="42">
        <v>0</v>
      </c>
      <c r="DC19" s="42">
        <v>-0.45008878149999998</v>
      </c>
      <c r="DD19" s="42">
        <v>-140.4296631</v>
      </c>
      <c r="DE19" s="42">
        <f t="shared" si="19"/>
        <v>0.25772865000000067</v>
      </c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</row>
    <row r="20" spans="1:123" ht="11.25" customHeight="1" x14ac:dyDescent="0.25">
      <c r="A20" s="43">
        <f t="shared" si="25"/>
        <v>14</v>
      </c>
      <c r="B20" s="44">
        <v>13</v>
      </c>
      <c r="C20" s="44">
        <v>0</v>
      </c>
      <c r="D20" s="13">
        <v>4</v>
      </c>
      <c r="E20" s="361">
        <v>7</v>
      </c>
      <c r="F20" s="46">
        <v>5000</v>
      </c>
      <c r="G20" s="46">
        <v>10</v>
      </c>
      <c r="H20" s="46">
        <v>5.4545456000000005E-4</v>
      </c>
      <c r="I20" s="47">
        <v>1062.4549999999899</v>
      </c>
      <c r="J20" s="48">
        <v>2</v>
      </c>
      <c r="K20" s="49">
        <v>3.0000000000000001E-5</v>
      </c>
      <c r="L20" s="49">
        <v>2.9999999999999898E-2</v>
      </c>
      <c r="M20" s="45">
        <v>2</v>
      </c>
      <c r="N20" s="45">
        <v>1</v>
      </c>
      <c r="O20" s="45">
        <v>0</v>
      </c>
      <c r="P20" s="1"/>
      <c r="Q20" s="13">
        <f>IF(OR(M20-M19&lt;0,N20=0),MAX(Q$6:Q19)+1,0)</f>
        <v>0</v>
      </c>
      <c r="R20" s="14">
        <f t="shared" si="20"/>
        <v>3</v>
      </c>
      <c r="S20" s="14" t="str">
        <f t="shared" si="21"/>
        <v/>
      </c>
      <c r="T20" s="14" t="str">
        <f t="shared" si="37"/>
        <v/>
      </c>
      <c r="U20" s="14">
        <f t="shared" si="37"/>
        <v>14</v>
      </c>
      <c r="V20" s="14" t="str">
        <f t="shared" si="37"/>
        <v/>
      </c>
      <c r="W20" s="14" t="str">
        <f t="shared" si="37"/>
        <v/>
      </c>
      <c r="X20" s="14" t="str">
        <f t="shared" si="37"/>
        <v/>
      </c>
      <c r="Y20" s="14" t="str">
        <f t="shared" si="37"/>
        <v/>
      </c>
      <c r="Z20" s="14" t="str">
        <f t="shared" si="37"/>
        <v/>
      </c>
      <c r="AA20" s="50">
        <v>13</v>
      </c>
      <c r="AB20" s="50">
        <v>13</v>
      </c>
      <c r="AC20" s="51">
        <v>12</v>
      </c>
      <c r="AD20" s="51">
        <v>-14</v>
      </c>
      <c r="AE20" s="51"/>
      <c r="AF20" s="1"/>
      <c r="AG20" s="378"/>
      <c r="AH20" s="381">
        <f>(MAX(AG21:AG27)+MIN(AH21:AH27))/2</f>
        <v>3.5</v>
      </c>
      <c r="AI20" s="381">
        <v>3.5</v>
      </c>
      <c r="AJ20" s="379"/>
      <c r="AK20" s="379"/>
      <c r="AL20" s="379"/>
      <c r="AM20" s="379"/>
      <c r="AN20" s="379"/>
      <c r="AO20" s="1"/>
      <c r="AP20" s="1">
        <f t="shared" si="15"/>
        <v>5</v>
      </c>
      <c r="AQ20" s="13" t="str">
        <f t="shared" si="5"/>
        <v>3,5</v>
      </c>
      <c r="AR20" s="52" t="str">
        <f t="shared" si="16"/>
        <v>8,5</v>
      </c>
      <c r="AS20" s="351">
        <f t="shared" si="26"/>
        <v>14</v>
      </c>
      <c r="AT20" s="350">
        <f t="shared" ref="AT20:BC20" si="41">IF(ISNUMBER(MATCH(AT71,$BK$31:$BK$40,0)),$BK$30,IF(ISNUMBER(MATCH(AT71,$BK$28:$BK$29,0)),$BK$27,IF(ISNUMBER(MATCH(AT71,$AR$7:$AR$42,0)),$AR$6,$O$6)))</f>
        <v>0</v>
      </c>
      <c r="AU20" s="350">
        <f t="shared" si="41"/>
        <v>0</v>
      </c>
      <c r="AV20" s="350">
        <f t="shared" si="41"/>
        <v>0</v>
      </c>
      <c r="AW20" s="350">
        <f t="shared" si="41"/>
        <v>0</v>
      </c>
      <c r="AX20" s="350">
        <f t="shared" si="41"/>
        <v>0</v>
      </c>
      <c r="AY20" s="350">
        <f t="shared" si="41"/>
        <v>0</v>
      </c>
      <c r="AZ20" s="350">
        <f t="shared" si="41"/>
        <v>0</v>
      </c>
      <c r="BA20" s="350">
        <f t="shared" si="41"/>
        <v>0</v>
      </c>
      <c r="BB20" s="350">
        <f t="shared" si="41"/>
        <v>-1</v>
      </c>
      <c r="BC20" s="350">
        <f t="shared" si="41"/>
        <v>0</v>
      </c>
      <c r="BD20" s="351"/>
      <c r="BE20" s="1"/>
      <c r="BF20" s="38">
        <v>10</v>
      </c>
      <c r="BG20" s="79">
        <v>9</v>
      </c>
      <c r="BH20" s="102" t="s">
        <v>36</v>
      </c>
      <c r="BI20" s="347">
        <v>1075.5450000000001</v>
      </c>
      <c r="BJ20" s="79"/>
      <c r="BK20" s="79"/>
      <c r="BL20" s="1"/>
      <c r="BM20" s="62">
        <f>_xlfn.MINIFS(BM21:BV35,BM21:BV35,"&lt;&gt;0")</f>
        <v>997</v>
      </c>
      <c r="BN20" s="8"/>
      <c r="BO20" s="8"/>
      <c r="BP20" s="8"/>
      <c r="BQ20" s="8"/>
      <c r="BR20" s="8"/>
      <c r="BS20" s="8"/>
      <c r="BT20" s="8"/>
      <c r="BU20" s="16"/>
      <c r="BV20" s="16" t="s">
        <v>37</v>
      </c>
      <c r="BW20" s="1"/>
      <c r="BX20" s="62">
        <f>_xlfn.MINIFS(BX21:CG35,BX21:CG35,"&lt;&gt;0")</f>
        <v>997</v>
      </c>
      <c r="BY20" s="1"/>
      <c r="BZ20" s="1"/>
      <c r="CA20" s="1"/>
      <c r="CB20" s="1"/>
      <c r="CC20" s="1"/>
      <c r="CD20" s="1"/>
      <c r="CE20" s="1"/>
      <c r="CF20" s="16"/>
      <c r="CG20" s="16" t="s">
        <v>38</v>
      </c>
      <c r="CH20" s="1"/>
      <c r="CI20" s="62">
        <f>_xlfn.MINIFS(CI21:CR35,CI21:CR35,"&lt;&gt;0")</f>
        <v>530</v>
      </c>
      <c r="CJ20" s="1"/>
      <c r="CK20" s="1"/>
      <c r="CL20" s="1"/>
      <c r="CM20" s="1"/>
      <c r="CN20" s="1"/>
      <c r="CO20" s="1"/>
      <c r="CP20" s="1"/>
      <c r="CQ20" s="16"/>
      <c r="CR20" s="16" t="s">
        <v>39</v>
      </c>
      <c r="CS20" s="1"/>
      <c r="CT20" s="1"/>
      <c r="CU20" s="39">
        <f t="shared" si="18"/>
        <v>1.20176898210542</v>
      </c>
      <c r="CV20" s="40">
        <v>37924944.829690002</v>
      </c>
      <c r="CW20" s="41">
        <v>1078.404716</v>
      </c>
      <c r="CX20" s="41">
        <v>1060.5450000000001</v>
      </c>
      <c r="CY20" s="41">
        <v>1025.980395</v>
      </c>
      <c r="CZ20" s="41">
        <v>993.22752290000005</v>
      </c>
      <c r="DA20" s="42">
        <v>-16.0812375</v>
      </c>
      <c r="DB20" s="42">
        <v>0</v>
      </c>
      <c r="DC20" s="42">
        <v>-0.44038516389999999</v>
      </c>
      <c r="DD20" s="42">
        <v>-138.9636299</v>
      </c>
      <c r="DE20" s="42">
        <f t="shared" si="19"/>
        <v>0.35060946000000115</v>
      </c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</row>
    <row r="21" spans="1:123" ht="11.25" customHeight="1" x14ac:dyDescent="0.25">
      <c r="A21" s="43">
        <f t="shared" si="25"/>
        <v>15</v>
      </c>
      <c r="B21" s="44">
        <v>14</v>
      </c>
      <c r="C21" s="44">
        <v>0</v>
      </c>
      <c r="D21" s="13">
        <v>5</v>
      </c>
      <c r="E21" s="361">
        <v>7</v>
      </c>
      <c r="F21" s="46">
        <v>2000</v>
      </c>
      <c r="G21" s="46">
        <v>10</v>
      </c>
      <c r="H21" s="46">
        <v>5.4545456000000005E-4</v>
      </c>
      <c r="I21" s="47">
        <v>1060.5450000000001</v>
      </c>
      <c r="J21" s="48">
        <v>2</v>
      </c>
      <c r="K21" s="49">
        <v>3.0000000000000001E-5</v>
      </c>
      <c r="L21" s="49">
        <v>2.9999999999999898E-2</v>
      </c>
      <c r="M21" s="45">
        <v>2</v>
      </c>
      <c r="N21" s="45">
        <v>1</v>
      </c>
      <c r="O21" s="45">
        <v>0</v>
      </c>
      <c r="P21" s="1"/>
      <c r="Q21" s="13">
        <f>IF(OR(M21-M20&lt;0,N21=0),MAX(Q$6:Q20)+1,0)</f>
        <v>0</v>
      </c>
      <c r="R21" s="14">
        <f t="shared" si="20"/>
        <v>3</v>
      </c>
      <c r="S21" s="14" t="str">
        <f t="shared" si="21"/>
        <v/>
      </c>
      <c r="T21" s="14" t="str">
        <f t="shared" si="37"/>
        <v/>
      </c>
      <c r="U21" s="14">
        <f t="shared" si="37"/>
        <v>15</v>
      </c>
      <c r="V21" s="14" t="str">
        <f t="shared" si="37"/>
        <v/>
      </c>
      <c r="W21" s="14" t="str">
        <f t="shared" si="37"/>
        <v/>
      </c>
      <c r="X21" s="14" t="str">
        <f t="shared" si="37"/>
        <v/>
      </c>
      <c r="Y21" s="14" t="str">
        <f t="shared" si="37"/>
        <v/>
      </c>
      <c r="Z21" s="14" t="str">
        <f t="shared" si="37"/>
        <v/>
      </c>
      <c r="AA21" s="50">
        <v>14</v>
      </c>
      <c r="AB21" s="50">
        <v>14</v>
      </c>
      <c r="AC21" s="51">
        <v>13</v>
      </c>
      <c r="AD21" s="51">
        <v>-18</v>
      </c>
      <c r="AE21" s="51"/>
      <c r="AF21" s="1"/>
      <c r="AG21" s="368">
        <f t="shared" ref="AG21:AN24" si="42">IF(ISNUMBER(AG6),INDEX($E$7:$E$42,AG6,1),"")</f>
        <v>0</v>
      </c>
      <c r="AH21" s="369">
        <f t="shared" si="42"/>
        <v>4</v>
      </c>
      <c r="AI21" s="370">
        <f t="shared" si="42"/>
        <v>4</v>
      </c>
      <c r="AJ21" s="369">
        <f t="shared" si="42"/>
        <v>9</v>
      </c>
      <c r="AK21" s="370">
        <f t="shared" si="42"/>
        <v>6</v>
      </c>
      <c r="AL21" s="369">
        <f t="shared" si="42"/>
        <v>6</v>
      </c>
      <c r="AM21" s="370">
        <f t="shared" si="42"/>
        <v>8</v>
      </c>
      <c r="AN21" s="371">
        <f t="shared" si="42"/>
        <v>4</v>
      </c>
      <c r="AO21" s="1"/>
      <c r="AP21" s="1">
        <f t="shared" si="15"/>
        <v>6</v>
      </c>
      <c r="AQ21" s="13" t="str">
        <f t="shared" si="5"/>
        <v>3,6</v>
      </c>
      <c r="AR21" s="52" t="str">
        <f t="shared" si="16"/>
        <v>8,6</v>
      </c>
      <c r="AS21" s="351">
        <f t="shared" si="26"/>
        <v>15</v>
      </c>
      <c r="AT21" s="350">
        <f t="shared" ref="AT21:BC21" si="43">IF(ISNUMBER(MATCH(AT72,$BK$31:$BK$40,0)),$BK$30,IF(ISNUMBER(MATCH(AT72,$BK$28:$BK$29,0)),$BK$27,IF(ISNUMBER(MATCH(AT72,$AR$7:$AR$42,0)),$AR$6,$O$6)))</f>
        <v>0</v>
      </c>
      <c r="AU21" s="350">
        <f t="shared" si="43"/>
        <v>0</v>
      </c>
      <c r="AV21" s="350">
        <f t="shared" si="43"/>
        <v>0</v>
      </c>
      <c r="AW21" s="350">
        <f t="shared" si="43"/>
        <v>0</v>
      </c>
      <c r="AX21" s="350">
        <f t="shared" si="43"/>
        <v>0</v>
      </c>
      <c r="AY21" s="350">
        <f t="shared" si="43"/>
        <v>0</v>
      </c>
      <c r="AZ21" s="350">
        <f t="shared" si="43"/>
        <v>0</v>
      </c>
      <c r="BA21" s="350">
        <f t="shared" si="43"/>
        <v>0</v>
      </c>
      <c r="BB21" s="350">
        <f t="shared" si="43"/>
        <v>0</v>
      </c>
      <c r="BC21" s="350">
        <f t="shared" si="43"/>
        <v>0</v>
      </c>
      <c r="BD21" s="351"/>
      <c r="BE21" s="1"/>
      <c r="BF21" s="38">
        <v>11</v>
      </c>
      <c r="BG21" s="79">
        <v>10</v>
      </c>
      <c r="BH21" s="102" t="s">
        <v>36</v>
      </c>
      <c r="BI21" s="347">
        <v>1072.636</v>
      </c>
      <c r="BJ21" s="79"/>
      <c r="BK21" s="79"/>
      <c r="BL21" s="1"/>
      <c r="BM21" s="63">
        <v>1105</v>
      </c>
      <c r="BN21" s="63">
        <v>1105</v>
      </c>
      <c r="BO21" s="63">
        <v>0</v>
      </c>
      <c r="BP21" s="63">
        <v>0</v>
      </c>
      <c r="BQ21" s="63">
        <v>0</v>
      </c>
      <c r="BR21" s="63">
        <v>0</v>
      </c>
      <c r="BS21" s="63">
        <v>0</v>
      </c>
      <c r="BT21" s="63">
        <v>0</v>
      </c>
      <c r="BU21" s="63">
        <v>0</v>
      </c>
      <c r="BV21" s="63">
        <v>0</v>
      </c>
      <c r="BW21" s="1"/>
      <c r="BX21" s="63">
        <v>1110</v>
      </c>
      <c r="BY21" s="63">
        <v>1110</v>
      </c>
      <c r="BZ21" s="63">
        <v>0</v>
      </c>
      <c r="CA21" s="63">
        <v>0</v>
      </c>
      <c r="CB21" s="63">
        <v>0</v>
      </c>
      <c r="CC21" s="63">
        <v>0</v>
      </c>
      <c r="CD21" s="63">
        <v>0</v>
      </c>
      <c r="CE21" s="63">
        <v>0</v>
      </c>
      <c r="CF21" s="63">
        <v>0</v>
      </c>
      <c r="CG21" s="63">
        <v>0</v>
      </c>
      <c r="CH21" s="1"/>
      <c r="CI21" s="63">
        <v>1000</v>
      </c>
      <c r="CJ21" s="63">
        <v>1000</v>
      </c>
      <c r="CK21" s="63">
        <v>0</v>
      </c>
      <c r="CL21" s="63">
        <v>0</v>
      </c>
      <c r="CM21" s="63">
        <v>0</v>
      </c>
      <c r="CN21" s="63">
        <v>0</v>
      </c>
      <c r="CO21" s="63">
        <v>0</v>
      </c>
      <c r="CP21" s="63">
        <v>0</v>
      </c>
      <c r="CQ21" s="63">
        <v>0</v>
      </c>
      <c r="CR21" s="63">
        <v>0</v>
      </c>
      <c r="CS21" s="1"/>
      <c r="CT21" s="1"/>
      <c r="CU21" s="39">
        <f t="shared" si="18"/>
        <v>1.3649045826219357</v>
      </c>
      <c r="CV21" s="40">
        <v>43073112.856550001</v>
      </c>
      <c r="CW21" s="41">
        <v>1078.40077</v>
      </c>
      <c r="CX21" s="41">
        <v>1060.5450000000001</v>
      </c>
      <c r="CY21" s="41">
        <v>1025.9793990000001</v>
      </c>
      <c r="CZ21" s="41">
        <v>993.21866120000004</v>
      </c>
      <c r="DA21" s="42">
        <v>-15.96782441</v>
      </c>
      <c r="DB21" s="42">
        <v>0</v>
      </c>
      <c r="DC21" s="42">
        <v>-0.43019646309999998</v>
      </c>
      <c r="DD21" s="42">
        <v>-137.4450239</v>
      </c>
      <c r="DE21" s="42">
        <f t="shared" si="19"/>
        <v>0.46402255000000103</v>
      </c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</row>
    <row r="22" spans="1:123" ht="11.25" customHeight="1" x14ac:dyDescent="0.25">
      <c r="A22" s="43">
        <f t="shared" si="25"/>
        <v>16</v>
      </c>
      <c r="B22" s="44">
        <v>15</v>
      </c>
      <c r="C22" s="44">
        <v>0</v>
      </c>
      <c r="D22" s="359">
        <v>4</v>
      </c>
      <c r="E22" s="362">
        <v>9</v>
      </c>
      <c r="F22" s="46">
        <v>2500</v>
      </c>
      <c r="G22" s="46">
        <v>10</v>
      </c>
      <c r="H22" s="46">
        <v>1.81818179999999E-3</v>
      </c>
      <c r="I22" s="47">
        <v>1077.7270000000001</v>
      </c>
      <c r="J22" s="48">
        <v>3</v>
      </c>
      <c r="K22" s="49">
        <v>3.0000000000000001E-5</v>
      </c>
      <c r="L22" s="49">
        <v>2.9999999999999898E-2</v>
      </c>
      <c r="M22" s="45">
        <v>1</v>
      </c>
      <c r="N22" s="45">
        <v>1</v>
      </c>
      <c r="O22" s="45">
        <v>0</v>
      </c>
      <c r="P22" s="1"/>
      <c r="Q22" s="359">
        <f>IF(OR(M22-M21&lt;0,N22=0),MAX(Q$6:Q21)+1,0)</f>
        <v>4</v>
      </c>
      <c r="R22" s="14">
        <f t="shared" si="20"/>
        <v>4</v>
      </c>
      <c r="S22" s="14" t="str">
        <f t="shared" si="21"/>
        <v/>
      </c>
      <c r="T22" s="14" t="str">
        <f t="shared" si="37"/>
        <v/>
      </c>
      <c r="U22" s="14" t="str">
        <f t="shared" si="37"/>
        <v/>
      </c>
      <c r="V22" s="14">
        <f t="shared" si="37"/>
        <v>16</v>
      </c>
      <c r="W22" s="14" t="str">
        <f t="shared" si="37"/>
        <v/>
      </c>
      <c r="X22" s="14" t="str">
        <f t="shared" si="37"/>
        <v/>
      </c>
      <c r="Y22" s="14" t="str">
        <f t="shared" si="37"/>
        <v/>
      </c>
      <c r="Z22" s="14" t="str">
        <f t="shared" si="37"/>
        <v/>
      </c>
      <c r="AA22" s="50">
        <v>15</v>
      </c>
      <c r="AB22" s="50">
        <v>15</v>
      </c>
      <c r="AC22" s="51">
        <v>-16</v>
      </c>
      <c r="AD22" s="51"/>
      <c r="AE22" s="51"/>
      <c r="AF22" s="1"/>
      <c r="AG22" s="368">
        <f t="shared" si="42"/>
        <v>1</v>
      </c>
      <c r="AH22" s="369">
        <f t="shared" si="42"/>
        <v>5</v>
      </c>
      <c r="AI22" s="370">
        <f t="shared" si="42"/>
        <v>5</v>
      </c>
      <c r="AJ22" s="369">
        <f t="shared" si="42"/>
        <v>8</v>
      </c>
      <c r="AK22" s="370">
        <f t="shared" si="42"/>
        <v>6</v>
      </c>
      <c r="AL22" s="369">
        <f t="shared" si="42"/>
        <v>6</v>
      </c>
      <c r="AM22" s="370">
        <f t="shared" si="42"/>
        <v>7</v>
      </c>
      <c r="AN22" s="371">
        <f t="shared" si="42"/>
        <v>3</v>
      </c>
      <c r="AO22" s="1"/>
      <c r="AP22" s="1">
        <f t="shared" si="15"/>
        <v>1</v>
      </c>
      <c r="AQ22" s="359" t="str">
        <f t="shared" si="5"/>
        <v>4,1</v>
      </c>
      <c r="AR22" s="52" t="str">
        <f t="shared" si="16"/>
        <v>10,5</v>
      </c>
      <c r="AS22" s="351"/>
      <c r="AT22" s="351"/>
      <c r="AU22" s="351"/>
      <c r="AV22" s="351"/>
      <c r="AW22" s="351"/>
      <c r="AX22" s="351"/>
      <c r="AY22" s="351"/>
      <c r="AZ22" s="351"/>
      <c r="BA22" s="351"/>
      <c r="BB22" s="351"/>
      <c r="BC22" s="351"/>
      <c r="BD22" s="351"/>
      <c r="BE22" s="1"/>
      <c r="BF22" s="38">
        <v>12</v>
      </c>
      <c r="BG22" s="79">
        <v>11</v>
      </c>
      <c r="BH22" s="102" t="s">
        <v>36</v>
      </c>
      <c r="BI22" s="347">
        <v>1069.873</v>
      </c>
      <c r="BJ22" s="79"/>
      <c r="BK22" s="79"/>
      <c r="BL22" s="1"/>
      <c r="BM22" s="63">
        <v>1105</v>
      </c>
      <c r="BN22" s="63">
        <v>1095</v>
      </c>
      <c r="BO22" s="63">
        <v>1105</v>
      </c>
      <c r="BP22" s="63">
        <v>0</v>
      </c>
      <c r="BQ22" s="63">
        <v>0</v>
      </c>
      <c r="BR22" s="63">
        <v>1100</v>
      </c>
      <c r="BS22" s="63">
        <v>1100</v>
      </c>
      <c r="BT22" s="63">
        <v>1110</v>
      </c>
      <c r="BU22" s="63">
        <v>0</v>
      </c>
      <c r="BV22" s="63">
        <v>0</v>
      </c>
      <c r="BW22" s="1"/>
      <c r="BX22" s="63">
        <v>1110</v>
      </c>
      <c r="BY22" s="63">
        <v>1105</v>
      </c>
      <c r="BZ22" s="63">
        <v>1110</v>
      </c>
      <c r="CA22" s="63">
        <v>0</v>
      </c>
      <c r="CB22" s="63">
        <v>0</v>
      </c>
      <c r="CC22" s="63">
        <v>1100</v>
      </c>
      <c r="CD22" s="63">
        <v>1100</v>
      </c>
      <c r="CE22" s="63">
        <v>1110</v>
      </c>
      <c r="CF22" s="63">
        <v>0</v>
      </c>
      <c r="CG22" s="63">
        <v>0</v>
      </c>
      <c r="CH22" s="1"/>
      <c r="CI22" s="63">
        <v>1000</v>
      </c>
      <c r="CJ22" s="63">
        <v>900</v>
      </c>
      <c r="CK22" s="63">
        <v>900</v>
      </c>
      <c r="CL22" s="63">
        <v>0</v>
      </c>
      <c r="CM22" s="63">
        <v>0</v>
      </c>
      <c r="CN22" s="63">
        <v>950</v>
      </c>
      <c r="CO22" s="63">
        <v>950</v>
      </c>
      <c r="CP22" s="63">
        <v>950</v>
      </c>
      <c r="CQ22" s="63">
        <v>0</v>
      </c>
      <c r="CR22" s="63">
        <v>0</v>
      </c>
      <c r="CS22" s="1"/>
      <c r="CT22" s="1"/>
      <c r="CU22" s="39">
        <f t="shared" si="18"/>
        <v>1.5443537431902299</v>
      </c>
      <c r="CV22" s="40">
        <v>48736097.686099999</v>
      </c>
      <c r="CW22" s="41">
        <v>1078.3960400000001</v>
      </c>
      <c r="CX22" s="41">
        <v>1060.5450000000001</v>
      </c>
      <c r="CY22" s="41">
        <v>1025.9783420000001</v>
      </c>
      <c r="CZ22" s="41">
        <v>993.20937719999995</v>
      </c>
      <c r="DA22" s="42">
        <v>-15.832239230000001</v>
      </c>
      <c r="DB22" s="42">
        <v>0</v>
      </c>
      <c r="DC22" s="42">
        <v>-0.4194881949</v>
      </c>
      <c r="DD22" s="42">
        <v>-135.86067489999999</v>
      </c>
      <c r="DE22" s="42">
        <f t="shared" si="19"/>
        <v>0.59960773000000067</v>
      </c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</row>
    <row r="23" spans="1:123" ht="11.25" customHeight="1" x14ac:dyDescent="0.25">
      <c r="A23" s="43">
        <f t="shared" si="25"/>
        <v>17</v>
      </c>
      <c r="B23" s="44">
        <v>16</v>
      </c>
      <c r="C23" s="44">
        <v>0</v>
      </c>
      <c r="D23" s="13">
        <v>4</v>
      </c>
      <c r="E23" s="362">
        <v>8</v>
      </c>
      <c r="F23" s="46">
        <v>5000</v>
      </c>
      <c r="G23" s="46">
        <v>10</v>
      </c>
      <c r="H23" s="46">
        <v>1.81818179999999E-3</v>
      </c>
      <c r="I23" s="47">
        <v>1070.9090000000001</v>
      </c>
      <c r="J23" s="48">
        <v>3</v>
      </c>
      <c r="K23" s="49">
        <v>3.0000000000000001E-5</v>
      </c>
      <c r="L23" s="49">
        <v>2.9999999999999898E-2</v>
      </c>
      <c r="M23" s="45">
        <v>2</v>
      </c>
      <c r="N23" s="45">
        <v>1</v>
      </c>
      <c r="O23" s="45">
        <v>0</v>
      </c>
      <c r="P23" s="1"/>
      <c r="Q23" s="13">
        <f>IF(OR(M23-M22&lt;0,N23=0),MAX(Q$6:Q22)+1,0)</f>
        <v>0</v>
      </c>
      <c r="R23" s="14">
        <f t="shared" si="20"/>
        <v>4</v>
      </c>
      <c r="S23" s="14" t="str">
        <f t="shared" si="21"/>
        <v/>
      </c>
      <c r="T23" s="14" t="str">
        <f t="shared" si="37"/>
        <v/>
      </c>
      <c r="U23" s="14" t="str">
        <f t="shared" si="37"/>
        <v/>
      </c>
      <c r="V23" s="14">
        <f t="shared" si="37"/>
        <v>17</v>
      </c>
      <c r="W23" s="14" t="str">
        <f t="shared" si="37"/>
        <v/>
      </c>
      <c r="X23" s="14" t="str">
        <f t="shared" si="37"/>
        <v/>
      </c>
      <c r="Y23" s="14" t="str">
        <f t="shared" si="37"/>
        <v/>
      </c>
      <c r="Z23" s="14" t="str">
        <f t="shared" si="37"/>
        <v/>
      </c>
      <c r="AA23" s="50">
        <v>16</v>
      </c>
      <c r="AB23" s="50">
        <v>16</v>
      </c>
      <c r="AC23" s="51">
        <v>15</v>
      </c>
      <c r="AD23" s="51">
        <v>-17</v>
      </c>
      <c r="AE23" s="51"/>
      <c r="AF23" s="1"/>
      <c r="AG23" s="368">
        <f t="shared" si="42"/>
        <v>2</v>
      </c>
      <c r="AH23" s="369">
        <f t="shared" si="42"/>
        <v>5</v>
      </c>
      <c r="AI23" s="370">
        <f t="shared" si="42"/>
        <v>6</v>
      </c>
      <c r="AJ23" s="369">
        <f t="shared" si="42"/>
        <v>7</v>
      </c>
      <c r="AK23" s="370">
        <f t="shared" si="42"/>
        <v>5</v>
      </c>
      <c r="AL23" s="369">
        <f t="shared" si="42"/>
        <v>6</v>
      </c>
      <c r="AM23" s="370">
        <f t="shared" si="42"/>
        <v>6</v>
      </c>
      <c r="AN23" s="371">
        <f t="shared" si="42"/>
        <v>2</v>
      </c>
      <c r="AO23" s="1"/>
      <c r="AP23" s="1">
        <f t="shared" si="15"/>
        <v>2</v>
      </c>
      <c r="AQ23" s="13" t="str">
        <f t="shared" si="5"/>
        <v>4,2</v>
      </c>
      <c r="AR23" s="52" t="str">
        <f t="shared" si="16"/>
        <v>9,5</v>
      </c>
      <c r="AS23" s="351"/>
      <c r="AT23" s="351"/>
      <c r="AU23" s="351"/>
      <c r="AV23" s="351"/>
      <c r="AW23" s="351"/>
      <c r="AX23" s="351"/>
      <c r="AY23" s="351"/>
      <c r="AZ23" s="351"/>
      <c r="BA23" s="351"/>
      <c r="BB23" s="351"/>
      <c r="BC23" s="351"/>
      <c r="BD23" s="351"/>
      <c r="BE23" s="1"/>
      <c r="BF23" s="38">
        <v>13</v>
      </c>
      <c r="BG23" s="79">
        <v>12</v>
      </c>
      <c r="BH23" s="102" t="s">
        <v>36</v>
      </c>
      <c r="BI23" s="347">
        <v>1066.819</v>
      </c>
      <c r="BJ23" s="79"/>
      <c r="BK23" s="79"/>
      <c r="BL23" s="1"/>
      <c r="BM23" s="63">
        <v>0</v>
      </c>
      <c r="BN23" s="63">
        <v>1100</v>
      </c>
      <c r="BO23" s="63">
        <v>1085</v>
      </c>
      <c r="BP23" s="63">
        <v>1080</v>
      </c>
      <c r="BQ23" s="63">
        <v>1078</v>
      </c>
      <c r="BR23" s="63">
        <v>1076</v>
      </c>
      <c r="BS23" s="63">
        <v>1073</v>
      </c>
      <c r="BT23" s="63">
        <v>1090</v>
      </c>
      <c r="BU23" s="63">
        <v>0</v>
      </c>
      <c r="BV23" s="63">
        <v>0</v>
      </c>
      <c r="BW23" s="1"/>
      <c r="BX23" s="63">
        <v>0</v>
      </c>
      <c r="BY23" s="63">
        <v>1100</v>
      </c>
      <c r="BZ23" s="63">
        <v>1095</v>
      </c>
      <c r="CA23" s="63">
        <v>1088</v>
      </c>
      <c r="CB23" s="63">
        <v>1085</v>
      </c>
      <c r="CC23" s="63">
        <v>1085</v>
      </c>
      <c r="CD23" s="63">
        <v>1085</v>
      </c>
      <c r="CE23" s="63">
        <v>1090</v>
      </c>
      <c r="CF23" s="63">
        <v>0</v>
      </c>
      <c r="CG23" s="63">
        <v>0</v>
      </c>
      <c r="CH23" s="1"/>
      <c r="CI23" s="63">
        <v>0</v>
      </c>
      <c r="CJ23" s="63">
        <v>850</v>
      </c>
      <c r="CK23" s="63">
        <v>670</v>
      </c>
      <c r="CL23" s="63">
        <v>680</v>
      </c>
      <c r="CM23" s="63">
        <v>680</v>
      </c>
      <c r="CN23" s="63">
        <v>770</v>
      </c>
      <c r="CO23" s="63">
        <v>770</v>
      </c>
      <c r="CP23" s="63">
        <v>890</v>
      </c>
      <c r="CQ23" s="63">
        <v>0</v>
      </c>
      <c r="CR23" s="63">
        <v>0</v>
      </c>
      <c r="CS23" s="1"/>
      <c r="CT23" s="1"/>
      <c r="CU23" s="39">
        <f t="shared" si="18"/>
        <v>1.741747819815195</v>
      </c>
      <c r="CV23" s="40">
        <v>54965380.998599999</v>
      </c>
      <c r="CW23" s="41">
        <v>1078.3904669999999</v>
      </c>
      <c r="CX23" s="41">
        <v>1060.5450000000001</v>
      </c>
      <c r="CY23" s="41">
        <v>1025.9772350000001</v>
      </c>
      <c r="CZ23" s="41">
        <v>993.19975529999999</v>
      </c>
      <c r="DA23" s="42">
        <v>-15.67308886</v>
      </c>
      <c r="DB23" s="42">
        <v>0</v>
      </c>
      <c r="DC23" s="42">
        <v>-0.40838559600000002</v>
      </c>
      <c r="DD23" s="42">
        <v>-134.2258028</v>
      </c>
      <c r="DE23" s="42">
        <f t="shared" si="19"/>
        <v>0.75875810000000143</v>
      </c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</row>
    <row r="24" spans="1:123" ht="11.25" customHeight="1" x14ac:dyDescent="0.25">
      <c r="A24" s="43">
        <f t="shared" si="25"/>
        <v>18</v>
      </c>
      <c r="B24" s="44">
        <v>17</v>
      </c>
      <c r="C24" s="44">
        <v>0</v>
      </c>
      <c r="D24" s="13">
        <v>5</v>
      </c>
      <c r="E24" s="362">
        <v>7</v>
      </c>
      <c r="F24" s="46">
        <v>3500</v>
      </c>
      <c r="G24" s="46">
        <v>10</v>
      </c>
      <c r="H24" s="46">
        <v>1.81818179999999E-3</v>
      </c>
      <c r="I24" s="47">
        <v>1063.182</v>
      </c>
      <c r="J24" s="48">
        <v>3</v>
      </c>
      <c r="K24" s="49">
        <v>3.0000000000000001E-5</v>
      </c>
      <c r="L24" s="49">
        <v>2.9999999999999898E-2</v>
      </c>
      <c r="M24" s="45">
        <v>2</v>
      </c>
      <c r="N24" s="45">
        <v>1</v>
      </c>
      <c r="O24" s="45">
        <v>0</v>
      </c>
      <c r="P24" s="1"/>
      <c r="Q24" s="13">
        <f>IF(OR(M24-M23&lt;0,N24=0),MAX(Q$6:Q23)+1,0)</f>
        <v>0</v>
      </c>
      <c r="R24" s="14">
        <f t="shared" si="20"/>
        <v>4</v>
      </c>
      <c r="S24" s="14" t="str">
        <f t="shared" si="21"/>
        <v/>
      </c>
      <c r="T24" s="14" t="str">
        <f t="shared" si="37"/>
        <v/>
      </c>
      <c r="U24" s="14" t="str">
        <f t="shared" si="37"/>
        <v/>
      </c>
      <c r="V24" s="14">
        <f t="shared" si="37"/>
        <v>18</v>
      </c>
      <c r="W24" s="14" t="str">
        <f t="shared" si="37"/>
        <v/>
      </c>
      <c r="X24" s="14" t="str">
        <f t="shared" si="37"/>
        <v/>
      </c>
      <c r="Y24" s="14" t="str">
        <f t="shared" si="37"/>
        <v/>
      </c>
      <c r="Z24" s="14" t="str">
        <f t="shared" si="37"/>
        <v/>
      </c>
      <c r="AA24" s="50">
        <v>17</v>
      </c>
      <c r="AB24" s="50">
        <v>17</v>
      </c>
      <c r="AC24" s="51">
        <v>16</v>
      </c>
      <c r="AD24" s="51">
        <v>-18</v>
      </c>
      <c r="AE24" s="51"/>
      <c r="AF24" s="1"/>
      <c r="AG24" s="368">
        <f t="shared" si="42"/>
        <v>3</v>
      </c>
      <c r="AH24" s="369">
        <f t="shared" si="42"/>
        <v>5</v>
      </c>
      <c r="AI24" s="370">
        <f t="shared" si="42"/>
        <v>7</v>
      </c>
      <c r="AJ24" s="369">
        <f t="shared" si="42"/>
        <v>7</v>
      </c>
      <c r="AK24" s="370">
        <f t="shared" si="42"/>
        <v>5</v>
      </c>
      <c r="AL24" s="369">
        <f t="shared" si="42"/>
        <v>6</v>
      </c>
      <c r="AM24" s="370">
        <f t="shared" si="42"/>
        <v>5</v>
      </c>
      <c r="AN24" s="371">
        <f t="shared" si="42"/>
        <v>1</v>
      </c>
      <c r="AO24" s="1"/>
      <c r="AP24" s="1">
        <f t="shared" si="15"/>
        <v>3</v>
      </c>
      <c r="AQ24" s="13" t="str">
        <f t="shared" si="5"/>
        <v>4,3</v>
      </c>
      <c r="AR24" s="52" t="str">
        <f t="shared" si="16"/>
        <v>8,6</v>
      </c>
      <c r="AS24" s="351"/>
      <c r="AT24" s="351"/>
      <c r="AU24" s="351"/>
      <c r="AV24" s="351"/>
      <c r="AW24" s="351"/>
      <c r="AX24" s="351"/>
      <c r="AY24" s="351"/>
      <c r="AZ24" s="351"/>
      <c r="BA24" s="351"/>
      <c r="BB24" s="351"/>
      <c r="BC24" s="352" t="s">
        <v>40</v>
      </c>
      <c r="BD24" s="351"/>
      <c r="BE24" s="1"/>
      <c r="BF24" s="38">
        <v>14</v>
      </c>
      <c r="BG24" s="79">
        <v>13</v>
      </c>
      <c r="BH24" s="102" t="s">
        <v>36</v>
      </c>
      <c r="BI24" s="347">
        <v>1063.6189999999999</v>
      </c>
      <c r="BJ24" s="79"/>
      <c r="BK24" s="79"/>
      <c r="BL24" s="1"/>
      <c r="BM24" s="63">
        <v>1110</v>
      </c>
      <c r="BN24" s="63">
        <v>1100</v>
      </c>
      <c r="BO24" s="63">
        <v>1090</v>
      </c>
      <c r="BP24" s="63">
        <v>1085</v>
      </c>
      <c r="BQ24" s="63">
        <v>1076</v>
      </c>
      <c r="BR24" s="63">
        <v>1080</v>
      </c>
      <c r="BS24" s="63">
        <v>1080</v>
      </c>
      <c r="BT24" s="63">
        <v>1070</v>
      </c>
      <c r="BU24" s="63">
        <v>1100</v>
      </c>
      <c r="BV24" s="63">
        <v>0</v>
      </c>
      <c r="BW24" s="1"/>
      <c r="BX24" s="63">
        <v>1105</v>
      </c>
      <c r="BY24" s="63">
        <v>1100</v>
      </c>
      <c r="BZ24" s="63">
        <v>1090</v>
      </c>
      <c r="CA24" s="63">
        <v>1083</v>
      </c>
      <c r="CB24" s="63">
        <v>1078</v>
      </c>
      <c r="CC24" s="63">
        <v>1075</v>
      </c>
      <c r="CD24" s="63">
        <v>1080</v>
      </c>
      <c r="CE24" s="63">
        <v>1085</v>
      </c>
      <c r="CF24" s="63">
        <v>1100</v>
      </c>
      <c r="CG24" s="63">
        <v>0</v>
      </c>
      <c r="CH24" s="1"/>
      <c r="CI24" s="63">
        <v>925</v>
      </c>
      <c r="CJ24" s="63">
        <v>850</v>
      </c>
      <c r="CK24" s="63">
        <v>650</v>
      </c>
      <c r="CL24" s="63">
        <v>650</v>
      </c>
      <c r="CM24" s="63">
        <v>650</v>
      </c>
      <c r="CN24" s="63">
        <v>680</v>
      </c>
      <c r="CO24" s="63">
        <v>740</v>
      </c>
      <c r="CP24" s="63">
        <v>850</v>
      </c>
      <c r="CQ24" s="63">
        <v>950</v>
      </c>
      <c r="CR24" s="63">
        <v>0</v>
      </c>
      <c r="CS24" s="1"/>
      <c r="CT24" s="1"/>
      <c r="CU24" s="39">
        <f t="shared" si="18"/>
        <v>1.9588813041026569</v>
      </c>
      <c r="CV24" s="40">
        <v>61817592.642350003</v>
      </c>
      <c r="CW24" s="41">
        <v>1078.3840009999999</v>
      </c>
      <c r="CX24" s="41">
        <v>1060.5450000000001</v>
      </c>
      <c r="CY24" s="41">
        <v>1025.976091</v>
      </c>
      <c r="CZ24" s="41">
        <v>993.18990810000003</v>
      </c>
      <c r="DA24" s="42">
        <v>-15.48920122</v>
      </c>
      <c r="DB24" s="42">
        <v>0</v>
      </c>
      <c r="DC24" s="42">
        <v>-0.39702993980000001</v>
      </c>
      <c r="DD24" s="42">
        <v>-132.560213</v>
      </c>
      <c r="DE24" s="42">
        <f t="shared" si="19"/>
        <v>0.94264574000000145</v>
      </c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</row>
    <row r="25" spans="1:123" ht="11.25" customHeight="1" x14ac:dyDescent="0.25">
      <c r="A25" s="43">
        <f t="shared" si="25"/>
        <v>19</v>
      </c>
      <c r="B25" s="44">
        <v>18</v>
      </c>
      <c r="C25" s="44">
        <v>0</v>
      </c>
      <c r="D25" s="13">
        <v>5</v>
      </c>
      <c r="E25" s="362">
        <v>7</v>
      </c>
      <c r="F25" s="46">
        <v>4000</v>
      </c>
      <c r="G25" s="46">
        <v>15</v>
      </c>
      <c r="H25" s="46">
        <v>1E-3</v>
      </c>
      <c r="I25" s="47">
        <v>1058</v>
      </c>
      <c r="J25" s="48">
        <v>3</v>
      </c>
      <c r="K25" s="49">
        <v>3.0000000000000001E-5</v>
      </c>
      <c r="L25" s="49">
        <v>2.9999999999999898E-2</v>
      </c>
      <c r="M25" s="45">
        <v>3</v>
      </c>
      <c r="N25" s="45">
        <v>1</v>
      </c>
      <c r="O25" s="45">
        <v>0</v>
      </c>
      <c r="P25" s="1"/>
      <c r="Q25" s="13">
        <f>IF(OR(M25-M24&lt;0,N25=0),MAX(Q$6:Q24)+1,0)</f>
        <v>0</v>
      </c>
      <c r="R25" s="14">
        <f t="shared" si="20"/>
        <v>4</v>
      </c>
      <c r="S25" s="14" t="str">
        <f t="shared" si="21"/>
        <v/>
      </c>
      <c r="T25" s="14" t="str">
        <f t="shared" si="37"/>
        <v/>
      </c>
      <c r="U25" s="14" t="str">
        <f t="shared" si="37"/>
        <v/>
      </c>
      <c r="V25" s="14">
        <f t="shared" si="37"/>
        <v>19</v>
      </c>
      <c r="W25" s="14" t="str">
        <f t="shared" si="37"/>
        <v/>
      </c>
      <c r="X25" s="14" t="str">
        <f t="shared" si="37"/>
        <v/>
      </c>
      <c r="Y25" s="14" t="str">
        <f t="shared" si="37"/>
        <v/>
      </c>
      <c r="Z25" s="14" t="str">
        <f t="shared" si="37"/>
        <v/>
      </c>
      <c r="AA25" s="50">
        <v>18</v>
      </c>
      <c r="AB25" s="50">
        <v>18</v>
      </c>
      <c r="AC25" s="51">
        <v>14</v>
      </c>
      <c r="AD25" s="51">
        <v>17</v>
      </c>
      <c r="AE25" s="51">
        <v>-19</v>
      </c>
      <c r="AF25" s="1"/>
      <c r="AG25" s="372"/>
      <c r="AH25" s="369">
        <f>IF(ISNUMBER(AH10),INDEX($E$7:$E$42,AH10,1),"")</f>
        <v>5</v>
      </c>
      <c r="AI25" s="370">
        <f>IF(ISNUMBER(AI10),INDEX($E$7:$E$42,AI10,1),"")</f>
        <v>7</v>
      </c>
      <c r="AJ25" s="95"/>
      <c r="AK25" s="95"/>
      <c r="AL25" s="95"/>
      <c r="AM25" s="95"/>
      <c r="AN25" s="371">
        <f>IF(ISNUMBER(AN10),INDEX($E$7:$E$42,AN10,1),"")</f>
        <v>0</v>
      </c>
      <c r="AO25" s="1"/>
      <c r="AP25" s="1">
        <f t="shared" si="15"/>
        <v>4</v>
      </c>
      <c r="AQ25" s="13" t="str">
        <f t="shared" si="5"/>
        <v>4,4</v>
      </c>
      <c r="AR25" s="52" t="str">
        <f t="shared" si="16"/>
        <v>8,6</v>
      </c>
      <c r="AS25" s="351"/>
      <c r="AT25" s="351">
        <v>1</v>
      </c>
      <c r="AU25" s="351">
        <f>AT25+1</f>
        <v>2</v>
      </c>
      <c r="AV25" s="351">
        <f t="shared" ref="AV25:BC25" si="44">AU25+1</f>
        <v>3</v>
      </c>
      <c r="AW25" s="351">
        <f t="shared" si="44"/>
        <v>4</v>
      </c>
      <c r="AX25" s="351">
        <f t="shared" si="44"/>
        <v>5</v>
      </c>
      <c r="AY25" s="351">
        <f t="shared" si="44"/>
        <v>6</v>
      </c>
      <c r="AZ25" s="351">
        <f t="shared" si="44"/>
        <v>7</v>
      </c>
      <c r="BA25" s="351">
        <f t="shared" si="44"/>
        <v>8</v>
      </c>
      <c r="BB25" s="351">
        <f t="shared" si="44"/>
        <v>9</v>
      </c>
      <c r="BC25" s="351">
        <f t="shared" si="44"/>
        <v>10</v>
      </c>
      <c r="BD25" s="351"/>
      <c r="BE25" s="1"/>
      <c r="BF25" s="38">
        <v>15</v>
      </c>
      <c r="BG25" s="79">
        <v>14</v>
      </c>
      <c r="BH25" s="102" t="s">
        <v>36</v>
      </c>
      <c r="BI25" s="347">
        <v>1061.5809999999999</v>
      </c>
      <c r="BJ25" s="79"/>
      <c r="BK25" s="79"/>
      <c r="BL25" s="1"/>
      <c r="BM25" s="63">
        <v>1110</v>
      </c>
      <c r="BN25" s="63">
        <v>1100</v>
      </c>
      <c r="BO25" s="63">
        <v>1085</v>
      </c>
      <c r="BP25" s="63">
        <v>1080</v>
      </c>
      <c r="BQ25" s="63">
        <v>1078</v>
      </c>
      <c r="BR25" s="63">
        <v>1074</v>
      </c>
      <c r="BS25" s="63">
        <v>1077</v>
      </c>
      <c r="BT25" s="63">
        <v>1066</v>
      </c>
      <c r="BU25" s="63">
        <v>1075</v>
      </c>
      <c r="BV25" s="63">
        <v>1080</v>
      </c>
      <c r="BW25" s="1"/>
      <c r="BX25" s="63">
        <v>1105</v>
      </c>
      <c r="BY25" s="63">
        <v>1090</v>
      </c>
      <c r="BZ25" s="63">
        <v>1080</v>
      </c>
      <c r="CA25" s="63">
        <v>1077</v>
      </c>
      <c r="CB25" s="63">
        <v>1074</v>
      </c>
      <c r="CC25" s="63">
        <v>1073</v>
      </c>
      <c r="CD25" s="63">
        <v>1074</v>
      </c>
      <c r="CE25" s="63">
        <v>1078</v>
      </c>
      <c r="CF25" s="63">
        <v>1080</v>
      </c>
      <c r="CG25" s="63">
        <v>1085</v>
      </c>
      <c r="CH25" s="1"/>
      <c r="CI25" s="63">
        <v>925</v>
      </c>
      <c r="CJ25" s="63">
        <v>800</v>
      </c>
      <c r="CK25" s="63">
        <v>650</v>
      </c>
      <c r="CL25" s="63">
        <v>600</v>
      </c>
      <c r="CM25" s="63">
        <v>600</v>
      </c>
      <c r="CN25" s="63">
        <v>600</v>
      </c>
      <c r="CO25" s="63">
        <v>650</v>
      </c>
      <c r="CP25" s="63">
        <v>720</v>
      </c>
      <c r="CQ25" s="63">
        <v>850</v>
      </c>
      <c r="CR25" s="63">
        <v>950</v>
      </c>
      <c r="CS25" s="1"/>
      <c r="CT25" s="1"/>
      <c r="CU25" s="39">
        <f t="shared" si="18"/>
        <v>2.1977281368190229</v>
      </c>
      <c r="CV25" s="40">
        <v>69355025.450479999</v>
      </c>
      <c r="CW25" s="41">
        <v>1078.3765980000001</v>
      </c>
      <c r="CX25" s="41">
        <v>1060.5450000000001</v>
      </c>
      <c r="CY25" s="41">
        <v>1025.974917</v>
      </c>
      <c r="CZ25" s="41">
        <v>993.17990569999995</v>
      </c>
      <c r="DA25" s="42">
        <v>-15.27963083</v>
      </c>
      <c r="DB25" s="42">
        <v>0</v>
      </c>
      <c r="DC25" s="42">
        <v>-0.38552421860000002</v>
      </c>
      <c r="DD25" s="42">
        <v>-130.87627000000001</v>
      </c>
      <c r="DE25" s="42">
        <f t="shared" si="19"/>
        <v>1.1522161300000011</v>
      </c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</row>
    <row r="26" spans="1:123" ht="11.25" customHeight="1" x14ac:dyDescent="0.25">
      <c r="A26" s="43">
        <f t="shared" si="25"/>
        <v>20</v>
      </c>
      <c r="B26" s="44">
        <v>19</v>
      </c>
      <c r="C26" s="44">
        <v>0</v>
      </c>
      <c r="D26" s="359">
        <v>6</v>
      </c>
      <c r="E26" s="361">
        <v>6</v>
      </c>
      <c r="F26" s="46">
        <v>5000</v>
      </c>
      <c r="G26" s="46">
        <v>15</v>
      </c>
      <c r="H26" s="46">
        <v>1E-3</v>
      </c>
      <c r="I26" s="47">
        <v>1053.5</v>
      </c>
      <c r="J26" s="48">
        <v>3</v>
      </c>
      <c r="K26" s="49">
        <v>3.0000000000000001E-5</v>
      </c>
      <c r="L26" s="49">
        <v>2.9999999999999898E-2</v>
      </c>
      <c r="M26" s="45">
        <v>2</v>
      </c>
      <c r="N26" s="45">
        <v>1</v>
      </c>
      <c r="O26" s="45">
        <v>0</v>
      </c>
      <c r="P26" s="1"/>
      <c r="Q26" s="359">
        <f>IF(OR(M26-M25&lt;0,N26=0),MAX(Q$6:Q25)+1,0)</f>
        <v>5</v>
      </c>
      <c r="R26" s="14">
        <f t="shared" si="20"/>
        <v>5</v>
      </c>
      <c r="S26" s="14" t="str">
        <f t="shared" si="21"/>
        <v/>
      </c>
      <c r="T26" s="14" t="str">
        <f t="shared" si="37"/>
        <v/>
      </c>
      <c r="U26" s="14" t="str">
        <f t="shared" si="37"/>
        <v/>
      </c>
      <c r="V26" s="14" t="str">
        <f t="shared" si="37"/>
        <v/>
      </c>
      <c r="W26" s="14">
        <f t="shared" si="37"/>
        <v>20</v>
      </c>
      <c r="X26" s="14" t="str">
        <f t="shared" si="37"/>
        <v/>
      </c>
      <c r="Y26" s="14" t="str">
        <f t="shared" si="37"/>
        <v/>
      </c>
      <c r="Z26" s="14" t="str">
        <f t="shared" si="37"/>
        <v/>
      </c>
      <c r="AA26" s="50">
        <v>19</v>
      </c>
      <c r="AB26" s="50">
        <v>19</v>
      </c>
      <c r="AC26" s="51">
        <v>18</v>
      </c>
      <c r="AD26" s="51">
        <v>-20</v>
      </c>
      <c r="AE26" s="51"/>
      <c r="AF26" s="1"/>
      <c r="AG26" s="372"/>
      <c r="AH26" s="95"/>
      <c r="AI26" s="370">
        <f>IF(ISNUMBER(AI11),INDEX($E$7:$E$42,AI11,1),"")</f>
        <v>7</v>
      </c>
      <c r="AJ26" s="95"/>
      <c r="AK26" s="95"/>
      <c r="AL26" s="95"/>
      <c r="AM26" s="95"/>
      <c r="AN26" s="373"/>
      <c r="AO26" s="1"/>
      <c r="AP26" s="1">
        <f t="shared" si="15"/>
        <v>1</v>
      </c>
      <c r="AQ26" s="359" t="str">
        <f t="shared" si="5"/>
        <v>5,1</v>
      </c>
      <c r="AR26" s="52" t="str">
        <f t="shared" si="16"/>
        <v>7,7</v>
      </c>
      <c r="AS26" s="351">
        <v>1</v>
      </c>
      <c r="AT26" s="350">
        <f>AT7</f>
        <v>1</v>
      </c>
      <c r="AU26" s="350">
        <f t="shared" ref="AU26:BC26" si="45">AU7</f>
        <v>0</v>
      </c>
      <c r="AV26" s="350">
        <f t="shared" si="45"/>
        <v>0</v>
      </c>
      <c r="AW26" s="350">
        <f t="shared" si="45"/>
        <v>0</v>
      </c>
      <c r="AX26" s="350">
        <f t="shared" si="45"/>
        <v>0</v>
      </c>
      <c r="AY26" s="350">
        <f t="shared" si="45"/>
        <v>0</v>
      </c>
      <c r="AZ26" s="350">
        <f t="shared" si="45"/>
        <v>0</v>
      </c>
      <c r="BA26" s="350">
        <f t="shared" si="45"/>
        <v>0</v>
      </c>
      <c r="BB26" s="350">
        <f t="shared" si="45"/>
        <v>0</v>
      </c>
      <c r="BC26" s="350">
        <f t="shared" si="45"/>
        <v>0</v>
      </c>
      <c r="BD26" s="351"/>
      <c r="BE26" s="1"/>
      <c r="BF26" s="1"/>
      <c r="BG26" s="1"/>
      <c r="BH26" s="1"/>
      <c r="BI26" s="1"/>
      <c r="BJ26" s="1"/>
      <c r="BK26" s="1"/>
      <c r="BL26" s="1"/>
      <c r="BM26" s="63">
        <v>1105</v>
      </c>
      <c r="BN26" s="63">
        <v>1095</v>
      </c>
      <c r="BO26" s="63">
        <v>1080</v>
      </c>
      <c r="BP26" s="63">
        <v>1077</v>
      </c>
      <c r="BQ26" s="63">
        <v>1073</v>
      </c>
      <c r="BR26" s="63">
        <v>1069</v>
      </c>
      <c r="BS26" s="63">
        <v>1070</v>
      </c>
      <c r="BT26" s="63">
        <v>1063</v>
      </c>
      <c r="BU26" s="63">
        <v>1085</v>
      </c>
      <c r="BV26" s="63">
        <v>1095</v>
      </c>
      <c r="BW26" s="1"/>
      <c r="BX26" s="63">
        <v>1100</v>
      </c>
      <c r="BY26" s="63">
        <v>1080</v>
      </c>
      <c r="BZ26" s="63">
        <v>1075</v>
      </c>
      <c r="CA26" s="63">
        <v>1072</v>
      </c>
      <c r="CB26" s="63">
        <v>1071</v>
      </c>
      <c r="CC26" s="63">
        <v>1069</v>
      </c>
      <c r="CD26" s="63">
        <v>1070</v>
      </c>
      <c r="CE26" s="63">
        <v>1075</v>
      </c>
      <c r="CF26" s="63">
        <v>1080</v>
      </c>
      <c r="CG26" s="63">
        <v>1100</v>
      </c>
      <c r="CH26" s="1"/>
      <c r="CI26" s="63">
        <v>925</v>
      </c>
      <c r="CJ26" s="63">
        <v>800</v>
      </c>
      <c r="CK26" s="63">
        <v>650</v>
      </c>
      <c r="CL26" s="63">
        <v>600</v>
      </c>
      <c r="CM26" s="63">
        <v>550</v>
      </c>
      <c r="CN26" s="63">
        <v>600</v>
      </c>
      <c r="CO26" s="63">
        <v>650</v>
      </c>
      <c r="CP26" s="63">
        <v>720</v>
      </c>
      <c r="CQ26" s="63">
        <v>850</v>
      </c>
      <c r="CR26" s="63">
        <v>970</v>
      </c>
      <c r="CS26" s="1"/>
      <c r="CT26" s="1"/>
      <c r="CU26" s="39">
        <f t="shared" si="18"/>
        <v>2.4604596528069305</v>
      </c>
      <c r="CV26" s="40">
        <v>77646201.539419994</v>
      </c>
      <c r="CW26" s="41">
        <v>1078.3685</v>
      </c>
      <c r="CX26" s="41">
        <v>1060.5450000000001</v>
      </c>
      <c r="CY26" s="41">
        <v>1025.9737210000001</v>
      </c>
      <c r="CZ26" s="41">
        <v>993.16977159999999</v>
      </c>
      <c r="DA26" s="42">
        <v>-15.0516483</v>
      </c>
      <c r="DB26" s="42">
        <v>0</v>
      </c>
      <c r="DC26" s="42">
        <v>-0.37393075050000002</v>
      </c>
      <c r="DD26" s="42">
        <v>-129.17840430000001</v>
      </c>
      <c r="DE26" s="42">
        <f t="shared" si="19"/>
        <v>1.3801986600000014</v>
      </c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</row>
    <row r="27" spans="1:123" ht="11.25" customHeight="1" x14ac:dyDescent="0.25">
      <c r="A27" s="43">
        <f t="shared" si="25"/>
        <v>21</v>
      </c>
      <c r="B27" s="44">
        <v>20</v>
      </c>
      <c r="C27" s="44">
        <v>0</v>
      </c>
      <c r="D27" s="13">
        <v>7</v>
      </c>
      <c r="E27" s="361">
        <v>6</v>
      </c>
      <c r="F27" s="46">
        <v>3500</v>
      </c>
      <c r="G27" s="46">
        <v>15</v>
      </c>
      <c r="H27" s="46">
        <v>1E-3</v>
      </c>
      <c r="I27" s="47">
        <v>1049.25</v>
      </c>
      <c r="J27" s="48">
        <v>3</v>
      </c>
      <c r="K27" s="49">
        <v>3.0000000000000001E-5</v>
      </c>
      <c r="L27" s="49">
        <v>2.9999999999999898E-2</v>
      </c>
      <c r="M27" s="45">
        <v>2</v>
      </c>
      <c r="N27" s="45">
        <v>1</v>
      </c>
      <c r="O27" s="45">
        <v>0</v>
      </c>
      <c r="P27" s="1"/>
      <c r="Q27" s="13">
        <f>IF(OR(M27-M26&lt;0,N27=0),MAX(Q$6:Q26)+1,0)</f>
        <v>0</v>
      </c>
      <c r="R27" s="14">
        <f t="shared" si="20"/>
        <v>5</v>
      </c>
      <c r="S27" s="14" t="str">
        <f t="shared" si="21"/>
        <v/>
      </c>
      <c r="T27" s="14" t="str">
        <f t="shared" si="37"/>
        <v/>
      </c>
      <c r="U27" s="14" t="str">
        <f t="shared" si="37"/>
        <v/>
      </c>
      <c r="V27" s="14" t="str">
        <f t="shared" si="37"/>
        <v/>
      </c>
      <c r="W27" s="14">
        <f t="shared" si="37"/>
        <v>21</v>
      </c>
      <c r="X27" s="14" t="str">
        <f t="shared" si="37"/>
        <v/>
      </c>
      <c r="Y27" s="14" t="str">
        <f t="shared" si="37"/>
        <v/>
      </c>
      <c r="Z27" s="14" t="str">
        <f t="shared" si="37"/>
        <v/>
      </c>
      <c r="AA27" s="50">
        <v>20</v>
      </c>
      <c r="AB27" s="50">
        <v>20</v>
      </c>
      <c r="AC27" s="51">
        <v>19</v>
      </c>
      <c r="AD27" s="51">
        <v>-21</v>
      </c>
      <c r="AE27" s="51"/>
      <c r="AF27" s="1"/>
      <c r="AG27" s="374"/>
      <c r="AH27" s="375"/>
      <c r="AI27" s="375"/>
      <c r="AJ27" s="375"/>
      <c r="AK27" s="375"/>
      <c r="AL27" s="375"/>
      <c r="AM27" s="375"/>
      <c r="AN27" s="376"/>
      <c r="AO27" s="1"/>
      <c r="AP27" s="1">
        <f t="shared" si="15"/>
        <v>2</v>
      </c>
      <c r="AQ27" s="13" t="str">
        <f t="shared" si="5"/>
        <v>5,2</v>
      </c>
      <c r="AR27" s="52" t="str">
        <f t="shared" si="16"/>
        <v>7,8</v>
      </c>
      <c r="AS27" s="351">
        <f>AS26+1</f>
        <v>2</v>
      </c>
      <c r="AT27" s="350">
        <f t="shared" ref="AT27:BC37" si="46">AT8</f>
        <v>0</v>
      </c>
      <c r="AU27" s="350">
        <f t="shared" si="46"/>
        <v>1</v>
      </c>
      <c r="AV27" s="350">
        <f t="shared" si="46"/>
        <v>0</v>
      </c>
      <c r="AW27" s="350">
        <f t="shared" si="46"/>
        <v>0</v>
      </c>
      <c r="AX27" s="350">
        <f t="shared" si="46"/>
        <v>0</v>
      </c>
      <c r="AY27" s="350">
        <f t="shared" si="46"/>
        <v>0</v>
      </c>
      <c r="AZ27" s="350">
        <f t="shared" si="46"/>
        <v>0</v>
      </c>
      <c r="BA27" s="350">
        <f t="shared" si="46"/>
        <v>0</v>
      </c>
      <c r="BB27" s="350">
        <f t="shared" si="46"/>
        <v>0</v>
      </c>
      <c r="BC27" s="350">
        <f t="shared" si="46"/>
        <v>0</v>
      </c>
      <c r="BD27" s="351"/>
      <c r="BE27" s="1"/>
      <c r="BF27" s="64">
        <f>AT1</f>
        <v>0</v>
      </c>
      <c r="BG27" s="65"/>
      <c r="BH27" s="65" t="s">
        <v>41</v>
      </c>
      <c r="BI27" s="65" t="s">
        <v>28</v>
      </c>
      <c r="BJ27" s="64" t="s">
        <v>42</v>
      </c>
      <c r="BK27" s="66">
        <v>-1</v>
      </c>
      <c r="BL27" s="1"/>
      <c r="BM27" s="63">
        <v>1105</v>
      </c>
      <c r="BN27" s="63">
        <v>1090</v>
      </c>
      <c r="BO27" s="63">
        <v>1075</v>
      </c>
      <c r="BP27" s="63">
        <v>1072</v>
      </c>
      <c r="BQ27" s="63">
        <v>1070</v>
      </c>
      <c r="BR27" s="63">
        <v>1065</v>
      </c>
      <c r="BS27" s="63">
        <v>1065</v>
      </c>
      <c r="BT27" s="63">
        <v>1069</v>
      </c>
      <c r="BU27" s="63">
        <v>1090</v>
      </c>
      <c r="BV27" s="63">
        <v>0</v>
      </c>
      <c r="BW27" s="1"/>
      <c r="BX27" s="63">
        <v>1100</v>
      </c>
      <c r="BY27" s="63">
        <v>1080</v>
      </c>
      <c r="BZ27" s="63">
        <v>1070</v>
      </c>
      <c r="CA27" s="63">
        <v>1065</v>
      </c>
      <c r="CB27" s="63">
        <v>1065</v>
      </c>
      <c r="CC27" s="63">
        <v>1065</v>
      </c>
      <c r="CD27" s="63">
        <v>1065</v>
      </c>
      <c r="CE27" s="63">
        <v>1070</v>
      </c>
      <c r="CF27" s="63">
        <v>1090</v>
      </c>
      <c r="CG27" s="63">
        <v>0</v>
      </c>
      <c r="CH27" s="1"/>
      <c r="CI27" s="63">
        <v>925</v>
      </c>
      <c r="CJ27" s="63">
        <v>800</v>
      </c>
      <c r="CK27" s="63">
        <v>650</v>
      </c>
      <c r="CL27" s="63">
        <v>600</v>
      </c>
      <c r="CM27" s="63">
        <v>550</v>
      </c>
      <c r="CN27" s="63">
        <v>600</v>
      </c>
      <c r="CO27" s="63">
        <v>650</v>
      </c>
      <c r="CP27" s="63">
        <v>720</v>
      </c>
      <c r="CQ27" s="63">
        <v>950</v>
      </c>
      <c r="CR27" s="63">
        <v>0</v>
      </c>
      <c r="CS27" s="1"/>
      <c r="CT27" s="1"/>
      <c r="CU27" s="39">
        <f t="shared" si="18"/>
        <v>2.7494643203935025</v>
      </c>
      <c r="CV27" s="40">
        <v>86766495.23725</v>
      </c>
      <c r="CW27" s="41">
        <v>1078.367428</v>
      </c>
      <c r="CX27" s="41">
        <v>1060.5450000000001</v>
      </c>
      <c r="CY27" s="41">
        <v>1025.972483</v>
      </c>
      <c r="CZ27" s="41">
        <v>993.15938129999995</v>
      </c>
      <c r="DA27" s="42">
        <v>-15.02156896</v>
      </c>
      <c r="DB27" s="42">
        <v>0</v>
      </c>
      <c r="DC27" s="42">
        <v>-0.36209155250000002</v>
      </c>
      <c r="DD27" s="42">
        <v>-127.4465161</v>
      </c>
      <c r="DE27" s="42">
        <f t="shared" si="19"/>
        <v>1.4102780000000017</v>
      </c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</row>
    <row r="28" spans="1:123" ht="11.25" customHeight="1" x14ac:dyDescent="0.25">
      <c r="A28" s="43">
        <f t="shared" si="25"/>
        <v>22</v>
      </c>
      <c r="B28" s="44">
        <v>21</v>
      </c>
      <c r="C28" s="44">
        <v>0</v>
      </c>
      <c r="D28" s="13">
        <v>7</v>
      </c>
      <c r="E28" s="361">
        <v>5</v>
      </c>
      <c r="F28" s="46">
        <v>2500</v>
      </c>
      <c r="G28" s="46">
        <v>15</v>
      </c>
      <c r="H28" s="46">
        <v>1E-3</v>
      </c>
      <c r="I28" s="47">
        <v>1046.25</v>
      </c>
      <c r="J28" s="48">
        <v>3</v>
      </c>
      <c r="K28" s="49">
        <v>3.0000000000000001E-5</v>
      </c>
      <c r="L28" s="49">
        <v>2.9999999999999898E-2</v>
      </c>
      <c r="M28" s="45">
        <v>2</v>
      </c>
      <c r="N28" s="45">
        <v>1</v>
      </c>
      <c r="O28" s="45">
        <v>0</v>
      </c>
      <c r="P28" s="1"/>
      <c r="Q28" s="13">
        <f>IF(OR(M28-M27&lt;0,N28=0),MAX(Q$6:Q27)+1,0)</f>
        <v>0</v>
      </c>
      <c r="R28" s="14">
        <f t="shared" si="20"/>
        <v>5</v>
      </c>
      <c r="S28" s="14" t="str">
        <f t="shared" si="21"/>
        <v/>
      </c>
      <c r="T28" s="14" t="str">
        <f t="shared" ref="T28:Z42" si="47">IF($R28=T$5,$A28,$S$6)</f>
        <v/>
      </c>
      <c r="U28" s="14" t="str">
        <f t="shared" si="47"/>
        <v/>
      </c>
      <c r="V28" s="14" t="str">
        <f t="shared" si="47"/>
        <v/>
      </c>
      <c r="W28" s="14">
        <f t="shared" si="47"/>
        <v>22</v>
      </c>
      <c r="X28" s="14" t="str">
        <f t="shared" si="47"/>
        <v/>
      </c>
      <c r="Y28" s="14" t="str">
        <f t="shared" si="47"/>
        <v/>
      </c>
      <c r="Z28" s="14" t="str">
        <f t="shared" si="47"/>
        <v/>
      </c>
      <c r="AA28" s="50">
        <v>21</v>
      </c>
      <c r="AB28" s="50">
        <v>21</v>
      </c>
      <c r="AC28" s="51">
        <v>20</v>
      </c>
      <c r="AD28" s="51">
        <v>-22</v>
      </c>
      <c r="AE28" s="5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>
        <f t="shared" si="15"/>
        <v>3</v>
      </c>
      <c r="AQ28" s="13" t="str">
        <f t="shared" si="5"/>
        <v>5,3</v>
      </c>
      <c r="AR28" s="52" t="str">
        <f t="shared" si="16"/>
        <v>6,8</v>
      </c>
      <c r="AS28" s="351">
        <f t="shared" ref="AS28:AS40" si="48">AS27+1</f>
        <v>3</v>
      </c>
      <c r="AT28" s="350">
        <f t="shared" si="46"/>
        <v>0</v>
      </c>
      <c r="AU28" s="350">
        <f t="shared" si="46"/>
        <v>0</v>
      </c>
      <c r="AV28" s="350">
        <f t="shared" si="46"/>
        <v>1</v>
      </c>
      <c r="AW28" s="350">
        <f t="shared" si="46"/>
        <v>1</v>
      </c>
      <c r="AX28" s="350">
        <v>3</v>
      </c>
      <c r="AY28" s="350">
        <v>3</v>
      </c>
      <c r="AZ28" s="350">
        <v>3</v>
      </c>
      <c r="BA28" s="350">
        <f t="shared" si="46"/>
        <v>0</v>
      </c>
      <c r="BB28" s="350">
        <f t="shared" si="46"/>
        <v>0</v>
      </c>
      <c r="BC28" s="350">
        <f t="shared" si="46"/>
        <v>0</v>
      </c>
      <c r="BD28" s="351"/>
      <c r="BE28" s="1"/>
      <c r="BF28" s="67">
        <v>0</v>
      </c>
      <c r="BG28" s="67">
        <v>12</v>
      </c>
      <c r="BH28" s="67">
        <v>0</v>
      </c>
      <c r="BI28" s="68">
        <v>988</v>
      </c>
      <c r="BJ28" s="38">
        <v>3.7999999999999902E-2</v>
      </c>
      <c r="BK28" s="52" t="str">
        <f>_xlfn.CONCAT(BH28+1,",",BG28+1)</f>
        <v>1,13</v>
      </c>
      <c r="BL28" s="1"/>
      <c r="BM28" s="63">
        <v>0</v>
      </c>
      <c r="BN28" s="63">
        <v>1080</v>
      </c>
      <c r="BO28" s="63">
        <v>1070</v>
      </c>
      <c r="BP28" s="63">
        <v>1068</v>
      </c>
      <c r="BQ28" s="63">
        <v>1063</v>
      </c>
      <c r="BR28" s="63">
        <v>1060</v>
      </c>
      <c r="BS28" s="63">
        <v>1063</v>
      </c>
      <c r="BT28" s="63">
        <v>1067</v>
      </c>
      <c r="BU28" s="63">
        <v>1090</v>
      </c>
      <c r="BV28" s="63">
        <v>0</v>
      </c>
      <c r="BW28" s="1"/>
      <c r="BX28" s="63">
        <v>0</v>
      </c>
      <c r="BY28" s="63">
        <v>1075</v>
      </c>
      <c r="BZ28" s="63">
        <v>1065</v>
      </c>
      <c r="CA28" s="63">
        <v>1059</v>
      </c>
      <c r="CB28" s="63">
        <v>1059</v>
      </c>
      <c r="CC28" s="63">
        <v>1058</v>
      </c>
      <c r="CD28" s="63">
        <v>1063</v>
      </c>
      <c r="CE28" s="63">
        <v>1070</v>
      </c>
      <c r="CF28" s="63">
        <v>1090</v>
      </c>
      <c r="CG28" s="63">
        <v>0</v>
      </c>
      <c r="CH28" s="1"/>
      <c r="CI28" s="63">
        <v>0</v>
      </c>
      <c r="CJ28" s="63">
        <v>850</v>
      </c>
      <c r="CK28" s="63">
        <v>700</v>
      </c>
      <c r="CL28" s="63">
        <v>650</v>
      </c>
      <c r="CM28" s="63">
        <v>570</v>
      </c>
      <c r="CN28" s="63">
        <v>600</v>
      </c>
      <c r="CO28" s="63">
        <v>700</v>
      </c>
      <c r="CP28" s="63">
        <v>850</v>
      </c>
      <c r="CQ28" s="63">
        <v>950</v>
      </c>
      <c r="CR28" s="63">
        <v>0</v>
      </c>
      <c r="CS28" s="1"/>
      <c r="CT28" s="1"/>
      <c r="CU28" s="39">
        <f t="shared" si="18"/>
        <v>3.0673694547389534</v>
      </c>
      <c r="CV28" s="40">
        <v>96798818.304869995</v>
      </c>
      <c r="CW28" s="41">
        <v>1078.365902</v>
      </c>
      <c r="CX28" s="41">
        <v>1060.5450000000001</v>
      </c>
      <c r="CY28" s="41">
        <v>1025.9712079999999</v>
      </c>
      <c r="CZ28" s="41">
        <v>993.14880540000001</v>
      </c>
      <c r="DA28" s="42">
        <v>-14.97878811</v>
      </c>
      <c r="DB28" s="42">
        <v>0</v>
      </c>
      <c r="DC28" s="42">
        <v>-0.35005201590000001</v>
      </c>
      <c r="DD28" s="42">
        <v>-125.69301470000001</v>
      </c>
      <c r="DE28" s="42">
        <f t="shared" si="19"/>
        <v>1.4530588500000015</v>
      </c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</row>
    <row r="29" spans="1:123" ht="11.25" customHeight="1" x14ac:dyDescent="0.25">
      <c r="A29" s="43">
        <f t="shared" si="25"/>
        <v>23</v>
      </c>
      <c r="B29" s="44">
        <v>22</v>
      </c>
      <c r="C29" s="44">
        <v>0</v>
      </c>
      <c r="D29" s="13">
        <v>8</v>
      </c>
      <c r="E29" s="361">
        <v>5</v>
      </c>
      <c r="F29" s="46">
        <v>5000</v>
      </c>
      <c r="G29" s="46">
        <v>12</v>
      </c>
      <c r="H29" s="46">
        <v>9.0909091999999902E-4</v>
      </c>
      <c r="I29" s="47">
        <v>1042.7270000000001</v>
      </c>
      <c r="J29" s="48">
        <v>3</v>
      </c>
      <c r="K29" s="49">
        <v>3.0000000000000001E-5</v>
      </c>
      <c r="L29" s="49">
        <v>2.9999999999999898E-2</v>
      </c>
      <c r="M29" s="45">
        <v>3</v>
      </c>
      <c r="N29" s="45">
        <v>1</v>
      </c>
      <c r="O29" s="45">
        <v>0</v>
      </c>
      <c r="P29" s="1"/>
      <c r="Q29" s="13">
        <f>IF(OR(M29-M28&lt;0,N29=0),MAX(Q$6:Q28)+1,0)</f>
        <v>0</v>
      </c>
      <c r="R29" s="14">
        <f t="shared" si="20"/>
        <v>5</v>
      </c>
      <c r="S29" s="14" t="str">
        <f t="shared" si="21"/>
        <v/>
      </c>
      <c r="T29" s="14" t="str">
        <f t="shared" si="47"/>
        <v/>
      </c>
      <c r="U29" s="14" t="str">
        <f t="shared" si="47"/>
        <v/>
      </c>
      <c r="V29" s="14" t="str">
        <f t="shared" si="47"/>
        <v/>
      </c>
      <c r="W29" s="14">
        <f t="shared" si="47"/>
        <v>23</v>
      </c>
      <c r="X29" s="14" t="str">
        <f t="shared" si="47"/>
        <v/>
      </c>
      <c r="Y29" s="14" t="str">
        <f t="shared" si="47"/>
        <v/>
      </c>
      <c r="Z29" s="14" t="str">
        <f t="shared" si="47"/>
        <v/>
      </c>
      <c r="AA29" s="50">
        <v>22</v>
      </c>
      <c r="AB29" s="50">
        <v>22</v>
      </c>
      <c r="AC29" s="51">
        <v>8</v>
      </c>
      <c r="AD29" s="51">
        <v>21</v>
      </c>
      <c r="AE29" s="51">
        <v>-23</v>
      </c>
      <c r="AF29" s="1"/>
      <c r="AG29" s="360">
        <v>1.1000000000000001</v>
      </c>
      <c r="AH29" s="1"/>
      <c r="AI29" s="1"/>
      <c r="AJ29" s="1"/>
      <c r="AK29" s="1"/>
      <c r="AL29" s="1"/>
      <c r="AM29" s="1"/>
      <c r="AN29" s="377">
        <v>1</v>
      </c>
      <c r="AO29" s="1"/>
      <c r="AP29" s="1">
        <f t="shared" si="15"/>
        <v>4</v>
      </c>
      <c r="AQ29" s="13" t="str">
        <f t="shared" si="5"/>
        <v>5,4</v>
      </c>
      <c r="AR29" s="52" t="str">
        <f t="shared" si="16"/>
        <v>6,9</v>
      </c>
      <c r="AS29" s="351">
        <f t="shared" si="48"/>
        <v>4</v>
      </c>
      <c r="AT29" s="350">
        <f t="shared" si="46"/>
        <v>0</v>
      </c>
      <c r="AU29" s="350">
        <f t="shared" si="46"/>
        <v>0</v>
      </c>
      <c r="AV29" s="350">
        <f t="shared" si="46"/>
        <v>0</v>
      </c>
      <c r="AW29" s="350">
        <f t="shared" si="46"/>
        <v>0</v>
      </c>
      <c r="AX29" s="350">
        <v>2</v>
      </c>
      <c r="AY29" s="350">
        <f t="shared" si="46"/>
        <v>0</v>
      </c>
      <c r="AZ29" s="350">
        <f t="shared" si="46"/>
        <v>0</v>
      </c>
      <c r="BA29" s="350">
        <v>3</v>
      </c>
      <c r="BB29" s="350">
        <f t="shared" si="46"/>
        <v>0</v>
      </c>
      <c r="BC29" s="350">
        <f t="shared" si="46"/>
        <v>0</v>
      </c>
      <c r="BD29" s="351"/>
      <c r="BE29" s="1"/>
      <c r="BF29" s="67">
        <v>0</v>
      </c>
      <c r="BG29" s="67">
        <v>13</v>
      </c>
      <c r="BH29" s="67">
        <v>8</v>
      </c>
      <c r="BI29" s="68">
        <v>1045</v>
      </c>
      <c r="BJ29" s="38">
        <v>3.7999999999999902E-2</v>
      </c>
      <c r="BK29" s="52" t="str">
        <f>_xlfn.CONCAT(BH29+1,",",BG29+1)</f>
        <v>9,14</v>
      </c>
      <c r="BL29" s="1"/>
      <c r="BM29" s="63">
        <v>0</v>
      </c>
      <c r="BN29" s="63">
        <v>1075</v>
      </c>
      <c r="BO29" s="63">
        <v>1065</v>
      </c>
      <c r="BP29" s="63">
        <v>1062</v>
      </c>
      <c r="BQ29" s="63">
        <v>1058</v>
      </c>
      <c r="BR29" s="63">
        <v>1052</v>
      </c>
      <c r="BS29" s="63">
        <v>1055</v>
      </c>
      <c r="BT29" s="63">
        <v>1065</v>
      </c>
      <c r="BU29" s="63">
        <v>1090</v>
      </c>
      <c r="BV29" s="63">
        <v>0</v>
      </c>
      <c r="BW29" s="1"/>
      <c r="BX29" s="63">
        <v>0</v>
      </c>
      <c r="BY29" s="63">
        <v>1065</v>
      </c>
      <c r="BZ29" s="63">
        <v>1055</v>
      </c>
      <c r="CA29" s="63">
        <v>1053</v>
      </c>
      <c r="CB29" s="63">
        <v>1053</v>
      </c>
      <c r="CC29" s="63">
        <v>1052</v>
      </c>
      <c r="CD29" s="63">
        <v>1055</v>
      </c>
      <c r="CE29" s="63">
        <v>1065</v>
      </c>
      <c r="CF29" s="63">
        <v>1090</v>
      </c>
      <c r="CG29" s="63">
        <v>0</v>
      </c>
      <c r="CH29" s="1"/>
      <c r="CI29" s="63">
        <v>0</v>
      </c>
      <c r="CJ29" s="63">
        <v>850</v>
      </c>
      <c r="CK29" s="63">
        <v>700</v>
      </c>
      <c r="CL29" s="63">
        <v>650</v>
      </c>
      <c r="CM29" s="63">
        <v>540</v>
      </c>
      <c r="CN29" s="63">
        <v>580</v>
      </c>
      <c r="CO29" s="63">
        <v>700</v>
      </c>
      <c r="CP29" s="63">
        <v>850</v>
      </c>
      <c r="CQ29" s="63">
        <v>950</v>
      </c>
      <c r="CR29" s="63">
        <v>0</v>
      </c>
      <c r="CS29" s="1"/>
      <c r="CT29" s="1"/>
      <c r="CU29" s="39">
        <f t="shared" si="18"/>
        <v>3.4170651025204704</v>
      </c>
      <c r="CV29" s="40">
        <v>107834373.6793</v>
      </c>
      <c r="CW29" s="41">
        <v>1078.3638040000001</v>
      </c>
      <c r="CX29" s="41">
        <v>1060.5450000000001</v>
      </c>
      <c r="CY29" s="41">
        <v>1025.969902</v>
      </c>
      <c r="CZ29" s="41">
        <v>993.13809140000001</v>
      </c>
      <c r="DA29" s="42">
        <v>-14.92005724</v>
      </c>
      <c r="DB29" s="42">
        <v>0</v>
      </c>
      <c r="DC29" s="42">
        <v>-0.33789060809999999</v>
      </c>
      <c r="DD29" s="42">
        <v>-123.9263237</v>
      </c>
      <c r="DE29" s="42">
        <f t="shared" si="19"/>
        <v>1.5117897200000012</v>
      </c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</row>
    <row r="30" spans="1:123" ht="11.25" customHeight="1" x14ac:dyDescent="0.25">
      <c r="A30" s="43">
        <f t="shared" si="25"/>
        <v>24</v>
      </c>
      <c r="B30" s="44">
        <v>23</v>
      </c>
      <c r="C30" s="44">
        <v>0</v>
      </c>
      <c r="D30" s="359">
        <v>9</v>
      </c>
      <c r="E30" s="362">
        <v>6</v>
      </c>
      <c r="F30" s="46">
        <v>5000</v>
      </c>
      <c r="G30" s="46">
        <v>12</v>
      </c>
      <c r="H30" s="46">
        <v>9.0909091999999902E-4</v>
      </c>
      <c r="I30" s="47">
        <v>1038.182</v>
      </c>
      <c r="J30" s="48">
        <v>3</v>
      </c>
      <c r="K30" s="49">
        <v>3.0000000000000001E-5</v>
      </c>
      <c r="L30" s="49">
        <v>2.9999999999999898E-2</v>
      </c>
      <c r="M30" s="45">
        <v>2</v>
      </c>
      <c r="N30" s="45">
        <v>1</v>
      </c>
      <c r="O30" s="45">
        <v>0</v>
      </c>
      <c r="P30" s="1"/>
      <c r="Q30" s="359">
        <f>IF(OR(M30-M29&lt;0,N30=0),MAX(Q$6:Q29)+1,0)</f>
        <v>6</v>
      </c>
      <c r="R30" s="14">
        <f t="shared" si="20"/>
        <v>6</v>
      </c>
      <c r="S30" s="14" t="str">
        <f t="shared" si="21"/>
        <v/>
      </c>
      <c r="T30" s="14" t="str">
        <f t="shared" si="47"/>
        <v/>
      </c>
      <c r="U30" s="14" t="str">
        <f t="shared" si="47"/>
        <v/>
      </c>
      <c r="V30" s="14" t="str">
        <f t="shared" si="47"/>
        <v/>
      </c>
      <c r="W30" s="14" t="str">
        <f t="shared" si="47"/>
        <v/>
      </c>
      <c r="X30" s="14">
        <f t="shared" si="47"/>
        <v>24</v>
      </c>
      <c r="Y30" s="14" t="str">
        <f t="shared" si="47"/>
        <v/>
      </c>
      <c r="Z30" s="14" t="str">
        <f t="shared" si="47"/>
        <v/>
      </c>
      <c r="AA30" s="50">
        <v>23</v>
      </c>
      <c r="AB30" s="50">
        <v>23</v>
      </c>
      <c r="AC30" s="51">
        <v>22</v>
      </c>
      <c r="AD30" s="51">
        <v>-24</v>
      </c>
      <c r="AE30" s="51"/>
      <c r="AF30" s="1"/>
      <c r="AG30" s="360" t="str">
        <f t="shared" ref="AG30:AN32" si="49">IF(AG7="","",IF(ISNUMBER(AG6),INDEX(IF($AN$29=0,$A$7:$A$42,$AQ$7:$AQ$42),AG6,1),""))</f>
        <v>1,2</v>
      </c>
      <c r="AH30" s="360" t="str">
        <f t="shared" si="49"/>
        <v>2,1</v>
      </c>
      <c r="AI30" s="360" t="str">
        <f t="shared" si="49"/>
        <v>3,1</v>
      </c>
      <c r="AJ30" s="360" t="str">
        <f t="shared" si="49"/>
        <v>4,1</v>
      </c>
      <c r="AK30" s="360" t="str">
        <f t="shared" si="49"/>
        <v>5,1</v>
      </c>
      <c r="AL30" s="360" t="str">
        <f t="shared" si="49"/>
        <v>6,1</v>
      </c>
      <c r="AM30" s="360" t="str">
        <f t="shared" si="49"/>
        <v>7,1</v>
      </c>
      <c r="AN30" s="360" t="str">
        <f t="shared" si="49"/>
        <v>8,1</v>
      </c>
      <c r="AO30" s="1"/>
      <c r="AP30" s="1">
        <f t="shared" si="15"/>
        <v>1</v>
      </c>
      <c r="AQ30" s="359" t="str">
        <f t="shared" si="5"/>
        <v>6,1</v>
      </c>
      <c r="AR30" s="52" t="str">
        <f t="shared" si="16"/>
        <v>7,10</v>
      </c>
      <c r="AS30" s="351">
        <f t="shared" si="48"/>
        <v>5</v>
      </c>
      <c r="AT30" s="350">
        <f t="shared" si="46"/>
        <v>0</v>
      </c>
      <c r="AU30" s="350">
        <f t="shared" si="46"/>
        <v>0</v>
      </c>
      <c r="AV30" s="350">
        <f t="shared" si="46"/>
        <v>0</v>
      </c>
      <c r="AW30" s="350">
        <f t="shared" si="46"/>
        <v>0</v>
      </c>
      <c r="AX30" s="350">
        <f t="shared" si="46"/>
        <v>0</v>
      </c>
      <c r="AY30" s="350">
        <v>2</v>
      </c>
      <c r="AZ30" s="350">
        <f t="shared" si="46"/>
        <v>0</v>
      </c>
      <c r="BA30" s="350">
        <v>3</v>
      </c>
      <c r="BB30" s="350">
        <v>4</v>
      </c>
      <c r="BC30" s="350">
        <v>4</v>
      </c>
      <c r="BD30" s="351"/>
      <c r="BE30" s="1"/>
      <c r="BF30" s="64">
        <f>AT2</f>
        <v>0</v>
      </c>
      <c r="BG30" s="65"/>
      <c r="BH30" s="65" t="s">
        <v>41</v>
      </c>
      <c r="BI30" s="69"/>
      <c r="BJ30" s="70"/>
      <c r="BK30" s="71" t="s">
        <v>43</v>
      </c>
      <c r="BL30" s="1"/>
      <c r="BM30" s="63">
        <v>0</v>
      </c>
      <c r="BN30" s="63">
        <v>1070</v>
      </c>
      <c r="BO30" s="63">
        <v>1060</v>
      </c>
      <c r="BP30" s="63">
        <v>1055</v>
      </c>
      <c r="BQ30" s="63">
        <v>1046</v>
      </c>
      <c r="BR30" s="63">
        <v>1046</v>
      </c>
      <c r="BS30" s="63">
        <v>1044</v>
      </c>
      <c r="BT30" s="63">
        <v>1060</v>
      </c>
      <c r="BU30" s="63">
        <v>1088</v>
      </c>
      <c r="BV30" s="63">
        <v>1100</v>
      </c>
      <c r="BW30" s="1"/>
      <c r="BX30" s="63">
        <v>0</v>
      </c>
      <c r="BY30" s="63">
        <v>1060</v>
      </c>
      <c r="BZ30" s="63">
        <v>1046</v>
      </c>
      <c r="CA30" s="63">
        <v>1046</v>
      </c>
      <c r="CB30" s="63">
        <v>1046</v>
      </c>
      <c r="CC30" s="63">
        <v>1046</v>
      </c>
      <c r="CD30" s="63">
        <v>1044</v>
      </c>
      <c r="CE30" s="63">
        <v>1060</v>
      </c>
      <c r="CF30" s="63">
        <v>1088</v>
      </c>
      <c r="CG30" s="63">
        <v>1100</v>
      </c>
      <c r="CH30" s="1"/>
      <c r="CI30" s="63">
        <v>0</v>
      </c>
      <c r="CJ30" s="63">
        <v>850</v>
      </c>
      <c r="CK30" s="63">
        <v>700</v>
      </c>
      <c r="CL30" s="63">
        <v>630</v>
      </c>
      <c r="CM30" s="63">
        <v>530</v>
      </c>
      <c r="CN30" s="63">
        <v>580</v>
      </c>
      <c r="CO30" s="63">
        <v>650</v>
      </c>
      <c r="CP30" s="63">
        <v>800</v>
      </c>
      <c r="CQ30" s="63">
        <v>900</v>
      </c>
      <c r="CR30" s="63">
        <v>950</v>
      </c>
      <c r="CS30" s="1"/>
      <c r="CT30" s="1"/>
      <c r="CU30" s="39">
        <f t="shared" si="18"/>
        <v>3.8017303150778261</v>
      </c>
      <c r="CV30" s="40">
        <v>119973484.59110001</v>
      </c>
      <c r="CW30" s="41">
        <v>1078.3610659999999</v>
      </c>
      <c r="CX30" s="41">
        <v>1060.5450000000001</v>
      </c>
      <c r="CY30" s="41">
        <v>1025.968568</v>
      </c>
      <c r="CZ30" s="41">
        <v>993.12727110000003</v>
      </c>
      <c r="DA30" s="42">
        <v>-14.843517780000001</v>
      </c>
      <c r="DB30" s="42">
        <v>0</v>
      </c>
      <c r="DC30" s="42">
        <v>-0.3256476559</v>
      </c>
      <c r="DD30" s="42">
        <v>-122.15213970000001</v>
      </c>
      <c r="DE30" s="42">
        <f t="shared" si="19"/>
        <v>1.5883291800000006</v>
      </c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</row>
    <row r="31" spans="1:123" ht="11.25" customHeight="1" x14ac:dyDescent="0.25">
      <c r="A31" s="43">
        <f t="shared" si="25"/>
        <v>25</v>
      </c>
      <c r="B31" s="44">
        <v>24</v>
      </c>
      <c r="C31" s="44">
        <v>0</v>
      </c>
      <c r="D31" s="13">
        <v>10</v>
      </c>
      <c r="E31" s="362">
        <v>6</v>
      </c>
      <c r="F31" s="46">
        <v>5000</v>
      </c>
      <c r="G31" s="46">
        <v>12</v>
      </c>
      <c r="H31" s="46">
        <v>9.0909091999999902E-4</v>
      </c>
      <c r="I31" s="47">
        <v>1033.63599999999</v>
      </c>
      <c r="J31" s="48">
        <v>3</v>
      </c>
      <c r="K31" s="49">
        <v>3.0000000000000001E-5</v>
      </c>
      <c r="L31" s="49">
        <v>2.9999999999999898E-2</v>
      </c>
      <c r="M31" s="45">
        <v>2</v>
      </c>
      <c r="N31" s="45">
        <v>1</v>
      </c>
      <c r="O31" s="45">
        <v>0</v>
      </c>
      <c r="P31" s="1"/>
      <c r="Q31" s="13">
        <f>IF(OR(M31-M30&lt;0,N31=0),MAX(Q$6:Q30)+1,0)</f>
        <v>0</v>
      </c>
      <c r="R31" s="14">
        <f t="shared" si="20"/>
        <v>6</v>
      </c>
      <c r="S31" s="14" t="str">
        <f t="shared" si="21"/>
        <v/>
      </c>
      <c r="T31" s="14" t="str">
        <f t="shared" si="47"/>
        <v/>
      </c>
      <c r="U31" s="14" t="str">
        <f t="shared" si="47"/>
        <v/>
      </c>
      <c r="V31" s="14" t="str">
        <f t="shared" si="47"/>
        <v/>
      </c>
      <c r="W31" s="14" t="str">
        <f t="shared" si="47"/>
        <v/>
      </c>
      <c r="X31" s="14">
        <f t="shared" si="47"/>
        <v>25</v>
      </c>
      <c r="Y31" s="14" t="str">
        <f t="shared" si="47"/>
        <v/>
      </c>
      <c r="Z31" s="14" t="str">
        <f t="shared" si="47"/>
        <v/>
      </c>
      <c r="AA31" s="50">
        <v>24</v>
      </c>
      <c r="AB31" s="50">
        <v>24</v>
      </c>
      <c r="AC31" s="51">
        <v>23</v>
      </c>
      <c r="AD31" s="51">
        <v>-25</v>
      </c>
      <c r="AE31" s="51"/>
      <c r="AF31" s="1"/>
      <c r="AG31" s="360" t="str">
        <f t="shared" si="49"/>
        <v>1,3</v>
      </c>
      <c r="AH31" s="360" t="str">
        <f t="shared" si="49"/>
        <v>2,2</v>
      </c>
      <c r="AI31" s="360" t="str">
        <f t="shared" si="49"/>
        <v>3,2</v>
      </c>
      <c r="AJ31" s="360" t="str">
        <f t="shared" si="49"/>
        <v>4,2</v>
      </c>
      <c r="AK31" s="360" t="str">
        <f t="shared" si="49"/>
        <v>5,2</v>
      </c>
      <c r="AL31" s="360" t="str">
        <f t="shared" si="49"/>
        <v>6,2</v>
      </c>
      <c r="AM31" s="360" t="str">
        <f t="shared" si="49"/>
        <v>7,2</v>
      </c>
      <c r="AN31" s="360" t="str">
        <f t="shared" si="49"/>
        <v>8,2</v>
      </c>
      <c r="AO31" s="1"/>
      <c r="AP31" s="1">
        <f t="shared" si="15"/>
        <v>2</v>
      </c>
      <c r="AQ31" s="13" t="str">
        <f t="shared" si="5"/>
        <v>6,2</v>
      </c>
      <c r="AR31" s="52" t="str">
        <f t="shared" si="16"/>
        <v>7,11</v>
      </c>
      <c r="AS31" s="351">
        <f t="shared" si="48"/>
        <v>6</v>
      </c>
      <c r="AT31" s="350">
        <f t="shared" si="46"/>
        <v>0</v>
      </c>
      <c r="AU31" s="350">
        <f t="shared" si="46"/>
        <v>0</v>
      </c>
      <c r="AV31" s="350">
        <f t="shared" si="46"/>
        <v>0</v>
      </c>
      <c r="AW31" s="350" t="str">
        <f t="shared" si="46"/>
        <v>W</v>
      </c>
      <c r="AX31" s="350" t="str">
        <f t="shared" si="46"/>
        <v>W</v>
      </c>
      <c r="AY31" s="350">
        <v>2</v>
      </c>
      <c r="AZ31" s="350">
        <f t="shared" si="46"/>
        <v>0</v>
      </c>
      <c r="BA31" s="350">
        <v>5</v>
      </c>
      <c r="BB31" s="350">
        <f t="shared" si="46"/>
        <v>0</v>
      </c>
      <c r="BC31" s="350">
        <f t="shared" si="46"/>
        <v>0</v>
      </c>
      <c r="BD31" s="351"/>
      <c r="BE31" s="1"/>
      <c r="BF31" s="67">
        <v>0</v>
      </c>
      <c r="BG31" s="67">
        <v>5</v>
      </c>
      <c r="BH31" s="67">
        <v>3</v>
      </c>
      <c r="BI31" s="59">
        <v>-10</v>
      </c>
      <c r="BJ31" s="67"/>
      <c r="BK31" s="72" t="str">
        <f>_xlfn.CONCAT(BH31+1,",",BG31+1)</f>
        <v>4,6</v>
      </c>
      <c r="BL31" s="1"/>
      <c r="BM31" s="63">
        <v>0</v>
      </c>
      <c r="BN31" s="63">
        <v>1055</v>
      </c>
      <c r="BO31" s="63">
        <v>1050</v>
      </c>
      <c r="BP31" s="63">
        <v>1045</v>
      </c>
      <c r="BQ31" s="63">
        <v>1041</v>
      </c>
      <c r="BR31" s="63">
        <v>1042</v>
      </c>
      <c r="BS31" s="63">
        <v>1040</v>
      </c>
      <c r="BT31" s="63">
        <v>1050</v>
      </c>
      <c r="BU31" s="63">
        <v>1075</v>
      </c>
      <c r="BV31" s="63">
        <v>0</v>
      </c>
      <c r="BW31" s="1"/>
      <c r="BX31" s="63">
        <v>0</v>
      </c>
      <c r="BY31" s="63">
        <v>1045</v>
      </c>
      <c r="BZ31" s="63">
        <v>1039</v>
      </c>
      <c r="CA31" s="63">
        <v>1040</v>
      </c>
      <c r="CB31" s="63">
        <v>1041</v>
      </c>
      <c r="CC31" s="63">
        <v>1042</v>
      </c>
      <c r="CD31" s="63">
        <v>1040</v>
      </c>
      <c r="CE31" s="63">
        <v>1050</v>
      </c>
      <c r="CF31" s="63">
        <v>1075</v>
      </c>
      <c r="CG31" s="63">
        <v>0</v>
      </c>
      <c r="CH31" s="1"/>
      <c r="CI31" s="63">
        <v>0</v>
      </c>
      <c r="CJ31" s="63">
        <v>850</v>
      </c>
      <c r="CK31" s="63">
        <v>700</v>
      </c>
      <c r="CL31" s="63">
        <v>620</v>
      </c>
      <c r="CM31" s="63">
        <v>580</v>
      </c>
      <c r="CN31" s="63">
        <v>620</v>
      </c>
      <c r="CO31" s="63">
        <v>700</v>
      </c>
      <c r="CP31" s="63">
        <v>800</v>
      </c>
      <c r="CQ31" s="63">
        <v>900</v>
      </c>
      <c r="CR31" s="63">
        <v>0</v>
      </c>
      <c r="CS31" s="1"/>
      <c r="CT31" s="1"/>
      <c r="CU31" s="39">
        <f t="shared" si="18"/>
        <v>4.2248620488915503</v>
      </c>
      <c r="CV31" s="40">
        <v>133326506.5941</v>
      </c>
      <c r="CW31" s="41">
        <v>1078.357659</v>
      </c>
      <c r="CX31" s="41">
        <v>1060.5450000000001</v>
      </c>
      <c r="CY31" s="41">
        <v>1025.9672069999999</v>
      </c>
      <c r="CZ31" s="41">
        <v>993.11635509999996</v>
      </c>
      <c r="DA31" s="42">
        <v>-14.74846827</v>
      </c>
      <c r="DB31" s="42">
        <v>0</v>
      </c>
      <c r="DC31" s="42">
        <v>-0.31333643859999999</v>
      </c>
      <c r="DD31" s="42">
        <v>-120.3726212</v>
      </c>
      <c r="DE31" s="42">
        <f t="shared" si="19"/>
        <v>1.6833786900000014</v>
      </c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</row>
    <row r="32" spans="1:123" ht="11.25" customHeight="1" x14ac:dyDescent="0.25">
      <c r="A32" s="43">
        <f t="shared" si="25"/>
        <v>26</v>
      </c>
      <c r="B32" s="44">
        <v>25</v>
      </c>
      <c r="C32" s="44">
        <v>0</v>
      </c>
      <c r="D32" s="13">
        <v>11</v>
      </c>
      <c r="E32" s="362">
        <v>6</v>
      </c>
      <c r="F32" s="46">
        <v>5000</v>
      </c>
      <c r="G32" s="46">
        <v>12</v>
      </c>
      <c r="H32" s="46">
        <v>9.0909091999999902E-4</v>
      </c>
      <c r="I32" s="47">
        <v>1029.0909999999899</v>
      </c>
      <c r="J32" s="48">
        <v>3</v>
      </c>
      <c r="K32" s="49">
        <v>3.0000000000000001E-5</v>
      </c>
      <c r="L32" s="49">
        <v>2.9999999999999898E-2</v>
      </c>
      <c r="M32" s="45">
        <v>2</v>
      </c>
      <c r="N32" s="45">
        <v>1</v>
      </c>
      <c r="O32" s="45">
        <v>0</v>
      </c>
      <c r="P32" s="1"/>
      <c r="Q32" s="13">
        <f>IF(OR(M32-M31&lt;0,N32=0),MAX(Q$6:Q31)+1,0)</f>
        <v>0</v>
      </c>
      <c r="R32" s="14">
        <f t="shared" si="20"/>
        <v>6</v>
      </c>
      <c r="S32" s="14" t="str">
        <f t="shared" si="21"/>
        <v/>
      </c>
      <c r="T32" s="14" t="str">
        <f t="shared" si="47"/>
        <v/>
      </c>
      <c r="U32" s="14" t="str">
        <f t="shared" si="47"/>
        <v/>
      </c>
      <c r="V32" s="14" t="str">
        <f t="shared" si="47"/>
        <v/>
      </c>
      <c r="W32" s="14" t="str">
        <f t="shared" si="47"/>
        <v/>
      </c>
      <c r="X32" s="14">
        <f t="shared" si="47"/>
        <v>26</v>
      </c>
      <c r="Y32" s="14" t="str">
        <f t="shared" si="47"/>
        <v/>
      </c>
      <c r="Z32" s="14" t="str">
        <f t="shared" si="47"/>
        <v/>
      </c>
      <c r="AA32" s="50">
        <v>25</v>
      </c>
      <c r="AB32" s="50">
        <v>25</v>
      </c>
      <c r="AC32" s="51">
        <v>24</v>
      </c>
      <c r="AD32" s="51">
        <v>-26</v>
      </c>
      <c r="AE32" s="51"/>
      <c r="AF32" s="1"/>
      <c r="AG32" s="360" t="str">
        <f t="shared" si="49"/>
        <v>1,4</v>
      </c>
      <c r="AH32" s="360" t="str">
        <f t="shared" si="49"/>
        <v>2,3</v>
      </c>
      <c r="AI32" s="360" t="str">
        <f t="shared" si="49"/>
        <v>3,3</v>
      </c>
      <c r="AJ32" s="360" t="str">
        <f t="shared" si="49"/>
        <v>4,3</v>
      </c>
      <c r="AK32" s="360" t="str">
        <f t="shared" si="49"/>
        <v>5,3</v>
      </c>
      <c r="AL32" s="360" t="str">
        <f t="shared" si="49"/>
        <v>6,3</v>
      </c>
      <c r="AM32" s="360" t="str">
        <f t="shared" si="49"/>
        <v>7,3</v>
      </c>
      <c r="AN32" s="360" t="str">
        <f t="shared" si="49"/>
        <v>8,3</v>
      </c>
      <c r="AO32" s="1"/>
      <c r="AP32" s="1">
        <f t="shared" si="15"/>
        <v>3</v>
      </c>
      <c r="AQ32" s="13" t="str">
        <f t="shared" si="5"/>
        <v>6,3</v>
      </c>
      <c r="AR32" s="52" t="str">
        <f t="shared" si="16"/>
        <v>7,12</v>
      </c>
      <c r="AS32" s="351">
        <f t="shared" si="48"/>
        <v>7</v>
      </c>
      <c r="AT32" s="350">
        <f t="shared" si="46"/>
        <v>0</v>
      </c>
      <c r="AU32" s="350">
        <f t="shared" si="46"/>
        <v>0</v>
      </c>
      <c r="AV32" s="350">
        <f t="shared" si="46"/>
        <v>0</v>
      </c>
      <c r="AW32" s="350" t="str">
        <f t="shared" si="46"/>
        <v>W</v>
      </c>
      <c r="AX32" s="350" t="str">
        <f t="shared" si="46"/>
        <v>W</v>
      </c>
      <c r="AY32" s="350">
        <v>2</v>
      </c>
      <c r="AZ32" s="350">
        <v>5</v>
      </c>
      <c r="BA32" s="350">
        <f t="shared" si="46"/>
        <v>0</v>
      </c>
      <c r="BB32" s="350">
        <f t="shared" si="46"/>
        <v>0</v>
      </c>
      <c r="BC32" s="350">
        <f t="shared" si="46"/>
        <v>0</v>
      </c>
      <c r="BD32" s="351"/>
      <c r="BE32" s="1"/>
      <c r="BF32" s="67">
        <v>0</v>
      </c>
      <c r="BG32" s="67">
        <v>5</v>
      </c>
      <c r="BH32" s="67">
        <v>4</v>
      </c>
      <c r="BI32" s="59">
        <v>-10</v>
      </c>
      <c r="BJ32" s="67"/>
      <c r="BK32" s="72" t="str">
        <f t="shared" ref="BK32:BK40" si="50">_xlfn.CONCAT(BH32+1,",",BG32+1)</f>
        <v>5,6</v>
      </c>
      <c r="BL32" s="1"/>
      <c r="BM32" s="63">
        <v>1027</v>
      </c>
      <c r="BN32" s="63">
        <v>1028</v>
      </c>
      <c r="BO32" s="63">
        <v>1028</v>
      </c>
      <c r="BP32" s="63">
        <v>1032</v>
      </c>
      <c r="BQ32" s="63">
        <v>1032</v>
      </c>
      <c r="BR32" s="63">
        <v>1033</v>
      </c>
      <c r="BS32" s="63">
        <v>1032</v>
      </c>
      <c r="BT32" s="63">
        <v>1040</v>
      </c>
      <c r="BU32" s="63">
        <v>1060</v>
      </c>
      <c r="BV32" s="63">
        <v>0</v>
      </c>
      <c r="BW32" s="1"/>
      <c r="BX32" s="63">
        <v>1027</v>
      </c>
      <c r="BY32" s="63">
        <v>1028</v>
      </c>
      <c r="BZ32" s="63">
        <v>1028</v>
      </c>
      <c r="CA32" s="63">
        <v>1032</v>
      </c>
      <c r="CB32" s="63">
        <v>1032</v>
      </c>
      <c r="CC32" s="63">
        <v>1033</v>
      </c>
      <c r="CD32" s="63">
        <v>1032</v>
      </c>
      <c r="CE32" s="63">
        <v>1040</v>
      </c>
      <c r="CF32" s="63">
        <v>1060</v>
      </c>
      <c r="CG32" s="63">
        <v>0</v>
      </c>
      <c r="CH32" s="1"/>
      <c r="CI32" s="63">
        <v>900</v>
      </c>
      <c r="CJ32" s="63">
        <v>830</v>
      </c>
      <c r="CK32" s="63">
        <v>710</v>
      </c>
      <c r="CL32" s="63">
        <v>640</v>
      </c>
      <c r="CM32" s="63">
        <v>600</v>
      </c>
      <c r="CN32" s="63">
        <v>650</v>
      </c>
      <c r="CO32" s="63">
        <v>700</v>
      </c>
      <c r="CP32" s="63">
        <v>800</v>
      </c>
      <c r="CQ32" s="63">
        <v>900</v>
      </c>
      <c r="CR32" s="63">
        <v>0</v>
      </c>
      <c r="CS32" s="1"/>
      <c r="CT32" s="1"/>
      <c r="CU32" s="39">
        <f t="shared" si="18"/>
        <v>4.6903069560866477</v>
      </c>
      <c r="CV32" s="40">
        <v>148014830.7974</v>
      </c>
      <c r="CW32" s="41">
        <v>1078.3535830000001</v>
      </c>
      <c r="CX32" s="41">
        <v>1060.5450000000001</v>
      </c>
      <c r="CY32" s="41">
        <v>1025.9658159999999</v>
      </c>
      <c r="CZ32" s="41">
        <v>993.10534070000006</v>
      </c>
      <c r="DA32" s="42">
        <v>-14.63508236</v>
      </c>
      <c r="DB32" s="42">
        <v>0</v>
      </c>
      <c r="DC32" s="42">
        <v>-0.30095526</v>
      </c>
      <c r="DD32" s="42">
        <v>-118.5877271</v>
      </c>
      <c r="DE32" s="42">
        <f t="shared" si="19"/>
        <v>1.7967646000000013</v>
      </c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</row>
    <row r="33" spans="1:123" ht="11.25" customHeight="1" x14ac:dyDescent="0.25">
      <c r="A33" s="43">
        <f t="shared" si="25"/>
        <v>27</v>
      </c>
      <c r="B33" s="44">
        <v>26</v>
      </c>
      <c r="C33" s="44">
        <v>0</v>
      </c>
      <c r="D33" s="13">
        <v>12</v>
      </c>
      <c r="E33" s="362">
        <v>6</v>
      </c>
      <c r="F33" s="46">
        <v>2000</v>
      </c>
      <c r="G33" s="46">
        <v>12</v>
      </c>
      <c r="H33" s="46">
        <v>9.0909091999999902E-4</v>
      </c>
      <c r="I33" s="47">
        <v>1025.9090000000001</v>
      </c>
      <c r="J33" s="48">
        <v>3</v>
      </c>
      <c r="K33" s="49">
        <v>3.0000000000000001E-5</v>
      </c>
      <c r="L33" s="49">
        <v>2.9999999999999898E-2</v>
      </c>
      <c r="M33" s="45">
        <v>2</v>
      </c>
      <c r="N33" s="45">
        <v>1</v>
      </c>
      <c r="O33" s="45">
        <v>0</v>
      </c>
      <c r="P33" s="1"/>
      <c r="Q33" s="13">
        <f>IF(OR(M33-M32&lt;0,N33=0),MAX(Q$6:Q32)+1,0)</f>
        <v>0</v>
      </c>
      <c r="R33" s="14">
        <f t="shared" si="20"/>
        <v>6</v>
      </c>
      <c r="S33" s="14" t="str">
        <f t="shared" si="21"/>
        <v/>
      </c>
      <c r="T33" s="14" t="str">
        <f t="shared" si="47"/>
        <v/>
      </c>
      <c r="U33" s="14" t="str">
        <f t="shared" si="47"/>
        <v/>
      </c>
      <c r="V33" s="14" t="str">
        <f t="shared" si="47"/>
        <v/>
      </c>
      <c r="W33" s="14" t="str">
        <f t="shared" si="47"/>
        <v/>
      </c>
      <c r="X33" s="14">
        <f t="shared" si="47"/>
        <v>27</v>
      </c>
      <c r="Y33" s="14" t="str">
        <f t="shared" si="47"/>
        <v/>
      </c>
      <c r="Z33" s="14" t="str">
        <f t="shared" si="47"/>
        <v/>
      </c>
      <c r="AA33" s="50">
        <v>26</v>
      </c>
      <c r="AB33" s="50">
        <v>26</v>
      </c>
      <c r="AC33" s="51">
        <v>25</v>
      </c>
      <c r="AD33" s="51">
        <v>-30</v>
      </c>
      <c r="AE33" s="51"/>
      <c r="AF33" s="1"/>
      <c r="AG33" s="358" t="str">
        <f>IF(AG10="","",IF(ISNUMBER(AG9),INDEX($A$7:$A$42,AG9,1),""))</f>
        <v/>
      </c>
      <c r="AH33" s="360" t="str">
        <f>IF(AH10="","",IF(ISNUMBER(AH9),INDEX(IF($AN$29=0,$A$7:$A$42,$AQ$7:$AQ$42),AH9,1),""))</f>
        <v>2,4</v>
      </c>
      <c r="AI33" s="360" t="str">
        <f>IF(AI10="","",IF(ISNUMBER(AI9),INDEX(IF($AN$29=0,$A$7:$A$42,$AQ$7:$AQ$42),AI9,1),""))</f>
        <v>3,4</v>
      </c>
      <c r="AJ33" s="358" t="str">
        <f t="shared" ref="AJ33:AM34" si="51">IF(AJ10="","",IF(ISNUMBER(AJ9),INDEX($A$7:$A$42,AJ9,1),""))</f>
        <v/>
      </c>
      <c r="AK33" s="358" t="str">
        <f t="shared" si="51"/>
        <v/>
      </c>
      <c r="AL33" s="358" t="str">
        <f t="shared" si="51"/>
        <v/>
      </c>
      <c r="AM33" s="358" t="str">
        <f t="shared" si="51"/>
        <v/>
      </c>
      <c r="AN33" s="360" t="str">
        <f>IF(AN10="","",IF(ISNUMBER(AN9),INDEX(IF($AN$29=0,$A$7:$A$42,$AQ$7:$AQ$42),AN9,1),""))</f>
        <v>8,4</v>
      </c>
      <c r="AO33" s="1"/>
      <c r="AP33" s="1">
        <f t="shared" si="15"/>
        <v>4</v>
      </c>
      <c r="AQ33" s="13" t="str">
        <f t="shared" si="5"/>
        <v>6,4</v>
      </c>
      <c r="AR33" s="52" t="str">
        <f t="shared" si="16"/>
        <v>7,13</v>
      </c>
      <c r="AS33" s="351">
        <f t="shared" si="48"/>
        <v>8</v>
      </c>
      <c r="AT33" s="350">
        <f t="shared" si="46"/>
        <v>0</v>
      </c>
      <c r="AU33" s="350">
        <f t="shared" si="46"/>
        <v>0</v>
      </c>
      <c r="AV33" s="350">
        <f t="shared" si="46"/>
        <v>0</v>
      </c>
      <c r="AW33" s="350" t="str">
        <f t="shared" si="46"/>
        <v>W</v>
      </c>
      <c r="AX33" s="350" t="str">
        <f t="shared" si="46"/>
        <v>W</v>
      </c>
      <c r="AY33" s="350">
        <v>2</v>
      </c>
      <c r="AZ33" s="350">
        <v>5</v>
      </c>
      <c r="BA33" s="350">
        <f t="shared" si="46"/>
        <v>0</v>
      </c>
      <c r="BB33" s="350">
        <f t="shared" si="46"/>
        <v>0</v>
      </c>
      <c r="BC33" s="350">
        <f t="shared" si="46"/>
        <v>0</v>
      </c>
      <c r="BD33" s="351"/>
      <c r="BE33" s="1"/>
      <c r="BF33" s="67">
        <v>0</v>
      </c>
      <c r="BG33" s="67">
        <v>6</v>
      </c>
      <c r="BH33" s="67">
        <v>3</v>
      </c>
      <c r="BI33" s="59">
        <v>-10</v>
      </c>
      <c r="BJ33" s="67"/>
      <c r="BK33" s="72" t="str">
        <f t="shared" si="50"/>
        <v>4,7</v>
      </c>
      <c r="BL33" s="1"/>
      <c r="BM33" s="63">
        <v>997</v>
      </c>
      <c r="BN33" s="63">
        <v>1004</v>
      </c>
      <c r="BO33" s="63">
        <v>1008</v>
      </c>
      <c r="BP33" s="63">
        <v>1014</v>
      </c>
      <c r="BQ33" s="63">
        <v>1020</v>
      </c>
      <c r="BR33" s="63">
        <v>1027</v>
      </c>
      <c r="BS33" s="63">
        <v>1032</v>
      </c>
      <c r="BT33" s="63">
        <v>1038</v>
      </c>
      <c r="BU33" s="63">
        <v>1050</v>
      </c>
      <c r="BV33" s="63">
        <v>0</v>
      </c>
      <c r="BW33" s="1"/>
      <c r="BX33" s="63">
        <v>997</v>
      </c>
      <c r="BY33" s="63">
        <v>1004</v>
      </c>
      <c r="BZ33" s="63">
        <v>1008</v>
      </c>
      <c r="CA33" s="63">
        <v>1014</v>
      </c>
      <c r="CB33" s="63">
        <v>1020</v>
      </c>
      <c r="CC33" s="63">
        <v>1027</v>
      </c>
      <c r="CD33" s="63">
        <v>1032</v>
      </c>
      <c r="CE33" s="63">
        <v>1038</v>
      </c>
      <c r="CF33" s="63">
        <v>1050</v>
      </c>
      <c r="CG33" s="63">
        <v>0</v>
      </c>
      <c r="CH33" s="1"/>
      <c r="CI33" s="63">
        <v>900</v>
      </c>
      <c r="CJ33" s="63">
        <v>810</v>
      </c>
      <c r="CK33" s="63">
        <v>750</v>
      </c>
      <c r="CL33" s="63">
        <v>700</v>
      </c>
      <c r="CM33" s="63">
        <v>650</v>
      </c>
      <c r="CN33" s="63">
        <v>700</v>
      </c>
      <c r="CO33" s="63">
        <v>750</v>
      </c>
      <c r="CP33" s="63">
        <v>800</v>
      </c>
      <c r="CQ33" s="63">
        <v>900</v>
      </c>
      <c r="CR33" s="63">
        <v>0</v>
      </c>
      <c r="CS33" s="1"/>
      <c r="CT33" s="1"/>
      <c r="CU33" s="39">
        <f t="shared" si="18"/>
        <v>5.2022963540003042</v>
      </c>
      <c r="CV33" s="40">
        <v>164171987.421</v>
      </c>
      <c r="CW33" s="41">
        <v>1078.3488620000001</v>
      </c>
      <c r="CX33" s="41">
        <v>1060.5450000000001</v>
      </c>
      <c r="CY33" s="41">
        <v>1025.964373</v>
      </c>
      <c r="CZ33" s="41">
        <v>993.09409219999998</v>
      </c>
      <c r="DA33" s="42">
        <v>-14.50417845</v>
      </c>
      <c r="DB33" s="42">
        <v>0</v>
      </c>
      <c r="DC33" s="42">
        <v>-0.28832703030000001</v>
      </c>
      <c r="DD33" s="42">
        <v>-116.7761635</v>
      </c>
      <c r="DE33" s="42">
        <f t="shared" si="19"/>
        <v>1.9276685100000019</v>
      </c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</row>
    <row r="34" spans="1:123" ht="11.25" customHeight="1" x14ac:dyDescent="0.25">
      <c r="A34" s="43">
        <f t="shared" si="25"/>
        <v>28</v>
      </c>
      <c r="B34" s="44">
        <v>27</v>
      </c>
      <c r="C34" s="44">
        <v>0</v>
      </c>
      <c r="D34" s="359">
        <v>13</v>
      </c>
      <c r="E34" s="361">
        <v>8</v>
      </c>
      <c r="F34" s="46">
        <v>5000</v>
      </c>
      <c r="G34" s="46">
        <v>55</v>
      </c>
      <c r="H34" s="46">
        <v>9.67741939999999E-4</v>
      </c>
      <c r="I34" s="47">
        <v>1037.5809999999899</v>
      </c>
      <c r="J34" s="48">
        <v>3</v>
      </c>
      <c r="K34" s="49">
        <v>6.0000000000000002E-5</v>
      </c>
      <c r="L34" s="49">
        <v>2.5000000000000001E-2</v>
      </c>
      <c r="M34" s="45">
        <v>1</v>
      </c>
      <c r="N34" s="45">
        <v>1</v>
      </c>
      <c r="O34" s="45">
        <v>0</v>
      </c>
      <c r="P34" s="1"/>
      <c r="Q34" s="359">
        <f>IF(OR(M34-M33&lt;0,N34=0),MAX(Q$6:Q33)+1,0)</f>
        <v>7</v>
      </c>
      <c r="R34" s="14">
        <f t="shared" si="20"/>
        <v>7</v>
      </c>
      <c r="S34" s="14" t="str">
        <f t="shared" si="21"/>
        <v/>
      </c>
      <c r="T34" s="14" t="str">
        <f t="shared" si="47"/>
        <v/>
      </c>
      <c r="U34" s="14" t="str">
        <f t="shared" si="47"/>
        <v/>
      </c>
      <c r="V34" s="14" t="str">
        <f t="shared" si="47"/>
        <v/>
      </c>
      <c r="W34" s="14" t="str">
        <f t="shared" si="47"/>
        <v/>
      </c>
      <c r="X34" s="14" t="str">
        <f t="shared" si="47"/>
        <v/>
      </c>
      <c r="Y34" s="14">
        <f t="shared" si="47"/>
        <v>28</v>
      </c>
      <c r="Z34" s="14" t="str">
        <f t="shared" si="47"/>
        <v/>
      </c>
      <c r="AA34" s="50">
        <v>27</v>
      </c>
      <c r="AB34" s="50">
        <v>27</v>
      </c>
      <c r="AC34" s="51">
        <v>-28</v>
      </c>
      <c r="AD34" s="51"/>
      <c r="AE34" s="51"/>
      <c r="AF34" s="1"/>
      <c r="AG34" s="357" t="str">
        <f>IF(AG11="","",IF(ISNUMBER(AG10),INDEX($A$7:$A$42,AG10,1),""))</f>
        <v/>
      </c>
      <c r="AH34" s="358" t="str">
        <f>IF(AH11="","",IF(ISNUMBER(AH10),INDEX($A$7:$A$42,AH10,1),""))</f>
        <v/>
      </c>
      <c r="AI34" s="360" t="str">
        <f>IF(AI11="","",IF(ISNUMBER(AI10),INDEX(IF($AN$29=0,$A$7:$A$42,$AQ$7:$AQ$42),AI10,1),""))</f>
        <v>3,5</v>
      </c>
      <c r="AJ34" s="357" t="str">
        <f t="shared" si="51"/>
        <v/>
      </c>
      <c r="AK34" s="357" t="str">
        <f t="shared" si="51"/>
        <v/>
      </c>
      <c r="AL34" s="357" t="str">
        <f t="shared" si="51"/>
        <v/>
      </c>
      <c r="AM34" s="357" t="str">
        <f t="shared" si="51"/>
        <v/>
      </c>
      <c r="AN34" s="358" t="str">
        <f>IF(AN11="","",IF(ISNUMBER(AN10),INDEX($A$7:$A$42,AN10,1),""))</f>
        <v/>
      </c>
      <c r="AO34" s="1"/>
      <c r="AP34" s="1">
        <f t="shared" si="15"/>
        <v>1</v>
      </c>
      <c r="AQ34" s="359" t="str">
        <f t="shared" si="5"/>
        <v>7,1</v>
      </c>
      <c r="AR34" s="52" t="str">
        <f t="shared" si="16"/>
        <v>9,14</v>
      </c>
      <c r="AS34" s="351">
        <f t="shared" si="48"/>
        <v>9</v>
      </c>
      <c r="AT34" s="350">
        <f t="shared" si="46"/>
        <v>0</v>
      </c>
      <c r="AU34" s="350">
        <f t="shared" si="46"/>
        <v>0</v>
      </c>
      <c r="AV34" s="350">
        <f t="shared" si="46"/>
        <v>0</v>
      </c>
      <c r="AW34" s="350" t="str">
        <f t="shared" si="46"/>
        <v>W</v>
      </c>
      <c r="AX34" s="350" t="str">
        <f t="shared" si="46"/>
        <v>W</v>
      </c>
      <c r="AY34" s="350">
        <v>6</v>
      </c>
      <c r="AZ34" s="350">
        <f t="shared" si="46"/>
        <v>0</v>
      </c>
      <c r="BA34" s="350">
        <f t="shared" si="46"/>
        <v>0</v>
      </c>
      <c r="BB34" s="350">
        <f t="shared" si="46"/>
        <v>0</v>
      </c>
      <c r="BC34" s="350">
        <f t="shared" si="46"/>
        <v>0</v>
      </c>
      <c r="BD34" s="351"/>
      <c r="BE34" s="1"/>
      <c r="BF34" s="67">
        <v>0</v>
      </c>
      <c r="BG34" s="67">
        <v>6</v>
      </c>
      <c r="BH34" s="67">
        <v>4</v>
      </c>
      <c r="BI34" s="59">
        <v>-10</v>
      </c>
      <c r="BJ34" s="67"/>
      <c r="BK34" s="72" t="str">
        <f t="shared" si="50"/>
        <v>5,7</v>
      </c>
      <c r="BL34" s="1"/>
      <c r="BM34" s="63">
        <v>0</v>
      </c>
      <c r="BN34" s="63">
        <v>1030</v>
      </c>
      <c r="BO34" s="63">
        <v>1040</v>
      </c>
      <c r="BP34" s="63">
        <v>1045</v>
      </c>
      <c r="BQ34" s="63">
        <v>1050</v>
      </c>
      <c r="BR34" s="63">
        <v>1050</v>
      </c>
      <c r="BS34" s="63">
        <v>1050</v>
      </c>
      <c r="BT34" s="63">
        <v>1050</v>
      </c>
      <c r="BU34" s="63">
        <v>1044</v>
      </c>
      <c r="BV34" s="63">
        <v>0</v>
      </c>
      <c r="BW34" s="1"/>
      <c r="BX34" s="63">
        <v>0</v>
      </c>
      <c r="BY34" s="63">
        <v>1030</v>
      </c>
      <c r="BZ34" s="63">
        <v>1040</v>
      </c>
      <c r="CA34" s="63">
        <v>1045</v>
      </c>
      <c r="CB34" s="63">
        <v>1050</v>
      </c>
      <c r="CC34" s="63">
        <v>1050</v>
      </c>
      <c r="CD34" s="63">
        <v>1050</v>
      </c>
      <c r="CE34" s="63">
        <v>1050</v>
      </c>
      <c r="CF34" s="63">
        <v>1044</v>
      </c>
      <c r="CG34" s="63">
        <v>0</v>
      </c>
      <c r="CH34" s="1"/>
      <c r="CI34" s="63">
        <v>0</v>
      </c>
      <c r="CJ34" s="63">
        <v>950</v>
      </c>
      <c r="CK34" s="63">
        <v>850</v>
      </c>
      <c r="CL34" s="63">
        <v>850</v>
      </c>
      <c r="CM34" s="63">
        <v>850</v>
      </c>
      <c r="CN34" s="63">
        <v>850</v>
      </c>
      <c r="CO34" s="63">
        <v>850</v>
      </c>
      <c r="CP34" s="63">
        <v>850</v>
      </c>
      <c r="CQ34" s="63">
        <v>850</v>
      </c>
      <c r="CR34" s="63">
        <v>0</v>
      </c>
      <c r="CS34" s="1"/>
      <c r="CT34" s="1"/>
      <c r="CU34" s="39">
        <f t="shared" si="18"/>
        <v>5.7654846917065932</v>
      </c>
      <c r="CV34" s="40">
        <v>181944859.70699999</v>
      </c>
      <c r="CW34" s="41">
        <v>1078.343537</v>
      </c>
      <c r="CX34" s="41">
        <v>1060.5450000000001</v>
      </c>
      <c r="CY34" s="41">
        <v>1025.9628769999999</v>
      </c>
      <c r="CZ34" s="41">
        <v>993.08259969999995</v>
      </c>
      <c r="DA34" s="42">
        <v>-14.35704117</v>
      </c>
      <c r="DB34" s="42">
        <v>0</v>
      </c>
      <c r="DC34" s="42">
        <v>-0.27545653790000002</v>
      </c>
      <c r="DD34" s="42">
        <v>-114.9371072</v>
      </c>
      <c r="DE34" s="42">
        <f t="shared" si="19"/>
        <v>2.074805790000001</v>
      </c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</row>
    <row r="35" spans="1:123" ht="11.25" customHeight="1" x14ac:dyDescent="0.25">
      <c r="A35" s="43">
        <f t="shared" si="25"/>
        <v>29</v>
      </c>
      <c r="B35" s="44">
        <v>28</v>
      </c>
      <c r="C35" s="44">
        <v>0</v>
      </c>
      <c r="D35" s="13">
        <v>12</v>
      </c>
      <c r="E35" s="361">
        <v>7</v>
      </c>
      <c r="F35" s="46">
        <v>5500</v>
      </c>
      <c r="G35" s="46">
        <v>55</v>
      </c>
      <c r="H35" s="46">
        <v>9.67741939999999E-4</v>
      </c>
      <c r="I35" s="47">
        <v>1032.5</v>
      </c>
      <c r="J35" s="48">
        <v>3</v>
      </c>
      <c r="K35" s="49">
        <v>6.0000000000000002E-5</v>
      </c>
      <c r="L35" s="49">
        <v>2.5000000000000001E-2</v>
      </c>
      <c r="M35" s="45">
        <v>2</v>
      </c>
      <c r="N35" s="45">
        <v>1</v>
      </c>
      <c r="O35" s="45">
        <v>0</v>
      </c>
      <c r="P35" s="1"/>
      <c r="Q35" s="13">
        <f>IF(OR(M35-M34&lt;0,N35=0),MAX(Q$6:Q34)+1,0)</f>
        <v>0</v>
      </c>
      <c r="R35" s="14">
        <f t="shared" si="20"/>
        <v>7</v>
      </c>
      <c r="S35" s="14" t="str">
        <f t="shared" si="21"/>
        <v/>
      </c>
      <c r="T35" s="14" t="str">
        <f t="shared" si="47"/>
        <v/>
      </c>
      <c r="U35" s="14" t="str">
        <f t="shared" si="47"/>
        <v/>
      </c>
      <c r="V35" s="14" t="str">
        <f t="shared" si="47"/>
        <v/>
      </c>
      <c r="W35" s="14" t="str">
        <f t="shared" si="47"/>
        <v/>
      </c>
      <c r="X35" s="14" t="str">
        <f t="shared" si="47"/>
        <v/>
      </c>
      <c r="Y35" s="14">
        <f t="shared" si="47"/>
        <v>29</v>
      </c>
      <c r="Z35" s="14" t="str">
        <f t="shared" si="47"/>
        <v/>
      </c>
      <c r="AA35" s="50">
        <v>28</v>
      </c>
      <c r="AB35" s="50">
        <v>28</v>
      </c>
      <c r="AC35" s="51">
        <v>27</v>
      </c>
      <c r="AD35" s="51">
        <v>-29</v>
      </c>
      <c r="AE35" s="51"/>
      <c r="AF35" s="1"/>
      <c r="AG35" s="357" t="str">
        <f t="shared" ref="AG35:AN35" si="52">IF(AG13="","",IF(ISNUMBER(AG11),INDEX($A$7:$A$42,AG11,1),""))</f>
        <v/>
      </c>
      <c r="AH35" s="357" t="str">
        <f t="shared" si="52"/>
        <v/>
      </c>
      <c r="AI35" s="358">
        <f t="shared" si="52"/>
        <v>15</v>
      </c>
      <c r="AJ35" s="357" t="str">
        <f t="shared" si="52"/>
        <v/>
      </c>
      <c r="AK35" s="357" t="str">
        <f t="shared" si="52"/>
        <v/>
      </c>
      <c r="AL35" s="357" t="str">
        <f t="shared" si="52"/>
        <v/>
      </c>
      <c r="AM35" s="357" t="str">
        <f t="shared" si="52"/>
        <v/>
      </c>
      <c r="AN35" s="357" t="str">
        <f t="shared" si="52"/>
        <v/>
      </c>
      <c r="AO35" s="1"/>
      <c r="AP35" s="1">
        <f t="shared" si="15"/>
        <v>2</v>
      </c>
      <c r="AQ35" s="13" t="str">
        <f t="shared" si="5"/>
        <v>7,2</v>
      </c>
      <c r="AR35" s="52" t="str">
        <f t="shared" si="16"/>
        <v>8,13</v>
      </c>
      <c r="AS35" s="351">
        <f t="shared" si="48"/>
        <v>10</v>
      </c>
      <c r="AT35" s="350">
        <f t="shared" si="46"/>
        <v>0</v>
      </c>
      <c r="AU35" s="350">
        <f t="shared" si="46"/>
        <v>0</v>
      </c>
      <c r="AV35" s="350">
        <f t="shared" si="46"/>
        <v>0</v>
      </c>
      <c r="AW35" s="350" t="str">
        <f t="shared" si="46"/>
        <v>W</v>
      </c>
      <c r="AX35" s="350" t="str">
        <f t="shared" si="46"/>
        <v>W</v>
      </c>
      <c r="AY35" s="350">
        <f t="shared" si="46"/>
        <v>0</v>
      </c>
      <c r="AZ35" s="350">
        <v>6</v>
      </c>
      <c r="BA35" s="350">
        <f t="shared" si="46"/>
        <v>0</v>
      </c>
      <c r="BB35" s="350">
        <f t="shared" si="46"/>
        <v>0</v>
      </c>
      <c r="BC35" s="350">
        <f t="shared" si="46"/>
        <v>0</v>
      </c>
      <c r="BD35" s="351"/>
      <c r="BE35" s="1"/>
      <c r="BF35" s="67">
        <v>0</v>
      </c>
      <c r="BG35" s="67">
        <v>7</v>
      </c>
      <c r="BH35" s="67">
        <v>3</v>
      </c>
      <c r="BI35" s="59">
        <v>-10</v>
      </c>
      <c r="BJ35" s="67"/>
      <c r="BK35" s="72" t="str">
        <f t="shared" si="50"/>
        <v>4,8</v>
      </c>
      <c r="BL35" s="1"/>
      <c r="BM35" s="63">
        <v>0</v>
      </c>
      <c r="BN35" s="63">
        <v>0</v>
      </c>
      <c r="BO35" s="63">
        <v>1080</v>
      </c>
      <c r="BP35" s="63">
        <v>1080</v>
      </c>
      <c r="BQ35" s="63">
        <v>1080</v>
      </c>
      <c r="BR35" s="63">
        <v>1080</v>
      </c>
      <c r="BS35" s="63">
        <v>0</v>
      </c>
      <c r="BT35" s="63">
        <v>0</v>
      </c>
      <c r="BU35" s="63">
        <v>0</v>
      </c>
      <c r="BV35" s="63">
        <v>0</v>
      </c>
      <c r="BW35" s="1"/>
      <c r="BX35" s="63">
        <v>0</v>
      </c>
      <c r="BY35" s="63">
        <v>0</v>
      </c>
      <c r="BZ35" s="63">
        <v>1080</v>
      </c>
      <c r="CA35" s="63">
        <v>1080</v>
      </c>
      <c r="CB35" s="63">
        <v>1080</v>
      </c>
      <c r="CC35" s="63">
        <v>1080</v>
      </c>
      <c r="CD35" s="63">
        <v>0</v>
      </c>
      <c r="CE35" s="63">
        <v>0</v>
      </c>
      <c r="CF35" s="63">
        <v>0</v>
      </c>
      <c r="CG35" s="63">
        <v>0</v>
      </c>
      <c r="CH35" s="1"/>
      <c r="CI35" s="63">
        <v>0</v>
      </c>
      <c r="CJ35" s="63">
        <v>0</v>
      </c>
      <c r="CK35" s="63">
        <v>950</v>
      </c>
      <c r="CL35" s="63">
        <v>950</v>
      </c>
      <c r="CM35" s="63">
        <v>950</v>
      </c>
      <c r="CN35" s="63">
        <v>950</v>
      </c>
      <c r="CO35" s="63">
        <v>0</v>
      </c>
      <c r="CP35" s="63">
        <v>0</v>
      </c>
      <c r="CQ35" s="63">
        <v>0</v>
      </c>
      <c r="CR35" s="63">
        <v>0</v>
      </c>
      <c r="CS35" s="1"/>
      <c r="CT35" s="1"/>
      <c r="CU35" s="39">
        <f t="shared" si="18"/>
        <v>6.3849918631835116</v>
      </c>
      <c r="CV35" s="40">
        <v>201495019.2216</v>
      </c>
      <c r="CW35" s="41">
        <v>1078.3376599999999</v>
      </c>
      <c r="CX35" s="41">
        <v>1060.5450000000001</v>
      </c>
      <c r="CY35" s="41">
        <v>1025.9612509999999</v>
      </c>
      <c r="CZ35" s="41">
        <v>993.07072049999999</v>
      </c>
      <c r="DA35" s="42">
        <v>-14.195293810000001</v>
      </c>
      <c r="DB35" s="42">
        <v>0</v>
      </c>
      <c r="DC35" s="42">
        <v>-0.26174139629999998</v>
      </c>
      <c r="DD35" s="42">
        <v>-113.04882000000001</v>
      </c>
      <c r="DE35" s="42">
        <f t="shared" si="19"/>
        <v>2.2365531500000007</v>
      </c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</row>
    <row r="36" spans="1:123" ht="11.25" customHeight="1" x14ac:dyDescent="0.25">
      <c r="A36" s="43">
        <f t="shared" si="25"/>
        <v>30</v>
      </c>
      <c r="B36" s="44">
        <v>29</v>
      </c>
      <c r="C36" s="44">
        <v>0</v>
      </c>
      <c r="D36" s="13">
        <v>12</v>
      </c>
      <c r="E36" s="361">
        <v>6</v>
      </c>
      <c r="F36" s="46">
        <v>5000</v>
      </c>
      <c r="G36" s="46">
        <v>55</v>
      </c>
      <c r="H36" s="46">
        <v>9.67741939999999E-4</v>
      </c>
      <c r="I36" s="47">
        <v>1027.4190000000001</v>
      </c>
      <c r="J36" s="48">
        <v>3</v>
      </c>
      <c r="K36" s="49">
        <v>6.0000000000000002E-5</v>
      </c>
      <c r="L36" s="49">
        <v>2.5000000000000001E-2</v>
      </c>
      <c r="M36" s="45">
        <v>2</v>
      </c>
      <c r="N36" s="45">
        <v>1</v>
      </c>
      <c r="O36" s="45">
        <v>0</v>
      </c>
      <c r="P36" s="1"/>
      <c r="Q36" s="13">
        <f>IF(OR(M36-M35&lt;0,N36=0),MAX(Q$6:Q35)+1,0)</f>
        <v>0</v>
      </c>
      <c r="R36" s="14">
        <f t="shared" si="20"/>
        <v>7</v>
      </c>
      <c r="S36" s="14" t="str">
        <f t="shared" si="21"/>
        <v/>
      </c>
      <c r="T36" s="14" t="str">
        <f t="shared" si="47"/>
        <v/>
      </c>
      <c r="U36" s="14" t="str">
        <f t="shared" si="47"/>
        <v/>
      </c>
      <c r="V36" s="14" t="str">
        <f t="shared" si="47"/>
        <v/>
      </c>
      <c r="W36" s="14" t="str">
        <f t="shared" si="47"/>
        <v/>
      </c>
      <c r="X36" s="14" t="str">
        <f t="shared" si="47"/>
        <v/>
      </c>
      <c r="Y36" s="14">
        <f t="shared" si="47"/>
        <v>30</v>
      </c>
      <c r="Z36" s="14" t="str">
        <f t="shared" si="47"/>
        <v/>
      </c>
      <c r="AA36" s="50">
        <v>29</v>
      </c>
      <c r="AB36" s="50">
        <v>29</v>
      </c>
      <c r="AC36" s="51">
        <v>28</v>
      </c>
      <c r="AD36" s="51">
        <v>-30</v>
      </c>
      <c r="AE36" s="51"/>
      <c r="AF36" s="1"/>
      <c r="AG36" s="357"/>
      <c r="AH36" s="357"/>
      <c r="AI36" s="357"/>
      <c r="AJ36" s="357"/>
      <c r="AK36" s="357"/>
      <c r="AL36" s="357"/>
      <c r="AM36" s="357"/>
      <c r="AN36" s="357"/>
      <c r="AO36" s="1"/>
      <c r="AP36" s="1">
        <f t="shared" si="15"/>
        <v>3</v>
      </c>
      <c r="AQ36" s="13" t="str">
        <f t="shared" si="5"/>
        <v>7,3</v>
      </c>
      <c r="AR36" s="52" t="str">
        <f t="shared" si="16"/>
        <v>7,13</v>
      </c>
      <c r="AS36" s="351">
        <f t="shared" si="48"/>
        <v>11</v>
      </c>
      <c r="AT36" s="350">
        <f t="shared" si="46"/>
        <v>0</v>
      </c>
      <c r="AU36" s="350">
        <f t="shared" si="46"/>
        <v>0</v>
      </c>
      <c r="AV36" s="350">
        <f t="shared" si="46"/>
        <v>0</v>
      </c>
      <c r="AW36" s="350">
        <f t="shared" si="46"/>
        <v>0</v>
      </c>
      <c r="AX36" s="350">
        <f t="shared" si="46"/>
        <v>0</v>
      </c>
      <c r="AY36" s="350">
        <f t="shared" si="46"/>
        <v>0</v>
      </c>
      <c r="AZ36" s="350">
        <v>6</v>
      </c>
      <c r="BA36" s="350">
        <f t="shared" si="46"/>
        <v>0</v>
      </c>
      <c r="BB36" s="350">
        <f t="shared" si="46"/>
        <v>0</v>
      </c>
      <c r="BC36" s="350">
        <f t="shared" si="46"/>
        <v>0</v>
      </c>
      <c r="BD36" s="351"/>
      <c r="BE36" s="1"/>
      <c r="BF36" s="67">
        <v>0</v>
      </c>
      <c r="BG36" s="67">
        <v>7</v>
      </c>
      <c r="BH36" s="67">
        <v>4</v>
      </c>
      <c r="BI36" s="59">
        <v>-10</v>
      </c>
      <c r="BJ36" s="67"/>
      <c r="BK36" s="72" t="str">
        <f t="shared" si="50"/>
        <v>5,8</v>
      </c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39">
        <f t="shared" si="18"/>
        <v>7.0664497518062204</v>
      </c>
      <c r="CV36" s="40">
        <v>223000194.68759999</v>
      </c>
      <c r="CW36" s="41">
        <v>1078.3312920000001</v>
      </c>
      <c r="CX36" s="41">
        <v>1060.5450000000001</v>
      </c>
      <c r="CY36" s="41">
        <v>1025.959507</v>
      </c>
      <c r="CZ36" s="41">
        <v>993.05847859999994</v>
      </c>
      <c r="DA36" s="42">
        <v>-14.020808280000001</v>
      </c>
      <c r="DB36" s="42">
        <v>0</v>
      </c>
      <c r="DC36" s="42">
        <v>-0.2473468912</v>
      </c>
      <c r="DD36" s="42">
        <v>-111.11623969999999</v>
      </c>
      <c r="DE36" s="42">
        <f t="shared" si="19"/>
        <v>2.4110386800000008</v>
      </c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</row>
    <row r="37" spans="1:123" ht="11.25" customHeight="1" x14ac:dyDescent="0.25">
      <c r="A37" s="43">
        <f t="shared" si="25"/>
        <v>31</v>
      </c>
      <c r="B37" s="44">
        <v>30</v>
      </c>
      <c r="C37" s="44">
        <v>0</v>
      </c>
      <c r="D37" s="13">
        <v>12</v>
      </c>
      <c r="E37" s="361">
        <v>5</v>
      </c>
      <c r="F37" s="46">
        <v>5000</v>
      </c>
      <c r="G37" s="46">
        <v>40</v>
      </c>
      <c r="H37" s="46">
        <v>1.25E-3</v>
      </c>
      <c r="I37" s="47">
        <v>1021.875</v>
      </c>
      <c r="J37" s="48">
        <v>3</v>
      </c>
      <c r="K37" s="49">
        <v>6.0000000000000002E-5</v>
      </c>
      <c r="L37" s="49">
        <v>2.5000000000000001E-2</v>
      </c>
      <c r="M37" s="45">
        <v>3</v>
      </c>
      <c r="N37" s="45">
        <v>1</v>
      </c>
      <c r="O37" s="45">
        <v>0</v>
      </c>
      <c r="P37" s="1"/>
      <c r="Q37" s="13">
        <f>IF(OR(M37-M36&lt;0,N37=0),MAX(Q$6:Q36)+1,0)</f>
        <v>0</v>
      </c>
      <c r="R37" s="14">
        <f t="shared" si="20"/>
        <v>7</v>
      </c>
      <c r="S37" s="14" t="str">
        <f t="shared" si="21"/>
        <v/>
      </c>
      <c r="T37" s="14" t="str">
        <f t="shared" si="47"/>
        <v/>
      </c>
      <c r="U37" s="14" t="str">
        <f t="shared" si="47"/>
        <v/>
      </c>
      <c r="V37" s="14" t="str">
        <f t="shared" si="47"/>
        <v/>
      </c>
      <c r="W37" s="14" t="str">
        <f t="shared" si="47"/>
        <v/>
      </c>
      <c r="X37" s="14" t="str">
        <f t="shared" si="47"/>
        <v/>
      </c>
      <c r="Y37" s="14">
        <f t="shared" si="47"/>
        <v>31</v>
      </c>
      <c r="Z37" s="14" t="str">
        <f t="shared" si="47"/>
        <v/>
      </c>
      <c r="AA37" s="50">
        <v>30</v>
      </c>
      <c r="AB37" s="50">
        <v>30</v>
      </c>
      <c r="AC37" s="51">
        <v>26</v>
      </c>
      <c r="AD37" s="51">
        <v>29</v>
      </c>
      <c r="AE37" s="51">
        <v>-31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>
        <f t="shared" si="15"/>
        <v>4</v>
      </c>
      <c r="AQ37" s="13" t="str">
        <f t="shared" si="5"/>
        <v>7,4</v>
      </c>
      <c r="AR37" s="52" t="str">
        <f t="shared" si="16"/>
        <v>6,13</v>
      </c>
      <c r="AS37" s="351">
        <f t="shared" si="48"/>
        <v>12</v>
      </c>
      <c r="AT37" s="350">
        <f t="shared" si="46"/>
        <v>0</v>
      </c>
      <c r="AU37" s="350">
        <f t="shared" si="46"/>
        <v>0</v>
      </c>
      <c r="AV37" s="350">
        <f t="shared" si="46"/>
        <v>0</v>
      </c>
      <c r="AW37" s="350">
        <f t="shared" si="46"/>
        <v>0</v>
      </c>
      <c r="AX37" s="350">
        <f t="shared" si="46"/>
        <v>0</v>
      </c>
      <c r="AY37" s="350">
        <f t="shared" si="46"/>
        <v>0</v>
      </c>
      <c r="AZ37" s="350">
        <v>6</v>
      </c>
      <c r="BA37" s="350">
        <f t="shared" si="46"/>
        <v>0</v>
      </c>
      <c r="BB37" s="350">
        <f t="shared" si="46"/>
        <v>0</v>
      </c>
      <c r="BC37" s="350">
        <f t="shared" si="46"/>
        <v>0</v>
      </c>
      <c r="BD37" s="351"/>
      <c r="BE37" s="1"/>
      <c r="BF37" s="67">
        <v>0</v>
      </c>
      <c r="BG37" s="67">
        <v>8</v>
      </c>
      <c r="BH37" s="67">
        <v>3</v>
      </c>
      <c r="BI37" s="59">
        <v>-10</v>
      </c>
      <c r="BJ37" s="67"/>
      <c r="BK37" s="72" t="str">
        <f t="shared" si="50"/>
        <v>4,9</v>
      </c>
      <c r="BL37" s="1"/>
      <c r="BM37" s="73">
        <f t="shared" ref="BM37:BV51" si="53">IF(BM21=0,$BM$20,BM21)</f>
        <v>1105</v>
      </c>
      <c r="BN37" s="73">
        <f t="shared" si="53"/>
        <v>1105</v>
      </c>
      <c r="BO37" s="73">
        <f t="shared" si="53"/>
        <v>997</v>
      </c>
      <c r="BP37" s="73">
        <f t="shared" si="53"/>
        <v>997</v>
      </c>
      <c r="BQ37" s="73">
        <f t="shared" si="53"/>
        <v>997</v>
      </c>
      <c r="BR37" s="73">
        <f t="shared" si="53"/>
        <v>997</v>
      </c>
      <c r="BS37" s="73">
        <f t="shared" si="53"/>
        <v>997</v>
      </c>
      <c r="BT37" s="73">
        <f t="shared" si="53"/>
        <v>997</v>
      </c>
      <c r="BU37" s="73">
        <f t="shared" si="53"/>
        <v>997</v>
      </c>
      <c r="BV37" s="73">
        <f t="shared" si="53"/>
        <v>997</v>
      </c>
      <c r="BW37" s="1"/>
      <c r="BX37" s="73">
        <f t="shared" ref="BX37:CG51" si="54">IF(BX21=0,$BX$20,BX21)</f>
        <v>1110</v>
      </c>
      <c r="BY37" s="73">
        <f t="shared" si="54"/>
        <v>1110</v>
      </c>
      <c r="BZ37" s="73">
        <f t="shared" si="54"/>
        <v>997</v>
      </c>
      <c r="CA37" s="73">
        <f t="shared" si="54"/>
        <v>997</v>
      </c>
      <c r="CB37" s="73">
        <f t="shared" si="54"/>
        <v>997</v>
      </c>
      <c r="CC37" s="73">
        <f t="shared" si="54"/>
        <v>997</v>
      </c>
      <c r="CD37" s="73">
        <f t="shared" si="54"/>
        <v>997</v>
      </c>
      <c r="CE37" s="73">
        <f t="shared" si="54"/>
        <v>997</v>
      </c>
      <c r="CF37" s="73">
        <f t="shared" si="54"/>
        <v>997</v>
      </c>
      <c r="CG37" s="73">
        <f t="shared" si="54"/>
        <v>997</v>
      </c>
      <c r="CH37" s="1"/>
      <c r="CI37" s="73">
        <f t="shared" ref="CI37:CR51" si="55">IF(CI21=0,$CI$20,CI21)</f>
        <v>1000</v>
      </c>
      <c r="CJ37" s="73">
        <f t="shared" si="55"/>
        <v>1000</v>
      </c>
      <c r="CK37" s="73">
        <f t="shared" si="55"/>
        <v>530</v>
      </c>
      <c r="CL37" s="73">
        <f t="shared" si="55"/>
        <v>530</v>
      </c>
      <c r="CM37" s="73">
        <f t="shared" si="55"/>
        <v>530</v>
      </c>
      <c r="CN37" s="73">
        <f t="shared" si="55"/>
        <v>530</v>
      </c>
      <c r="CO37" s="73">
        <f t="shared" si="55"/>
        <v>530</v>
      </c>
      <c r="CP37" s="73">
        <f t="shared" si="55"/>
        <v>530</v>
      </c>
      <c r="CQ37" s="73">
        <f t="shared" si="55"/>
        <v>530</v>
      </c>
      <c r="CR37" s="73">
        <f t="shared" si="55"/>
        <v>530</v>
      </c>
      <c r="CS37" s="1"/>
      <c r="CT37" s="1"/>
      <c r="CU37" s="39">
        <f t="shared" si="18"/>
        <v>7.81605342929437</v>
      </c>
      <c r="CV37" s="40">
        <v>246655887.70030001</v>
      </c>
      <c r="CW37" s="41">
        <v>1078.3244999999999</v>
      </c>
      <c r="CX37" s="41">
        <v>1060.5450000000001</v>
      </c>
      <c r="CY37" s="41">
        <v>1025.957682</v>
      </c>
      <c r="CZ37" s="41">
        <v>993.04595819999997</v>
      </c>
      <c r="DA37" s="42">
        <v>-13.83563373</v>
      </c>
      <c r="DB37" s="42">
        <v>0</v>
      </c>
      <c r="DC37" s="42">
        <v>-0.2326328268</v>
      </c>
      <c r="DD37" s="42">
        <v>-109.1536906</v>
      </c>
      <c r="DE37" s="42">
        <f t="shared" si="19"/>
        <v>2.5962132300000018</v>
      </c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</row>
    <row r="38" spans="1:123" ht="11.25" customHeight="1" x14ac:dyDescent="0.25">
      <c r="A38" s="43">
        <f t="shared" si="25"/>
        <v>32</v>
      </c>
      <c r="B38" s="44">
        <v>31</v>
      </c>
      <c r="C38" s="44">
        <v>0</v>
      </c>
      <c r="D38" s="359">
        <v>12</v>
      </c>
      <c r="E38" s="362">
        <v>4</v>
      </c>
      <c r="F38" s="46">
        <v>5000</v>
      </c>
      <c r="G38" s="46">
        <v>40</v>
      </c>
      <c r="H38" s="46">
        <v>1.25E-3</v>
      </c>
      <c r="I38" s="47">
        <v>1015.625</v>
      </c>
      <c r="J38" s="48">
        <v>3</v>
      </c>
      <c r="K38" s="49">
        <v>6.0000000000000002E-5</v>
      </c>
      <c r="L38" s="49">
        <v>2.5000000000000001E-2</v>
      </c>
      <c r="M38" s="45">
        <v>2</v>
      </c>
      <c r="N38" s="45">
        <v>1</v>
      </c>
      <c r="O38" s="45">
        <v>0</v>
      </c>
      <c r="P38" s="1"/>
      <c r="Q38" s="359">
        <f>IF(OR(M38-M37&lt;0,N38=0),MAX(Q$6:Q37)+1,0)</f>
        <v>8</v>
      </c>
      <c r="R38" s="14">
        <f t="shared" si="20"/>
        <v>8</v>
      </c>
      <c r="S38" s="14" t="str">
        <f t="shared" si="21"/>
        <v/>
      </c>
      <c r="T38" s="14" t="str">
        <f t="shared" si="47"/>
        <v/>
      </c>
      <c r="U38" s="14" t="str">
        <f t="shared" si="47"/>
        <v/>
      </c>
      <c r="V38" s="14" t="str">
        <f t="shared" si="47"/>
        <v/>
      </c>
      <c r="W38" s="14" t="str">
        <f t="shared" si="47"/>
        <v/>
      </c>
      <c r="X38" s="14" t="str">
        <f t="shared" si="47"/>
        <v/>
      </c>
      <c r="Y38" s="14" t="str">
        <f t="shared" si="47"/>
        <v/>
      </c>
      <c r="Z38" s="14">
        <f t="shared" si="47"/>
        <v>32</v>
      </c>
      <c r="AA38" s="50">
        <v>31</v>
      </c>
      <c r="AB38" s="50">
        <v>31</v>
      </c>
      <c r="AC38" s="51">
        <v>30</v>
      </c>
      <c r="AD38" s="51">
        <v>-32</v>
      </c>
      <c r="AE38" s="51"/>
      <c r="AF38" s="1"/>
      <c r="AG38" s="77">
        <f t="shared" ref="AG38:AN43" si="56">IF(ISNUMBER(AG6),INDEX($I$7:$I$42,AG6,1),"")</f>
        <v>1093.048</v>
      </c>
      <c r="AH38" s="77">
        <f t="shared" si="56"/>
        <v>1071.93399999999</v>
      </c>
      <c r="AI38" s="77">
        <f t="shared" si="56"/>
        <v>1073.63599999999</v>
      </c>
      <c r="AJ38" s="77">
        <f t="shared" si="56"/>
        <v>1077.7270000000001</v>
      </c>
      <c r="AK38" s="77">
        <f t="shared" si="56"/>
        <v>1053.5</v>
      </c>
      <c r="AL38" s="77">
        <f t="shared" si="56"/>
        <v>1038.182</v>
      </c>
      <c r="AM38" s="77">
        <f t="shared" si="56"/>
        <v>1037.5809999999899</v>
      </c>
      <c r="AN38" s="77">
        <f t="shared" si="56"/>
        <v>1015.625</v>
      </c>
      <c r="AO38" s="1"/>
      <c r="AP38" s="1">
        <f t="shared" si="15"/>
        <v>1</v>
      </c>
      <c r="AQ38" s="359" t="str">
        <f t="shared" si="5"/>
        <v>8,1</v>
      </c>
      <c r="AR38" s="52" t="str">
        <f t="shared" si="16"/>
        <v>5,13</v>
      </c>
      <c r="AS38" s="351">
        <f t="shared" si="48"/>
        <v>13</v>
      </c>
      <c r="AT38" s="350">
        <v>8</v>
      </c>
      <c r="AU38" s="350">
        <v>8</v>
      </c>
      <c r="AV38" s="350">
        <v>8</v>
      </c>
      <c r="AW38" s="350">
        <v>8</v>
      </c>
      <c r="AX38" s="350">
        <v>8</v>
      </c>
      <c r="AY38" s="350">
        <v>8</v>
      </c>
      <c r="AZ38" s="350">
        <v>7</v>
      </c>
      <c r="BA38" s="350">
        <v>7</v>
      </c>
      <c r="BB38" s="350">
        <f>BB19</f>
        <v>0</v>
      </c>
      <c r="BC38" s="350">
        <f>BC19</f>
        <v>0</v>
      </c>
      <c r="BD38" s="351"/>
      <c r="BE38" s="1"/>
      <c r="BF38" s="67">
        <v>0</v>
      </c>
      <c r="BG38" s="67">
        <v>8</v>
      </c>
      <c r="BH38" s="67">
        <v>4</v>
      </c>
      <c r="BI38" s="59">
        <v>-10</v>
      </c>
      <c r="BJ38" s="67"/>
      <c r="BK38" s="72" t="str">
        <f t="shared" si="50"/>
        <v>5,9</v>
      </c>
      <c r="BL38" s="1"/>
      <c r="BM38" s="73">
        <f t="shared" si="53"/>
        <v>1105</v>
      </c>
      <c r="BN38" s="73">
        <f t="shared" si="53"/>
        <v>1095</v>
      </c>
      <c r="BO38" s="73">
        <f t="shared" si="53"/>
        <v>1105</v>
      </c>
      <c r="BP38" s="73">
        <f t="shared" si="53"/>
        <v>997</v>
      </c>
      <c r="BQ38" s="73">
        <f t="shared" si="53"/>
        <v>997</v>
      </c>
      <c r="BR38" s="73">
        <f t="shared" si="53"/>
        <v>1100</v>
      </c>
      <c r="BS38" s="73">
        <f t="shared" si="53"/>
        <v>1100</v>
      </c>
      <c r="BT38" s="73">
        <f t="shared" si="53"/>
        <v>1110</v>
      </c>
      <c r="BU38" s="73">
        <f t="shared" si="53"/>
        <v>997</v>
      </c>
      <c r="BV38" s="73">
        <f t="shared" si="53"/>
        <v>997</v>
      </c>
      <c r="BW38" s="1"/>
      <c r="BX38" s="73">
        <f t="shared" si="54"/>
        <v>1110</v>
      </c>
      <c r="BY38" s="73">
        <f t="shared" si="54"/>
        <v>1105</v>
      </c>
      <c r="BZ38" s="73">
        <f t="shared" si="54"/>
        <v>1110</v>
      </c>
      <c r="CA38" s="73">
        <f t="shared" si="54"/>
        <v>997</v>
      </c>
      <c r="CB38" s="73">
        <f t="shared" si="54"/>
        <v>997</v>
      </c>
      <c r="CC38" s="73">
        <f t="shared" si="54"/>
        <v>1100</v>
      </c>
      <c r="CD38" s="73">
        <f t="shared" si="54"/>
        <v>1100</v>
      </c>
      <c r="CE38" s="73">
        <f t="shared" si="54"/>
        <v>1110</v>
      </c>
      <c r="CF38" s="73">
        <f t="shared" si="54"/>
        <v>997</v>
      </c>
      <c r="CG38" s="73">
        <f t="shared" si="54"/>
        <v>997</v>
      </c>
      <c r="CH38" s="1"/>
      <c r="CI38" s="73">
        <f t="shared" si="55"/>
        <v>1000</v>
      </c>
      <c r="CJ38" s="73">
        <f t="shared" si="55"/>
        <v>900</v>
      </c>
      <c r="CK38" s="73">
        <f t="shared" si="55"/>
        <v>900</v>
      </c>
      <c r="CL38" s="73">
        <f t="shared" si="55"/>
        <v>530</v>
      </c>
      <c r="CM38" s="73">
        <f t="shared" si="55"/>
        <v>530</v>
      </c>
      <c r="CN38" s="73">
        <f t="shared" si="55"/>
        <v>950</v>
      </c>
      <c r="CO38" s="73">
        <f t="shared" si="55"/>
        <v>950</v>
      </c>
      <c r="CP38" s="73">
        <f t="shared" si="55"/>
        <v>950</v>
      </c>
      <c r="CQ38" s="73">
        <f t="shared" si="55"/>
        <v>530</v>
      </c>
      <c r="CR38" s="73">
        <f t="shared" si="55"/>
        <v>530</v>
      </c>
      <c r="CS38" s="1"/>
      <c r="CT38" s="1"/>
      <c r="CU38" s="39">
        <f t="shared" si="18"/>
        <v>8.6406174745291136</v>
      </c>
      <c r="CV38" s="40">
        <v>272677150.01419997</v>
      </c>
      <c r="CW38" s="41">
        <v>1078.3223780000001</v>
      </c>
      <c r="CX38" s="41">
        <v>1060.5450000000001</v>
      </c>
      <c r="CY38" s="41">
        <v>1025.955784</v>
      </c>
      <c r="CZ38" s="41">
        <v>993.03320129999997</v>
      </c>
      <c r="DA38" s="42">
        <v>-13.777953520000001</v>
      </c>
      <c r="DB38" s="42">
        <v>0</v>
      </c>
      <c r="DC38" s="42">
        <v>-0.21771259060000001</v>
      </c>
      <c r="DD38" s="42">
        <v>-107.1686303</v>
      </c>
      <c r="DE38" s="42">
        <f t="shared" si="19"/>
        <v>2.6538934400000009</v>
      </c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</row>
    <row r="39" spans="1:123" ht="11.25" customHeight="1" x14ac:dyDescent="0.25">
      <c r="A39" s="43">
        <f t="shared" si="25"/>
        <v>33</v>
      </c>
      <c r="B39" s="44">
        <v>32</v>
      </c>
      <c r="C39" s="44">
        <v>0</v>
      </c>
      <c r="D39" s="13">
        <v>12</v>
      </c>
      <c r="E39" s="362">
        <v>3</v>
      </c>
      <c r="F39" s="46">
        <v>5000</v>
      </c>
      <c r="G39" s="46">
        <v>40</v>
      </c>
      <c r="H39" s="46">
        <v>1.25E-3</v>
      </c>
      <c r="I39" s="47">
        <v>1009.375</v>
      </c>
      <c r="J39" s="48">
        <v>3</v>
      </c>
      <c r="K39" s="49">
        <v>6.0000000000000002E-5</v>
      </c>
      <c r="L39" s="49">
        <v>2.5000000000000001E-2</v>
      </c>
      <c r="M39" s="45">
        <v>2</v>
      </c>
      <c r="N39" s="45">
        <v>1</v>
      </c>
      <c r="O39" s="45">
        <v>0</v>
      </c>
      <c r="P39" s="1"/>
      <c r="Q39" s="13">
        <f>IF(OR(M39-M38&lt;0,N39=0),MAX(Q$6:Q38)+1,0)</f>
        <v>0</v>
      </c>
      <c r="R39" s="14">
        <f t="shared" si="20"/>
        <v>8</v>
      </c>
      <c r="S39" s="14" t="str">
        <f t="shared" si="21"/>
        <v/>
      </c>
      <c r="T39" s="14" t="str">
        <f t="shared" si="47"/>
        <v/>
      </c>
      <c r="U39" s="14" t="str">
        <f t="shared" si="47"/>
        <v/>
      </c>
      <c r="V39" s="14" t="str">
        <f t="shared" si="47"/>
        <v/>
      </c>
      <c r="W39" s="14" t="str">
        <f t="shared" si="47"/>
        <v/>
      </c>
      <c r="X39" s="14" t="str">
        <f t="shared" si="47"/>
        <v/>
      </c>
      <c r="Y39" s="14" t="str">
        <f t="shared" si="47"/>
        <v/>
      </c>
      <c r="Z39" s="14">
        <f t="shared" si="47"/>
        <v>33</v>
      </c>
      <c r="AA39" s="50">
        <v>32</v>
      </c>
      <c r="AB39" s="50">
        <v>32</v>
      </c>
      <c r="AC39" s="51">
        <v>31</v>
      </c>
      <c r="AD39" s="51">
        <v>-33</v>
      </c>
      <c r="AE39" s="51"/>
      <c r="AF39" s="1"/>
      <c r="AG39" s="77">
        <f t="shared" si="56"/>
        <v>1088.05899999999</v>
      </c>
      <c r="AH39" s="77">
        <f t="shared" si="56"/>
        <v>1066.509</v>
      </c>
      <c r="AI39" s="77">
        <f t="shared" si="56"/>
        <v>1070.9090000000001</v>
      </c>
      <c r="AJ39" s="77">
        <f t="shared" si="56"/>
        <v>1070.9090000000001</v>
      </c>
      <c r="AK39" s="77">
        <f t="shared" si="56"/>
        <v>1049.25</v>
      </c>
      <c r="AL39" s="77">
        <f t="shared" si="56"/>
        <v>1033.63599999999</v>
      </c>
      <c r="AM39" s="77">
        <f t="shared" si="56"/>
        <v>1032.5</v>
      </c>
      <c r="AN39" s="77">
        <f t="shared" si="56"/>
        <v>1009.375</v>
      </c>
      <c r="AO39" s="1"/>
      <c r="AP39" s="1">
        <f t="shared" si="15"/>
        <v>2</v>
      </c>
      <c r="AQ39" s="13" t="str">
        <f t="shared" si="5"/>
        <v>8,2</v>
      </c>
      <c r="AR39" s="52" t="str">
        <f t="shared" si="16"/>
        <v>4,13</v>
      </c>
      <c r="AS39" s="351">
        <f t="shared" si="48"/>
        <v>14</v>
      </c>
      <c r="AT39" s="350">
        <f t="shared" ref="AT39:BC40" si="57">AT20</f>
        <v>0</v>
      </c>
      <c r="AU39" s="350">
        <f t="shared" si="57"/>
        <v>0</v>
      </c>
      <c r="AV39" s="350">
        <f t="shared" si="57"/>
        <v>0</v>
      </c>
      <c r="AW39" s="350">
        <f t="shared" si="57"/>
        <v>0</v>
      </c>
      <c r="AX39" s="350">
        <f t="shared" si="57"/>
        <v>0</v>
      </c>
      <c r="AY39" s="350">
        <f t="shared" si="57"/>
        <v>0</v>
      </c>
      <c r="AZ39" s="350">
        <f t="shared" si="57"/>
        <v>0</v>
      </c>
      <c r="BA39" s="350">
        <f t="shared" si="57"/>
        <v>0</v>
      </c>
      <c r="BB39" s="350">
        <v>7</v>
      </c>
      <c r="BC39" s="350">
        <f t="shared" si="57"/>
        <v>0</v>
      </c>
      <c r="BD39" s="351"/>
      <c r="BE39" s="1"/>
      <c r="BF39" s="67">
        <v>0</v>
      </c>
      <c r="BG39" s="67">
        <v>9</v>
      </c>
      <c r="BH39" s="67">
        <v>3</v>
      </c>
      <c r="BI39" s="59">
        <v>-10</v>
      </c>
      <c r="BJ39" s="67"/>
      <c r="BK39" s="72" t="str">
        <f t="shared" si="50"/>
        <v>4,10</v>
      </c>
      <c r="BL39" s="1"/>
      <c r="BM39" s="73">
        <f t="shared" si="53"/>
        <v>997</v>
      </c>
      <c r="BN39" s="73">
        <f t="shared" si="53"/>
        <v>1100</v>
      </c>
      <c r="BO39" s="73">
        <f t="shared" si="53"/>
        <v>1085</v>
      </c>
      <c r="BP39" s="73">
        <f t="shared" si="53"/>
        <v>1080</v>
      </c>
      <c r="BQ39" s="73">
        <f t="shared" si="53"/>
        <v>1078</v>
      </c>
      <c r="BR39" s="73">
        <f t="shared" si="53"/>
        <v>1076</v>
      </c>
      <c r="BS39" s="73">
        <f t="shared" si="53"/>
        <v>1073</v>
      </c>
      <c r="BT39" s="73">
        <f t="shared" si="53"/>
        <v>1090</v>
      </c>
      <c r="BU39" s="73">
        <f t="shared" si="53"/>
        <v>997</v>
      </c>
      <c r="BV39" s="73">
        <f t="shared" si="53"/>
        <v>997</v>
      </c>
      <c r="BW39" s="1"/>
      <c r="BX39" s="73">
        <f t="shared" si="54"/>
        <v>997</v>
      </c>
      <c r="BY39" s="73">
        <f t="shared" si="54"/>
        <v>1100</v>
      </c>
      <c r="BZ39" s="73">
        <f t="shared" si="54"/>
        <v>1095</v>
      </c>
      <c r="CA39" s="73">
        <f t="shared" si="54"/>
        <v>1088</v>
      </c>
      <c r="CB39" s="73">
        <f t="shared" si="54"/>
        <v>1085</v>
      </c>
      <c r="CC39" s="73">
        <f t="shared" si="54"/>
        <v>1085</v>
      </c>
      <c r="CD39" s="73">
        <f t="shared" si="54"/>
        <v>1085</v>
      </c>
      <c r="CE39" s="73">
        <f t="shared" si="54"/>
        <v>1090</v>
      </c>
      <c r="CF39" s="73">
        <f t="shared" si="54"/>
        <v>997</v>
      </c>
      <c r="CG39" s="73">
        <f t="shared" si="54"/>
        <v>997</v>
      </c>
      <c r="CH39" s="1"/>
      <c r="CI39" s="73">
        <f t="shared" si="55"/>
        <v>530</v>
      </c>
      <c r="CJ39" s="73">
        <f t="shared" si="55"/>
        <v>850</v>
      </c>
      <c r="CK39" s="73">
        <f t="shared" si="55"/>
        <v>670</v>
      </c>
      <c r="CL39" s="73">
        <f t="shared" si="55"/>
        <v>680</v>
      </c>
      <c r="CM39" s="73">
        <f t="shared" si="55"/>
        <v>680</v>
      </c>
      <c r="CN39" s="73">
        <f t="shared" si="55"/>
        <v>770</v>
      </c>
      <c r="CO39" s="73">
        <f t="shared" si="55"/>
        <v>770</v>
      </c>
      <c r="CP39" s="73">
        <f t="shared" si="55"/>
        <v>890</v>
      </c>
      <c r="CQ39" s="73">
        <f t="shared" si="55"/>
        <v>530</v>
      </c>
      <c r="CR39" s="73">
        <f t="shared" si="55"/>
        <v>530</v>
      </c>
      <c r="CS39" s="1"/>
      <c r="CT39" s="1"/>
      <c r="CU39" s="39">
        <f t="shared" si="18"/>
        <v>9.5476379242876508</v>
      </c>
      <c r="CV39" s="40">
        <v>301300538.55949998</v>
      </c>
      <c r="CW39" s="41">
        <v>1078.3223780000001</v>
      </c>
      <c r="CX39" s="41">
        <v>1060.5450000000001</v>
      </c>
      <c r="CY39" s="41">
        <v>1025.9538150000001</v>
      </c>
      <c r="CZ39" s="41">
        <v>993.0202468</v>
      </c>
      <c r="DA39" s="42">
        <v>-13.777953520000001</v>
      </c>
      <c r="DB39" s="42">
        <v>0</v>
      </c>
      <c r="DC39" s="42">
        <v>-0.2026580254</v>
      </c>
      <c r="DD39" s="42">
        <v>-105.1679154</v>
      </c>
      <c r="DE39" s="42">
        <f t="shared" si="19"/>
        <v>2.6538934400000009</v>
      </c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</row>
    <row r="40" spans="1:123" ht="11.25" customHeight="1" x14ac:dyDescent="0.25">
      <c r="A40" s="43">
        <f t="shared" si="25"/>
        <v>34</v>
      </c>
      <c r="B40" s="44">
        <v>33</v>
      </c>
      <c r="C40" s="44">
        <v>0</v>
      </c>
      <c r="D40" s="13">
        <v>12</v>
      </c>
      <c r="E40" s="362">
        <v>2</v>
      </c>
      <c r="F40" s="46">
        <v>5000</v>
      </c>
      <c r="G40" s="46">
        <v>40</v>
      </c>
      <c r="H40" s="46">
        <v>1.25E-3</v>
      </c>
      <c r="I40" s="47">
        <v>1003.125</v>
      </c>
      <c r="J40" s="48">
        <v>3</v>
      </c>
      <c r="K40" s="49">
        <v>6.0000000000000002E-5</v>
      </c>
      <c r="L40" s="49">
        <v>2.5000000000000001E-2</v>
      </c>
      <c r="M40" s="45">
        <v>2</v>
      </c>
      <c r="N40" s="45">
        <v>1</v>
      </c>
      <c r="O40" s="45">
        <v>0</v>
      </c>
      <c r="P40" s="1"/>
      <c r="Q40" s="13">
        <f>IF(OR(M40-M39&lt;0,N40=0),MAX(Q$6:Q39)+1,0)</f>
        <v>0</v>
      </c>
      <c r="R40" s="14">
        <f t="shared" si="20"/>
        <v>8</v>
      </c>
      <c r="S40" s="14" t="str">
        <f t="shared" si="21"/>
        <v/>
      </c>
      <c r="T40" s="14" t="str">
        <f t="shared" si="47"/>
        <v/>
      </c>
      <c r="U40" s="14" t="str">
        <f t="shared" si="47"/>
        <v/>
      </c>
      <c r="V40" s="14" t="str">
        <f t="shared" si="47"/>
        <v/>
      </c>
      <c r="W40" s="14" t="str">
        <f t="shared" si="47"/>
        <v/>
      </c>
      <c r="X40" s="14" t="str">
        <f t="shared" si="47"/>
        <v/>
      </c>
      <c r="Y40" s="14" t="str">
        <f t="shared" si="47"/>
        <v/>
      </c>
      <c r="Z40" s="14">
        <f t="shared" si="47"/>
        <v>34</v>
      </c>
      <c r="AA40" s="50">
        <v>33</v>
      </c>
      <c r="AB40" s="50">
        <v>33</v>
      </c>
      <c r="AC40" s="51">
        <v>32</v>
      </c>
      <c r="AD40" s="51">
        <v>-34</v>
      </c>
      <c r="AE40" s="51"/>
      <c r="AF40" s="1"/>
      <c r="AG40" s="77">
        <f t="shared" si="56"/>
        <v>1082.4190000000001</v>
      </c>
      <c r="AH40" s="77">
        <f t="shared" si="56"/>
        <v>1061.7919999999899</v>
      </c>
      <c r="AI40" s="77">
        <f t="shared" si="56"/>
        <v>1068.31799999999</v>
      </c>
      <c r="AJ40" s="77">
        <f t="shared" si="56"/>
        <v>1063.182</v>
      </c>
      <c r="AK40" s="77">
        <f t="shared" si="56"/>
        <v>1046.25</v>
      </c>
      <c r="AL40" s="77">
        <f t="shared" si="56"/>
        <v>1029.0909999999899</v>
      </c>
      <c r="AM40" s="77">
        <f t="shared" si="56"/>
        <v>1027.4190000000001</v>
      </c>
      <c r="AN40" s="77">
        <f t="shared" si="56"/>
        <v>1003.125</v>
      </c>
      <c r="AO40" s="1"/>
      <c r="AP40" s="1">
        <f t="shared" si="15"/>
        <v>3</v>
      </c>
      <c r="AQ40" s="13" t="str">
        <f t="shared" si="5"/>
        <v>8,3</v>
      </c>
      <c r="AR40" s="52" t="str">
        <f t="shared" si="16"/>
        <v>3,13</v>
      </c>
      <c r="AS40" s="351">
        <f t="shared" si="48"/>
        <v>15</v>
      </c>
      <c r="AT40" s="350">
        <f t="shared" si="57"/>
        <v>0</v>
      </c>
      <c r="AU40" s="350">
        <f t="shared" si="57"/>
        <v>0</v>
      </c>
      <c r="AV40" s="350">
        <f t="shared" si="57"/>
        <v>0</v>
      </c>
      <c r="AW40" s="350">
        <f t="shared" si="57"/>
        <v>0</v>
      </c>
      <c r="AX40" s="350">
        <f t="shared" si="57"/>
        <v>0</v>
      </c>
      <c r="AY40" s="350">
        <f t="shared" si="57"/>
        <v>0</v>
      </c>
      <c r="AZ40" s="350">
        <f t="shared" si="57"/>
        <v>0</v>
      </c>
      <c r="BA40" s="350">
        <f t="shared" si="57"/>
        <v>0</v>
      </c>
      <c r="BB40" s="350">
        <f t="shared" si="57"/>
        <v>0</v>
      </c>
      <c r="BC40" s="350">
        <f t="shared" si="57"/>
        <v>0</v>
      </c>
      <c r="BD40" s="351"/>
      <c r="BE40" s="1"/>
      <c r="BF40" s="67">
        <v>0</v>
      </c>
      <c r="BG40" s="67">
        <v>9</v>
      </c>
      <c r="BH40" s="67">
        <v>4</v>
      </c>
      <c r="BI40" s="59">
        <v>-10</v>
      </c>
      <c r="BJ40" s="67"/>
      <c r="BK40" s="72" t="str">
        <f t="shared" si="50"/>
        <v>5,10</v>
      </c>
      <c r="BL40" s="1"/>
      <c r="BM40" s="73">
        <f t="shared" si="53"/>
        <v>1110</v>
      </c>
      <c r="BN40" s="73">
        <f t="shared" si="53"/>
        <v>1100</v>
      </c>
      <c r="BO40" s="73">
        <f t="shared" si="53"/>
        <v>1090</v>
      </c>
      <c r="BP40" s="73">
        <f t="shared" si="53"/>
        <v>1085</v>
      </c>
      <c r="BQ40" s="73">
        <f t="shared" si="53"/>
        <v>1076</v>
      </c>
      <c r="BR40" s="73">
        <f t="shared" si="53"/>
        <v>1080</v>
      </c>
      <c r="BS40" s="73">
        <f t="shared" si="53"/>
        <v>1080</v>
      </c>
      <c r="BT40" s="73">
        <f t="shared" si="53"/>
        <v>1070</v>
      </c>
      <c r="BU40" s="73">
        <f t="shared" si="53"/>
        <v>1100</v>
      </c>
      <c r="BV40" s="73">
        <f t="shared" si="53"/>
        <v>997</v>
      </c>
      <c r="BW40" s="1"/>
      <c r="BX40" s="73">
        <f t="shared" si="54"/>
        <v>1105</v>
      </c>
      <c r="BY40" s="73">
        <f t="shared" si="54"/>
        <v>1100</v>
      </c>
      <c r="BZ40" s="73">
        <f t="shared" si="54"/>
        <v>1090</v>
      </c>
      <c r="CA40" s="73">
        <f t="shared" si="54"/>
        <v>1083</v>
      </c>
      <c r="CB40" s="73">
        <f t="shared" si="54"/>
        <v>1078</v>
      </c>
      <c r="CC40" s="73">
        <f t="shared" si="54"/>
        <v>1075</v>
      </c>
      <c r="CD40" s="73">
        <f t="shared" si="54"/>
        <v>1080</v>
      </c>
      <c r="CE40" s="73">
        <f t="shared" si="54"/>
        <v>1085</v>
      </c>
      <c r="CF40" s="73">
        <f t="shared" si="54"/>
        <v>1100</v>
      </c>
      <c r="CG40" s="73">
        <f t="shared" si="54"/>
        <v>997</v>
      </c>
      <c r="CH40" s="1"/>
      <c r="CI40" s="73">
        <f t="shared" si="55"/>
        <v>925</v>
      </c>
      <c r="CJ40" s="73">
        <f t="shared" si="55"/>
        <v>850</v>
      </c>
      <c r="CK40" s="73">
        <f t="shared" si="55"/>
        <v>650</v>
      </c>
      <c r="CL40" s="73">
        <f t="shared" si="55"/>
        <v>650</v>
      </c>
      <c r="CM40" s="73">
        <f t="shared" si="55"/>
        <v>650</v>
      </c>
      <c r="CN40" s="73">
        <f t="shared" si="55"/>
        <v>680</v>
      </c>
      <c r="CO40" s="73">
        <f t="shared" si="55"/>
        <v>740</v>
      </c>
      <c r="CP40" s="73">
        <f t="shared" si="55"/>
        <v>850</v>
      </c>
      <c r="CQ40" s="73">
        <f t="shared" si="55"/>
        <v>950</v>
      </c>
      <c r="CR40" s="73">
        <f t="shared" si="55"/>
        <v>530</v>
      </c>
      <c r="CS40" s="1"/>
      <c r="CT40" s="1"/>
      <c r="CU40" s="39">
        <f t="shared" si="18"/>
        <v>10.54536041902109</v>
      </c>
      <c r="CV40" s="40">
        <v>332786265.95929998</v>
      </c>
      <c r="CW40" s="41">
        <v>1078.3223780000001</v>
      </c>
      <c r="CX40" s="41">
        <v>1060.5450000000001</v>
      </c>
      <c r="CY40" s="41">
        <v>1025.9517780000001</v>
      </c>
      <c r="CZ40" s="41">
        <v>993.00714200000004</v>
      </c>
      <c r="DA40" s="42">
        <v>-13.777953520000001</v>
      </c>
      <c r="DB40" s="42">
        <v>0</v>
      </c>
      <c r="DC40" s="42">
        <v>-0.18753915099999999</v>
      </c>
      <c r="DD40" s="42">
        <v>-103.15943129999999</v>
      </c>
      <c r="DE40" s="42">
        <f t="shared" si="19"/>
        <v>2.6538934400000009</v>
      </c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</row>
    <row r="41" spans="1:123" ht="11.25" customHeight="1" x14ac:dyDescent="0.25">
      <c r="A41" s="43">
        <f t="shared" si="25"/>
        <v>35</v>
      </c>
      <c r="B41" s="44">
        <v>34</v>
      </c>
      <c r="C41" s="44">
        <v>0</v>
      </c>
      <c r="D41" s="13">
        <v>12</v>
      </c>
      <c r="E41" s="362">
        <v>1</v>
      </c>
      <c r="F41" s="46">
        <v>5000</v>
      </c>
      <c r="G41" s="46">
        <v>40</v>
      </c>
      <c r="H41" s="46">
        <v>1.25E-3</v>
      </c>
      <c r="I41" s="47">
        <v>996.875</v>
      </c>
      <c r="J41" s="48">
        <v>3</v>
      </c>
      <c r="K41" s="49">
        <v>6.0000000000000002E-5</v>
      </c>
      <c r="L41" s="49">
        <v>2.5000000000000001E-2</v>
      </c>
      <c r="M41" s="45">
        <v>2</v>
      </c>
      <c r="N41" s="45">
        <v>1</v>
      </c>
      <c r="O41" s="45">
        <v>0</v>
      </c>
      <c r="P41" s="1"/>
      <c r="Q41" s="13">
        <f>IF(OR(M41-M40&lt;0,N41=0),MAX(Q$6:Q40)+1,0)</f>
        <v>0</v>
      </c>
      <c r="R41" s="14">
        <f t="shared" si="20"/>
        <v>8</v>
      </c>
      <c r="S41" s="14" t="str">
        <f t="shared" si="21"/>
        <v/>
      </c>
      <c r="T41" s="14" t="str">
        <f t="shared" si="47"/>
        <v/>
      </c>
      <c r="U41" s="14" t="str">
        <f t="shared" si="47"/>
        <v/>
      </c>
      <c r="V41" s="14" t="str">
        <f t="shared" si="47"/>
        <v/>
      </c>
      <c r="W41" s="14" t="str">
        <f t="shared" si="47"/>
        <v/>
      </c>
      <c r="X41" s="14" t="str">
        <f t="shared" si="47"/>
        <v/>
      </c>
      <c r="Y41" s="14" t="str">
        <f t="shared" si="47"/>
        <v/>
      </c>
      <c r="Z41" s="14">
        <f t="shared" si="47"/>
        <v>35</v>
      </c>
      <c r="AA41" s="50">
        <v>34</v>
      </c>
      <c r="AB41" s="50">
        <v>34</v>
      </c>
      <c r="AC41" s="51">
        <v>33</v>
      </c>
      <c r="AD41" s="51">
        <v>-35</v>
      </c>
      <c r="AE41" s="51"/>
      <c r="AF41" s="1"/>
      <c r="AG41" s="77">
        <f t="shared" si="56"/>
        <v>1077.4079999999899</v>
      </c>
      <c r="AH41" s="77">
        <f t="shared" si="56"/>
        <v>1057.075</v>
      </c>
      <c r="AI41" s="77">
        <f t="shared" si="56"/>
        <v>1065.4549999999899</v>
      </c>
      <c r="AJ41" s="77">
        <f t="shared" si="56"/>
        <v>1058</v>
      </c>
      <c r="AK41" s="77">
        <f t="shared" si="56"/>
        <v>1042.7270000000001</v>
      </c>
      <c r="AL41" s="77">
        <f t="shared" si="56"/>
        <v>1025.9090000000001</v>
      </c>
      <c r="AM41" s="77">
        <f t="shared" si="56"/>
        <v>1021.875</v>
      </c>
      <c r="AN41" s="77">
        <f t="shared" si="56"/>
        <v>996.875</v>
      </c>
      <c r="AO41" s="1"/>
      <c r="AP41" s="1">
        <f t="shared" si="15"/>
        <v>4</v>
      </c>
      <c r="AQ41" s="13" t="str">
        <f t="shared" si="5"/>
        <v>8,4</v>
      </c>
      <c r="AR41" s="52" t="str">
        <f t="shared" si="16"/>
        <v>2,13</v>
      </c>
      <c r="AS41" s="351"/>
      <c r="AT41" s="351"/>
      <c r="AU41" s="351"/>
      <c r="AV41" s="351"/>
      <c r="AW41" s="351"/>
      <c r="AX41" s="351"/>
      <c r="AY41" s="351"/>
      <c r="AZ41" s="351"/>
      <c r="BA41" s="351"/>
      <c r="BB41" s="351"/>
      <c r="BC41" s="351"/>
      <c r="BD41" s="351"/>
      <c r="BE41" s="1"/>
      <c r="BF41" s="64">
        <f>AT3</f>
        <v>0</v>
      </c>
      <c r="BG41" s="65">
        <v>0</v>
      </c>
      <c r="BH41" s="65">
        <v>1</v>
      </c>
      <c r="BI41" s="69">
        <v>2</v>
      </c>
      <c r="BJ41" s="70"/>
      <c r="BK41" s="74"/>
      <c r="BL41" s="1"/>
      <c r="BM41" s="73">
        <f t="shared" si="53"/>
        <v>1110</v>
      </c>
      <c r="BN41" s="73">
        <f t="shared" si="53"/>
        <v>1100</v>
      </c>
      <c r="BO41" s="73">
        <f t="shared" si="53"/>
        <v>1085</v>
      </c>
      <c r="BP41" s="73">
        <f t="shared" si="53"/>
        <v>1080</v>
      </c>
      <c r="BQ41" s="73">
        <f t="shared" si="53"/>
        <v>1078</v>
      </c>
      <c r="BR41" s="73">
        <f t="shared" si="53"/>
        <v>1074</v>
      </c>
      <c r="BS41" s="73">
        <f t="shared" si="53"/>
        <v>1077</v>
      </c>
      <c r="BT41" s="73">
        <f t="shared" si="53"/>
        <v>1066</v>
      </c>
      <c r="BU41" s="73">
        <f t="shared" si="53"/>
        <v>1075</v>
      </c>
      <c r="BV41" s="73">
        <f t="shared" si="53"/>
        <v>1080</v>
      </c>
      <c r="BW41" s="1"/>
      <c r="BX41" s="73">
        <f t="shared" si="54"/>
        <v>1105</v>
      </c>
      <c r="BY41" s="73">
        <f t="shared" si="54"/>
        <v>1090</v>
      </c>
      <c r="BZ41" s="73">
        <f t="shared" si="54"/>
        <v>1080</v>
      </c>
      <c r="CA41" s="73">
        <f t="shared" si="54"/>
        <v>1077</v>
      </c>
      <c r="CB41" s="73">
        <f t="shared" si="54"/>
        <v>1074</v>
      </c>
      <c r="CC41" s="73">
        <f t="shared" si="54"/>
        <v>1073</v>
      </c>
      <c r="CD41" s="73">
        <f t="shared" si="54"/>
        <v>1074</v>
      </c>
      <c r="CE41" s="73">
        <f t="shared" si="54"/>
        <v>1078</v>
      </c>
      <c r="CF41" s="73">
        <f t="shared" si="54"/>
        <v>1080</v>
      </c>
      <c r="CG41" s="73">
        <f t="shared" si="54"/>
        <v>1085</v>
      </c>
      <c r="CH41" s="1"/>
      <c r="CI41" s="73">
        <f t="shared" si="55"/>
        <v>925</v>
      </c>
      <c r="CJ41" s="73">
        <f t="shared" si="55"/>
        <v>800</v>
      </c>
      <c r="CK41" s="73">
        <f t="shared" si="55"/>
        <v>650</v>
      </c>
      <c r="CL41" s="73">
        <f t="shared" si="55"/>
        <v>600</v>
      </c>
      <c r="CM41" s="73">
        <f t="shared" si="55"/>
        <v>600</v>
      </c>
      <c r="CN41" s="73">
        <f t="shared" si="55"/>
        <v>600</v>
      </c>
      <c r="CO41" s="73">
        <f t="shared" si="55"/>
        <v>650</v>
      </c>
      <c r="CP41" s="73">
        <f t="shared" si="55"/>
        <v>720</v>
      </c>
      <c r="CQ41" s="73">
        <f t="shared" si="55"/>
        <v>850</v>
      </c>
      <c r="CR41" s="73">
        <f t="shared" si="55"/>
        <v>950</v>
      </c>
      <c r="CS41" s="1"/>
      <c r="CT41" s="1"/>
      <c r="CU41" s="39">
        <f t="shared" si="18"/>
        <v>11.642855163231678</v>
      </c>
      <c r="CV41" s="40">
        <v>367420566.09920001</v>
      </c>
      <c r="CW41" s="41">
        <v>1078.3223780000001</v>
      </c>
      <c r="CX41" s="41">
        <v>1060.5450000000001</v>
      </c>
      <c r="CY41" s="41">
        <v>1025.9496750000001</v>
      </c>
      <c r="CZ41" s="41">
        <v>992.99391849999995</v>
      </c>
      <c r="DA41" s="42">
        <v>-13.777953520000001</v>
      </c>
      <c r="DB41" s="42">
        <v>0</v>
      </c>
      <c r="DC41" s="42">
        <v>-0.17242199580000001</v>
      </c>
      <c r="DD41" s="42">
        <v>-101.14859490000001</v>
      </c>
      <c r="DE41" s="42">
        <f t="shared" si="19"/>
        <v>2.6538934400000009</v>
      </c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</row>
    <row r="42" spans="1:123" ht="11.25" customHeight="1" x14ac:dyDescent="0.25">
      <c r="A42" s="43">
        <f t="shared" si="25"/>
        <v>36</v>
      </c>
      <c r="B42" s="44">
        <v>35</v>
      </c>
      <c r="C42" s="44">
        <v>0</v>
      </c>
      <c r="D42" s="359">
        <v>12</v>
      </c>
      <c r="E42" s="361">
        <v>0</v>
      </c>
      <c r="F42" s="46">
        <v>3000</v>
      </c>
      <c r="G42" s="46">
        <v>40</v>
      </c>
      <c r="H42" s="46">
        <v>1.25E-3</v>
      </c>
      <c r="I42" s="47">
        <v>991.875</v>
      </c>
      <c r="J42" s="48">
        <v>3</v>
      </c>
      <c r="K42" s="49">
        <v>6.0000000000000002E-5</v>
      </c>
      <c r="L42" s="49">
        <v>2.5000000000000001E-2</v>
      </c>
      <c r="M42" s="45">
        <v>1</v>
      </c>
      <c r="N42" s="45">
        <v>1</v>
      </c>
      <c r="O42" s="45">
        <v>0</v>
      </c>
      <c r="P42" s="1"/>
      <c r="Q42" s="359">
        <f>IF(OR(M42-M41&lt;0,N42=0),MAX(Q$6:Q41)+1,0)</f>
        <v>9</v>
      </c>
      <c r="R42" s="14">
        <f t="shared" si="20"/>
        <v>8</v>
      </c>
      <c r="S42" s="14" t="str">
        <f t="shared" si="21"/>
        <v/>
      </c>
      <c r="T42" s="14" t="str">
        <f t="shared" si="47"/>
        <v/>
      </c>
      <c r="U42" s="14" t="str">
        <f t="shared" si="47"/>
        <v/>
      </c>
      <c r="V42" s="14" t="str">
        <f t="shared" si="47"/>
        <v/>
      </c>
      <c r="W42" s="14" t="str">
        <f t="shared" si="47"/>
        <v/>
      </c>
      <c r="X42" s="14" t="str">
        <f t="shared" si="47"/>
        <v/>
      </c>
      <c r="Y42" s="14" t="str">
        <f t="shared" si="47"/>
        <v/>
      </c>
      <c r="Z42" s="14">
        <f t="shared" si="47"/>
        <v>36</v>
      </c>
      <c r="AA42" s="50">
        <v>35</v>
      </c>
      <c r="AB42" s="50">
        <v>35</v>
      </c>
      <c r="AC42" s="51">
        <v>34</v>
      </c>
      <c r="AD42" s="51"/>
      <c r="AE42" s="51"/>
      <c r="AF42" s="1"/>
      <c r="AG42" s="77" t="str">
        <f t="shared" si="56"/>
        <v/>
      </c>
      <c r="AH42" s="77">
        <f t="shared" si="56"/>
        <v>1052.3589999999899</v>
      </c>
      <c r="AI42" s="77">
        <f t="shared" si="56"/>
        <v>1062.4549999999899</v>
      </c>
      <c r="AJ42" s="77" t="str">
        <f t="shared" si="56"/>
        <v/>
      </c>
      <c r="AK42" s="77" t="str">
        <f t="shared" si="56"/>
        <v/>
      </c>
      <c r="AL42" s="77" t="str">
        <f t="shared" si="56"/>
        <v/>
      </c>
      <c r="AM42" s="77" t="str">
        <f t="shared" si="56"/>
        <v/>
      </c>
      <c r="AN42" s="77">
        <f t="shared" si="56"/>
        <v>991.875</v>
      </c>
      <c r="AO42" s="1"/>
      <c r="AP42" s="1">
        <f t="shared" si="15"/>
        <v>1</v>
      </c>
      <c r="AQ42" s="359" t="str">
        <f t="shared" si="5"/>
        <v>8,1</v>
      </c>
      <c r="AR42" s="52" t="str">
        <f t="shared" si="16"/>
        <v>1,13</v>
      </c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74">
        <v>0</v>
      </c>
      <c r="BG42" s="10" t="s">
        <v>44</v>
      </c>
      <c r="BH42" s="10" t="s">
        <v>36</v>
      </c>
      <c r="BI42" s="8">
        <v>3</v>
      </c>
      <c r="BJ42" s="10" t="str">
        <f t="shared" ref="BJ42:BJ49" si="58">BG42</f>
        <v>r01_stage</v>
      </c>
      <c r="BK42" s="8" t="s">
        <v>10</v>
      </c>
      <c r="BL42" s="1"/>
      <c r="BM42" s="73">
        <f t="shared" si="53"/>
        <v>1105</v>
      </c>
      <c r="BN42" s="73">
        <f t="shared" si="53"/>
        <v>1095</v>
      </c>
      <c r="BO42" s="73">
        <f t="shared" si="53"/>
        <v>1080</v>
      </c>
      <c r="BP42" s="73">
        <f t="shared" si="53"/>
        <v>1077</v>
      </c>
      <c r="BQ42" s="73">
        <f t="shared" si="53"/>
        <v>1073</v>
      </c>
      <c r="BR42" s="73">
        <f t="shared" si="53"/>
        <v>1069</v>
      </c>
      <c r="BS42" s="73">
        <f t="shared" si="53"/>
        <v>1070</v>
      </c>
      <c r="BT42" s="73">
        <f t="shared" si="53"/>
        <v>1063</v>
      </c>
      <c r="BU42" s="73">
        <f t="shared" si="53"/>
        <v>1085</v>
      </c>
      <c r="BV42" s="73">
        <f t="shared" si="53"/>
        <v>1095</v>
      </c>
      <c r="BW42" s="1"/>
      <c r="BX42" s="73">
        <f t="shared" si="54"/>
        <v>1100</v>
      </c>
      <c r="BY42" s="73">
        <f t="shared" si="54"/>
        <v>1080</v>
      </c>
      <c r="BZ42" s="73">
        <f t="shared" si="54"/>
        <v>1075</v>
      </c>
      <c r="CA42" s="73">
        <f t="shared" si="54"/>
        <v>1072</v>
      </c>
      <c r="CB42" s="73">
        <f t="shared" si="54"/>
        <v>1071</v>
      </c>
      <c r="CC42" s="73">
        <f t="shared" si="54"/>
        <v>1069</v>
      </c>
      <c r="CD42" s="73">
        <f t="shared" si="54"/>
        <v>1070</v>
      </c>
      <c r="CE42" s="73">
        <f t="shared" si="54"/>
        <v>1075</v>
      </c>
      <c r="CF42" s="73">
        <f t="shared" si="54"/>
        <v>1080</v>
      </c>
      <c r="CG42" s="73">
        <f t="shared" si="54"/>
        <v>1100</v>
      </c>
      <c r="CH42" s="1"/>
      <c r="CI42" s="73">
        <f t="shared" si="55"/>
        <v>925</v>
      </c>
      <c r="CJ42" s="73">
        <f t="shared" si="55"/>
        <v>800</v>
      </c>
      <c r="CK42" s="73">
        <f t="shared" si="55"/>
        <v>650</v>
      </c>
      <c r="CL42" s="73">
        <f t="shared" si="55"/>
        <v>600</v>
      </c>
      <c r="CM42" s="73">
        <f t="shared" si="55"/>
        <v>550</v>
      </c>
      <c r="CN42" s="73">
        <f t="shared" si="55"/>
        <v>600</v>
      </c>
      <c r="CO42" s="73">
        <f t="shared" si="55"/>
        <v>650</v>
      </c>
      <c r="CP42" s="73">
        <f t="shared" si="55"/>
        <v>720</v>
      </c>
      <c r="CQ42" s="73">
        <f t="shared" si="55"/>
        <v>850</v>
      </c>
      <c r="CR42" s="73">
        <f t="shared" si="55"/>
        <v>970</v>
      </c>
      <c r="CS42" s="1"/>
      <c r="CT42" s="1"/>
      <c r="CU42" s="39">
        <f t="shared" si="18"/>
        <v>12.850099381860472</v>
      </c>
      <c r="CV42" s="40">
        <v>405518296.25300002</v>
      </c>
      <c r="CW42" s="41">
        <v>1078.3223780000001</v>
      </c>
      <c r="CX42" s="41">
        <v>1060.5450000000001</v>
      </c>
      <c r="CY42" s="41">
        <v>1025.947506</v>
      </c>
      <c r="CZ42" s="41">
        <v>992.98064720000002</v>
      </c>
      <c r="DA42" s="42">
        <v>-13.777953520000001</v>
      </c>
      <c r="DB42" s="42">
        <v>0</v>
      </c>
      <c r="DC42" s="42">
        <v>-0.1573744537</v>
      </c>
      <c r="DD42" s="42">
        <v>-99.146559539999998</v>
      </c>
      <c r="DE42" s="42">
        <f t="shared" si="19"/>
        <v>2.6538934400000009</v>
      </c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</row>
    <row r="43" spans="1:123" ht="11.25" customHeight="1" x14ac:dyDescent="0.25">
      <c r="A43" s="1"/>
      <c r="B43" s="3"/>
      <c r="C43" s="3"/>
      <c r="D43" s="56"/>
      <c r="E43" s="56"/>
      <c r="F43" s="3"/>
      <c r="G43" s="3"/>
      <c r="H43" s="3"/>
      <c r="I43" s="3"/>
      <c r="J43" s="3"/>
      <c r="K43" s="3"/>
      <c r="L43" s="3"/>
      <c r="M43" s="3"/>
      <c r="N43" s="3"/>
      <c r="O43" s="3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77" t="str">
        <f t="shared" si="56"/>
        <v/>
      </c>
      <c r="AH43" s="77" t="str">
        <f t="shared" si="56"/>
        <v/>
      </c>
      <c r="AI43" s="77">
        <f t="shared" si="56"/>
        <v>1060.5450000000001</v>
      </c>
      <c r="AJ43" s="77" t="str">
        <f t="shared" si="56"/>
        <v/>
      </c>
      <c r="AK43" s="77" t="str">
        <f t="shared" si="56"/>
        <v/>
      </c>
      <c r="AL43" s="77" t="str">
        <f t="shared" si="56"/>
        <v/>
      </c>
      <c r="AM43" s="77" t="str">
        <f t="shared" si="56"/>
        <v/>
      </c>
      <c r="AN43" s="77" t="str">
        <f t="shared" si="56"/>
        <v/>
      </c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74">
        <v>1</v>
      </c>
      <c r="BG43" s="10" t="s">
        <v>45</v>
      </c>
      <c r="BH43" s="10" t="s">
        <v>36</v>
      </c>
      <c r="BI43" s="8">
        <v>14</v>
      </c>
      <c r="BJ43" s="10" t="str">
        <f t="shared" si="58"/>
        <v>r02_stage</v>
      </c>
      <c r="BK43" s="8" t="s">
        <v>10</v>
      </c>
      <c r="BL43" s="1"/>
      <c r="BM43" s="73">
        <f t="shared" si="53"/>
        <v>1105</v>
      </c>
      <c r="BN43" s="73">
        <f t="shared" si="53"/>
        <v>1090</v>
      </c>
      <c r="BO43" s="73">
        <f t="shared" si="53"/>
        <v>1075</v>
      </c>
      <c r="BP43" s="73">
        <f t="shared" si="53"/>
        <v>1072</v>
      </c>
      <c r="BQ43" s="73">
        <f t="shared" si="53"/>
        <v>1070</v>
      </c>
      <c r="BR43" s="73">
        <f t="shared" si="53"/>
        <v>1065</v>
      </c>
      <c r="BS43" s="73">
        <f t="shared" si="53"/>
        <v>1065</v>
      </c>
      <c r="BT43" s="73">
        <f t="shared" si="53"/>
        <v>1069</v>
      </c>
      <c r="BU43" s="73">
        <f t="shared" si="53"/>
        <v>1090</v>
      </c>
      <c r="BV43" s="73">
        <f t="shared" si="53"/>
        <v>997</v>
      </c>
      <c r="BW43" s="1"/>
      <c r="BX43" s="73">
        <f t="shared" si="54"/>
        <v>1100</v>
      </c>
      <c r="BY43" s="73">
        <f t="shared" si="54"/>
        <v>1080</v>
      </c>
      <c r="BZ43" s="73">
        <f t="shared" si="54"/>
        <v>1070</v>
      </c>
      <c r="CA43" s="73">
        <f t="shared" si="54"/>
        <v>1065</v>
      </c>
      <c r="CB43" s="73">
        <f t="shared" si="54"/>
        <v>1065</v>
      </c>
      <c r="CC43" s="73">
        <f t="shared" si="54"/>
        <v>1065</v>
      </c>
      <c r="CD43" s="73">
        <f t="shared" si="54"/>
        <v>1065</v>
      </c>
      <c r="CE43" s="73">
        <f t="shared" si="54"/>
        <v>1070</v>
      </c>
      <c r="CF43" s="73">
        <f t="shared" si="54"/>
        <v>1090</v>
      </c>
      <c r="CG43" s="73">
        <f t="shared" si="54"/>
        <v>997</v>
      </c>
      <c r="CH43" s="1"/>
      <c r="CI43" s="73">
        <f t="shared" si="55"/>
        <v>925</v>
      </c>
      <c r="CJ43" s="73">
        <f t="shared" si="55"/>
        <v>800</v>
      </c>
      <c r="CK43" s="73">
        <f t="shared" si="55"/>
        <v>650</v>
      </c>
      <c r="CL43" s="73">
        <f t="shared" si="55"/>
        <v>600</v>
      </c>
      <c r="CM43" s="73">
        <f t="shared" si="55"/>
        <v>550</v>
      </c>
      <c r="CN43" s="73">
        <f t="shared" si="55"/>
        <v>600</v>
      </c>
      <c r="CO43" s="73">
        <f t="shared" si="55"/>
        <v>650</v>
      </c>
      <c r="CP43" s="73">
        <f t="shared" si="55"/>
        <v>720</v>
      </c>
      <c r="CQ43" s="73">
        <f t="shared" si="55"/>
        <v>950</v>
      </c>
      <c r="CR43" s="73">
        <f t="shared" si="55"/>
        <v>530</v>
      </c>
      <c r="CS43" s="1"/>
      <c r="CT43" s="1"/>
      <c r="CU43" s="39">
        <f t="shared" si="18"/>
        <v>14.178068022352777</v>
      </c>
      <c r="CV43" s="40">
        <v>447425799.42220002</v>
      </c>
      <c r="CW43" s="41">
        <v>1078.3223780000001</v>
      </c>
      <c r="CX43" s="41">
        <v>1060.5450000000001</v>
      </c>
      <c r="CY43" s="41">
        <v>1025.9452739999999</v>
      </c>
      <c r="CZ43" s="41">
        <v>992.96738440000001</v>
      </c>
      <c r="DA43" s="42">
        <v>-13.777953520000001</v>
      </c>
      <c r="DB43" s="42">
        <v>0</v>
      </c>
      <c r="DC43" s="42">
        <v>-0.1424656966</v>
      </c>
      <c r="DD43" s="42">
        <v>-97.161919729999994</v>
      </c>
      <c r="DE43" s="42">
        <f t="shared" si="19"/>
        <v>2.6538934400000009</v>
      </c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</row>
    <row r="44" spans="1:123" ht="11.25" customHeight="1" x14ac:dyDescent="0.25">
      <c r="A44" s="1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74">
        <v>2</v>
      </c>
      <c r="BG44" s="10" t="s">
        <v>46</v>
      </c>
      <c r="BH44" s="10" t="s">
        <v>36</v>
      </c>
      <c r="BI44" s="8">
        <v>26</v>
      </c>
      <c r="BJ44" s="10" t="str">
        <f t="shared" si="58"/>
        <v>r03_stage</v>
      </c>
      <c r="BK44" s="8" t="s">
        <v>10</v>
      </c>
      <c r="BL44" s="1"/>
      <c r="BM44" s="73">
        <f t="shared" si="53"/>
        <v>997</v>
      </c>
      <c r="BN44" s="73">
        <f t="shared" si="53"/>
        <v>1080</v>
      </c>
      <c r="BO44" s="73">
        <f t="shared" si="53"/>
        <v>1070</v>
      </c>
      <c r="BP44" s="73">
        <f t="shared" si="53"/>
        <v>1068</v>
      </c>
      <c r="BQ44" s="73">
        <f t="shared" si="53"/>
        <v>1063</v>
      </c>
      <c r="BR44" s="73">
        <f t="shared" si="53"/>
        <v>1060</v>
      </c>
      <c r="BS44" s="73">
        <f t="shared" si="53"/>
        <v>1063</v>
      </c>
      <c r="BT44" s="73">
        <f t="shared" si="53"/>
        <v>1067</v>
      </c>
      <c r="BU44" s="73">
        <f t="shared" si="53"/>
        <v>1090</v>
      </c>
      <c r="BV44" s="73">
        <f t="shared" si="53"/>
        <v>997</v>
      </c>
      <c r="BW44" s="1"/>
      <c r="BX44" s="73">
        <f t="shared" si="54"/>
        <v>997</v>
      </c>
      <c r="BY44" s="73">
        <f t="shared" si="54"/>
        <v>1075</v>
      </c>
      <c r="BZ44" s="73">
        <f t="shared" si="54"/>
        <v>1065</v>
      </c>
      <c r="CA44" s="73">
        <f t="shared" si="54"/>
        <v>1059</v>
      </c>
      <c r="CB44" s="73">
        <f t="shared" si="54"/>
        <v>1059</v>
      </c>
      <c r="CC44" s="73">
        <f t="shared" si="54"/>
        <v>1058</v>
      </c>
      <c r="CD44" s="73">
        <f t="shared" si="54"/>
        <v>1063</v>
      </c>
      <c r="CE44" s="73">
        <f t="shared" si="54"/>
        <v>1070</v>
      </c>
      <c r="CF44" s="73">
        <f t="shared" si="54"/>
        <v>1090</v>
      </c>
      <c r="CG44" s="73">
        <f t="shared" si="54"/>
        <v>997</v>
      </c>
      <c r="CH44" s="1"/>
      <c r="CI44" s="73">
        <f t="shared" si="55"/>
        <v>530</v>
      </c>
      <c r="CJ44" s="73">
        <f t="shared" si="55"/>
        <v>850</v>
      </c>
      <c r="CK44" s="73">
        <f t="shared" si="55"/>
        <v>700</v>
      </c>
      <c r="CL44" s="73">
        <f t="shared" si="55"/>
        <v>650</v>
      </c>
      <c r="CM44" s="73">
        <f t="shared" si="55"/>
        <v>570</v>
      </c>
      <c r="CN44" s="73">
        <f t="shared" si="55"/>
        <v>600</v>
      </c>
      <c r="CO44" s="73">
        <f t="shared" si="55"/>
        <v>700</v>
      </c>
      <c r="CP44" s="73">
        <f t="shared" si="55"/>
        <v>850</v>
      </c>
      <c r="CQ44" s="73">
        <f t="shared" si="55"/>
        <v>950</v>
      </c>
      <c r="CR44" s="73">
        <f t="shared" si="55"/>
        <v>530</v>
      </c>
      <c r="CS44" s="1"/>
      <c r="CT44" s="1"/>
      <c r="CU44" s="39">
        <f t="shared" si="18"/>
        <v>15.638833526893679</v>
      </c>
      <c r="CV44" s="40">
        <v>493524052.90829998</v>
      </c>
      <c r="CW44" s="41">
        <v>1078.3223780000001</v>
      </c>
      <c r="CX44" s="41">
        <v>1060.5450000000001</v>
      </c>
      <c r="CY44" s="41">
        <v>1025.9429789999999</v>
      </c>
      <c r="CZ44" s="41">
        <v>992.95418619999998</v>
      </c>
      <c r="DA44" s="42">
        <v>-13.777953520000001</v>
      </c>
      <c r="DB44" s="42">
        <v>0</v>
      </c>
      <c r="DC44" s="42">
        <v>-0.12776263909999999</v>
      </c>
      <c r="DD44" s="42">
        <v>-95.202944049999999</v>
      </c>
      <c r="DE44" s="42">
        <f t="shared" si="19"/>
        <v>2.6538934400000009</v>
      </c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</row>
    <row r="45" spans="1:123" ht="11.25" customHeight="1" x14ac:dyDescent="0.25">
      <c r="A45" s="1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74">
        <v>3</v>
      </c>
      <c r="BG45" s="10" t="s">
        <v>47</v>
      </c>
      <c r="BH45" s="10" t="s">
        <v>36</v>
      </c>
      <c r="BI45" s="8">
        <v>35</v>
      </c>
      <c r="BJ45" s="10" t="str">
        <f t="shared" si="58"/>
        <v>r04_stage</v>
      </c>
      <c r="BK45" s="8" t="s">
        <v>10</v>
      </c>
      <c r="BL45" s="1"/>
      <c r="BM45" s="73">
        <f t="shared" si="53"/>
        <v>997</v>
      </c>
      <c r="BN45" s="73">
        <f t="shared" si="53"/>
        <v>1075</v>
      </c>
      <c r="BO45" s="73">
        <f t="shared" si="53"/>
        <v>1065</v>
      </c>
      <c r="BP45" s="73">
        <f t="shared" si="53"/>
        <v>1062</v>
      </c>
      <c r="BQ45" s="73">
        <f t="shared" si="53"/>
        <v>1058</v>
      </c>
      <c r="BR45" s="73">
        <f t="shared" si="53"/>
        <v>1052</v>
      </c>
      <c r="BS45" s="73">
        <f t="shared" si="53"/>
        <v>1055</v>
      </c>
      <c r="BT45" s="73">
        <f t="shared" si="53"/>
        <v>1065</v>
      </c>
      <c r="BU45" s="73">
        <f t="shared" si="53"/>
        <v>1090</v>
      </c>
      <c r="BV45" s="73">
        <f t="shared" si="53"/>
        <v>997</v>
      </c>
      <c r="BW45" s="1"/>
      <c r="BX45" s="73">
        <f t="shared" si="54"/>
        <v>997</v>
      </c>
      <c r="BY45" s="73">
        <f t="shared" si="54"/>
        <v>1065</v>
      </c>
      <c r="BZ45" s="73">
        <f t="shared" si="54"/>
        <v>1055</v>
      </c>
      <c r="CA45" s="73">
        <f t="shared" si="54"/>
        <v>1053</v>
      </c>
      <c r="CB45" s="73">
        <f t="shared" si="54"/>
        <v>1053</v>
      </c>
      <c r="CC45" s="73">
        <f t="shared" si="54"/>
        <v>1052</v>
      </c>
      <c r="CD45" s="73">
        <f t="shared" si="54"/>
        <v>1055</v>
      </c>
      <c r="CE45" s="73">
        <f t="shared" si="54"/>
        <v>1065</v>
      </c>
      <c r="CF45" s="73">
        <f t="shared" si="54"/>
        <v>1090</v>
      </c>
      <c r="CG45" s="73">
        <f t="shared" si="54"/>
        <v>997</v>
      </c>
      <c r="CH45" s="1"/>
      <c r="CI45" s="73">
        <f t="shared" si="55"/>
        <v>530</v>
      </c>
      <c r="CJ45" s="73">
        <f t="shared" si="55"/>
        <v>850</v>
      </c>
      <c r="CK45" s="73">
        <f t="shared" si="55"/>
        <v>700</v>
      </c>
      <c r="CL45" s="73">
        <f t="shared" si="55"/>
        <v>650</v>
      </c>
      <c r="CM45" s="73">
        <f t="shared" si="55"/>
        <v>540</v>
      </c>
      <c r="CN45" s="73">
        <f t="shared" si="55"/>
        <v>580</v>
      </c>
      <c r="CO45" s="73">
        <f t="shared" si="55"/>
        <v>700</v>
      </c>
      <c r="CP45" s="73">
        <f t="shared" si="55"/>
        <v>850</v>
      </c>
      <c r="CQ45" s="73">
        <f t="shared" si="55"/>
        <v>950</v>
      </c>
      <c r="CR45" s="73">
        <f t="shared" si="55"/>
        <v>530</v>
      </c>
      <c r="CS45" s="1"/>
      <c r="CT45" s="1"/>
      <c r="CU45" s="39">
        <f t="shared" si="18"/>
        <v>17.245675581888356</v>
      </c>
      <c r="CV45" s="40">
        <v>544232131.74300003</v>
      </c>
      <c r="CW45" s="41">
        <v>1078.3223780000001</v>
      </c>
      <c r="CX45" s="41">
        <v>1060.5450000000001</v>
      </c>
      <c r="CY45" s="41">
        <v>1025.940623</v>
      </c>
      <c r="CZ45" s="41">
        <v>992.9411192</v>
      </c>
      <c r="DA45" s="42">
        <v>-13.777953520000001</v>
      </c>
      <c r="DB45" s="42">
        <v>0</v>
      </c>
      <c r="DC45" s="42">
        <v>-0.1133432942</v>
      </c>
      <c r="DD45" s="42">
        <v>-93.279208940000004</v>
      </c>
      <c r="DE45" s="42">
        <f t="shared" si="19"/>
        <v>2.6538934400000009</v>
      </c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</row>
    <row r="46" spans="1:123" ht="11.25" customHeight="1" x14ac:dyDescent="0.25">
      <c r="A46" s="1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74">
        <v>4</v>
      </c>
      <c r="BG46" s="10" t="s">
        <v>48</v>
      </c>
      <c r="BH46" s="10" t="s">
        <v>49</v>
      </c>
      <c r="BI46" s="8">
        <v>3</v>
      </c>
      <c r="BJ46" s="10" t="str">
        <f t="shared" si="58"/>
        <v>r01_flow</v>
      </c>
      <c r="BK46" s="8">
        <f>BI46+1</f>
        <v>4</v>
      </c>
      <c r="BL46" s="1"/>
      <c r="BM46" s="73">
        <f t="shared" si="53"/>
        <v>997</v>
      </c>
      <c r="BN46" s="73">
        <f t="shared" si="53"/>
        <v>1070</v>
      </c>
      <c r="BO46" s="73">
        <f t="shared" si="53"/>
        <v>1060</v>
      </c>
      <c r="BP46" s="73">
        <f t="shared" si="53"/>
        <v>1055</v>
      </c>
      <c r="BQ46" s="73">
        <f t="shared" si="53"/>
        <v>1046</v>
      </c>
      <c r="BR46" s="73">
        <f t="shared" si="53"/>
        <v>1046</v>
      </c>
      <c r="BS46" s="73">
        <f t="shared" si="53"/>
        <v>1044</v>
      </c>
      <c r="BT46" s="73">
        <f t="shared" si="53"/>
        <v>1060</v>
      </c>
      <c r="BU46" s="73">
        <f t="shared" si="53"/>
        <v>1088</v>
      </c>
      <c r="BV46" s="73">
        <f t="shared" si="53"/>
        <v>1100</v>
      </c>
      <c r="BW46" s="1"/>
      <c r="BX46" s="73">
        <f t="shared" si="54"/>
        <v>997</v>
      </c>
      <c r="BY46" s="73">
        <f t="shared" si="54"/>
        <v>1060</v>
      </c>
      <c r="BZ46" s="73">
        <f t="shared" si="54"/>
        <v>1046</v>
      </c>
      <c r="CA46" s="73">
        <f t="shared" si="54"/>
        <v>1046</v>
      </c>
      <c r="CB46" s="73">
        <f t="shared" si="54"/>
        <v>1046</v>
      </c>
      <c r="CC46" s="73">
        <f t="shared" si="54"/>
        <v>1046</v>
      </c>
      <c r="CD46" s="73">
        <f t="shared" si="54"/>
        <v>1044</v>
      </c>
      <c r="CE46" s="73">
        <f t="shared" si="54"/>
        <v>1060</v>
      </c>
      <c r="CF46" s="73">
        <f t="shared" si="54"/>
        <v>1088</v>
      </c>
      <c r="CG46" s="73">
        <f t="shared" si="54"/>
        <v>1100</v>
      </c>
      <c r="CH46" s="1"/>
      <c r="CI46" s="73">
        <f t="shared" si="55"/>
        <v>530</v>
      </c>
      <c r="CJ46" s="73">
        <f t="shared" si="55"/>
        <v>850</v>
      </c>
      <c r="CK46" s="73">
        <f t="shared" si="55"/>
        <v>700</v>
      </c>
      <c r="CL46" s="73">
        <f t="shared" si="55"/>
        <v>630</v>
      </c>
      <c r="CM46" s="73">
        <f t="shared" si="55"/>
        <v>530</v>
      </c>
      <c r="CN46" s="73">
        <f t="shared" si="55"/>
        <v>580</v>
      </c>
      <c r="CO46" s="73">
        <f t="shared" si="55"/>
        <v>650</v>
      </c>
      <c r="CP46" s="73">
        <f t="shared" si="55"/>
        <v>800</v>
      </c>
      <c r="CQ46" s="73">
        <f t="shared" si="55"/>
        <v>900</v>
      </c>
      <c r="CR46" s="73">
        <f t="shared" si="55"/>
        <v>950</v>
      </c>
      <c r="CS46" s="1"/>
      <c r="CT46" s="1"/>
      <c r="CU46" s="39">
        <f t="shared" si="18"/>
        <v>19.013201842383452</v>
      </c>
      <c r="CV46" s="40">
        <v>600011018.4612</v>
      </c>
      <c r="CW46" s="41">
        <v>1078.3223780000001</v>
      </c>
      <c r="CX46" s="41">
        <v>1060.5450000000001</v>
      </c>
      <c r="CY46" s="41">
        <v>1025.9382089999999</v>
      </c>
      <c r="CZ46" s="41">
        <v>992.92825860000005</v>
      </c>
      <c r="DA46" s="42">
        <v>-13.777953520000001</v>
      </c>
      <c r="DB46" s="42">
        <v>0</v>
      </c>
      <c r="DC46" s="42">
        <v>-9.9291431139999997E-2</v>
      </c>
      <c r="DD46" s="42">
        <v>-91.401238169999999</v>
      </c>
      <c r="DE46" s="42">
        <f t="shared" si="19"/>
        <v>2.6538934400000009</v>
      </c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</row>
    <row r="47" spans="1:123" ht="11.25" customHeight="1" x14ac:dyDescent="0.25">
      <c r="A47" s="1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74">
        <v>5</v>
      </c>
      <c r="BG47" s="10" t="s">
        <v>50</v>
      </c>
      <c r="BH47" s="10" t="s">
        <v>49</v>
      </c>
      <c r="BI47" s="8">
        <v>14</v>
      </c>
      <c r="BJ47" s="10" t="str">
        <f t="shared" si="58"/>
        <v>r02_flow</v>
      </c>
      <c r="BK47" s="8">
        <f>BI47+1</f>
        <v>15</v>
      </c>
      <c r="BL47" s="1"/>
      <c r="BM47" s="73">
        <f t="shared" si="53"/>
        <v>997</v>
      </c>
      <c r="BN47" s="73">
        <f t="shared" si="53"/>
        <v>1055</v>
      </c>
      <c r="BO47" s="73">
        <f t="shared" si="53"/>
        <v>1050</v>
      </c>
      <c r="BP47" s="73">
        <f t="shared" si="53"/>
        <v>1045</v>
      </c>
      <c r="BQ47" s="73">
        <f t="shared" si="53"/>
        <v>1041</v>
      </c>
      <c r="BR47" s="73">
        <f t="shared" si="53"/>
        <v>1042</v>
      </c>
      <c r="BS47" s="73">
        <f t="shared" si="53"/>
        <v>1040</v>
      </c>
      <c r="BT47" s="73">
        <f t="shared" si="53"/>
        <v>1050</v>
      </c>
      <c r="BU47" s="73">
        <f t="shared" si="53"/>
        <v>1075</v>
      </c>
      <c r="BV47" s="73">
        <f t="shared" si="53"/>
        <v>997</v>
      </c>
      <c r="BW47" s="1"/>
      <c r="BX47" s="73">
        <f t="shared" si="54"/>
        <v>997</v>
      </c>
      <c r="BY47" s="73">
        <f t="shared" si="54"/>
        <v>1045</v>
      </c>
      <c r="BZ47" s="73">
        <f t="shared" si="54"/>
        <v>1039</v>
      </c>
      <c r="CA47" s="73">
        <f t="shared" si="54"/>
        <v>1040</v>
      </c>
      <c r="CB47" s="73">
        <f t="shared" si="54"/>
        <v>1041</v>
      </c>
      <c r="CC47" s="73">
        <f t="shared" si="54"/>
        <v>1042</v>
      </c>
      <c r="CD47" s="73">
        <f t="shared" si="54"/>
        <v>1040</v>
      </c>
      <c r="CE47" s="73">
        <f t="shared" si="54"/>
        <v>1050</v>
      </c>
      <c r="CF47" s="73">
        <f t="shared" si="54"/>
        <v>1075</v>
      </c>
      <c r="CG47" s="73">
        <f t="shared" si="54"/>
        <v>997</v>
      </c>
      <c r="CH47" s="1"/>
      <c r="CI47" s="73">
        <f t="shared" si="55"/>
        <v>530</v>
      </c>
      <c r="CJ47" s="73">
        <f t="shared" si="55"/>
        <v>850</v>
      </c>
      <c r="CK47" s="73">
        <f t="shared" si="55"/>
        <v>700</v>
      </c>
      <c r="CL47" s="73">
        <f t="shared" si="55"/>
        <v>620</v>
      </c>
      <c r="CM47" s="73">
        <f t="shared" si="55"/>
        <v>580</v>
      </c>
      <c r="CN47" s="73">
        <f t="shared" si="55"/>
        <v>620</v>
      </c>
      <c r="CO47" s="73">
        <f t="shared" si="55"/>
        <v>700</v>
      </c>
      <c r="CP47" s="73">
        <f t="shared" si="55"/>
        <v>800</v>
      </c>
      <c r="CQ47" s="73">
        <f t="shared" si="55"/>
        <v>900</v>
      </c>
      <c r="CR47" s="73">
        <f t="shared" si="55"/>
        <v>530</v>
      </c>
      <c r="CS47" s="1"/>
      <c r="CT47" s="1"/>
      <c r="CU47" s="39">
        <f t="shared" si="18"/>
        <v>20.957480728927422</v>
      </c>
      <c r="CV47" s="40">
        <v>661367793.85119998</v>
      </c>
      <c r="CW47" s="41">
        <v>1078.3223780000001</v>
      </c>
      <c r="CX47" s="41">
        <v>1060.5450000000001</v>
      </c>
      <c r="CY47" s="41">
        <v>1025.935739</v>
      </c>
      <c r="CZ47" s="41">
        <v>992.91568710000001</v>
      </c>
      <c r="DA47" s="42">
        <v>-13.777953520000001</v>
      </c>
      <c r="DB47" s="42">
        <v>0</v>
      </c>
      <c r="DC47" s="42">
        <v>-8.5695113269999998E-2</v>
      </c>
      <c r="DD47" s="42">
        <v>-89.580254280000005</v>
      </c>
      <c r="DE47" s="42">
        <f t="shared" si="19"/>
        <v>2.6538934400000009</v>
      </c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</row>
    <row r="48" spans="1:123" ht="11.25" customHeight="1" x14ac:dyDescent="0.25">
      <c r="A48" s="1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74">
        <v>6</v>
      </c>
      <c r="BG48" s="10" t="s">
        <v>51</v>
      </c>
      <c r="BH48" s="10" t="s">
        <v>49</v>
      </c>
      <c r="BI48" s="8">
        <v>26</v>
      </c>
      <c r="BJ48" s="10" t="str">
        <f t="shared" si="58"/>
        <v>r03_flow</v>
      </c>
      <c r="BK48" s="8">
        <f>BI48+1</f>
        <v>27</v>
      </c>
      <c r="BL48" s="1"/>
      <c r="BM48" s="73">
        <f t="shared" si="53"/>
        <v>1027</v>
      </c>
      <c r="BN48" s="73">
        <f t="shared" si="53"/>
        <v>1028</v>
      </c>
      <c r="BO48" s="73">
        <f t="shared" si="53"/>
        <v>1028</v>
      </c>
      <c r="BP48" s="73">
        <f t="shared" si="53"/>
        <v>1032</v>
      </c>
      <c r="BQ48" s="73">
        <f t="shared" si="53"/>
        <v>1032</v>
      </c>
      <c r="BR48" s="73">
        <f t="shared" si="53"/>
        <v>1033</v>
      </c>
      <c r="BS48" s="73">
        <f t="shared" si="53"/>
        <v>1032</v>
      </c>
      <c r="BT48" s="73">
        <f t="shared" si="53"/>
        <v>1040</v>
      </c>
      <c r="BU48" s="73">
        <f t="shared" si="53"/>
        <v>1060</v>
      </c>
      <c r="BV48" s="73">
        <f t="shared" si="53"/>
        <v>997</v>
      </c>
      <c r="BW48" s="1"/>
      <c r="BX48" s="73">
        <f t="shared" si="54"/>
        <v>1027</v>
      </c>
      <c r="BY48" s="73">
        <f t="shared" si="54"/>
        <v>1028</v>
      </c>
      <c r="BZ48" s="73">
        <f t="shared" si="54"/>
        <v>1028</v>
      </c>
      <c r="CA48" s="73">
        <f t="shared" si="54"/>
        <v>1032</v>
      </c>
      <c r="CB48" s="73">
        <f t="shared" si="54"/>
        <v>1032</v>
      </c>
      <c r="CC48" s="73">
        <f t="shared" si="54"/>
        <v>1033</v>
      </c>
      <c r="CD48" s="73">
        <f t="shared" si="54"/>
        <v>1032</v>
      </c>
      <c r="CE48" s="73">
        <f t="shared" si="54"/>
        <v>1040</v>
      </c>
      <c r="CF48" s="73">
        <f t="shared" si="54"/>
        <v>1060</v>
      </c>
      <c r="CG48" s="73">
        <f t="shared" si="54"/>
        <v>997</v>
      </c>
      <c r="CH48" s="1"/>
      <c r="CI48" s="73">
        <f t="shared" si="55"/>
        <v>900</v>
      </c>
      <c r="CJ48" s="73">
        <f t="shared" si="55"/>
        <v>830</v>
      </c>
      <c r="CK48" s="73">
        <f t="shared" si="55"/>
        <v>710</v>
      </c>
      <c r="CL48" s="73">
        <f t="shared" si="55"/>
        <v>640</v>
      </c>
      <c r="CM48" s="73">
        <f t="shared" si="55"/>
        <v>600</v>
      </c>
      <c r="CN48" s="73">
        <f t="shared" si="55"/>
        <v>650</v>
      </c>
      <c r="CO48" s="73">
        <f t="shared" si="55"/>
        <v>700</v>
      </c>
      <c r="CP48" s="73">
        <f t="shared" si="55"/>
        <v>800</v>
      </c>
      <c r="CQ48" s="73">
        <f t="shared" si="55"/>
        <v>900</v>
      </c>
      <c r="CR48" s="73">
        <f t="shared" si="55"/>
        <v>530</v>
      </c>
      <c r="CS48" s="1"/>
      <c r="CT48" s="1"/>
      <c r="CU48" s="39">
        <f t="shared" si="18"/>
        <v>23.09618750412579</v>
      </c>
      <c r="CV48" s="40">
        <v>728860246.7802</v>
      </c>
      <c r="CW48" s="41">
        <v>1078.3223780000001</v>
      </c>
      <c r="CX48" s="41">
        <v>1060.5450000000001</v>
      </c>
      <c r="CY48" s="41">
        <v>1025.933215</v>
      </c>
      <c r="CZ48" s="41">
        <v>992.90349300000003</v>
      </c>
      <c r="DA48" s="42">
        <v>-13.777953520000001</v>
      </c>
      <c r="DB48" s="42">
        <v>0</v>
      </c>
      <c r="DC48" s="42">
        <v>-7.2645549490000003E-2</v>
      </c>
      <c r="DD48" s="42">
        <v>-87.827954480000002</v>
      </c>
      <c r="DE48" s="42">
        <f t="shared" si="19"/>
        <v>2.6538934400000009</v>
      </c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</row>
    <row r="49" spans="1:123" ht="11.25" customHeight="1" x14ac:dyDescent="0.25">
      <c r="A49" s="1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74">
        <v>7</v>
      </c>
      <c r="BG49" s="10" t="s">
        <v>52</v>
      </c>
      <c r="BH49" s="10" t="s">
        <v>49</v>
      </c>
      <c r="BI49" s="8">
        <v>35</v>
      </c>
      <c r="BJ49" s="10" t="str">
        <f t="shared" si="58"/>
        <v>r04_flow</v>
      </c>
      <c r="BK49" s="8">
        <f>BI49+1</f>
        <v>36</v>
      </c>
      <c r="BL49" s="1"/>
      <c r="BM49" s="73">
        <f t="shared" si="53"/>
        <v>997</v>
      </c>
      <c r="BN49" s="73">
        <f t="shared" si="53"/>
        <v>1004</v>
      </c>
      <c r="BO49" s="73">
        <f t="shared" si="53"/>
        <v>1008</v>
      </c>
      <c r="BP49" s="73">
        <f t="shared" si="53"/>
        <v>1014</v>
      </c>
      <c r="BQ49" s="73">
        <f t="shared" si="53"/>
        <v>1020</v>
      </c>
      <c r="BR49" s="73">
        <f t="shared" si="53"/>
        <v>1027</v>
      </c>
      <c r="BS49" s="73">
        <f t="shared" si="53"/>
        <v>1032</v>
      </c>
      <c r="BT49" s="73">
        <f t="shared" si="53"/>
        <v>1038</v>
      </c>
      <c r="BU49" s="73">
        <f t="shared" si="53"/>
        <v>1050</v>
      </c>
      <c r="BV49" s="73">
        <f t="shared" si="53"/>
        <v>997</v>
      </c>
      <c r="BW49" s="1"/>
      <c r="BX49" s="73">
        <f t="shared" si="54"/>
        <v>997</v>
      </c>
      <c r="BY49" s="73">
        <f t="shared" si="54"/>
        <v>1004</v>
      </c>
      <c r="BZ49" s="73">
        <f t="shared" si="54"/>
        <v>1008</v>
      </c>
      <c r="CA49" s="73">
        <f t="shared" si="54"/>
        <v>1014</v>
      </c>
      <c r="CB49" s="73">
        <f t="shared" si="54"/>
        <v>1020</v>
      </c>
      <c r="CC49" s="73">
        <f t="shared" si="54"/>
        <v>1027</v>
      </c>
      <c r="CD49" s="73">
        <f t="shared" si="54"/>
        <v>1032</v>
      </c>
      <c r="CE49" s="73">
        <f t="shared" si="54"/>
        <v>1038</v>
      </c>
      <c r="CF49" s="73">
        <f t="shared" si="54"/>
        <v>1050</v>
      </c>
      <c r="CG49" s="73">
        <f t="shared" si="54"/>
        <v>997</v>
      </c>
      <c r="CH49" s="1"/>
      <c r="CI49" s="73">
        <f t="shared" si="55"/>
        <v>900</v>
      </c>
      <c r="CJ49" s="73">
        <f t="shared" si="55"/>
        <v>810</v>
      </c>
      <c r="CK49" s="73">
        <f t="shared" si="55"/>
        <v>750</v>
      </c>
      <c r="CL49" s="73">
        <f t="shared" si="55"/>
        <v>700</v>
      </c>
      <c r="CM49" s="73">
        <f t="shared" si="55"/>
        <v>650</v>
      </c>
      <c r="CN49" s="73">
        <f t="shared" si="55"/>
        <v>700</v>
      </c>
      <c r="CO49" s="73">
        <f t="shared" si="55"/>
        <v>750</v>
      </c>
      <c r="CP49" s="73">
        <f t="shared" si="55"/>
        <v>800</v>
      </c>
      <c r="CQ49" s="73">
        <f t="shared" si="55"/>
        <v>900</v>
      </c>
      <c r="CR49" s="73">
        <f t="shared" si="55"/>
        <v>530</v>
      </c>
      <c r="CS49" s="1"/>
      <c r="CT49" s="1"/>
      <c r="CU49" s="39">
        <f t="shared" si="18"/>
        <v>25.448764956843991</v>
      </c>
      <c r="CV49" s="40">
        <v>803101945.00209999</v>
      </c>
      <c r="CW49" s="41">
        <v>1078.3223780000001</v>
      </c>
      <c r="CX49" s="41">
        <v>1060.5450000000001</v>
      </c>
      <c r="CY49" s="41">
        <v>1025.9306409999999</v>
      </c>
      <c r="CZ49" s="41">
        <v>992.89176840000005</v>
      </c>
      <c r="DA49" s="42">
        <v>-13.777953520000001</v>
      </c>
      <c r="DB49" s="42">
        <v>0</v>
      </c>
      <c r="DC49" s="42">
        <v>-6.023494997E-2</v>
      </c>
      <c r="DD49" s="42">
        <v>-86.156186770000005</v>
      </c>
      <c r="DE49" s="42">
        <f t="shared" si="19"/>
        <v>2.6538934400000009</v>
      </c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</row>
    <row r="50" spans="1:123" ht="11.25" customHeight="1" x14ac:dyDescent="0.25">
      <c r="A50" s="1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1"/>
      <c r="Q50" s="4"/>
      <c r="R50" s="5"/>
      <c r="S50" s="6"/>
      <c r="T50" s="6"/>
      <c r="U50" s="6"/>
      <c r="V50" s="6"/>
      <c r="W50" s="6"/>
      <c r="X50" s="6"/>
      <c r="Y50" s="6"/>
      <c r="Z50" s="6"/>
      <c r="AA50" s="8"/>
      <c r="AB50" s="8"/>
      <c r="AC50" s="8"/>
      <c r="AD50" s="8"/>
      <c r="AE50" s="8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74"/>
      <c r="BG50" s="74"/>
      <c r="BH50" s="74"/>
      <c r="BI50" s="74"/>
      <c r="BJ50" s="74"/>
      <c r="BK50" s="74"/>
      <c r="BL50" s="1"/>
      <c r="BM50" s="73">
        <f t="shared" si="53"/>
        <v>997</v>
      </c>
      <c r="BN50" s="73">
        <f t="shared" si="53"/>
        <v>1030</v>
      </c>
      <c r="BO50" s="73">
        <f t="shared" si="53"/>
        <v>1040</v>
      </c>
      <c r="BP50" s="73">
        <f t="shared" si="53"/>
        <v>1045</v>
      </c>
      <c r="BQ50" s="73">
        <f t="shared" si="53"/>
        <v>1050</v>
      </c>
      <c r="BR50" s="73">
        <f t="shared" si="53"/>
        <v>1050</v>
      </c>
      <c r="BS50" s="73">
        <f t="shared" si="53"/>
        <v>1050</v>
      </c>
      <c r="BT50" s="73">
        <f t="shared" si="53"/>
        <v>1050</v>
      </c>
      <c r="BU50" s="73">
        <f t="shared" si="53"/>
        <v>1044</v>
      </c>
      <c r="BV50" s="73">
        <f t="shared" si="53"/>
        <v>997</v>
      </c>
      <c r="BW50" s="1"/>
      <c r="BX50" s="73">
        <f t="shared" si="54"/>
        <v>997</v>
      </c>
      <c r="BY50" s="73">
        <f t="shared" si="54"/>
        <v>1030</v>
      </c>
      <c r="BZ50" s="73">
        <f t="shared" si="54"/>
        <v>1040</v>
      </c>
      <c r="CA50" s="73">
        <f t="shared" si="54"/>
        <v>1045</v>
      </c>
      <c r="CB50" s="73">
        <f t="shared" si="54"/>
        <v>1050</v>
      </c>
      <c r="CC50" s="73">
        <f t="shared" si="54"/>
        <v>1050</v>
      </c>
      <c r="CD50" s="73">
        <f t="shared" si="54"/>
        <v>1050</v>
      </c>
      <c r="CE50" s="73">
        <f t="shared" si="54"/>
        <v>1050</v>
      </c>
      <c r="CF50" s="73">
        <f t="shared" si="54"/>
        <v>1044</v>
      </c>
      <c r="CG50" s="73">
        <f t="shared" si="54"/>
        <v>997</v>
      </c>
      <c r="CH50" s="1"/>
      <c r="CI50" s="73">
        <f t="shared" si="55"/>
        <v>530</v>
      </c>
      <c r="CJ50" s="73">
        <f t="shared" si="55"/>
        <v>950</v>
      </c>
      <c r="CK50" s="73">
        <f t="shared" si="55"/>
        <v>850</v>
      </c>
      <c r="CL50" s="73">
        <f t="shared" si="55"/>
        <v>850</v>
      </c>
      <c r="CM50" s="73">
        <f t="shared" si="55"/>
        <v>850</v>
      </c>
      <c r="CN50" s="73">
        <f t="shared" si="55"/>
        <v>850</v>
      </c>
      <c r="CO50" s="73">
        <f t="shared" si="55"/>
        <v>850</v>
      </c>
      <c r="CP50" s="73">
        <f t="shared" si="55"/>
        <v>850</v>
      </c>
      <c r="CQ50" s="73">
        <f t="shared" si="55"/>
        <v>850</v>
      </c>
      <c r="CR50" s="73">
        <f t="shared" si="55"/>
        <v>530</v>
      </c>
      <c r="CS50" s="1"/>
      <c r="CT50" s="1"/>
      <c r="CU50" s="39">
        <f t="shared" si="18"/>
        <v>28.036600154834336</v>
      </c>
      <c r="CV50" s="40">
        <v>884767813.04620004</v>
      </c>
      <c r="CW50" s="41">
        <v>1078.3223780000001</v>
      </c>
      <c r="CX50" s="41">
        <v>1060.5450000000001</v>
      </c>
      <c r="CY50" s="41">
        <v>1025.928015</v>
      </c>
      <c r="CZ50" s="41">
        <v>992.8806065</v>
      </c>
      <c r="DA50" s="42">
        <v>-13.777953520000001</v>
      </c>
      <c r="DB50" s="42">
        <v>0</v>
      </c>
      <c r="DC50" s="42">
        <v>-4.855431122E-2</v>
      </c>
      <c r="DD50" s="42">
        <v>-84.576586289999995</v>
      </c>
      <c r="DE50" s="42">
        <f t="shared" si="19"/>
        <v>2.6538934400000009</v>
      </c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</row>
    <row r="51" spans="1:123" ht="11.25" customHeight="1" x14ac:dyDescent="0.25">
      <c r="A51" s="1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1"/>
      <c r="Q51" s="4"/>
      <c r="R51" s="5"/>
      <c r="S51" s="6"/>
      <c r="T51" s="6"/>
      <c r="U51" s="6"/>
      <c r="V51" s="6"/>
      <c r="W51" s="6"/>
      <c r="X51" s="6"/>
      <c r="Y51" s="6"/>
      <c r="Z51" s="6"/>
      <c r="AA51" s="8"/>
      <c r="AB51" s="8"/>
      <c r="AC51" s="8"/>
      <c r="AD51" s="8"/>
      <c r="AE51" s="8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73">
        <f t="shared" si="53"/>
        <v>997</v>
      </c>
      <c r="BN51" s="73">
        <f t="shared" si="53"/>
        <v>997</v>
      </c>
      <c r="BO51" s="73">
        <f t="shared" si="53"/>
        <v>1080</v>
      </c>
      <c r="BP51" s="73">
        <f t="shared" si="53"/>
        <v>1080</v>
      </c>
      <c r="BQ51" s="73">
        <f t="shared" si="53"/>
        <v>1080</v>
      </c>
      <c r="BR51" s="73">
        <f t="shared" si="53"/>
        <v>1080</v>
      </c>
      <c r="BS51" s="73">
        <f t="shared" si="53"/>
        <v>997</v>
      </c>
      <c r="BT51" s="73">
        <f t="shared" si="53"/>
        <v>997</v>
      </c>
      <c r="BU51" s="73">
        <f t="shared" si="53"/>
        <v>997</v>
      </c>
      <c r="BV51" s="73">
        <f t="shared" si="53"/>
        <v>997</v>
      </c>
      <c r="BW51" s="1"/>
      <c r="BX51" s="73">
        <f t="shared" si="54"/>
        <v>997</v>
      </c>
      <c r="BY51" s="73">
        <f t="shared" si="54"/>
        <v>997</v>
      </c>
      <c r="BZ51" s="73">
        <f t="shared" si="54"/>
        <v>1080</v>
      </c>
      <c r="CA51" s="73">
        <f t="shared" si="54"/>
        <v>1080</v>
      </c>
      <c r="CB51" s="73">
        <f t="shared" si="54"/>
        <v>1080</v>
      </c>
      <c r="CC51" s="73">
        <f t="shared" si="54"/>
        <v>1080</v>
      </c>
      <c r="CD51" s="73">
        <f t="shared" si="54"/>
        <v>997</v>
      </c>
      <c r="CE51" s="73">
        <f t="shared" si="54"/>
        <v>997</v>
      </c>
      <c r="CF51" s="73">
        <f t="shared" si="54"/>
        <v>997</v>
      </c>
      <c r="CG51" s="73">
        <f t="shared" si="54"/>
        <v>997</v>
      </c>
      <c r="CH51" s="1"/>
      <c r="CI51" s="73">
        <f t="shared" si="55"/>
        <v>530</v>
      </c>
      <c r="CJ51" s="73">
        <f t="shared" si="55"/>
        <v>530</v>
      </c>
      <c r="CK51" s="73">
        <f t="shared" si="55"/>
        <v>950</v>
      </c>
      <c r="CL51" s="73">
        <f t="shared" si="55"/>
        <v>950</v>
      </c>
      <c r="CM51" s="73">
        <f t="shared" si="55"/>
        <v>950</v>
      </c>
      <c r="CN51" s="73">
        <f t="shared" si="55"/>
        <v>950</v>
      </c>
      <c r="CO51" s="73">
        <f t="shared" si="55"/>
        <v>530</v>
      </c>
      <c r="CP51" s="73">
        <f t="shared" si="55"/>
        <v>530</v>
      </c>
      <c r="CQ51" s="73">
        <f t="shared" si="55"/>
        <v>530</v>
      </c>
      <c r="CR51" s="73">
        <f t="shared" si="55"/>
        <v>530</v>
      </c>
      <c r="CS51" s="1"/>
      <c r="CT51" s="1"/>
      <c r="CU51" s="39">
        <f t="shared" si="18"/>
        <v>30.883218872626561</v>
      </c>
      <c r="CV51" s="40">
        <v>974600267.89479995</v>
      </c>
      <c r="CW51" s="41">
        <v>1078.3223780000001</v>
      </c>
      <c r="CX51" s="41">
        <v>1060.5450000000001</v>
      </c>
      <c r="CY51" s="41">
        <v>1025.9253349999999</v>
      </c>
      <c r="CZ51" s="41">
        <v>992.87009799999998</v>
      </c>
      <c r="DA51" s="42">
        <v>-13.777953520000001</v>
      </c>
      <c r="DB51" s="42">
        <v>0</v>
      </c>
      <c r="DC51" s="42">
        <v>-3.7690643310000001E-2</v>
      </c>
      <c r="DD51" s="42">
        <v>-83.100121490000006</v>
      </c>
      <c r="DE51" s="42">
        <f t="shared" si="19"/>
        <v>2.6538934400000009</v>
      </c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</row>
    <row r="52" spans="1:123" ht="11.25" customHeight="1" x14ac:dyDescent="0.25">
      <c r="A52" s="1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1"/>
      <c r="Q52" s="4"/>
      <c r="R52" s="5"/>
      <c r="S52" s="6"/>
      <c r="T52" s="6"/>
      <c r="U52" s="6"/>
      <c r="V52" s="6"/>
      <c r="W52" s="6"/>
      <c r="X52" s="6"/>
      <c r="Y52" s="6"/>
      <c r="Z52" s="6"/>
      <c r="AA52" s="8"/>
      <c r="AB52" s="8"/>
      <c r="AC52" s="8"/>
      <c r="AD52" s="8"/>
      <c r="AE52" s="8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39">
        <f t="shared" si="18"/>
        <v>34.014499462189775</v>
      </c>
      <c r="CV52" s="40">
        <v>1073415968.228</v>
      </c>
      <c r="CW52" s="41">
        <v>1078.3223780000001</v>
      </c>
      <c r="CX52" s="41">
        <v>1060.5450000000001</v>
      </c>
      <c r="CY52" s="41">
        <v>1025.9225839999999</v>
      </c>
      <c r="CZ52" s="41">
        <v>992.86032360000002</v>
      </c>
      <c r="DA52" s="42">
        <v>-13.777953520000001</v>
      </c>
      <c r="DB52" s="42">
        <v>0</v>
      </c>
      <c r="DC52" s="42">
        <v>-2.7719454040000001E-2</v>
      </c>
      <c r="DD52" s="42">
        <v>-81.736143850000005</v>
      </c>
      <c r="DE52" s="42">
        <f t="shared" si="19"/>
        <v>2.6538934400000009</v>
      </c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</row>
    <row r="53" spans="1:123" ht="11.25" customHeight="1" x14ac:dyDescent="0.25">
      <c r="A53" s="1"/>
      <c r="B53" s="1"/>
      <c r="C53" s="3"/>
      <c r="D53" s="3"/>
      <c r="E53" s="3"/>
      <c r="F53" s="3"/>
      <c r="G53" s="3"/>
      <c r="H53" s="3"/>
      <c r="I53" s="3"/>
      <c r="J53" s="1"/>
      <c r="K53" s="1"/>
      <c r="L53" s="1"/>
      <c r="M53" s="1"/>
      <c r="N53" s="1"/>
      <c r="O53" s="1"/>
      <c r="P53" s="1"/>
      <c r="Q53" s="1"/>
      <c r="R53" s="1"/>
      <c r="S53" s="6"/>
      <c r="T53" s="6"/>
      <c r="U53" s="6"/>
      <c r="V53" s="6"/>
      <c r="W53" s="6"/>
      <c r="X53" s="6"/>
      <c r="Y53" s="6"/>
      <c r="Z53" s="6"/>
      <c r="AA53" s="1"/>
      <c r="AB53" s="1"/>
      <c r="AC53" s="1"/>
      <c r="AD53" s="1"/>
      <c r="AE53" s="8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39">
        <f t="shared" si="18"/>
        <v>37.458908110724515</v>
      </c>
      <c r="CV53" s="40">
        <v>1182113238.595</v>
      </c>
      <c r="CW53" s="41">
        <v>1078.3223780000001</v>
      </c>
      <c r="CX53" s="41">
        <v>1060.5450000000001</v>
      </c>
      <c r="CY53" s="41">
        <v>1025.9197300000001</v>
      </c>
      <c r="CZ53" s="41">
        <v>992.85135460000004</v>
      </c>
      <c r="DA53" s="42">
        <v>-13.777953520000001</v>
      </c>
      <c r="DB53" s="42">
        <v>0</v>
      </c>
      <c r="DC53" s="42">
        <v>-1.870929616E-2</v>
      </c>
      <c r="DD53" s="42">
        <v>-80.492475459999994</v>
      </c>
      <c r="DE53" s="42">
        <f t="shared" si="19"/>
        <v>2.6538934400000009</v>
      </c>
    </row>
    <row r="54" spans="1:123" ht="11.25" customHeight="1" x14ac:dyDescent="0.25">
      <c r="A54" s="1"/>
      <c r="B54" s="1"/>
      <c r="C54" s="3"/>
      <c r="D54" s="3"/>
      <c r="E54" s="3"/>
      <c r="F54" s="3"/>
      <c r="G54" s="3"/>
      <c r="H54" s="3"/>
      <c r="I54" s="3"/>
      <c r="J54" s="1"/>
      <c r="K54" s="1"/>
      <c r="L54" s="1"/>
      <c r="M54" s="1"/>
      <c r="N54" s="1"/>
      <c r="O54" s="1"/>
      <c r="P54" s="1"/>
      <c r="Q54" s="1"/>
      <c r="R54" s="1"/>
      <c r="S54" s="6"/>
      <c r="T54" s="6"/>
      <c r="U54" s="6"/>
      <c r="V54" s="6"/>
      <c r="W54" s="6"/>
      <c r="X54" s="6"/>
      <c r="Y54" s="6"/>
      <c r="Z54" s="6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39">
        <f t="shared" si="18"/>
        <v>41.247757624090546</v>
      </c>
      <c r="CV54" s="40">
        <v>1301680235.9979999</v>
      </c>
      <c r="CW54" s="41">
        <v>1078.3223780000001</v>
      </c>
      <c r="CX54" s="41">
        <v>1060.5450000000001</v>
      </c>
      <c r="CY54" s="41">
        <v>1025.9166849999999</v>
      </c>
      <c r="CZ54" s="41">
        <v>992.84324900000001</v>
      </c>
      <c r="DA54" s="42">
        <v>-13.777953520000001</v>
      </c>
      <c r="DB54" s="42">
        <v>0</v>
      </c>
      <c r="DC54" s="42">
        <v>-1.072712179E-2</v>
      </c>
      <c r="DD54" s="42">
        <v>-79.375093550000003</v>
      </c>
      <c r="DE54" s="42">
        <f t="shared" si="19"/>
        <v>2.6538934400000009</v>
      </c>
    </row>
    <row r="55" spans="1:123" ht="11.2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6"/>
      <c r="T55" s="6"/>
      <c r="U55" s="6"/>
      <c r="V55" s="6"/>
      <c r="W55" s="6"/>
      <c r="X55" s="6"/>
      <c r="Y55" s="6"/>
      <c r="Z55" s="6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39">
        <f t="shared" si="18"/>
        <v>45.41549208881537</v>
      </c>
      <c r="CV55" s="40">
        <v>1433203933.142</v>
      </c>
      <c r="CW55" s="41">
        <v>1078.3223780000001</v>
      </c>
      <c r="CX55" s="41">
        <v>1060.5450000000001</v>
      </c>
      <c r="CY55" s="41">
        <v>1025.9131640000001</v>
      </c>
      <c r="CZ55" s="41">
        <v>992.83604430000003</v>
      </c>
      <c r="DA55" s="42">
        <v>-13.777953520000001</v>
      </c>
      <c r="DB55" s="42">
        <v>0</v>
      </c>
      <c r="DC55" s="42">
        <v>-3.8625034650000001E-3</v>
      </c>
      <c r="DD55" s="42">
        <v>-78.387205629999997</v>
      </c>
      <c r="DE55" s="42">
        <f t="shared" si="19"/>
        <v>2.6538934400000009</v>
      </c>
    </row>
    <row r="56" spans="1:123" ht="11.2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6"/>
      <c r="T56" s="6"/>
      <c r="U56" s="6"/>
      <c r="V56" s="6"/>
      <c r="W56" s="6"/>
      <c r="X56" s="6"/>
      <c r="Y56" s="6"/>
      <c r="Z56" s="6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29">
        <f>COUNT(AT6:BC6)</f>
        <v>10</v>
      </c>
      <c r="AT56" s="29">
        <v>1</v>
      </c>
      <c r="AU56" s="29">
        <f t="shared" ref="AU56:BC56" si="59">IF(ISNUMBER(AU57),AT56+1,"")</f>
        <v>2</v>
      </c>
      <c r="AV56" s="29">
        <f t="shared" si="59"/>
        <v>3</v>
      </c>
      <c r="AW56" s="29">
        <f t="shared" si="59"/>
        <v>4</v>
      </c>
      <c r="AX56" s="29">
        <f t="shared" si="59"/>
        <v>5</v>
      </c>
      <c r="AY56" s="29">
        <f t="shared" si="59"/>
        <v>6</v>
      </c>
      <c r="AZ56" s="29">
        <f t="shared" si="59"/>
        <v>7</v>
      </c>
      <c r="BA56" s="29">
        <f t="shared" si="59"/>
        <v>8</v>
      </c>
      <c r="BB56" s="29">
        <f t="shared" si="59"/>
        <v>9</v>
      </c>
      <c r="BC56" s="29">
        <f t="shared" si="59"/>
        <v>10</v>
      </c>
      <c r="BD56" s="79">
        <f>COUNT(AT56:BC56)</f>
        <v>10</v>
      </c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39">
        <f t="shared" si="18"/>
        <v>50</v>
      </c>
      <c r="CV56" s="40">
        <v>1577880000</v>
      </c>
      <c r="CW56" s="41">
        <v>1078.3223780000001</v>
      </c>
      <c r="CX56" s="41">
        <v>1060.5450000000001</v>
      </c>
      <c r="CY56" s="41">
        <v>1025.9090000000001</v>
      </c>
      <c r="CZ56" s="41">
        <v>992.82975260000001</v>
      </c>
      <c r="DA56" s="42">
        <v>-13.777953520000001</v>
      </c>
      <c r="DB56" s="42">
        <v>0</v>
      </c>
      <c r="DC56" s="42">
        <v>0</v>
      </c>
      <c r="DD56" s="42">
        <v>-77.528588049999996</v>
      </c>
      <c r="DE56" s="42">
        <f t="shared" si="19"/>
        <v>2.6538934400000009</v>
      </c>
    </row>
    <row r="57" spans="1:123" ht="11.2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6"/>
      <c r="T57" s="6"/>
      <c r="U57" s="6"/>
      <c r="V57" s="6"/>
      <c r="W57" s="6"/>
      <c r="X57" s="6"/>
      <c r="Y57" s="6"/>
      <c r="Z57" s="6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29">
        <f>COUNT(AS7:AS21)</f>
        <v>15</v>
      </c>
      <c r="AT57" s="29">
        <f>ROW()</f>
        <v>57</v>
      </c>
      <c r="AU57" s="29">
        <f>ROW()</f>
        <v>57</v>
      </c>
      <c r="AV57" s="29">
        <f>ROW()</f>
        <v>57</v>
      </c>
      <c r="AW57" s="29">
        <f>ROW()</f>
        <v>57</v>
      </c>
      <c r="AX57" s="29">
        <f>ROW()</f>
        <v>57</v>
      </c>
      <c r="AY57" s="29">
        <f>ROW()</f>
        <v>57</v>
      </c>
      <c r="AZ57" s="29">
        <f>ROW()</f>
        <v>57</v>
      </c>
      <c r="BA57" s="29">
        <f>ROW()</f>
        <v>57</v>
      </c>
      <c r="BB57" s="29">
        <f>ROW()</f>
        <v>57</v>
      </c>
      <c r="BC57" s="29">
        <f>ROW()</f>
        <v>57</v>
      </c>
      <c r="BD57" s="79">
        <f>COUNT(AS58:AS72)</f>
        <v>15</v>
      </c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39">
        <f t="shared" si="18"/>
        <v>50.042958702309427</v>
      </c>
      <c r="CV57" s="40">
        <v>1579235673.5439999</v>
      </c>
      <c r="CW57" s="41">
        <v>1078.3223780000001</v>
      </c>
      <c r="CX57" s="41">
        <v>1060.5450000000001</v>
      </c>
      <c r="CY57" s="41">
        <v>1025.9090000000001</v>
      </c>
      <c r="CZ57" s="41">
        <v>992.82992920000004</v>
      </c>
      <c r="DA57" s="42">
        <v>-13.777953520000001</v>
      </c>
      <c r="DB57" s="42">
        <v>0</v>
      </c>
      <c r="DC57" s="42">
        <v>0</v>
      </c>
      <c r="DD57" s="42">
        <v>-77.552393019999997</v>
      </c>
      <c r="DE57" s="42">
        <f t="shared" si="19"/>
        <v>2.6538934400000009</v>
      </c>
    </row>
    <row r="58" spans="1:123" ht="11.2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6"/>
      <c r="T58" s="6"/>
      <c r="U58" s="6"/>
      <c r="V58" s="6"/>
      <c r="W58" s="6"/>
      <c r="X58" s="6"/>
      <c r="Y58" s="6"/>
      <c r="Z58" s="6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29">
        <f>COLUMN()</f>
        <v>45</v>
      </c>
      <c r="AT58" s="60" t="str">
        <f t="shared" ref="AT58:BC72" si="60">_xlfn.CONCAT(COLUMN()-$AS58,",",ROW()-AT$57)</f>
        <v>1,1</v>
      </c>
      <c r="AU58" s="60" t="str">
        <f t="shared" si="60"/>
        <v>2,1</v>
      </c>
      <c r="AV58" s="60" t="str">
        <f t="shared" si="60"/>
        <v>3,1</v>
      </c>
      <c r="AW58" s="60" t="str">
        <f t="shared" si="60"/>
        <v>4,1</v>
      </c>
      <c r="AX58" s="60" t="str">
        <f t="shared" si="60"/>
        <v>5,1</v>
      </c>
      <c r="AY58" s="60" t="str">
        <f t="shared" si="60"/>
        <v>6,1</v>
      </c>
      <c r="AZ58" s="60" t="str">
        <f t="shared" si="60"/>
        <v>7,1</v>
      </c>
      <c r="BA58" s="60" t="str">
        <f t="shared" si="60"/>
        <v>8,1</v>
      </c>
      <c r="BB58" s="60" t="str">
        <f t="shared" si="60"/>
        <v>9,1</v>
      </c>
      <c r="BC58" s="60" t="str">
        <f t="shared" si="60"/>
        <v>10,1</v>
      </c>
      <c r="BD58" s="29">
        <v>10</v>
      </c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39">
        <f t="shared" si="18"/>
        <v>50.090213274837119</v>
      </c>
      <c r="CV58" s="40">
        <v>1580726914.4419999</v>
      </c>
      <c r="CW58" s="41">
        <v>1078.3223780000001</v>
      </c>
      <c r="CX58" s="41">
        <v>1060.5450000000001</v>
      </c>
      <c r="CY58" s="41">
        <v>1025.9090000000001</v>
      </c>
      <c r="CZ58" s="41">
        <v>992.83063749999997</v>
      </c>
      <c r="DA58" s="42">
        <v>-13.777953520000001</v>
      </c>
      <c r="DB58" s="42">
        <v>0</v>
      </c>
      <c r="DC58" s="42">
        <v>0</v>
      </c>
      <c r="DD58" s="42">
        <v>-77.648140249999997</v>
      </c>
      <c r="DE58" s="42">
        <f t="shared" si="19"/>
        <v>2.6538934400000009</v>
      </c>
    </row>
    <row r="59" spans="1:123" ht="11.2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6"/>
      <c r="T59" s="6"/>
      <c r="U59" s="6"/>
      <c r="V59" s="6"/>
      <c r="W59" s="6"/>
      <c r="X59" s="6"/>
      <c r="Y59" s="6"/>
      <c r="Z59" s="6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29">
        <f>COLUMN()</f>
        <v>45</v>
      </c>
      <c r="AT59" s="60" t="str">
        <f t="shared" si="60"/>
        <v>1,2</v>
      </c>
      <c r="AU59" s="60" t="str">
        <f t="shared" si="60"/>
        <v>2,2</v>
      </c>
      <c r="AV59" s="60" t="str">
        <f t="shared" si="60"/>
        <v>3,2</v>
      </c>
      <c r="AW59" s="60" t="str">
        <f t="shared" si="60"/>
        <v>4,2</v>
      </c>
      <c r="AX59" s="60" t="str">
        <f t="shared" si="60"/>
        <v>5,2</v>
      </c>
      <c r="AY59" s="60" t="str">
        <f t="shared" si="60"/>
        <v>6,2</v>
      </c>
      <c r="AZ59" s="60" t="str">
        <f t="shared" si="60"/>
        <v>7,2</v>
      </c>
      <c r="BA59" s="60" t="str">
        <f t="shared" si="60"/>
        <v>8,2</v>
      </c>
      <c r="BB59" s="60" t="str">
        <f t="shared" si="60"/>
        <v>9,2</v>
      </c>
      <c r="BC59" s="60" t="str">
        <f t="shared" si="60"/>
        <v>10,2</v>
      </c>
      <c r="BD59" s="29">
        <v>15</v>
      </c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39">
        <f t="shared" si="18"/>
        <v>50.14219330462393</v>
      </c>
      <c r="CV59" s="40">
        <v>1582367279.4300001</v>
      </c>
      <c r="CW59" s="41">
        <v>1078.3223780000001</v>
      </c>
      <c r="CX59" s="41">
        <v>1060.5450000000001</v>
      </c>
      <c r="CY59" s="41">
        <v>1025.9090000000001</v>
      </c>
      <c r="CZ59" s="41">
        <v>992.83214910000004</v>
      </c>
      <c r="DA59" s="42">
        <v>-13.777953520000001</v>
      </c>
      <c r="DB59" s="42">
        <v>0</v>
      </c>
      <c r="DC59" s="42">
        <v>0</v>
      </c>
      <c r="DD59" s="42">
        <v>-77.852873290000005</v>
      </c>
      <c r="DE59" s="42">
        <f t="shared" si="19"/>
        <v>2.6538934400000009</v>
      </c>
    </row>
    <row r="60" spans="1:123" ht="11.2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6"/>
      <c r="T60" s="6"/>
      <c r="U60" s="6"/>
      <c r="V60" s="6"/>
      <c r="W60" s="6"/>
      <c r="X60" s="6"/>
      <c r="Y60" s="6"/>
      <c r="Z60" s="6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29">
        <f>COLUMN()</f>
        <v>45</v>
      </c>
      <c r="AT60" s="60" t="str">
        <f t="shared" si="60"/>
        <v>1,3</v>
      </c>
      <c r="AU60" s="60" t="str">
        <f t="shared" si="60"/>
        <v>2,3</v>
      </c>
      <c r="AV60" s="60" t="str">
        <f t="shared" si="60"/>
        <v>3,3</v>
      </c>
      <c r="AW60" s="60" t="str">
        <f t="shared" si="60"/>
        <v>4,3</v>
      </c>
      <c r="AX60" s="60" t="str">
        <f t="shared" si="60"/>
        <v>5,3</v>
      </c>
      <c r="AY60" s="60" t="str">
        <f t="shared" si="60"/>
        <v>6,3</v>
      </c>
      <c r="AZ60" s="60" t="str">
        <f t="shared" si="60"/>
        <v>7,3</v>
      </c>
      <c r="BA60" s="60" t="str">
        <f t="shared" si="60"/>
        <v>8,3</v>
      </c>
      <c r="BB60" s="60" t="str">
        <f t="shared" si="60"/>
        <v>9,3</v>
      </c>
      <c r="BC60" s="60" t="str">
        <f t="shared" si="60"/>
        <v>10,3</v>
      </c>
      <c r="BD60" s="29">
        <v>1</v>
      </c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39">
        <f t="shared" si="18"/>
        <v>50.199371337395746</v>
      </c>
      <c r="CV60" s="40">
        <v>1584171680.9170001</v>
      </c>
      <c r="CW60" s="41">
        <v>1078.3223780000001</v>
      </c>
      <c r="CX60" s="41">
        <v>1060.5450000000001</v>
      </c>
      <c r="CY60" s="41">
        <v>1025.9090000000001</v>
      </c>
      <c r="CZ60" s="41">
        <v>992.83466290000001</v>
      </c>
      <c r="DA60" s="42">
        <v>-13.777953520000001</v>
      </c>
      <c r="DB60" s="42">
        <v>0</v>
      </c>
      <c r="DC60" s="42">
        <v>0</v>
      </c>
      <c r="DD60" s="42">
        <v>-78.194132949999997</v>
      </c>
      <c r="DE60" s="42">
        <f t="shared" si="19"/>
        <v>2.6538934400000009</v>
      </c>
    </row>
    <row r="61" spans="1:123" ht="11.2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6"/>
      <c r="T61" s="6"/>
      <c r="U61" s="6"/>
      <c r="V61" s="6"/>
      <c r="W61" s="6"/>
      <c r="X61" s="6"/>
      <c r="Y61" s="6"/>
      <c r="Z61" s="6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29">
        <f>COLUMN()</f>
        <v>45</v>
      </c>
      <c r="AT61" s="60" t="str">
        <f t="shared" si="60"/>
        <v>1,4</v>
      </c>
      <c r="AU61" s="60" t="str">
        <f t="shared" si="60"/>
        <v>2,4</v>
      </c>
      <c r="AV61" s="60" t="str">
        <f t="shared" si="60"/>
        <v>3,4</v>
      </c>
      <c r="AW61" s="60" t="str">
        <f t="shared" si="60"/>
        <v>4,4</v>
      </c>
      <c r="AX61" s="60" t="str">
        <f t="shared" si="60"/>
        <v>5,4</v>
      </c>
      <c r="AY61" s="60" t="str">
        <f t="shared" si="60"/>
        <v>6,4</v>
      </c>
      <c r="AZ61" s="60" t="str">
        <f t="shared" si="60"/>
        <v>7,4</v>
      </c>
      <c r="BA61" s="60" t="str">
        <f t="shared" si="60"/>
        <v>8,4</v>
      </c>
      <c r="BB61" s="60" t="str">
        <f t="shared" si="60"/>
        <v>9,4</v>
      </c>
      <c r="BC61" s="60" t="str">
        <f t="shared" si="60"/>
        <v>10,4</v>
      </c>
      <c r="BD61" s="29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39">
        <f t="shared" si="18"/>
        <v>50.262267173454255</v>
      </c>
      <c r="CV61" s="40">
        <v>1586156522.553</v>
      </c>
      <c r="CW61" s="41">
        <v>1078.3223780000001</v>
      </c>
      <c r="CX61" s="41">
        <v>1060.5450000000001</v>
      </c>
      <c r="CY61" s="41">
        <v>1025.91121</v>
      </c>
      <c r="CZ61" s="41">
        <v>992.83829969999999</v>
      </c>
      <c r="DA61" s="42">
        <v>-13.777953520000001</v>
      </c>
      <c r="DB61" s="42">
        <v>0</v>
      </c>
      <c r="DC61" s="42">
        <v>-1.344010946E-3</v>
      </c>
      <c r="DD61" s="42">
        <v>-78.689261819999999</v>
      </c>
      <c r="DE61" s="42">
        <f t="shared" si="19"/>
        <v>2.6538934400000009</v>
      </c>
    </row>
    <row r="62" spans="1:123" ht="11.2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6"/>
      <c r="T62" s="6"/>
      <c r="U62" s="6"/>
      <c r="V62" s="6"/>
      <c r="W62" s="6"/>
      <c r="X62" s="6"/>
      <c r="Y62" s="6"/>
      <c r="Z62" s="6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29">
        <f>COLUMN()</f>
        <v>45</v>
      </c>
      <c r="AT62" s="60" t="str">
        <f t="shared" si="60"/>
        <v>1,5</v>
      </c>
      <c r="AU62" s="60" t="str">
        <f t="shared" si="60"/>
        <v>2,5</v>
      </c>
      <c r="AV62" s="60" t="str">
        <f t="shared" si="60"/>
        <v>3,5</v>
      </c>
      <c r="AW62" s="60" t="str">
        <f t="shared" si="60"/>
        <v>4,5</v>
      </c>
      <c r="AX62" s="60" t="str">
        <f t="shared" si="60"/>
        <v>5,5</v>
      </c>
      <c r="AY62" s="60" t="str">
        <f t="shared" si="60"/>
        <v>6,5</v>
      </c>
      <c r="AZ62" s="60" t="str">
        <f t="shared" si="60"/>
        <v>7,5</v>
      </c>
      <c r="BA62" s="60" t="str">
        <f t="shared" si="60"/>
        <v>8,5</v>
      </c>
      <c r="BB62" s="60" t="str">
        <f t="shared" si="60"/>
        <v>9,5</v>
      </c>
      <c r="BC62" s="60" t="str">
        <f t="shared" si="60"/>
        <v>10,5</v>
      </c>
      <c r="BD62" s="29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39">
        <f t="shared" si="18"/>
        <v>50.331452593099598</v>
      </c>
      <c r="CV62" s="40">
        <v>1588339848.352</v>
      </c>
      <c r="CW62" s="41">
        <v>1078.3223780000001</v>
      </c>
      <c r="CX62" s="41">
        <v>1060.5450000000001</v>
      </c>
      <c r="CY62" s="41">
        <v>1025.9131540000001</v>
      </c>
      <c r="CZ62" s="41">
        <v>992.84310230000006</v>
      </c>
      <c r="DA62" s="42">
        <v>-13.777953520000001</v>
      </c>
      <c r="DB62" s="42">
        <v>0</v>
      </c>
      <c r="DC62" s="42">
        <v>-3.8481051080000001E-3</v>
      </c>
      <c r="DD62" s="42">
        <v>-79.345433650000004</v>
      </c>
      <c r="DE62" s="42">
        <f t="shared" si="19"/>
        <v>2.6538934400000009</v>
      </c>
    </row>
    <row r="63" spans="1:123" ht="11.2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6"/>
      <c r="T63" s="6"/>
      <c r="U63" s="6"/>
      <c r="V63" s="6"/>
      <c r="W63" s="6"/>
      <c r="X63" s="6"/>
      <c r="Y63" s="6"/>
      <c r="Z63" s="6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29">
        <f>COLUMN()</f>
        <v>45</v>
      </c>
      <c r="AT63" s="60" t="str">
        <f t="shared" si="60"/>
        <v>1,6</v>
      </c>
      <c r="AU63" s="60" t="str">
        <f t="shared" si="60"/>
        <v>2,6</v>
      </c>
      <c r="AV63" s="60" t="str">
        <f t="shared" si="60"/>
        <v>3,6</v>
      </c>
      <c r="AW63" s="60" t="str">
        <f t="shared" si="60"/>
        <v>4,6</v>
      </c>
      <c r="AX63" s="60" t="str">
        <f t="shared" si="60"/>
        <v>5,6</v>
      </c>
      <c r="AY63" s="60" t="str">
        <f t="shared" si="60"/>
        <v>6,6</v>
      </c>
      <c r="AZ63" s="60" t="str">
        <f t="shared" si="60"/>
        <v>7,6</v>
      </c>
      <c r="BA63" s="60" t="str">
        <f t="shared" si="60"/>
        <v>8,6</v>
      </c>
      <c r="BB63" s="60" t="str">
        <f t="shared" si="60"/>
        <v>9,6</v>
      </c>
      <c r="BC63" s="60" t="str">
        <f t="shared" si="60"/>
        <v>10,6</v>
      </c>
      <c r="BD63" s="29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39">
        <f t="shared" si="18"/>
        <v>50.407556554712649</v>
      </c>
      <c r="CV63" s="40">
        <v>1590741506.7309999</v>
      </c>
      <c r="CW63" s="41">
        <v>1078.3223780000001</v>
      </c>
      <c r="CX63" s="41">
        <v>1060.5450000000001</v>
      </c>
      <c r="CY63" s="41">
        <v>1025.915197</v>
      </c>
      <c r="CZ63" s="41">
        <v>992.84906049999995</v>
      </c>
      <c r="DA63" s="42">
        <v>-13.777953520000001</v>
      </c>
      <c r="DB63" s="42">
        <v>0</v>
      </c>
      <c r="DC63" s="42">
        <v>-7.4937307049999999E-3</v>
      </c>
      <c r="DD63" s="42">
        <v>-80.162934010000001</v>
      </c>
      <c r="DE63" s="42">
        <f t="shared" si="19"/>
        <v>2.6538934400000009</v>
      </c>
    </row>
    <row r="64" spans="1:123" ht="11.2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6"/>
      <c r="T64" s="6"/>
      <c r="U64" s="6"/>
      <c r="V64" s="6"/>
      <c r="W64" s="6"/>
      <c r="X64" s="6"/>
      <c r="Y64" s="6"/>
      <c r="Z64" s="6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29">
        <f>COLUMN()</f>
        <v>45</v>
      </c>
      <c r="AT64" s="60" t="str">
        <f t="shared" si="60"/>
        <v>1,7</v>
      </c>
      <c r="AU64" s="60" t="str">
        <f t="shared" si="60"/>
        <v>2,7</v>
      </c>
      <c r="AV64" s="60" t="str">
        <f t="shared" si="60"/>
        <v>3,7</v>
      </c>
      <c r="AW64" s="60" t="str">
        <f t="shared" si="60"/>
        <v>4,7</v>
      </c>
      <c r="AX64" s="60" t="str">
        <f t="shared" si="60"/>
        <v>5,7</v>
      </c>
      <c r="AY64" s="60" t="str">
        <f t="shared" si="60"/>
        <v>6,7</v>
      </c>
      <c r="AZ64" s="60" t="str">
        <f t="shared" si="60"/>
        <v>7,7</v>
      </c>
      <c r="BA64" s="60" t="str">
        <f t="shared" si="60"/>
        <v>8,7</v>
      </c>
      <c r="BB64" s="60" t="str">
        <f t="shared" si="60"/>
        <v>9,7</v>
      </c>
      <c r="BC64" s="60" t="str">
        <f t="shared" si="60"/>
        <v>10,7</v>
      </c>
      <c r="BD64" s="29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39">
        <f t="shared" si="18"/>
        <v>50.491270912490172</v>
      </c>
      <c r="CV64" s="40">
        <v>1593383330.948</v>
      </c>
      <c r="CW64" s="41">
        <v>1078.3223780000001</v>
      </c>
      <c r="CX64" s="41">
        <v>1060.5450000000001</v>
      </c>
      <c r="CY64" s="41">
        <v>1025.9173699999999</v>
      </c>
      <c r="CZ64" s="41">
        <v>992.85612619999995</v>
      </c>
      <c r="DA64" s="42">
        <v>-13.777953520000001</v>
      </c>
      <c r="DB64" s="42">
        <v>0</v>
      </c>
      <c r="DC64" s="42">
        <v>-1.2366685360000001E-2</v>
      </c>
      <c r="DD64" s="42">
        <v>-81.137170049999995</v>
      </c>
      <c r="DE64" s="42">
        <f t="shared" si="19"/>
        <v>2.6538934400000009</v>
      </c>
    </row>
    <row r="65" spans="1:109" ht="11.2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6"/>
      <c r="T65" s="6"/>
      <c r="U65" s="6"/>
      <c r="V65" s="6"/>
      <c r="W65" s="6"/>
      <c r="X65" s="6"/>
      <c r="Y65" s="6"/>
      <c r="Z65" s="6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29">
        <f>COLUMN()</f>
        <v>45</v>
      </c>
      <c r="AT65" s="60" t="str">
        <f t="shared" si="60"/>
        <v>1,8</v>
      </c>
      <c r="AU65" s="60" t="str">
        <f t="shared" si="60"/>
        <v>2,8</v>
      </c>
      <c r="AV65" s="60" t="str">
        <f t="shared" si="60"/>
        <v>3,8</v>
      </c>
      <c r="AW65" s="60" t="str">
        <f t="shared" si="60"/>
        <v>4,8</v>
      </c>
      <c r="AX65" s="60" t="str">
        <f t="shared" si="60"/>
        <v>5,8</v>
      </c>
      <c r="AY65" s="60" t="str">
        <f t="shared" si="60"/>
        <v>6,8</v>
      </c>
      <c r="AZ65" s="60" t="str">
        <f t="shared" si="60"/>
        <v>7,8</v>
      </c>
      <c r="BA65" s="60" t="str">
        <f t="shared" si="60"/>
        <v>8,8</v>
      </c>
      <c r="BB65" s="60" t="str">
        <f t="shared" si="60"/>
        <v>9,8</v>
      </c>
      <c r="BC65" s="60" t="str">
        <f t="shared" si="60"/>
        <v>10,8</v>
      </c>
      <c r="BD65" s="29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39">
        <f t="shared" si="18"/>
        <v>50.583356706054957</v>
      </c>
      <c r="CV65" s="40">
        <v>1596289337.5869999</v>
      </c>
      <c r="CW65" s="41">
        <v>1078.3223780000001</v>
      </c>
      <c r="CX65" s="41">
        <v>1060.5450000000001</v>
      </c>
      <c r="CY65" s="41">
        <v>1025.91966</v>
      </c>
      <c r="CZ65" s="41">
        <v>992.86422649999997</v>
      </c>
      <c r="DA65" s="42">
        <v>-13.777953520000001</v>
      </c>
      <c r="DB65" s="42">
        <v>0</v>
      </c>
      <c r="DC65" s="42">
        <v>-1.8507203900000001E-2</v>
      </c>
      <c r="DD65" s="42">
        <v>-82.260248450000006</v>
      </c>
      <c r="DE65" s="42">
        <f t="shared" si="19"/>
        <v>2.6538934400000009</v>
      </c>
    </row>
    <row r="66" spans="1:109" ht="11.2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6"/>
      <c r="T66" s="6"/>
      <c r="U66" s="6"/>
      <c r="V66" s="6"/>
      <c r="W66" s="6"/>
      <c r="X66" s="6"/>
      <c r="Y66" s="6"/>
      <c r="Z66" s="6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29">
        <f>COLUMN()</f>
        <v>45</v>
      </c>
      <c r="AT66" s="60" t="str">
        <f t="shared" si="60"/>
        <v>1,9</v>
      </c>
      <c r="AU66" s="60" t="str">
        <f t="shared" si="60"/>
        <v>2,9</v>
      </c>
      <c r="AV66" s="60" t="str">
        <f t="shared" si="60"/>
        <v>3,9</v>
      </c>
      <c r="AW66" s="60" t="str">
        <f t="shared" si="60"/>
        <v>4,9</v>
      </c>
      <c r="AX66" s="60" t="str">
        <f t="shared" si="60"/>
        <v>5,9</v>
      </c>
      <c r="AY66" s="60" t="str">
        <f t="shared" si="60"/>
        <v>6,9</v>
      </c>
      <c r="AZ66" s="60" t="str">
        <f t="shared" si="60"/>
        <v>7,9</v>
      </c>
      <c r="BA66" s="60" t="str">
        <f t="shared" si="60"/>
        <v>8,9</v>
      </c>
      <c r="BB66" s="60" t="str">
        <f t="shared" si="60"/>
        <v>9,9</v>
      </c>
      <c r="BC66" s="60" t="str">
        <f t="shared" si="60"/>
        <v>10,9</v>
      </c>
      <c r="BD66" s="29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39">
        <f t="shared" si="18"/>
        <v>50.684651078947702</v>
      </c>
      <c r="CV66" s="40">
        <v>1599485944.8889999</v>
      </c>
      <c r="CW66" s="41">
        <v>1078.3223780000001</v>
      </c>
      <c r="CX66" s="41">
        <v>1060.5450000000001</v>
      </c>
      <c r="CY66" s="41">
        <v>1025.922045</v>
      </c>
      <c r="CZ66" s="41">
        <v>992.8732728</v>
      </c>
      <c r="DA66" s="42">
        <v>-13.777953520000001</v>
      </c>
      <c r="DB66" s="42">
        <v>0</v>
      </c>
      <c r="DC66" s="42">
        <v>-2.5908804149999999E-2</v>
      </c>
      <c r="DD66" s="42">
        <v>-83.522195089999997</v>
      </c>
      <c r="DE66" s="42">
        <f t="shared" si="19"/>
        <v>2.6538934400000009</v>
      </c>
    </row>
    <row r="67" spans="1:109" ht="11.2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6"/>
      <c r="T67" s="6"/>
      <c r="U67" s="6"/>
      <c r="V67" s="6"/>
      <c r="W67" s="6"/>
      <c r="X67" s="6"/>
      <c r="Y67" s="6"/>
      <c r="Z67" s="6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29">
        <f>COLUMN()</f>
        <v>45</v>
      </c>
      <c r="AT67" s="60" t="str">
        <f t="shared" si="60"/>
        <v>1,10</v>
      </c>
      <c r="AU67" s="60" t="str">
        <f t="shared" si="60"/>
        <v>2,10</v>
      </c>
      <c r="AV67" s="60" t="str">
        <f t="shared" si="60"/>
        <v>3,10</v>
      </c>
      <c r="AW67" s="60" t="str">
        <f t="shared" si="60"/>
        <v>4,10</v>
      </c>
      <c r="AX67" s="60" t="str">
        <f t="shared" si="60"/>
        <v>5,10</v>
      </c>
      <c r="AY67" s="60" t="str">
        <f t="shared" si="60"/>
        <v>6,10</v>
      </c>
      <c r="AZ67" s="60" t="str">
        <f t="shared" si="60"/>
        <v>7,10</v>
      </c>
      <c r="BA67" s="60" t="str">
        <f t="shared" si="60"/>
        <v>8,10</v>
      </c>
      <c r="BB67" s="60" t="str">
        <f t="shared" si="60"/>
        <v>9,10</v>
      </c>
      <c r="BC67" s="60" t="str">
        <f t="shared" si="60"/>
        <v>10,10</v>
      </c>
      <c r="BD67" s="29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39">
        <f t="shared" si="18"/>
        <v>50.796074889155065</v>
      </c>
      <c r="CV67" s="40">
        <v>1603002212.9219999</v>
      </c>
      <c r="CW67" s="41">
        <v>1078.3223780000001</v>
      </c>
      <c r="CX67" s="41">
        <v>1060.5450000000001</v>
      </c>
      <c r="CY67" s="41">
        <v>1025.924497</v>
      </c>
      <c r="CZ67" s="41">
        <v>992.88316769999994</v>
      </c>
      <c r="DA67" s="42">
        <v>-13.777953520000001</v>
      </c>
      <c r="DB67" s="42">
        <v>0</v>
      </c>
      <c r="DC67" s="42">
        <v>-3.4524642799999998E-2</v>
      </c>
      <c r="DD67" s="42">
        <v>-84.911728659999994</v>
      </c>
      <c r="DE67" s="42">
        <f t="shared" si="19"/>
        <v>2.6538934400000009</v>
      </c>
    </row>
    <row r="68" spans="1:109" ht="11.2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6"/>
      <c r="T68" s="6"/>
      <c r="U68" s="6"/>
      <c r="V68" s="6"/>
      <c r="W68" s="6"/>
      <c r="X68" s="6"/>
      <c r="Y68" s="6"/>
      <c r="Z68" s="6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29">
        <f>COLUMN()</f>
        <v>45</v>
      </c>
      <c r="AT68" s="60" t="str">
        <f t="shared" si="60"/>
        <v>1,11</v>
      </c>
      <c r="AU68" s="60" t="str">
        <f t="shared" si="60"/>
        <v>2,11</v>
      </c>
      <c r="AV68" s="60" t="str">
        <f t="shared" si="60"/>
        <v>3,11</v>
      </c>
      <c r="AW68" s="60" t="str">
        <f t="shared" si="60"/>
        <v>4,11</v>
      </c>
      <c r="AX68" s="60" t="str">
        <f t="shared" si="60"/>
        <v>5,11</v>
      </c>
      <c r="AY68" s="60" t="str">
        <f t="shared" si="60"/>
        <v>6,11</v>
      </c>
      <c r="AZ68" s="60" t="str">
        <f t="shared" si="60"/>
        <v>7,11</v>
      </c>
      <c r="BA68" s="60" t="str">
        <f t="shared" si="60"/>
        <v>8,11</v>
      </c>
      <c r="BB68" s="60" t="str">
        <f t="shared" si="60"/>
        <v>9,11</v>
      </c>
      <c r="BC68" s="60" t="str">
        <f t="shared" si="60"/>
        <v>10,11</v>
      </c>
      <c r="BD68" s="29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39">
        <f t="shared" si="18"/>
        <v>50.918641080373661</v>
      </c>
      <c r="CV68" s="40">
        <v>1606870107.7579999</v>
      </c>
      <c r="CW68" s="41">
        <v>1078.3223780000001</v>
      </c>
      <c r="CX68" s="41">
        <v>1060.5450000000001</v>
      </c>
      <c r="CY68" s="41">
        <v>1025.926991</v>
      </c>
      <c r="CZ68" s="41">
        <v>992.89380719999997</v>
      </c>
      <c r="DA68" s="42">
        <v>-13.777953520000001</v>
      </c>
      <c r="DB68" s="42">
        <v>0</v>
      </c>
      <c r="DC68" s="42">
        <v>-4.4274813959999999E-2</v>
      </c>
      <c r="DD68" s="42">
        <v>-86.416452379999996</v>
      </c>
      <c r="DE68" s="42">
        <f t="shared" si="19"/>
        <v>2.6538934400000009</v>
      </c>
    </row>
    <row r="69" spans="1:109" ht="11.2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6"/>
      <c r="T69" s="6"/>
      <c r="U69" s="6"/>
      <c r="V69" s="6"/>
      <c r="W69" s="6"/>
      <c r="X69" s="6"/>
      <c r="Y69" s="6"/>
      <c r="Z69" s="6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29">
        <f>COLUMN()</f>
        <v>45</v>
      </c>
      <c r="AT69" s="60" t="str">
        <f t="shared" si="60"/>
        <v>1,12</v>
      </c>
      <c r="AU69" s="60" t="str">
        <f t="shared" si="60"/>
        <v>2,12</v>
      </c>
      <c r="AV69" s="60" t="str">
        <f t="shared" si="60"/>
        <v>3,12</v>
      </c>
      <c r="AW69" s="60" t="str">
        <f t="shared" si="60"/>
        <v>4,12</v>
      </c>
      <c r="AX69" s="60" t="str">
        <f t="shared" si="60"/>
        <v>5,12</v>
      </c>
      <c r="AY69" s="60" t="str">
        <f t="shared" si="60"/>
        <v>6,12</v>
      </c>
      <c r="AZ69" s="60" t="str">
        <f t="shared" si="60"/>
        <v>7,12</v>
      </c>
      <c r="BA69" s="60" t="str">
        <f t="shared" si="60"/>
        <v>8,12</v>
      </c>
      <c r="BB69" s="60" t="str">
        <f t="shared" si="60"/>
        <v>9,12</v>
      </c>
      <c r="BC69" s="60" t="str">
        <f t="shared" si="60"/>
        <v>10,12</v>
      </c>
      <c r="BD69" s="29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39">
        <f t="shared" si="18"/>
        <v>51.053463890726803</v>
      </c>
      <c r="CV69" s="40">
        <v>1611124792.0780001</v>
      </c>
      <c r="CW69" s="41">
        <v>1078.3223780000001</v>
      </c>
      <c r="CX69" s="41">
        <v>1060.5450000000001</v>
      </c>
      <c r="CY69" s="41">
        <v>1025.9295050000001</v>
      </c>
      <c r="CZ69" s="41">
        <v>992.90509120000002</v>
      </c>
      <c r="DA69" s="42">
        <v>-13.777953520000001</v>
      </c>
      <c r="DB69" s="42">
        <v>0</v>
      </c>
      <c r="DC69" s="42">
        <v>-5.5058400639999998E-2</v>
      </c>
      <c r="DD69" s="42">
        <v>-88.024295649999999</v>
      </c>
      <c r="DE69" s="42">
        <f t="shared" si="19"/>
        <v>2.6538934400000009</v>
      </c>
    </row>
    <row r="70" spans="1:109" ht="11.2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6"/>
      <c r="T70" s="6"/>
      <c r="U70" s="6"/>
      <c r="V70" s="6"/>
      <c r="W70" s="6"/>
      <c r="X70" s="6"/>
      <c r="Y70" s="6"/>
      <c r="Z70" s="6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29">
        <f>COLUMN()</f>
        <v>45</v>
      </c>
      <c r="AT70" s="60" t="str">
        <f t="shared" si="60"/>
        <v>1,13</v>
      </c>
      <c r="AU70" s="60" t="str">
        <f t="shared" si="60"/>
        <v>2,13</v>
      </c>
      <c r="AV70" s="60" t="str">
        <f t="shared" si="60"/>
        <v>3,13</v>
      </c>
      <c r="AW70" s="60" t="str">
        <f t="shared" si="60"/>
        <v>4,13</v>
      </c>
      <c r="AX70" s="60" t="str">
        <f t="shared" si="60"/>
        <v>5,13</v>
      </c>
      <c r="AY70" s="60" t="str">
        <f t="shared" si="60"/>
        <v>6,13</v>
      </c>
      <c r="AZ70" s="60" t="str">
        <f t="shared" si="60"/>
        <v>7,13</v>
      </c>
      <c r="BA70" s="60" t="str">
        <f t="shared" si="60"/>
        <v>8,13</v>
      </c>
      <c r="BB70" s="60" t="str">
        <f t="shared" si="60"/>
        <v>9,13</v>
      </c>
      <c r="BC70" s="60" t="str">
        <f t="shared" si="60"/>
        <v>10,13</v>
      </c>
      <c r="BD70" s="29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39">
        <f t="shared" si="18"/>
        <v>51.20176898211524</v>
      </c>
      <c r="CV70" s="40">
        <v>1615804944.8299999</v>
      </c>
      <c r="CW70" s="41">
        <v>1078.3223780000001</v>
      </c>
      <c r="CX70" s="41">
        <v>1060.5450000000001</v>
      </c>
      <c r="CY70" s="41">
        <v>1025.932018</v>
      </c>
      <c r="CZ70" s="41">
        <v>992.91692049999995</v>
      </c>
      <c r="DA70" s="42">
        <v>-13.777953520000001</v>
      </c>
      <c r="DB70" s="42">
        <v>0</v>
      </c>
      <c r="DC70" s="42">
        <v>-6.6759160740000004E-2</v>
      </c>
      <c r="DD70" s="42">
        <v>-89.722991129999997</v>
      </c>
      <c r="DE70" s="42">
        <f t="shared" si="19"/>
        <v>2.6538934400000009</v>
      </c>
    </row>
    <row r="71" spans="1:109" ht="11.2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6"/>
      <c r="T71" s="6"/>
      <c r="U71" s="6"/>
      <c r="V71" s="6"/>
      <c r="W71" s="6"/>
      <c r="X71" s="6"/>
      <c r="Y71" s="6"/>
      <c r="Z71" s="6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29">
        <f>COLUMN()</f>
        <v>45</v>
      </c>
      <c r="AT71" s="60" t="str">
        <f t="shared" si="60"/>
        <v>1,14</v>
      </c>
      <c r="AU71" s="60" t="str">
        <f t="shared" si="60"/>
        <v>2,14</v>
      </c>
      <c r="AV71" s="60" t="str">
        <f t="shared" si="60"/>
        <v>3,14</v>
      </c>
      <c r="AW71" s="60" t="str">
        <f t="shared" si="60"/>
        <v>4,14</v>
      </c>
      <c r="AX71" s="60" t="str">
        <f t="shared" si="60"/>
        <v>5,14</v>
      </c>
      <c r="AY71" s="60" t="str">
        <f t="shared" si="60"/>
        <v>6,14</v>
      </c>
      <c r="AZ71" s="60" t="str">
        <f t="shared" si="60"/>
        <v>7,14</v>
      </c>
      <c r="BA71" s="60" t="str">
        <f t="shared" si="60"/>
        <v>8,14</v>
      </c>
      <c r="BB71" s="60" t="str">
        <f t="shared" si="60"/>
        <v>9,14</v>
      </c>
      <c r="BC71" s="60" t="str">
        <f t="shared" si="60"/>
        <v>10,14</v>
      </c>
      <c r="BD71" s="29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39">
        <f t="shared" ref="CU71:CU106" si="61">CV71/$CV$4</f>
        <v>51.3649045826362</v>
      </c>
      <c r="CV71" s="40">
        <v>1620953112.8570001</v>
      </c>
      <c r="CW71" s="41">
        <v>1078.3223780000001</v>
      </c>
      <c r="CX71" s="41">
        <v>1060.5450000000001</v>
      </c>
      <c r="CY71" s="41">
        <v>1025.934514</v>
      </c>
      <c r="CZ71" s="41">
        <v>992.92920040000001</v>
      </c>
      <c r="DA71" s="42">
        <v>-13.777953520000001</v>
      </c>
      <c r="DB71" s="42">
        <v>0</v>
      </c>
      <c r="DC71" s="42">
        <v>-7.9255423120000001E-2</v>
      </c>
      <c r="DD71" s="42">
        <v>-91.500594059999997</v>
      </c>
      <c r="DE71" s="42">
        <f t="shared" ref="DE71:DE106" si="62">DA71-$DE$5</f>
        <v>2.6538934400000009</v>
      </c>
    </row>
    <row r="72" spans="1:109" ht="11.2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6"/>
      <c r="T72" s="6"/>
      <c r="U72" s="6"/>
      <c r="V72" s="6"/>
      <c r="W72" s="6"/>
      <c r="X72" s="6"/>
      <c r="Y72" s="6"/>
      <c r="Z72" s="6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29">
        <f>COLUMN()</f>
        <v>45</v>
      </c>
      <c r="AT72" s="60" t="str">
        <f t="shared" si="60"/>
        <v>1,15</v>
      </c>
      <c r="AU72" s="60" t="str">
        <f t="shared" si="60"/>
        <v>2,15</v>
      </c>
      <c r="AV72" s="60" t="str">
        <f t="shared" si="60"/>
        <v>3,15</v>
      </c>
      <c r="AW72" s="60" t="str">
        <f t="shared" si="60"/>
        <v>4,15</v>
      </c>
      <c r="AX72" s="60" t="str">
        <f t="shared" si="60"/>
        <v>5,15</v>
      </c>
      <c r="AY72" s="60" t="str">
        <f t="shared" si="60"/>
        <v>6,15</v>
      </c>
      <c r="AZ72" s="60" t="str">
        <f t="shared" si="60"/>
        <v>7,15</v>
      </c>
      <c r="BA72" s="60" t="str">
        <f t="shared" si="60"/>
        <v>8,15</v>
      </c>
      <c r="BB72" s="60" t="str">
        <f t="shared" si="60"/>
        <v>9,15</v>
      </c>
      <c r="BC72" s="60" t="str">
        <f t="shared" si="60"/>
        <v>10,15</v>
      </c>
      <c r="BD72" s="29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39">
        <f t="shared" si="61"/>
        <v>51.544353743187067</v>
      </c>
      <c r="CV72" s="40">
        <v>1626616097.6860001</v>
      </c>
      <c r="CW72" s="41">
        <v>1078.3223780000001</v>
      </c>
      <c r="CX72" s="41">
        <v>1060.5450000000001</v>
      </c>
      <c r="CY72" s="41">
        <v>1025.9369799999999</v>
      </c>
      <c r="CZ72" s="41">
        <v>992.94184480000001</v>
      </c>
      <c r="DA72" s="42">
        <v>-13.777953520000001</v>
      </c>
      <c r="DB72" s="42">
        <v>0</v>
      </c>
      <c r="DC72" s="42">
        <v>-9.2429108639999993E-2</v>
      </c>
      <c r="DD72" s="42">
        <v>-93.346027329999998</v>
      </c>
      <c r="DE72" s="42">
        <f t="shared" si="62"/>
        <v>2.6538934400000009</v>
      </c>
    </row>
    <row r="73" spans="1:109" ht="11.2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6"/>
      <c r="T73" s="6"/>
      <c r="U73" s="6"/>
      <c r="V73" s="6"/>
      <c r="W73" s="6"/>
      <c r="X73" s="6"/>
      <c r="Y73" s="6"/>
      <c r="Z73" s="6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39">
        <f t="shared" si="61"/>
        <v>51.741747819827872</v>
      </c>
      <c r="CV73" s="40">
        <v>1632845380.9990001</v>
      </c>
      <c r="CW73" s="41">
        <v>1078.3223780000001</v>
      </c>
      <c r="CX73" s="41">
        <v>1060.5450000000001</v>
      </c>
      <c r="CY73" s="41">
        <v>1025.9394070000001</v>
      </c>
      <c r="CZ73" s="41">
        <v>992.95477900000003</v>
      </c>
      <c r="DA73" s="42">
        <v>-13.777953520000001</v>
      </c>
      <c r="DB73" s="42">
        <v>0</v>
      </c>
      <c r="DC73" s="42">
        <v>-0.1061720454</v>
      </c>
      <c r="DD73" s="42">
        <v>-95.249477069999998</v>
      </c>
      <c r="DE73" s="42">
        <f t="shared" si="62"/>
        <v>2.6538934400000009</v>
      </c>
    </row>
    <row r="74" spans="1:109" ht="11.2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6"/>
      <c r="T74" s="6"/>
      <c r="U74" s="6"/>
      <c r="V74" s="6"/>
      <c r="W74" s="6"/>
      <c r="X74" s="6"/>
      <c r="Y74" s="6"/>
      <c r="Z74" s="6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39">
        <f t="shared" si="61"/>
        <v>51.958881304091562</v>
      </c>
      <c r="CV74" s="40">
        <v>1639697592.642</v>
      </c>
      <c r="CW74" s="41">
        <v>1078.3223780000001</v>
      </c>
      <c r="CX74" s="41">
        <v>1060.5450000000001</v>
      </c>
      <c r="CY74" s="41">
        <v>1025.9417880000001</v>
      </c>
      <c r="CZ74" s="41">
        <v>992.96794009999996</v>
      </c>
      <c r="DA74" s="42">
        <v>-13.777953520000001</v>
      </c>
      <c r="DB74" s="42">
        <v>0</v>
      </c>
      <c r="DC74" s="42">
        <v>-0.1203897644</v>
      </c>
      <c r="DD74" s="42">
        <v>-97.202605759999997</v>
      </c>
      <c r="DE74" s="42">
        <f t="shared" si="62"/>
        <v>2.6538934400000009</v>
      </c>
    </row>
    <row r="75" spans="1:109" ht="11.2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6"/>
      <c r="T75" s="6"/>
      <c r="U75" s="6"/>
      <c r="V75" s="6"/>
      <c r="W75" s="6"/>
      <c r="X75" s="6"/>
      <c r="Y75" s="6"/>
      <c r="Z75" s="6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39">
        <f t="shared" si="61"/>
        <v>52.197728136803818</v>
      </c>
      <c r="CV75" s="40">
        <v>1647235025.45</v>
      </c>
      <c r="CW75" s="41">
        <v>1078.3223780000001</v>
      </c>
      <c r="CX75" s="41">
        <v>1060.5450000000001</v>
      </c>
      <c r="CY75" s="41">
        <v>1025.944121</v>
      </c>
      <c r="CZ75" s="41">
        <v>992.98127720000002</v>
      </c>
      <c r="DA75" s="42">
        <v>-13.777953520000001</v>
      </c>
      <c r="DB75" s="42">
        <v>0</v>
      </c>
      <c r="DC75" s="42">
        <v>-0.1350017526</v>
      </c>
      <c r="DD75" s="42">
        <v>-99.198493089999999</v>
      </c>
      <c r="DE75" s="42">
        <f t="shared" si="62"/>
        <v>2.6538934400000009</v>
      </c>
    </row>
    <row r="76" spans="1:109" ht="11.2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6"/>
      <c r="T76" s="6"/>
      <c r="U76" s="6"/>
      <c r="V76" s="6"/>
      <c r="W76" s="6"/>
      <c r="X76" s="6"/>
      <c r="Y76" s="6"/>
      <c r="Z76" s="6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39">
        <f t="shared" si="61"/>
        <v>52.460459652793624</v>
      </c>
      <c r="CV76" s="40">
        <v>1655526201.539</v>
      </c>
      <c r="CW76" s="41">
        <v>1078.3223780000001</v>
      </c>
      <c r="CX76" s="41">
        <v>1060.5450000000001</v>
      </c>
      <c r="CY76" s="41">
        <v>1025.946404</v>
      </c>
      <c r="CZ76" s="41">
        <v>992.99474970000006</v>
      </c>
      <c r="DA76" s="42">
        <v>-13.777953520000001</v>
      </c>
      <c r="DB76" s="42">
        <v>0</v>
      </c>
      <c r="DC76" s="42">
        <v>-0.14994250940000001</v>
      </c>
      <c r="DD76" s="42">
        <v>-101.2315444</v>
      </c>
      <c r="DE76" s="42">
        <f t="shared" si="62"/>
        <v>2.6538934400000009</v>
      </c>
    </row>
    <row r="77" spans="1:109" ht="11.2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6"/>
      <c r="T77" s="6"/>
      <c r="U77" s="6"/>
      <c r="V77" s="6"/>
      <c r="W77" s="6"/>
      <c r="X77" s="6"/>
      <c r="Y77" s="6"/>
      <c r="Z77" s="6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39">
        <f t="shared" si="61"/>
        <v>52.749464320385577</v>
      </c>
      <c r="CV77" s="40">
        <v>1664646495.237</v>
      </c>
      <c r="CW77" s="41">
        <v>1078.3223780000001</v>
      </c>
      <c r="CX77" s="41">
        <v>1060.5450000000001</v>
      </c>
      <c r="CY77" s="41">
        <v>1025.9486380000001</v>
      </c>
      <c r="CZ77" s="41">
        <v>993.00832639999999</v>
      </c>
      <c r="DA77" s="42">
        <v>-13.777953520000001</v>
      </c>
      <c r="DB77" s="42">
        <v>0</v>
      </c>
      <c r="DC77" s="42">
        <v>-0.16516244229999999</v>
      </c>
      <c r="DD77" s="42">
        <v>-103.2974057</v>
      </c>
      <c r="DE77" s="42">
        <f t="shared" si="62"/>
        <v>2.6538934400000009</v>
      </c>
    </row>
    <row r="78" spans="1:109" ht="11.2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6"/>
      <c r="T78" s="6"/>
      <c r="U78" s="6"/>
      <c r="V78" s="6"/>
      <c r="W78" s="6"/>
      <c r="X78" s="6"/>
      <c r="Y78" s="6"/>
      <c r="Z78" s="6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39">
        <f t="shared" si="61"/>
        <v>53.067369454743073</v>
      </c>
      <c r="CV78" s="40">
        <v>1674678818.3050001</v>
      </c>
      <c r="CW78" s="41">
        <v>1078.3223780000001</v>
      </c>
      <c r="CX78" s="41">
        <v>1060.5450000000001</v>
      </c>
      <c r="CY78" s="41">
        <v>1025.9508249999999</v>
      </c>
      <c r="CZ78" s="41">
        <v>993.0219836</v>
      </c>
      <c r="DA78" s="42">
        <v>-13.777953520000001</v>
      </c>
      <c r="DB78" s="42">
        <v>0</v>
      </c>
      <c r="DC78" s="42">
        <v>-0.1806243542</v>
      </c>
      <c r="DD78" s="42">
        <v>-105.3926743</v>
      </c>
      <c r="DE78" s="42">
        <f t="shared" si="62"/>
        <v>2.6538934400000009</v>
      </c>
    </row>
    <row r="79" spans="1:109" ht="11.2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6"/>
      <c r="T79" s="6"/>
      <c r="U79" s="6"/>
      <c r="V79" s="6"/>
      <c r="W79" s="6"/>
      <c r="X79" s="6"/>
      <c r="Y79" s="6"/>
      <c r="Z79" s="6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39">
        <f t="shared" si="61"/>
        <v>53.417065102510961</v>
      </c>
      <c r="CV79" s="40">
        <v>1685714373.6789999</v>
      </c>
      <c r="CW79" s="41">
        <v>1078.3223780000001</v>
      </c>
      <c r="CX79" s="41">
        <v>1060.5450000000001</v>
      </c>
      <c r="CY79" s="41">
        <v>1025.9529669999999</v>
      </c>
      <c r="CZ79" s="41">
        <v>993.03570390000004</v>
      </c>
      <c r="DA79" s="42">
        <v>-13.777953520000001</v>
      </c>
      <c r="DB79" s="42">
        <v>0</v>
      </c>
      <c r="DC79" s="42">
        <v>-0.19630276020000001</v>
      </c>
      <c r="DD79" s="42">
        <v>-107.5148088</v>
      </c>
      <c r="DE79" s="42">
        <f t="shared" si="62"/>
        <v>2.6538934400000009</v>
      </c>
    </row>
    <row r="80" spans="1:109" ht="11.2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6"/>
      <c r="T80" s="6"/>
      <c r="U80" s="6"/>
      <c r="V80" s="6"/>
      <c r="W80" s="6"/>
      <c r="X80" s="6"/>
      <c r="Y80" s="6"/>
      <c r="Z80" s="6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39">
        <f t="shared" si="61"/>
        <v>53.801730315074657</v>
      </c>
      <c r="CV80" s="40">
        <v>1697853484.5910001</v>
      </c>
      <c r="CW80" s="41">
        <v>1078.3223780000001</v>
      </c>
      <c r="CX80" s="41">
        <v>1060.5450000000001</v>
      </c>
      <c r="CY80" s="41">
        <v>1025.955068</v>
      </c>
      <c r="CZ80" s="41">
        <v>993.04945829999997</v>
      </c>
      <c r="DA80" s="42">
        <v>-13.777953520000001</v>
      </c>
      <c r="DB80" s="42">
        <v>0</v>
      </c>
      <c r="DC80" s="42">
        <v>-0.21218560989999999</v>
      </c>
      <c r="DD80" s="42">
        <v>-109.6593201</v>
      </c>
      <c r="DE80" s="42">
        <f t="shared" si="62"/>
        <v>2.6538934400000009</v>
      </c>
    </row>
    <row r="81" spans="1:109" ht="11.2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6"/>
      <c r="T81" s="6"/>
      <c r="U81" s="6"/>
      <c r="V81" s="6"/>
      <c r="W81" s="6"/>
      <c r="X81" s="6"/>
      <c r="Y81" s="6"/>
      <c r="Z81" s="6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39">
        <f t="shared" si="61"/>
        <v>54.224862048888383</v>
      </c>
      <c r="CV81" s="40">
        <v>1711206506.5940001</v>
      </c>
      <c r="CW81" s="41">
        <v>1078.3223780000001</v>
      </c>
      <c r="CX81" s="41">
        <v>1060.5450000000001</v>
      </c>
      <c r="CY81" s="41">
        <v>1025.9571330000001</v>
      </c>
      <c r="CZ81" s="41">
        <v>993.06326000000001</v>
      </c>
      <c r="DA81" s="42">
        <v>-13.777953520000001</v>
      </c>
      <c r="DB81" s="42">
        <v>0</v>
      </c>
      <c r="DC81" s="42">
        <v>-0.22827673670000001</v>
      </c>
      <c r="DD81" s="42">
        <v>-111.8282933</v>
      </c>
      <c r="DE81" s="42">
        <f t="shared" si="62"/>
        <v>2.6538934400000009</v>
      </c>
    </row>
    <row r="82" spans="1:109" ht="11.2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6"/>
      <c r="T82" s="6"/>
      <c r="U82" s="6"/>
      <c r="V82" s="6"/>
      <c r="W82" s="6"/>
      <c r="X82" s="6"/>
      <c r="Y82" s="6"/>
      <c r="Z82" s="6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39">
        <f t="shared" si="61"/>
        <v>54.690306956073968</v>
      </c>
      <c r="CV82" s="40">
        <v>1725894830.7969999</v>
      </c>
      <c r="CW82" s="41">
        <v>1078.3223780000001</v>
      </c>
      <c r="CX82" s="41">
        <v>1060.5450000000001</v>
      </c>
      <c r="CY82" s="41">
        <v>1025.959169</v>
      </c>
      <c r="CZ82" s="41">
        <v>993.07711510000001</v>
      </c>
      <c r="DA82" s="42">
        <v>-13.777953520000001</v>
      </c>
      <c r="DB82" s="42">
        <v>0</v>
      </c>
      <c r="DC82" s="42">
        <v>-0.2445927682</v>
      </c>
      <c r="DD82" s="42">
        <v>-114.0227707</v>
      </c>
      <c r="DE82" s="42">
        <f t="shared" si="62"/>
        <v>2.6538934400000009</v>
      </c>
    </row>
    <row r="83" spans="1:109" ht="11.2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6"/>
      <c r="T83" s="6"/>
      <c r="U83" s="6"/>
      <c r="V83" s="6"/>
      <c r="W83" s="6"/>
      <c r="X83" s="6"/>
      <c r="Y83" s="6"/>
      <c r="Z83" s="6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39">
        <f t="shared" si="61"/>
        <v>55.202296354000303</v>
      </c>
      <c r="CV83" s="40">
        <v>1742051987.421</v>
      </c>
      <c r="CW83" s="41">
        <v>1078.3223780000001</v>
      </c>
      <c r="CX83" s="41">
        <v>1060.5450000000001</v>
      </c>
      <c r="CY83" s="41">
        <v>1025.9611809999999</v>
      </c>
      <c r="CZ83" s="41">
        <v>993.09101380000004</v>
      </c>
      <c r="DA83" s="42">
        <v>-13.777953520000001</v>
      </c>
      <c r="DB83" s="42">
        <v>0</v>
      </c>
      <c r="DC83" s="42">
        <v>-0.2611597417</v>
      </c>
      <c r="DD83" s="42">
        <v>-116.24123590000001</v>
      </c>
      <c r="DE83" s="42">
        <f t="shared" si="62"/>
        <v>2.6538934400000009</v>
      </c>
    </row>
    <row r="84" spans="1:109" ht="11.2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6"/>
      <c r="T84" s="6"/>
      <c r="U84" s="6"/>
      <c r="V84" s="6"/>
      <c r="W84" s="6"/>
      <c r="X84" s="6"/>
      <c r="Y84" s="6"/>
      <c r="Z84" s="6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39">
        <f t="shared" si="61"/>
        <v>55.765484691706597</v>
      </c>
      <c r="CV84" s="40">
        <v>1759824859.707</v>
      </c>
      <c r="CW84" s="41">
        <v>1078.3223780000001</v>
      </c>
      <c r="CX84" s="41">
        <v>1060.5450000000001</v>
      </c>
      <c r="CY84" s="41">
        <v>1025.963115</v>
      </c>
      <c r="CZ84" s="41">
        <v>993.10488020000003</v>
      </c>
      <c r="DA84" s="42">
        <v>-13.777953520000001</v>
      </c>
      <c r="DB84" s="42">
        <v>0</v>
      </c>
      <c r="DC84" s="42">
        <v>-0.27749522659999998</v>
      </c>
      <c r="DD84" s="42">
        <v>-118.4715186</v>
      </c>
      <c r="DE84" s="42">
        <f t="shared" si="62"/>
        <v>2.6538934400000009</v>
      </c>
    </row>
    <row r="85" spans="1:109" ht="11.2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6"/>
      <c r="T85" s="6"/>
      <c r="U85" s="6"/>
      <c r="V85" s="6"/>
      <c r="W85" s="6"/>
      <c r="X85" s="6"/>
      <c r="Y85" s="6"/>
      <c r="Z85" s="6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39">
        <f t="shared" si="61"/>
        <v>56.384991863196184</v>
      </c>
      <c r="CV85" s="40">
        <v>1779375019.2219999</v>
      </c>
      <c r="CW85" s="41">
        <v>1078.3223780000001</v>
      </c>
      <c r="CX85" s="41">
        <v>1060.5450000000001</v>
      </c>
      <c r="CY85" s="41">
        <v>1025.964948</v>
      </c>
      <c r="CZ85" s="41">
        <v>993.11862959999996</v>
      </c>
      <c r="DA85" s="42">
        <v>-13.777953520000001</v>
      </c>
      <c r="DB85" s="42">
        <v>0</v>
      </c>
      <c r="DC85" s="42">
        <v>-0.29333574579999999</v>
      </c>
      <c r="DD85" s="42">
        <v>-120.6996444</v>
      </c>
      <c r="DE85" s="42">
        <f t="shared" si="62"/>
        <v>2.6538934400000009</v>
      </c>
    </row>
    <row r="86" spans="1:109" ht="11.2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6"/>
      <c r="T86" s="6"/>
      <c r="U86" s="6"/>
      <c r="V86" s="6"/>
      <c r="W86" s="6"/>
      <c r="X86" s="6"/>
      <c r="Y86" s="6"/>
      <c r="Z86" s="6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39">
        <f t="shared" si="61"/>
        <v>57.066449751818894</v>
      </c>
      <c r="CV86" s="40">
        <v>1800880194.688</v>
      </c>
      <c r="CW86" s="41">
        <v>1078.3223780000001</v>
      </c>
      <c r="CX86" s="41">
        <v>1060.5450000000001</v>
      </c>
      <c r="CY86" s="41">
        <v>1025.966752</v>
      </c>
      <c r="CZ86" s="41">
        <v>993.1323946</v>
      </c>
      <c r="DA86" s="42">
        <v>-13.777953520000001</v>
      </c>
      <c r="DB86" s="42">
        <v>0</v>
      </c>
      <c r="DC86" s="42">
        <v>-0.3092658036</v>
      </c>
      <c r="DD86" s="42">
        <v>-122.9465916</v>
      </c>
      <c r="DE86" s="42">
        <f t="shared" si="62"/>
        <v>2.6538934400000009</v>
      </c>
    </row>
    <row r="87" spans="1:109" ht="11.2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6"/>
      <c r="T87" s="6"/>
      <c r="U87" s="6"/>
      <c r="V87" s="6"/>
      <c r="W87" s="6"/>
      <c r="X87" s="6"/>
      <c r="Y87" s="6"/>
      <c r="Z87" s="6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39">
        <f t="shared" si="61"/>
        <v>57.816053429284864</v>
      </c>
      <c r="CV87" s="40">
        <v>1824535887.7</v>
      </c>
      <c r="CW87" s="41">
        <v>1078.3223780000001</v>
      </c>
      <c r="CX87" s="41">
        <v>1060.5450000000001</v>
      </c>
      <c r="CY87" s="41">
        <v>1025.9685460000001</v>
      </c>
      <c r="CZ87" s="41">
        <v>993.14624170000002</v>
      </c>
      <c r="DA87" s="42">
        <v>-13.777953520000001</v>
      </c>
      <c r="DB87" s="42">
        <v>0</v>
      </c>
      <c r="DC87" s="42">
        <v>-0.32544443159999997</v>
      </c>
      <c r="DD87" s="42">
        <v>-125.2232951</v>
      </c>
      <c r="DE87" s="42">
        <f t="shared" si="62"/>
        <v>2.6538934400000009</v>
      </c>
    </row>
    <row r="88" spans="1:109" ht="11.2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6"/>
      <c r="T88" s="6"/>
      <c r="U88" s="6"/>
      <c r="V88" s="6"/>
      <c r="W88" s="6"/>
      <c r="X88" s="6"/>
      <c r="Y88" s="6"/>
      <c r="Z88" s="6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39">
        <f t="shared" si="61"/>
        <v>58.640617474522777</v>
      </c>
      <c r="CV88" s="40">
        <v>1850557150.0139999</v>
      </c>
      <c r="CW88" s="41">
        <v>1078.3223780000001</v>
      </c>
      <c r="CX88" s="41">
        <v>1060.5450000000001</v>
      </c>
      <c r="CY88" s="41">
        <v>1025.970339</v>
      </c>
      <c r="CZ88" s="41">
        <v>993.16015159999995</v>
      </c>
      <c r="DA88" s="42">
        <v>-13.777953520000001</v>
      </c>
      <c r="DB88" s="42">
        <v>0</v>
      </c>
      <c r="DC88" s="42">
        <v>-0.34193708109999998</v>
      </c>
      <c r="DD88" s="42">
        <v>-127.52684929999999</v>
      </c>
      <c r="DE88" s="42">
        <f t="shared" si="62"/>
        <v>2.6538934400000009</v>
      </c>
    </row>
    <row r="89" spans="1:109" ht="11.2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6"/>
      <c r="T89" s="6"/>
      <c r="U89" s="6"/>
      <c r="V89" s="6"/>
      <c r="W89" s="6"/>
      <c r="X89" s="6"/>
      <c r="Y89" s="6"/>
      <c r="Z89" s="6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39">
        <f t="shared" si="61"/>
        <v>59.547637924303494</v>
      </c>
      <c r="CV89" s="40">
        <v>1879180538.5599999</v>
      </c>
      <c r="CW89" s="41">
        <v>1078.3223780000001</v>
      </c>
      <c r="CX89" s="41">
        <v>1060.5450000000001</v>
      </c>
      <c r="CY89" s="41">
        <v>1025.9720809999999</v>
      </c>
      <c r="CZ89" s="41">
        <v>993.17387550000001</v>
      </c>
      <c r="DA89" s="42">
        <v>-13.777953520000001</v>
      </c>
      <c r="DB89" s="42">
        <v>0</v>
      </c>
      <c r="DC89" s="42">
        <v>-0.3582764349</v>
      </c>
      <c r="DD89" s="42">
        <v>-129.8160058</v>
      </c>
      <c r="DE89" s="42">
        <f t="shared" si="62"/>
        <v>2.6538934400000009</v>
      </c>
    </row>
    <row r="90" spans="1:109" ht="11.2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6"/>
      <c r="T90" s="6"/>
      <c r="U90" s="6"/>
      <c r="V90" s="6"/>
      <c r="W90" s="6"/>
      <c r="X90" s="6"/>
      <c r="Y90" s="6"/>
      <c r="Z90" s="6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39">
        <f t="shared" si="61"/>
        <v>60.545360419011587</v>
      </c>
      <c r="CV90" s="40">
        <v>1910666265.9590001</v>
      </c>
      <c r="CW90" s="41">
        <v>1078.3223780000001</v>
      </c>
      <c r="CX90" s="41">
        <v>1060.5450000000001</v>
      </c>
      <c r="CY90" s="41">
        <v>1025.973765</v>
      </c>
      <c r="CZ90" s="41">
        <v>993.18736160000003</v>
      </c>
      <c r="DA90" s="42">
        <v>-13.777953520000001</v>
      </c>
      <c r="DB90" s="42">
        <v>0</v>
      </c>
      <c r="DC90" s="42">
        <v>-0.37435737359999999</v>
      </c>
      <c r="DD90" s="42">
        <v>-132.081345</v>
      </c>
      <c r="DE90" s="42">
        <f t="shared" si="62"/>
        <v>2.6538934400000009</v>
      </c>
    </row>
    <row r="91" spans="1:109" ht="11.2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6"/>
      <c r="T91" s="6"/>
      <c r="U91" s="6"/>
      <c r="V91" s="6"/>
      <c r="W91" s="6"/>
      <c r="X91" s="6"/>
      <c r="Y91" s="6"/>
      <c r="Z91" s="6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39">
        <f t="shared" si="61"/>
        <v>61.642855163225342</v>
      </c>
      <c r="CV91" s="40">
        <v>1945300566.099</v>
      </c>
      <c r="CW91" s="41">
        <v>1078.3223780000001</v>
      </c>
      <c r="CX91" s="41">
        <v>1060.5450000000001</v>
      </c>
      <c r="CY91" s="41">
        <v>1025.9754290000001</v>
      </c>
      <c r="CZ91" s="41">
        <v>993.20081930000003</v>
      </c>
      <c r="DA91" s="42">
        <v>-13.777953520000001</v>
      </c>
      <c r="DB91" s="42">
        <v>0</v>
      </c>
      <c r="DC91" s="42">
        <v>-0.39052739879999998</v>
      </c>
      <c r="DD91" s="42">
        <v>-134.3574045</v>
      </c>
      <c r="DE91" s="42">
        <f t="shared" si="62"/>
        <v>2.6538934400000009</v>
      </c>
    </row>
    <row r="92" spans="1:109" ht="11.2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6"/>
      <c r="T92" s="6"/>
      <c r="U92" s="6"/>
      <c r="V92" s="6"/>
      <c r="W92" s="6"/>
      <c r="X92" s="6"/>
      <c r="Y92" s="6"/>
      <c r="Z92" s="6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39">
        <f t="shared" si="61"/>
        <v>62.850099381860474</v>
      </c>
      <c r="CV92" s="40">
        <v>1983398296.253</v>
      </c>
      <c r="CW92" s="41">
        <v>1078.3223780000001</v>
      </c>
      <c r="CX92" s="41">
        <v>1060.5450000000001</v>
      </c>
      <c r="CY92" s="41">
        <v>1025.9770619999999</v>
      </c>
      <c r="CZ92" s="41">
        <v>993.21395040000004</v>
      </c>
      <c r="DA92" s="42">
        <v>-13.777953520000001</v>
      </c>
      <c r="DB92" s="42">
        <v>0</v>
      </c>
      <c r="DC92" s="42">
        <v>-0.40665827370000002</v>
      </c>
      <c r="DD92" s="42">
        <v>-136.59330249999999</v>
      </c>
      <c r="DE92" s="42">
        <f t="shared" si="62"/>
        <v>2.6538934400000009</v>
      </c>
    </row>
    <row r="93" spans="1:109" ht="11.2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6"/>
      <c r="T93" s="6"/>
      <c r="U93" s="6"/>
      <c r="V93" s="6"/>
      <c r="W93" s="6"/>
      <c r="X93" s="6"/>
      <c r="Y93" s="6"/>
      <c r="Z93" s="6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39">
        <f t="shared" si="61"/>
        <v>64.178068022346437</v>
      </c>
      <c r="CV93" s="40">
        <v>2025305799.4219999</v>
      </c>
      <c r="CW93" s="41">
        <v>1078.3223780000001</v>
      </c>
      <c r="CX93" s="41">
        <v>1060.5450000000001</v>
      </c>
      <c r="CY93" s="41">
        <v>1025.97867</v>
      </c>
      <c r="CZ93" s="41">
        <v>993.22696370000006</v>
      </c>
      <c r="DA93" s="42">
        <v>-13.777953520000001</v>
      </c>
      <c r="DB93" s="42">
        <v>0</v>
      </c>
      <c r="DC93" s="42">
        <v>-0.42279671540000002</v>
      </c>
      <c r="DD93" s="42">
        <v>-138.82358869999999</v>
      </c>
      <c r="DE93" s="42">
        <f t="shared" si="62"/>
        <v>2.6538934400000009</v>
      </c>
    </row>
    <row r="94" spans="1:109" ht="11.2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6"/>
      <c r="T94" s="6"/>
      <c r="U94" s="6"/>
      <c r="V94" s="6"/>
      <c r="W94" s="6"/>
      <c r="X94" s="6"/>
      <c r="Y94" s="6"/>
      <c r="Z94" s="6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39">
        <f t="shared" si="61"/>
        <v>65.63883352688417</v>
      </c>
      <c r="CV94" s="40">
        <v>2071404052.908</v>
      </c>
      <c r="CW94" s="41">
        <v>1078.3223780000001</v>
      </c>
      <c r="CX94" s="41">
        <v>1060.5450000000001</v>
      </c>
      <c r="CY94" s="41">
        <v>1025.9802279999999</v>
      </c>
      <c r="CZ94" s="41">
        <v>993.23976170000003</v>
      </c>
      <c r="DA94" s="42">
        <v>-13.777953520000001</v>
      </c>
      <c r="DB94" s="42">
        <v>0</v>
      </c>
      <c r="DC94" s="42">
        <v>-0.4386695994</v>
      </c>
      <c r="DD94" s="42">
        <v>-141.03106930000001</v>
      </c>
      <c r="DE94" s="42">
        <f t="shared" si="62"/>
        <v>2.6538934400000009</v>
      </c>
    </row>
    <row r="95" spans="1:109" ht="11.2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6"/>
      <c r="T95" s="6"/>
      <c r="U95" s="6"/>
      <c r="V95" s="6"/>
      <c r="W95" s="6"/>
      <c r="X95" s="6"/>
      <c r="Y95" s="6"/>
      <c r="Z95" s="6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39">
        <f t="shared" si="61"/>
        <v>67.245675581888364</v>
      </c>
      <c r="CV95" s="40">
        <v>2122112131.743</v>
      </c>
      <c r="CW95" s="41">
        <v>1078.3223780000001</v>
      </c>
      <c r="CX95" s="41">
        <v>1060.5450000000001</v>
      </c>
      <c r="CY95" s="41">
        <v>1025.9816519999999</v>
      </c>
      <c r="CZ95" s="41">
        <v>993.25197560000004</v>
      </c>
      <c r="DA95" s="42">
        <v>-13.777953520000001</v>
      </c>
      <c r="DB95" s="42">
        <v>0</v>
      </c>
      <c r="DC95" s="42">
        <v>-0.453388976</v>
      </c>
      <c r="DD95" s="42">
        <v>-143.15097</v>
      </c>
      <c r="DE95" s="42">
        <f t="shared" si="62"/>
        <v>2.6538934400000009</v>
      </c>
    </row>
    <row r="96" spans="1:109" ht="11.2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6"/>
      <c r="T96" s="6"/>
      <c r="U96" s="6"/>
      <c r="V96" s="6"/>
      <c r="W96" s="6"/>
      <c r="X96" s="6"/>
      <c r="Y96" s="6"/>
      <c r="Z96" s="6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39">
        <f t="shared" si="61"/>
        <v>69.013201842377114</v>
      </c>
      <c r="CV96" s="40">
        <v>2177891018.461</v>
      </c>
      <c r="CW96" s="41">
        <v>1078.332355</v>
      </c>
      <c r="CX96" s="41">
        <v>1060.5450000000001</v>
      </c>
      <c r="CY96" s="41">
        <v>1025.9829480000001</v>
      </c>
      <c r="CZ96" s="41">
        <v>993.26329569999996</v>
      </c>
      <c r="DA96" s="42">
        <v>-14.049901869999999</v>
      </c>
      <c r="DB96" s="42">
        <v>0</v>
      </c>
      <c r="DC96" s="42">
        <v>-0.46694354339999999</v>
      </c>
      <c r="DD96" s="42">
        <v>-145.12731539999999</v>
      </c>
      <c r="DE96" s="42">
        <f t="shared" si="62"/>
        <v>2.3819450900000021</v>
      </c>
    </row>
    <row r="97" spans="1:109" ht="11.2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6"/>
      <c r="T97" s="6"/>
      <c r="U97" s="6"/>
      <c r="V97" s="6"/>
      <c r="W97" s="6"/>
      <c r="X97" s="6"/>
      <c r="Y97" s="6"/>
      <c r="Z97" s="6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39">
        <f t="shared" si="61"/>
        <v>70.957480728921084</v>
      </c>
      <c r="CV97" s="40">
        <v>2239247793.8509998</v>
      </c>
      <c r="CW97" s="41">
        <v>1078.3549619999999</v>
      </c>
      <c r="CX97" s="41">
        <v>1060.5450000000001</v>
      </c>
      <c r="CY97" s="41">
        <v>1025.9841039999999</v>
      </c>
      <c r="CZ97" s="41">
        <v>993.27340219999996</v>
      </c>
      <c r="DA97" s="42">
        <v>-14.673426989999999</v>
      </c>
      <c r="DB97" s="42">
        <v>0</v>
      </c>
      <c r="DC97" s="42">
        <v>-0.47916846499999999</v>
      </c>
      <c r="DD97" s="42">
        <v>-146.90126660000001</v>
      </c>
      <c r="DE97" s="42">
        <f t="shared" si="62"/>
        <v>1.7584199700000021</v>
      </c>
    </row>
    <row r="98" spans="1:109" ht="11.2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6"/>
      <c r="T98" s="6"/>
      <c r="U98" s="6"/>
      <c r="V98" s="6"/>
      <c r="W98" s="6"/>
      <c r="X98" s="6"/>
      <c r="Y98" s="6"/>
      <c r="Z98" s="6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39">
        <f t="shared" si="61"/>
        <v>73.096187504119456</v>
      </c>
      <c r="CV98" s="40">
        <v>2306740246.7800002</v>
      </c>
      <c r="CW98" s="41">
        <v>1078.384249</v>
      </c>
      <c r="CX98" s="41">
        <v>1061.5809999999999</v>
      </c>
      <c r="CY98" s="41">
        <v>1025.98549</v>
      </c>
      <c r="CZ98" s="41">
        <v>993.28303840000001</v>
      </c>
      <c r="DA98" s="42">
        <v>-15.49621728</v>
      </c>
      <c r="DB98" s="42">
        <v>-1.2716720420000001</v>
      </c>
      <c r="DC98" s="42">
        <v>-0.4940008266</v>
      </c>
      <c r="DD98" s="42">
        <v>-148.59970150000001</v>
      </c>
      <c r="DE98" s="42">
        <f t="shared" si="62"/>
        <v>0.93562968000000168</v>
      </c>
    </row>
    <row r="99" spans="1:109" ht="11.2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6"/>
      <c r="T99" s="6"/>
      <c r="U99" s="6"/>
      <c r="V99" s="6"/>
      <c r="W99" s="6"/>
      <c r="X99" s="6"/>
      <c r="Y99" s="6"/>
      <c r="Z99" s="6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39">
        <f t="shared" si="61"/>
        <v>75.448764956840819</v>
      </c>
      <c r="CV99" s="40">
        <v>2380981945.0019999</v>
      </c>
      <c r="CW99" s="41">
        <v>1078.403742</v>
      </c>
      <c r="CX99" s="41">
        <v>1061.5809999999999</v>
      </c>
      <c r="CY99" s="41">
        <v>1026.14339</v>
      </c>
      <c r="CZ99" s="41">
        <v>993.29818030000001</v>
      </c>
      <c r="DA99" s="42">
        <v>-16.05322335</v>
      </c>
      <c r="DB99" s="42">
        <v>-2.696741201</v>
      </c>
      <c r="DC99" s="42">
        <v>-1.8350346019999999</v>
      </c>
      <c r="DD99" s="42">
        <v>-151.27753490000001</v>
      </c>
      <c r="DE99" s="42">
        <f t="shared" si="62"/>
        <v>0.37862361000000178</v>
      </c>
    </row>
    <row r="100" spans="1:109" ht="11.2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6"/>
      <c r="T100" s="6"/>
      <c r="U100" s="6"/>
      <c r="V100" s="6"/>
      <c r="W100" s="6"/>
      <c r="X100" s="6"/>
      <c r="Y100" s="6"/>
      <c r="Z100" s="6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39">
        <f t="shared" si="61"/>
        <v>78.036600154827994</v>
      </c>
      <c r="CV100" s="40">
        <v>2462647813.046</v>
      </c>
      <c r="CW100" s="41">
        <v>1078.4114279999999</v>
      </c>
      <c r="CX100" s="41">
        <v>1061.5809999999999</v>
      </c>
      <c r="CY100" s="41">
        <v>1026.234897</v>
      </c>
      <c r="CZ100" s="41">
        <v>993.30660220000004</v>
      </c>
      <c r="DA100" s="42">
        <v>-16.274877889999999</v>
      </c>
      <c r="DB100" s="42">
        <v>-3.2401296980000001</v>
      </c>
      <c r="DC100" s="42">
        <v>-2.9948151059999999</v>
      </c>
      <c r="DD100" s="42">
        <v>-152.77536910000001</v>
      </c>
      <c r="DE100" s="42">
        <f t="shared" si="62"/>
        <v>0.15696907000000238</v>
      </c>
    </row>
    <row r="101" spans="1:109" ht="11.2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6"/>
      <c r="T101" s="6"/>
      <c r="U101" s="6"/>
      <c r="V101" s="6"/>
      <c r="W101" s="6"/>
      <c r="X101" s="6"/>
      <c r="Y101" s="6"/>
      <c r="Z101" s="6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39">
        <f t="shared" si="61"/>
        <v>80.883218872632895</v>
      </c>
      <c r="CV101" s="40">
        <v>2552480267.895</v>
      </c>
      <c r="CW101" s="41">
        <v>1078.4145779999999</v>
      </c>
      <c r="CX101" s="41">
        <v>1061.5809999999999</v>
      </c>
      <c r="CY101" s="41">
        <v>1026.2641510000001</v>
      </c>
      <c r="CZ101" s="41">
        <v>993.30961760000002</v>
      </c>
      <c r="DA101" s="42">
        <v>-16.366034190000001</v>
      </c>
      <c r="DB101" s="42">
        <v>-3.448878267</v>
      </c>
      <c r="DC101" s="42">
        <v>-3.4178513810000002</v>
      </c>
      <c r="DD101" s="42">
        <v>-153.31344089999999</v>
      </c>
      <c r="DE101" s="42">
        <f t="shared" si="62"/>
        <v>6.5812770000000853E-2</v>
      </c>
    </row>
    <row r="102" spans="1:109" ht="11.2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6"/>
      <c r="T102" s="6"/>
      <c r="U102" s="6"/>
      <c r="V102" s="6"/>
      <c r="W102" s="6"/>
      <c r="X102" s="6"/>
      <c r="Y102" s="6"/>
      <c r="Z102" s="6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39">
        <f t="shared" si="61"/>
        <v>84.014499462189775</v>
      </c>
      <c r="CV102" s="40">
        <v>2651295968.2280002</v>
      </c>
      <c r="CW102" s="41">
        <v>1078.4158990000001</v>
      </c>
      <c r="CX102" s="41">
        <v>1061.5809999999999</v>
      </c>
      <c r="CY102" s="41">
        <v>1026.275333</v>
      </c>
      <c r="CZ102" s="41">
        <v>993.31081510000001</v>
      </c>
      <c r="DA102" s="42">
        <v>-16.40433273</v>
      </c>
      <c r="DB102" s="42">
        <v>-3.531393923</v>
      </c>
      <c r="DC102" s="42">
        <v>-3.585952024</v>
      </c>
      <c r="DD102" s="42">
        <v>-153.52734570000001</v>
      </c>
      <c r="DE102" s="42">
        <f t="shared" si="62"/>
        <v>2.7514230000001305E-2</v>
      </c>
    </row>
    <row r="103" spans="1:109" ht="11.2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6"/>
      <c r="T103" s="6"/>
      <c r="U103" s="6"/>
      <c r="V103" s="6"/>
      <c r="W103" s="6"/>
      <c r="X103" s="6"/>
      <c r="Y103" s="6"/>
      <c r="Z103" s="6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39">
        <f t="shared" si="61"/>
        <v>87.458908110724508</v>
      </c>
      <c r="CV103" s="40">
        <v>2759993238.5949998</v>
      </c>
      <c r="CW103" s="41">
        <v>1078.416459</v>
      </c>
      <c r="CX103" s="41">
        <v>1061.5809999999999</v>
      </c>
      <c r="CY103" s="41">
        <v>1026.279857</v>
      </c>
      <c r="CZ103" s="41">
        <v>993.31131019999998</v>
      </c>
      <c r="DA103" s="42">
        <v>-16.420572180000001</v>
      </c>
      <c r="DB103" s="42">
        <v>-3.564385245</v>
      </c>
      <c r="DC103" s="42">
        <v>-3.6549532490000001</v>
      </c>
      <c r="DD103" s="42">
        <v>-153.6158173</v>
      </c>
      <c r="DE103" s="42">
        <f t="shared" si="62"/>
        <v>1.1274780000000817E-2</v>
      </c>
    </row>
    <row r="104" spans="1:109" ht="11.2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Q104" s="1"/>
      <c r="R104" s="1"/>
      <c r="S104" s="6"/>
      <c r="T104" s="6"/>
      <c r="U104" s="6"/>
      <c r="V104" s="6"/>
      <c r="W104" s="6"/>
      <c r="X104" s="6"/>
      <c r="Y104" s="6"/>
      <c r="Z104" s="6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39">
        <f t="shared" si="61"/>
        <v>91.247757624090553</v>
      </c>
      <c r="CV104" s="40">
        <v>2879560235.9980001</v>
      </c>
      <c r="CW104" s="41">
        <v>1078.416694</v>
      </c>
      <c r="CX104" s="41">
        <v>1061.5809999999999</v>
      </c>
      <c r="CY104" s="41">
        <v>1026.2817070000001</v>
      </c>
      <c r="CZ104" s="41">
        <v>993.31151590000002</v>
      </c>
      <c r="DA104" s="42">
        <v>-16.427385569999998</v>
      </c>
      <c r="DB104" s="42">
        <v>-3.577506466</v>
      </c>
      <c r="DC104" s="42">
        <v>-3.6833417000000002</v>
      </c>
      <c r="DD104" s="42">
        <v>-153.65258789999999</v>
      </c>
      <c r="DE104" s="42">
        <f t="shared" si="62"/>
        <v>4.4613900000030071E-3</v>
      </c>
    </row>
    <row r="105" spans="1:109" ht="11.2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Q105" s="1"/>
      <c r="R105" s="1"/>
      <c r="S105" s="6"/>
      <c r="T105" s="6"/>
      <c r="U105" s="6"/>
      <c r="V105" s="6"/>
      <c r="W105" s="6"/>
      <c r="X105" s="6"/>
      <c r="Y105" s="6"/>
      <c r="Z105" s="6"/>
      <c r="AA105" s="1"/>
      <c r="AB105" s="1"/>
      <c r="AC105" s="1"/>
      <c r="AD105" s="1"/>
      <c r="AE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39">
        <f t="shared" si="61"/>
        <v>95.415492088815384</v>
      </c>
      <c r="CV105" s="40">
        <v>3011083933.1420002</v>
      </c>
      <c r="CW105" s="41">
        <v>1078.4167890000001</v>
      </c>
      <c r="CX105" s="41">
        <v>1061.5809999999999</v>
      </c>
      <c r="CY105" s="41">
        <v>1026.282453</v>
      </c>
      <c r="CZ105" s="41">
        <v>993.3116</v>
      </c>
      <c r="DA105" s="42">
        <v>-16.430160730000001</v>
      </c>
      <c r="DB105" s="42">
        <v>-3.5826218089999999</v>
      </c>
      <c r="DC105" s="42">
        <v>-3.694812422</v>
      </c>
      <c r="DD105" s="42">
        <v>-153.66760869999999</v>
      </c>
      <c r="DE105" s="42">
        <f t="shared" si="62"/>
        <v>1.6862300000006769E-3</v>
      </c>
    </row>
    <row r="106" spans="1:109" ht="11.2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Q106" s="1"/>
      <c r="R106" s="1"/>
      <c r="S106" s="6"/>
      <c r="T106" s="6"/>
      <c r="U106" s="6"/>
      <c r="V106" s="6"/>
      <c r="W106" s="6"/>
      <c r="X106" s="6"/>
      <c r="Y106" s="6"/>
      <c r="Z106" s="6"/>
      <c r="AA106" s="1"/>
      <c r="AB106" s="1"/>
      <c r="AC106" s="1"/>
      <c r="AD106" s="1"/>
      <c r="AE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39">
        <f t="shared" si="61"/>
        <v>100</v>
      </c>
      <c r="CV106" s="40">
        <v>3155760000</v>
      </c>
      <c r="CW106" s="41">
        <v>1078.416827</v>
      </c>
      <c r="CX106" s="41">
        <v>1061.5809999999999</v>
      </c>
      <c r="CY106" s="41">
        <v>1026.282745</v>
      </c>
      <c r="CZ106" s="41">
        <v>993.31163330000004</v>
      </c>
      <c r="DA106" s="42">
        <v>-16.431242650000002</v>
      </c>
      <c r="DB106" s="42">
        <v>-3.5845523400000001</v>
      </c>
      <c r="DC106" s="42">
        <v>-3.6992993369999998</v>
      </c>
      <c r="DD106" s="42">
        <v>-153.67354950000001</v>
      </c>
      <c r="DE106" s="42">
        <f t="shared" si="62"/>
        <v>6.0430999999994128E-4</v>
      </c>
    </row>
    <row r="107" spans="1:109" ht="11.25" customHeight="1" x14ac:dyDescent="0.25">
      <c r="AG107" s="1"/>
      <c r="AH107" s="1"/>
      <c r="AI107" s="1"/>
      <c r="AJ107" s="1"/>
      <c r="AK107" s="1"/>
      <c r="AL107" s="1"/>
      <c r="AM107" s="1"/>
      <c r="AN107" s="1"/>
      <c r="AO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</row>
    <row r="108" spans="1:109" ht="11.25" customHeight="1" x14ac:dyDescent="0.25">
      <c r="AG108" s="1"/>
      <c r="AH108" s="1"/>
      <c r="AI108" s="1"/>
      <c r="AJ108" s="1"/>
      <c r="AK108" s="1"/>
      <c r="AL108" s="1"/>
      <c r="AM108" s="1"/>
      <c r="AN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</row>
    <row r="109" spans="1:109" ht="11.25" customHeight="1" x14ac:dyDescent="0.25">
      <c r="AG109" s="1"/>
      <c r="AH109" s="1"/>
      <c r="AI109" s="1"/>
      <c r="AJ109" s="1"/>
      <c r="AK109" s="1"/>
      <c r="AL109" s="1"/>
      <c r="AM109" s="1"/>
      <c r="AN109" s="1"/>
      <c r="AR109" s="1"/>
    </row>
    <row r="110" spans="1:109" ht="11.25" customHeight="1" x14ac:dyDescent="0.25">
      <c r="AG110" s="1"/>
      <c r="AH110" s="1"/>
      <c r="AI110" s="1"/>
      <c r="AJ110" s="1"/>
      <c r="AK110" s="1"/>
      <c r="AL110" s="1"/>
      <c r="AM110" s="1"/>
      <c r="AN110" s="1"/>
    </row>
    <row r="111" spans="1:109" ht="11.25" customHeight="1" x14ac:dyDescent="0.25">
      <c r="AG111" s="1"/>
      <c r="AH111" s="1"/>
      <c r="AI111" s="1"/>
      <c r="AJ111" s="1"/>
      <c r="AK111" s="1"/>
      <c r="AL111" s="1"/>
      <c r="AM111" s="1"/>
      <c r="AN111" s="1"/>
    </row>
    <row r="112" spans="1:109" ht="11.25" customHeight="1" x14ac:dyDescent="0.25">
      <c r="AG112" s="1"/>
      <c r="AH112" s="1"/>
      <c r="AI112" s="1"/>
      <c r="AJ112" s="1"/>
      <c r="AK112" s="1"/>
      <c r="AL112" s="1"/>
      <c r="AM112" s="1"/>
      <c r="AN112" s="1"/>
    </row>
    <row r="113" spans="33:40" ht="11.25" customHeight="1" x14ac:dyDescent="0.25">
      <c r="AG113" s="1"/>
      <c r="AH113" s="1"/>
      <c r="AI113" s="1"/>
      <c r="AJ113" s="1"/>
      <c r="AK113" s="1"/>
      <c r="AL113" s="1"/>
      <c r="AM113" s="1"/>
      <c r="AN113" s="1"/>
    </row>
    <row r="114" spans="33:40" ht="11.25" customHeight="1" x14ac:dyDescent="0.25">
      <c r="AG114" s="1"/>
      <c r="AH114" s="1"/>
      <c r="AI114" s="1"/>
      <c r="AJ114" s="1"/>
      <c r="AK114" s="1"/>
      <c r="AL114" s="1"/>
      <c r="AM114" s="1"/>
      <c r="AN114" s="1"/>
    </row>
    <row r="115" spans="33:40" ht="11.25" customHeight="1" x14ac:dyDescent="0.25">
      <c r="AG115" s="1"/>
      <c r="AH115" s="1"/>
      <c r="AI115" s="1"/>
      <c r="AJ115" s="1"/>
      <c r="AK115" s="1"/>
      <c r="AL115" s="1"/>
      <c r="AM115" s="1"/>
      <c r="AN115" s="1"/>
    </row>
    <row r="116" spans="33:40" ht="11.25" customHeight="1" x14ac:dyDescent="0.25">
      <c r="AG116" s="1"/>
      <c r="AH116" s="1"/>
      <c r="AI116" s="1"/>
      <c r="AJ116" s="1"/>
      <c r="AK116" s="1"/>
      <c r="AL116" s="1"/>
      <c r="AM116" s="1"/>
      <c r="AN116" s="1"/>
    </row>
    <row r="117" spans="33:40" ht="11.25" customHeight="1" x14ac:dyDescent="0.25">
      <c r="AG117" s="1"/>
      <c r="AH117" s="1"/>
      <c r="AI117" s="1"/>
      <c r="AJ117" s="1"/>
      <c r="AK117" s="1"/>
      <c r="AL117" s="1"/>
      <c r="AM117" s="1"/>
      <c r="AN117" s="1"/>
    </row>
    <row r="118" spans="33:40" ht="11.25" customHeight="1" x14ac:dyDescent="0.25">
      <c r="AG118" s="1"/>
      <c r="AH118" s="1"/>
      <c r="AI118" s="1"/>
      <c r="AJ118" s="1"/>
      <c r="AK118" s="1"/>
      <c r="AL118" s="1"/>
      <c r="AM118" s="1"/>
      <c r="AN118" s="1"/>
    </row>
    <row r="119" spans="33:40" ht="11.25" customHeight="1" x14ac:dyDescent="0.25">
      <c r="AG119" s="1"/>
      <c r="AH119" s="1"/>
      <c r="AI119" s="1"/>
      <c r="AJ119" s="1"/>
      <c r="AK119" s="1"/>
      <c r="AL119" s="1"/>
      <c r="AM119" s="1"/>
      <c r="AN119" s="1"/>
    </row>
  </sheetData>
  <conditionalFormatting sqref="F7:F42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{D34BBADD-6CBD-417A-A8E8-2C2ADF8E4645}</x14:id>
        </ext>
      </extLst>
    </cfRule>
  </conditionalFormatting>
  <conditionalFormatting sqref="I7:I42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{512F3052-CDC3-403D-8862-5AE883B96747}</x14:id>
        </ext>
      </extLst>
    </cfRule>
  </conditionalFormatting>
  <conditionalFormatting sqref="M7:M4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7:O42">
    <cfRule type="dataBar" priority="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{6974305C-3A74-4F8F-B00D-22EE37838322}</x14:id>
        </ext>
      </extLst>
    </cfRule>
  </conditionalFormatting>
  <conditionalFormatting sqref="R7:R42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C7:AE42">
    <cfRule type="cellIs" dxfId="0" priority="4" operator="lessThan">
      <formula>0</formula>
    </cfRule>
  </conditionalFormatting>
  <conditionalFormatting sqref="AG38:AN43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62:AT65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7:BC21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26:BC40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58:BC72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I42:BI49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K42:BK49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M5:BV19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M21:BV35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X5:CG19">
    <cfRule type="colorScale" priority="12">
      <colorScale>
        <cfvo type="min"/>
        <cfvo type="max"/>
        <color rgb="FF63BE7B"/>
        <color rgb="FFFCFCFF"/>
      </colorScale>
    </cfRule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X21:CG35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I5:CR19">
    <cfRule type="colorScale" priority="1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I21:CR35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S18:CS19">
    <cfRule type="colorScale" priority="1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34BBADD-6CBD-417A-A8E8-2C2ADF8E46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F7:F42</xm:sqref>
        </x14:conditionalFormatting>
        <x14:conditionalFormatting xmlns:xm="http://schemas.microsoft.com/office/excel/2006/main">
          <x14:cfRule type="dataBar" id="{512F3052-CDC3-403D-8862-5AE883B9674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I7:I42</xm:sqref>
        </x14:conditionalFormatting>
        <x14:conditionalFormatting xmlns:xm="http://schemas.microsoft.com/office/excel/2006/main">
          <x14:cfRule type="dataBar" id="{6974305C-3A74-4F8F-B00D-22EE378383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N7:O42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</vt:lpstr>
      <vt:lpstr>12</vt:lpstr>
      <vt:lpstr>13</vt:lpstr>
      <vt:lpstr>14</vt:lpstr>
      <vt:lpstr>15</vt:lpstr>
      <vt:lpstr>SFR</vt:lpstr>
      <vt:lpstr>51</vt:lpstr>
      <vt:lpstr>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grossi</dc:creator>
  <cp:lastModifiedBy>grossi</cp:lastModifiedBy>
  <dcterms:created xsi:type="dcterms:W3CDTF">2025-11-12T11:30:43Z</dcterms:created>
  <dcterms:modified xsi:type="dcterms:W3CDTF">2025-11-26T18:36:48Z</dcterms:modified>
</cp:coreProperties>
</file>